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harts/chart8.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harts/chart9.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charts/chart10.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charts/chart11.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theme/themeOverride1.xml" ContentType="application/vnd.openxmlformats-officedocument.themeOverride+xml"/>
  <Override PartName="/xl/drawings/drawing20.xml" ContentType="application/vnd.openxmlformats-officedocument.drawing+xml"/>
  <Override PartName="/xl/drawings/drawing21.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22.xml" ContentType="application/vnd.openxmlformats-officedocument.drawing+xml"/>
  <Override PartName="/xl/drawings/drawing23.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26.xml" ContentType="application/vnd.openxmlformats-officedocument.drawing+xml"/>
  <Override PartName="/xl/drawings/drawing27.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charts/chart22.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charts/chart23.xml" ContentType="application/vnd.openxmlformats-officedocument.drawingml.chart+xml"/>
  <Override PartName="/xl/drawings/drawing32.xml" ContentType="application/vnd.openxmlformats-officedocument.drawing+xml"/>
  <Override PartName="/xl/drawings/drawing33.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34.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35.xml" ContentType="application/vnd.openxmlformats-officedocument.drawing+xml"/>
  <Override PartName="/xl/charts/chart29.xml" ContentType="application/vnd.openxmlformats-officedocument.drawingml.chart+xml"/>
  <Override PartName="/xl/drawings/drawing36.xml" ContentType="application/vnd.openxmlformats-officedocument.drawing+xml"/>
  <Override PartName="/xl/charts/chart30.xml" ContentType="application/vnd.openxmlformats-officedocument.drawingml.chart+xml"/>
  <Override PartName="/xl/theme/themeOverride2.xml" ContentType="application/vnd.openxmlformats-officedocument.themeOverride+xml"/>
  <Override PartName="/xl/charts/chart31.xml" ContentType="application/vnd.openxmlformats-officedocument.drawingml.chart+xml"/>
  <Override PartName="/xl/theme/themeOverride3.xml" ContentType="application/vnd.openxmlformats-officedocument.themeOverride+xml"/>
  <Override PartName="/xl/drawings/drawing37.xml" ContentType="application/vnd.openxmlformats-officedocument.drawing+xml"/>
  <Override PartName="/xl/charts/chart3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8.xml" ContentType="application/vnd.openxmlformats-officedocument.drawing+xml"/>
  <Override PartName="/xl/charts/chart33.xml" ContentType="application/vnd.openxmlformats-officedocument.drawingml.chart+xml"/>
  <Override PartName="/xl/drawings/drawing39.xml" ContentType="application/vnd.openxmlformats-officedocument.drawing+xml"/>
  <Override PartName="/xl/charts/chart3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0.xml" ContentType="application/vnd.openxmlformats-officedocument.drawing+xml"/>
  <Override PartName="/xl/charts/chart3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1.xml" ContentType="application/vnd.openxmlformats-officedocument.drawing+xml"/>
  <Override PartName="/xl/charts/chart3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2.xml" ContentType="application/vnd.openxmlformats-officedocument.drawing+xml"/>
  <Override PartName="/xl/charts/chart37.xml" ContentType="application/vnd.openxmlformats-officedocument.drawingml.chart+xml"/>
  <Override PartName="/xl/drawings/drawing43.xml" ContentType="application/vnd.openxmlformats-officedocument.drawing+xml"/>
  <Override PartName="/xl/charts/chart3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1"/>
  <workbookPr filterPrivacy="1" codeName="ThisWorkbook" defaultThemeVersion="124226"/>
  <xr:revisionPtr revIDLastSave="0" documentId="13_ncr:1_{1BBF2A4F-9DD9-4491-99E0-3DFB87E10E9A}" xr6:coauthVersionLast="36" xr6:coauthVersionMax="36" xr10:uidLastSave="{00000000-0000-0000-0000-000000000000}"/>
  <bookViews>
    <workbookView xWindow="0" yWindow="0" windowWidth="28800" windowHeight="12135" xr2:uid="{00000000-000D-0000-FFFF-FFFF00000000}"/>
  </bookViews>
  <sheets>
    <sheet name="年齢階層別_医療費全体における歯科医療費" sheetId="66" r:id="rId1"/>
    <sheet name="男女別_医療費全体における歯科医療費" sheetId="67" r:id="rId2"/>
    <sheet name="地区別_医療費全体における歯科医療費" sheetId="68" r:id="rId3"/>
    <sheet name="地区別_歯科医療費割合グラフ" sheetId="70" r:id="rId4"/>
    <sheet name="市区町村別_医療費全体における歯科医療費" sheetId="69" r:id="rId5"/>
    <sheet name="市区町村別_歯科医療費割合グラフ" sheetId="71" r:id="rId6"/>
    <sheet name="年齢階層別_歯科医療費" sheetId="18" r:id="rId7"/>
    <sheet name="男女別_歯科医療費" sheetId="61" r:id="rId8"/>
    <sheet name="地区別_歯科医療費" sheetId="20" r:id="rId9"/>
    <sheet name="地区別_被保険者一人当たりの歯科医療費グラフ" sheetId="33" r:id="rId10"/>
    <sheet name="地区別_被保険者一人当たりの歯科医療費MAP" sheetId="42" r:id="rId11"/>
    <sheet name="地区別_歯科レセプト一件当たりの歯科医療費グラフ" sheetId="34" r:id="rId12"/>
    <sheet name="地区別_歯科レセプト一件当たりの歯科医療費MAP" sheetId="43" r:id="rId13"/>
    <sheet name="地区別_歯科患者一人当たりの歯科医療費グラフ" sheetId="35" r:id="rId14"/>
    <sheet name="地区別_歯科患者一人当たりの歯科医療費MAP" sheetId="44" r:id="rId15"/>
    <sheet name="地区別_歯科患者割合グラフ" sheetId="37" r:id="rId16"/>
    <sheet name="地区別_歯科患者割合MAP" sheetId="45" r:id="rId17"/>
    <sheet name="地区別_受診率グラフ" sheetId="72" r:id="rId18"/>
    <sheet name="地区別_受診率MAP" sheetId="73" r:id="rId19"/>
    <sheet name="地区別_一件当たりの日数グラフ" sheetId="74" r:id="rId20"/>
    <sheet name="地区別_一件当たりの日数MAP" sheetId="75" r:id="rId21"/>
    <sheet name="地区別_一日当たりの医療費グラフ" sheetId="76" r:id="rId22"/>
    <sheet name="地区別_一日当たりの医療費MAP" sheetId="77" r:id="rId23"/>
    <sheet name="市区町村別_歯科医療費" sheetId="19" r:id="rId24"/>
    <sheet name="市区町村別_被保険者一人当たりの歯科医療費グラフ" sheetId="23" r:id="rId25"/>
    <sheet name="市区町村別_被保険者一人当たりの歯科医療費MAP" sheetId="47" r:id="rId26"/>
    <sheet name="市区町村別_歯科レセプト一件当たりの歯科医療費グラフ" sheetId="24" r:id="rId27"/>
    <sheet name="市区町村別_歯科レセプト一件当たりの歯科医療費MAP" sheetId="48" r:id="rId28"/>
    <sheet name="市区町村別_歯科患者一人当たりの歯科医療費グラフ" sheetId="25" r:id="rId29"/>
    <sheet name="市区町村別_歯科患者一人当たりの歯科医療費MAP" sheetId="49" r:id="rId30"/>
    <sheet name="市区町村別_歯科患者割合グラフ" sheetId="27" r:id="rId31"/>
    <sheet name="市区町村別_歯科患者割合MAP" sheetId="51" r:id="rId32"/>
    <sheet name="市区町村別_受診率グラフ" sheetId="78" r:id="rId33"/>
    <sheet name="市区町村別_受診率MAP" sheetId="79" r:id="rId34"/>
    <sheet name="市区町村別_一件当たりの日数グラフ" sheetId="80" r:id="rId35"/>
    <sheet name="市区町村別_一件当たりの日数MAP" sheetId="81" r:id="rId36"/>
    <sheet name="市区町村別_一日当たりの医療費グラフ" sheetId="82" r:id="rId37"/>
    <sheet name="市区町村別_一日当たりの医療費MAP" sheetId="83" r:id="rId38"/>
    <sheet name="地区別_年齢調整歯科医療費" sheetId="38" r:id="rId39"/>
    <sheet name="地区別_年齢調整歯科医療費グラフ" sheetId="39" r:id="rId40"/>
    <sheet name="市区町村別_年齢調整歯科医療費" sheetId="40" r:id="rId41"/>
    <sheet name="市区町村別_年齢調整歯科医療費グラフ" sheetId="41" r:id="rId42"/>
    <sheet name="中分類別歯科医療費" sheetId="56" r:id="rId43"/>
    <sheet name="年齢階層別_中分類別歯科医療費" sheetId="62" r:id="rId44"/>
    <sheet name="男女別_中分類別歯科医療費" sheetId="63" r:id="rId45"/>
    <sheet name="地区別_中分類別歯科医療費" sheetId="54" r:id="rId46"/>
    <sheet name="市区町村別_中分類別歯科医療費" sheetId="57" r:id="rId47"/>
    <sheet name="中分類別歯科医療費上位5疾病" sheetId="84" r:id="rId48"/>
    <sheet name="地区別_中分類別歯科医療費上位5疾病" sheetId="86" r:id="rId49"/>
    <sheet name="市区町村別_中分類別歯科医療費上位5疾病" sheetId="106" r:id="rId50"/>
    <sheet name="中分類別歯科患者数上位5疾病" sheetId="107" r:id="rId51"/>
    <sheet name="地区別_中分類別歯科患者数上位5疾病" sheetId="108" r:id="rId52"/>
    <sheet name="市区町村別_中分類別歯科患者数上位5疾病" sheetId="109" r:id="rId53"/>
    <sheet name="特定疾病別歯科医療費" sheetId="60" r:id="rId54"/>
    <sheet name="地区別_特定疾病別歯科医療費" sheetId="59" r:id="rId55"/>
    <sheet name="市区町村別_特定疾病別歯科医療費" sheetId="58" r:id="rId56"/>
    <sheet name="年齢階層別_推計残存歯数階層別人数" sheetId="91" r:id="rId57"/>
    <sheet name="地区別_推計残存歯数階層別人数" sheetId="110" r:id="rId58"/>
    <sheet name="地区別_推計残存歯数階層別人数割合グラフ" sheetId="112" r:id="rId59"/>
    <sheet name="市区町村別_推計残存歯数階層別人数" sheetId="111" r:id="rId60"/>
    <sheet name="市区町村別_推計残存歯数階層別人数割合グラフ" sheetId="113" r:id="rId61"/>
    <sheet name="推計残存歯数階層別医療費(医科･調剤)" sheetId="114" r:id="rId62"/>
    <sheet name="地区別_推計残存歯数階層別医療費(医科･調剤)" sheetId="115" r:id="rId63"/>
    <sheet name="市区町村別_推計残存歯数階層別医療費(医科･調剤)" sheetId="116" r:id="rId64"/>
    <sheet name="推計残存歯数階層別生活習慣病等患者数" sheetId="97" r:id="rId65"/>
    <sheet name="地区別_推計残存歯数階層別生活習慣病等患者数" sheetId="98" r:id="rId66"/>
    <sheet name="市区町村別_推計残存歯数階層別生活習慣病等患者数" sheetId="118" r:id="rId67"/>
    <sheet name="推計残存歯数階層別誤嚥性肺炎患者数" sheetId="119" r:id="rId68"/>
    <sheet name="地区別_推計残存歯数階層別誤嚥性肺炎患者数" sheetId="120" r:id="rId69"/>
    <sheet name="市区町村別_推計残存歯数階層別誤嚥性肺炎患者数" sheetId="121" r:id="rId70"/>
    <sheet name="推計残存歯数階層別要介護度別人数" sheetId="123" r:id="rId71"/>
    <sheet name="地区別_推計残存歯数階層別要介護度別人数" sheetId="122" r:id="rId72"/>
    <sheet name="市区町村別_推計残存歯数階層別要介護度別人数" sheetId="124" r:id="rId73"/>
  </sheets>
  <definedNames>
    <definedName name="_xlnm._FilterDatabase" localSheetId="31" hidden="1">市区町村別_歯科患者割合MAP!$A$6:$Q$6</definedName>
    <definedName name="_xlnm._FilterDatabase" localSheetId="55" hidden="1">市区町村別_特定疾病別歯科医療費!#REF!</definedName>
    <definedName name="_xlnm._FilterDatabase" localSheetId="54" hidden="1">地区別_特定疾病別歯科医療費!$A$6:$BZ$6</definedName>
    <definedName name="_Order1" hidden="1">255</definedName>
    <definedName name="_xlnm.Print_Area" localSheetId="4">市区町村別_医療費全体における歯科医療費!$A$1:$J$80</definedName>
    <definedName name="_xlnm.Print_Area" localSheetId="35">市区町村別_一件当たりの日数MAP!$A$1:$P$84</definedName>
    <definedName name="_xlnm.Print_Area" localSheetId="34">市区町村別_一件当たりの日数グラフ!$A$1:$J$77</definedName>
    <definedName name="_xlnm.Print_Area" localSheetId="37">市区町村別_一日当たりの医療費MAP!$A$1:$P$84</definedName>
    <definedName name="_xlnm.Print_Area" localSheetId="36">市区町村別_一日当たりの医療費グラフ!$A$1:$J$77</definedName>
    <definedName name="_xlnm.Print_Area" localSheetId="27">市区町村別_歯科レセプト一件当たりの歯科医療費MAP!$A$1:$P$84</definedName>
    <definedName name="_xlnm.Print_Area" localSheetId="26">市区町村別_歯科レセプト一件当たりの歯科医療費グラフ!$A$1:$J$152</definedName>
    <definedName name="_xlnm.Print_Area" localSheetId="23">市区町村別_歯科医療費!$A$1:$O$80</definedName>
    <definedName name="_xlnm.Print_Area" localSheetId="5">市区町村別_歯科医療費割合グラフ!$A$1:$J$77</definedName>
    <definedName name="_xlnm.Print_Area" localSheetId="29">市区町村別_歯科患者一人当たりの歯科医療費MAP!$A$1:$P$84</definedName>
    <definedName name="_xlnm.Print_Area" localSheetId="28">市区町村別_歯科患者一人当たりの歯科医療費グラフ!$A$1:$J$152</definedName>
    <definedName name="_xlnm.Print_Area" localSheetId="31">市区町村別_歯科患者割合MAP!$A$1:$P$84</definedName>
    <definedName name="_xlnm.Print_Area" localSheetId="30">市区町村別_歯科患者割合グラフ!$A$1:$J$152</definedName>
    <definedName name="_xlnm.Print_Area" localSheetId="33">市区町村別_受診率MAP!$A$1:$P$84</definedName>
    <definedName name="_xlnm.Print_Area" localSheetId="32">市区町村別_受診率グラフ!$A$1:$J$152</definedName>
    <definedName name="_xlnm.Print_Area" localSheetId="63">'市区町村別_推計残存歯数階層別医療費(医科･調剤)'!$A$1:$M$304</definedName>
    <definedName name="_xlnm.Print_Area" localSheetId="69">市区町村別_推計残存歯数階層別誤嚥性肺炎患者数!$A$1:$G$303</definedName>
    <definedName name="_xlnm.Print_Area" localSheetId="59">市区町村別_推計残存歯数階層別人数!$A$1:$I$303</definedName>
    <definedName name="_xlnm.Print_Area" localSheetId="60">市区町村別_推計残存歯数階層別人数割合グラフ!$A$1:$M$76</definedName>
    <definedName name="_xlnm.Print_Area" localSheetId="66">市区町村別_推計残存歯数階層別生活習慣病等患者数!$A$1:$S$304</definedName>
    <definedName name="_xlnm.Print_Area" localSheetId="72">市区町村別_推計残存歯数階層別要介護度別人数!$A$1:$W$304</definedName>
    <definedName name="_xlnm.Print_Area" localSheetId="46">市区町村別_中分類別歯科医療費!$A$1:$L$528</definedName>
    <definedName name="_xlnm.Print_Area" localSheetId="49">市区町村別_中分類別歯科医療費上位5疾病!$A$1:$I$453</definedName>
    <definedName name="_xlnm.Print_Area" localSheetId="52">市区町村別_中分類別歯科患者数上位5疾病!$A$1:$I$453</definedName>
    <definedName name="_xlnm.Print_Area" localSheetId="55">市区町村別_特定疾病別歯科医療費!$A$1:$BO$831</definedName>
    <definedName name="_xlnm.Print_Area" localSheetId="40">市区町村別_年齢調整歯科医療費!$A$1:$F$79</definedName>
    <definedName name="_xlnm.Print_Area" localSheetId="41">市区町村別_年齢調整歯科医療費グラフ!$A$1:$T$157</definedName>
    <definedName name="_xlnm.Print_Area" localSheetId="25">市区町村別_被保険者一人当たりの歯科医療費MAP!$A$1:$P$84</definedName>
    <definedName name="_xlnm.Print_Area" localSheetId="24">市区町村別_被保険者一人当たりの歯科医療費グラフ!$A$1:$J$152</definedName>
    <definedName name="_xlnm.Print_Area" localSheetId="61">'推計残存歯数階層別医療費(医科･調剤)'!$A$1:$J$59</definedName>
    <definedName name="_xlnm.Print_Area" localSheetId="67">推計残存歯数階層別誤嚥性肺炎患者数!$A$1:$J$50</definedName>
    <definedName name="_xlnm.Print_Area" localSheetId="64">推計残存歯数階層別生活習慣病等患者数!$A$1:$L$57</definedName>
    <definedName name="_xlnm.Print_Area" localSheetId="70">推計残存歯数階層別要介護度別人数!$A$1:$L$63</definedName>
    <definedName name="_xlnm.Print_Area" localSheetId="1">男女別_医療費全体における歯科医療費!$A$1:$I$8</definedName>
    <definedName name="_xlnm.Print_Area" localSheetId="7">男女別_歯科医療費!$A$1:$N$8</definedName>
    <definedName name="_xlnm.Print_Area" localSheetId="44">男女別_中分類別歯科医療費!$A$1:$L$24</definedName>
    <definedName name="_xlnm.Print_Area" localSheetId="2">地区別_医療費全体における歯科医療費!$A$1:$J$14</definedName>
    <definedName name="_xlnm.Print_Area" localSheetId="20">地区別_一件当たりの日数MAP!$A$1:$P$84</definedName>
    <definedName name="_xlnm.Print_Area" localSheetId="19">地区別_一件当たりの日数グラフ!$A$1:$J$77</definedName>
    <definedName name="_xlnm.Print_Area" localSheetId="22">地区別_一日当たりの医療費MAP!$A$1:$P$84</definedName>
    <definedName name="_xlnm.Print_Area" localSheetId="21">地区別_一日当たりの医療費グラフ!$A$1:$J$77</definedName>
    <definedName name="_xlnm.Print_Area" localSheetId="12">地区別_歯科レセプト一件当たりの歯科医療費MAP!$A$1:$P$84</definedName>
    <definedName name="_xlnm.Print_Area" localSheetId="11">地区別_歯科レセプト一件当たりの歯科医療費グラフ!$A$1:$J$77</definedName>
    <definedName name="_xlnm.Print_Area" localSheetId="8">地区別_歯科医療費!$A$1:$O$14</definedName>
    <definedName name="_xlnm.Print_Area" localSheetId="3">地区別_歯科医療費割合グラフ!$A$1:$J$78</definedName>
    <definedName name="_xlnm.Print_Area" localSheetId="14">地区別_歯科患者一人当たりの歯科医療費MAP!$A$1:$P$84</definedName>
    <definedName name="_xlnm.Print_Area" localSheetId="13">地区別_歯科患者一人当たりの歯科医療費グラフ!$A$1:$J$77</definedName>
    <definedName name="_xlnm.Print_Area" localSheetId="16">地区別_歯科患者割合MAP!$A$1:$P$84</definedName>
    <definedName name="_xlnm.Print_Area" localSheetId="15">地区別_歯科患者割合グラフ!$A$1:$J$76</definedName>
    <definedName name="_xlnm.Print_Area" localSheetId="18">地区別_受診率MAP!$A$1:$P$84</definedName>
    <definedName name="_xlnm.Print_Area" localSheetId="17">地区別_受診率グラフ!$A$1:$J$77</definedName>
    <definedName name="_xlnm.Print_Area" localSheetId="62">'地区別_推計残存歯数階層別医療費(医科･調剤)'!$A$1:$M$40</definedName>
    <definedName name="_xlnm.Print_Area" localSheetId="68">地区別_推計残存歯数階層別誤嚥性肺炎患者数!$A$1:$G$39</definedName>
    <definedName name="_xlnm.Print_Area" localSheetId="57">地区別_推計残存歯数階層別人数!$A$1:$I$39</definedName>
    <definedName name="_xlnm.Print_Area" localSheetId="58">地区別_推計残存歯数階層別人数割合グラフ!$A$1:$M$76</definedName>
    <definedName name="_xlnm.Print_Area" localSheetId="65">地区別_推計残存歯数階層別生活習慣病等患者数!$A$1:$S$40</definedName>
    <definedName name="_xlnm.Print_Area" localSheetId="71">地区別_推計残存歯数階層別要介護度別人数!$A$1:$W$40</definedName>
    <definedName name="_xlnm.Print_Area" localSheetId="45">地区別_中分類別歯科医療費!$A$1:$L$66</definedName>
    <definedName name="_xlnm.Print_Area" localSheetId="54">地区別_特定疾病別歯科医療費!$A$1:$BO$106</definedName>
    <definedName name="_xlnm.Print_Area" localSheetId="38">地区別_年齢調整歯科医療費!$A$1:$F$16</definedName>
    <definedName name="_xlnm.Print_Area" localSheetId="39">地区別_年齢調整歯科医療費グラフ!$A$1:$V$78</definedName>
    <definedName name="_xlnm.Print_Area" localSheetId="10">地区別_被保険者一人当たりの歯科医療費MAP!$A$1:$P$84</definedName>
    <definedName name="_xlnm.Print_Area" localSheetId="9">地区別_被保険者一人当たりの歯科医療費グラフ!$A$1:$J$78</definedName>
    <definedName name="_xlnm.Print_Area" localSheetId="42">中分類別歯科医療費!$A$1:$J$34</definedName>
    <definedName name="_xlnm.Print_Area" localSheetId="47">中分類別歯科医療費上位5疾病!$A$1:$G$12</definedName>
    <definedName name="_xlnm.Print_Area" localSheetId="50">中分類別歯科患者数上位5疾病!$A$1:$G$12</definedName>
    <definedName name="_xlnm.Print_Area" localSheetId="53">特定疾病別歯科医療費!$A$1:$I$74</definedName>
    <definedName name="_xlnm.Print_Area" localSheetId="0">年齢階層別_医療費全体における歯科医療費!$A$1:$K$53</definedName>
    <definedName name="_xlnm.Print_Area" localSheetId="6">年齢階層別_歯科医療費!$A$1:$N$64</definedName>
    <definedName name="_xlnm.Print_Area" localSheetId="56">年齢階層別_推計残存歯数階層別人数!$A$1:$J$79</definedName>
    <definedName name="_xlnm.Print_Area" localSheetId="43">年齢階層別_中分類別歯科医療費!$A$1:$L$59</definedName>
    <definedName name="_xlnm.Print_Titles" localSheetId="63">'市区町村別_推計残存歯数階層別医療費(医科･調剤)'!$1:$4</definedName>
    <definedName name="_xlnm.Print_Titles" localSheetId="69">市区町村別_推計残存歯数階層別誤嚥性肺炎患者数!$1:$3</definedName>
    <definedName name="_xlnm.Print_Titles" localSheetId="59">市区町村別_推計残存歯数階層別人数!$1:$3</definedName>
    <definedName name="_xlnm.Print_Titles" localSheetId="66">市区町村別_推計残存歯数階層別生活習慣病等患者数!$1:$4</definedName>
    <definedName name="_xlnm.Print_Titles" localSheetId="72">市区町村別_推計残存歯数階層別要介護度別人数!$1:$4</definedName>
    <definedName name="_xlnm.Print_Titles" localSheetId="46">市区町村別_中分類別歯科医療費!$1:$3</definedName>
    <definedName name="_xlnm.Print_Titles" localSheetId="49">市区町村別_中分類別歯科医療費上位5疾病!$A:$C,市区町村別_中分類別歯科医療費上位5疾病!$1:$3</definedName>
    <definedName name="_xlnm.Print_Titles" localSheetId="52">市区町村別_中分類別歯科患者数上位5疾病!$A:$C,市区町村別_中分類別歯科患者数上位5疾病!$1:$3</definedName>
    <definedName name="_xlnm.Print_Titles" localSheetId="55">市区町村別_特定疾病別歯科医療費!$A:$C,市区町村別_特定疾病別歯科医療費!$1:$6</definedName>
    <definedName name="_xlnm.Print_Titles" localSheetId="67">推計残存歯数階層別誤嚥性肺炎患者数!$A:$C,推計残存歯数階層別誤嚥性肺炎患者数!$1:$2</definedName>
    <definedName name="_xlnm.Print_Titles" localSheetId="64">推計残存歯数階層別生活習慣病等患者数!$A:$C,推計残存歯数階層別生活習慣病等患者数!$1:$2</definedName>
    <definedName name="_xlnm.Print_Titles" localSheetId="70">推計残存歯数階層別要介護度別人数!$A:$C,推計残存歯数階層別要介護度別人数!$1:$2</definedName>
    <definedName name="_xlnm.Print_Titles" localSheetId="68">地区別_推計残存歯数階層別誤嚥性肺炎患者数!$A:$E,地区別_推計残存歯数階層別誤嚥性肺炎患者数!$1:$2</definedName>
    <definedName name="_xlnm.Print_Titles" localSheetId="65">地区別_推計残存歯数階層別生活習慣病等患者数!$A:$E,地区別_推計残存歯数階層別生活習慣病等患者数!$1:$2</definedName>
    <definedName name="_xlnm.Print_Titles" localSheetId="71">地区別_推計残存歯数階層別要介護度別人数!$A:$E,地区別_推計残存歯数階層別要介護度別人数!$1:$2</definedName>
    <definedName name="_xlnm.Print_Titles" localSheetId="45">地区別_中分類別歯科医療費!$1:$3</definedName>
    <definedName name="_xlnm.Print_Titles" localSheetId="48">地区別_中分類別歯科医療費上位5疾病!$A:$C,地区別_中分類別歯科医療費上位5疾病!$1:$3</definedName>
    <definedName name="_xlnm.Print_Titles" localSheetId="51">地区別_中分類別歯科患者数上位5疾病!$A:$C,地区別_中分類別歯科患者数上位5疾病!$1:$3</definedName>
    <definedName name="_xlnm.Print_Titles" localSheetId="54">地区別_特定疾病別歯科医療費!$A:$C,地区別_特定疾病別歯科医療費!$1:$6</definedName>
    <definedName name="_xlnm.Print_Titles" localSheetId="47">中分類別歯科医療費上位5疾病!$A:$B</definedName>
    <definedName name="_xlnm.Print_Titles" localSheetId="50">中分類別歯科患者数上位5疾病!$A:$B</definedName>
  </definedNames>
  <calcPr calcId="191029"/>
</workbook>
</file>

<file path=xl/calcChain.xml><?xml version="1.0" encoding="utf-8"?>
<calcChain xmlns="http://schemas.openxmlformats.org/spreadsheetml/2006/main">
  <c r="M11" i="91" l="1"/>
  <c r="AK7" i="19" l="1"/>
  <c r="AK8" i="19"/>
  <c r="AK9" i="19"/>
  <c r="AK10" i="19"/>
  <c r="AK11" i="19"/>
  <c r="AK12" i="19"/>
  <c r="AK13" i="19"/>
  <c r="AK14" i="19"/>
  <c r="AK15" i="19"/>
  <c r="AK16" i="19"/>
  <c r="AK17" i="19"/>
  <c r="AK18" i="19"/>
  <c r="AK19" i="19"/>
  <c r="AK20" i="19"/>
  <c r="AK21" i="19"/>
  <c r="AK22" i="19"/>
  <c r="AK23" i="19"/>
  <c r="AK24" i="19"/>
  <c r="AK25" i="19"/>
  <c r="AK26" i="19"/>
  <c r="AK27" i="19"/>
  <c r="AK28" i="19"/>
  <c r="AK29" i="19"/>
  <c r="AK30" i="19"/>
  <c r="AK31" i="19"/>
  <c r="AK32" i="19"/>
  <c r="AK33" i="19"/>
  <c r="AK34" i="19"/>
  <c r="AK35" i="19"/>
  <c r="AK36" i="19"/>
  <c r="AK37" i="19"/>
  <c r="AK38" i="19"/>
  <c r="AK39" i="19"/>
  <c r="AK40" i="19"/>
  <c r="AK41" i="19"/>
  <c r="AK42" i="19"/>
  <c r="AK43" i="19"/>
  <c r="AK44" i="19"/>
  <c r="AK45" i="19"/>
  <c r="AK46" i="19"/>
  <c r="AK47" i="19"/>
  <c r="AK48" i="19"/>
  <c r="AK49" i="19"/>
  <c r="AK50" i="19"/>
  <c r="AK51" i="19"/>
  <c r="AK52" i="19"/>
  <c r="AK53" i="19"/>
  <c r="AK54" i="19"/>
  <c r="AK55" i="19"/>
  <c r="AK56" i="19"/>
  <c r="AK57" i="19"/>
  <c r="AK58" i="19"/>
  <c r="AK59" i="19"/>
  <c r="AK60" i="19"/>
  <c r="AK61" i="19"/>
  <c r="AK62" i="19"/>
  <c r="AK63" i="19"/>
  <c r="AK64" i="19"/>
  <c r="AK65" i="19"/>
  <c r="AK66" i="19"/>
  <c r="AK67" i="19"/>
  <c r="AK68" i="19"/>
  <c r="AK69" i="19"/>
  <c r="AK70" i="19"/>
  <c r="AK71" i="19"/>
  <c r="AK72" i="19"/>
  <c r="AK73" i="19"/>
  <c r="AK74" i="19"/>
  <c r="AK75" i="19"/>
  <c r="AK76" i="19"/>
  <c r="AK77" i="19"/>
  <c r="AK78" i="19"/>
  <c r="AK79" i="19"/>
  <c r="AK6" i="19"/>
  <c r="L6" i="40" l="1"/>
  <c r="L7" i="40"/>
  <c r="L8" i="40"/>
  <c r="L9" i="40"/>
  <c r="L10" i="40"/>
  <c r="L11" i="40"/>
  <c r="L12" i="40"/>
  <c r="L13" i="40"/>
  <c r="L14" i="40"/>
  <c r="L15" i="40"/>
  <c r="L16" i="40"/>
  <c r="L17" i="40"/>
  <c r="L18" i="40"/>
  <c r="L19" i="40"/>
  <c r="L20" i="40"/>
  <c r="L21" i="40"/>
  <c r="L22" i="40"/>
  <c r="L23" i="40"/>
  <c r="L24" i="40"/>
  <c r="L25" i="40"/>
  <c r="L26" i="40"/>
  <c r="L27" i="40"/>
  <c r="L28" i="40"/>
  <c r="L29" i="40"/>
  <c r="L30" i="40"/>
  <c r="L31" i="40"/>
  <c r="L32" i="40"/>
  <c r="L33" i="40"/>
  <c r="L34" i="40"/>
  <c r="L35" i="40"/>
  <c r="L36" i="40"/>
  <c r="L37" i="40"/>
  <c r="L38" i="40"/>
  <c r="L39" i="40"/>
  <c r="L40" i="40"/>
  <c r="L41" i="40"/>
  <c r="L42" i="40"/>
  <c r="L43" i="40"/>
  <c r="L44" i="40"/>
  <c r="L45" i="40"/>
  <c r="L46" i="40"/>
  <c r="L47" i="40"/>
  <c r="L48" i="40"/>
  <c r="L49" i="40"/>
  <c r="L50" i="40"/>
  <c r="L51" i="40"/>
  <c r="L52" i="40"/>
  <c r="L53" i="40"/>
  <c r="L54" i="40"/>
  <c r="L55" i="40"/>
  <c r="L56" i="40"/>
  <c r="L57" i="40"/>
  <c r="L58" i="40"/>
  <c r="L59" i="40"/>
  <c r="L60" i="40"/>
  <c r="L61" i="40"/>
  <c r="L62" i="40"/>
  <c r="L63" i="40"/>
  <c r="L64" i="40"/>
  <c r="L65" i="40"/>
  <c r="L66" i="40"/>
  <c r="L67" i="40"/>
  <c r="L68" i="40"/>
  <c r="L69" i="40"/>
  <c r="L70" i="40"/>
  <c r="L71" i="40"/>
  <c r="L72" i="40"/>
  <c r="L73" i="40"/>
  <c r="L74" i="40"/>
  <c r="L75" i="40"/>
  <c r="L76" i="40"/>
  <c r="L77" i="40"/>
  <c r="L78" i="40"/>
  <c r="L5" i="40"/>
  <c r="Y6" i="19"/>
  <c r="AG6" i="19" l="1"/>
  <c r="AG7" i="19"/>
  <c r="AG8" i="19"/>
  <c r="AG9" i="19"/>
  <c r="AG10" i="19"/>
  <c r="AG11" i="19"/>
  <c r="AG12" i="19"/>
  <c r="AG13" i="19"/>
  <c r="AG14" i="19"/>
  <c r="AG15" i="19"/>
  <c r="AG16" i="19"/>
  <c r="AG17" i="19"/>
  <c r="AG18" i="19"/>
  <c r="AG19" i="19"/>
  <c r="AG20" i="19"/>
  <c r="AG21" i="19"/>
  <c r="AG22" i="19"/>
  <c r="AG23" i="19"/>
  <c r="AG24" i="19"/>
  <c r="AG25" i="19"/>
  <c r="AG26" i="19"/>
  <c r="AG27" i="19"/>
  <c r="AG28" i="19"/>
  <c r="AG29" i="19"/>
  <c r="AG30" i="19"/>
  <c r="AG31" i="19"/>
  <c r="AG32" i="19"/>
  <c r="AG33" i="19"/>
  <c r="AG34" i="19"/>
  <c r="AG35" i="19"/>
  <c r="AG36" i="19"/>
  <c r="AG37" i="19"/>
  <c r="AG38" i="19"/>
  <c r="AG39" i="19"/>
  <c r="AG40" i="19"/>
  <c r="AG41" i="19"/>
  <c r="AG42" i="19"/>
  <c r="AG43" i="19"/>
  <c r="AG44" i="19"/>
  <c r="AG45" i="19"/>
  <c r="AG46" i="19"/>
  <c r="AG47" i="19"/>
  <c r="AG48" i="19"/>
  <c r="AG49" i="19"/>
  <c r="AG50" i="19"/>
  <c r="AG51" i="19"/>
  <c r="AG52" i="19"/>
  <c r="AG53" i="19"/>
  <c r="AG54" i="19"/>
  <c r="AG55" i="19"/>
  <c r="AG56" i="19"/>
  <c r="AG57" i="19"/>
  <c r="AG58" i="19"/>
  <c r="AG59" i="19"/>
  <c r="AG60" i="19"/>
  <c r="AG61" i="19"/>
  <c r="AG62" i="19"/>
  <c r="AG63" i="19"/>
  <c r="AG64" i="19"/>
  <c r="AG65" i="19"/>
  <c r="AG66" i="19"/>
  <c r="AG67" i="19"/>
  <c r="AG68" i="19"/>
  <c r="AG69" i="19"/>
  <c r="AG70" i="19"/>
  <c r="AG71" i="19"/>
  <c r="AG72" i="19"/>
  <c r="AG73" i="19"/>
  <c r="AG74" i="19"/>
  <c r="AG75" i="19"/>
  <c r="AG76" i="19"/>
  <c r="AG77" i="19"/>
  <c r="AG78" i="19"/>
  <c r="AG79" i="19"/>
  <c r="AC7" i="19"/>
  <c r="AC8" i="19"/>
  <c r="AC9" i="19"/>
  <c r="AC10" i="19"/>
  <c r="AC11" i="19"/>
  <c r="AC12" i="19"/>
  <c r="AC13" i="19"/>
  <c r="AC14" i="19"/>
  <c r="AC15" i="19"/>
  <c r="AC16" i="19"/>
  <c r="AC17" i="19"/>
  <c r="AC18" i="19"/>
  <c r="AC19" i="19"/>
  <c r="AC20" i="19"/>
  <c r="AC21" i="19"/>
  <c r="AC22" i="19"/>
  <c r="AC23" i="19"/>
  <c r="AC24" i="19"/>
  <c r="AC25" i="19"/>
  <c r="AC26" i="19"/>
  <c r="AC27" i="19"/>
  <c r="AC28" i="19"/>
  <c r="AC29" i="19"/>
  <c r="AC30" i="19"/>
  <c r="AC31" i="19"/>
  <c r="AC32" i="19"/>
  <c r="AC33" i="19"/>
  <c r="AC34" i="19"/>
  <c r="AC35" i="19"/>
  <c r="AC36" i="19"/>
  <c r="AC37" i="19"/>
  <c r="AC38" i="19"/>
  <c r="AC39" i="19"/>
  <c r="AC40" i="19"/>
  <c r="AC41" i="19"/>
  <c r="AC42" i="19"/>
  <c r="AC43" i="19"/>
  <c r="AC44" i="19"/>
  <c r="AC45" i="19"/>
  <c r="AC46" i="19"/>
  <c r="AC47" i="19"/>
  <c r="AC48" i="19"/>
  <c r="AC49" i="19"/>
  <c r="AC50" i="19"/>
  <c r="AC51" i="19"/>
  <c r="AC52" i="19"/>
  <c r="AC53" i="19"/>
  <c r="AC54" i="19"/>
  <c r="AC55" i="19"/>
  <c r="AC56" i="19"/>
  <c r="AC57" i="19"/>
  <c r="AC58" i="19"/>
  <c r="AC59" i="19"/>
  <c r="AC60" i="19"/>
  <c r="AC61" i="19"/>
  <c r="AC62" i="19"/>
  <c r="AC63" i="19"/>
  <c r="AC64" i="19"/>
  <c r="AC65" i="19"/>
  <c r="AC66" i="19"/>
  <c r="AC67" i="19"/>
  <c r="AC68" i="19"/>
  <c r="AC69" i="19"/>
  <c r="AC70" i="19"/>
  <c r="AC71" i="19"/>
  <c r="AC72" i="19"/>
  <c r="AC73" i="19"/>
  <c r="AC74" i="19"/>
  <c r="AC75" i="19"/>
  <c r="AC76" i="19"/>
  <c r="AC77" i="19"/>
  <c r="AC78" i="19"/>
  <c r="AC79" i="19"/>
  <c r="AC6" i="19"/>
  <c r="Y7" i="19"/>
  <c r="Y8" i="19"/>
  <c r="Y9" i="19"/>
  <c r="Y10" i="19"/>
  <c r="Y11" i="19"/>
  <c r="Y12" i="19"/>
  <c r="Y13" i="19"/>
  <c r="Y14" i="19"/>
  <c r="Y15" i="19"/>
  <c r="Y16" i="19"/>
  <c r="Y17" i="19"/>
  <c r="Y18" i="19"/>
  <c r="Y19" i="19"/>
  <c r="Y20" i="19"/>
  <c r="Y21" i="19"/>
  <c r="Y22" i="19"/>
  <c r="Y23" i="19"/>
  <c r="Y24" i="19"/>
  <c r="Y25" i="19"/>
  <c r="Y26" i="19"/>
  <c r="Y27" i="19"/>
  <c r="Y28" i="19"/>
  <c r="Y29" i="19"/>
  <c r="Y30" i="19"/>
  <c r="Y31" i="19"/>
  <c r="Y32" i="19"/>
  <c r="Y33" i="19"/>
  <c r="Y34" i="19"/>
  <c r="Y35" i="19"/>
  <c r="Y36" i="19"/>
  <c r="Y37" i="19"/>
  <c r="Y38" i="19"/>
  <c r="Y39" i="19"/>
  <c r="Y40" i="19"/>
  <c r="Y41" i="19"/>
  <c r="Y42" i="19"/>
  <c r="Y43" i="19"/>
  <c r="Y44" i="19"/>
  <c r="Y45" i="19"/>
  <c r="Y46" i="19"/>
  <c r="Y47" i="19"/>
  <c r="Y48" i="19"/>
  <c r="Y49" i="19"/>
  <c r="Y50" i="19"/>
  <c r="Y51" i="19"/>
  <c r="Y52" i="19"/>
  <c r="Y53" i="19"/>
  <c r="Y54" i="19"/>
  <c r="Y55" i="19"/>
  <c r="Y56" i="19"/>
  <c r="Y57" i="19"/>
  <c r="Y58" i="19"/>
  <c r="Y59" i="19"/>
  <c r="Y60" i="19"/>
  <c r="Y61" i="19"/>
  <c r="Y62" i="19"/>
  <c r="Y63" i="19"/>
  <c r="Y64" i="19"/>
  <c r="Y65" i="19"/>
  <c r="Y66" i="19"/>
  <c r="Y67" i="19"/>
  <c r="Y68" i="19"/>
  <c r="Y69" i="19"/>
  <c r="Y70" i="19"/>
  <c r="Y71" i="19"/>
  <c r="Y72" i="19"/>
  <c r="Y73" i="19"/>
  <c r="Y74" i="19"/>
  <c r="Y75" i="19"/>
  <c r="Y76" i="19"/>
  <c r="Y77" i="19"/>
  <c r="Y78" i="19"/>
  <c r="Y79" i="19"/>
  <c r="U7" i="19"/>
  <c r="U8" i="19"/>
  <c r="U9" i="19"/>
  <c r="U10" i="19"/>
  <c r="U11" i="19"/>
  <c r="U12" i="19"/>
  <c r="U13" i="19"/>
  <c r="U14" i="19"/>
  <c r="U15" i="19"/>
  <c r="U16" i="19"/>
  <c r="U17" i="19"/>
  <c r="U18" i="19"/>
  <c r="U19" i="19"/>
  <c r="U20" i="19"/>
  <c r="U21" i="19"/>
  <c r="U22" i="19"/>
  <c r="U23" i="19"/>
  <c r="U24" i="19"/>
  <c r="U25" i="19"/>
  <c r="U26" i="19"/>
  <c r="U27" i="19"/>
  <c r="U28" i="19"/>
  <c r="U29" i="19"/>
  <c r="U30" i="19"/>
  <c r="U31" i="19"/>
  <c r="U32" i="19"/>
  <c r="U33" i="19"/>
  <c r="U34" i="19"/>
  <c r="U35" i="19"/>
  <c r="U36" i="19"/>
  <c r="U37" i="19"/>
  <c r="U38" i="19"/>
  <c r="U39" i="19"/>
  <c r="U40" i="19"/>
  <c r="U41" i="19"/>
  <c r="U42" i="19"/>
  <c r="U43" i="19"/>
  <c r="U44" i="19"/>
  <c r="U45" i="19"/>
  <c r="U46" i="19"/>
  <c r="U47" i="19"/>
  <c r="U48" i="19"/>
  <c r="U49" i="19"/>
  <c r="U50" i="19"/>
  <c r="U51" i="19"/>
  <c r="U52" i="19"/>
  <c r="U53" i="19"/>
  <c r="U54" i="19"/>
  <c r="U55" i="19"/>
  <c r="U56" i="19"/>
  <c r="U57" i="19"/>
  <c r="U58" i="19"/>
  <c r="U59" i="19"/>
  <c r="U60" i="19"/>
  <c r="U61" i="19"/>
  <c r="U62" i="19"/>
  <c r="U63" i="19"/>
  <c r="U64" i="19"/>
  <c r="U65" i="19"/>
  <c r="U66" i="19"/>
  <c r="U67" i="19"/>
  <c r="U68" i="19"/>
  <c r="U69" i="19"/>
  <c r="U70" i="19"/>
  <c r="U71" i="19"/>
  <c r="U72" i="19"/>
  <c r="U73" i="19"/>
  <c r="U74" i="19"/>
  <c r="U75" i="19"/>
  <c r="U76" i="19"/>
  <c r="U77" i="19"/>
  <c r="U78" i="19"/>
  <c r="U79" i="19"/>
  <c r="U6" i="19"/>
  <c r="M304" i="116" l="1"/>
  <c r="L304" i="116"/>
  <c r="K304" i="116"/>
  <c r="J304" i="116"/>
  <c r="I304" i="116"/>
  <c r="H304" i="116"/>
  <c r="G304" i="116"/>
  <c r="F304" i="116"/>
  <c r="E304" i="116"/>
  <c r="M303" i="116"/>
  <c r="L303" i="116"/>
  <c r="K303" i="116"/>
  <c r="J303" i="116"/>
  <c r="I303" i="116"/>
  <c r="H303" i="116"/>
  <c r="G303" i="116"/>
  <c r="F303" i="116"/>
  <c r="E303" i="116"/>
  <c r="M302" i="116"/>
  <c r="L302" i="116"/>
  <c r="K302" i="116"/>
  <c r="J302" i="116"/>
  <c r="I302" i="116"/>
  <c r="H302" i="116"/>
  <c r="G302" i="116"/>
  <c r="F302" i="116"/>
  <c r="E302" i="116"/>
  <c r="M301" i="116"/>
  <c r="L301" i="116"/>
  <c r="K301" i="116"/>
  <c r="J301" i="116"/>
  <c r="I301" i="116"/>
  <c r="H301" i="116"/>
  <c r="G301" i="116"/>
  <c r="F301" i="116"/>
  <c r="E301" i="116"/>
  <c r="M40" i="115"/>
  <c r="L40" i="115"/>
  <c r="K40" i="115"/>
  <c r="J40" i="115"/>
  <c r="I40" i="115"/>
  <c r="H40" i="115"/>
  <c r="G40" i="115"/>
  <c r="F40" i="115"/>
  <c r="E40" i="115"/>
  <c r="M39" i="115"/>
  <c r="L39" i="115"/>
  <c r="K39" i="115"/>
  <c r="J39" i="115"/>
  <c r="I39" i="115"/>
  <c r="H39" i="115"/>
  <c r="G39" i="115"/>
  <c r="F39" i="115"/>
  <c r="E39" i="115"/>
  <c r="M38" i="115"/>
  <c r="L38" i="115"/>
  <c r="K38" i="115"/>
  <c r="J38" i="115"/>
  <c r="I38" i="115"/>
  <c r="H38" i="115"/>
  <c r="G38" i="115"/>
  <c r="F38" i="115"/>
  <c r="E38" i="115"/>
  <c r="M37" i="115"/>
  <c r="L37" i="115"/>
  <c r="K37" i="115"/>
  <c r="J37" i="115"/>
  <c r="I37" i="115"/>
  <c r="H37" i="115"/>
  <c r="G37" i="115"/>
  <c r="F37" i="115"/>
  <c r="E37" i="115"/>
  <c r="D296" i="111"/>
  <c r="D292" i="111"/>
  <c r="D288" i="111"/>
  <c r="D284" i="111"/>
  <c r="D280" i="111"/>
  <c r="D276" i="111"/>
  <c r="D272" i="111"/>
  <c r="D268" i="111"/>
  <c r="D264" i="111"/>
  <c r="D260" i="111"/>
  <c r="D256" i="111"/>
  <c r="D252" i="111"/>
  <c r="D248" i="111"/>
  <c r="D244" i="111"/>
  <c r="D240" i="111"/>
  <c r="D236" i="111"/>
  <c r="D232" i="111"/>
  <c r="D228" i="111"/>
  <c r="D224" i="111"/>
  <c r="D220" i="111"/>
  <c r="D216" i="111"/>
  <c r="D212" i="111"/>
  <c r="D208" i="111"/>
  <c r="D204" i="111"/>
  <c r="D200" i="111"/>
  <c r="D196" i="111"/>
  <c r="D192" i="111"/>
  <c r="D188" i="111"/>
  <c r="D184" i="111"/>
  <c r="D180" i="111"/>
  <c r="D176" i="111"/>
  <c r="D172" i="111"/>
  <c r="D168" i="111"/>
  <c r="D164" i="111"/>
  <c r="D160" i="111"/>
  <c r="D156" i="111"/>
  <c r="D152" i="111"/>
  <c r="D148" i="111"/>
  <c r="D144" i="111"/>
  <c r="D140" i="111"/>
  <c r="D136" i="111"/>
  <c r="D132" i="111"/>
  <c r="D128" i="111"/>
  <c r="D124" i="111"/>
  <c r="D120" i="111"/>
  <c r="D116" i="111"/>
  <c r="D112" i="111"/>
  <c r="D108" i="111"/>
  <c r="D104" i="111"/>
  <c r="D100" i="111"/>
  <c r="D96" i="111"/>
  <c r="D92" i="111"/>
  <c r="D88" i="111"/>
  <c r="D84" i="111"/>
  <c r="D80" i="111"/>
  <c r="D76" i="111"/>
  <c r="D72" i="111"/>
  <c r="D68" i="111"/>
  <c r="D64" i="111"/>
  <c r="D60" i="111"/>
  <c r="D56" i="111"/>
  <c r="D52" i="111"/>
  <c r="D48" i="111"/>
  <c r="D44" i="111"/>
  <c r="D40" i="111"/>
  <c r="D36" i="111"/>
  <c r="D32" i="111"/>
  <c r="D28" i="111"/>
  <c r="D24" i="111"/>
  <c r="D20" i="111"/>
  <c r="D16" i="111"/>
  <c r="D12" i="111"/>
  <c r="D8" i="111"/>
  <c r="D4" i="111"/>
  <c r="E8" i="115" l="1"/>
  <c r="F8" i="114"/>
  <c r="E8" i="114"/>
  <c r="D8" i="114"/>
  <c r="N303" i="124" l="1"/>
  <c r="M303" i="124"/>
  <c r="L303" i="124"/>
  <c r="K303" i="124"/>
  <c r="J303" i="124"/>
  <c r="I303" i="124"/>
  <c r="H303" i="124"/>
  <c r="G303" i="124"/>
  <c r="N302" i="124"/>
  <c r="M302" i="124"/>
  <c r="L302" i="124"/>
  <c r="K302" i="124"/>
  <c r="J302" i="124"/>
  <c r="I302" i="124"/>
  <c r="H302" i="124"/>
  <c r="G302" i="124"/>
  <c r="N301" i="124"/>
  <c r="M301" i="124"/>
  <c r="L301" i="124"/>
  <c r="K301" i="124"/>
  <c r="J301" i="124"/>
  <c r="I301" i="124"/>
  <c r="H301" i="124"/>
  <c r="G301" i="124"/>
  <c r="G34" i="91" l="1"/>
  <c r="G33" i="91"/>
  <c r="G32" i="91"/>
  <c r="F14" i="124" l="1"/>
  <c r="C13" i="18" l="1"/>
  <c r="F299" i="124"/>
  <c r="F298" i="124"/>
  <c r="F297" i="124"/>
  <c r="F300" i="124" s="1"/>
  <c r="F295" i="124"/>
  <c r="F294" i="124"/>
  <c r="F293" i="124"/>
  <c r="F291" i="124"/>
  <c r="F292" i="124" s="1"/>
  <c r="F290" i="124"/>
  <c r="F289" i="124"/>
  <c r="F287" i="124"/>
  <c r="F286" i="124"/>
  <c r="F285" i="124"/>
  <c r="F283" i="124"/>
  <c r="F282" i="124"/>
  <c r="F281" i="124"/>
  <c r="F279" i="124"/>
  <c r="F278" i="124"/>
  <c r="F277" i="124"/>
  <c r="F280" i="124" s="1"/>
  <c r="F275" i="124"/>
  <c r="F274" i="124"/>
  <c r="F273" i="124"/>
  <c r="F271" i="124"/>
  <c r="F270" i="124"/>
  <c r="F269" i="124"/>
  <c r="F267" i="124"/>
  <c r="F266" i="124"/>
  <c r="F265" i="124"/>
  <c r="F268" i="124" s="1"/>
  <c r="F263" i="124"/>
  <c r="F262" i="124"/>
  <c r="F261" i="124"/>
  <c r="F264" i="124" s="1"/>
  <c r="F259" i="124"/>
  <c r="F258" i="124"/>
  <c r="F257" i="124"/>
  <c r="F255" i="124"/>
  <c r="F254" i="124"/>
  <c r="F253" i="124"/>
  <c r="F251" i="124"/>
  <c r="F250" i="124"/>
  <c r="F249" i="124"/>
  <c r="F252" i="124" s="1"/>
  <c r="F247" i="124"/>
  <c r="F246" i="124"/>
  <c r="F245" i="124"/>
  <c r="F243" i="124"/>
  <c r="F242" i="124"/>
  <c r="F241" i="124"/>
  <c r="F239" i="124"/>
  <c r="F238" i="124"/>
  <c r="F237" i="124"/>
  <c r="F235" i="124"/>
  <c r="F234" i="124"/>
  <c r="F233" i="124"/>
  <c r="F231" i="124"/>
  <c r="F230" i="124"/>
  <c r="F229" i="124"/>
  <c r="F232" i="124" s="1"/>
  <c r="F227" i="124"/>
  <c r="F226" i="124"/>
  <c r="F225" i="124"/>
  <c r="F223" i="124"/>
  <c r="F222" i="124"/>
  <c r="F221" i="124"/>
  <c r="F219" i="124"/>
  <c r="F218" i="124"/>
  <c r="F217" i="124"/>
  <c r="F215" i="124"/>
  <c r="F214" i="124"/>
  <c r="F213" i="124"/>
  <c r="F216" i="124" s="1"/>
  <c r="F211" i="124"/>
  <c r="F210" i="124"/>
  <c r="F209" i="124"/>
  <c r="F207" i="124"/>
  <c r="F206" i="124"/>
  <c r="F205" i="124"/>
  <c r="F203" i="124"/>
  <c r="F202" i="124"/>
  <c r="F201" i="124"/>
  <c r="F204" i="124" s="1"/>
  <c r="F199" i="124"/>
  <c r="F198" i="124"/>
  <c r="F197" i="124"/>
  <c r="F195" i="124"/>
  <c r="F194" i="124"/>
  <c r="F193" i="124"/>
  <c r="F191" i="124"/>
  <c r="F190" i="124"/>
  <c r="F189" i="124"/>
  <c r="F187" i="124"/>
  <c r="F186" i="124"/>
  <c r="F185" i="124"/>
  <c r="F183" i="124"/>
  <c r="F182" i="124"/>
  <c r="F181" i="124"/>
  <c r="F179" i="124"/>
  <c r="F178" i="124"/>
  <c r="F177" i="124"/>
  <c r="F175" i="124"/>
  <c r="F174" i="124"/>
  <c r="F173" i="124"/>
  <c r="F171" i="124"/>
  <c r="F170" i="124"/>
  <c r="F169" i="124"/>
  <c r="F167" i="124"/>
  <c r="F166" i="124"/>
  <c r="F165" i="124"/>
  <c r="F163" i="124"/>
  <c r="F162" i="124"/>
  <c r="F161" i="124"/>
  <c r="F159" i="124"/>
  <c r="F158" i="124"/>
  <c r="F157" i="124"/>
  <c r="F155" i="124"/>
  <c r="F154" i="124"/>
  <c r="F153" i="124"/>
  <c r="F151" i="124"/>
  <c r="F150" i="124"/>
  <c r="F149" i="124"/>
  <c r="F147" i="124"/>
  <c r="F146" i="124"/>
  <c r="F145" i="124"/>
  <c r="F143" i="124"/>
  <c r="F142" i="124"/>
  <c r="F141" i="124"/>
  <c r="F139" i="124"/>
  <c r="F138" i="124"/>
  <c r="F137" i="124"/>
  <c r="F135" i="124"/>
  <c r="F134" i="124"/>
  <c r="F133" i="124"/>
  <c r="F131" i="124"/>
  <c r="F130" i="124"/>
  <c r="F129" i="124"/>
  <c r="F127" i="124"/>
  <c r="F126" i="124"/>
  <c r="F125" i="124"/>
  <c r="F123" i="124"/>
  <c r="F122" i="124"/>
  <c r="F121" i="124"/>
  <c r="F119" i="124"/>
  <c r="F118" i="124"/>
  <c r="F117" i="124"/>
  <c r="F115" i="124"/>
  <c r="F114" i="124"/>
  <c r="F113" i="124"/>
  <c r="F111" i="124"/>
  <c r="F110" i="124"/>
  <c r="F109" i="124"/>
  <c r="F107" i="124"/>
  <c r="F106" i="124"/>
  <c r="F105" i="124"/>
  <c r="F103" i="124"/>
  <c r="F102" i="124"/>
  <c r="F101" i="124"/>
  <c r="F99" i="124"/>
  <c r="F98" i="124"/>
  <c r="F97" i="124"/>
  <c r="F95" i="124"/>
  <c r="F94" i="124"/>
  <c r="F93" i="124"/>
  <c r="F91" i="124"/>
  <c r="F90" i="124"/>
  <c r="F89" i="124"/>
  <c r="F87" i="124"/>
  <c r="F86" i="124"/>
  <c r="F85" i="124"/>
  <c r="F83" i="124"/>
  <c r="F82" i="124"/>
  <c r="F81" i="124"/>
  <c r="F79" i="124"/>
  <c r="F78" i="124"/>
  <c r="F77" i="124"/>
  <c r="F75" i="124"/>
  <c r="F74" i="124"/>
  <c r="F73" i="124"/>
  <c r="F71" i="124"/>
  <c r="F70" i="124"/>
  <c r="F69" i="124"/>
  <c r="F67" i="124"/>
  <c r="F66" i="124"/>
  <c r="F65" i="124"/>
  <c r="F63" i="124"/>
  <c r="F62" i="124"/>
  <c r="F61" i="124"/>
  <c r="F59" i="124"/>
  <c r="F58" i="124"/>
  <c r="F57" i="124"/>
  <c r="F55" i="124"/>
  <c r="F54" i="124"/>
  <c r="F53" i="124"/>
  <c r="F51" i="124"/>
  <c r="F50" i="124"/>
  <c r="F49" i="124"/>
  <c r="F47" i="124"/>
  <c r="F46" i="124"/>
  <c r="F45" i="124"/>
  <c r="F43" i="124"/>
  <c r="F42" i="124"/>
  <c r="F41" i="124"/>
  <c r="F39" i="124"/>
  <c r="F38" i="124"/>
  <c r="F37" i="124"/>
  <c r="F35" i="124"/>
  <c r="F34" i="124"/>
  <c r="F33" i="124"/>
  <c r="F31" i="124"/>
  <c r="F30" i="124"/>
  <c r="F29" i="124"/>
  <c r="F27" i="124"/>
  <c r="F26" i="124"/>
  <c r="F25" i="124"/>
  <c r="F23" i="124"/>
  <c r="F22" i="124"/>
  <c r="F21" i="124"/>
  <c r="F19" i="124"/>
  <c r="F18" i="124"/>
  <c r="F17" i="124"/>
  <c r="F15" i="124"/>
  <c r="F13" i="124"/>
  <c r="F11" i="124"/>
  <c r="F10" i="124"/>
  <c r="F9" i="124"/>
  <c r="F7" i="124"/>
  <c r="F6" i="124"/>
  <c r="F5" i="124"/>
  <c r="L300" i="124"/>
  <c r="L296" i="124"/>
  <c r="L292" i="124"/>
  <c r="L288" i="124"/>
  <c r="L284" i="124"/>
  <c r="L280" i="124"/>
  <c r="L276" i="124"/>
  <c r="L272" i="124"/>
  <c r="L268" i="124"/>
  <c r="L264" i="124"/>
  <c r="L260" i="124"/>
  <c r="L256" i="124"/>
  <c r="L252" i="124"/>
  <c r="L248" i="124"/>
  <c r="L244" i="124"/>
  <c r="L240" i="124"/>
  <c r="L236" i="124"/>
  <c r="L232" i="124"/>
  <c r="L228" i="124"/>
  <c r="L224" i="124"/>
  <c r="L220" i="124"/>
  <c r="L216" i="124"/>
  <c r="L212" i="124"/>
  <c r="L208" i="124"/>
  <c r="L204" i="124"/>
  <c r="L200" i="124"/>
  <c r="L196" i="124"/>
  <c r="L192" i="124"/>
  <c r="L188" i="124"/>
  <c r="L184" i="124"/>
  <c r="L180" i="124"/>
  <c r="L176" i="124"/>
  <c r="L172" i="124"/>
  <c r="L168" i="124"/>
  <c r="L164" i="124"/>
  <c r="L160" i="124"/>
  <c r="L156" i="124"/>
  <c r="L152" i="124"/>
  <c r="L148" i="124"/>
  <c r="L144" i="124"/>
  <c r="L140" i="124"/>
  <c r="L136" i="124"/>
  <c r="L132" i="124"/>
  <c r="L128" i="124"/>
  <c r="L124" i="124"/>
  <c r="L120" i="124"/>
  <c r="L116" i="124"/>
  <c r="L112" i="124"/>
  <c r="L108" i="124"/>
  <c r="L104" i="124"/>
  <c r="L100" i="124"/>
  <c r="L96" i="124"/>
  <c r="L92" i="124"/>
  <c r="L88" i="124"/>
  <c r="L84" i="124"/>
  <c r="L80" i="124"/>
  <c r="L76" i="124"/>
  <c r="L72" i="124"/>
  <c r="L68" i="124"/>
  <c r="L64" i="124"/>
  <c r="L60" i="124"/>
  <c r="L56" i="124"/>
  <c r="L52" i="124"/>
  <c r="L48" i="124"/>
  <c r="L44" i="124"/>
  <c r="L40" i="124"/>
  <c r="L36" i="124"/>
  <c r="L32" i="124"/>
  <c r="L28" i="124"/>
  <c r="L24" i="124"/>
  <c r="L20" i="124"/>
  <c r="L16" i="124"/>
  <c r="L12" i="124"/>
  <c r="L8" i="124"/>
  <c r="M300" i="124"/>
  <c r="M296" i="124"/>
  <c r="M292" i="124"/>
  <c r="M288" i="124"/>
  <c r="M284" i="124"/>
  <c r="M280" i="124"/>
  <c r="M276" i="124"/>
  <c r="M272" i="124"/>
  <c r="M268" i="124"/>
  <c r="M264" i="124"/>
  <c r="M260" i="124"/>
  <c r="M256" i="124"/>
  <c r="M252" i="124"/>
  <c r="M248" i="124"/>
  <c r="M244" i="124"/>
  <c r="M240" i="124"/>
  <c r="M236" i="124"/>
  <c r="M232" i="124"/>
  <c r="M228" i="124"/>
  <c r="M224" i="124"/>
  <c r="M220" i="124"/>
  <c r="M216" i="124"/>
  <c r="M212" i="124"/>
  <c r="M208" i="124"/>
  <c r="M204" i="124"/>
  <c r="M200" i="124"/>
  <c r="M196" i="124"/>
  <c r="M192" i="124"/>
  <c r="M188" i="124"/>
  <c r="M184" i="124"/>
  <c r="M180" i="124"/>
  <c r="M176" i="124"/>
  <c r="M172" i="124"/>
  <c r="M168" i="124"/>
  <c r="M164" i="124"/>
  <c r="M160" i="124"/>
  <c r="M156" i="124"/>
  <c r="M152" i="124"/>
  <c r="M148" i="124"/>
  <c r="M144" i="124"/>
  <c r="M140" i="124"/>
  <c r="M136" i="124"/>
  <c r="M132" i="124"/>
  <c r="M128" i="124"/>
  <c r="M124" i="124"/>
  <c r="M120" i="124"/>
  <c r="M116" i="124"/>
  <c r="M112" i="124"/>
  <c r="M108" i="124"/>
  <c r="M104" i="124"/>
  <c r="M100" i="124"/>
  <c r="M96" i="124"/>
  <c r="M92" i="124"/>
  <c r="M88" i="124"/>
  <c r="M84" i="124"/>
  <c r="M80" i="124"/>
  <c r="M76" i="124"/>
  <c r="M72" i="124"/>
  <c r="M68" i="124"/>
  <c r="M64" i="124"/>
  <c r="M60" i="124"/>
  <c r="M56" i="124"/>
  <c r="M52" i="124"/>
  <c r="M48" i="124"/>
  <c r="M44" i="124"/>
  <c r="M40" i="124"/>
  <c r="M36" i="124"/>
  <c r="M32" i="124"/>
  <c r="M28" i="124"/>
  <c r="M24" i="124"/>
  <c r="M20" i="124"/>
  <c r="M16" i="124"/>
  <c r="M12" i="124"/>
  <c r="M8" i="124"/>
  <c r="F35" i="122"/>
  <c r="F34" i="122"/>
  <c r="F33" i="122"/>
  <c r="F31" i="122"/>
  <c r="F30" i="122"/>
  <c r="F29" i="122"/>
  <c r="F27" i="122"/>
  <c r="F26" i="122"/>
  <c r="F25" i="122"/>
  <c r="F23" i="122"/>
  <c r="F22" i="122"/>
  <c r="F21" i="122"/>
  <c r="F19" i="122"/>
  <c r="F18" i="122"/>
  <c r="F17" i="122"/>
  <c r="F15" i="122"/>
  <c r="F14" i="122"/>
  <c r="F13" i="122"/>
  <c r="F11" i="122"/>
  <c r="F10" i="122"/>
  <c r="F9" i="122"/>
  <c r="F7" i="122"/>
  <c r="F6" i="122"/>
  <c r="F5" i="122"/>
  <c r="N39" i="122"/>
  <c r="M39" i="122"/>
  <c r="L39" i="122"/>
  <c r="K39" i="122"/>
  <c r="J39" i="122"/>
  <c r="I39" i="122"/>
  <c r="H39" i="122"/>
  <c r="G39" i="122"/>
  <c r="N38" i="122"/>
  <c r="M38" i="122"/>
  <c r="L38" i="122"/>
  <c r="K38" i="122"/>
  <c r="J38" i="122"/>
  <c r="I38" i="122"/>
  <c r="H38" i="122"/>
  <c r="G38" i="122"/>
  <c r="N37" i="122"/>
  <c r="M37" i="122"/>
  <c r="L37" i="122"/>
  <c r="K37" i="122"/>
  <c r="J37" i="122"/>
  <c r="I37" i="122"/>
  <c r="H37" i="122"/>
  <c r="G37" i="122"/>
  <c r="C12" i="123"/>
  <c r="C11" i="123"/>
  <c r="C10" i="123"/>
  <c r="F296" i="124" l="1"/>
  <c r="F302" i="124"/>
  <c r="F303" i="124"/>
  <c r="F301" i="124"/>
  <c r="F288" i="124"/>
  <c r="F284" i="124"/>
  <c r="F276" i="124"/>
  <c r="F272" i="124"/>
  <c r="F260" i="124"/>
  <c r="F256" i="124"/>
  <c r="F248" i="124"/>
  <c r="F244" i="124"/>
  <c r="F240" i="124"/>
  <c r="F236" i="124"/>
  <c r="F228" i="124"/>
  <c r="F224" i="124"/>
  <c r="F220" i="124"/>
  <c r="F212" i="124"/>
  <c r="F208" i="124"/>
  <c r="F200" i="124"/>
  <c r="F196" i="124"/>
  <c r="F192" i="124"/>
  <c r="F188" i="124"/>
  <c r="F184" i="124"/>
  <c r="F180" i="124"/>
  <c r="F176" i="124"/>
  <c r="F172" i="124"/>
  <c r="F168" i="124"/>
  <c r="F164" i="124"/>
  <c r="F160" i="124"/>
  <c r="F156" i="124"/>
  <c r="F152" i="124"/>
  <c r="F148" i="124"/>
  <c r="F144" i="124"/>
  <c r="F140" i="124"/>
  <c r="F136" i="124"/>
  <c r="F132" i="124"/>
  <c r="F128" i="124"/>
  <c r="F124" i="124"/>
  <c r="F120" i="124"/>
  <c r="F116" i="124"/>
  <c r="F112" i="124"/>
  <c r="F108" i="124"/>
  <c r="F104" i="124"/>
  <c r="F100" i="124"/>
  <c r="F96" i="124"/>
  <c r="F92" i="124"/>
  <c r="F88" i="124"/>
  <c r="F84" i="124"/>
  <c r="F80" i="124"/>
  <c r="F76" i="124"/>
  <c r="F72" i="124"/>
  <c r="F68" i="124"/>
  <c r="F64" i="124"/>
  <c r="F60" i="124"/>
  <c r="F56" i="124"/>
  <c r="F52" i="124"/>
  <c r="F48" i="124"/>
  <c r="F44" i="124"/>
  <c r="F40" i="124"/>
  <c r="F36" i="124"/>
  <c r="F32" i="124"/>
  <c r="F28" i="124"/>
  <c r="F24" i="124"/>
  <c r="F20" i="124"/>
  <c r="F16" i="124"/>
  <c r="F12" i="124"/>
  <c r="F8" i="124"/>
  <c r="F36" i="122"/>
  <c r="F32" i="122"/>
  <c r="F28" i="122"/>
  <c r="F24" i="122"/>
  <c r="F20" i="122"/>
  <c r="F16" i="122"/>
  <c r="F12" i="122"/>
  <c r="F39" i="122"/>
  <c r="F38" i="122"/>
  <c r="C13" i="123"/>
  <c r="F304" i="124" s="1"/>
  <c r="F37" i="122"/>
  <c r="I13" i="123"/>
  <c r="L304" i="124" s="1"/>
  <c r="J13" i="123"/>
  <c r="M304" i="124" s="1"/>
  <c r="N300" i="124"/>
  <c r="K300" i="124"/>
  <c r="J300" i="124"/>
  <c r="I300" i="124"/>
  <c r="H300" i="124"/>
  <c r="G300" i="124"/>
  <c r="E299" i="124"/>
  <c r="E298" i="124"/>
  <c r="E297" i="124"/>
  <c r="N296" i="124"/>
  <c r="K296" i="124"/>
  <c r="J296" i="124"/>
  <c r="I296" i="124"/>
  <c r="H296" i="124"/>
  <c r="G296" i="124"/>
  <c r="E295" i="124"/>
  <c r="E294" i="124"/>
  <c r="E293" i="124"/>
  <c r="N292" i="124"/>
  <c r="K292" i="124"/>
  <c r="J292" i="124"/>
  <c r="I292" i="124"/>
  <c r="H292" i="124"/>
  <c r="G292" i="124"/>
  <c r="E291" i="124"/>
  <c r="E290" i="124"/>
  <c r="E289" i="124"/>
  <c r="N288" i="124"/>
  <c r="K288" i="124"/>
  <c r="J288" i="124"/>
  <c r="I288" i="124"/>
  <c r="H288" i="124"/>
  <c r="G288" i="124"/>
  <c r="E287" i="124"/>
  <c r="E286" i="124"/>
  <c r="E285" i="124"/>
  <c r="N284" i="124"/>
  <c r="K284" i="124"/>
  <c r="J284" i="124"/>
  <c r="I284" i="124"/>
  <c r="H284" i="124"/>
  <c r="G284" i="124"/>
  <c r="E283" i="124"/>
  <c r="W283" i="124" s="1"/>
  <c r="E282" i="124"/>
  <c r="E281" i="124"/>
  <c r="N280" i="124"/>
  <c r="K280" i="124"/>
  <c r="J280" i="124"/>
  <c r="I280" i="124"/>
  <c r="H280" i="124"/>
  <c r="G280" i="124"/>
  <c r="E279" i="124"/>
  <c r="E278" i="124"/>
  <c r="E277" i="124"/>
  <c r="N276" i="124"/>
  <c r="K276" i="124"/>
  <c r="J276" i="124"/>
  <c r="I276" i="124"/>
  <c r="H276" i="124"/>
  <c r="G276" i="124"/>
  <c r="E275" i="124"/>
  <c r="P275" i="124" s="1"/>
  <c r="E274" i="124"/>
  <c r="E273" i="124"/>
  <c r="N272" i="124"/>
  <c r="K272" i="124"/>
  <c r="J272" i="124"/>
  <c r="I272" i="124"/>
  <c r="H272" i="124"/>
  <c r="G272" i="124"/>
  <c r="E271" i="124"/>
  <c r="E270" i="124"/>
  <c r="E269" i="124"/>
  <c r="N268" i="124"/>
  <c r="K268" i="124"/>
  <c r="J268" i="124"/>
  <c r="I268" i="124"/>
  <c r="H268" i="124"/>
  <c r="G268" i="124"/>
  <c r="E267" i="124"/>
  <c r="E266" i="124"/>
  <c r="E265" i="124"/>
  <c r="N264" i="124"/>
  <c r="K264" i="124"/>
  <c r="J264" i="124"/>
  <c r="I264" i="124"/>
  <c r="H264" i="124"/>
  <c r="G264" i="124"/>
  <c r="E263" i="124"/>
  <c r="E262" i="124"/>
  <c r="E261" i="124"/>
  <c r="N260" i="124"/>
  <c r="K260" i="124"/>
  <c r="J260" i="124"/>
  <c r="I260" i="124"/>
  <c r="H260" i="124"/>
  <c r="G260" i="124"/>
  <c r="E259" i="124"/>
  <c r="E258" i="124"/>
  <c r="E257" i="124"/>
  <c r="N256" i="124"/>
  <c r="K256" i="124"/>
  <c r="J256" i="124"/>
  <c r="I256" i="124"/>
  <c r="H256" i="124"/>
  <c r="G256" i="124"/>
  <c r="E255" i="124"/>
  <c r="E254" i="124"/>
  <c r="E253" i="124"/>
  <c r="N252" i="124"/>
  <c r="K252" i="124"/>
  <c r="J252" i="124"/>
  <c r="I252" i="124"/>
  <c r="H252" i="124"/>
  <c r="G252" i="124"/>
  <c r="E251" i="124"/>
  <c r="E250" i="124"/>
  <c r="E249" i="124"/>
  <c r="N248" i="124"/>
  <c r="K248" i="124"/>
  <c r="J248" i="124"/>
  <c r="I248" i="124"/>
  <c r="H248" i="124"/>
  <c r="G248" i="124"/>
  <c r="E247" i="124"/>
  <c r="E246" i="124"/>
  <c r="E245" i="124"/>
  <c r="N244" i="124"/>
  <c r="K244" i="124"/>
  <c r="J244" i="124"/>
  <c r="I244" i="124"/>
  <c r="H244" i="124"/>
  <c r="G244" i="124"/>
  <c r="E243" i="124"/>
  <c r="E242" i="124"/>
  <c r="E241" i="124"/>
  <c r="N240" i="124"/>
  <c r="K240" i="124"/>
  <c r="J240" i="124"/>
  <c r="I240" i="124"/>
  <c r="H240" i="124"/>
  <c r="G240" i="124"/>
  <c r="E239" i="124"/>
  <c r="E238" i="124"/>
  <c r="R238" i="124" s="1"/>
  <c r="E237" i="124"/>
  <c r="N236" i="124"/>
  <c r="K236" i="124"/>
  <c r="J236" i="124"/>
  <c r="I236" i="124"/>
  <c r="H236" i="124"/>
  <c r="G236" i="124"/>
  <c r="E235" i="124"/>
  <c r="E234" i="124"/>
  <c r="E233" i="124"/>
  <c r="N232" i="124"/>
  <c r="K232" i="124"/>
  <c r="J232" i="124"/>
  <c r="I232" i="124"/>
  <c r="H232" i="124"/>
  <c r="G232" i="124"/>
  <c r="E231" i="124"/>
  <c r="E230" i="124"/>
  <c r="E229" i="124"/>
  <c r="N228" i="124"/>
  <c r="K228" i="124"/>
  <c r="J228" i="124"/>
  <c r="I228" i="124"/>
  <c r="H228" i="124"/>
  <c r="G228" i="124"/>
  <c r="E227" i="124"/>
  <c r="E226" i="124"/>
  <c r="E225" i="124"/>
  <c r="N224" i="124"/>
  <c r="K224" i="124"/>
  <c r="J224" i="124"/>
  <c r="I224" i="124"/>
  <c r="H224" i="124"/>
  <c r="G224" i="124"/>
  <c r="E223" i="124"/>
  <c r="E222" i="124"/>
  <c r="E221" i="124"/>
  <c r="N220" i="124"/>
  <c r="K220" i="124"/>
  <c r="J220" i="124"/>
  <c r="I220" i="124"/>
  <c r="H220" i="124"/>
  <c r="G220" i="124"/>
  <c r="E219" i="124"/>
  <c r="R219" i="124" s="1"/>
  <c r="E218" i="124"/>
  <c r="E217" i="124"/>
  <c r="O217" i="124" s="1"/>
  <c r="N216" i="124"/>
  <c r="K216" i="124"/>
  <c r="J216" i="124"/>
  <c r="I216" i="124"/>
  <c r="H216" i="124"/>
  <c r="G216" i="124"/>
  <c r="E215" i="124"/>
  <c r="E214" i="124"/>
  <c r="E213" i="124"/>
  <c r="N212" i="124"/>
  <c r="K212" i="124"/>
  <c r="J212" i="124"/>
  <c r="I212" i="124"/>
  <c r="H212" i="124"/>
  <c r="G212" i="124"/>
  <c r="E211" i="124"/>
  <c r="E210" i="124"/>
  <c r="E209" i="124"/>
  <c r="N208" i="124"/>
  <c r="K208" i="124"/>
  <c r="J208" i="124"/>
  <c r="I208" i="124"/>
  <c r="H208" i="124"/>
  <c r="G208" i="124"/>
  <c r="E207" i="124"/>
  <c r="E206" i="124"/>
  <c r="E205" i="124"/>
  <c r="N204" i="124"/>
  <c r="K204" i="124"/>
  <c r="J204" i="124"/>
  <c r="I204" i="124"/>
  <c r="H204" i="124"/>
  <c r="G204" i="124"/>
  <c r="E203" i="124"/>
  <c r="E202" i="124"/>
  <c r="W202" i="124" s="1"/>
  <c r="E201" i="124"/>
  <c r="N200" i="124"/>
  <c r="K200" i="124"/>
  <c r="J200" i="124"/>
  <c r="I200" i="124"/>
  <c r="H200" i="124"/>
  <c r="G200" i="124"/>
  <c r="E199" i="124"/>
  <c r="E198" i="124"/>
  <c r="E197" i="124"/>
  <c r="N196" i="124"/>
  <c r="K196" i="124"/>
  <c r="J196" i="124"/>
  <c r="I196" i="124"/>
  <c r="H196" i="124"/>
  <c r="G196" i="124"/>
  <c r="E195" i="124"/>
  <c r="E194" i="124"/>
  <c r="E193" i="124"/>
  <c r="N192" i="124"/>
  <c r="K192" i="124"/>
  <c r="J192" i="124"/>
  <c r="I192" i="124"/>
  <c r="H192" i="124"/>
  <c r="G192" i="124"/>
  <c r="E191" i="124"/>
  <c r="E190" i="124"/>
  <c r="E189" i="124"/>
  <c r="N188" i="124"/>
  <c r="K188" i="124"/>
  <c r="J188" i="124"/>
  <c r="I188" i="124"/>
  <c r="H188" i="124"/>
  <c r="G188" i="124"/>
  <c r="E187" i="124"/>
  <c r="O187" i="124" s="1"/>
  <c r="E186" i="124"/>
  <c r="E185" i="124"/>
  <c r="N184" i="124"/>
  <c r="K184" i="124"/>
  <c r="J184" i="124"/>
  <c r="I184" i="124"/>
  <c r="H184" i="124"/>
  <c r="G184" i="124"/>
  <c r="E183" i="124"/>
  <c r="E182" i="124"/>
  <c r="E181" i="124"/>
  <c r="N180" i="124"/>
  <c r="K180" i="124"/>
  <c r="J180" i="124"/>
  <c r="I180" i="124"/>
  <c r="H180" i="124"/>
  <c r="G180" i="124"/>
  <c r="E179" i="124"/>
  <c r="E178" i="124"/>
  <c r="E177" i="124"/>
  <c r="N176" i="124"/>
  <c r="K176" i="124"/>
  <c r="J176" i="124"/>
  <c r="I176" i="124"/>
  <c r="H176" i="124"/>
  <c r="G176" i="124"/>
  <c r="E175" i="124"/>
  <c r="E174" i="124"/>
  <c r="E173" i="124"/>
  <c r="N172" i="124"/>
  <c r="K172" i="124"/>
  <c r="J172" i="124"/>
  <c r="I172" i="124"/>
  <c r="H172" i="124"/>
  <c r="G172" i="124"/>
  <c r="E171" i="124"/>
  <c r="W171" i="124" s="1"/>
  <c r="E170" i="124"/>
  <c r="E169" i="124"/>
  <c r="N168" i="124"/>
  <c r="K168" i="124"/>
  <c r="J168" i="124"/>
  <c r="I168" i="124"/>
  <c r="H168" i="124"/>
  <c r="G168" i="124"/>
  <c r="E167" i="124"/>
  <c r="E166" i="124"/>
  <c r="E165" i="124"/>
  <c r="N164" i="124"/>
  <c r="K164" i="124"/>
  <c r="J164" i="124"/>
  <c r="I164" i="124"/>
  <c r="H164" i="124"/>
  <c r="G164" i="124"/>
  <c r="E163" i="124"/>
  <c r="E162" i="124"/>
  <c r="E161" i="124"/>
  <c r="N160" i="124"/>
  <c r="K160" i="124"/>
  <c r="J160" i="124"/>
  <c r="I160" i="124"/>
  <c r="H160" i="124"/>
  <c r="G160" i="124"/>
  <c r="E159" i="124"/>
  <c r="E158" i="124"/>
  <c r="E157" i="124"/>
  <c r="N156" i="124"/>
  <c r="K156" i="124"/>
  <c r="J156" i="124"/>
  <c r="I156" i="124"/>
  <c r="H156" i="124"/>
  <c r="G156" i="124"/>
  <c r="E155" i="124"/>
  <c r="E154" i="124"/>
  <c r="E153" i="124"/>
  <c r="N152" i="124"/>
  <c r="K152" i="124"/>
  <c r="J152" i="124"/>
  <c r="I152" i="124"/>
  <c r="H152" i="124"/>
  <c r="G152" i="124"/>
  <c r="E151" i="124"/>
  <c r="E150" i="124"/>
  <c r="E149" i="124"/>
  <c r="N148" i="124"/>
  <c r="K148" i="124"/>
  <c r="J148" i="124"/>
  <c r="I148" i="124"/>
  <c r="H148" i="124"/>
  <c r="G148" i="124"/>
  <c r="E147" i="124"/>
  <c r="E146" i="124"/>
  <c r="E145" i="124"/>
  <c r="N144" i="124"/>
  <c r="K144" i="124"/>
  <c r="J144" i="124"/>
  <c r="I144" i="124"/>
  <c r="H144" i="124"/>
  <c r="G144" i="124"/>
  <c r="E143" i="124"/>
  <c r="E142" i="124"/>
  <c r="E141" i="124"/>
  <c r="N140" i="124"/>
  <c r="K140" i="124"/>
  <c r="J140" i="124"/>
  <c r="I140" i="124"/>
  <c r="H140" i="124"/>
  <c r="G140" i="124"/>
  <c r="E139" i="124"/>
  <c r="E138" i="124"/>
  <c r="E137" i="124"/>
  <c r="N136" i="124"/>
  <c r="K136" i="124"/>
  <c r="J136" i="124"/>
  <c r="I136" i="124"/>
  <c r="H136" i="124"/>
  <c r="G136" i="124"/>
  <c r="E135" i="124"/>
  <c r="E134" i="124"/>
  <c r="E133" i="124"/>
  <c r="N132" i="124"/>
  <c r="K132" i="124"/>
  <c r="J132" i="124"/>
  <c r="I132" i="124"/>
  <c r="H132" i="124"/>
  <c r="G132" i="124"/>
  <c r="E131" i="124"/>
  <c r="E130" i="124"/>
  <c r="E129" i="124"/>
  <c r="P129" i="124" s="1"/>
  <c r="N128" i="124"/>
  <c r="K128" i="124"/>
  <c r="J128" i="124"/>
  <c r="I128" i="124"/>
  <c r="H128" i="124"/>
  <c r="G128" i="124"/>
  <c r="E127" i="124"/>
  <c r="E126" i="124"/>
  <c r="E125" i="124"/>
  <c r="N124" i="124"/>
  <c r="K124" i="124"/>
  <c r="J124" i="124"/>
  <c r="I124" i="124"/>
  <c r="H124" i="124"/>
  <c r="G124" i="124"/>
  <c r="E123" i="124"/>
  <c r="E122" i="124"/>
  <c r="E121" i="124"/>
  <c r="N120" i="124"/>
  <c r="K120" i="124"/>
  <c r="J120" i="124"/>
  <c r="I120" i="124"/>
  <c r="H120" i="124"/>
  <c r="G120" i="124"/>
  <c r="E119" i="124"/>
  <c r="E118" i="124"/>
  <c r="E117" i="124"/>
  <c r="N116" i="124"/>
  <c r="K116" i="124"/>
  <c r="J116" i="124"/>
  <c r="I116" i="124"/>
  <c r="H116" i="124"/>
  <c r="G116" i="124"/>
  <c r="E115" i="124"/>
  <c r="E114" i="124"/>
  <c r="E113" i="124"/>
  <c r="N112" i="124"/>
  <c r="K112" i="124"/>
  <c r="J112" i="124"/>
  <c r="I112" i="124"/>
  <c r="H112" i="124"/>
  <c r="G112" i="124"/>
  <c r="E111" i="124"/>
  <c r="E110" i="124"/>
  <c r="E109" i="124"/>
  <c r="N108" i="124"/>
  <c r="K108" i="124"/>
  <c r="J108" i="124"/>
  <c r="I108" i="124"/>
  <c r="H108" i="124"/>
  <c r="G108" i="124"/>
  <c r="E107" i="124"/>
  <c r="E106" i="124"/>
  <c r="W106" i="124" s="1"/>
  <c r="E105" i="124"/>
  <c r="N104" i="124"/>
  <c r="K104" i="124"/>
  <c r="J104" i="124"/>
  <c r="I104" i="124"/>
  <c r="H104" i="124"/>
  <c r="G104" i="124"/>
  <c r="E103" i="124"/>
  <c r="E102" i="124"/>
  <c r="E101" i="124"/>
  <c r="N100" i="124"/>
  <c r="K100" i="124"/>
  <c r="J100" i="124"/>
  <c r="I100" i="124"/>
  <c r="H100" i="124"/>
  <c r="G100" i="124"/>
  <c r="E99" i="124"/>
  <c r="E98" i="124"/>
  <c r="E97" i="124"/>
  <c r="N96" i="124"/>
  <c r="K96" i="124"/>
  <c r="J96" i="124"/>
  <c r="I96" i="124"/>
  <c r="H96" i="124"/>
  <c r="G96" i="124"/>
  <c r="E95" i="124"/>
  <c r="E94" i="124"/>
  <c r="E93" i="124"/>
  <c r="N92" i="124"/>
  <c r="K92" i="124"/>
  <c r="J92" i="124"/>
  <c r="I92" i="124"/>
  <c r="H92" i="124"/>
  <c r="G92" i="124"/>
  <c r="E91" i="124"/>
  <c r="E90" i="124"/>
  <c r="E89" i="124"/>
  <c r="N88" i="124"/>
  <c r="K88" i="124"/>
  <c r="J88" i="124"/>
  <c r="I88" i="124"/>
  <c r="H88" i="124"/>
  <c r="G88" i="124"/>
  <c r="E87" i="124"/>
  <c r="E86" i="124"/>
  <c r="E85" i="124"/>
  <c r="N84" i="124"/>
  <c r="K84" i="124"/>
  <c r="J84" i="124"/>
  <c r="I84" i="124"/>
  <c r="H84" i="124"/>
  <c r="G84" i="124"/>
  <c r="E83" i="124"/>
  <c r="E82" i="124"/>
  <c r="E81" i="124"/>
  <c r="N80" i="124"/>
  <c r="K80" i="124"/>
  <c r="J80" i="124"/>
  <c r="I80" i="124"/>
  <c r="H80" i="124"/>
  <c r="G80" i="124"/>
  <c r="E79" i="124"/>
  <c r="E78" i="124"/>
  <c r="E77" i="124"/>
  <c r="N76" i="124"/>
  <c r="K76" i="124"/>
  <c r="J76" i="124"/>
  <c r="I76" i="124"/>
  <c r="H76" i="124"/>
  <c r="G76" i="124"/>
  <c r="E75" i="124"/>
  <c r="E74" i="124"/>
  <c r="E73" i="124"/>
  <c r="W73" i="124" s="1"/>
  <c r="N72" i="124"/>
  <c r="K72" i="124"/>
  <c r="J72" i="124"/>
  <c r="I72" i="124"/>
  <c r="H72" i="124"/>
  <c r="G72" i="124"/>
  <c r="E71" i="124"/>
  <c r="E70" i="124"/>
  <c r="E69" i="124"/>
  <c r="N68" i="124"/>
  <c r="K68" i="124"/>
  <c r="J68" i="124"/>
  <c r="I68" i="124"/>
  <c r="H68" i="124"/>
  <c r="G68" i="124"/>
  <c r="E67" i="124"/>
  <c r="E66" i="124"/>
  <c r="E65" i="124"/>
  <c r="N64" i="124"/>
  <c r="K64" i="124"/>
  <c r="J64" i="124"/>
  <c r="I64" i="124"/>
  <c r="H64" i="124"/>
  <c r="G64" i="124"/>
  <c r="E63" i="124"/>
  <c r="E62" i="124"/>
  <c r="E61" i="124"/>
  <c r="N60" i="124"/>
  <c r="K60" i="124"/>
  <c r="J60" i="124"/>
  <c r="I60" i="124"/>
  <c r="H60" i="124"/>
  <c r="G60" i="124"/>
  <c r="E59" i="124"/>
  <c r="E58" i="124"/>
  <c r="E57" i="124"/>
  <c r="N56" i="124"/>
  <c r="K56" i="124"/>
  <c r="J56" i="124"/>
  <c r="I56" i="124"/>
  <c r="H56" i="124"/>
  <c r="G56" i="124"/>
  <c r="E55" i="124"/>
  <c r="E54" i="124"/>
  <c r="E53" i="124"/>
  <c r="N52" i="124"/>
  <c r="K52" i="124"/>
  <c r="J52" i="124"/>
  <c r="I52" i="124"/>
  <c r="H52" i="124"/>
  <c r="G52" i="124"/>
  <c r="E51" i="124"/>
  <c r="E50" i="124"/>
  <c r="E49" i="124"/>
  <c r="N48" i="124"/>
  <c r="K48" i="124"/>
  <c r="J48" i="124"/>
  <c r="I48" i="124"/>
  <c r="H48" i="124"/>
  <c r="G48" i="124"/>
  <c r="E47" i="124"/>
  <c r="E46" i="124"/>
  <c r="E45" i="124"/>
  <c r="N44" i="124"/>
  <c r="K44" i="124"/>
  <c r="J44" i="124"/>
  <c r="I44" i="124"/>
  <c r="H44" i="124"/>
  <c r="G44" i="124"/>
  <c r="E43" i="124"/>
  <c r="E42" i="124"/>
  <c r="W42" i="124" s="1"/>
  <c r="E41" i="124"/>
  <c r="N40" i="124"/>
  <c r="K40" i="124"/>
  <c r="J40" i="124"/>
  <c r="I40" i="124"/>
  <c r="H40" i="124"/>
  <c r="G40" i="124"/>
  <c r="E39" i="124"/>
  <c r="E38" i="124"/>
  <c r="E37" i="124"/>
  <c r="N36" i="124"/>
  <c r="K36" i="124"/>
  <c r="J36" i="124"/>
  <c r="I36" i="124"/>
  <c r="H36" i="124"/>
  <c r="G36" i="124"/>
  <c r="E35" i="124"/>
  <c r="E34" i="124"/>
  <c r="E33" i="124"/>
  <c r="N32" i="124"/>
  <c r="K32" i="124"/>
  <c r="J32" i="124"/>
  <c r="I32" i="124"/>
  <c r="H32" i="124"/>
  <c r="G32" i="124"/>
  <c r="E31" i="124"/>
  <c r="E30" i="124"/>
  <c r="E29" i="124"/>
  <c r="N28" i="124"/>
  <c r="K28" i="124"/>
  <c r="J28" i="124"/>
  <c r="I28" i="124"/>
  <c r="H28" i="124"/>
  <c r="G28" i="124"/>
  <c r="E27" i="124"/>
  <c r="E26" i="124"/>
  <c r="E25" i="124"/>
  <c r="N24" i="124"/>
  <c r="K24" i="124"/>
  <c r="J24" i="124"/>
  <c r="I24" i="124"/>
  <c r="H24" i="124"/>
  <c r="G24" i="124"/>
  <c r="E23" i="124"/>
  <c r="E22" i="124"/>
  <c r="E21" i="124"/>
  <c r="N20" i="124"/>
  <c r="K20" i="124"/>
  <c r="J20" i="124"/>
  <c r="I20" i="124"/>
  <c r="H20" i="124"/>
  <c r="G20" i="124"/>
  <c r="E19" i="124"/>
  <c r="E18" i="124"/>
  <c r="E17" i="124"/>
  <c r="N16" i="124"/>
  <c r="K16" i="124"/>
  <c r="J16" i="124"/>
  <c r="I16" i="124"/>
  <c r="H16" i="124"/>
  <c r="G16" i="124"/>
  <c r="E15" i="124"/>
  <c r="E14" i="124"/>
  <c r="E13" i="124"/>
  <c r="N12" i="124"/>
  <c r="K12" i="124"/>
  <c r="J12" i="124"/>
  <c r="I12" i="124"/>
  <c r="H12" i="124"/>
  <c r="G12" i="124"/>
  <c r="E11" i="124"/>
  <c r="E10" i="124"/>
  <c r="E9" i="124"/>
  <c r="N8" i="124"/>
  <c r="K8" i="124"/>
  <c r="J8" i="124"/>
  <c r="I8" i="124"/>
  <c r="H8" i="124"/>
  <c r="G8" i="124"/>
  <c r="E7" i="124"/>
  <c r="E6" i="124"/>
  <c r="E5" i="124"/>
  <c r="K13" i="123"/>
  <c r="N304" i="124" s="1"/>
  <c r="H13" i="123"/>
  <c r="K304" i="124" s="1"/>
  <c r="G13" i="123"/>
  <c r="J304" i="124" s="1"/>
  <c r="F13" i="123"/>
  <c r="I304" i="124" s="1"/>
  <c r="E13" i="123"/>
  <c r="H304" i="124" s="1"/>
  <c r="D13" i="123"/>
  <c r="G304" i="124" s="1"/>
  <c r="C6" i="123"/>
  <c r="C5" i="123"/>
  <c r="C4" i="123"/>
  <c r="E37" i="122" s="1"/>
  <c r="N40" i="122" l="1"/>
  <c r="M40" i="122"/>
  <c r="L40" i="122"/>
  <c r="K40" i="122"/>
  <c r="J40" i="122"/>
  <c r="I40" i="122"/>
  <c r="H40" i="122"/>
  <c r="G40" i="122"/>
  <c r="F40" i="122"/>
  <c r="S106" i="124"/>
  <c r="P106" i="124"/>
  <c r="E303" i="124"/>
  <c r="E39" i="122"/>
  <c r="E301" i="124"/>
  <c r="D16" i="123"/>
  <c r="P301" i="124" s="1"/>
  <c r="C16" i="123"/>
  <c r="O301" i="124" s="1"/>
  <c r="E302" i="124"/>
  <c r="E38" i="122"/>
  <c r="Q29" i="124"/>
  <c r="V29" i="124"/>
  <c r="U29" i="124"/>
  <c r="T29" i="124"/>
  <c r="O58" i="124"/>
  <c r="U58" i="124"/>
  <c r="T58" i="124"/>
  <c r="V58" i="124"/>
  <c r="V71" i="124"/>
  <c r="T71" i="124"/>
  <c r="U71" i="124"/>
  <c r="Q99" i="124"/>
  <c r="U99" i="124"/>
  <c r="V99" i="124"/>
  <c r="T99" i="124"/>
  <c r="V143" i="124"/>
  <c r="U143" i="124"/>
  <c r="T143" i="124"/>
  <c r="O145" i="124"/>
  <c r="U145" i="124"/>
  <c r="V145" i="124"/>
  <c r="T145" i="124"/>
  <c r="V159" i="124"/>
  <c r="U159" i="124"/>
  <c r="T159" i="124"/>
  <c r="V174" i="124"/>
  <c r="U174" i="124"/>
  <c r="T174" i="124"/>
  <c r="W189" i="124"/>
  <c r="V189" i="124"/>
  <c r="U189" i="124"/>
  <c r="T189" i="124"/>
  <c r="W227" i="124"/>
  <c r="T227" i="124"/>
  <c r="U227" i="124"/>
  <c r="V227" i="124"/>
  <c r="O229" i="124"/>
  <c r="V229" i="124"/>
  <c r="T229" i="124"/>
  <c r="U229" i="124"/>
  <c r="R242" i="124"/>
  <c r="T242" i="124"/>
  <c r="U242" i="124"/>
  <c r="V242" i="124"/>
  <c r="V255" i="124"/>
  <c r="U255" i="124"/>
  <c r="T255" i="124"/>
  <c r="R257" i="124"/>
  <c r="T257" i="124"/>
  <c r="U257" i="124"/>
  <c r="V257" i="124"/>
  <c r="Q271" i="124"/>
  <c r="V271" i="124"/>
  <c r="T271" i="124"/>
  <c r="U271" i="124"/>
  <c r="R273" i="124"/>
  <c r="T273" i="124"/>
  <c r="U273" i="124"/>
  <c r="V273" i="124"/>
  <c r="V285" i="124"/>
  <c r="T285" i="124"/>
  <c r="U285" i="124"/>
  <c r="P299" i="124"/>
  <c r="T299" i="124"/>
  <c r="U299" i="124"/>
  <c r="V299" i="124"/>
  <c r="W14" i="124"/>
  <c r="V14" i="124"/>
  <c r="U14" i="124"/>
  <c r="T14" i="124"/>
  <c r="Q30" i="124"/>
  <c r="V30" i="124"/>
  <c r="U30" i="124"/>
  <c r="T30" i="124"/>
  <c r="Q43" i="124"/>
  <c r="U43" i="124"/>
  <c r="V43" i="124"/>
  <c r="T43" i="124"/>
  <c r="S45" i="124"/>
  <c r="V45" i="124"/>
  <c r="T45" i="124"/>
  <c r="U45" i="124"/>
  <c r="O59" i="124"/>
  <c r="U59" i="124"/>
  <c r="V59" i="124"/>
  <c r="T59" i="124"/>
  <c r="S61" i="124"/>
  <c r="V61" i="124"/>
  <c r="U61" i="124"/>
  <c r="T61" i="124"/>
  <c r="V86" i="124"/>
  <c r="U86" i="124"/>
  <c r="T86" i="124"/>
  <c r="R99" i="124"/>
  <c r="P119" i="124"/>
  <c r="V119" i="124"/>
  <c r="U119" i="124"/>
  <c r="T119" i="124"/>
  <c r="P121" i="124"/>
  <c r="U121" i="124"/>
  <c r="V121" i="124"/>
  <c r="T121" i="124"/>
  <c r="W130" i="124"/>
  <c r="U130" i="124"/>
  <c r="T130" i="124"/>
  <c r="V130" i="124"/>
  <c r="U146" i="124"/>
  <c r="T146" i="124"/>
  <c r="V146" i="124"/>
  <c r="U162" i="124"/>
  <c r="T162" i="124"/>
  <c r="V162" i="124"/>
  <c r="V175" i="124"/>
  <c r="U175" i="124"/>
  <c r="T175" i="124"/>
  <c r="O177" i="124"/>
  <c r="U177" i="124"/>
  <c r="V177" i="124"/>
  <c r="T177" i="124"/>
  <c r="R190" i="124"/>
  <c r="V190" i="124"/>
  <c r="U190" i="124"/>
  <c r="T190" i="124"/>
  <c r="U203" i="124"/>
  <c r="V203" i="124"/>
  <c r="T203" i="124"/>
  <c r="V205" i="124"/>
  <c r="U205" i="124"/>
  <c r="T205" i="124"/>
  <c r="U218" i="124"/>
  <c r="T218" i="124"/>
  <c r="V218" i="124"/>
  <c r="O230" i="124"/>
  <c r="V230" i="124"/>
  <c r="U230" i="124"/>
  <c r="T230" i="124"/>
  <c r="W242" i="124"/>
  <c r="R258" i="124"/>
  <c r="T258" i="124"/>
  <c r="U258" i="124"/>
  <c r="V258" i="124"/>
  <c r="R274" i="124"/>
  <c r="T274" i="124"/>
  <c r="U274" i="124"/>
  <c r="V274" i="124"/>
  <c r="V286" i="124"/>
  <c r="U286" i="124"/>
  <c r="T286" i="124"/>
  <c r="S299" i="124"/>
  <c r="W47" i="124"/>
  <c r="V47" i="124"/>
  <c r="T47" i="124"/>
  <c r="U47" i="124"/>
  <c r="S63" i="124"/>
  <c r="V63" i="124"/>
  <c r="T63" i="124"/>
  <c r="U63" i="124"/>
  <c r="Q65" i="124"/>
  <c r="U65" i="124"/>
  <c r="V65" i="124"/>
  <c r="T65" i="124"/>
  <c r="Q75" i="124"/>
  <c r="U75" i="124"/>
  <c r="V75" i="124"/>
  <c r="T75" i="124"/>
  <c r="O90" i="124"/>
  <c r="U90" i="124"/>
  <c r="T90" i="124"/>
  <c r="V90" i="124"/>
  <c r="V102" i="124"/>
  <c r="U102" i="124"/>
  <c r="T102" i="124"/>
  <c r="Q107" i="124"/>
  <c r="U107" i="124"/>
  <c r="V107" i="124"/>
  <c r="T107" i="124"/>
  <c r="P109" i="124"/>
  <c r="V109" i="124"/>
  <c r="U109" i="124"/>
  <c r="T109" i="124"/>
  <c r="Q123" i="124"/>
  <c r="U123" i="124"/>
  <c r="V123" i="124"/>
  <c r="T123" i="124"/>
  <c r="S125" i="124"/>
  <c r="V125" i="124"/>
  <c r="U125" i="124"/>
  <c r="T125" i="124"/>
  <c r="W134" i="124"/>
  <c r="V134" i="124"/>
  <c r="U134" i="124"/>
  <c r="T134" i="124"/>
  <c r="P150" i="124"/>
  <c r="V150" i="124"/>
  <c r="U150" i="124"/>
  <c r="T150" i="124"/>
  <c r="S166" i="124"/>
  <c r="V166" i="124"/>
  <c r="U166" i="124"/>
  <c r="T166" i="124"/>
  <c r="U179" i="124"/>
  <c r="V179" i="124"/>
  <c r="T179" i="124"/>
  <c r="V181" i="124"/>
  <c r="U181" i="124"/>
  <c r="T181" i="124"/>
  <c r="R194" i="124"/>
  <c r="U194" i="124"/>
  <c r="T194" i="124"/>
  <c r="V194" i="124"/>
  <c r="V207" i="124"/>
  <c r="U207" i="124"/>
  <c r="T207" i="124"/>
  <c r="U209" i="124"/>
  <c r="V209" i="124"/>
  <c r="T209" i="124"/>
  <c r="O219" i="124"/>
  <c r="P234" i="124"/>
  <c r="T234" i="124"/>
  <c r="U234" i="124"/>
  <c r="V234" i="124"/>
  <c r="V246" i="124"/>
  <c r="U246" i="124"/>
  <c r="T246" i="124"/>
  <c r="O262" i="124"/>
  <c r="V262" i="124"/>
  <c r="U262" i="124"/>
  <c r="T262" i="124"/>
  <c r="V277" i="124"/>
  <c r="T277" i="124"/>
  <c r="U277" i="124"/>
  <c r="W290" i="124"/>
  <c r="T290" i="124"/>
  <c r="U290" i="124"/>
  <c r="V290" i="124"/>
  <c r="P27" i="124"/>
  <c r="U27" i="124"/>
  <c r="V27" i="124"/>
  <c r="T27" i="124"/>
  <c r="Q73" i="124"/>
  <c r="U73" i="124"/>
  <c r="V73" i="124"/>
  <c r="T73" i="124"/>
  <c r="R118" i="124"/>
  <c r="V118" i="124"/>
  <c r="U118" i="124"/>
  <c r="T118" i="124"/>
  <c r="O161" i="124"/>
  <c r="U161" i="124"/>
  <c r="V161" i="124"/>
  <c r="T161" i="124"/>
  <c r="W17" i="124"/>
  <c r="V17" i="124"/>
  <c r="U17" i="124"/>
  <c r="T17" i="124"/>
  <c r="S17" i="124"/>
  <c r="Q17" i="124"/>
  <c r="R17" i="124"/>
  <c r="P17" i="124"/>
  <c r="R33" i="124"/>
  <c r="U33" i="124"/>
  <c r="V33" i="124"/>
  <c r="T33" i="124"/>
  <c r="V87" i="124"/>
  <c r="U87" i="124"/>
  <c r="T87" i="124"/>
  <c r="V101" i="124"/>
  <c r="T101" i="124"/>
  <c r="U101" i="124"/>
  <c r="P122" i="124"/>
  <c r="U122" i="124"/>
  <c r="T122" i="124"/>
  <c r="V122" i="124"/>
  <c r="U178" i="124"/>
  <c r="T178" i="124"/>
  <c r="V178" i="124"/>
  <c r="R259" i="124"/>
  <c r="T259" i="124"/>
  <c r="U259" i="124"/>
  <c r="V259" i="124"/>
  <c r="R34" i="124"/>
  <c r="U34" i="124"/>
  <c r="T34" i="124"/>
  <c r="V34" i="124"/>
  <c r="Q49" i="124"/>
  <c r="U49" i="124"/>
  <c r="V49" i="124"/>
  <c r="T49" i="124"/>
  <c r="W5" i="124"/>
  <c r="V5" i="124"/>
  <c r="U5" i="124"/>
  <c r="T5" i="124"/>
  <c r="S5" i="124"/>
  <c r="Q5" i="124"/>
  <c r="R5" i="124"/>
  <c r="P5" i="124"/>
  <c r="W19" i="124"/>
  <c r="U19" i="124"/>
  <c r="V19" i="124"/>
  <c r="T19" i="124"/>
  <c r="O21" i="124"/>
  <c r="V21" i="124"/>
  <c r="U21" i="124"/>
  <c r="T21" i="124"/>
  <c r="R35" i="124"/>
  <c r="U35" i="124"/>
  <c r="V35" i="124"/>
  <c r="T35" i="124"/>
  <c r="S37" i="124"/>
  <c r="V37" i="124"/>
  <c r="U37" i="124"/>
  <c r="T37" i="124"/>
  <c r="U50" i="124"/>
  <c r="T50" i="124"/>
  <c r="V50" i="124"/>
  <c r="W65" i="124"/>
  <c r="W75" i="124"/>
  <c r="P77" i="124"/>
  <c r="V77" i="124"/>
  <c r="U77" i="124"/>
  <c r="T77" i="124"/>
  <c r="O91" i="124"/>
  <c r="U91" i="124"/>
  <c r="V91" i="124"/>
  <c r="T91" i="124"/>
  <c r="S93" i="124"/>
  <c r="V93" i="124"/>
  <c r="U93" i="124"/>
  <c r="T93" i="124"/>
  <c r="V103" i="124"/>
  <c r="T103" i="124"/>
  <c r="U103" i="124"/>
  <c r="P105" i="124"/>
  <c r="U105" i="124"/>
  <c r="V105" i="124"/>
  <c r="T105" i="124"/>
  <c r="P110" i="124"/>
  <c r="V110" i="124"/>
  <c r="U110" i="124"/>
  <c r="T110" i="124"/>
  <c r="S126" i="124"/>
  <c r="V126" i="124"/>
  <c r="U126" i="124"/>
  <c r="T126" i="124"/>
  <c r="R135" i="124"/>
  <c r="V135" i="124"/>
  <c r="T135" i="124"/>
  <c r="U135" i="124"/>
  <c r="R137" i="124"/>
  <c r="U137" i="124"/>
  <c r="V137" i="124"/>
  <c r="T137" i="124"/>
  <c r="P151" i="124"/>
  <c r="V151" i="124"/>
  <c r="U151" i="124"/>
  <c r="T151" i="124"/>
  <c r="O153" i="124"/>
  <c r="U153" i="124"/>
  <c r="V153" i="124"/>
  <c r="T153" i="124"/>
  <c r="Q167" i="124"/>
  <c r="V167" i="124"/>
  <c r="T167" i="124"/>
  <c r="U167" i="124"/>
  <c r="R169" i="124"/>
  <c r="U169" i="124"/>
  <c r="V169" i="124"/>
  <c r="T169" i="124"/>
  <c r="V182" i="124"/>
  <c r="U182" i="124"/>
  <c r="T182" i="124"/>
  <c r="Q195" i="124"/>
  <c r="U195" i="124"/>
  <c r="V195" i="124"/>
  <c r="T195" i="124"/>
  <c r="P197" i="124"/>
  <c r="V197" i="124"/>
  <c r="U197" i="124"/>
  <c r="T197" i="124"/>
  <c r="U210" i="124"/>
  <c r="T210" i="124"/>
  <c r="V210" i="124"/>
  <c r="P221" i="124"/>
  <c r="V221" i="124"/>
  <c r="T221" i="124"/>
  <c r="U221" i="124"/>
  <c r="P235" i="124"/>
  <c r="T235" i="124"/>
  <c r="U235" i="124"/>
  <c r="V235" i="124"/>
  <c r="Q237" i="124"/>
  <c r="V237" i="124"/>
  <c r="T237" i="124"/>
  <c r="U237" i="124"/>
  <c r="V247" i="124"/>
  <c r="T247" i="124"/>
  <c r="U247" i="124"/>
  <c r="T249" i="124"/>
  <c r="U249" i="124"/>
  <c r="V249" i="124"/>
  <c r="O263" i="124"/>
  <c r="V263" i="124"/>
  <c r="T263" i="124"/>
  <c r="U263" i="124"/>
  <c r="P265" i="124"/>
  <c r="T265" i="124"/>
  <c r="U265" i="124"/>
  <c r="V265" i="124"/>
  <c r="V278" i="124"/>
  <c r="U278" i="124"/>
  <c r="T278" i="124"/>
  <c r="W291" i="124"/>
  <c r="T291" i="124"/>
  <c r="U291" i="124"/>
  <c r="V291" i="124"/>
  <c r="V293" i="124"/>
  <c r="T293" i="124"/>
  <c r="U293" i="124"/>
  <c r="Q83" i="124"/>
  <c r="U83" i="124"/>
  <c r="V83" i="124"/>
  <c r="T83" i="124"/>
  <c r="Q31" i="124"/>
  <c r="V31" i="124"/>
  <c r="U31" i="124"/>
  <c r="T31" i="124"/>
  <c r="O89" i="124"/>
  <c r="U89" i="124"/>
  <c r="V89" i="124"/>
  <c r="T89" i="124"/>
  <c r="W99" i="124"/>
  <c r="P165" i="124"/>
  <c r="V165" i="124"/>
  <c r="U165" i="124"/>
  <c r="T165" i="124"/>
  <c r="R193" i="124"/>
  <c r="U193" i="124"/>
  <c r="V193" i="124"/>
  <c r="T193" i="124"/>
  <c r="P233" i="124"/>
  <c r="T233" i="124"/>
  <c r="U233" i="124"/>
  <c r="V233" i="124"/>
  <c r="O261" i="124"/>
  <c r="V261" i="124"/>
  <c r="T261" i="124"/>
  <c r="U261" i="124"/>
  <c r="R275" i="124"/>
  <c r="T275" i="124"/>
  <c r="U275" i="124"/>
  <c r="V275" i="124"/>
  <c r="P287" i="124"/>
  <c r="V287" i="124"/>
  <c r="T287" i="124"/>
  <c r="U287" i="124"/>
  <c r="W289" i="124"/>
  <c r="T289" i="124"/>
  <c r="U289" i="124"/>
  <c r="V289" i="124"/>
  <c r="S6" i="124"/>
  <c r="V6" i="124"/>
  <c r="T6" i="124"/>
  <c r="U6" i="124"/>
  <c r="O22" i="124"/>
  <c r="V22" i="124"/>
  <c r="U22" i="124"/>
  <c r="T22" i="124"/>
  <c r="W38" i="124"/>
  <c r="V38" i="124"/>
  <c r="U38" i="124"/>
  <c r="T38" i="124"/>
  <c r="Q51" i="124"/>
  <c r="U51" i="124"/>
  <c r="V51" i="124"/>
  <c r="T51" i="124"/>
  <c r="V53" i="124"/>
  <c r="U53" i="124"/>
  <c r="T53" i="124"/>
  <c r="Q66" i="124"/>
  <c r="W66" i="124"/>
  <c r="U66" i="124"/>
  <c r="T66" i="124"/>
  <c r="V66" i="124"/>
  <c r="W78" i="124"/>
  <c r="V78" i="124"/>
  <c r="U78" i="124"/>
  <c r="T78" i="124"/>
  <c r="Q94" i="124"/>
  <c r="V94" i="124"/>
  <c r="U94" i="124"/>
  <c r="T94" i="124"/>
  <c r="R105" i="124"/>
  <c r="V111" i="124"/>
  <c r="U111" i="124"/>
  <c r="T111" i="124"/>
  <c r="W113" i="124"/>
  <c r="U113" i="124"/>
  <c r="V113" i="124"/>
  <c r="T113" i="124"/>
  <c r="O126" i="124"/>
  <c r="R138" i="124"/>
  <c r="U138" i="124"/>
  <c r="T138" i="124"/>
  <c r="V138" i="124"/>
  <c r="U154" i="124"/>
  <c r="T154" i="124"/>
  <c r="V154" i="124"/>
  <c r="R170" i="124"/>
  <c r="U170" i="124"/>
  <c r="T170" i="124"/>
  <c r="V170" i="124"/>
  <c r="P183" i="124"/>
  <c r="V183" i="124"/>
  <c r="U183" i="124"/>
  <c r="T183" i="124"/>
  <c r="P185" i="124"/>
  <c r="U185" i="124"/>
  <c r="V185" i="124"/>
  <c r="T185" i="124"/>
  <c r="V198" i="124"/>
  <c r="U198" i="124"/>
  <c r="T198" i="124"/>
  <c r="U211" i="124"/>
  <c r="V211" i="124"/>
  <c r="T211" i="124"/>
  <c r="V213" i="124"/>
  <c r="U213" i="124"/>
  <c r="T213" i="124"/>
  <c r="P222" i="124"/>
  <c r="V222" i="124"/>
  <c r="U222" i="124"/>
  <c r="T222" i="124"/>
  <c r="Q238" i="124"/>
  <c r="V238" i="124"/>
  <c r="U238" i="124"/>
  <c r="T238" i="124"/>
  <c r="T250" i="124"/>
  <c r="U250" i="124"/>
  <c r="V250" i="124"/>
  <c r="P266" i="124"/>
  <c r="T266" i="124"/>
  <c r="U266" i="124"/>
  <c r="V266" i="124"/>
  <c r="V279" i="124"/>
  <c r="U279" i="124"/>
  <c r="T279" i="124"/>
  <c r="T281" i="124"/>
  <c r="U281" i="124"/>
  <c r="V281" i="124"/>
  <c r="O294" i="124"/>
  <c r="V294" i="124"/>
  <c r="U294" i="124"/>
  <c r="T294" i="124"/>
  <c r="W13" i="124"/>
  <c r="V13" i="124"/>
  <c r="U13" i="124"/>
  <c r="T13" i="124"/>
  <c r="V85" i="124"/>
  <c r="U85" i="124"/>
  <c r="T85" i="124"/>
  <c r="W15" i="124"/>
  <c r="V15" i="124"/>
  <c r="U15" i="124"/>
  <c r="T15" i="124"/>
  <c r="Q74" i="124"/>
  <c r="U74" i="124"/>
  <c r="T74" i="124"/>
  <c r="V74" i="124"/>
  <c r="S133" i="124"/>
  <c r="V133" i="124"/>
  <c r="T133" i="124"/>
  <c r="U133" i="124"/>
  <c r="U147" i="124"/>
  <c r="V147" i="124"/>
  <c r="T147" i="124"/>
  <c r="V231" i="124"/>
  <c r="T231" i="124"/>
  <c r="U231" i="124"/>
  <c r="V245" i="124"/>
  <c r="T245" i="124"/>
  <c r="U245" i="124"/>
  <c r="W18" i="124"/>
  <c r="U18" i="124"/>
  <c r="T18" i="124"/>
  <c r="V18" i="124"/>
  <c r="S7" i="124"/>
  <c r="T7" i="124"/>
  <c r="V7" i="124"/>
  <c r="U7" i="124"/>
  <c r="U9" i="124"/>
  <c r="V9" i="124"/>
  <c r="T9" i="124"/>
  <c r="O23" i="124"/>
  <c r="V23" i="124"/>
  <c r="U23" i="124"/>
  <c r="T23" i="124"/>
  <c r="P25" i="124"/>
  <c r="U25" i="124"/>
  <c r="V25" i="124"/>
  <c r="T25" i="124"/>
  <c r="O39" i="124"/>
  <c r="V39" i="124"/>
  <c r="U39" i="124"/>
  <c r="T39" i="124"/>
  <c r="Q41" i="124"/>
  <c r="U41" i="124"/>
  <c r="V41" i="124"/>
  <c r="T41" i="124"/>
  <c r="V54" i="124"/>
  <c r="U54" i="124"/>
  <c r="T54" i="124"/>
  <c r="Q67" i="124"/>
  <c r="U67" i="124"/>
  <c r="V67" i="124"/>
  <c r="T67" i="124"/>
  <c r="V69" i="124"/>
  <c r="U69" i="124"/>
  <c r="T69" i="124"/>
  <c r="W79" i="124"/>
  <c r="V79" i="124"/>
  <c r="U79" i="124"/>
  <c r="T79" i="124"/>
  <c r="Q81" i="124"/>
  <c r="U81" i="124"/>
  <c r="V81" i="124"/>
  <c r="T81" i="124"/>
  <c r="V95" i="124"/>
  <c r="U95" i="124"/>
  <c r="T95" i="124"/>
  <c r="Q97" i="124"/>
  <c r="U97" i="124"/>
  <c r="V97" i="124"/>
  <c r="T97" i="124"/>
  <c r="Q106" i="124"/>
  <c r="U106" i="124"/>
  <c r="T106" i="124"/>
  <c r="V106" i="124"/>
  <c r="W114" i="124"/>
  <c r="U114" i="124"/>
  <c r="T114" i="124"/>
  <c r="V114" i="124"/>
  <c r="R126" i="124"/>
  <c r="R139" i="124"/>
  <c r="U139" i="124"/>
  <c r="V139" i="124"/>
  <c r="T139" i="124"/>
  <c r="V141" i="124"/>
  <c r="U141" i="124"/>
  <c r="T141" i="124"/>
  <c r="P155" i="124"/>
  <c r="U155" i="124"/>
  <c r="V155" i="124"/>
  <c r="T155" i="124"/>
  <c r="W157" i="124"/>
  <c r="V157" i="124"/>
  <c r="U157" i="124"/>
  <c r="T157" i="124"/>
  <c r="R171" i="124"/>
  <c r="U171" i="124"/>
  <c r="V171" i="124"/>
  <c r="T171" i="124"/>
  <c r="U186" i="124"/>
  <c r="T186" i="124"/>
  <c r="V186" i="124"/>
  <c r="W199" i="124"/>
  <c r="V199" i="124"/>
  <c r="T199" i="124"/>
  <c r="U199" i="124"/>
  <c r="U201" i="124"/>
  <c r="V201" i="124"/>
  <c r="T201" i="124"/>
  <c r="V214" i="124"/>
  <c r="U214" i="124"/>
  <c r="T214" i="124"/>
  <c r="V223" i="124"/>
  <c r="U223" i="124"/>
  <c r="T223" i="124"/>
  <c r="W225" i="124"/>
  <c r="T225" i="124"/>
  <c r="U225" i="124"/>
  <c r="V225" i="124"/>
  <c r="T251" i="124"/>
  <c r="U251" i="124"/>
  <c r="V251" i="124"/>
  <c r="P253" i="124"/>
  <c r="V253" i="124"/>
  <c r="T253" i="124"/>
  <c r="U253" i="124"/>
  <c r="P267" i="124"/>
  <c r="T267" i="124"/>
  <c r="U267" i="124"/>
  <c r="V267" i="124"/>
  <c r="Q269" i="124"/>
  <c r="V269" i="124"/>
  <c r="T269" i="124"/>
  <c r="U269" i="124"/>
  <c r="T282" i="124"/>
  <c r="U282" i="124"/>
  <c r="V282" i="124"/>
  <c r="V295" i="124"/>
  <c r="U295" i="124"/>
  <c r="T295" i="124"/>
  <c r="P297" i="124"/>
  <c r="T297" i="124"/>
  <c r="U297" i="124"/>
  <c r="V297" i="124"/>
  <c r="U11" i="124"/>
  <c r="V11" i="124"/>
  <c r="T11" i="124"/>
  <c r="Q46" i="124"/>
  <c r="V46" i="124"/>
  <c r="U46" i="124"/>
  <c r="T46" i="124"/>
  <c r="S62" i="124"/>
  <c r="V62" i="124"/>
  <c r="U62" i="124"/>
  <c r="T62" i="124"/>
  <c r="O131" i="124"/>
  <c r="U131" i="124"/>
  <c r="V131" i="124"/>
  <c r="T131" i="124"/>
  <c r="V149" i="124"/>
  <c r="U149" i="124"/>
  <c r="T149" i="124"/>
  <c r="U163" i="124"/>
  <c r="V163" i="124"/>
  <c r="T163" i="124"/>
  <c r="P191" i="124"/>
  <c r="V191" i="124"/>
  <c r="T191" i="124"/>
  <c r="U191" i="124"/>
  <c r="V206" i="124"/>
  <c r="U206" i="124"/>
  <c r="T206" i="124"/>
  <c r="U219" i="124"/>
  <c r="V219" i="124"/>
  <c r="T219" i="124"/>
  <c r="R243" i="124"/>
  <c r="T243" i="124"/>
  <c r="U243" i="124"/>
  <c r="V243" i="124"/>
  <c r="U10" i="124"/>
  <c r="V10" i="124"/>
  <c r="T10" i="124"/>
  <c r="P26" i="124"/>
  <c r="U26" i="124"/>
  <c r="T26" i="124"/>
  <c r="V26" i="124"/>
  <c r="Q42" i="124"/>
  <c r="U42" i="124"/>
  <c r="T42" i="124"/>
  <c r="V42" i="124"/>
  <c r="V55" i="124"/>
  <c r="U55" i="124"/>
  <c r="T55" i="124"/>
  <c r="O57" i="124"/>
  <c r="U57" i="124"/>
  <c r="V57" i="124"/>
  <c r="T57" i="124"/>
  <c r="V70" i="124"/>
  <c r="U70" i="124"/>
  <c r="T70" i="124"/>
  <c r="Q82" i="124"/>
  <c r="U82" i="124"/>
  <c r="T82" i="124"/>
  <c r="V82" i="124"/>
  <c r="S98" i="124"/>
  <c r="U98" i="124"/>
  <c r="T98" i="124"/>
  <c r="V98" i="124"/>
  <c r="O106" i="124"/>
  <c r="O115" i="124"/>
  <c r="U115" i="124"/>
  <c r="V115" i="124"/>
  <c r="T115" i="124"/>
  <c r="V117" i="124"/>
  <c r="U117" i="124"/>
  <c r="T117" i="124"/>
  <c r="S127" i="124"/>
  <c r="V127" i="124"/>
  <c r="T127" i="124"/>
  <c r="U127" i="124"/>
  <c r="O129" i="124"/>
  <c r="U129" i="124"/>
  <c r="V129" i="124"/>
  <c r="T129" i="124"/>
  <c r="V142" i="124"/>
  <c r="U142" i="124"/>
  <c r="T142" i="124"/>
  <c r="S158" i="124"/>
  <c r="V158" i="124"/>
  <c r="U158" i="124"/>
  <c r="T158" i="124"/>
  <c r="V173" i="124"/>
  <c r="U173" i="124"/>
  <c r="T173" i="124"/>
  <c r="P187" i="124"/>
  <c r="U187" i="124"/>
  <c r="V187" i="124"/>
  <c r="T187" i="124"/>
  <c r="R202" i="124"/>
  <c r="U202" i="124"/>
  <c r="T202" i="124"/>
  <c r="V202" i="124"/>
  <c r="V215" i="124"/>
  <c r="U215" i="124"/>
  <c r="T215" i="124"/>
  <c r="U217" i="124"/>
  <c r="V217" i="124"/>
  <c r="T217" i="124"/>
  <c r="W226" i="124"/>
  <c r="T226" i="124"/>
  <c r="U226" i="124"/>
  <c r="V226" i="124"/>
  <c r="V239" i="124"/>
  <c r="U239" i="124"/>
  <c r="T239" i="124"/>
  <c r="R241" i="124"/>
  <c r="T241" i="124"/>
  <c r="U241" i="124"/>
  <c r="V241" i="124"/>
  <c r="V254" i="124"/>
  <c r="U254" i="124"/>
  <c r="T254" i="124"/>
  <c r="Q270" i="124"/>
  <c r="V270" i="124"/>
  <c r="U270" i="124"/>
  <c r="T270" i="124"/>
  <c r="T283" i="124"/>
  <c r="U283" i="124"/>
  <c r="V283" i="124"/>
  <c r="P298" i="124"/>
  <c r="W298" i="124"/>
  <c r="T298" i="124"/>
  <c r="U298" i="124"/>
  <c r="V298" i="124"/>
  <c r="Q38" i="124"/>
  <c r="P157" i="124"/>
  <c r="W230" i="124"/>
  <c r="S275" i="124"/>
  <c r="R25" i="124"/>
  <c r="O55" i="124"/>
  <c r="S73" i="124"/>
  <c r="W119" i="124"/>
  <c r="W125" i="124"/>
  <c r="R129" i="124"/>
  <c r="O225" i="124"/>
  <c r="R55" i="124"/>
  <c r="S225" i="124"/>
  <c r="R271" i="124"/>
  <c r="S35" i="124"/>
  <c r="Q122" i="124"/>
  <c r="O290" i="124"/>
  <c r="O29" i="124"/>
  <c r="R42" i="124"/>
  <c r="S122" i="124"/>
  <c r="O195" i="124"/>
  <c r="P34" i="124"/>
  <c r="S57" i="124"/>
  <c r="R97" i="124"/>
  <c r="W105" i="124"/>
  <c r="W126" i="124"/>
  <c r="P131" i="124"/>
  <c r="R195" i="124"/>
  <c r="Q215" i="124"/>
  <c r="Q226" i="124"/>
  <c r="Q233" i="124"/>
  <c r="S22" i="124"/>
  <c r="O75" i="124"/>
  <c r="Q91" i="124"/>
  <c r="S97" i="124"/>
  <c r="Q131" i="124"/>
  <c r="W137" i="124"/>
  <c r="O155" i="124"/>
  <c r="S193" i="124"/>
  <c r="S195" i="124"/>
  <c r="S202" i="124"/>
  <c r="O241" i="124"/>
  <c r="O249" i="124"/>
  <c r="W257" i="124"/>
  <c r="O226" i="124"/>
  <c r="W22" i="124"/>
  <c r="S29" i="124"/>
  <c r="P35" i="124"/>
  <c r="O41" i="124"/>
  <c r="W45" i="124"/>
  <c r="P58" i="124"/>
  <c r="R73" i="124"/>
  <c r="S91" i="124"/>
  <c r="W97" i="124"/>
  <c r="S170" i="124"/>
  <c r="Q227" i="124"/>
  <c r="Q249" i="124"/>
  <c r="W10" i="124"/>
  <c r="P215" i="124"/>
  <c r="W41" i="124"/>
  <c r="P55" i="124"/>
  <c r="P59" i="124"/>
  <c r="O86" i="124"/>
  <c r="O105" i="124"/>
  <c r="R106" i="124"/>
  <c r="Q129" i="124"/>
  <c r="R134" i="124"/>
  <c r="O157" i="124"/>
  <c r="W179" i="124"/>
  <c r="S194" i="124"/>
  <c r="P213" i="124"/>
  <c r="Q225" i="124"/>
  <c r="S259" i="124"/>
  <c r="S266" i="124"/>
  <c r="Q290" i="124"/>
  <c r="Q57" i="124"/>
  <c r="S74" i="124"/>
  <c r="Q59" i="124"/>
  <c r="O113" i="124"/>
  <c r="O243" i="124"/>
  <c r="O281" i="124"/>
  <c r="R21" i="124"/>
  <c r="Q26" i="124"/>
  <c r="W29" i="124"/>
  <c r="S33" i="124"/>
  <c r="R43" i="124"/>
  <c r="O54" i="124"/>
  <c r="Q61" i="124"/>
  <c r="O63" i="124"/>
  <c r="R66" i="124"/>
  <c r="W87" i="124"/>
  <c r="O95" i="124"/>
  <c r="R107" i="124"/>
  <c r="Q113" i="124"/>
  <c r="P117" i="124"/>
  <c r="O127" i="124"/>
  <c r="S129" i="124"/>
  <c r="S131" i="124"/>
  <c r="Q157" i="124"/>
  <c r="P161" i="124"/>
  <c r="Q165" i="124"/>
  <c r="W193" i="124"/>
  <c r="W194" i="124"/>
  <c r="W195" i="124"/>
  <c r="S198" i="124"/>
  <c r="R229" i="124"/>
  <c r="S243" i="124"/>
  <c r="R249" i="124"/>
  <c r="S258" i="124"/>
  <c r="W259" i="124"/>
  <c r="R263" i="124"/>
  <c r="S267" i="124"/>
  <c r="S273" i="124"/>
  <c r="W275" i="124"/>
  <c r="W281" i="124"/>
  <c r="P33" i="124"/>
  <c r="Q267" i="124"/>
  <c r="S21" i="124"/>
  <c r="R26" i="124"/>
  <c r="O42" i="124"/>
  <c r="S43" i="124"/>
  <c r="P54" i="124"/>
  <c r="S55" i="124"/>
  <c r="R61" i="124"/>
  <c r="O93" i="124"/>
  <c r="Q95" i="124"/>
  <c r="S107" i="124"/>
  <c r="R117" i="124"/>
  <c r="P127" i="124"/>
  <c r="R157" i="124"/>
  <c r="Q161" i="124"/>
  <c r="R165" i="124"/>
  <c r="O189" i="124"/>
  <c r="Q235" i="124"/>
  <c r="S249" i="124"/>
  <c r="W273" i="124"/>
  <c r="P294" i="124"/>
  <c r="Q298" i="124"/>
  <c r="S87" i="124"/>
  <c r="W21" i="124"/>
  <c r="P42" i="124"/>
  <c r="R54" i="124"/>
  <c r="W55" i="124"/>
  <c r="W63" i="124"/>
  <c r="P67" i="124"/>
  <c r="P86" i="124"/>
  <c r="Q89" i="124"/>
  <c r="R93" i="124"/>
  <c r="R95" i="124"/>
  <c r="O114" i="124"/>
  <c r="S117" i="124"/>
  <c r="Q121" i="124"/>
  <c r="O125" i="124"/>
  <c r="P126" i="124"/>
  <c r="Q127" i="124"/>
  <c r="R130" i="124"/>
  <c r="W131" i="124"/>
  <c r="S157" i="124"/>
  <c r="S161" i="124"/>
  <c r="P189" i="124"/>
  <c r="O193" i="124"/>
  <c r="O194" i="124"/>
  <c r="Q213" i="124"/>
  <c r="Q217" i="124"/>
  <c r="S235" i="124"/>
  <c r="P241" i="124"/>
  <c r="W249" i="124"/>
  <c r="W258" i="124"/>
  <c r="W263" i="124"/>
  <c r="R269" i="124"/>
  <c r="W282" i="124"/>
  <c r="O291" i="124"/>
  <c r="R294" i="124"/>
  <c r="S298" i="124"/>
  <c r="P61" i="124"/>
  <c r="P107" i="124"/>
  <c r="O117" i="124"/>
  <c r="P273" i="124"/>
  <c r="W30" i="124"/>
  <c r="S34" i="124"/>
  <c r="S54" i="124"/>
  <c r="W61" i="124"/>
  <c r="R67" i="124"/>
  <c r="P73" i="124"/>
  <c r="R86" i="124"/>
  <c r="S89" i="124"/>
  <c r="W95" i="124"/>
  <c r="Q114" i="124"/>
  <c r="S121" i="124"/>
  <c r="P125" i="124"/>
  <c r="Q126" i="124"/>
  <c r="R127" i="124"/>
  <c r="S130" i="124"/>
  <c r="S137" i="124"/>
  <c r="W139" i="124"/>
  <c r="W165" i="124"/>
  <c r="Q189" i="124"/>
  <c r="P193" i="124"/>
  <c r="P194" i="124"/>
  <c r="P195" i="124"/>
  <c r="Q197" i="124"/>
  <c r="R217" i="124"/>
  <c r="S241" i="124"/>
  <c r="O257" i="124"/>
  <c r="P274" i="124"/>
  <c r="O289" i="124"/>
  <c r="Q291" i="124"/>
  <c r="W294" i="124"/>
  <c r="P263" i="124"/>
  <c r="S297" i="124"/>
  <c r="P22" i="124"/>
  <c r="P41" i="124"/>
  <c r="S42" i="124"/>
  <c r="Q45" i="124"/>
  <c r="W54" i="124"/>
  <c r="R65" i="124"/>
  <c r="S67" i="124"/>
  <c r="S86" i="124"/>
  <c r="W93" i="124"/>
  <c r="S99" i="124"/>
  <c r="Q125" i="124"/>
  <c r="W161" i="124"/>
  <c r="S171" i="124"/>
  <c r="R189" i="124"/>
  <c r="Q193" i="124"/>
  <c r="Q194" i="124"/>
  <c r="R197" i="124"/>
  <c r="Q257" i="124"/>
  <c r="O259" i="124"/>
  <c r="P262" i="124"/>
  <c r="S274" i="124"/>
  <c r="O283" i="124"/>
  <c r="Q289" i="124"/>
  <c r="Q299" i="124"/>
  <c r="S138" i="124"/>
  <c r="Q22" i="124"/>
  <c r="Q25" i="124"/>
  <c r="R29" i="124"/>
  <c r="R31" i="124"/>
  <c r="O38" i="124"/>
  <c r="R41" i="124"/>
  <c r="P57" i="124"/>
  <c r="S59" i="124"/>
  <c r="R62" i="124"/>
  <c r="S65" i="124"/>
  <c r="W67" i="124"/>
  <c r="W86" i="124"/>
  <c r="R125" i="124"/>
  <c r="S197" i="124"/>
  <c r="S257" i="124"/>
  <c r="Q259" i="124"/>
  <c r="O19" i="124"/>
  <c r="Q50" i="124"/>
  <c r="Q166" i="124"/>
  <c r="P18" i="124"/>
  <c r="P23" i="124"/>
  <c r="R50" i="124"/>
  <c r="O53" i="124"/>
  <c r="W62" i="124"/>
  <c r="W74" i="124"/>
  <c r="P85" i="124"/>
  <c r="P90" i="124"/>
  <c r="S94" i="124"/>
  <c r="O94" i="124"/>
  <c r="W94" i="124"/>
  <c r="P135" i="124"/>
  <c r="W135" i="124"/>
  <c r="S135" i="124"/>
  <c r="O147" i="124"/>
  <c r="R158" i="124"/>
  <c r="W185" i="124"/>
  <c r="Q185" i="124"/>
  <c r="R199" i="124"/>
  <c r="O162" i="124"/>
  <c r="S162" i="124"/>
  <c r="R162" i="124"/>
  <c r="P162" i="124"/>
  <c r="W153" i="124"/>
  <c r="Q153" i="124"/>
  <c r="S169" i="124"/>
  <c r="Q239" i="124"/>
  <c r="R239" i="124"/>
  <c r="W9" i="124"/>
  <c r="P19" i="124"/>
  <c r="Q27" i="124"/>
  <c r="W6" i="124"/>
  <c r="O17" i="124"/>
  <c r="Q18" i="124"/>
  <c r="Q19" i="124"/>
  <c r="Q23" i="124"/>
  <c r="R27" i="124"/>
  <c r="O31" i="124"/>
  <c r="Q37" i="124"/>
  <c r="S41" i="124"/>
  <c r="W43" i="124"/>
  <c r="P53" i="124"/>
  <c r="P66" i="124"/>
  <c r="R85" i="124"/>
  <c r="Q90" i="124"/>
  <c r="P94" i="124"/>
  <c r="Q98" i="124"/>
  <c r="R98" i="124"/>
  <c r="W115" i="124"/>
  <c r="Q115" i="124"/>
  <c r="P118" i="124"/>
  <c r="O118" i="124"/>
  <c r="P123" i="124"/>
  <c r="S123" i="124"/>
  <c r="P133" i="124"/>
  <c r="R133" i="124"/>
  <c r="Q133" i="124"/>
  <c r="Q135" i="124"/>
  <c r="W147" i="124"/>
  <c r="P153" i="124"/>
  <c r="W162" i="124"/>
  <c r="P167" i="124"/>
  <c r="W169" i="124"/>
  <c r="O179" i="124"/>
  <c r="O185" i="124"/>
  <c r="W191" i="124"/>
  <c r="R191" i="124"/>
  <c r="Q191" i="124"/>
  <c r="O191" i="124"/>
  <c r="W146" i="124"/>
  <c r="O146" i="124"/>
  <c r="W158" i="124"/>
  <c r="P158" i="124"/>
  <c r="O158" i="124"/>
  <c r="P166" i="124"/>
  <c r="W166" i="124"/>
  <c r="R166" i="124"/>
  <c r="W190" i="124"/>
  <c r="S190" i="124"/>
  <c r="P190" i="124"/>
  <c r="O190" i="124"/>
  <c r="W211" i="124"/>
  <c r="O211" i="124"/>
  <c r="Q158" i="124"/>
  <c r="R203" i="124"/>
  <c r="W203" i="124"/>
  <c r="S203" i="124"/>
  <c r="O293" i="124"/>
  <c r="W293" i="124"/>
  <c r="R293" i="124"/>
  <c r="P293" i="124"/>
  <c r="R19" i="124"/>
  <c r="R23" i="124"/>
  <c r="R53" i="124"/>
  <c r="S85" i="124"/>
  <c r="S90" i="124"/>
  <c r="W154" i="124"/>
  <c r="P154" i="124"/>
  <c r="O154" i="124"/>
  <c r="W159" i="124"/>
  <c r="R159" i="124"/>
  <c r="Q159" i="124"/>
  <c r="O159" i="124"/>
  <c r="O163" i="124"/>
  <c r="S163" i="124"/>
  <c r="Q163" i="124"/>
  <c r="R201" i="124"/>
  <c r="W201" i="124"/>
  <c r="S201" i="124"/>
  <c r="Q7" i="124"/>
  <c r="S18" i="124"/>
  <c r="S23" i="124"/>
  <c r="O30" i="124"/>
  <c r="S53" i="124"/>
  <c r="Q58" i="124"/>
  <c r="O62" i="124"/>
  <c r="P63" i="124"/>
  <c r="S66" i="124"/>
  <c r="O74" i="124"/>
  <c r="P75" i="124"/>
  <c r="W85" i="124"/>
  <c r="O87" i="124"/>
  <c r="P93" i="124"/>
  <c r="R94" i="124"/>
  <c r="W98" i="124"/>
  <c r="S118" i="124"/>
  <c r="Q154" i="124"/>
  <c r="P159" i="124"/>
  <c r="P163" i="124"/>
  <c r="R167" i="124"/>
  <c r="W186" i="124"/>
  <c r="P186" i="124"/>
  <c r="O186" i="124"/>
  <c r="S191" i="124"/>
  <c r="O231" i="124"/>
  <c r="W231" i="124"/>
  <c r="R231" i="124"/>
  <c r="P231" i="124"/>
  <c r="O85" i="124"/>
  <c r="Q162" i="124"/>
  <c r="Q190" i="124"/>
  <c r="P199" i="124"/>
  <c r="S199" i="124"/>
  <c r="Q199" i="124"/>
  <c r="R18" i="124"/>
  <c r="S19" i="124"/>
  <c r="S31" i="124"/>
  <c r="W37" i="124"/>
  <c r="W11" i="124"/>
  <c r="P21" i="124"/>
  <c r="R22" i="124"/>
  <c r="W23" i="124"/>
  <c r="R30" i="124"/>
  <c r="O43" i="124"/>
  <c r="W53" i="124"/>
  <c r="S58" i="124"/>
  <c r="O61" i="124"/>
  <c r="P62" i="124"/>
  <c r="Q63" i="124"/>
  <c r="P65" i="124"/>
  <c r="O73" i="124"/>
  <c r="P74" i="124"/>
  <c r="R75" i="124"/>
  <c r="P87" i="124"/>
  <c r="P89" i="124"/>
  <c r="P91" i="124"/>
  <c r="Q93" i="124"/>
  <c r="W118" i="124"/>
  <c r="W133" i="124"/>
  <c r="S139" i="124"/>
  <c r="W145" i="124"/>
  <c r="W155" i="124"/>
  <c r="Q155" i="124"/>
  <c r="S159" i="124"/>
  <c r="R163" i="124"/>
  <c r="S167" i="124"/>
  <c r="Q186" i="124"/>
  <c r="P198" i="124"/>
  <c r="W198" i="124"/>
  <c r="R198" i="124"/>
  <c r="Q198" i="124"/>
  <c r="W251" i="124"/>
  <c r="S251" i="124"/>
  <c r="R251" i="124"/>
  <c r="Q251" i="124"/>
  <c r="O251" i="124"/>
  <c r="O295" i="124"/>
  <c r="W295" i="124"/>
  <c r="R295" i="124"/>
  <c r="P295" i="124"/>
  <c r="Q6" i="124"/>
  <c r="O18" i="124"/>
  <c r="W178" i="124"/>
  <c r="O178" i="124"/>
  <c r="W7" i="124"/>
  <c r="Q21" i="124"/>
  <c r="S30" i="124"/>
  <c r="W31" i="124"/>
  <c r="P43" i="124"/>
  <c r="Q62" i="124"/>
  <c r="R63" i="124"/>
  <c r="R74" i="124"/>
  <c r="S75" i="124"/>
  <c r="R87" i="124"/>
  <c r="S95" i="124"/>
  <c r="P95" i="124"/>
  <c r="Q105" i="124"/>
  <c r="S105" i="124"/>
  <c r="S119" i="124"/>
  <c r="R119" i="124"/>
  <c r="O119" i="124"/>
  <c r="O130" i="124"/>
  <c r="Q130" i="124"/>
  <c r="P130" i="124"/>
  <c r="P134" i="124"/>
  <c r="S134" i="124"/>
  <c r="Q134" i="124"/>
  <c r="W163" i="124"/>
  <c r="W167" i="124"/>
  <c r="W177" i="124"/>
  <c r="W187" i="124"/>
  <c r="Q187" i="124"/>
  <c r="W210" i="124"/>
  <c r="O210" i="124"/>
  <c r="W107" i="124"/>
  <c r="W117" i="124"/>
  <c r="S189" i="124"/>
  <c r="W197" i="124"/>
  <c r="W217" i="124"/>
  <c r="Q219" i="124"/>
  <c r="S227" i="124"/>
  <c r="S233" i="124"/>
  <c r="W241" i="124"/>
  <c r="P243" i="124"/>
  <c r="R262" i="124"/>
  <c r="R281" i="124"/>
  <c r="R283" i="124"/>
  <c r="W229" i="124"/>
  <c r="O209" i="124"/>
  <c r="O218" i="124"/>
  <c r="W219" i="124"/>
  <c r="Q234" i="124"/>
  <c r="R237" i="124"/>
  <c r="O242" i="124"/>
  <c r="W243" i="124"/>
  <c r="O250" i="124"/>
  <c r="P261" i="124"/>
  <c r="W262" i="124"/>
  <c r="O270" i="124"/>
  <c r="O107" i="124"/>
  <c r="R131" i="124"/>
  <c r="W138" i="124"/>
  <c r="R161" i="124"/>
  <c r="S165" i="124"/>
  <c r="W170" i="124"/>
  <c r="W209" i="124"/>
  <c r="Q218" i="124"/>
  <c r="S226" i="124"/>
  <c r="P230" i="124"/>
  <c r="S234" i="124"/>
  <c r="P242" i="124"/>
  <c r="Q250" i="124"/>
  <c r="O258" i="124"/>
  <c r="R261" i="124"/>
  <c r="Q265" i="124"/>
  <c r="R270" i="124"/>
  <c r="W274" i="124"/>
  <c r="O282" i="124"/>
  <c r="R218" i="124"/>
  <c r="R230" i="124"/>
  <c r="S242" i="124"/>
  <c r="R250" i="124"/>
  <c r="Q258" i="124"/>
  <c r="S265" i="124"/>
  <c r="R282" i="124"/>
  <c r="W218" i="124"/>
  <c r="S250" i="124"/>
  <c r="W261" i="124"/>
  <c r="O227" i="124"/>
  <c r="P229" i="124"/>
  <c r="W250" i="124"/>
  <c r="Q266" i="124"/>
  <c r="O269" i="124"/>
  <c r="O271" i="124"/>
  <c r="Q297" i="124"/>
  <c r="I17" i="123"/>
  <c r="U302" i="124" s="1"/>
  <c r="I18" i="123"/>
  <c r="U303" i="124" s="1"/>
  <c r="I16" i="123"/>
  <c r="U301" i="124" s="1"/>
  <c r="J16" i="123"/>
  <c r="V301" i="124" s="1"/>
  <c r="J17" i="123"/>
  <c r="V302" i="124" s="1"/>
  <c r="J18" i="123"/>
  <c r="V303" i="124" s="1"/>
  <c r="H16" i="123"/>
  <c r="K17" i="123"/>
  <c r="H17" i="123"/>
  <c r="E16" i="123"/>
  <c r="G18" i="123"/>
  <c r="F16" i="123"/>
  <c r="H18" i="123"/>
  <c r="G16" i="123"/>
  <c r="C17" i="123"/>
  <c r="F17" i="123"/>
  <c r="G17" i="123"/>
  <c r="P47" i="124"/>
  <c r="K18" i="123"/>
  <c r="O9" i="124"/>
  <c r="O10" i="124"/>
  <c r="O11" i="124"/>
  <c r="P13" i="124"/>
  <c r="P14" i="124"/>
  <c r="P15" i="124"/>
  <c r="S25" i="124"/>
  <c r="S26" i="124"/>
  <c r="S27" i="124"/>
  <c r="W33" i="124"/>
  <c r="W34" i="124"/>
  <c r="W35" i="124"/>
  <c r="Q47" i="124"/>
  <c r="O49" i="124"/>
  <c r="S71" i="124"/>
  <c r="W77" i="124"/>
  <c r="O83" i="124"/>
  <c r="O13" i="124"/>
  <c r="P39" i="124"/>
  <c r="W39" i="124"/>
  <c r="O5" i="124"/>
  <c r="O6" i="124"/>
  <c r="O7" i="124"/>
  <c r="P9" i="124"/>
  <c r="P10" i="124"/>
  <c r="P11" i="124"/>
  <c r="Q13" i="124"/>
  <c r="Q14" i="124"/>
  <c r="Q15" i="124"/>
  <c r="O37" i="124"/>
  <c r="Q39" i="124"/>
  <c r="R46" i="124"/>
  <c r="O46" i="124"/>
  <c r="S47" i="124"/>
  <c r="W51" i="124"/>
  <c r="S51" i="124"/>
  <c r="R51" i="124"/>
  <c r="P51" i="124"/>
  <c r="R69" i="124"/>
  <c r="Q69" i="124"/>
  <c r="P69" i="124"/>
  <c r="O69" i="124"/>
  <c r="W69" i="124"/>
  <c r="S78" i="124"/>
  <c r="R78" i="124"/>
  <c r="Q78" i="124"/>
  <c r="O78" i="124"/>
  <c r="W81" i="124"/>
  <c r="S81" i="124"/>
  <c r="R81" i="124"/>
  <c r="P81" i="124"/>
  <c r="S103" i="124"/>
  <c r="R103" i="124"/>
  <c r="Q103" i="124"/>
  <c r="P103" i="124"/>
  <c r="O103" i="124"/>
  <c r="W103" i="124"/>
  <c r="W111" i="124"/>
  <c r="S111" i="124"/>
  <c r="R111" i="124"/>
  <c r="Q111" i="124"/>
  <c r="O111" i="124"/>
  <c r="S174" i="124"/>
  <c r="R174" i="124"/>
  <c r="Q174" i="124"/>
  <c r="P174" i="124"/>
  <c r="O174" i="124"/>
  <c r="W174" i="124"/>
  <c r="O14" i="124"/>
  <c r="W49" i="124"/>
  <c r="S49" i="124"/>
  <c r="P49" i="124"/>
  <c r="R71" i="124"/>
  <c r="Q71" i="124"/>
  <c r="P71" i="124"/>
  <c r="O71" i="124"/>
  <c r="W71" i="124"/>
  <c r="W83" i="124"/>
  <c r="S83" i="124"/>
  <c r="R83" i="124"/>
  <c r="P83" i="124"/>
  <c r="K16" i="123"/>
  <c r="C18" i="123"/>
  <c r="P6" i="124"/>
  <c r="P7" i="124"/>
  <c r="Q9" i="124"/>
  <c r="Q10" i="124"/>
  <c r="Q11" i="124"/>
  <c r="R13" i="124"/>
  <c r="R14" i="124"/>
  <c r="R15" i="124"/>
  <c r="W25" i="124"/>
  <c r="W26" i="124"/>
  <c r="W27" i="124"/>
  <c r="O33" i="124"/>
  <c r="O34" i="124"/>
  <c r="O35" i="124"/>
  <c r="P37" i="124"/>
  <c r="P38" i="124"/>
  <c r="R39" i="124"/>
  <c r="P46" i="124"/>
  <c r="R49" i="124"/>
  <c r="O51" i="124"/>
  <c r="S69" i="124"/>
  <c r="P78" i="124"/>
  <c r="O81" i="124"/>
  <c r="P111" i="124"/>
  <c r="S175" i="124"/>
  <c r="R175" i="124"/>
  <c r="Q175" i="124"/>
  <c r="P175" i="124"/>
  <c r="O175" i="124"/>
  <c r="W175" i="124"/>
  <c r="W181" i="124"/>
  <c r="S181" i="124"/>
  <c r="R181" i="124"/>
  <c r="Q181" i="124"/>
  <c r="O181" i="124"/>
  <c r="P181" i="124"/>
  <c r="O15" i="124"/>
  <c r="S142" i="124"/>
  <c r="R142" i="124"/>
  <c r="Q142" i="124"/>
  <c r="P142" i="124"/>
  <c r="O142" i="124"/>
  <c r="W142" i="124"/>
  <c r="R9" i="124"/>
  <c r="R10" i="124"/>
  <c r="R11" i="124"/>
  <c r="S13" i="124"/>
  <c r="S14" i="124"/>
  <c r="S15" i="124"/>
  <c r="S39" i="124"/>
  <c r="S77" i="124"/>
  <c r="R77" i="124"/>
  <c r="Q77" i="124"/>
  <c r="O77" i="124"/>
  <c r="W182" i="124"/>
  <c r="S182" i="124"/>
  <c r="R182" i="124"/>
  <c r="Q182" i="124"/>
  <c r="O182" i="124"/>
  <c r="P182" i="124"/>
  <c r="D17" i="123"/>
  <c r="E18" i="123"/>
  <c r="R6" i="124"/>
  <c r="R7" i="124"/>
  <c r="S9" i="124"/>
  <c r="S10" i="124"/>
  <c r="S11" i="124"/>
  <c r="O25" i="124"/>
  <c r="O26" i="124"/>
  <c r="O27" i="124"/>
  <c r="P29" i="124"/>
  <c r="P30" i="124"/>
  <c r="P31" i="124"/>
  <c r="Q33" i="124"/>
  <c r="Q34" i="124"/>
  <c r="Q35" i="124"/>
  <c r="R37" i="124"/>
  <c r="R38" i="124"/>
  <c r="R45" i="124"/>
  <c r="O45" i="124"/>
  <c r="S46" i="124"/>
  <c r="W50" i="124"/>
  <c r="S50" i="124"/>
  <c r="P50" i="124"/>
  <c r="R70" i="124"/>
  <c r="Q70" i="124"/>
  <c r="P70" i="124"/>
  <c r="O70" i="124"/>
  <c r="W70" i="124"/>
  <c r="S79" i="124"/>
  <c r="R79" i="124"/>
  <c r="Q79" i="124"/>
  <c r="O79" i="124"/>
  <c r="W82" i="124"/>
  <c r="S82" i="124"/>
  <c r="R82" i="124"/>
  <c r="P82" i="124"/>
  <c r="R47" i="124"/>
  <c r="O47" i="124"/>
  <c r="S141" i="124"/>
  <c r="R141" i="124"/>
  <c r="Q141" i="124"/>
  <c r="P141" i="124"/>
  <c r="O141" i="124"/>
  <c r="W141" i="124"/>
  <c r="S102" i="124"/>
  <c r="R102" i="124"/>
  <c r="Q102" i="124"/>
  <c r="P102" i="124"/>
  <c r="O102" i="124"/>
  <c r="W102" i="124"/>
  <c r="W110" i="124"/>
  <c r="S110" i="124"/>
  <c r="R110" i="124"/>
  <c r="Q110" i="124"/>
  <c r="O110" i="124"/>
  <c r="D18" i="123"/>
  <c r="E17" i="123"/>
  <c r="F18" i="123"/>
  <c r="S38" i="124"/>
  <c r="P45" i="124"/>
  <c r="W46" i="124"/>
  <c r="O50" i="124"/>
  <c r="S70" i="124"/>
  <c r="P79" i="124"/>
  <c r="O82" i="124"/>
  <c r="S101" i="124"/>
  <c r="R101" i="124"/>
  <c r="Q101" i="124"/>
  <c r="P101" i="124"/>
  <c r="O101" i="124"/>
  <c r="W101" i="124"/>
  <c r="W109" i="124"/>
  <c r="S109" i="124"/>
  <c r="R109" i="124"/>
  <c r="Q109" i="124"/>
  <c r="O109" i="124"/>
  <c r="W149" i="124"/>
  <c r="S149" i="124"/>
  <c r="R149" i="124"/>
  <c r="Q149" i="124"/>
  <c r="O149" i="124"/>
  <c r="P149" i="124"/>
  <c r="Q53" i="124"/>
  <c r="Q54" i="124"/>
  <c r="Q55" i="124"/>
  <c r="R57" i="124"/>
  <c r="R58" i="124"/>
  <c r="R59" i="124"/>
  <c r="Q85" i="124"/>
  <c r="Q86" i="124"/>
  <c r="Q87" i="124"/>
  <c r="R89" i="124"/>
  <c r="R90" i="124"/>
  <c r="R91" i="124"/>
  <c r="P113" i="124"/>
  <c r="P114" i="124"/>
  <c r="P115" i="124"/>
  <c r="Q117" i="124"/>
  <c r="Q118" i="124"/>
  <c r="Q119" i="124"/>
  <c r="R121" i="124"/>
  <c r="R122" i="124"/>
  <c r="R123" i="124"/>
  <c r="S206" i="124"/>
  <c r="R206" i="124"/>
  <c r="Q206" i="124"/>
  <c r="P206" i="124"/>
  <c r="O206" i="124"/>
  <c r="W206" i="124"/>
  <c r="W254" i="124"/>
  <c r="S254" i="124"/>
  <c r="R254" i="124"/>
  <c r="Q254" i="124"/>
  <c r="O254" i="124"/>
  <c r="P254" i="124"/>
  <c r="W255" i="124"/>
  <c r="S255" i="124"/>
  <c r="R255" i="124"/>
  <c r="Q255" i="124"/>
  <c r="O255" i="124"/>
  <c r="P255" i="124"/>
  <c r="R113" i="124"/>
  <c r="R114" i="124"/>
  <c r="R115" i="124"/>
  <c r="S207" i="124"/>
  <c r="R207" i="124"/>
  <c r="Q207" i="124"/>
  <c r="P207" i="124"/>
  <c r="O207" i="124"/>
  <c r="W207" i="124"/>
  <c r="W57" i="124"/>
  <c r="W58" i="124"/>
  <c r="W59" i="124"/>
  <c r="O65" i="124"/>
  <c r="O66" i="124"/>
  <c r="O67" i="124"/>
  <c r="W89" i="124"/>
  <c r="W90" i="124"/>
  <c r="W91" i="124"/>
  <c r="O97" i="124"/>
  <c r="O98" i="124"/>
  <c r="O99" i="124"/>
  <c r="S113" i="124"/>
  <c r="S114" i="124"/>
  <c r="S115" i="124"/>
  <c r="W121" i="124"/>
  <c r="W122" i="124"/>
  <c r="W123" i="124"/>
  <c r="W127" i="124"/>
  <c r="S143" i="124"/>
  <c r="R143" i="124"/>
  <c r="Q143" i="124"/>
  <c r="P143" i="124"/>
  <c r="O143" i="124"/>
  <c r="W143" i="124"/>
  <c r="W150" i="124"/>
  <c r="S150" i="124"/>
  <c r="R150" i="124"/>
  <c r="Q150" i="124"/>
  <c r="O150" i="124"/>
  <c r="W183" i="124"/>
  <c r="S183" i="124"/>
  <c r="R183" i="124"/>
  <c r="Q183" i="124"/>
  <c r="O183" i="124"/>
  <c r="S279" i="124"/>
  <c r="R279" i="124"/>
  <c r="Q279" i="124"/>
  <c r="P279" i="124"/>
  <c r="O279" i="124"/>
  <c r="W279" i="124"/>
  <c r="W285" i="124"/>
  <c r="S285" i="124"/>
  <c r="R285" i="124"/>
  <c r="Q285" i="124"/>
  <c r="O285" i="124"/>
  <c r="P285" i="124"/>
  <c r="P97" i="124"/>
  <c r="P98" i="124"/>
  <c r="P99" i="124"/>
  <c r="S214" i="124"/>
  <c r="R214" i="124"/>
  <c r="O214" i="124"/>
  <c r="W214" i="124"/>
  <c r="Q214" i="124"/>
  <c r="P214" i="124"/>
  <c r="O121" i="124"/>
  <c r="O122" i="124"/>
  <c r="O123" i="124"/>
  <c r="W151" i="124"/>
  <c r="S151" i="124"/>
  <c r="R151" i="124"/>
  <c r="Q151" i="124"/>
  <c r="O151" i="124"/>
  <c r="S173" i="124"/>
  <c r="R173" i="124"/>
  <c r="Q173" i="124"/>
  <c r="P173" i="124"/>
  <c r="O173" i="124"/>
  <c r="W173" i="124"/>
  <c r="S205" i="124"/>
  <c r="R205" i="124"/>
  <c r="Q205" i="124"/>
  <c r="P205" i="124"/>
  <c r="O205" i="124"/>
  <c r="W205" i="124"/>
  <c r="W222" i="124"/>
  <c r="S222" i="124"/>
  <c r="R222" i="124"/>
  <c r="Q222" i="124"/>
  <c r="O222" i="124"/>
  <c r="S245" i="124"/>
  <c r="R245" i="124"/>
  <c r="Q245" i="124"/>
  <c r="P245" i="124"/>
  <c r="O245" i="124"/>
  <c r="W245" i="124"/>
  <c r="P145" i="124"/>
  <c r="P146" i="124"/>
  <c r="P147" i="124"/>
  <c r="R153" i="124"/>
  <c r="R154" i="124"/>
  <c r="R155" i="124"/>
  <c r="P177" i="124"/>
  <c r="P178" i="124"/>
  <c r="P179" i="124"/>
  <c r="R185" i="124"/>
  <c r="R186" i="124"/>
  <c r="R187" i="124"/>
  <c r="P209" i="124"/>
  <c r="P210" i="124"/>
  <c r="P211" i="124"/>
  <c r="W223" i="124"/>
  <c r="S223" i="124"/>
  <c r="R223" i="124"/>
  <c r="Q223" i="124"/>
  <c r="O223" i="124"/>
  <c r="S246" i="124"/>
  <c r="R246" i="124"/>
  <c r="Q246" i="124"/>
  <c r="P246" i="124"/>
  <c r="O246" i="124"/>
  <c r="W246" i="124"/>
  <c r="W129" i="124"/>
  <c r="O137" i="124"/>
  <c r="O138" i="124"/>
  <c r="O139" i="124"/>
  <c r="Q145" i="124"/>
  <c r="Q146" i="124"/>
  <c r="Q147" i="124"/>
  <c r="S153" i="124"/>
  <c r="S154" i="124"/>
  <c r="S155" i="124"/>
  <c r="O169" i="124"/>
  <c r="O170" i="124"/>
  <c r="O171" i="124"/>
  <c r="Q177" i="124"/>
  <c r="Q178" i="124"/>
  <c r="Q179" i="124"/>
  <c r="S185" i="124"/>
  <c r="S186" i="124"/>
  <c r="S187" i="124"/>
  <c r="O201" i="124"/>
  <c r="O202" i="124"/>
  <c r="O203" i="124"/>
  <c r="Q209" i="124"/>
  <c r="Q210" i="124"/>
  <c r="Q211" i="124"/>
  <c r="P223" i="124"/>
  <c r="S277" i="124"/>
  <c r="R277" i="124"/>
  <c r="Q277" i="124"/>
  <c r="P277" i="124"/>
  <c r="O277" i="124"/>
  <c r="W277" i="124"/>
  <c r="W286" i="124"/>
  <c r="S286" i="124"/>
  <c r="R286" i="124"/>
  <c r="Q286" i="124"/>
  <c r="O286" i="124"/>
  <c r="O133" i="124"/>
  <c r="O134" i="124"/>
  <c r="O135" i="124"/>
  <c r="P137" i="124"/>
  <c r="P138" i="124"/>
  <c r="P139" i="124"/>
  <c r="R145" i="124"/>
  <c r="R146" i="124"/>
  <c r="R147" i="124"/>
  <c r="O165" i="124"/>
  <c r="O166" i="124"/>
  <c r="O167" i="124"/>
  <c r="P169" i="124"/>
  <c r="P170" i="124"/>
  <c r="P171" i="124"/>
  <c r="R177" i="124"/>
  <c r="R178" i="124"/>
  <c r="R179" i="124"/>
  <c r="O197" i="124"/>
  <c r="O198" i="124"/>
  <c r="O199" i="124"/>
  <c r="P201" i="124"/>
  <c r="P202" i="124"/>
  <c r="P203" i="124"/>
  <c r="R209" i="124"/>
  <c r="R210" i="124"/>
  <c r="R211" i="124"/>
  <c r="S247" i="124"/>
  <c r="R247" i="124"/>
  <c r="Q247" i="124"/>
  <c r="P247" i="124"/>
  <c r="O247" i="124"/>
  <c r="W247" i="124"/>
  <c r="P286" i="124"/>
  <c r="Q137" i="124"/>
  <c r="Q138" i="124"/>
  <c r="Q139" i="124"/>
  <c r="S145" i="124"/>
  <c r="S146" i="124"/>
  <c r="S147" i="124"/>
  <c r="Q169" i="124"/>
  <c r="Q170" i="124"/>
  <c r="Q171" i="124"/>
  <c r="S177" i="124"/>
  <c r="S178" i="124"/>
  <c r="S179" i="124"/>
  <c r="Q201" i="124"/>
  <c r="Q202" i="124"/>
  <c r="Q203" i="124"/>
  <c r="S209" i="124"/>
  <c r="S210" i="124"/>
  <c r="S211" i="124"/>
  <c r="S213" i="124"/>
  <c r="R213" i="124"/>
  <c r="O213" i="124"/>
  <c r="W213" i="124"/>
  <c r="S215" i="124"/>
  <c r="R215" i="124"/>
  <c r="O215" i="124"/>
  <c r="W215" i="124"/>
  <c r="W253" i="124"/>
  <c r="S253" i="124"/>
  <c r="R253" i="124"/>
  <c r="Q253" i="124"/>
  <c r="O253" i="124"/>
  <c r="S278" i="124"/>
  <c r="R278" i="124"/>
  <c r="Q278" i="124"/>
  <c r="P278" i="124"/>
  <c r="O278" i="124"/>
  <c r="W278" i="124"/>
  <c r="W287" i="124"/>
  <c r="S287" i="124"/>
  <c r="R287" i="124"/>
  <c r="Q287" i="124"/>
  <c r="O287" i="124"/>
  <c r="W221" i="124"/>
  <c r="S221" i="124"/>
  <c r="R221" i="124"/>
  <c r="Q221" i="124"/>
  <c r="O221" i="124"/>
  <c r="P225" i="124"/>
  <c r="P226" i="124"/>
  <c r="P227" i="124"/>
  <c r="Q229" i="124"/>
  <c r="Q230" i="124"/>
  <c r="Q231" i="124"/>
  <c r="R233" i="124"/>
  <c r="R234" i="124"/>
  <c r="R235" i="124"/>
  <c r="S237" i="124"/>
  <c r="S238" i="124"/>
  <c r="S239" i="124"/>
  <c r="P257" i="124"/>
  <c r="P258" i="124"/>
  <c r="P259" i="124"/>
  <c r="Q261" i="124"/>
  <c r="Q262" i="124"/>
  <c r="Q263" i="124"/>
  <c r="R265" i="124"/>
  <c r="R266" i="124"/>
  <c r="R267" i="124"/>
  <c r="S269" i="124"/>
  <c r="S270" i="124"/>
  <c r="S271" i="124"/>
  <c r="P289" i="124"/>
  <c r="P290" i="124"/>
  <c r="P291" i="124"/>
  <c r="Q293" i="124"/>
  <c r="Q294" i="124"/>
  <c r="Q295" i="124"/>
  <c r="R297" i="124"/>
  <c r="R298" i="124"/>
  <c r="R299" i="124"/>
  <c r="P217" i="124"/>
  <c r="P218" i="124"/>
  <c r="P219" i="124"/>
  <c r="R225" i="124"/>
  <c r="R226" i="124"/>
  <c r="R227" i="124"/>
  <c r="S229" i="124"/>
  <c r="S230" i="124"/>
  <c r="S231" i="124"/>
  <c r="W237" i="124"/>
  <c r="W238" i="124"/>
  <c r="W239" i="124"/>
  <c r="P249" i="124"/>
  <c r="P250" i="124"/>
  <c r="P251" i="124"/>
  <c r="S261" i="124"/>
  <c r="S262" i="124"/>
  <c r="S263" i="124"/>
  <c r="W269" i="124"/>
  <c r="W270" i="124"/>
  <c r="W271" i="124"/>
  <c r="P281" i="124"/>
  <c r="P282" i="124"/>
  <c r="P283" i="124"/>
  <c r="R289" i="124"/>
  <c r="R290" i="124"/>
  <c r="R291" i="124"/>
  <c r="S293" i="124"/>
  <c r="S294" i="124"/>
  <c r="S295" i="124"/>
  <c r="W233" i="124"/>
  <c r="W234" i="124"/>
  <c r="W235" i="124"/>
  <c r="W265" i="124"/>
  <c r="W266" i="124"/>
  <c r="W267" i="124"/>
  <c r="O273" i="124"/>
  <c r="O274" i="124"/>
  <c r="O275" i="124"/>
  <c r="Q281" i="124"/>
  <c r="Q282" i="124"/>
  <c r="Q283" i="124"/>
  <c r="S289" i="124"/>
  <c r="S290" i="124"/>
  <c r="S291" i="124"/>
  <c r="W297" i="124"/>
  <c r="W299" i="124"/>
  <c r="O237" i="124"/>
  <c r="O238" i="124"/>
  <c r="O239" i="124"/>
  <c r="S217" i="124"/>
  <c r="S218" i="124"/>
  <c r="S219" i="124"/>
  <c r="O233" i="124"/>
  <c r="O234" i="124"/>
  <c r="O235" i="124"/>
  <c r="P237" i="124"/>
  <c r="P238" i="124"/>
  <c r="P239" i="124"/>
  <c r="Q241" i="124"/>
  <c r="Q242" i="124"/>
  <c r="Q243" i="124"/>
  <c r="O265" i="124"/>
  <c r="O266" i="124"/>
  <c r="O267" i="124"/>
  <c r="P269" i="124"/>
  <c r="P270" i="124"/>
  <c r="P271" i="124"/>
  <c r="Q273" i="124"/>
  <c r="Q274" i="124"/>
  <c r="Q275" i="124"/>
  <c r="S281" i="124"/>
  <c r="S282" i="124"/>
  <c r="S283" i="124"/>
  <c r="O297" i="124"/>
  <c r="O298" i="124"/>
  <c r="O299" i="124"/>
  <c r="L36" i="122"/>
  <c r="L32" i="122"/>
  <c r="L28" i="122"/>
  <c r="L24" i="122"/>
  <c r="L20" i="122"/>
  <c r="L16" i="122"/>
  <c r="L12" i="122"/>
  <c r="L8" i="122"/>
  <c r="M36" i="122"/>
  <c r="M32" i="122"/>
  <c r="M28" i="122"/>
  <c r="M24" i="122"/>
  <c r="M20" i="122"/>
  <c r="M16" i="122"/>
  <c r="M12" i="122"/>
  <c r="M8" i="122"/>
  <c r="N36" i="122"/>
  <c r="K36" i="122"/>
  <c r="J36" i="122"/>
  <c r="I36" i="122"/>
  <c r="H36" i="122"/>
  <c r="G36" i="122"/>
  <c r="E35" i="122"/>
  <c r="E34" i="122"/>
  <c r="E33" i="122"/>
  <c r="N32" i="122"/>
  <c r="K32" i="122"/>
  <c r="J32" i="122"/>
  <c r="I32" i="122"/>
  <c r="H32" i="122"/>
  <c r="G32" i="122"/>
  <c r="E31" i="122"/>
  <c r="E30" i="122"/>
  <c r="E29" i="122"/>
  <c r="N28" i="122"/>
  <c r="K28" i="122"/>
  <c r="J28" i="122"/>
  <c r="I28" i="122"/>
  <c r="H28" i="122"/>
  <c r="G28" i="122"/>
  <c r="E27" i="122"/>
  <c r="E26" i="122"/>
  <c r="E25" i="122"/>
  <c r="N24" i="122"/>
  <c r="K24" i="122"/>
  <c r="J24" i="122"/>
  <c r="I24" i="122"/>
  <c r="H24" i="122"/>
  <c r="G24" i="122"/>
  <c r="E23" i="122"/>
  <c r="E22" i="122"/>
  <c r="E21" i="122"/>
  <c r="N20" i="122"/>
  <c r="K20" i="122"/>
  <c r="J20" i="122"/>
  <c r="I20" i="122"/>
  <c r="H20" i="122"/>
  <c r="G20" i="122"/>
  <c r="E19" i="122"/>
  <c r="E18" i="122"/>
  <c r="E17" i="122"/>
  <c r="N16" i="122"/>
  <c r="K16" i="122"/>
  <c r="J16" i="122"/>
  <c r="I16" i="122"/>
  <c r="H16" i="122"/>
  <c r="G16" i="122"/>
  <c r="E15" i="122"/>
  <c r="E14" i="122"/>
  <c r="E13" i="122"/>
  <c r="N12" i="122"/>
  <c r="K12" i="122"/>
  <c r="J12" i="122"/>
  <c r="I12" i="122"/>
  <c r="H12" i="122"/>
  <c r="G12" i="122"/>
  <c r="E11" i="122"/>
  <c r="E10" i="122"/>
  <c r="E9" i="122"/>
  <c r="N8" i="122"/>
  <c r="K8" i="122"/>
  <c r="J8" i="122"/>
  <c r="I8" i="122"/>
  <c r="H8" i="122"/>
  <c r="G8" i="122"/>
  <c r="F8" i="122"/>
  <c r="E7" i="122"/>
  <c r="E6" i="122"/>
  <c r="E5" i="122"/>
  <c r="P5" i="122" s="1"/>
  <c r="D7" i="119"/>
  <c r="F302" i="121"/>
  <c r="F301" i="121"/>
  <c r="F300" i="121"/>
  <c r="F299" i="121"/>
  <c r="E298" i="121"/>
  <c r="G298" i="121" s="1"/>
  <c r="E297" i="121"/>
  <c r="E296" i="121"/>
  <c r="G296" i="121" s="1"/>
  <c r="F295" i="121"/>
  <c r="E294" i="121"/>
  <c r="G294" i="121" s="1"/>
  <c r="E293" i="121"/>
  <c r="E292" i="121"/>
  <c r="G292" i="121" s="1"/>
  <c r="F291" i="121"/>
  <c r="E290" i="121"/>
  <c r="E289" i="121"/>
  <c r="E288" i="121"/>
  <c r="G288" i="121" s="1"/>
  <c r="F287" i="121"/>
  <c r="E286" i="121"/>
  <c r="E285" i="121"/>
  <c r="E284" i="121"/>
  <c r="F283" i="121"/>
  <c r="E282" i="121"/>
  <c r="E281" i="121"/>
  <c r="E280" i="121"/>
  <c r="F279" i="121"/>
  <c r="E278" i="121"/>
  <c r="E277" i="121"/>
  <c r="E276" i="121"/>
  <c r="F275" i="121"/>
  <c r="E274" i="121"/>
  <c r="E273" i="121"/>
  <c r="G273" i="121" s="1"/>
  <c r="E272" i="121"/>
  <c r="F271" i="121"/>
  <c r="E270" i="121"/>
  <c r="E269" i="121"/>
  <c r="E268" i="121"/>
  <c r="F267" i="121"/>
  <c r="E266" i="121"/>
  <c r="G266" i="121" s="1"/>
  <c r="E265" i="121"/>
  <c r="E264" i="121"/>
  <c r="G264" i="121" s="1"/>
  <c r="F263" i="121"/>
  <c r="E262" i="121"/>
  <c r="E261" i="121"/>
  <c r="E260" i="121"/>
  <c r="F259" i="121"/>
  <c r="E258" i="121"/>
  <c r="E257" i="121"/>
  <c r="G257" i="121" s="1"/>
  <c r="E256" i="121"/>
  <c r="F255" i="121"/>
  <c r="E254" i="121"/>
  <c r="E253" i="121"/>
  <c r="E252" i="121"/>
  <c r="F251" i="121"/>
  <c r="E250" i="121"/>
  <c r="E249" i="121"/>
  <c r="E248" i="121"/>
  <c r="F247" i="121"/>
  <c r="E246" i="121"/>
  <c r="E245" i="121"/>
  <c r="E244" i="121"/>
  <c r="F243" i="121"/>
  <c r="E242" i="121"/>
  <c r="E241" i="121"/>
  <c r="E240" i="121"/>
  <c r="F239" i="121"/>
  <c r="E238" i="121"/>
  <c r="E237" i="121"/>
  <c r="E236" i="121"/>
  <c r="F235" i="121"/>
  <c r="E234" i="121"/>
  <c r="G234" i="121" s="1"/>
  <c r="E233" i="121"/>
  <c r="E232" i="121"/>
  <c r="G232" i="121" s="1"/>
  <c r="F231" i="121"/>
  <c r="E230" i="121"/>
  <c r="G230" i="121" s="1"/>
  <c r="E229" i="121"/>
  <c r="G229" i="121" s="1"/>
  <c r="E228" i="121"/>
  <c r="G228" i="121" s="1"/>
  <c r="F227" i="121"/>
  <c r="E226" i="121"/>
  <c r="E225" i="121"/>
  <c r="E224" i="121"/>
  <c r="G224" i="121" s="1"/>
  <c r="F223" i="121"/>
  <c r="E222" i="121"/>
  <c r="E221" i="121"/>
  <c r="E220" i="121"/>
  <c r="F219" i="121"/>
  <c r="E218" i="121"/>
  <c r="E217" i="121"/>
  <c r="E216" i="121"/>
  <c r="F215" i="121"/>
  <c r="E214" i="121"/>
  <c r="E213" i="121"/>
  <c r="E212" i="121"/>
  <c r="F211" i="121"/>
  <c r="E210" i="121"/>
  <c r="E209" i="121"/>
  <c r="E208" i="121"/>
  <c r="F207" i="121"/>
  <c r="E206" i="121"/>
  <c r="E205" i="121"/>
  <c r="E204" i="121"/>
  <c r="F203" i="121"/>
  <c r="E202" i="121"/>
  <c r="E201" i="121"/>
  <c r="G201" i="121" s="1"/>
  <c r="E200" i="121"/>
  <c r="G200" i="121" s="1"/>
  <c r="F199" i="121"/>
  <c r="E198" i="121"/>
  <c r="G198" i="121" s="1"/>
  <c r="E197" i="121"/>
  <c r="G197" i="121" s="1"/>
  <c r="E196" i="121"/>
  <c r="G196" i="121" s="1"/>
  <c r="F195" i="121"/>
  <c r="E194" i="121"/>
  <c r="E193" i="121"/>
  <c r="E192" i="121"/>
  <c r="F191" i="121"/>
  <c r="E190" i="121"/>
  <c r="E189" i="121"/>
  <c r="E188" i="121"/>
  <c r="F187" i="121"/>
  <c r="E186" i="121"/>
  <c r="E185" i="121"/>
  <c r="G185" i="121" s="1"/>
  <c r="E184" i="121"/>
  <c r="F183" i="121"/>
  <c r="E182" i="121"/>
  <c r="E181" i="121"/>
  <c r="E180" i="121"/>
  <c r="F179" i="121"/>
  <c r="E178" i="121"/>
  <c r="E177" i="121"/>
  <c r="E176" i="121"/>
  <c r="G176" i="121" s="1"/>
  <c r="F175" i="121"/>
  <c r="E174" i="121"/>
  <c r="E173" i="121"/>
  <c r="E172" i="121"/>
  <c r="F171" i="121"/>
  <c r="E170" i="121"/>
  <c r="E169" i="121"/>
  <c r="E168" i="121"/>
  <c r="F167" i="121"/>
  <c r="E166" i="121"/>
  <c r="G166" i="121" s="1"/>
  <c r="E165" i="121"/>
  <c r="E164" i="121"/>
  <c r="G164" i="121" s="1"/>
  <c r="F163" i="121"/>
  <c r="E162" i="121"/>
  <c r="E161" i="121"/>
  <c r="G161" i="121" s="1"/>
  <c r="E160" i="121"/>
  <c r="F159" i="121"/>
  <c r="E158" i="121"/>
  <c r="E157" i="121"/>
  <c r="E156" i="121"/>
  <c r="F155" i="121"/>
  <c r="E154" i="121"/>
  <c r="E153" i="121"/>
  <c r="G153" i="121" s="1"/>
  <c r="E152" i="121"/>
  <c r="F151" i="121"/>
  <c r="E150" i="121"/>
  <c r="E149" i="121"/>
  <c r="E148" i="121"/>
  <c r="F147" i="121"/>
  <c r="E146" i="121"/>
  <c r="E145" i="121"/>
  <c r="E144" i="121"/>
  <c r="F143" i="121"/>
  <c r="E142" i="121"/>
  <c r="E141" i="121"/>
  <c r="E140" i="121"/>
  <c r="F139" i="121"/>
  <c r="E138" i="121"/>
  <c r="E137" i="121"/>
  <c r="E136" i="121"/>
  <c r="F135" i="121"/>
  <c r="E134" i="121"/>
  <c r="G134" i="121" s="1"/>
  <c r="E133" i="121"/>
  <c r="G133" i="121" s="1"/>
  <c r="E132" i="121"/>
  <c r="G132" i="121" s="1"/>
  <c r="F131" i="121"/>
  <c r="E130" i="121"/>
  <c r="G130" i="121" s="1"/>
  <c r="E129" i="121"/>
  <c r="E128" i="121"/>
  <c r="F127" i="121"/>
  <c r="E126" i="121"/>
  <c r="E125" i="121"/>
  <c r="E124" i="121"/>
  <c r="F123" i="121"/>
  <c r="E122" i="121"/>
  <c r="E121" i="121"/>
  <c r="E120" i="121"/>
  <c r="F119" i="121"/>
  <c r="E118" i="121"/>
  <c r="E117" i="121"/>
  <c r="E116" i="121"/>
  <c r="F115" i="121"/>
  <c r="E114" i="121"/>
  <c r="E113" i="121"/>
  <c r="G113" i="121" s="1"/>
  <c r="E112" i="121"/>
  <c r="F111" i="121"/>
  <c r="E110" i="121"/>
  <c r="E109" i="121"/>
  <c r="E108" i="121"/>
  <c r="F107" i="121"/>
  <c r="E106" i="121"/>
  <c r="E105" i="121"/>
  <c r="E104" i="121"/>
  <c r="F103" i="121"/>
  <c r="E102" i="121"/>
  <c r="E101" i="121"/>
  <c r="E100" i="121"/>
  <c r="F99" i="121"/>
  <c r="E98" i="121"/>
  <c r="G98" i="121" s="1"/>
  <c r="E97" i="121"/>
  <c r="E96" i="121"/>
  <c r="G96" i="121" s="1"/>
  <c r="F95" i="121"/>
  <c r="E94" i="121"/>
  <c r="G94" i="121" s="1"/>
  <c r="E93" i="121"/>
  <c r="E92" i="121"/>
  <c r="G92" i="121" s="1"/>
  <c r="F91" i="121"/>
  <c r="E90" i="121"/>
  <c r="E89" i="121"/>
  <c r="E88" i="121"/>
  <c r="F87" i="121"/>
  <c r="E86" i="121"/>
  <c r="E85" i="121"/>
  <c r="E84" i="121"/>
  <c r="F83" i="121"/>
  <c r="E82" i="121"/>
  <c r="G82" i="121" s="1"/>
  <c r="E81" i="121"/>
  <c r="G81" i="121" s="1"/>
  <c r="E80" i="121"/>
  <c r="G80" i="121" s="1"/>
  <c r="F79" i="121"/>
  <c r="E78" i="121"/>
  <c r="E77" i="121"/>
  <c r="G77" i="121" s="1"/>
  <c r="E76" i="121"/>
  <c r="G76" i="121" s="1"/>
  <c r="F75" i="121"/>
  <c r="E74" i="121"/>
  <c r="G74" i="121" s="1"/>
  <c r="E73" i="121"/>
  <c r="G73" i="121" s="1"/>
  <c r="E72" i="121"/>
  <c r="G72" i="121" s="1"/>
  <c r="F71" i="121"/>
  <c r="E70" i="121"/>
  <c r="E69" i="121"/>
  <c r="E68" i="121"/>
  <c r="F67" i="121"/>
  <c r="E66" i="121"/>
  <c r="G66" i="121" s="1"/>
  <c r="E65" i="121"/>
  <c r="E64" i="121"/>
  <c r="G64" i="121" s="1"/>
  <c r="F63" i="121"/>
  <c r="E62" i="121"/>
  <c r="E61" i="121"/>
  <c r="G61" i="121" s="1"/>
  <c r="E60" i="121"/>
  <c r="F59" i="121"/>
  <c r="E58" i="121"/>
  <c r="E57" i="121"/>
  <c r="E56" i="121"/>
  <c r="F55" i="121"/>
  <c r="E54" i="121"/>
  <c r="E53" i="121"/>
  <c r="E52" i="121"/>
  <c r="F51" i="121"/>
  <c r="E50" i="121"/>
  <c r="E49" i="121"/>
  <c r="E48" i="121"/>
  <c r="F47" i="121"/>
  <c r="E46" i="121"/>
  <c r="G46" i="121" s="1"/>
  <c r="E45" i="121"/>
  <c r="G45" i="121" s="1"/>
  <c r="E44" i="121"/>
  <c r="G44" i="121" s="1"/>
  <c r="F43" i="121"/>
  <c r="E42" i="121"/>
  <c r="E41" i="121"/>
  <c r="E40" i="121"/>
  <c r="F39" i="121"/>
  <c r="E38" i="121"/>
  <c r="E37" i="121"/>
  <c r="E36" i="121"/>
  <c r="F35" i="121"/>
  <c r="E34" i="121"/>
  <c r="E33" i="121"/>
  <c r="G33" i="121" s="1"/>
  <c r="E32" i="121"/>
  <c r="G32" i="121" s="1"/>
  <c r="F31" i="121"/>
  <c r="E30" i="121"/>
  <c r="E29" i="121"/>
  <c r="E28" i="121"/>
  <c r="F27" i="121"/>
  <c r="E26" i="121"/>
  <c r="E25" i="121"/>
  <c r="E24" i="121"/>
  <c r="F23" i="121"/>
  <c r="E22" i="121"/>
  <c r="E21" i="121"/>
  <c r="E20" i="121"/>
  <c r="F19" i="121"/>
  <c r="E18" i="121"/>
  <c r="E17" i="121"/>
  <c r="E16" i="121"/>
  <c r="F15" i="121"/>
  <c r="E14" i="121"/>
  <c r="G14" i="121" s="1"/>
  <c r="E13" i="121"/>
  <c r="E12" i="121"/>
  <c r="G12" i="121" s="1"/>
  <c r="F11" i="121"/>
  <c r="E10" i="121"/>
  <c r="E9" i="121"/>
  <c r="E8" i="121"/>
  <c r="F7" i="121"/>
  <c r="E6" i="121"/>
  <c r="E5" i="121"/>
  <c r="E4" i="121"/>
  <c r="G4" i="121" s="1"/>
  <c r="F38" i="120"/>
  <c r="F37" i="120"/>
  <c r="F36" i="120"/>
  <c r="F35" i="120"/>
  <c r="E34" i="120"/>
  <c r="E33" i="120"/>
  <c r="E32" i="120"/>
  <c r="F31" i="120"/>
  <c r="E30" i="120"/>
  <c r="G30" i="120" s="1"/>
  <c r="E29" i="120"/>
  <c r="G29" i="120" s="1"/>
  <c r="E28" i="120"/>
  <c r="G28" i="120" s="1"/>
  <c r="F27" i="120"/>
  <c r="E26" i="120"/>
  <c r="E25" i="120"/>
  <c r="E24" i="120"/>
  <c r="F23" i="120"/>
  <c r="E22" i="120"/>
  <c r="E21" i="120"/>
  <c r="E20" i="120"/>
  <c r="F19" i="120"/>
  <c r="E18" i="120"/>
  <c r="E17" i="120"/>
  <c r="E16" i="120"/>
  <c r="F15" i="120"/>
  <c r="E14" i="120"/>
  <c r="E13" i="120"/>
  <c r="E12" i="120"/>
  <c r="F11" i="120"/>
  <c r="E10" i="120"/>
  <c r="E9" i="120"/>
  <c r="E8" i="120"/>
  <c r="F7" i="120"/>
  <c r="E6" i="120"/>
  <c r="E5" i="120"/>
  <c r="E4" i="120"/>
  <c r="C6" i="119"/>
  <c r="C5" i="119"/>
  <c r="C4" i="119"/>
  <c r="L39" i="98"/>
  <c r="K39" i="98"/>
  <c r="J39" i="98"/>
  <c r="I39" i="98"/>
  <c r="H39" i="98"/>
  <c r="G39" i="98"/>
  <c r="F39" i="98"/>
  <c r="L38" i="98"/>
  <c r="K38" i="98"/>
  <c r="J38" i="98"/>
  <c r="I38" i="98"/>
  <c r="H38" i="98"/>
  <c r="G38" i="98"/>
  <c r="F38" i="98"/>
  <c r="L37" i="98"/>
  <c r="K37" i="98"/>
  <c r="J37" i="98"/>
  <c r="I37" i="98"/>
  <c r="H37" i="98"/>
  <c r="G37" i="98"/>
  <c r="F37" i="98"/>
  <c r="L303" i="118"/>
  <c r="K303" i="118"/>
  <c r="J303" i="118"/>
  <c r="I303" i="118"/>
  <c r="H303" i="118"/>
  <c r="G303" i="118"/>
  <c r="F303" i="118"/>
  <c r="L302" i="118"/>
  <c r="K302" i="118"/>
  <c r="J302" i="118"/>
  <c r="I302" i="118"/>
  <c r="H302" i="118"/>
  <c r="G302" i="118"/>
  <c r="F302" i="118"/>
  <c r="L301" i="118"/>
  <c r="K301" i="118"/>
  <c r="J301" i="118"/>
  <c r="I301" i="118"/>
  <c r="H301" i="118"/>
  <c r="G301" i="118"/>
  <c r="F301" i="118"/>
  <c r="E299" i="118"/>
  <c r="E298" i="118"/>
  <c r="E297" i="118"/>
  <c r="O297" i="118" s="1"/>
  <c r="E295" i="118"/>
  <c r="N295" i="118" s="1"/>
  <c r="E294" i="118"/>
  <c r="N294" i="118" s="1"/>
  <c r="E293" i="118"/>
  <c r="N293" i="118" s="1"/>
  <c r="E291" i="118"/>
  <c r="E290" i="118"/>
  <c r="M290" i="118" s="1"/>
  <c r="E289" i="118"/>
  <c r="M289" i="118" s="1"/>
  <c r="E287" i="118"/>
  <c r="O287" i="118" s="1"/>
  <c r="E286" i="118"/>
  <c r="O286" i="118" s="1"/>
  <c r="E285" i="118"/>
  <c r="O285" i="118" s="1"/>
  <c r="E283" i="118"/>
  <c r="E282" i="118"/>
  <c r="E281" i="118"/>
  <c r="Q281" i="118" s="1"/>
  <c r="E279" i="118"/>
  <c r="P279" i="118" s="1"/>
  <c r="E278" i="118"/>
  <c r="P278" i="118" s="1"/>
  <c r="E277" i="118"/>
  <c r="P277" i="118" s="1"/>
  <c r="E275" i="118"/>
  <c r="E274" i="118"/>
  <c r="O274" i="118" s="1"/>
  <c r="E273" i="118"/>
  <c r="O273" i="118" s="1"/>
  <c r="E271" i="118"/>
  <c r="O271" i="118" s="1"/>
  <c r="E270" i="118"/>
  <c r="O270" i="118" s="1"/>
  <c r="E269" i="118"/>
  <c r="O269" i="118" s="1"/>
  <c r="E267" i="118"/>
  <c r="M267" i="118" s="1"/>
  <c r="E266" i="118"/>
  <c r="M266" i="118" s="1"/>
  <c r="E265" i="118"/>
  <c r="M265" i="118" s="1"/>
  <c r="E263" i="118"/>
  <c r="Q263" i="118" s="1"/>
  <c r="E262" i="118"/>
  <c r="Q262" i="118" s="1"/>
  <c r="E261" i="118"/>
  <c r="Q261" i="118" s="1"/>
  <c r="E259" i="118"/>
  <c r="E258" i="118"/>
  <c r="S258" i="118" s="1"/>
  <c r="E257" i="118"/>
  <c r="S257" i="118" s="1"/>
  <c r="E255" i="118"/>
  <c r="R255" i="118" s="1"/>
  <c r="E254" i="118"/>
  <c r="R254" i="118" s="1"/>
  <c r="E253" i="118"/>
  <c r="R253" i="118" s="1"/>
  <c r="E251" i="118"/>
  <c r="P251" i="118" s="1"/>
  <c r="E250" i="118"/>
  <c r="P250" i="118" s="1"/>
  <c r="E249" i="118"/>
  <c r="P249" i="118" s="1"/>
  <c r="E247" i="118"/>
  <c r="O247" i="118" s="1"/>
  <c r="E246" i="118"/>
  <c r="N246" i="118" s="1"/>
  <c r="E245" i="118"/>
  <c r="O245" i="118" s="1"/>
  <c r="E243" i="118"/>
  <c r="E242" i="118"/>
  <c r="E241" i="118"/>
  <c r="O241" i="118" s="1"/>
  <c r="E239" i="118"/>
  <c r="S239" i="118" s="1"/>
  <c r="E238" i="118"/>
  <c r="S238" i="118" s="1"/>
  <c r="E237" i="118"/>
  <c r="S237" i="118" s="1"/>
  <c r="E235" i="118"/>
  <c r="R235" i="118" s="1"/>
  <c r="E234" i="118"/>
  <c r="O234" i="118" s="1"/>
  <c r="E233" i="118"/>
  <c r="M233" i="118" s="1"/>
  <c r="E231" i="118"/>
  <c r="S231" i="118" s="1"/>
  <c r="E230" i="118"/>
  <c r="M230" i="118" s="1"/>
  <c r="E229" i="118"/>
  <c r="S229" i="118" s="1"/>
  <c r="E227" i="118"/>
  <c r="E226" i="118"/>
  <c r="E225" i="118"/>
  <c r="R225" i="118" s="1"/>
  <c r="E223" i="118"/>
  <c r="E222" i="118"/>
  <c r="Q222" i="118" s="1"/>
  <c r="E221" i="118"/>
  <c r="R221" i="118" s="1"/>
  <c r="E219" i="118"/>
  <c r="E218" i="118"/>
  <c r="P218" i="118" s="1"/>
  <c r="E217" i="118"/>
  <c r="Q217" i="118" s="1"/>
  <c r="E215" i="118"/>
  <c r="R215" i="118" s="1"/>
  <c r="E214" i="118"/>
  <c r="R214" i="118" s="1"/>
  <c r="E213" i="118"/>
  <c r="R213" i="118" s="1"/>
  <c r="E211" i="118"/>
  <c r="N211" i="118" s="1"/>
  <c r="E210" i="118"/>
  <c r="N210" i="118" s="1"/>
  <c r="E209" i="118"/>
  <c r="M209" i="118" s="1"/>
  <c r="E207" i="118"/>
  <c r="N207" i="118" s="1"/>
  <c r="E206" i="118"/>
  <c r="N206" i="118" s="1"/>
  <c r="E205" i="118"/>
  <c r="O205" i="118" s="1"/>
  <c r="E203" i="118"/>
  <c r="M203" i="118" s="1"/>
  <c r="E202" i="118"/>
  <c r="N202" i="118" s="1"/>
  <c r="E201" i="118"/>
  <c r="S201" i="118" s="1"/>
  <c r="E199" i="118"/>
  <c r="E198" i="118"/>
  <c r="S198" i="118" s="1"/>
  <c r="E197" i="118"/>
  <c r="E195" i="118"/>
  <c r="E194" i="118"/>
  <c r="R194" i="118" s="1"/>
  <c r="E193" i="118"/>
  <c r="Q193" i="118" s="1"/>
  <c r="E191" i="118"/>
  <c r="R191" i="118" s="1"/>
  <c r="E190" i="118"/>
  <c r="R190" i="118" s="1"/>
  <c r="E189" i="118"/>
  <c r="Q189" i="118" s="1"/>
  <c r="E187" i="118"/>
  <c r="E186" i="118"/>
  <c r="M186" i="118" s="1"/>
  <c r="E185" i="118"/>
  <c r="S185" i="118" s="1"/>
  <c r="E183" i="118"/>
  <c r="O183" i="118" s="1"/>
  <c r="E182" i="118"/>
  <c r="O182" i="118" s="1"/>
  <c r="E181" i="118"/>
  <c r="E179" i="118"/>
  <c r="E178" i="118"/>
  <c r="M178" i="118" s="1"/>
  <c r="E177" i="118"/>
  <c r="O177" i="118" s="1"/>
  <c r="E175" i="118"/>
  <c r="Q175" i="118" s="1"/>
  <c r="E174" i="118"/>
  <c r="S174" i="118" s="1"/>
  <c r="E173" i="118"/>
  <c r="N173" i="118" s="1"/>
  <c r="E171" i="118"/>
  <c r="E170" i="118"/>
  <c r="S170" i="118" s="1"/>
  <c r="E169" i="118"/>
  <c r="S169" i="118" s="1"/>
  <c r="E167" i="118"/>
  <c r="R167" i="118" s="1"/>
  <c r="E166" i="118"/>
  <c r="S166" i="118" s="1"/>
  <c r="E165" i="118"/>
  <c r="N165" i="118" s="1"/>
  <c r="E163" i="118"/>
  <c r="S163" i="118" s="1"/>
  <c r="E162" i="118"/>
  <c r="P162" i="118" s="1"/>
  <c r="E161" i="118"/>
  <c r="P161" i="118" s="1"/>
  <c r="E159" i="118"/>
  <c r="P159" i="118" s="1"/>
  <c r="E158" i="118"/>
  <c r="O158" i="118" s="1"/>
  <c r="E157" i="118"/>
  <c r="O157" i="118" s="1"/>
  <c r="E155" i="118"/>
  <c r="N155" i="118" s="1"/>
  <c r="E154" i="118"/>
  <c r="O154" i="118" s="1"/>
  <c r="E153" i="118"/>
  <c r="O153" i="118" s="1"/>
  <c r="E151" i="118"/>
  <c r="N151" i="118" s="1"/>
  <c r="E150" i="118"/>
  <c r="P150" i="118" s="1"/>
  <c r="E149" i="118"/>
  <c r="E147" i="118"/>
  <c r="M147" i="118" s="1"/>
  <c r="E146" i="118"/>
  <c r="O146" i="118" s="1"/>
  <c r="E145" i="118"/>
  <c r="S145" i="118" s="1"/>
  <c r="E143" i="118"/>
  <c r="S143" i="118" s="1"/>
  <c r="E142" i="118"/>
  <c r="S142" i="118" s="1"/>
  <c r="E141" i="118"/>
  <c r="R141" i="118" s="1"/>
  <c r="E139" i="118"/>
  <c r="R139" i="118" s="1"/>
  <c r="E138" i="118"/>
  <c r="E137" i="118"/>
  <c r="Q137" i="118" s="1"/>
  <c r="E135" i="118"/>
  <c r="E134" i="118"/>
  <c r="P134" i="118" s="1"/>
  <c r="E133" i="118"/>
  <c r="P133" i="118" s="1"/>
  <c r="E131" i="118"/>
  <c r="E130" i="118"/>
  <c r="P130" i="118" s="1"/>
  <c r="E129" i="118"/>
  <c r="P129" i="118" s="1"/>
  <c r="E127" i="118"/>
  <c r="R127" i="118" s="1"/>
  <c r="E126" i="118"/>
  <c r="N126" i="118" s="1"/>
  <c r="E125" i="118"/>
  <c r="N125" i="118" s="1"/>
  <c r="E123" i="118"/>
  <c r="Q123" i="118" s="1"/>
  <c r="E122" i="118"/>
  <c r="N122" i="118" s="1"/>
  <c r="E121" i="118"/>
  <c r="E119" i="118"/>
  <c r="N119" i="118" s="1"/>
  <c r="E118" i="118"/>
  <c r="M118" i="118" s="1"/>
  <c r="E117" i="118"/>
  <c r="M117" i="118" s="1"/>
  <c r="E115" i="118"/>
  <c r="E114" i="118"/>
  <c r="S114" i="118" s="1"/>
  <c r="E113" i="118"/>
  <c r="S113" i="118" s="1"/>
  <c r="E111" i="118"/>
  <c r="E110" i="118"/>
  <c r="Q110" i="118" s="1"/>
  <c r="E109" i="118"/>
  <c r="R109" i="118" s="1"/>
  <c r="E107" i="118"/>
  <c r="E106" i="118"/>
  <c r="M106" i="118" s="1"/>
  <c r="E105" i="118"/>
  <c r="E103" i="118"/>
  <c r="O103" i="118" s="1"/>
  <c r="E102" i="118"/>
  <c r="O102" i="118" s="1"/>
  <c r="E101" i="118"/>
  <c r="Q101" i="118" s="1"/>
  <c r="E99" i="118"/>
  <c r="E98" i="118"/>
  <c r="Q98" i="118" s="1"/>
  <c r="E97" i="118"/>
  <c r="M97" i="118" s="1"/>
  <c r="E95" i="118"/>
  <c r="M95" i="118" s="1"/>
  <c r="E94" i="118"/>
  <c r="O94" i="118" s="1"/>
  <c r="E93" i="118"/>
  <c r="N93" i="118" s="1"/>
  <c r="E91" i="118"/>
  <c r="O91" i="118" s="1"/>
  <c r="E90" i="118"/>
  <c r="S90" i="118" s="1"/>
  <c r="E89" i="118"/>
  <c r="S89" i="118" s="1"/>
  <c r="E87" i="118"/>
  <c r="R87" i="118" s="1"/>
  <c r="E86" i="118"/>
  <c r="E85" i="118"/>
  <c r="S85" i="118" s="1"/>
  <c r="E83" i="118"/>
  <c r="E82" i="118"/>
  <c r="R82" i="118" s="1"/>
  <c r="E81" i="118"/>
  <c r="Q81" i="118" s="1"/>
  <c r="E79" i="118"/>
  <c r="E78" i="118"/>
  <c r="E77" i="118"/>
  <c r="E75" i="118"/>
  <c r="O75" i="118" s="1"/>
  <c r="E74" i="118"/>
  <c r="P74" i="118" s="1"/>
  <c r="E73" i="118"/>
  <c r="P73" i="118" s="1"/>
  <c r="E71" i="118"/>
  <c r="P71" i="118" s="1"/>
  <c r="E70" i="118"/>
  <c r="M70" i="118" s="1"/>
  <c r="E69" i="118"/>
  <c r="O69" i="118" s="1"/>
  <c r="E67" i="118"/>
  <c r="E66" i="118"/>
  <c r="N66" i="118" s="1"/>
  <c r="E65" i="118"/>
  <c r="P65" i="118" s="1"/>
  <c r="E63" i="118"/>
  <c r="Q63" i="118" s="1"/>
  <c r="E62" i="118"/>
  <c r="S62" i="118" s="1"/>
  <c r="E61" i="118"/>
  <c r="Q61" i="118" s="1"/>
  <c r="E59" i="118"/>
  <c r="E58" i="118"/>
  <c r="R58" i="118" s="1"/>
  <c r="E57" i="118"/>
  <c r="O57" i="118" s="1"/>
  <c r="E55" i="118"/>
  <c r="N55" i="118" s="1"/>
  <c r="E54" i="118"/>
  <c r="S54" i="118" s="1"/>
  <c r="E53" i="118"/>
  <c r="N53" i="118" s="1"/>
  <c r="E51" i="118"/>
  <c r="S51" i="118" s="1"/>
  <c r="E50" i="118"/>
  <c r="P50" i="118" s="1"/>
  <c r="E49" i="118"/>
  <c r="O49" i="118" s="1"/>
  <c r="E47" i="118"/>
  <c r="P47" i="118" s="1"/>
  <c r="E46" i="118"/>
  <c r="P46" i="118" s="1"/>
  <c r="E45" i="118"/>
  <c r="O45" i="118" s="1"/>
  <c r="E43" i="118"/>
  <c r="S43" i="118" s="1"/>
  <c r="E42" i="118"/>
  <c r="O42" i="118" s="1"/>
  <c r="E41" i="118"/>
  <c r="O41" i="118" s="1"/>
  <c r="E39" i="118"/>
  <c r="S39" i="118" s="1"/>
  <c r="E38" i="118"/>
  <c r="O38" i="118" s="1"/>
  <c r="E37" i="118"/>
  <c r="O37" i="118" s="1"/>
  <c r="E35" i="118"/>
  <c r="E34" i="118"/>
  <c r="O34" i="118" s="1"/>
  <c r="E33" i="118"/>
  <c r="N33" i="118" s="1"/>
  <c r="E31" i="118"/>
  <c r="P31" i="118" s="1"/>
  <c r="E30" i="118"/>
  <c r="P30" i="118" s="1"/>
  <c r="E29" i="118"/>
  <c r="P29" i="118" s="1"/>
  <c r="E27" i="118"/>
  <c r="O27" i="118" s="1"/>
  <c r="E26" i="118"/>
  <c r="O26" i="118" s="1"/>
  <c r="E25" i="118"/>
  <c r="O25" i="118" s="1"/>
  <c r="E23" i="118"/>
  <c r="N23" i="118" s="1"/>
  <c r="E22" i="118"/>
  <c r="N22" i="118" s="1"/>
  <c r="E21" i="118"/>
  <c r="N21" i="118" s="1"/>
  <c r="E19" i="118"/>
  <c r="E18" i="118"/>
  <c r="M18" i="118" s="1"/>
  <c r="E17" i="118"/>
  <c r="M17" i="118" s="1"/>
  <c r="E15" i="118"/>
  <c r="S15" i="118" s="1"/>
  <c r="E14" i="118"/>
  <c r="S14" i="118" s="1"/>
  <c r="E13" i="118"/>
  <c r="S13" i="118" s="1"/>
  <c r="E11" i="118"/>
  <c r="E10" i="118"/>
  <c r="E9" i="118"/>
  <c r="S9" i="118" s="1"/>
  <c r="E7" i="118"/>
  <c r="E6" i="118"/>
  <c r="R6" i="118" s="1"/>
  <c r="E5" i="118"/>
  <c r="L60" i="118"/>
  <c r="K60" i="118"/>
  <c r="J60" i="118"/>
  <c r="I60" i="118"/>
  <c r="H60" i="118"/>
  <c r="G60" i="118"/>
  <c r="F60" i="118"/>
  <c r="R59" i="118"/>
  <c r="S57" i="118"/>
  <c r="L56" i="118"/>
  <c r="K56" i="118"/>
  <c r="J56" i="118"/>
  <c r="I56" i="118"/>
  <c r="H56" i="118"/>
  <c r="G56" i="118"/>
  <c r="F56" i="118"/>
  <c r="Q55" i="118"/>
  <c r="L52" i="118"/>
  <c r="K52" i="118"/>
  <c r="J52" i="118"/>
  <c r="I52" i="118"/>
  <c r="H52" i="118"/>
  <c r="G52" i="118"/>
  <c r="F52" i="118"/>
  <c r="R51" i="118"/>
  <c r="Q51" i="118"/>
  <c r="N51" i="118"/>
  <c r="L48" i="118"/>
  <c r="K48" i="118"/>
  <c r="J48" i="118"/>
  <c r="I48" i="118"/>
  <c r="H48" i="118"/>
  <c r="G48" i="118"/>
  <c r="F48" i="118"/>
  <c r="L44" i="118"/>
  <c r="K44" i="118"/>
  <c r="J44" i="118"/>
  <c r="I44" i="118"/>
  <c r="H44" i="118"/>
  <c r="G44" i="118"/>
  <c r="F44" i="118"/>
  <c r="L40" i="118"/>
  <c r="K40" i="118"/>
  <c r="J40" i="118"/>
  <c r="I40" i="118"/>
  <c r="H40" i="118"/>
  <c r="G40" i="118"/>
  <c r="F40" i="118"/>
  <c r="L36" i="118"/>
  <c r="K36" i="118"/>
  <c r="J36" i="118"/>
  <c r="I36" i="118"/>
  <c r="H36" i="118"/>
  <c r="G36" i="118"/>
  <c r="F36" i="118"/>
  <c r="P35" i="118"/>
  <c r="O35" i="118"/>
  <c r="N35" i="118"/>
  <c r="L88" i="118"/>
  <c r="K88" i="118"/>
  <c r="J88" i="118"/>
  <c r="I88" i="118"/>
  <c r="H88" i="118"/>
  <c r="G88" i="118"/>
  <c r="F88" i="118"/>
  <c r="L84" i="118"/>
  <c r="K84" i="118"/>
  <c r="J84" i="118"/>
  <c r="I84" i="118"/>
  <c r="H84" i="118"/>
  <c r="G84" i="118"/>
  <c r="F84" i="118"/>
  <c r="R83" i="118"/>
  <c r="Q83" i="118"/>
  <c r="L80" i="118"/>
  <c r="K80" i="118"/>
  <c r="J80" i="118"/>
  <c r="I80" i="118"/>
  <c r="H80" i="118"/>
  <c r="G80" i="118"/>
  <c r="F80" i="118"/>
  <c r="L76" i="118"/>
  <c r="K76" i="118"/>
  <c r="J76" i="118"/>
  <c r="I76" i="118"/>
  <c r="H76" i="118"/>
  <c r="G76" i="118"/>
  <c r="F76" i="118"/>
  <c r="P75" i="118"/>
  <c r="L72" i="118"/>
  <c r="K72" i="118"/>
  <c r="J72" i="118"/>
  <c r="I72" i="118"/>
  <c r="H72" i="118"/>
  <c r="G72" i="118"/>
  <c r="F72" i="118"/>
  <c r="L68" i="118"/>
  <c r="K68" i="118"/>
  <c r="J68" i="118"/>
  <c r="I68" i="118"/>
  <c r="H68" i="118"/>
  <c r="G68" i="118"/>
  <c r="F68" i="118"/>
  <c r="L64" i="118"/>
  <c r="K64" i="118"/>
  <c r="J64" i="118"/>
  <c r="I64" i="118"/>
  <c r="H64" i="118"/>
  <c r="G64" i="118"/>
  <c r="F64" i="118"/>
  <c r="L116" i="118"/>
  <c r="K116" i="118"/>
  <c r="J116" i="118"/>
  <c r="I116" i="118"/>
  <c r="H116" i="118"/>
  <c r="G116" i="118"/>
  <c r="F116" i="118"/>
  <c r="S115" i="118"/>
  <c r="R115" i="118"/>
  <c r="L112" i="118"/>
  <c r="K112" i="118"/>
  <c r="J112" i="118"/>
  <c r="I112" i="118"/>
  <c r="H112" i="118"/>
  <c r="G112" i="118"/>
  <c r="F112" i="118"/>
  <c r="L108" i="118"/>
  <c r="K108" i="118"/>
  <c r="J108" i="118"/>
  <c r="I108" i="118"/>
  <c r="H108" i="118"/>
  <c r="G108" i="118"/>
  <c r="F108" i="118"/>
  <c r="M107" i="118"/>
  <c r="S107" i="118"/>
  <c r="L104" i="118"/>
  <c r="K104" i="118"/>
  <c r="J104" i="118"/>
  <c r="I104" i="118"/>
  <c r="H104" i="118"/>
  <c r="G104" i="118"/>
  <c r="F104" i="118"/>
  <c r="L100" i="118"/>
  <c r="K100" i="118"/>
  <c r="J100" i="118"/>
  <c r="I100" i="118"/>
  <c r="H100" i="118"/>
  <c r="G100" i="118"/>
  <c r="F100" i="118"/>
  <c r="S99" i="118"/>
  <c r="Q99" i="118"/>
  <c r="O99" i="118"/>
  <c r="M99" i="118"/>
  <c r="N99" i="118"/>
  <c r="P98" i="118"/>
  <c r="N98" i="118"/>
  <c r="L96" i="118"/>
  <c r="K96" i="118"/>
  <c r="J96" i="118"/>
  <c r="I96" i="118"/>
  <c r="H96" i="118"/>
  <c r="G96" i="118"/>
  <c r="F96" i="118"/>
  <c r="L92" i="118"/>
  <c r="K92" i="118"/>
  <c r="J92" i="118"/>
  <c r="I92" i="118"/>
  <c r="H92" i="118"/>
  <c r="G92" i="118"/>
  <c r="F92" i="118"/>
  <c r="M91" i="118"/>
  <c r="R91" i="118"/>
  <c r="L144" i="118"/>
  <c r="K144" i="118"/>
  <c r="J144" i="118"/>
  <c r="I144" i="118"/>
  <c r="H144" i="118"/>
  <c r="G144" i="118"/>
  <c r="F144" i="118"/>
  <c r="L140" i="118"/>
  <c r="K140" i="118"/>
  <c r="J140" i="118"/>
  <c r="I140" i="118"/>
  <c r="H140" i="118"/>
  <c r="G140" i="118"/>
  <c r="F140" i="118"/>
  <c r="Q139" i="118"/>
  <c r="L136" i="118"/>
  <c r="K136" i="118"/>
  <c r="J136" i="118"/>
  <c r="I136" i="118"/>
  <c r="H136" i="118"/>
  <c r="G136" i="118"/>
  <c r="F136" i="118"/>
  <c r="L132" i="118"/>
  <c r="K132" i="118"/>
  <c r="J132" i="118"/>
  <c r="I132" i="118"/>
  <c r="H132" i="118"/>
  <c r="G132" i="118"/>
  <c r="F132" i="118"/>
  <c r="S131" i="118"/>
  <c r="Q131" i="118"/>
  <c r="P131" i="118"/>
  <c r="O131" i="118"/>
  <c r="N131" i="118"/>
  <c r="M131" i="118"/>
  <c r="R131" i="118"/>
  <c r="Q130" i="118"/>
  <c r="N130" i="118"/>
  <c r="L128" i="118"/>
  <c r="K128" i="118"/>
  <c r="J128" i="118"/>
  <c r="I128" i="118"/>
  <c r="H128" i="118"/>
  <c r="G128" i="118"/>
  <c r="F128" i="118"/>
  <c r="L124" i="118"/>
  <c r="K124" i="118"/>
  <c r="J124" i="118"/>
  <c r="I124" i="118"/>
  <c r="H124" i="118"/>
  <c r="G124" i="118"/>
  <c r="F124" i="118"/>
  <c r="N123" i="118"/>
  <c r="S122" i="118"/>
  <c r="L120" i="118"/>
  <c r="K120" i="118"/>
  <c r="J120" i="118"/>
  <c r="I120" i="118"/>
  <c r="H120" i="118"/>
  <c r="G120" i="118"/>
  <c r="F120" i="118"/>
  <c r="L172" i="118"/>
  <c r="K172" i="118"/>
  <c r="J172" i="118"/>
  <c r="I172" i="118"/>
  <c r="H172" i="118"/>
  <c r="G172" i="118"/>
  <c r="F172" i="118"/>
  <c r="S171" i="118"/>
  <c r="R171" i="118"/>
  <c r="L168" i="118"/>
  <c r="K168" i="118"/>
  <c r="J168" i="118"/>
  <c r="I168" i="118"/>
  <c r="H168" i="118"/>
  <c r="G168" i="118"/>
  <c r="F168" i="118"/>
  <c r="L164" i="118"/>
  <c r="K164" i="118"/>
  <c r="J164" i="118"/>
  <c r="I164" i="118"/>
  <c r="H164" i="118"/>
  <c r="G164" i="118"/>
  <c r="F164" i="118"/>
  <c r="P163" i="118"/>
  <c r="L160" i="118"/>
  <c r="K160" i="118"/>
  <c r="J160" i="118"/>
  <c r="I160" i="118"/>
  <c r="H160" i="118"/>
  <c r="G160" i="118"/>
  <c r="F160" i="118"/>
  <c r="L156" i="118"/>
  <c r="K156" i="118"/>
  <c r="J156" i="118"/>
  <c r="I156" i="118"/>
  <c r="H156" i="118"/>
  <c r="G156" i="118"/>
  <c r="F156" i="118"/>
  <c r="L152" i="118"/>
  <c r="K152" i="118"/>
  <c r="J152" i="118"/>
  <c r="I152" i="118"/>
  <c r="H152" i="118"/>
  <c r="G152" i="118"/>
  <c r="F152" i="118"/>
  <c r="L148" i="118"/>
  <c r="K148" i="118"/>
  <c r="J148" i="118"/>
  <c r="I148" i="118"/>
  <c r="H148" i="118"/>
  <c r="G148" i="118"/>
  <c r="F148" i="118"/>
  <c r="Q147" i="118"/>
  <c r="N147" i="118"/>
  <c r="Q146" i="118"/>
  <c r="L200" i="118"/>
  <c r="K200" i="118"/>
  <c r="J200" i="118"/>
  <c r="I200" i="118"/>
  <c r="H200" i="118"/>
  <c r="G200" i="118"/>
  <c r="F200" i="118"/>
  <c r="L196" i="118"/>
  <c r="K196" i="118"/>
  <c r="J196" i="118"/>
  <c r="I196" i="118"/>
  <c r="H196" i="118"/>
  <c r="G196" i="118"/>
  <c r="F196" i="118"/>
  <c r="S194" i="118"/>
  <c r="L192" i="118"/>
  <c r="K192" i="118"/>
  <c r="J192" i="118"/>
  <c r="I192" i="118"/>
  <c r="H192" i="118"/>
  <c r="G192" i="118"/>
  <c r="F192" i="118"/>
  <c r="L188" i="118"/>
  <c r="K188" i="118"/>
  <c r="J188" i="118"/>
  <c r="I188" i="118"/>
  <c r="H188" i="118"/>
  <c r="G188" i="118"/>
  <c r="F188" i="118"/>
  <c r="N186" i="118"/>
  <c r="L184" i="118"/>
  <c r="K184" i="118"/>
  <c r="J184" i="118"/>
  <c r="I184" i="118"/>
  <c r="H184" i="118"/>
  <c r="G184" i="118"/>
  <c r="F184" i="118"/>
  <c r="L180" i="118"/>
  <c r="K180" i="118"/>
  <c r="J180" i="118"/>
  <c r="I180" i="118"/>
  <c r="H180" i="118"/>
  <c r="G180" i="118"/>
  <c r="F180" i="118"/>
  <c r="O179" i="118"/>
  <c r="N179" i="118"/>
  <c r="L176" i="118"/>
  <c r="K176" i="118"/>
  <c r="J176" i="118"/>
  <c r="I176" i="118"/>
  <c r="H176" i="118"/>
  <c r="G176" i="118"/>
  <c r="F176" i="118"/>
  <c r="L228" i="118"/>
  <c r="K228" i="118"/>
  <c r="J228" i="118"/>
  <c r="I228" i="118"/>
  <c r="H228" i="118"/>
  <c r="G228" i="118"/>
  <c r="F228" i="118"/>
  <c r="S227" i="118"/>
  <c r="R227" i="118"/>
  <c r="S226" i="118"/>
  <c r="R226" i="118"/>
  <c r="L224" i="118"/>
  <c r="K224" i="118"/>
  <c r="J224" i="118"/>
  <c r="I224" i="118"/>
  <c r="H224" i="118"/>
  <c r="G224" i="118"/>
  <c r="F224" i="118"/>
  <c r="L220" i="118"/>
  <c r="K220" i="118"/>
  <c r="J220" i="118"/>
  <c r="I220" i="118"/>
  <c r="H220" i="118"/>
  <c r="G220" i="118"/>
  <c r="F220" i="118"/>
  <c r="P219" i="118"/>
  <c r="Q218" i="118"/>
  <c r="L216" i="118"/>
  <c r="K216" i="118"/>
  <c r="J216" i="118"/>
  <c r="I216" i="118"/>
  <c r="H216" i="118"/>
  <c r="G216" i="118"/>
  <c r="F216" i="118"/>
  <c r="L212" i="118"/>
  <c r="K212" i="118"/>
  <c r="J212" i="118"/>
  <c r="I212" i="118"/>
  <c r="H212" i="118"/>
  <c r="G212" i="118"/>
  <c r="F212" i="118"/>
  <c r="P211" i="118"/>
  <c r="M211" i="118"/>
  <c r="L208" i="118"/>
  <c r="K208" i="118"/>
  <c r="J208" i="118"/>
  <c r="I208" i="118"/>
  <c r="H208" i="118"/>
  <c r="G208" i="118"/>
  <c r="F208" i="118"/>
  <c r="L204" i="118"/>
  <c r="K204" i="118"/>
  <c r="J204" i="118"/>
  <c r="I204" i="118"/>
  <c r="H204" i="118"/>
  <c r="G204" i="118"/>
  <c r="F204" i="118"/>
  <c r="P203" i="118"/>
  <c r="N203" i="118"/>
  <c r="R202" i="118"/>
  <c r="L256" i="118"/>
  <c r="K256" i="118"/>
  <c r="J256" i="118"/>
  <c r="I256" i="118"/>
  <c r="H256" i="118"/>
  <c r="G256" i="118"/>
  <c r="F256" i="118"/>
  <c r="L252" i="118"/>
  <c r="K252" i="118"/>
  <c r="J252" i="118"/>
  <c r="I252" i="118"/>
  <c r="H252" i="118"/>
  <c r="G252" i="118"/>
  <c r="F252" i="118"/>
  <c r="R250" i="118"/>
  <c r="L248" i="118"/>
  <c r="K248" i="118"/>
  <c r="J248" i="118"/>
  <c r="I248" i="118"/>
  <c r="H248" i="118"/>
  <c r="G248" i="118"/>
  <c r="F248" i="118"/>
  <c r="L244" i="118"/>
  <c r="K244" i="118"/>
  <c r="J244" i="118"/>
  <c r="I244" i="118"/>
  <c r="H244" i="118"/>
  <c r="G244" i="118"/>
  <c r="F244" i="118"/>
  <c r="O243" i="118"/>
  <c r="O242" i="118"/>
  <c r="L240" i="118"/>
  <c r="K240" i="118"/>
  <c r="J240" i="118"/>
  <c r="I240" i="118"/>
  <c r="H240" i="118"/>
  <c r="G240" i="118"/>
  <c r="F240" i="118"/>
  <c r="L236" i="118"/>
  <c r="K236" i="118"/>
  <c r="J236" i="118"/>
  <c r="I236" i="118"/>
  <c r="H236" i="118"/>
  <c r="G236" i="118"/>
  <c r="F236" i="118"/>
  <c r="M235" i="118"/>
  <c r="R234" i="118"/>
  <c r="L232" i="118"/>
  <c r="K232" i="118"/>
  <c r="J232" i="118"/>
  <c r="I232" i="118"/>
  <c r="H232" i="118"/>
  <c r="G232" i="118"/>
  <c r="F232" i="118"/>
  <c r="L284" i="118"/>
  <c r="K284" i="118"/>
  <c r="J284" i="118"/>
  <c r="I284" i="118"/>
  <c r="H284" i="118"/>
  <c r="G284" i="118"/>
  <c r="F284" i="118"/>
  <c r="Q283" i="118"/>
  <c r="Q282" i="118"/>
  <c r="L280" i="118"/>
  <c r="K280" i="118"/>
  <c r="J280" i="118"/>
  <c r="I280" i="118"/>
  <c r="H280" i="118"/>
  <c r="G280" i="118"/>
  <c r="F280" i="118"/>
  <c r="L276" i="118"/>
  <c r="K276" i="118"/>
  <c r="J276" i="118"/>
  <c r="I276" i="118"/>
  <c r="H276" i="118"/>
  <c r="G276" i="118"/>
  <c r="F276" i="118"/>
  <c r="O275" i="118"/>
  <c r="L272" i="118"/>
  <c r="K272" i="118"/>
  <c r="J272" i="118"/>
  <c r="I272" i="118"/>
  <c r="H272" i="118"/>
  <c r="G272" i="118"/>
  <c r="F272" i="118"/>
  <c r="L268" i="118"/>
  <c r="K268" i="118"/>
  <c r="J268" i="118"/>
  <c r="I268" i="118"/>
  <c r="H268" i="118"/>
  <c r="G268" i="118"/>
  <c r="F268" i="118"/>
  <c r="L264" i="118"/>
  <c r="K264" i="118"/>
  <c r="J264" i="118"/>
  <c r="I264" i="118"/>
  <c r="H264" i="118"/>
  <c r="G264" i="118"/>
  <c r="F264" i="118"/>
  <c r="L260" i="118"/>
  <c r="K260" i="118"/>
  <c r="J260" i="118"/>
  <c r="I260" i="118"/>
  <c r="H260" i="118"/>
  <c r="G260" i="118"/>
  <c r="F260" i="118"/>
  <c r="S259" i="118"/>
  <c r="L300" i="118"/>
  <c r="K300" i="118"/>
  <c r="J300" i="118"/>
  <c r="I300" i="118"/>
  <c r="H300" i="118"/>
  <c r="G300" i="118"/>
  <c r="F300" i="118"/>
  <c r="O299" i="118"/>
  <c r="O298" i="118"/>
  <c r="L296" i="118"/>
  <c r="K296" i="118"/>
  <c r="J296" i="118"/>
  <c r="I296" i="118"/>
  <c r="H296" i="118"/>
  <c r="G296" i="118"/>
  <c r="F296" i="118"/>
  <c r="L292" i="118"/>
  <c r="K292" i="118"/>
  <c r="J292" i="118"/>
  <c r="I292" i="118"/>
  <c r="H292" i="118"/>
  <c r="G292" i="118"/>
  <c r="F292" i="118"/>
  <c r="M291" i="118"/>
  <c r="L288" i="118"/>
  <c r="K288" i="118"/>
  <c r="J288" i="118"/>
  <c r="I288" i="118"/>
  <c r="H288" i="118"/>
  <c r="G288" i="118"/>
  <c r="F288" i="118"/>
  <c r="L32" i="118"/>
  <c r="K32" i="118"/>
  <c r="J32" i="118"/>
  <c r="I32" i="118"/>
  <c r="H32" i="118"/>
  <c r="G32" i="118"/>
  <c r="F32" i="118"/>
  <c r="L28" i="118"/>
  <c r="K28" i="118"/>
  <c r="J28" i="118"/>
  <c r="I28" i="118"/>
  <c r="H28" i="118"/>
  <c r="G28" i="118"/>
  <c r="F28" i="118"/>
  <c r="L24" i="118"/>
  <c r="K24" i="118"/>
  <c r="J24" i="118"/>
  <c r="I24" i="118"/>
  <c r="H24" i="118"/>
  <c r="G24" i="118"/>
  <c r="F24" i="118"/>
  <c r="L20" i="118"/>
  <c r="K20" i="118"/>
  <c r="J20" i="118"/>
  <c r="I20" i="118"/>
  <c r="H20" i="118"/>
  <c r="G20" i="118"/>
  <c r="F20" i="118"/>
  <c r="M19" i="118"/>
  <c r="L16" i="118"/>
  <c r="K16" i="118"/>
  <c r="J16" i="118"/>
  <c r="I16" i="118"/>
  <c r="H16" i="118"/>
  <c r="G16" i="118"/>
  <c r="F16" i="118"/>
  <c r="L12" i="118"/>
  <c r="K12" i="118"/>
  <c r="J12" i="118"/>
  <c r="I12" i="118"/>
  <c r="H12" i="118"/>
  <c r="G12" i="118"/>
  <c r="F12" i="118"/>
  <c r="L8" i="118"/>
  <c r="K8" i="118"/>
  <c r="J8" i="118"/>
  <c r="I8" i="118"/>
  <c r="H8" i="118"/>
  <c r="G8" i="118"/>
  <c r="F8" i="118"/>
  <c r="M238" i="118" l="1"/>
  <c r="N145" i="118"/>
  <c r="M129" i="118"/>
  <c r="O233" i="118"/>
  <c r="R193" i="118"/>
  <c r="S61" i="118"/>
  <c r="Q49" i="118"/>
  <c r="P201" i="118"/>
  <c r="M185" i="118"/>
  <c r="R89" i="118"/>
  <c r="O89" i="118"/>
  <c r="R142" i="118"/>
  <c r="M158" i="118"/>
  <c r="N73" i="118"/>
  <c r="R73" i="118"/>
  <c r="N238" i="118"/>
  <c r="P158" i="118"/>
  <c r="O238" i="118"/>
  <c r="N182" i="118"/>
  <c r="Q150" i="118"/>
  <c r="M94" i="118"/>
  <c r="M174" i="118"/>
  <c r="P182" i="118"/>
  <c r="P190" i="118"/>
  <c r="R150" i="118"/>
  <c r="P118" i="118"/>
  <c r="N94" i="118"/>
  <c r="R182" i="118"/>
  <c r="M62" i="118"/>
  <c r="O47" i="118"/>
  <c r="M173" i="118"/>
  <c r="S193" i="118"/>
  <c r="S161" i="118"/>
  <c r="Q129" i="118"/>
  <c r="M89" i="118"/>
  <c r="N97" i="118"/>
  <c r="R114" i="118"/>
  <c r="N61" i="118"/>
  <c r="P69" i="118"/>
  <c r="P45" i="118"/>
  <c r="G25" i="120"/>
  <c r="Q201" i="118"/>
  <c r="N205" i="118"/>
  <c r="S173" i="118"/>
  <c r="N154" i="118"/>
  <c r="S162" i="118"/>
  <c r="R130" i="118"/>
  <c r="Q133" i="118"/>
  <c r="S141" i="118"/>
  <c r="N89" i="118"/>
  <c r="O97" i="118"/>
  <c r="N38" i="118"/>
  <c r="O46" i="118"/>
  <c r="R57" i="118"/>
  <c r="T5" i="122"/>
  <c r="R137" i="118"/>
  <c r="Q89" i="118"/>
  <c r="O73" i="118"/>
  <c r="R81" i="118"/>
  <c r="N41" i="118"/>
  <c r="S233" i="118"/>
  <c r="N237" i="118"/>
  <c r="P209" i="118"/>
  <c r="O237" i="118"/>
  <c r="M145" i="118"/>
  <c r="R165" i="118"/>
  <c r="R129" i="118"/>
  <c r="S130" i="118"/>
  <c r="S137" i="118"/>
  <c r="O101" i="118"/>
  <c r="O65" i="118"/>
  <c r="Q82" i="118"/>
  <c r="P49" i="118"/>
  <c r="S53" i="118"/>
  <c r="S202" i="118"/>
  <c r="P186" i="118"/>
  <c r="S165" i="118"/>
  <c r="N117" i="118"/>
  <c r="M122" i="118"/>
  <c r="R133" i="118"/>
  <c r="N101" i="118"/>
  <c r="S69" i="118"/>
  <c r="Q230" i="118"/>
  <c r="M234" i="118"/>
  <c r="Q202" i="118"/>
  <c r="R203" i="118"/>
  <c r="S203" i="118"/>
  <c r="N209" i="118"/>
  <c r="Q214" i="118"/>
  <c r="M182" i="118"/>
  <c r="O186" i="118"/>
  <c r="S186" i="118"/>
  <c r="R198" i="118"/>
  <c r="R145" i="118"/>
  <c r="M150" i="118"/>
  <c r="Q165" i="118"/>
  <c r="R170" i="118"/>
  <c r="S118" i="118"/>
  <c r="O122" i="118"/>
  <c r="O129" i="118"/>
  <c r="Q134" i="118"/>
  <c r="M90" i="118"/>
  <c r="S91" i="118"/>
  <c r="P102" i="118"/>
  <c r="S106" i="118"/>
  <c r="R113" i="118"/>
  <c r="O33" i="118"/>
  <c r="M37" i="118"/>
  <c r="N43" i="118"/>
  <c r="P51" i="118"/>
  <c r="Q53" i="118"/>
  <c r="S234" i="118"/>
  <c r="S11" i="118"/>
  <c r="P175" i="118"/>
  <c r="N118" i="118"/>
  <c r="S123" i="118"/>
  <c r="R134" i="118"/>
  <c r="O90" i="118"/>
  <c r="S63" i="118"/>
  <c r="S65" i="118"/>
  <c r="P33" i="118"/>
  <c r="R37" i="118"/>
  <c r="O53" i="118"/>
  <c r="Q303" i="124"/>
  <c r="S302" i="124"/>
  <c r="T302" i="124"/>
  <c r="P303" i="124"/>
  <c r="R302" i="124"/>
  <c r="R303" i="124"/>
  <c r="W303" i="124"/>
  <c r="O302" i="124"/>
  <c r="S303" i="124"/>
  <c r="T301" i="124"/>
  <c r="W301" i="124"/>
  <c r="T303" i="124"/>
  <c r="P302" i="124"/>
  <c r="R301" i="124"/>
  <c r="W302" i="124"/>
  <c r="Q302" i="124"/>
  <c r="O303" i="124"/>
  <c r="S301" i="124"/>
  <c r="Q301" i="124"/>
  <c r="F303" i="121"/>
  <c r="F39" i="120"/>
  <c r="S253" i="118"/>
  <c r="R251" i="118"/>
  <c r="O246" i="118"/>
  <c r="P237" i="118"/>
  <c r="M237" i="118"/>
  <c r="N235" i="118"/>
  <c r="O235" i="118"/>
  <c r="S235" i="118"/>
  <c r="S230" i="118"/>
  <c r="P217" i="118"/>
  <c r="M206" i="118"/>
  <c r="M205" i="118"/>
  <c r="Q194" i="118"/>
  <c r="Q190" i="118"/>
  <c r="Q185" i="118"/>
  <c r="N178" i="118"/>
  <c r="O178" i="118"/>
  <c r="R174" i="118"/>
  <c r="P173" i="118"/>
  <c r="Q173" i="118"/>
  <c r="R173" i="118"/>
  <c r="R169" i="118"/>
  <c r="M157" i="118"/>
  <c r="N153" i="118"/>
  <c r="S151" i="118"/>
  <c r="S147" i="118"/>
  <c r="R147" i="118"/>
  <c r="O125" i="118"/>
  <c r="R111" i="118"/>
  <c r="Q109" i="118"/>
  <c r="G105" i="121"/>
  <c r="S105" i="118"/>
  <c r="M105" i="118"/>
  <c r="N91" i="118"/>
  <c r="Q90" i="118"/>
  <c r="R90" i="118"/>
  <c r="R74" i="118"/>
  <c r="N70" i="118"/>
  <c r="M69" i="118"/>
  <c r="R53" i="118"/>
  <c r="O43" i="118"/>
  <c r="M39" i="118"/>
  <c r="S10" i="118"/>
  <c r="R7" i="118"/>
  <c r="G6" i="121"/>
  <c r="R5" i="118"/>
  <c r="O35" i="122"/>
  <c r="U35" i="122"/>
  <c r="V35" i="122"/>
  <c r="O34" i="122"/>
  <c r="V34" i="122"/>
  <c r="U34" i="122"/>
  <c r="O33" i="122"/>
  <c r="U33" i="122"/>
  <c r="V33" i="122"/>
  <c r="S31" i="122"/>
  <c r="V31" i="122"/>
  <c r="U31" i="122"/>
  <c r="P31" i="122"/>
  <c r="S30" i="122"/>
  <c r="V30" i="122"/>
  <c r="U30" i="122"/>
  <c r="S29" i="122"/>
  <c r="U29" i="122"/>
  <c r="V29" i="122"/>
  <c r="W27" i="122"/>
  <c r="V27" i="122"/>
  <c r="U27" i="122"/>
  <c r="W26" i="122"/>
  <c r="U26" i="122"/>
  <c r="V26" i="122"/>
  <c r="T26" i="122"/>
  <c r="W25" i="122"/>
  <c r="V25" i="122"/>
  <c r="U25" i="122"/>
  <c r="G24" i="120"/>
  <c r="W23" i="122"/>
  <c r="U23" i="122"/>
  <c r="V23" i="122"/>
  <c r="W22" i="122"/>
  <c r="U22" i="122"/>
  <c r="V22" i="122"/>
  <c r="W21" i="122"/>
  <c r="U21" i="122"/>
  <c r="V21" i="122"/>
  <c r="T19" i="122"/>
  <c r="U19" i="122"/>
  <c r="V19" i="122"/>
  <c r="T18" i="122"/>
  <c r="U18" i="122"/>
  <c r="V18" i="122"/>
  <c r="T17" i="122"/>
  <c r="U17" i="122"/>
  <c r="V17" i="122"/>
  <c r="R15" i="122"/>
  <c r="V15" i="122"/>
  <c r="U15" i="122"/>
  <c r="R14" i="122"/>
  <c r="U14" i="122"/>
  <c r="V14" i="122"/>
  <c r="R13" i="122"/>
  <c r="U13" i="122"/>
  <c r="V13" i="122"/>
  <c r="Q11" i="122"/>
  <c r="V11" i="122"/>
  <c r="U11" i="122"/>
  <c r="Q10" i="122"/>
  <c r="U10" i="122"/>
  <c r="V10" i="122"/>
  <c r="Q9" i="122"/>
  <c r="U9" i="122"/>
  <c r="V9" i="122"/>
  <c r="Q7" i="122"/>
  <c r="V7" i="122"/>
  <c r="U7" i="122"/>
  <c r="Q6" i="122"/>
  <c r="U6" i="122"/>
  <c r="V6" i="122"/>
  <c r="U5" i="122"/>
  <c r="V5" i="122"/>
  <c r="W5" i="122"/>
  <c r="Q5" i="122"/>
  <c r="G4" i="120"/>
  <c r="R5" i="122"/>
  <c r="O5" i="122"/>
  <c r="S5" i="122"/>
  <c r="E37" i="120"/>
  <c r="E6" i="119"/>
  <c r="G302" i="121" s="1"/>
  <c r="E36" i="120"/>
  <c r="U39" i="122"/>
  <c r="U38" i="122"/>
  <c r="U37" i="122"/>
  <c r="V39" i="122"/>
  <c r="O37" i="122"/>
  <c r="V38" i="122"/>
  <c r="P37" i="122"/>
  <c r="V37" i="122"/>
  <c r="W39" i="122"/>
  <c r="S37" i="122"/>
  <c r="T37" i="122"/>
  <c r="R39" i="122"/>
  <c r="T39" i="122"/>
  <c r="Q38" i="122"/>
  <c r="S38" i="122"/>
  <c r="R37" i="122"/>
  <c r="S39" i="122"/>
  <c r="P39" i="122"/>
  <c r="Q39" i="122"/>
  <c r="R38" i="122"/>
  <c r="Q37" i="122"/>
  <c r="P38" i="122"/>
  <c r="O39" i="122"/>
  <c r="T38" i="122"/>
  <c r="W37" i="122"/>
  <c r="O38" i="122"/>
  <c r="W38" i="122"/>
  <c r="E4" i="119"/>
  <c r="E300" i="121"/>
  <c r="E301" i="121"/>
  <c r="E302" i="121"/>
  <c r="P157" i="118"/>
  <c r="P117" i="118"/>
  <c r="R125" i="118"/>
  <c r="S109" i="118"/>
  <c r="S66" i="118"/>
  <c r="P34" i="118"/>
  <c r="M38" i="118"/>
  <c r="M50" i="118"/>
  <c r="Q213" i="118"/>
  <c r="M93" i="118"/>
  <c r="P66" i="118"/>
  <c r="Q221" i="118"/>
  <c r="R66" i="118"/>
  <c r="R85" i="118"/>
  <c r="Q54" i="118"/>
  <c r="N245" i="118"/>
  <c r="S117" i="118"/>
  <c r="M125" i="118"/>
  <c r="N37" i="118"/>
  <c r="O54" i="118"/>
  <c r="Q50" i="118"/>
  <c r="Q103" i="118"/>
  <c r="O74" i="118"/>
  <c r="S42" i="118"/>
  <c r="S7" i="122"/>
  <c r="Q35" i="122"/>
  <c r="S9" i="122"/>
  <c r="T15" i="122"/>
  <c r="O25" i="122"/>
  <c r="P33" i="122"/>
  <c r="P27" i="122"/>
  <c r="Q34" i="122"/>
  <c r="R34" i="122"/>
  <c r="P13" i="122"/>
  <c r="W34" i="122"/>
  <c r="T9" i="122"/>
  <c r="S13" i="122"/>
  <c r="T13" i="122"/>
  <c r="O27" i="122"/>
  <c r="P35" i="122"/>
  <c r="O11" i="122"/>
  <c r="W14" i="122"/>
  <c r="R33" i="122"/>
  <c r="R11" i="122"/>
  <c r="T29" i="122"/>
  <c r="S11" i="122"/>
  <c r="P15" i="122"/>
  <c r="O10" i="122"/>
  <c r="T11" i="122"/>
  <c r="W13" i="122"/>
  <c r="S15" i="122"/>
  <c r="W18" i="122"/>
  <c r="P25" i="122"/>
  <c r="O30" i="122"/>
  <c r="Q31" i="122"/>
  <c r="Q33" i="122"/>
  <c r="R10" i="122"/>
  <c r="P30" i="122"/>
  <c r="T31" i="122"/>
  <c r="S10" i="122"/>
  <c r="P14" i="122"/>
  <c r="W15" i="122"/>
  <c r="W19" i="122"/>
  <c r="O26" i="122"/>
  <c r="O29" i="122"/>
  <c r="Q30" i="122"/>
  <c r="W31" i="122"/>
  <c r="W33" i="122"/>
  <c r="R6" i="122"/>
  <c r="O9" i="122"/>
  <c r="T10" i="122"/>
  <c r="S14" i="122"/>
  <c r="P26" i="122"/>
  <c r="P29" i="122"/>
  <c r="T30" i="122"/>
  <c r="R35" i="122"/>
  <c r="S6" i="122"/>
  <c r="R9" i="122"/>
  <c r="T14" i="122"/>
  <c r="Q29" i="122"/>
  <c r="W30" i="122"/>
  <c r="P34" i="122"/>
  <c r="W35" i="122"/>
  <c r="R7" i="122"/>
  <c r="W17" i="122"/>
  <c r="W29" i="122"/>
  <c r="O31" i="122"/>
  <c r="O23" i="122"/>
  <c r="T6" i="122"/>
  <c r="T7" i="122"/>
  <c r="W9" i="122"/>
  <c r="W10" i="122"/>
  <c r="W11" i="122"/>
  <c r="O17" i="122"/>
  <c r="O18" i="122"/>
  <c r="O19" i="122"/>
  <c r="P21" i="122"/>
  <c r="P22" i="122"/>
  <c r="P23" i="122"/>
  <c r="Q25" i="122"/>
  <c r="Q26" i="122"/>
  <c r="Q27" i="122"/>
  <c r="R29" i="122"/>
  <c r="R30" i="122"/>
  <c r="R31" i="122"/>
  <c r="S33" i="122"/>
  <c r="S34" i="122"/>
  <c r="S35" i="122"/>
  <c r="W6" i="122"/>
  <c r="W7" i="122"/>
  <c r="O13" i="122"/>
  <c r="O14" i="122"/>
  <c r="O15" i="122"/>
  <c r="P17" i="122"/>
  <c r="P18" i="122"/>
  <c r="P19" i="122"/>
  <c r="Q21" i="122"/>
  <c r="Q22" i="122"/>
  <c r="Q23" i="122"/>
  <c r="R25" i="122"/>
  <c r="R26" i="122"/>
  <c r="R27" i="122"/>
  <c r="T33" i="122"/>
  <c r="T34" i="122"/>
  <c r="T35" i="122"/>
  <c r="Q17" i="122"/>
  <c r="Q18" i="122"/>
  <c r="Q19" i="122"/>
  <c r="R21" i="122"/>
  <c r="R22" i="122"/>
  <c r="R23" i="122"/>
  <c r="S25" i="122"/>
  <c r="S26" i="122"/>
  <c r="S27" i="122"/>
  <c r="O22" i="122"/>
  <c r="O6" i="122"/>
  <c r="O7" i="122"/>
  <c r="P9" i="122"/>
  <c r="P10" i="122"/>
  <c r="P11" i="122"/>
  <c r="Q13" i="122"/>
  <c r="Q14" i="122"/>
  <c r="Q15" i="122"/>
  <c r="R17" i="122"/>
  <c r="R18" i="122"/>
  <c r="R19" i="122"/>
  <c r="S21" i="122"/>
  <c r="S22" i="122"/>
  <c r="S23" i="122"/>
  <c r="T25" i="122"/>
  <c r="T27" i="122"/>
  <c r="P6" i="122"/>
  <c r="P7" i="122"/>
  <c r="S17" i="122"/>
  <c r="S18" i="122"/>
  <c r="S19" i="122"/>
  <c r="T21" i="122"/>
  <c r="T22" i="122"/>
  <c r="T23" i="122"/>
  <c r="O21" i="122"/>
  <c r="G152" i="121"/>
  <c r="G121" i="121"/>
  <c r="G265" i="121"/>
  <c r="G293" i="121"/>
  <c r="G177" i="121"/>
  <c r="G226" i="121"/>
  <c r="G34" i="121"/>
  <c r="G129" i="121"/>
  <c r="G184" i="121"/>
  <c r="G13" i="121"/>
  <c r="G40" i="121"/>
  <c r="G41" i="121"/>
  <c r="G42" i="121"/>
  <c r="G165" i="121"/>
  <c r="G162" i="121"/>
  <c r="G186" i="121"/>
  <c r="G5" i="121"/>
  <c r="G65" i="121"/>
  <c r="G78" i="121"/>
  <c r="G262" i="121"/>
  <c r="G160" i="121"/>
  <c r="G192" i="121"/>
  <c r="G194" i="121"/>
  <c r="G289" i="121"/>
  <c r="G128" i="121"/>
  <c r="G240" i="121"/>
  <c r="G242" i="121"/>
  <c r="G256" i="121"/>
  <c r="G106" i="121"/>
  <c r="G114" i="121"/>
  <c r="G120" i="121"/>
  <c r="G202" i="121"/>
  <c r="G261" i="121"/>
  <c r="G290" i="121"/>
  <c r="G97" i="121"/>
  <c r="G104" i="121"/>
  <c r="G122" i="121"/>
  <c r="G178" i="121"/>
  <c r="G193" i="121"/>
  <c r="G225" i="121"/>
  <c r="G154" i="121"/>
  <c r="G233" i="121"/>
  <c r="G241" i="121"/>
  <c r="G258" i="121"/>
  <c r="G260" i="121"/>
  <c r="G272" i="121"/>
  <c r="G274" i="121"/>
  <c r="G297" i="121"/>
  <c r="G68" i="121"/>
  <c r="G88" i="121"/>
  <c r="G101" i="121"/>
  <c r="G36" i="121"/>
  <c r="G38" i="121"/>
  <c r="G58" i="121"/>
  <c r="G24" i="121"/>
  <c r="G26" i="121"/>
  <c r="G28" i="121"/>
  <c r="G30" i="121"/>
  <c r="G56" i="121"/>
  <c r="G69" i="121"/>
  <c r="G89" i="121"/>
  <c r="G102" i="121"/>
  <c r="G110" i="121"/>
  <c r="G8" i="121"/>
  <c r="G9" i="121"/>
  <c r="G10" i="121"/>
  <c r="G37" i="121"/>
  <c r="G62" i="121"/>
  <c r="G100" i="121"/>
  <c r="G57" i="121"/>
  <c r="G70" i="121"/>
  <c r="G90" i="121"/>
  <c r="G158" i="121"/>
  <c r="G25" i="121"/>
  <c r="G29" i="121"/>
  <c r="G60" i="121"/>
  <c r="G93" i="121"/>
  <c r="G124" i="121"/>
  <c r="G156" i="121"/>
  <c r="G190" i="121"/>
  <c r="G157" i="121"/>
  <c r="G109" i="121"/>
  <c r="G125" i="121"/>
  <c r="G20" i="121"/>
  <c r="G21" i="121"/>
  <c r="G22" i="121"/>
  <c r="G52" i="121"/>
  <c r="G53" i="121"/>
  <c r="G54" i="121"/>
  <c r="G84" i="121"/>
  <c r="G85" i="121"/>
  <c r="G86" i="121"/>
  <c r="G126" i="121"/>
  <c r="G16" i="121"/>
  <c r="G17" i="121"/>
  <c r="G18" i="121"/>
  <c r="G48" i="121"/>
  <c r="G49" i="121"/>
  <c r="G50" i="121"/>
  <c r="G108" i="121"/>
  <c r="G188" i="121"/>
  <c r="G189" i="121"/>
  <c r="G220" i="121"/>
  <c r="G116" i="121"/>
  <c r="G117" i="121"/>
  <c r="G118" i="121"/>
  <c r="G148" i="121"/>
  <c r="G149" i="121"/>
  <c r="G150" i="121"/>
  <c r="G180" i="121"/>
  <c r="G181" i="121"/>
  <c r="G182" i="121"/>
  <c r="G221" i="121"/>
  <c r="G112" i="121"/>
  <c r="G144" i="121"/>
  <c r="G145" i="121"/>
  <c r="G146" i="121"/>
  <c r="G222" i="121"/>
  <c r="G140" i="121"/>
  <c r="G141" i="121"/>
  <c r="G142" i="121"/>
  <c r="G172" i="121"/>
  <c r="G173" i="121"/>
  <c r="G174" i="121"/>
  <c r="G252" i="121"/>
  <c r="G284" i="121"/>
  <c r="G136" i="121"/>
  <c r="G137" i="121"/>
  <c r="G138" i="121"/>
  <c r="G168" i="121"/>
  <c r="G169" i="121"/>
  <c r="G170" i="121"/>
  <c r="G253" i="121"/>
  <c r="G285" i="121"/>
  <c r="G254" i="121"/>
  <c r="G286" i="121"/>
  <c r="G216" i="121"/>
  <c r="G217" i="121"/>
  <c r="G218" i="121"/>
  <c r="G248" i="121"/>
  <c r="G249" i="121"/>
  <c r="G250" i="121"/>
  <c r="G280" i="121"/>
  <c r="G281" i="121"/>
  <c r="G282" i="121"/>
  <c r="G212" i="121"/>
  <c r="G213" i="121"/>
  <c r="G214" i="121"/>
  <c r="G244" i="121"/>
  <c r="G245" i="121"/>
  <c r="G246" i="121"/>
  <c r="G276" i="121"/>
  <c r="G277" i="121"/>
  <c r="G278" i="121"/>
  <c r="G208" i="121"/>
  <c r="G209" i="121"/>
  <c r="G210" i="121"/>
  <c r="G204" i="121"/>
  <c r="G205" i="121"/>
  <c r="G206" i="121"/>
  <c r="G236" i="121"/>
  <c r="G237" i="121"/>
  <c r="G238" i="121"/>
  <c r="G268" i="121"/>
  <c r="G269" i="121"/>
  <c r="G270" i="121"/>
  <c r="E5" i="119"/>
  <c r="E38" i="120"/>
  <c r="G26" i="120"/>
  <c r="G20" i="120"/>
  <c r="G21" i="120"/>
  <c r="G22" i="120"/>
  <c r="G16" i="120"/>
  <c r="G17" i="120"/>
  <c r="G18" i="120"/>
  <c r="G12" i="120"/>
  <c r="G13" i="120"/>
  <c r="G14" i="120"/>
  <c r="G8" i="120"/>
  <c r="G9" i="120"/>
  <c r="G10" i="120"/>
  <c r="G5" i="120"/>
  <c r="G6" i="120"/>
  <c r="G32" i="120"/>
  <c r="G33" i="120"/>
  <c r="G34" i="120"/>
  <c r="Q215" i="118"/>
  <c r="M175" i="118"/>
  <c r="P151" i="118"/>
  <c r="P119" i="118"/>
  <c r="R143" i="118"/>
  <c r="N95" i="118"/>
  <c r="S87" i="118"/>
  <c r="N42" i="118"/>
  <c r="N50" i="118"/>
  <c r="N175" i="118"/>
  <c r="R151" i="118"/>
  <c r="O95" i="118"/>
  <c r="O50" i="118"/>
  <c r="M207" i="118"/>
  <c r="S175" i="118"/>
  <c r="O63" i="118"/>
  <c r="N34" i="118"/>
  <c r="N39" i="118"/>
  <c r="R50" i="118"/>
  <c r="P191" i="118"/>
  <c r="Q167" i="118"/>
  <c r="M71" i="118"/>
  <c r="N74" i="118"/>
  <c r="R39" i="118"/>
  <c r="S50" i="118"/>
  <c r="M239" i="118"/>
  <c r="Q191" i="118"/>
  <c r="Q151" i="118"/>
  <c r="O159" i="118"/>
  <c r="N167" i="118"/>
  <c r="S119" i="118"/>
  <c r="N71" i="118"/>
  <c r="O239" i="118"/>
  <c r="N247" i="118"/>
  <c r="M151" i="118"/>
  <c r="M159" i="118"/>
  <c r="O167" i="118"/>
  <c r="M119" i="118"/>
  <c r="P127" i="118"/>
  <c r="Q111" i="118"/>
  <c r="O71" i="118"/>
  <c r="Q149" i="118"/>
  <c r="N149" i="118"/>
  <c r="M149" i="118"/>
  <c r="S149" i="118"/>
  <c r="R149" i="118"/>
  <c r="S78" i="118"/>
  <c r="R78" i="118"/>
  <c r="Q78" i="118"/>
  <c r="P78" i="118"/>
  <c r="O78" i="118"/>
  <c r="N78" i="118"/>
  <c r="M78" i="118"/>
  <c r="M229" i="118"/>
  <c r="M231" i="118"/>
  <c r="N233" i="118"/>
  <c r="P238" i="118"/>
  <c r="P243" i="118"/>
  <c r="P245" i="118"/>
  <c r="P246" i="118"/>
  <c r="P247" i="118"/>
  <c r="N249" i="118"/>
  <c r="S250" i="118"/>
  <c r="R201" i="118"/>
  <c r="O207" i="118"/>
  <c r="M210" i="118"/>
  <c r="S213" i="118"/>
  <c r="S214" i="118"/>
  <c r="S215" i="118"/>
  <c r="R218" i="118"/>
  <c r="S221" i="118"/>
  <c r="S225" i="118"/>
  <c r="N177" i="118"/>
  <c r="O185" i="118"/>
  <c r="P185" i="118"/>
  <c r="N185" i="118"/>
  <c r="O149" i="118"/>
  <c r="R162" i="118"/>
  <c r="Q162" i="118"/>
  <c r="O162" i="118"/>
  <c r="N162" i="118"/>
  <c r="M162" i="118"/>
  <c r="P135" i="118"/>
  <c r="R135" i="118"/>
  <c r="Q135" i="118"/>
  <c r="O79" i="118"/>
  <c r="S79" i="118"/>
  <c r="R79" i="118"/>
  <c r="Q79" i="118"/>
  <c r="P79" i="118"/>
  <c r="M79" i="118"/>
  <c r="N229" i="118"/>
  <c r="N231" i="118"/>
  <c r="Q243" i="118"/>
  <c r="Q245" i="118"/>
  <c r="Q246" i="118"/>
  <c r="Q247" i="118"/>
  <c r="Q249" i="118"/>
  <c r="O210" i="118"/>
  <c r="N181" i="118"/>
  <c r="M181" i="118"/>
  <c r="O187" i="118"/>
  <c r="P187" i="118"/>
  <c r="N187" i="118"/>
  <c r="R199" i="118"/>
  <c r="S199" i="118"/>
  <c r="P149" i="118"/>
  <c r="R86" i="118"/>
  <c r="S86" i="118"/>
  <c r="Q229" i="118"/>
  <c r="Q231" i="118"/>
  <c r="R233" i="118"/>
  <c r="P241" i="118"/>
  <c r="R245" i="118"/>
  <c r="R246" i="118"/>
  <c r="R247" i="118"/>
  <c r="R249" i="118"/>
  <c r="N251" i="118"/>
  <c r="P210" i="118"/>
  <c r="M213" i="118"/>
  <c r="M214" i="118"/>
  <c r="M215" i="118"/>
  <c r="Q219" i="118"/>
  <c r="R222" i="118"/>
  <c r="O181" i="118"/>
  <c r="N183" i="118"/>
  <c r="R183" i="118"/>
  <c r="P183" i="118"/>
  <c r="M187" i="118"/>
  <c r="O155" i="118"/>
  <c r="M177" i="118"/>
  <c r="Q177" i="118"/>
  <c r="N239" i="118"/>
  <c r="Q241" i="118"/>
  <c r="S245" i="118"/>
  <c r="S246" i="118"/>
  <c r="S247" i="118"/>
  <c r="S249" i="118"/>
  <c r="Q251" i="118"/>
  <c r="M202" i="118"/>
  <c r="N213" i="118"/>
  <c r="N214" i="118"/>
  <c r="N215" i="118"/>
  <c r="R219" i="118"/>
  <c r="S222" i="118"/>
  <c r="Q174" i="118"/>
  <c r="N174" i="118"/>
  <c r="P181" i="118"/>
  <c r="M183" i="118"/>
  <c r="Q187" i="118"/>
  <c r="R163" i="118"/>
  <c r="Q163" i="118"/>
  <c r="O163" i="118"/>
  <c r="N163" i="118"/>
  <c r="M163" i="118"/>
  <c r="Q166" i="118"/>
  <c r="R166" i="118"/>
  <c r="O166" i="118"/>
  <c r="N166" i="118"/>
  <c r="M126" i="118"/>
  <c r="R126" i="118"/>
  <c r="P126" i="118"/>
  <c r="O126" i="118"/>
  <c r="O213" i="118"/>
  <c r="O214" i="118"/>
  <c r="O215" i="118"/>
  <c r="Q223" i="118"/>
  <c r="S223" i="118"/>
  <c r="R181" i="118"/>
  <c r="S187" i="118"/>
  <c r="Q195" i="118"/>
  <c r="S195" i="118"/>
  <c r="R195" i="118"/>
  <c r="S121" i="118"/>
  <c r="O121" i="118"/>
  <c r="N121" i="118"/>
  <c r="M121" i="118"/>
  <c r="N230" i="118"/>
  <c r="N234" i="118"/>
  <c r="P239" i="118"/>
  <c r="P242" i="118"/>
  <c r="M245" i="118"/>
  <c r="M246" i="118"/>
  <c r="M247" i="118"/>
  <c r="N250" i="118"/>
  <c r="S251" i="118"/>
  <c r="M201" i="118"/>
  <c r="P202" i="118"/>
  <c r="O206" i="118"/>
  <c r="O209" i="118"/>
  <c r="O211" i="118"/>
  <c r="P213" i="118"/>
  <c r="P214" i="118"/>
  <c r="P215" i="118"/>
  <c r="R217" i="118"/>
  <c r="R223" i="118"/>
  <c r="P174" i="118"/>
  <c r="M179" i="118"/>
  <c r="Q179" i="118"/>
  <c r="P189" i="118"/>
  <c r="R189" i="118"/>
  <c r="R161" i="118"/>
  <c r="Q161" i="118"/>
  <c r="O161" i="118"/>
  <c r="N161" i="118"/>
  <c r="M161" i="118"/>
  <c r="Q121" i="118"/>
  <c r="M127" i="118"/>
  <c r="O127" i="118"/>
  <c r="N127" i="118"/>
  <c r="Q138" i="118"/>
  <c r="S138" i="118"/>
  <c r="R138" i="118"/>
  <c r="Q242" i="118"/>
  <c r="Q250" i="118"/>
  <c r="N201" i="118"/>
  <c r="R197" i="118"/>
  <c r="S197" i="118"/>
  <c r="S146" i="118"/>
  <c r="N146" i="118"/>
  <c r="M146" i="118"/>
  <c r="R146" i="118"/>
  <c r="S67" i="118"/>
  <c r="R67" i="118"/>
  <c r="P67" i="118"/>
  <c r="O67" i="118"/>
  <c r="N67" i="118"/>
  <c r="M67" i="118"/>
  <c r="S77" i="118"/>
  <c r="R77" i="118"/>
  <c r="Q77" i="118"/>
  <c r="P77" i="118"/>
  <c r="O77" i="118"/>
  <c r="N77" i="118"/>
  <c r="M77" i="118"/>
  <c r="R175" i="118"/>
  <c r="Q186" i="118"/>
  <c r="O145" i="118"/>
  <c r="S150" i="118"/>
  <c r="Q158" i="118"/>
  <c r="S167" i="118"/>
  <c r="Q122" i="118"/>
  <c r="S129" i="118"/>
  <c r="P97" i="118"/>
  <c r="S98" i="118"/>
  <c r="Q102" i="118"/>
  <c r="N105" i="118"/>
  <c r="N106" i="118"/>
  <c r="N107" i="118"/>
  <c r="S111" i="118"/>
  <c r="N62" i="118"/>
  <c r="R65" i="118"/>
  <c r="O70" i="118"/>
  <c r="Q71" i="118"/>
  <c r="Q33" i="118"/>
  <c r="Q34" i="118"/>
  <c r="Q35" i="118"/>
  <c r="R38" i="118"/>
  <c r="R49" i="118"/>
  <c r="O55" i="118"/>
  <c r="Q145" i="118"/>
  <c r="Q97" i="118"/>
  <c r="O105" i="118"/>
  <c r="O106" i="118"/>
  <c r="O107" i="118"/>
  <c r="O62" i="118"/>
  <c r="N69" i="118"/>
  <c r="P70" i="118"/>
  <c r="S71" i="118"/>
  <c r="R33" i="118"/>
  <c r="R34" i="118"/>
  <c r="R35" i="118"/>
  <c r="S38" i="118"/>
  <c r="S49" i="118"/>
  <c r="R55" i="118"/>
  <c r="O58" i="118"/>
  <c r="M123" i="118"/>
  <c r="M130" i="118"/>
  <c r="S97" i="118"/>
  <c r="P103" i="118"/>
  <c r="P105" i="118"/>
  <c r="P106" i="118"/>
  <c r="P107" i="118"/>
  <c r="M61" i="118"/>
  <c r="Q62" i="118"/>
  <c r="M66" i="118"/>
  <c r="Q70" i="118"/>
  <c r="S33" i="118"/>
  <c r="S34" i="118"/>
  <c r="S35" i="118"/>
  <c r="M51" i="118"/>
  <c r="N54" i="118"/>
  <c r="S55" i="118"/>
  <c r="S58" i="118"/>
  <c r="Q105" i="118"/>
  <c r="Q106" i="118"/>
  <c r="Q107" i="118"/>
  <c r="S70" i="118"/>
  <c r="Q178" i="118"/>
  <c r="O147" i="118"/>
  <c r="N150" i="118"/>
  <c r="O151" i="118"/>
  <c r="Q157" i="118"/>
  <c r="Q159" i="118"/>
  <c r="O165" i="118"/>
  <c r="O123" i="118"/>
  <c r="P125" i="118"/>
  <c r="N129" i="118"/>
  <c r="O130" i="118"/>
  <c r="S139" i="118"/>
  <c r="N90" i="118"/>
  <c r="Q91" i="118"/>
  <c r="O93" i="118"/>
  <c r="M98" i="118"/>
  <c r="P99" i="118"/>
  <c r="P101" i="118"/>
  <c r="R105" i="118"/>
  <c r="R106" i="118"/>
  <c r="R107" i="118"/>
  <c r="R110" i="118"/>
  <c r="O61" i="118"/>
  <c r="M63" i="118"/>
  <c r="M65" i="118"/>
  <c r="O66" i="118"/>
  <c r="Q69" i="118"/>
  <c r="M33" i="118"/>
  <c r="M34" i="118"/>
  <c r="M35" i="118"/>
  <c r="S37" i="118"/>
  <c r="O39" i="118"/>
  <c r="S41" i="118"/>
  <c r="M49" i="118"/>
  <c r="O51" i="118"/>
  <c r="R54" i="118"/>
  <c r="O59" i="118"/>
  <c r="O150" i="118"/>
  <c r="O98" i="118"/>
  <c r="S110" i="118"/>
  <c r="N63" i="118"/>
  <c r="N65" i="118"/>
  <c r="N49" i="118"/>
  <c r="S59" i="118"/>
  <c r="P41" i="118"/>
  <c r="P42" i="118"/>
  <c r="P43" i="118"/>
  <c r="Q45" i="118"/>
  <c r="Q46" i="118"/>
  <c r="Q47" i="118"/>
  <c r="P37" i="118"/>
  <c r="P38" i="118"/>
  <c r="P39" i="118"/>
  <c r="Q41" i="118"/>
  <c r="Q42" i="118"/>
  <c r="Q43" i="118"/>
  <c r="R45" i="118"/>
  <c r="R46" i="118"/>
  <c r="R47" i="118"/>
  <c r="M57" i="118"/>
  <c r="M58" i="118"/>
  <c r="M59" i="118"/>
  <c r="Q37" i="118"/>
  <c r="Q38" i="118"/>
  <c r="Q39" i="118"/>
  <c r="R41" i="118"/>
  <c r="R42" i="118"/>
  <c r="R43" i="118"/>
  <c r="S45" i="118"/>
  <c r="S46" i="118"/>
  <c r="S47" i="118"/>
  <c r="M53" i="118"/>
  <c r="M54" i="118"/>
  <c r="M55" i="118"/>
  <c r="N57" i="118"/>
  <c r="N58" i="118"/>
  <c r="N59" i="118"/>
  <c r="M45" i="118"/>
  <c r="M46" i="118"/>
  <c r="M47" i="118"/>
  <c r="P57" i="118"/>
  <c r="P58" i="118"/>
  <c r="P59" i="118"/>
  <c r="M41" i="118"/>
  <c r="M42" i="118"/>
  <c r="M43" i="118"/>
  <c r="N45" i="118"/>
  <c r="N46" i="118"/>
  <c r="N47" i="118"/>
  <c r="P53" i="118"/>
  <c r="P54" i="118"/>
  <c r="P55" i="118"/>
  <c r="Q57" i="118"/>
  <c r="Q58" i="118"/>
  <c r="Q59" i="118"/>
  <c r="Q73" i="118"/>
  <c r="Q74" i="118"/>
  <c r="Q75" i="118"/>
  <c r="S81" i="118"/>
  <c r="S82" i="118"/>
  <c r="S83" i="118"/>
  <c r="R75" i="118"/>
  <c r="M85" i="118"/>
  <c r="M86" i="118"/>
  <c r="M87" i="118"/>
  <c r="P61" i="118"/>
  <c r="P62" i="118"/>
  <c r="P63" i="118"/>
  <c r="Q65" i="118"/>
  <c r="Q66" i="118"/>
  <c r="Q67" i="118"/>
  <c r="R69" i="118"/>
  <c r="R70" i="118"/>
  <c r="R71" i="118"/>
  <c r="S73" i="118"/>
  <c r="S74" i="118"/>
  <c r="S75" i="118"/>
  <c r="M81" i="118"/>
  <c r="M82" i="118"/>
  <c r="M83" i="118"/>
  <c r="N85" i="118"/>
  <c r="N86" i="118"/>
  <c r="N87" i="118"/>
  <c r="N81" i="118"/>
  <c r="N82" i="118"/>
  <c r="N83" i="118"/>
  <c r="O85" i="118"/>
  <c r="O86" i="118"/>
  <c r="O87" i="118"/>
  <c r="R61" i="118"/>
  <c r="R62" i="118"/>
  <c r="R63" i="118"/>
  <c r="M73" i="118"/>
  <c r="M74" i="118"/>
  <c r="M75" i="118"/>
  <c r="N79" i="118"/>
  <c r="O81" i="118"/>
  <c r="O82" i="118"/>
  <c r="O83" i="118"/>
  <c r="P85" i="118"/>
  <c r="P86" i="118"/>
  <c r="P87" i="118"/>
  <c r="N75" i="118"/>
  <c r="P81" i="118"/>
  <c r="P82" i="118"/>
  <c r="P83" i="118"/>
  <c r="Q85" i="118"/>
  <c r="Q86" i="118"/>
  <c r="Q87" i="118"/>
  <c r="P93" i="118"/>
  <c r="P94" i="118"/>
  <c r="P95" i="118"/>
  <c r="R101" i="118"/>
  <c r="R102" i="118"/>
  <c r="R103" i="118"/>
  <c r="M113" i="118"/>
  <c r="M114" i="118"/>
  <c r="M115" i="118"/>
  <c r="P89" i="118"/>
  <c r="P90" i="118"/>
  <c r="P91" i="118"/>
  <c r="Q93" i="118"/>
  <c r="Q94" i="118"/>
  <c r="Q95" i="118"/>
  <c r="R97" i="118"/>
  <c r="R98" i="118"/>
  <c r="R99" i="118"/>
  <c r="S101" i="118"/>
  <c r="S102" i="118"/>
  <c r="S103" i="118"/>
  <c r="M109" i="118"/>
  <c r="M110" i="118"/>
  <c r="M111" i="118"/>
  <c r="N113" i="118"/>
  <c r="N114" i="118"/>
  <c r="N115" i="118"/>
  <c r="R93" i="118"/>
  <c r="R94" i="118"/>
  <c r="R95" i="118"/>
  <c r="N109" i="118"/>
  <c r="N110" i="118"/>
  <c r="N111" i="118"/>
  <c r="O113" i="118"/>
  <c r="O114" i="118"/>
  <c r="O115" i="118"/>
  <c r="S93" i="118"/>
  <c r="S94" i="118"/>
  <c r="S95" i="118"/>
  <c r="M101" i="118"/>
  <c r="M102" i="118"/>
  <c r="M103" i="118"/>
  <c r="O109" i="118"/>
  <c r="O110" i="118"/>
  <c r="O111" i="118"/>
  <c r="P113" i="118"/>
  <c r="P114" i="118"/>
  <c r="P115" i="118"/>
  <c r="N102" i="118"/>
  <c r="N103" i="118"/>
  <c r="P109" i="118"/>
  <c r="P110" i="118"/>
  <c r="P111" i="118"/>
  <c r="Q113" i="118"/>
  <c r="Q114" i="118"/>
  <c r="Q115" i="118"/>
  <c r="O117" i="118"/>
  <c r="O118" i="118"/>
  <c r="O119" i="118"/>
  <c r="P121" i="118"/>
  <c r="P122" i="118"/>
  <c r="P123" i="118"/>
  <c r="Q125" i="118"/>
  <c r="Q126" i="118"/>
  <c r="Q127" i="118"/>
  <c r="S133" i="118"/>
  <c r="S134" i="118"/>
  <c r="S135" i="118"/>
  <c r="M141" i="118"/>
  <c r="M142" i="118"/>
  <c r="M143" i="118"/>
  <c r="M137" i="118"/>
  <c r="M138" i="118"/>
  <c r="M139" i="118"/>
  <c r="N141" i="118"/>
  <c r="N142" i="118"/>
  <c r="N143" i="118"/>
  <c r="Q117" i="118"/>
  <c r="Q118" i="118"/>
  <c r="Q119" i="118"/>
  <c r="R121" i="118"/>
  <c r="R122" i="118"/>
  <c r="R123" i="118"/>
  <c r="S125" i="118"/>
  <c r="S126" i="118"/>
  <c r="S127" i="118"/>
  <c r="M133" i="118"/>
  <c r="M134" i="118"/>
  <c r="M135" i="118"/>
  <c r="N137" i="118"/>
  <c r="N138" i="118"/>
  <c r="N139" i="118"/>
  <c r="O141" i="118"/>
  <c r="O142" i="118"/>
  <c r="O143" i="118"/>
  <c r="R117" i="118"/>
  <c r="R118" i="118"/>
  <c r="R119" i="118"/>
  <c r="N133" i="118"/>
  <c r="N134" i="118"/>
  <c r="N135" i="118"/>
  <c r="O137" i="118"/>
  <c r="O138" i="118"/>
  <c r="O139" i="118"/>
  <c r="P141" i="118"/>
  <c r="P142" i="118"/>
  <c r="P143" i="118"/>
  <c r="O133" i="118"/>
  <c r="O134" i="118"/>
  <c r="O135" i="118"/>
  <c r="P137" i="118"/>
  <c r="P138" i="118"/>
  <c r="P139" i="118"/>
  <c r="Q141" i="118"/>
  <c r="Q142" i="118"/>
  <c r="Q143" i="118"/>
  <c r="M263" i="118"/>
  <c r="P153" i="118"/>
  <c r="P154" i="118"/>
  <c r="P155" i="118"/>
  <c r="O263" i="118"/>
  <c r="Q153" i="118"/>
  <c r="Q154" i="118"/>
  <c r="Q155" i="118"/>
  <c r="R157" i="118"/>
  <c r="R158" i="118"/>
  <c r="R159" i="118"/>
  <c r="M169" i="118"/>
  <c r="M170" i="118"/>
  <c r="M171" i="118"/>
  <c r="O23" i="118"/>
  <c r="S297" i="118"/>
  <c r="R263" i="118"/>
  <c r="P145" i="118"/>
  <c r="P146" i="118"/>
  <c r="P147" i="118"/>
  <c r="R153" i="118"/>
  <c r="R154" i="118"/>
  <c r="R155" i="118"/>
  <c r="S157" i="118"/>
  <c r="S158" i="118"/>
  <c r="S159" i="118"/>
  <c r="M165" i="118"/>
  <c r="M166" i="118"/>
  <c r="M167" i="118"/>
  <c r="N169" i="118"/>
  <c r="N170" i="118"/>
  <c r="N171" i="118"/>
  <c r="S153" i="118"/>
  <c r="S154" i="118"/>
  <c r="S155" i="118"/>
  <c r="O169" i="118"/>
  <c r="O170" i="118"/>
  <c r="O171" i="118"/>
  <c r="P169" i="118"/>
  <c r="P170" i="118"/>
  <c r="P171" i="118"/>
  <c r="P261" i="118"/>
  <c r="M153" i="118"/>
  <c r="M154" i="118"/>
  <c r="M155" i="118"/>
  <c r="N157" i="118"/>
  <c r="N158" i="118"/>
  <c r="N159" i="118"/>
  <c r="P165" i="118"/>
  <c r="P166" i="118"/>
  <c r="P167" i="118"/>
  <c r="Q169" i="118"/>
  <c r="Q170" i="118"/>
  <c r="Q171" i="118"/>
  <c r="N266" i="118"/>
  <c r="P263" i="118"/>
  <c r="O266" i="118"/>
  <c r="M274" i="118"/>
  <c r="R281" i="118"/>
  <c r="O173" i="118"/>
  <c r="O174" i="118"/>
  <c r="O175" i="118"/>
  <c r="P177" i="118"/>
  <c r="P178" i="118"/>
  <c r="P179" i="118"/>
  <c r="Q181" i="118"/>
  <c r="Q182" i="118"/>
  <c r="Q183" i="118"/>
  <c r="R185" i="118"/>
  <c r="R186" i="118"/>
  <c r="R187" i="118"/>
  <c r="S189" i="118"/>
  <c r="S190" i="118"/>
  <c r="S191" i="118"/>
  <c r="M197" i="118"/>
  <c r="M198" i="118"/>
  <c r="M199" i="118"/>
  <c r="P266" i="118"/>
  <c r="P274" i="118"/>
  <c r="S281" i="118"/>
  <c r="M193" i="118"/>
  <c r="M194" i="118"/>
  <c r="M195" i="118"/>
  <c r="N197" i="118"/>
  <c r="N198" i="118"/>
  <c r="N199" i="118"/>
  <c r="S263" i="118"/>
  <c r="Q274" i="118"/>
  <c r="S255" i="118"/>
  <c r="R177" i="118"/>
  <c r="R178" i="118"/>
  <c r="R179" i="118"/>
  <c r="S181" i="118"/>
  <c r="S182" i="118"/>
  <c r="S183" i="118"/>
  <c r="M189" i="118"/>
  <c r="M190" i="118"/>
  <c r="M191" i="118"/>
  <c r="N193" i="118"/>
  <c r="N194" i="118"/>
  <c r="N195" i="118"/>
  <c r="O197" i="118"/>
  <c r="O198" i="118"/>
  <c r="O199" i="118"/>
  <c r="S177" i="118"/>
  <c r="S178" i="118"/>
  <c r="S179" i="118"/>
  <c r="N189" i="118"/>
  <c r="N190" i="118"/>
  <c r="N191" i="118"/>
  <c r="O193" i="118"/>
  <c r="O194" i="118"/>
  <c r="O195" i="118"/>
  <c r="P197" i="118"/>
  <c r="P198" i="118"/>
  <c r="P199" i="118"/>
  <c r="O265" i="118"/>
  <c r="S283" i="118"/>
  <c r="O189" i="118"/>
  <c r="O190" i="118"/>
  <c r="O191" i="118"/>
  <c r="P193" i="118"/>
  <c r="P194" i="118"/>
  <c r="P195" i="118"/>
  <c r="Q197" i="118"/>
  <c r="Q198" i="118"/>
  <c r="Q199" i="118"/>
  <c r="Q265" i="118"/>
  <c r="S18" i="118"/>
  <c r="Q25" i="118"/>
  <c r="P286" i="118"/>
  <c r="Q266" i="118"/>
  <c r="P271" i="118"/>
  <c r="S275" i="118"/>
  <c r="O282" i="118"/>
  <c r="O201" i="118"/>
  <c r="O202" i="118"/>
  <c r="O203" i="118"/>
  <c r="P205" i="118"/>
  <c r="P206" i="118"/>
  <c r="P207" i="118"/>
  <c r="Q209" i="118"/>
  <c r="Q210" i="118"/>
  <c r="Q211" i="118"/>
  <c r="S217" i="118"/>
  <c r="S218" i="118"/>
  <c r="S219" i="118"/>
  <c r="M225" i="118"/>
  <c r="M226" i="118"/>
  <c r="M227" i="118"/>
  <c r="P262" i="118"/>
  <c r="P25" i="118"/>
  <c r="R275" i="118"/>
  <c r="Q286" i="118"/>
  <c r="S266" i="118"/>
  <c r="R282" i="118"/>
  <c r="Q205" i="118"/>
  <c r="Q206" i="118"/>
  <c r="Q207" i="118"/>
  <c r="R209" i="118"/>
  <c r="R210" i="118"/>
  <c r="R211" i="118"/>
  <c r="M221" i="118"/>
  <c r="M222" i="118"/>
  <c r="M223" i="118"/>
  <c r="N225" i="118"/>
  <c r="N226" i="118"/>
  <c r="N227" i="118"/>
  <c r="P270" i="118"/>
  <c r="R262" i="118"/>
  <c r="R286" i="118"/>
  <c r="N261" i="118"/>
  <c r="N263" i="118"/>
  <c r="P265" i="118"/>
  <c r="S282" i="118"/>
  <c r="S254" i="118"/>
  <c r="Q203" i="118"/>
  <c r="R205" i="118"/>
  <c r="R206" i="118"/>
  <c r="R207" i="118"/>
  <c r="S209" i="118"/>
  <c r="S210" i="118"/>
  <c r="S211" i="118"/>
  <c r="M217" i="118"/>
  <c r="M218" i="118"/>
  <c r="M219" i="118"/>
  <c r="N221" i="118"/>
  <c r="N222" i="118"/>
  <c r="N223" i="118"/>
  <c r="O225" i="118"/>
  <c r="O226" i="118"/>
  <c r="O227" i="118"/>
  <c r="M257" i="118"/>
  <c r="S286" i="118"/>
  <c r="O261" i="118"/>
  <c r="S205" i="118"/>
  <c r="S206" i="118"/>
  <c r="S207" i="118"/>
  <c r="N217" i="118"/>
  <c r="N218" i="118"/>
  <c r="N219" i="118"/>
  <c r="O221" i="118"/>
  <c r="O222" i="118"/>
  <c r="O223" i="118"/>
  <c r="P225" i="118"/>
  <c r="P226" i="118"/>
  <c r="P227" i="118"/>
  <c r="Q29" i="118"/>
  <c r="M297" i="118"/>
  <c r="R283" i="118"/>
  <c r="O217" i="118"/>
  <c r="O218" i="118"/>
  <c r="O219" i="118"/>
  <c r="P221" i="118"/>
  <c r="P222" i="118"/>
  <c r="P223" i="118"/>
  <c r="Q225" i="118"/>
  <c r="Q226" i="118"/>
  <c r="Q227" i="118"/>
  <c r="M273" i="118"/>
  <c r="N278" i="118"/>
  <c r="S19" i="118"/>
  <c r="R31" i="118"/>
  <c r="P287" i="118"/>
  <c r="S291" i="118"/>
  <c r="N298" i="118"/>
  <c r="R261" i="118"/>
  <c r="S262" i="118"/>
  <c r="S265" i="118"/>
  <c r="N267" i="118"/>
  <c r="P269" i="118"/>
  <c r="P273" i="118"/>
  <c r="R274" i="118"/>
  <c r="Q278" i="118"/>
  <c r="O229" i="118"/>
  <c r="O230" i="118"/>
  <c r="O231" i="118"/>
  <c r="P233" i="118"/>
  <c r="P234" i="118"/>
  <c r="P235" i="118"/>
  <c r="Q237" i="118"/>
  <c r="Q238" i="118"/>
  <c r="Q239" i="118"/>
  <c r="R241" i="118"/>
  <c r="R242" i="118"/>
  <c r="R243" i="118"/>
  <c r="M253" i="118"/>
  <c r="M254" i="118"/>
  <c r="M255" i="118"/>
  <c r="M258" i="118"/>
  <c r="P26" i="118"/>
  <c r="Q287" i="118"/>
  <c r="S298" i="118"/>
  <c r="M259" i="118"/>
  <c r="S261" i="118"/>
  <c r="O267" i="118"/>
  <c r="Q273" i="118"/>
  <c r="S274" i="118"/>
  <c r="R278" i="118"/>
  <c r="O281" i="118"/>
  <c r="O283" i="118"/>
  <c r="P229" i="118"/>
  <c r="P230" i="118"/>
  <c r="P231" i="118"/>
  <c r="Q233" i="118"/>
  <c r="Q234" i="118"/>
  <c r="Q235" i="118"/>
  <c r="R237" i="118"/>
  <c r="R238" i="118"/>
  <c r="R239" i="118"/>
  <c r="S241" i="118"/>
  <c r="S242" i="118"/>
  <c r="S243" i="118"/>
  <c r="M249" i="118"/>
  <c r="M250" i="118"/>
  <c r="M251" i="118"/>
  <c r="N253" i="118"/>
  <c r="N254" i="118"/>
  <c r="N255" i="118"/>
  <c r="N19" i="118"/>
  <c r="P267" i="118"/>
  <c r="O253" i="118"/>
  <c r="O254" i="118"/>
  <c r="O255" i="118"/>
  <c r="R273" i="118"/>
  <c r="N18" i="118"/>
  <c r="P27" i="118"/>
  <c r="S287" i="118"/>
  <c r="M299" i="118"/>
  <c r="M262" i="118"/>
  <c r="Q267" i="118"/>
  <c r="S273" i="118"/>
  <c r="M275" i="118"/>
  <c r="N277" i="118"/>
  <c r="N279" i="118"/>
  <c r="R229" i="118"/>
  <c r="R230" i="118"/>
  <c r="R231" i="118"/>
  <c r="M241" i="118"/>
  <c r="M242" i="118"/>
  <c r="M243" i="118"/>
  <c r="O249" i="118"/>
  <c r="O250" i="118"/>
  <c r="O251" i="118"/>
  <c r="P253" i="118"/>
  <c r="P254" i="118"/>
  <c r="P255" i="118"/>
  <c r="S5" i="118"/>
  <c r="M287" i="118"/>
  <c r="R287" i="118"/>
  <c r="O18" i="118"/>
  <c r="S299" i="118"/>
  <c r="M261" i="118"/>
  <c r="N262" i="118"/>
  <c r="N265" i="118"/>
  <c r="S267" i="118"/>
  <c r="P275" i="118"/>
  <c r="Q277" i="118"/>
  <c r="Q279" i="118"/>
  <c r="N241" i="118"/>
  <c r="N242" i="118"/>
  <c r="N243" i="118"/>
  <c r="Q253" i="118"/>
  <c r="Q254" i="118"/>
  <c r="Q255" i="118"/>
  <c r="O262" i="118"/>
  <c r="Q275" i="118"/>
  <c r="R277" i="118"/>
  <c r="R279" i="118"/>
  <c r="M285" i="118"/>
  <c r="Q290" i="118"/>
  <c r="S6" i="118"/>
  <c r="R14" i="118"/>
  <c r="R18" i="118"/>
  <c r="O22" i="118"/>
  <c r="Q30" i="118"/>
  <c r="P285" i="118"/>
  <c r="S290" i="118"/>
  <c r="N257" i="118"/>
  <c r="N258" i="118"/>
  <c r="N259" i="118"/>
  <c r="Q269" i="118"/>
  <c r="Q270" i="118"/>
  <c r="Q271" i="118"/>
  <c r="S277" i="118"/>
  <c r="S278" i="118"/>
  <c r="S279" i="118"/>
  <c r="P22" i="118"/>
  <c r="Q285" i="118"/>
  <c r="O257" i="118"/>
  <c r="O258" i="118"/>
  <c r="O259" i="118"/>
  <c r="R269" i="118"/>
  <c r="R270" i="118"/>
  <c r="R271" i="118"/>
  <c r="M281" i="118"/>
  <c r="M282" i="118"/>
  <c r="M283" i="118"/>
  <c r="Q31" i="118"/>
  <c r="R285" i="118"/>
  <c r="Q291" i="118"/>
  <c r="N297" i="118"/>
  <c r="N299" i="118"/>
  <c r="P257" i="118"/>
  <c r="P258" i="118"/>
  <c r="P259" i="118"/>
  <c r="R265" i="118"/>
  <c r="R266" i="118"/>
  <c r="R267" i="118"/>
  <c r="S269" i="118"/>
  <c r="S270" i="118"/>
  <c r="S271" i="118"/>
  <c r="M277" i="118"/>
  <c r="M278" i="118"/>
  <c r="M279" i="118"/>
  <c r="N281" i="118"/>
  <c r="N282" i="118"/>
  <c r="N283" i="118"/>
  <c r="Q258" i="118"/>
  <c r="Q257" i="118"/>
  <c r="Q259" i="118"/>
  <c r="Q289" i="118"/>
  <c r="R257" i="118"/>
  <c r="R258" i="118"/>
  <c r="R259" i="118"/>
  <c r="M269" i="118"/>
  <c r="M270" i="118"/>
  <c r="M271" i="118"/>
  <c r="N273" i="118"/>
  <c r="N274" i="118"/>
  <c r="N275" i="118"/>
  <c r="O277" i="118"/>
  <c r="O278" i="118"/>
  <c r="O279" i="118"/>
  <c r="P281" i="118"/>
  <c r="P282" i="118"/>
  <c r="P283" i="118"/>
  <c r="Q14" i="118"/>
  <c r="S285" i="118"/>
  <c r="M286" i="118"/>
  <c r="S289" i="118"/>
  <c r="M298" i="118"/>
  <c r="N269" i="118"/>
  <c r="N270" i="118"/>
  <c r="N271" i="118"/>
  <c r="Q15" i="118"/>
  <c r="R17" i="118"/>
  <c r="P21" i="118"/>
  <c r="N289" i="118"/>
  <c r="N291" i="118"/>
  <c r="O293" i="118"/>
  <c r="P298" i="118"/>
  <c r="M14" i="118"/>
  <c r="R15" i="118"/>
  <c r="S17" i="118"/>
  <c r="O19" i="118"/>
  <c r="Q27" i="118"/>
  <c r="R30" i="118"/>
  <c r="N285" i="118"/>
  <c r="N286" i="118"/>
  <c r="N287" i="118"/>
  <c r="O289" i="118"/>
  <c r="O290" i="118"/>
  <c r="O291" i="118"/>
  <c r="P293" i="118"/>
  <c r="P294" i="118"/>
  <c r="P295" i="118"/>
  <c r="Q297" i="118"/>
  <c r="Q298" i="118"/>
  <c r="Q299" i="118"/>
  <c r="Q13" i="118"/>
  <c r="N290" i="118"/>
  <c r="O294" i="118"/>
  <c r="O295" i="118"/>
  <c r="P297" i="118"/>
  <c r="P299" i="118"/>
  <c r="N14" i="118"/>
  <c r="R19" i="118"/>
  <c r="P289" i="118"/>
  <c r="P290" i="118"/>
  <c r="P291" i="118"/>
  <c r="Q293" i="118"/>
  <c r="Q294" i="118"/>
  <c r="Q295" i="118"/>
  <c r="R297" i="118"/>
  <c r="R298" i="118"/>
  <c r="R299" i="118"/>
  <c r="R293" i="118"/>
  <c r="R294" i="118"/>
  <c r="R295" i="118"/>
  <c r="M13" i="118"/>
  <c r="R289" i="118"/>
  <c r="R290" i="118"/>
  <c r="R291" i="118"/>
  <c r="S293" i="118"/>
  <c r="S294" i="118"/>
  <c r="S295" i="118"/>
  <c r="N13" i="118"/>
  <c r="M15" i="118"/>
  <c r="M293" i="118"/>
  <c r="M295" i="118"/>
  <c r="N17" i="118"/>
  <c r="P23" i="118"/>
  <c r="Q26" i="118"/>
  <c r="R29" i="118"/>
  <c r="M294" i="118"/>
  <c r="S7" i="118"/>
  <c r="R13" i="118"/>
  <c r="N15" i="118"/>
  <c r="O17" i="118"/>
  <c r="O21" i="118"/>
  <c r="M9" i="118"/>
  <c r="M10" i="118"/>
  <c r="M11" i="118"/>
  <c r="M5" i="118"/>
  <c r="M6" i="118"/>
  <c r="M7" i="118"/>
  <c r="N9" i="118"/>
  <c r="N10" i="118"/>
  <c r="N11" i="118"/>
  <c r="O13" i="118"/>
  <c r="O14" i="118"/>
  <c r="O15" i="118"/>
  <c r="P17" i="118"/>
  <c r="P18" i="118"/>
  <c r="P19" i="118"/>
  <c r="Q21" i="118"/>
  <c r="Q22" i="118"/>
  <c r="Q23" i="118"/>
  <c r="R25" i="118"/>
  <c r="R26" i="118"/>
  <c r="R27" i="118"/>
  <c r="S29" i="118"/>
  <c r="S30" i="118"/>
  <c r="S31" i="118"/>
  <c r="N5" i="118"/>
  <c r="N6" i="118"/>
  <c r="N7" i="118"/>
  <c r="O9" i="118"/>
  <c r="O10" i="118"/>
  <c r="O11" i="118"/>
  <c r="P13" i="118"/>
  <c r="P14" i="118"/>
  <c r="P15" i="118"/>
  <c r="Q17" i="118"/>
  <c r="Q18" i="118"/>
  <c r="Q19" i="118"/>
  <c r="R21" i="118"/>
  <c r="R22" i="118"/>
  <c r="R23" i="118"/>
  <c r="S25" i="118"/>
  <c r="S26" i="118"/>
  <c r="S27" i="118"/>
  <c r="O5" i="118"/>
  <c r="O6" i="118"/>
  <c r="O7" i="118"/>
  <c r="P9" i="118"/>
  <c r="P10" i="118"/>
  <c r="P11" i="118"/>
  <c r="S21" i="118"/>
  <c r="S22" i="118"/>
  <c r="S23" i="118"/>
  <c r="M29" i="118"/>
  <c r="M30" i="118"/>
  <c r="M31" i="118"/>
  <c r="P6" i="118"/>
  <c r="Q9" i="118"/>
  <c r="Q10" i="118"/>
  <c r="Q11" i="118"/>
  <c r="M25" i="118"/>
  <c r="M26" i="118"/>
  <c r="M27" i="118"/>
  <c r="N29" i="118"/>
  <c r="N30" i="118"/>
  <c r="N31" i="118"/>
  <c r="Q5" i="118"/>
  <c r="Q6" i="118"/>
  <c r="Q7" i="118"/>
  <c r="R9" i="118"/>
  <c r="R10" i="118"/>
  <c r="R11" i="118"/>
  <c r="M21" i="118"/>
  <c r="M22" i="118"/>
  <c r="M23" i="118"/>
  <c r="N25" i="118"/>
  <c r="N26" i="118"/>
  <c r="N27" i="118"/>
  <c r="O29" i="118"/>
  <c r="O30" i="118"/>
  <c r="O31" i="118"/>
  <c r="P5" i="118"/>
  <c r="P7" i="118"/>
  <c r="E35" i="98"/>
  <c r="E34" i="98"/>
  <c r="E33" i="98"/>
  <c r="E31" i="98"/>
  <c r="E30" i="98"/>
  <c r="E22" i="98"/>
  <c r="E23" i="98"/>
  <c r="E25" i="98"/>
  <c r="E26" i="98"/>
  <c r="E27" i="98"/>
  <c r="E29" i="98"/>
  <c r="E13" i="98"/>
  <c r="E14" i="98"/>
  <c r="E15" i="98"/>
  <c r="E17" i="98"/>
  <c r="E18" i="98"/>
  <c r="E19" i="98"/>
  <c r="E21" i="98"/>
  <c r="E10" i="98"/>
  <c r="E11" i="98"/>
  <c r="E6" i="98"/>
  <c r="E7" i="98"/>
  <c r="C5" i="97"/>
  <c r="C6" i="97"/>
  <c r="C4" i="97"/>
  <c r="G38" i="120" l="1"/>
  <c r="G36" i="120"/>
  <c r="G300" i="121"/>
  <c r="G37" i="120"/>
  <c r="G301" i="121"/>
  <c r="H18" i="97"/>
  <c r="E39" i="98"/>
  <c r="E303" i="118"/>
  <c r="F17" i="97"/>
  <c r="E38" i="98"/>
  <c r="E302" i="118"/>
  <c r="I16" i="97"/>
  <c r="E37" i="98"/>
  <c r="E301" i="118"/>
  <c r="F18" i="97"/>
  <c r="D17" i="97"/>
  <c r="E18" i="97"/>
  <c r="D16" i="97"/>
  <c r="D18" i="97"/>
  <c r="E16" i="97"/>
  <c r="E17" i="97"/>
  <c r="C16" i="97"/>
  <c r="I17" i="97"/>
  <c r="F16" i="97"/>
  <c r="G18" i="97"/>
  <c r="C17" i="97"/>
  <c r="H17" i="97"/>
  <c r="G16" i="97"/>
  <c r="C18" i="97"/>
  <c r="I18" i="97"/>
  <c r="G17" i="97"/>
  <c r="H16" i="97"/>
  <c r="O303" i="118" l="1"/>
  <c r="O39" i="98"/>
  <c r="P38" i="98"/>
  <c r="P302" i="118"/>
  <c r="R301" i="118"/>
  <c r="R37" i="98"/>
  <c r="Q302" i="118"/>
  <c r="Q38" i="98"/>
  <c r="P39" i="98"/>
  <c r="P303" i="118"/>
  <c r="S39" i="98"/>
  <c r="S303" i="118"/>
  <c r="M301" i="118"/>
  <c r="M37" i="98"/>
  <c r="M303" i="118"/>
  <c r="M39" i="98"/>
  <c r="O302" i="118"/>
  <c r="O38" i="98"/>
  <c r="Q39" i="98"/>
  <c r="Q303" i="118"/>
  <c r="P301" i="118"/>
  <c r="P37" i="98"/>
  <c r="O37" i="98"/>
  <c r="O301" i="118"/>
  <c r="R39" i="98"/>
  <c r="R303" i="118"/>
  <c r="N38" i="98"/>
  <c r="N302" i="118"/>
  <c r="Q37" i="98"/>
  <c r="Q301" i="118"/>
  <c r="R302" i="118"/>
  <c r="R38" i="98"/>
  <c r="N39" i="98"/>
  <c r="N303" i="118"/>
  <c r="S302" i="118"/>
  <c r="S38" i="98"/>
  <c r="M302" i="118"/>
  <c r="M38" i="98"/>
  <c r="N37" i="98"/>
  <c r="N301" i="118"/>
  <c r="S301" i="118"/>
  <c r="S37" i="98"/>
  <c r="H11" i="110"/>
  <c r="H7" i="110"/>
  <c r="G11" i="91"/>
  <c r="H10" i="91" s="1"/>
  <c r="G7" i="91"/>
  <c r="I13" i="97"/>
  <c r="H13" i="97"/>
  <c r="G13" i="97"/>
  <c r="F13" i="97"/>
  <c r="E13" i="97"/>
  <c r="D13" i="97"/>
  <c r="C13" i="97"/>
  <c r="L36" i="98"/>
  <c r="K36" i="98"/>
  <c r="J36" i="98"/>
  <c r="I36" i="98"/>
  <c r="H36" i="98"/>
  <c r="G36" i="98"/>
  <c r="F36" i="98"/>
  <c r="Q35" i="98"/>
  <c r="Q34" i="98"/>
  <c r="Q33" i="98"/>
  <c r="L32" i="98"/>
  <c r="K32" i="98"/>
  <c r="J32" i="98"/>
  <c r="I32" i="98"/>
  <c r="H32" i="98"/>
  <c r="G32" i="98"/>
  <c r="F32" i="98"/>
  <c r="P31" i="98"/>
  <c r="P30" i="98"/>
  <c r="P29" i="98"/>
  <c r="L28" i="98"/>
  <c r="K28" i="98"/>
  <c r="J28" i="98"/>
  <c r="I28" i="98"/>
  <c r="H28" i="98"/>
  <c r="G28" i="98"/>
  <c r="F28" i="98"/>
  <c r="Q27" i="98"/>
  <c r="Q26" i="98"/>
  <c r="Q25" i="98"/>
  <c r="L24" i="98"/>
  <c r="K24" i="98"/>
  <c r="J24" i="98"/>
  <c r="I24" i="98"/>
  <c r="H24" i="98"/>
  <c r="G24" i="98"/>
  <c r="F24" i="98"/>
  <c r="P23" i="98"/>
  <c r="P22" i="98"/>
  <c r="P21" i="98"/>
  <c r="L20" i="98"/>
  <c r="K20" i="98"/>
  <c r="J20" i="98"/>
  <c r="I20" i="98"/>
  <c r="H20" i="98"/>
  <c r="G20" i="98"/>
  <c r="F20" i="98"/>
  <c r="R19" i="98"/>
  <c r="R18" i="98"/>
  <c r="R17" i="98"/>
  <c r="L16" i="98"/>
  <c r="K16" i="98"/>
  <c r="J16" i="98"/>
  <c r="I16" i="98"/>
  <c r="H16" i="98"/>
  <c r="G16" i="98"/>
  <c r="F16" i="98"/>
  <c r="Q15" i="98"/>
  <c r="Q14" i="98"/>
  <c r="Q13" i="98"/>
  <c r="L12" i="98"/>
  <c r="K12" i="98"/>
  <c r="J12" i="98"/>
  <c r="I12" i="98"/>
  <c r="H12" i="98"/>
  <c r="G12" i="98"/>
  <c r="F12" i="98"/>
  <c r="P11" i="98"/>
  <c r="P10" i="98"/>
  <c r="E9" i="98"/>
  <c r="P9" i="98" s="1"/>
  <c r="P6" i="98"/>
  <c r="S7" i="98"/>
  <c r="E5" i="98"/>
  <c r="F8" i="98"/>
  <c r="L8" i="98"/>
  <c r="K8" i="98"/>
  <c r="J8" i="98"/>
  <c r="I8" i="98"/>
  <c r="H8" i="98"/>
  <c r="G8" i="98"/>
  <c r="I453" i="109"/>
  <c r="H453" i="109"/>
  <c r="G453" i="109"/>
  <c r="F453" i="109"/>
  <c r="E453" i="109"/>
  <c r="I452" i="109"/>
  <c r="H452" i="109"/>
  <c r="G452" i="109"/>
  <c r="F452" i="109"/>
  <c r="E452" i="109"/>
  <c r="I451" i="109"/>
  <c r="H451" i="109"/>
  <c r="G451" i="109"/>
  <c r="F451" i="109"/>
  <c r="E451" i="109"/>
  <c r="I450" i="109"/>
  <c r="H450" i="109"/>
  <c r="G450" i="109"/>
  <c r="F450" i="109"/>
  <c r="E450" i="109"/>
  <c r="I449" i="109"/>
  <c r="H449" i="109"/>
  <c r="G449" i="109"/>
  <c r="F449" i="109"/>
  <c r="E449" i="109"/>
  <c r="I448" i="109"/>
  <c r="H448" i="109"/>
  <c r="G448" i="109"/>
  <c r="F448" i="109"/>
  <c r="E448" i="109"/>
  <c r="I57" i="108"/>
  <c r="H57" i="108"/>
  <c r="G57" i="108"/>
  <c r="F57" i="108"/>
  <c r="E57" i="108"/>
  <c r="I56" i="108"/>
  <c r="H56" i="108"/>
  <c r="G56" i="108"/>
  <c r="F56" i="108"/>
  <c r="E56" i="108"/>
  <c r="I55" i="108"/>
  <c r="H55" i="108"/>
  <c r="G55" i="108"/>
  <c r="F55" i="108"/>
  <c r="E55" i="108"/>
  <c r="I54" i="108"/>
  <c r="H54" i="108"/>
  <c r="G54" i="108"/>
  <c r="F54" i="108"/>
  <c r="E54" i="108"/>
  <c r="I53" i="108"/>
  <c r="H53" i="108"/>
  <c r="G53" i="108"/>
  <c r="F53" i="108"/>
  <c r="E53" i="108"/>
  <c r="I52" i="108"/>
  <c r="H52" i="108"/>
  <c r="G52" i="108"/>
  <c r="F52" i="108"/>
  <c r="E52" i="108"/>
  <c r="I453" i="106"/>
  <c r="H453" i="106"/>
  <c r="G453" i="106"/>
  <c r="F453" i="106"/>
  <c r="E453" i="106"/>
  <c r="I452" i="106"/>
  <c r="H452" i="106"/>
  <c r="G452" i="106"/>
  <c r="F452" i="106"/>
  <c r="E452" i="106"/>
  <c r="I451" i="106"/>
  <c r="H451" i="106"/>
  <c r="G451" i="106"/>
  <c r="F451" i="106"/>
  <c r="E451" i="106"/>
  <c r="I450" i="106"/>
  <c r="H450" i="106"/>
  <c r="G450" i="106"/>
  <c r="F450" i="106"/>
  <c r="E450" i="106"/>
  <c r="I449" i="106"/>
  <c r="H449" i="106"/>
  <c r="G449" i="106"/>
  <c r="F449" i="106"/>
  <c r="E449" i="106"/>
  <c r="I448" i="106"/>
  <c r="H448" i="106"/>
  <c r="G448" i="106"/>
  <c r="F448" i="106"/>
  <c r="E448" i="106"/>
  <c r="I57" i="86"/>
  <c r="H57" i="86"/>
  <c r="G57" i="86"/>
  <c r="F57" i="86"/>
  <c r="E57" i="86"/>
  <c r="I56" i="86"/>
  <c r="H56" i="86"/>
  <c r="G56" i="86"/>
  <c r="F56" i="86"/>
  <c r="E56" i="86"/>
  <c r="I55" i="86"/>
  <c r="H55" i="86"/>
  <c r="G55" i="86"/>
  <c r="F55" i="86"/>
  <c r="E55" i="86"/>
  <c r="I54" i="86"/>
  <c r="H54" i="86"/>
  <c r="G54" i="86"/>
  <c r="F54" i="86"/>
  <c r="E54" i="86"/>
  <c r="I53" i="86"/>
  <c r="H53" i="86"/>
  <c r="G53" i="86"/>
  <c r="F53" i="86"/>
  <c r="E53" i="86"/>
  <c r="I52" i="86"/>
  <c r="H52" i="86"/>
  <c r="G52" i="86"/>
  <c r="F52" i="86"/>
  <c r="E52" i="86"/>
  <c r="D9" i="114"/>
  <c r="D10" i="114"/>
  <c r="D11" i="114"/>
  <c r="E12" i="114"/>
  <c r="F12" i="114"/>
  <c r="E13" i="114"/>
  <c r="F13" i="114"/>
  <c r="E14" i="114"/>
  <c r="F14" i="114"/>
  <c r="E15" i="114"/>
  <c r="F15" i="114"/>
  <c r="J284" i="116"/>
  <c r="I284" i="116"/>
  <c r="G284" i="116"/>
  <c r="F284" i="116"/>
  <c r="M283" i="116"/>
  <c r="L283" i="116"/>
  <c r="H283" i="116"/>
  <c r="M282" i="116"/>
  <c r="L282" i="116"/>
  <c r="H282" i="116"/>
  <c r="M281" i="116"/>
  <c r="L281" i="116"/>
  <c r="H281" i="116"/>
  <c r="J280" i="116"/>
  <c r="I280" i="116"/>
  <c r="G280" i="116"/>
  <c r="F280" i="116"/>
  <c r="M279" i="116"/>
  <c r="L279" i="116"/>
  <c r="H279" i="116"/>
  <c r="M278" i="116"/>
  <c r="L278" i="116"/>
  <c r="H278" i="116"/>
  <c r="M277" i="116"/>
  <c r="L277" i="116"/>
  <c r="H277" i="116"/>
  <c r="J276" i="116"/>
  <c r="I276" i="116"/>
  <c r="G276" i="116"/>
  <c r="F276" i="116"/>
  <c r="M275" i="116"/>
  <c r="L275" i="116"/>
  <c r="H275" i="116"/>
  <c r="M274" i="116"/>
  <c r="L274" i="116"/>
  <c r="H274" i="116"/>
  <c r="M273" i="116"/>
  <c r="L273" i="116"/>
  <c r="H273" i="116"/>
  <c r="J296" i="116"/>
  <c r="I296" i="116"/>
  <c r="G296" i="116"/>
  <c r="F296" i="116"/>
  <c r="M295" i="116"/>
  <c r="L295" i="116"/>
  <c r="H295" i="116"/>
  <c r="M294" i="116"/>
  <c r="L294" i="116"/>
  <c r="H294" i="116"/>
  <c r="M293" i="116"/>
  <c r="L293" i="116"/>
  <c r="H293" i="116"/>
  <c r="J292" i="116"/>
  <c r="I292" i="116"/>
  <c r="G292" i="116"/>
  <c r="F292" i="116"/>
  <c r="M291" i="116"/>
  <c r="L291" i="116"/>
  <c r="H291" i="116"/>
  <c r="M290" i="116"/>
  <c r="L290" i="116"/>
  <c r="H290" i="116"/>
  <c r="M289" i="116"/>
  <c r="L289" i="116"/>
  <c r="H289" i="116"/>
  <c r="J288" i="116"/>
  <c r="I288" i="116"/>
  <c r="G288" i="116"/>
  <c r="F288" i="116"/>
  <c r="M287" i="116"/>
  <c r="L287" i="116"/>
  <c r="H287" i="116"/>
  <c r="M286" i="116"/>
  <c r="L286" i="116"/>
  <c r="H286" i="116"/>
  <c r="M285" i="116"/>
  <c r="L285" i="116"/>
  <c r="H285" i="116"/>
  <c r="J272" i="116"/>
  <c r="I272" i="116"/>
  <c r="G272" i="116"/>
  <c r="F272" i="116"/>
  <c r="M271" i="116"/>
  <c r="L271" i="116"/>
  <c r="H271" i="116"/>
  <c r="M270" i="116"/>
  <c r="L270" i="116"/>
  <c r="H270" i="116"/>
  <c r="M269" i="116"/>
  <c r="L269" i="116"/>
  <c r="H269" i="116"/>
  <c r="J268" i="116"/>
  <c r="I268" i="116"/>
  <c r="G268" i="116"/>
  <c r="F268" i="116"/>
  <c r="M267" i="116"/>
  <c r="L267" i="116"/>
  <c r="H267" i="116"/>
  <c r="M266" i="116"/>
  <c r="L266" i="116"/>
  <c r="H266" i="116"/>
  <c r="M265" i="116"/>
  <c r="L265" i="116"/>
  <c r="H265" i="116"/>
  <c r="J264" i="116"/>
  <c r="I264" i="116"/>
  <c r="G264" i="116"/>
  <c r="F264" i="116"/>
  <c r="M263" i="116"/>
  <c r="L263" i="116"/>
  <c r="H263" i="116"/>
  <c r="M262" i="116"/>
  <c r="L262" i="116"/>
  <c r="H262" i="116"/>
  <c r="M261" i="116"/>
  <c r="L261" i="116"/>
  <c r="H261" i="116"/>
  <c r="J260" i="116"/>
  <c r="I260" i="116"/>
  <c r="G260" i="116"/>
  <c r="F260" i="116"/>
  <c r="M259" i="116"/>
  <c r="L259" i="116"/>
  <c r="H259" i="116"/>
  <c r="M258" i="116"/>
  <c r="L258" i="116"/>
  <c r="H258" i="116"/>
  <c r="M257" i="116"/>
  <c r="L257" i="116"/>
  <c r="H257" i="116"/>
  <c r="J60" i="116"/>
  <c r="I60" i="116"/>
  <c r="G60" i="116"/>
  <c r="F60" i="116"/>
  <c r="M59" i="116"/>
  <c r="L59" i="116"/>
  <c r="H59" i="116"/>
  <c r="M58" i="116"/>
  <c r="L58" i="116"/>
  <c r="H58" i="116"/>
  <c r="M57" i="116"/>
  <c r="L57" i="116"/>
  <c r="H57" i="116"/>
  <c r="J56" i="116"/>
  <c r="I56" i="116"/>
  <c r="G56" i="116"/>
  <c r="F56" i="116"/>
  <c r="M55" i="116"/>
  <c r="L55" i="116"/>
  <c r="H55" i="116"/>
  <c r="M54" i="116"/>
  <c r="L54" i="116"/>
  <c r="H54" i="116"/>
  <c r="M53" i="116"/>
  <c r="L53" i="116"/>
  <c r="H53" i="116"/>
  <c r="J52" i="116"/>
  <c r="I52" i="116"/>
  <c r="G52" i="116"/>
  <c r="F52" i="116"/>
  <c r="M51" i="116"/>
  <c r="L51" i="116"/>
  <c r="H51" i="116"/>
  <c r="M50" i="116"/>
  <c r="L50" i="116"/>
  <c r="H50" i="116"/>
  <c r="M49" i="116"/>
  <c r="L49" i="116"/>
  <c r="H49" i="116"/>
  <c r="J48" i="116"/>
  <c r="I48" i="116"/>
  <c r="G48" i="116"/>
  <c r="F48" i="116"/>
  <c r="M47" i="116"/>
  <c r="L47" i="116"/>
  <c r="H47" i="116"/>
  <c r="M46" i="116"/>
  <c r="L46" i="116"/>
  <c r="H46" i="116"/>
  <c r="M45" i="116"/>
  <c r="L45" i="116"/>
  <c r="H45" i="116"/>
  <c r="J44" i="116"/>
  <c r="I44" i="116"/>
  <c r="G44" i="116"/>
  <c r="F44" i="116"/>
  <c r="M43" i="116"/>
  <c r="L43" i="116"/>
  <c r="H43" i="116"/>
  <c r="M42" i="116"/>
  <c r="L42" i="116"/>
  <c r="H42" i="116"/>
  <c r="M41" i="116"/>
  <c r="L41" i="116"/>
  <c r="H41" i="116"/>
  <c r="J40" i="116"/>
  <c r="I40" i="116"/>
  <c r="G40" i="116"/>
  <c r="F40" i="116"/>
  <c r="M39" i="116"/>
  <c r="L39" i="116"/>
  <c r="H39" i="116"/>
  <c r="M38" i="116"/>
  <c r="L38" i="116"/>
  <c r="H38" i="116"/>
  <c r="M37" i="116"/>
  <c r="L37" i="116"/>
  <c r="H37" i="116"/>
  <c r="J36" i="116"/>
  <c r="I36" i="116"/>
  <c r="G36" i="116"/>
  <c r="F36" i="116"/>
  <c r="M35" i="116"/>
  <c r="L35" i="116"/>
  <c r="H35" i="116"/>
  <c r="M34" i="116"/>
  <c r="L34" i="116"/>
  <c r="H34" i="116"/>
  <c r="M33" i="116"/>
  <c r="L33" i="116"/>
  <c r="H33" i="116"/>
  <c r="J88" i="116"/>
  <c r="I88" i="116"/>
  <c r="G88" i="116"/>
  <c r="F88" i="116"/>
  <c r="M87" i="116"/>
  <c r="L87" i="116"/>
  <c r="H87" i="116"/>
  <c r="M86" i="116"/>
  <c r="L86" i="116"/>
  <c r="H86" i="116"/>
  <c r="M85" i="116"/>
  <c r="L85" i="116"/>
  <c r="H85" i="116"/>
  <c r="J84" i="116"/>
  <c r="I84" i="116"/>
  <c r="G84" i="116"/>
  <c r="F84" i="116"/>
  <c r="M83" i="116"/>
  <c r="L83" i="116"/>
  <c r="H83" i="116"/>
  <c r="M82" i="116"/>
  <c r="L82" i="116"/>
  <c r="H82" i="116"/>
  <c r="M81" i="116"/>
  <c r="L81" i="116"/>
  <c r="H81" i="116"/>
  <c r="J80" i="116"/>
  <c r="I80" i="116"/>
  <c r="G80" i="116"/>
  <c r="F80" i="116"/>
  <c r="M79" i="116"/>
  <c r="L79" i="116"/>
  <c r="H79" i="116"/>
  <c r="M78" i="116"/>
  <c r="L78" i="116"/>
  <c r="H78" i="116"/>
  <c r="M77" i="116"/>
  <c r="L77" i="116"/>
  <c r="H77" i="116"/>
  <c r="J76" i="116"/>
  <c r="I76" i="116"/>
  <c r="G76" i="116"/>
  <c r="F76" i="116"/>
  <c r="M75" i="116"/>
  <c r="L75" i="116"/>
  <c r="H75" i="116"/>
  <c r="M74" i="116"/>
  <c r="L74" i="116"/>
  <c r="H74" i="116"/>
  <c r="M73" i="116"/>
  <c r="L73" i="116"/>
  <c r="H73" i="116"/>
  <c r="J72" i="116"/>
  <c r="I72" i="116"/>
  <c r="G72" i="116"/>
  <c r="F72" i="116"/>
  <c r="M71" i="116"/>
  <c r="L71" i="116"/>
  <c r="H71" i="116"/>
  <c r="M70" i="116"/>
  <c r="L70" i="116"/>
  <c r="H70" i="116"/>
  <c r="M69" i="116"/>
  <c r="L69" i="116"/>
  <c r="H69" i="116"/>
  <c r="J68" i="116"/>
  <c r="I68" i="116"/>
  <c r="G68" i="116"/>
  <c r="F68" i="116"/>
  <c r="M67" i="116"/>
  <c r="L67" i="116"/>
  <c r="H67" i="116"/>
  <c r="M66" i="116"/>
  <c r="L66" i="116"/>
  <c r="H66" i="116"/>
  <c r="M65" i="116"/>
  <c r="L65" i="116"/>
  <c r="H65" i="116"/>
  <c r="J64" i="116"/>
  <c r="I64" i="116"/>
  <c r="G64" i="116"/>
  <c r="F64" i="116"/>
  <c r="M63" i="116"/>
  <c r="L63" i="116"/>
  <c r="H63" i="116"/>
  <c r="M62" i="116"/>
  <c r="L62" i="116"/>
  <c r="H62" i="116"/>
  <c r="M61" i="116"/>
  <c r="L61" i="116"/>
  <c r="H61" i="116"/>
  <c r="J116" i="116"/>
  <c r="I116" i="116"/>
  <c r="G116" i="116"/>
  <c r="F116" i="116"/>
  <c r="M115" i="116"/>
  <c r="L115" i="116"/>
  <c r="H115" i="116"/>
  <c r="M114" i="116"/>
  <c r="L114" i="116"/>
  <c r="H114" i="116"/>
  <c r="M113" i="116"/>
  <c r="L113" i="116"/>
  <c r="H113" i="116"/>
  <c r="J112" i="116"/>
  <c r="I112" i="116"/>
  <c r="G112" i="116"/>
  <c r="F112" i="116"/>
  <c r="M111" i="116"/>
  <c r="L111" i="116"/>
  <c r="H111" i="116"/>
  <c r="M110" i="116"/>
  <c r="L110" i="116"/>
  <c r="H110" i="116"/>
  <c r="M109" i="116"/>
  <c r="L109" i="116"/>
  <c r="H109" i="116"/>
  <c r="J108" i="116"/>
  <c r="I108" i="116"/>
  <c r="G108" i="116"/>
  <c r="F108" i="116"/>
  <c r="M107" i="116"/>
  <c r="L107" i="116"/>
  <c r="H107" i="116"/>
  <c r="M106" i="116"/>
  <c r="L106" i="116"/>
  <c r="H106" i="116"/>
  <c r="M105" i="116"/>
  <c r="L105" i="116"/>
  <c r="H105" i="116"/>
  <c r="J104" i="116"/>
  <c r="I104" i="116"/>
  <c r="G104" i="116"/>
  <c r="F104" i="116"/>
  <c r="M103" i="116"/>
  <c r="L103" i="116"/>
  <c r="H103" i="116"/>
  <c r="M102" i="116"/>
  <c r="L102" i="116"/>
  <c r="H102" i="116"/>
  <c r="M101" i="116"/>
  <c r="L101" i="116"/>
  <c r="H101" i="116"/>
  <c r="J100" i="116"/>
  <c r="I100" i="116"/>
  <c r="G100" i="116"/>
  <c r="F100" i="116"/>
  <c r="M99" i="116"/>
  <c r="L99" i="116"/>
  <c r="H99" i="116"/>
  <c r="M98" i="116"/>
  <c r="L98" i="116"/>
  <c r="H98" i="116"/>
  <c r="M97" i="116"/>
  <c r="L97" i="116"/>
  <c r="H97" i="116"/>
  <c r="J96" i="116"/>
  <c r="I96" i="116"/>
  <c r="G96" i="116"/>
  <c r="F96" i="116"/>
  <c r="M95" i="116"/>
  <c r="L95" i="116"/>
  <c r="H95" i="116"/>
  <c r="M94" i="116"/>
  <c r="L94" i="116"/>
  <c r="H94" i="116"/>
  <c r="M93" i="116"/>
  <c r="L93" i="116"/>
  <c r="H93" i="116"/>
  <c r="J92" i="116"/>
  <c r="I92" i="116"/>
  <c r="G92" i="116"/>
  <c r="F92" i="116"/>
  <c r="M91" i="116"/>
  <c r="L91" i="116"/>
  <c r="H91" i="116"/>
  <c r="M90" i="116"/>
  <c r="L90" i="116"/>
  <c r="H90" i="116"/>
  <c r="M89" i="116"/>
  <c r="L89" i="116"/>
  <c r="H89" i="116"/>
  <c r="J144" i="116"/>
  <c r="I144" i="116"/>
  <c r="G144" i="116"/>
  <c r="F144" i="116"/>
  <c r="M143" i="116"/>
  <c r="L143" i="116"/>
  <c r="H143" i="116"/>
  <c r="M142" i="116"/>
  <c r="L142" i="116"/>
  <c r="H142" i="116"/>
  <c r="M141" i="116"/>
  <c r="L141" i="116"/>
  <c r="H141" i="116"/>
  <c r="J140" i="116"/>
  <c r="I140" i="116"/>
  <c r="G140" i="116"/>
  <c r="F140" i="116"/>
  <c r="M139" i="116"/>
  <c r="L139" i="116"/>
  <c r="H139" i="116"/>
  <c r="M138" i="116"/>
  <c r="L138" i="116"/>
  <c r="H138" i="116"/>
  <c r="M137" i="116"/>
  <c r="L137" i="116"/>
  <c r="H137" i="116"/>
  <c r="J136" i="116"/>
  <c r="I136" i="116"/>
  <c r="G136" i="116"/>
  <c r="F136" i="116"/>
  <c r="M135" i="116"/>
  <c r="L135" i="116"/>
  <c r="H135" i="116"/>
  <c r="M134" i="116"/>
  <c r="L134" i="116"/>
  <c r="H134" i="116"/>
  <c r="M133" i="116"/>
  <c r="L133" i="116"/>
  <c r="H133" i="116"/>
  <c r="J132" i="116"/>
  <c r="I132" i="116"/>
  <c r="G132" i="116"/>
  <c r="F132" i="116"/>
  <c r="M131" i="116"/>
  <c r="L131" i="116"/>
  <c r="H131" i="116"/>
  <c r="M130" i="116"/>
  <c r="L130" i="116"/>
  <c r="H130" i="116"/>
  <c r="M129" i="116"/>
  <c r="L129" i="116"/>
  <c r="H129" i="116"/>
  <c r="J128" i="116"/>
  <c r="I128" i="116"/>
  <c r="G128" i="116"/>
  <c r="F128" i="116"/>
  <c r="M127" i="116"/>
  <c r="L127" i="116"/>
  <c r="H127" i="116"/>
  <c r="M126" i="116"/>
  <c r="L126" i="116"/>
  <c r="H126" i="116"/>
  <c r="M125" i="116"/>
  <c r="L125" i="116"/>
  <c r="H125" i="116"/>
  <c r="J124" i="116"/>
  <c r="I124" i="116"/>
  <c r="G124" i="116"/>
  <c r="F124" i="116"/>
  <c r="M123" i="116"/>
  <c r="L123" i="116"/>
  <c r="H123" i="116"/>
  <c r="M122" i="116"/>
  <c r="L122" i="116"/>
  <c r="H122" i="116"/>
  <c r="M121" i="116"/>
  <c r="L121" i="116"/>
  <c r="H121" i="116"/>
  <c r="J120" i="116"/>
  <c r="I120" i="116"/>
  <c r="G120" i="116"/>
  <c r="F120" i="116"/>
  <c r="M119" i="116"/>
  <c r="L119" i="116"/>
  <c r="H119" i="116"/>
  <c r="M118" i="116"/>
  <c r="L118" i="116"/>
  <c r="H118" i="116"/>
  <c r="M117" i="116"/>
  <c r="L117" i="116"/>
  <c r="H117" i="116"/>
  <c r="J172" i="116"/>
  <c r="I172" i="116"/>
  <c r="G172" i="116"/>
  <c r="F172" i="116"/>
  <c r="M171" i="116"/>
  <c r="L171" i="116"/>
  <c r="H171" i="116"/>
  <c r="M170" i="116"/>
  <c r="L170" i="116"/>
  <c r="H170" i="116"/>
  <c r="M169" i="116"/>
  <c r="L169" i="116"/>
  <c r="H169" i="116"/>
  <c r="J168" i="116"/>
  <c r="I168" i="116"/>
  <c r="G168" i="116"/>
  <c r="F168" i="116"/>
  <c r="M167" i="116"/>
  <c r="L167" i="116"/>
  <c r="H167" i="116"/>
  <c r="M166" i="116"/>
  <c r="L166" i="116"/>
  <c r="H166" i="116"/>
  <c r="M165" i="116"/>
  <c r="L165" i="116"/>
  <c r="H165" i="116"/>
  <c r="J164" i="116"/>
  <c r="I164" i="116"/>
  <c r="G164" i="116"/>
  <c r="F164" i="116"/>
  <c r="M163" i="116"/>
  <c r="L163" i="116"/>
  <c r="H163" i="116"/>
  <c r="M162" i="116"/>
  <c r="L162" i="116"/>
  <c r="H162" i="116"/>
  <c r="M161" i="116"/>
  <c r="L161" i="116"/>
  <c r="H161" i="116"/>
  <c r="J160" i="116"/>
  <c r="I160" i="116"/>
  <c r="G160" i="116"/>
  <c r="F160" i="116"/>
  <c r="M159" i="116"/>
  <c r="L159" i="116"/>
  <c r="H159" i="116"/>
  <c r="M158" i="116"/>
  <c r="L158" i="116"/>
  <c r="H158" i="116"/>
  <c r="M157" i="116"/>
  <c r="L157" i="116"/>
  <c r="H157" i="116"/>
  <c r="J156" i="116"/>
  <c r="I156" i="116"/>
  <c r="G156" i="116"/>
  <c r="F156" i="116"/>
  <c r="M155" i="116"/>
  <c r="L155" i="116"/>
  <c r="H155" i="116"/>
  <c r="M154" i="116"/>
  <c r="L154" i="116"/>
  <c r="H154" i="116"/>
  <c r="M153" i="116"/>
  <c r="L153" i="116"/>
  <c r="H153" i="116"/>
  <c r="J152" i="116"/>
  <c r="I152" i="116"/>
  <c r="G152" i="116"/>
  <c r="F152" i="116"/>
  <c r="M151" i="116"/>
  <c r="L151" i="116"/>
  <c r="H151" i="116"/>
  <c r="M150" i="116"/>
  <c r="L150" i="116"/>
  <c r="H150" i="116"/>
  <c r="M149" i="116"/>
  <c r="L149" i="116"/>
  <c r="H149" i="116"/>
  <c r="J148" i="116"/>
  <c r="I148" i="116"/>
  <c r="G148" i="116"/>
  <c r="F148" i="116"/>
  <c r="M147" i="116"/>
  <c r="L147" i="116"/>
  <c r="H147" i="116"/>
  <c r="M146" i="116"/>
  <c r="L146" i="116"/>
  <c r="H146" i="116"/>
  <c r="M145" i="116"/>
  <c r="L145" i="116"/>
  <c r="H145" i="116"/>
  <c r="J200" i="116"/>
  <c r="I200" i="116"/>
  <c r="G200" i="116"/>
  <c r="F200" i="116"/>
  <c r="M199" i="116"/>
  <c r="L199" i="116"/>
  <c r="H199" i="116"/>
  <c r="M198" i="116"/>
  <c r="L198" i="116"/>
  <c r="H198" i="116"/>
  <c r="M197" i="116"/>
  <c r="L197" i="116"/>
  <c r="H197" i="116"/>
  <c r="J196" i="116"/>
  <c r="I196" i="116"/>
  <c r="G196" i="116"/>
  <c r="F196" i="116"/>
  <c r="M195" i="116"/>
  <c r="L195" i="116"/>
  <c r="H195" i="116"/>
  <c r="M194" i="116"/>
  <c r="L194" i="116"/>
  <c r="H194" i="116"/>
  <c r="M193" i="116"/>
  <c r="L193" i="116"/>
  <c r="H193" i="116"/>
  <c r="J192" i="116"/>
  <c r="I192" i="116"/>
  <c r="G192" i="116"/>
  <c r="F192" i="116"/>
  <c r="M191" i="116"/>
  <c r="L191" i="116"/>
  <c r="H191" i="116"/>
  <c r="M190" i="116"/>
  <c r="L190" i="116"/>
  <c r="H190" i="116"/>
  <c r="M189" i="116"/>
  <c r="L189" i="116"/>
  <c r="H189" i="116"/>
  <c r="J188" i="116"/>
  <c r="I188" i="116"/>
  <c r="G188" i="116"/>
  <c r="F188" i="116"/>
  <c r="M187" i="116"/>
  <c r="L187" i="116"/>
  <c r="H187" i="116"/>
  <c r="M186" i="116"/>
  <c r="L186" i="116"/>
  <c r="H186" i="116"/>
  <c r="M185" i="116"/>
  <c r="L185" i="116"/>
  <c r="H185" i="116"/>
  <c r="J184" i="116"/>
  <c r="I184" i="116"/>
  <c r="G184" i="116"/>
  <c r="F184" i="116"/>
  <c r="M183" i="116"/>
  <c r="L183" i="116"/>
  <c r="H183" i="116"/>
  <c r="M182" i="116"/>
  <c r="L182" i="116"/>
  <c r="H182" i="116"/>
  <c r="M181" i="116"/>
  <c r="L181" i="116"/>
  <c r="H181" i="116"/>
  <c r="J180" i="116"/>
  <c r="I180" i="116"/>
  <c r="G180" i="116"/>
  <c r="F180" i="116"/>
  <c r="M179" i="116"/>
  <c r="L179" i="116"/>
  <c r="H179" i="116"/>
  <c r="M178" i="116"/>
  <c r="L178" i="116"/>
  <c r="H178" i="116"/>
  <c r="M177" i="116"/>
  <c r="L177" i="116"/>
  <c r="H177" i="116"/>
  <c r="J176" i="116"/>
  <c r="I176" i="116"/>
  <c r="G176" i="116"/>
  <c r="F176" i="116"/>
  <c r="M175" i="116"/>
  <c r="L175" i="116"/>
  <c r="H175" i="116"/>
  <c r="M174" i="116"/>
  <c r="L174" i="116"/>
  <c r="H174" i="116"/>
  <c r="M173" i="116"/>
  <c r="L173" i="116"/>
  <c r="H173" i="116"/>
  <c r="J228" i="116"/>
  <c r="I228" i="116"/>
  <c r="G228" i="116"/>
  <c r="F228" i="116"/>
  <c r="M227" i="116"/>
  <c r="L227" i="116"/>
  <c r="H227" i="116"/>
  <c r="M226" i="116"/>
  <c r="L226" i="116"/>
  <c r="H226" i="116"/>
  <c r="M225" i="116"/>
  <c r="L225" i="116"/>
  <c r="H225" i="116"/>
  <c r="J224" i="116"/>
  <c r="I224" i="116"/>
  <c r="G224" i="116"/>
  <c r="F224" i="116"/>
  <c r="M223" i="116"/>
  <c r="L223" i="116"/>
  <c r="H223" i="116"/>
  <c r="M222" i="116"/>
  <c r="L222" i="116"/>
  <c r="H222" i="116"/>
  <c r="M221" i="116"/>
  <c r="L221" i="116"/>
  <c r="H221" i="116"/>
  <c r="J220" i="116"/>
  <c r="I220" i="116"/>
  <c r="G220" i="116"/>
  <c r="F220" i="116"/>
  <c r="M219" i="116"/>
  <c r="L219" i="116"/>
  <c r="H219" i="116"/>
  <c r="M218" i="116"/>
  <c r="L218" i="116"/>
  <c r="H218" i="116"/>
  <c r="M217" i="116"/>
  <c r="L217" i="116"/>
  <c r="H217" i="116"/>
  <c r="J216" i="116"/>
  <c r="I216" i="116"/>
  <c r="G216" i="116"/>
  <c r="F216" i="116"/>
  <c r="M215" i="116"/>
  <c r="L215" i="116"/>
  <c r="H215" i="116"/>
  <c r="M214" i="116"/>
  <c r="L214" i="116"/>
  <c r="H214" i="116"/>
  <c r="M213" i="116"/>
  <c r="L213" i="116"/>
  <c r="H213" i="116"/>
  <c r="J212" i="116"/>
  <c r="I212" i="116"/>
  <c r="G212" i="116"/>
  <c r="F212" i="116"/>
  <c r="M211" i="116"/>
  <c r="L211" i="116"/>
  <c r="H211" i="116"/>
  <c r="M210" i="116"/>
  <c r="L210" i="116"/>
  <c r="H210" i="116"/>
  <c r="M209" i="116"/>
  <c r="L209" i="116"/>
  <c r="H209" i="116"/>
  <c r="J208" i="116"/>
  <c r="I208" i="116"/>
  <c r="G208" i="116"/>
  <c r="F208" i="116"/>
  <c r="M207" i="116"/>
  <c r="L207" i="116"/>
  <c r="H207" i="116"/>
  <c r="M206" i="116"/>
  <c r="L206" i="116"/>
  <c r="H206" i="116"/>
  <c r="M205" i="116"/>
  <c r="L205" i="116"/>
  <c r="H205" i="116"/>
  <c r="J204" i="116"/>
  <c r="I204" i="116"/>
  <c r="G204" i="116"/>
  <c r="F204" i="116"/>
  <c r="M203" i="116"/>
  <c r="L203" i="116"/>
  <c r="H203" i="116"/>
  <c r="M202" i="116"/>
  <c r="L202" i="116"/>
  <c r="H202" i="116"/>
  <c r="M201" i="116"/>
  <c r="L201" i="116"/>
  <c r="H201" i="116"/>
  <c r="J256" i="116"/>
  <c r="I256" i="116"/>
  <c r="G256" i="116"/>
  <c r="F256" i="116"/>
  <c r="M255" i="116"/>
  <c r="L255" i="116"/>
  <c r="H255" i="116"/>
  <c r="M254" i="116"/>
  <c r="L254" i="116"/>
  <c r="H254" i="116"/>
  <c r="M253" i="116"/>
  <c r="L253" i="116"/>
  <c r="H253" i="116"/>
  <c r="J252" i="116"/>
  <c r="I252" i="116"/>
  <c r="G252" i="116"/>
  <c r="F252" i="116"/>
  <c r="M251" i="116"/>
  <c r="L251" i="116"/>
  <c r="H251" i="116"/>
  <c r="M250" i="116"/>
  <c r="L250" i="116"/>
  <c r="H250" i="116"/>
  <c r="M249" i="116"/>
  <c r="L249" i="116"/>
  <c r="H249" i="116"/>
  <c r="J248" i="116"/>
  <c r="I248" i="116"/>
  <c r="G248" i="116"/>
  <c r="F248" i="116"/>
  <c r="M247" i="116"/>
  <c r="L247" i="116"/>
  <c r="H247" i="116"/>
  <c r="M246" i="116"/>
  <c r="L246" i="116"/>
  <c r="H246" i="116"/>
  <c r="M245" i="116"/>
  <c r="L245" i="116"/>
  <c r="H245" i="116"/>
  <c r="J244" i="116"/>
  <c r="I244" i="116"/>
  <c r="G244" i="116"/>
  <c r="F244" i="116"/>
  <c r="M243" i="116"/>
  <c r="L243" i="116"/>
  <c r="H243" i="116"/>
  <c r="M242" i="116"/>
  <c r="L242" i="116"/>
  <c r="H242" i="116"/>
  <c r="M241" i="116"/>
  <c r="L241" i="116"/>
  <c r="H241" i="116"/>
  <c r="J240" i="116"/>
  <c r="I240" i="116"/>
  <c r="G240" i="116"/>
  <c r="F240" i="116"/>
  <c r="M239" i="116"/>
  <c r="L239" i="116"/>
  <c r="H239" i="116"/>
  <c r="M238" i="116"/>
  <c r="L238" i="116"/>
  <c r="H238" i="116"/>
  <c r="M237" i="116"/>
  <c r="L237" i="116"/>
  <c r="H237" i="116"/>
  <c r="J236" i="116"/>
  <c r="I236" i="116"/>
  <c r="G236" i="116"/>
  <c r="F236" i="116"/>
  <c r="M235" i="116"/>
  <c r="L235" i="116"/>
  <c r="H235" i="116"/>
  <c r="M234" i="116"/>
  <c r="L234" i="116"/>
  <c r="H234" i="116"/>
  <c r="M233" i="116"/>
  <c r="L233" i="116"/>
  <c r="H233" i="116"/>
  <c r="J232" i="116"/>
  <c r="I232" i="116"/>
  <c r="G232" i="116"/>
  <c r="F232" i="116"/>
  <c r="M231" i="116"/>
  <c r="L231" i="116"/>
  <c r="H231" i="116"/>
  <c r="M230" i="116"/>
  <c r="L230" i="116"/>
  <c r="H230" i="116"/>
  <c r="M229" i="116"/>
  <c r="L229" i="116"/>
  <c r="H229" i="116"/>
  <c r="J300" i="116"/>
  <c r="I300" i="116"/>
  <c r="G300" i="116"/>
  <c r="F300" i="116"/>
  <c r="M299" i="116"/>
  <c r="L299" i="116"/>
  <c r="H299" i="116"/>
  <c r="M298" i="116"/>
  <c r="L298" i="116"/>
  <c r="H298" i="116"/>
  <c r="M297" i="116"/>
  <c r="L297" i="116"/>
  <c r="H297" i="116"/>
  <c r="J32" i="116"/>
  <c r="I32" i="116"/>
  <c r="G32" i="116"/>
  <c r="F32" i="116"/>
  <c r="M31" i="116"/>
  <c r="L31" i="116"/>
  <c r="H31" i="116"/>
  <c r="M30" i="116"/>
  <c r="L30" i="116"/>
  <c r="H30" i="116"/>
  <c r="M29" i="116"/>
  <c r="L29" i="116"/>
  <c r="H29" i="116"/>
  <c r="J28" i="116"/>
  <c r="I28" i="116"/>
  <c r="G28" i="116"/>
  <c r="F28" i="116"/>
  <c r="M27" i="116"/>
  <c r="L27" i="116"/>
  <c r="H27" i="116"/>
  <c r="M26" i="116"/>
  <c r="L26" i="116"/>
  <c r="H26" i="116"/>
  <c r="M25" i="116"/>
  <c r="L25" i="116"/>
  <c r="H25" i="116"/>
  <c r="J24" i="116"/>
  <c r="I24" i="116"/>
  <c r="G24" i="116"/>
  <c r="F24" i="116"/>
  <c r="M23" i="116"/>
  <c r="L23" i="116"/>
  <c r="H23" i="116"/>
  <c r="M22" i="116"/>
  <c r="L22" i="116"/>
  <c r="H22" i="116"/>
  <c r="M21" i="116"/>
  <c r="L21" i="116"/>
  <c r="H21" i="116"/>
  <c r="J20" i="116"/>
  <c r="I20" i="116"/>
  <c r="G20" i="116"/>
  <c r="F20" i="116"/>
  <c r="M19" i="116"/>
  <c r="L19" i="116"/>
  <c r="H19" i="116"/>
  <c r="M18" i="116"/>
  <c r="L18" i="116"/>
  <c r="H18" i="116"/>
  <c r="M17" i="116"/>
  <c r="L17" i="116"/>
  <c r="H17" i="116"/>
  <c r="J16" i="116"/>
  <c r="I16" i="116"/>
  <c r="G16" i="116"/>
  <c r="F16" i="116"/>
  <c r="M15" i="116"/>
  <c r="L15" i="116"/>
  <c r="H15" i="116"/>
  <c r="M14" i="116"/>
  <c r="L14" i="116"/>
  <c r="H14" i="116"/>
  <c r="M13" i="116"/>
  <c r="L13" i="116"/>
  <c r="H13" i="116"/>
  <c r="J12" i="116"/>
  <c r="I12" i="116"/>
  <c r="G12" i="116"/>
  <c r="F12" i="116"/>
  <c r="M11" i="116"/>
  <c r="L11" i="116"/>
  <c r="H11" i="116"/>
  <c r="M10" i="116"/>
  <c r="L10" i="116"/>
  <c r="H10" i="116"/>
  <c r="M9" i="116"/>
  <c r="L9" i="116"/>
  <c r="H9" i="116"/>
  <c r="J8" i="116"/>
  <c r="I8" i="116"/>
  <c r="G8" i="116"/>
  <c r="F8" i="116"/>
  <c r="M7" i="116"/>
  <c r="L7" i="116"/>
  <c r="H7" i="116"/>
  <c r="M6" i="116"/>
  <c r="L6" i="116"/>
  <c r="H6" i="116"/>
  <c r="M5" i="116"/>
  <c r="L5" i="116"/>
  <c r="H5" i="116"/>
  <c r="H276" i="116" l="1"/>
  <c r="L292" i="116"/>
  <c r="K283" i="116"/>
  <c r="K282" i="116"/>
  <c r="M284" i="116"/>
  <c r="L284" i="116"/>
  <c r="M280" i="116"/>
  <c r="L144" i="116"/>
  <c r="L136" i="116"/>
  <c r="L112" i="116"/>
  <c r="L56" i="116"/>
  <c r="L48" i="116"/>
  <c r="I10" i="110"/>
  <c r="S5" i="110" s="1"/>
  <c r="E12" i="122"/>
  <c r="E11" i="120"/>
  <c r="G11" i="120" s="1"/>
  <c r="E12" i="98"/>
  <c r="O5" i="98"/>
  <c r="M5" i="98"/>
  <c r="I7" i="110"/>
  <c r="E7" i="120"/>
  <c r="E8" i="122"/>
  <c r="E8" i="98"/>
  <c r="H7" i="91"/>
  <c r="J304" i="118"/>
  <c r="J40" i="98"/>
  <c r="K304" i="118"/>
  <c r="K40" i="98"/>
  <c r="L40" i="98"/>
  <c r="L304" i="118"/>
  <c r="H304" i="118"/>
  <c r="H40" i="98"/>
  <c r="I304" i="118"/>
  <c r="I40" i="98"/>
  <c r="F304" i="118"/>
  <c r="F40" i="98"/>
  <c r="G304" i="118"/>
  <c r="G40" i="98"/>
  <c r="E16" i="114"/>
  <c r="F16" i="114"/>
  <c r="D15" i="114"/>
  <c r="D13" i="114"/>
  <c r="K279" i="116"/>
  <c r="M180" i="116"/>
  <c r="L276" i="116"/>
  <c r="L248" i="116"/>
  <c r="K106" i="116"/>
  <c r="M40" i="116"/>
  <c r="M56" i="116"/>
  <c r="M60" i="116"/>
  <c r="K193" i="116"/>
  <c r="K29" i="116"/>
  <c r="K297" i="116"/>
  <c r="K230" i="116"/>
  <c r="K233" i="116"/>
  <c r="K235" i="116"/>
  <c r="K161" i="116"/>
  <c r="K169" i="116"/>
  <c r="K171" i="116"/>
  <c r="L36" i="116"/>
  <c r="K74" i="116"/>
  <c r="M224" i="116"/>
  <c r="M200" i="116"/>
  <c r="M160" i="116"/>
  <c r="M120" i="116"/>
  <c r="M16" i="116"/>
  <c r="K158" i="116"/>
  <c r="K118" i="116"/>
  <c r="L236" i="116"/>
  <c r="L196" i="116"/>
  <c r="M136" i="116"/>
  <c r="K237" i="116"/>
  <c r="M240" i="116"/>
  <c r="K194" i="116"/>
  <c r="K129" i="116"/>
  <c r="K131" i="116"/>
  <c r="K137" i="116"/>
  <c r="K105" i="116"/>
  <c r="K107" i="116"/>
  <c r="K37" i="116"/>
  <c r="K47" i="116"/>
  <c r="L8" i="116"/>
  <c r="L12" i="116"/>
  <c r="L16" i="116"/>
  <c r="L148" i="116"/>
  <c r="K214" i="116"/>
  <c r="M132" i="116"/>
  <c r="L204" i="116"/>
  <c r="L220" i="116"/>
  <c r="K257" i="116"/>
  <c r="K259" i="116"/>
  <c r="K262" i="116"/>
  <c r="K265" i="116"/>
  <c r="M196" i="116"/>
  <c r="L260" i="116"/>
  <c r="K253" i="116"/>
  <c r="K205" i="116"/>
  <c r="K213" i="116"/>
  <c r="K215" i="116"/>
  <c r="M168" i="116"/>
  <c r="K34" i="116"/>
  <c r="M48" i="116"/>
  <c r="E260" i="116"/>
  <c r="L20" i="116"/>
  <c r="L24" i="116"/>
  <c r="L28" i="116"/>
  <c r="L168" i="116"/>
  <c r="L96" i="116"/>
  <c r="L104" i="116"/>
  <c r="L52" i="116"/>
  <c r="M176" i="116"/>
  <c r="M188" i="116"/>
  <c r="L156" i="116"/>
  <c r="L172" i="116"/>
  <c r="L124" i="116"/>
  <c r="L100" i="116"/>
  <c r="L64" i="116"/>
  <c r="L72" i="116"/>
  <c r="L84" i="116"/>
  <c r="L88" i="116"/>
  <c r="M260" i="116"/>
  <c r="L268" i="116"/>
  <c r="L288" i="116"/>
  <c r="H296" i="116"/>
  <c r="M148" i="116"/>
  <c r="M156" i="116"/>
  <c r="M140" i="116"/>
  <c r="M92" i="116"/>
  <c r="M68" i="116"/>
  <c r="M76" i="116"/>
  <c r="E168" i="116"/>
  <c r="L120" i="116"/>
  <c r="L128" i="116"/>
  <c r="E76" i="116"/>
  <c r="E36" i="116"/>
  <c r="E264" i="116"/>
  <c r="L264" i="116"/>
  <c r="E272" i="116"/>
  <c r="L272" i="116"/>
  <c r="E292" i="116"/>
  <c r="L232" i="116"/>
  <c r="L240" i="116"/>
  <c r="L216" i="116"/>
  <c r="L176" i="116"/>
  <c r="K167" i="116"/>
  <c r="K95" i="116"/>
  <c r="K98" i="116"/>
  <c r="K77" i="116"/>
  <c r="K81" i="116"/>
  <c r="K85" i="116"/>
  <c r="K87" i="116"/>
  <c r="K271" i="116"/>
  <c r="K286" i="116"/>
  <c r="K291" i="116"/>
  <c r="M20" i="116"/>
  <c r="M24" i="116"/>
  <c r="M28" i="116"/>
  <c r="M32" i="116"/>
  <c r="M232" i="116"/>
  <c r="L212" i="116"/>
  <c r="M96" i="116"/>
  <c r="M112" i="116"/>
  <c r="K49" i="116"/>
  <c r="K53" i="116"/>
  <c r="K142" i="116"/>
  <c r="M300" i="116"/>
  <c r="K241" i="116"/>
  <c r="K251" i="116"/>
  <c r="K254" i="116"/>
  <c r="K201" i="116"/>
  <c r="E216" i="116"/>
  <c r="L192" i="116"/>
  <c r="K149" i="116"/>
  <c r="K151" i="116"/>
  <c r="K154" i="116"/>
  <c r="K157" i="116"/>
  <c r="L140" i="116"/>
  <c r="E104" i="116"/>
  <c r="M64" i="116"/>
  <c r="M288" i="116"/>
  <c r="K295" i="116"/>
  <c r="K274" i="116"/>
  <c r="H280" i="116"/>
  <c r="E232" i="116"/>
  <c r="L244" i="116"/>
  <c r="M192" i="116"/>
  <c r="L200" i="116"/>
  <c r="L152" i="116"/>
  <c r="K165" i="116"/>
  <c r="L92" i="116"/>
  <c r="L80" i="116"/>
  <c r="L60" i="116"/>
  <c r="L296" i="116"/>
  <c r="H136" i="116"/>
  <c r="M252" i="116"/>
  <c r="K177" i="116"/>
  <c r="K182" i="116"/>
  <c r="K185" i="116"/>
  <c r="M152" i="116"/>
  <c r="K113" i="116"/>
  <c r="M212" i="116"/>
  <c r="M220" i="116"/>
  <c r="M228" i="116"/>
  <c r="L180" i="116"/>
  <c r="L188" i="116"/>
  <c r="H192" i="116"/>
  <c r="K145" i="116"/>
  <c r="M100" i="116"/>
  <c r="L116" i="116"/>
  <c r="L76" i="116"/>
  <c r="E84" i="116"/>
  <c r="L44" i="116"/>
  <c r="M264" i="116"/>
  <c r="M272" i="116"/>
  <c r="K289" i="116"/>
  <c r="E276" i="116"/>
  <c r="L224" i="116"/>
  <c r="E288" i="116"/>
  <c r="K5" i="116"/>
  <c r="E300" i="116"/>
  <c r="L300" i="116"/>
  <c r="M216" i="116"/>
  <c r="K221" i="116"/>
  <c r="L164" i="116"/>
  <c r="K103" i="116"/>
  <c r="M104" i="116"/>
  <c r="K109" i="116"/>
  <c r="M84" i="116"/>
  <c r="K267" i="116"/>
  <c r="K270" i="116"/>
  <c r="K287" i="116"/>
  <c r="M248" i="116"/>
  <c r="M256" i="116"/>
  <c r="L208" i="116"/>
  <c r="K191" i="116"/>
  <c r="K290" i="116"/>
  <c r="K13" i="116"/>
  <c r="K298" i="116"/>
  <c r="H240" i="116"/>
  <c r="E244" i="116"/>
  <c r="E248" i="116"/>
  <c r="E208" i="116"/>
  <c r="K225" i="116"/>
  <c r="L184" i="116"/>
  <c r="H148" i="116"/>
  <c r="E156" i="116"/>
  <c r="K117" i="116"/>
  <c r="M124" i="116"/>
  <c r="L132" i="116"/>
  <c r="L108" i="116"/>
  <c r="K33" i="116"/>
  <c r="H52" i="116"/>
  <c r="K261" i="116"/>
  <c r="K269" i="116"/>
  <c r="K294" i="116"/>
  <c r="K277" i="116"/>
  <c r="L32" i="116"/>
  <c r="M236" i="116"/>
  <c r="K249" i="116"/>
  <c r="L256" i="116"/>
  <c r="K218" i="116"/>
  <c r="L228" i="116"/>
  <c r="E180" i="116"/>
  <c r="M184" i="116"/>
  <c r="M144" i="116"/>
  <c r="K101" i="116"/>
  <c r="M108" i="116"/>
  <c r="E116" i="116"/>
  <c r="M72" i="116"/>
  <c r="H44" i="116"/>
  <c r="E48" i="116"/>
  <c r="M292" i="116"/>
  <c r="K273" i="116"/>
  <c r="K275" i="116"/>
  <c r="L280" i="116"/>
  <c r="K17" i="116"/>
  <c r="H288" i="116"/>
  <c r="K25" i="116"/>
  <c r="K229" i="116"/>
  <c r="M244" i="116"/>
  <c r="L252" i="116"/>
  <c r="M208" i="116"/>
  <c r="E200" i="116"/>
  <c r="K166" i="116"/>
  <c r="K130" i="116"/>
  <c r="H144" i="116"/>
  <c r="K89" i="116"/>
  <c r="H108" i="116"/>
  <c r="K65" i="116"/>
  <c r="K67" i="116"/>
  <c r="K70" i="116"/>
  <c r="K73" i="116"/>
  <c r="M44" i="116"/>
  <c r="E296" i="116"/>
  <c r="K278" i="116"/>
  <c r="E284" i="116"/>
  <c r="K173" i="116"/>
  <c r="M164" i="116"/>
  <c r="M128" i="116"/>
  <c r="K133" i="116"/>
  <c r="M116" i="116"/>
  <c r="L68" i="116"/>
  <c r="M80" i="116"/>
  <c r="H300" i="116"/>
  <c r="K245" i="116"/>
  <c r="K247" i="116"/>
  <c r="E252" i="116"/>
  <c r="M276" i="116"/>
  <c r="M8" i="116"/>
  <c r="M12" i="116"/>
  <c r="M204" i="116"/>
  <c r="K217" i="116"/>
  <c r="K219" i="116"/>
  <c r="L160" i="116"/>
  <c r="H164" i="116"/>
  <c r="M172" i="116"/>
  <c r="K121" i="116"/>
  <c r="E92" i="116"/>
  <c r="K102" i="116"/>
  <c r="K114" i="116"/>
  <c r="K61" i="116"/>
  <c r="K63" i="116"/>
  <c r="H80" i="116"/>
  <c r="M88" i="116"/>
  <c r="M36" i="116"/>
  <c r="L40" i="116"/>
  <c r="K45" i="116"/>
  <c r="M52" i="116"/>
  <c r="K57" i="116"/>
  <c r="K258" i="116"/>
  <c r="M268" i="116"/>
  <c r="H292" i="116"/>
  <c r="K292" i="116" s="1"/>
  <c r="M296" i="116"/>
  <c r="E280" i="116"/>
  <c r="D12" i="114"/>
  <c r="D14" i="114"/>
  <c r="I8" i="110"/>
  <c r="Q5" i="110" s="1"/>
  <c r="I9" i="110"/>
  <c r="R5" i="110" s="1"/>
  <c r="I4" i="110"/>
  <c r="Q4" i="110" s="1"/>
  <c r="I5" i="110"/>
  <c r="R4" i="110" s="1"/>
  <c r="I6" i="110"/>
  <c r="S4" i="110" s="1"/>
  <c r="R25" i="98"/>
  <c r="R26" i="98"/>
  <c r="M30" i="98"/>
  <c r="S29" i="98"/>
  <c r="S13" i="98"/>
  <c r="S26" i="98"/>
  <c r="Q31" i="98"/>
  <c r="H5" i="91"/>
  <c r="H4" i="91"/>
  <c r="H6" i="91"/>
  <c r="R31" i="98"/>
  <c r="R34" i="98"/>
  <c r="S31" i="98"/>
  <c r="S34" i="98"/>
  <c r="Q21" i="98"/>
  <c r="R10" i="98"/>
  <c r="R21" i="98"/>
  <c r="Q30" i="98"/>
  <c r="N33" i="98"/>
  <c r="N35" i="98"/>
  <c r="R30" i="98"/>
  <c r="R33" i="98"/>
  <c r="R35" i="98"/>
  <c r="M29" i="98"/>
  <c r="S30" i="98"/>
  <c r="S33" i="98"/>
  <c r="S35" i="98"/>
  <c r="N23" i="98"/>
  <c r="Q29" i="98"/>
  <c r="P13" i="98"/>
  <c r="R27" i="98"/>
  <c r="R29" i="98"/>
  <c r="M31" i="98"/>
  <c r="N34" i="98"/>
  <c r="N21" i="98"/>
  <c r="M14" i="98"/>
  <c r="Q23" i="98"/>
  <c r="P14" i="98"/>
  <c r="S21" i="98"/>
  <c r="R23" i="98"/>
  <c r="O25" i="98"/>
  <c r="O27" i="98"/>
  <c r="M33" i="98"/>
  <c r="M34" i="98"/>
  <c r="M35" i="98"/>
  <c r="M15" i="98"/>
  <c r="N22" i="98"/>
  <c r="S25" i="98"/>
  <c r="S27" i="98"/>
  <c r="N29" i="98"/>
  <c r="N30" i="98"/>
  <c r="N31" i="98"/>
  <c r="O33" i="98"/>
  <c r="O34" i="98"/>
  <c r="O35" i="98"/>
  <c r="Q6" i="98"/>
  <c r="P15" i="98"/>
  <c r="Q22" i="98"/>
  <c r="O29" i="98"/>
  <c r="O30" i="98"/>
  <c r="O31" i="98"/>
  <c r="P33" i="98"/>
  <c r="P34" i="98"/>
  <c r="P35" i="98"/>
  <c r="R13" i="98"/>
  <c r="S15" i="98"/>
  <c r="R22" i="98"/>
  <c r="O26" i="98"/>
  <c r="N9" i="98"/>
  <c r="R14" i="98"/>
  <c r="N17" i="98"/>
  <c r="N19" i="98"/>
  <c r="S22" i="98"/>
  <c r="S23" i="98"/>
  <c r="O9" i="98"/>
  <c r="Q11" i="98"/>
  <c r="M13" i="98"/>
  <c r="S14" i="98"/>
  <c r="Q17" i="98"/>
  <c r="Q19" i="98"/>
  <c r="M25" i="98"/>
  <c r="M26" i="98"/>
  <c r="M27" i="98"/>
  <c r="R9" i="98"/>
  <c r="S11" i="98"/>
  <c r="S17" i="98"/>
  <c r="S19" i="98"/>
  <c r="M21" i="98"/>
  <c r="M22" i="98"/>
  <c r="M23" i="98"/>
  <c r="N25" i="98"/>
  <c r="N26" i="98"/>
  <c r="N27" i="98"/>
  <c r="N10" i="98"/>
  <c r="N18" i="98"/>
  <c r="O21" i="98"/>
  <c r="O22" i="98"/>
  <c r="O23" i="98"/>
  <c r="P25" i="98"/>
  <c r="P26" i="98"/>
  <c r="P27" i="98"/>
  <c r="O10" i="98"/>
  <c r="R15" i="98"/>
  <c r="Q18" i="98"/>
  <c r="Q10" i="98"/>
  <c r="S18" i="98"/>
  <c r="Q9" i="98"/>
  <c r="S10" i="98"/>
  <c r="M17" i="98"/>
  <c r="M18" i="98"/>
  <c r="M19" i="98"/>
  <c r="S9" i="98"/>
  <c r="N11" i="98"/>
  <c r="N13" i="98"/>
  <c r="N14" i="98"/>
  <c r="N15" i="98"/>
  <c r="O17" i="98"/>
  <c r="O18" i="98"/>
  <c r="O19" i="98"/>
  <c r="O11" i="98"/>
  <c r="O13" i="98"/>
  <c r="O14" i="98"/>
  <c r="O15" i="98"/>
  <c r="P17" i="98"/>
  <c r="P18" i="98"/>
  <c r="P19" i="98"/>
  <c r="R11" i="98"/>
  <c r="M9" i="98"/>
  <c r="M10" i="98"/>
  <c r="M11" i="98"/>
  <c r="R7" i="98"/>
  <c r="O6" i="98"/>
  <c r="Q5" i="98"/>
  <c r="R6" i="98"/>
  <c r="P5" i="98"/>
  <c r="R5" i="98"/>
  <c r="S6" i="98"/>
  <c r="S5" i="98"/>
  <c r="M7" i="98"/>
  <c r="M6" i="98"/>
  <c r="N7" i="98"/>
  <c r="N6" i="98"/>
  <c r="O7" i="98"/>
  <c r="N5" i="98"/>
  <c r="P7" i="98"/>
  <c r="Q7" i="98"/>
  <c r="K7" i="116"/>
  <c r="K10" i="116"/>
  <c r="K15" i="116"/>
  <c r="K30" i="116"/>
  <c r="K246" i="116"/>
  <c r="K203" i="116"/>
  <c r="H188" i="116"/>
  <c r="K187" i="116"/>
  <c r="K163" i="116"/>
  <c r="H124" i="116"/>
  <c r="H128" i="116"/>
  <c r="E132" i="116"/>
  <c r="K134" i="116"/>
  <c r="H140" i="116"/>
  <c r="E140" i="116"/>
  <c r="K111" i="116"/>
  <c r="K75" i="116"/>
  <c r="K46" i="116"/>
  <c r="K58" i="116"/>
  <c r="K263" i="116"/>
  <c r="K266" i="116"/>
  <c r="H252" i="116"/>
  <c r="H212" i="116"/>
  <c r="E220" i="116"/>
  <c r="E172" i="116"/>
  <c r="E120" i="116"/>
  <c r="E64" i="116"/>
  <c r="K51" i="116"/>
  <c r="H284" i="116"/>
  <c r="E240" i="116"/>
  <c r="K231" i="116"/>
  <c r="K234" i="116"/>
  <c r="E176" i="116"/>
  <c r="K195" i="116"/>
  <c r="K159" i="116"/>
  <c r="E124" i="116"/>
  <c r="K135" i="116"/>
  <c r="H104" i="116"/>
  <c r="K66" i="116"/>
  <c r="H72" i="116"/>
  <c r="K71" i="116"/>
  <c r="K39" i="116"/>
  <c r="K42" i="116"/>
  <c r="K54" i="116"/>
  <c r="E268" i="116"/>
  <c r="K186" i="116"/>
  <c r="K138" i="116"/>
  <c r="K78" i="116"/>
  <c r="K281" i="116"/>
  <c r="E236" i="116"/>
  <c r="H220" i="116"/>
  <c r="H224" i="116"/>
  <c r="K179" i="116"/>
  <c r="K150" i="116"/>
  <c r="H156" i="116"/>
  <c r="E160" i="116"/>
  <c r="K170" i="116"/>
  <c r="K119" i="116"/>
  <c r="H100" i="116"/>
  <c r="K115" i="116"/>
  <c r="K62" i="116"/>
  <c r="K35" i="116"/>
  <c r="E44" i="116"/>
  <c r="K50" i="116"/>
  <c r="K143" i="116"/>
  <c r="K110" i="116"/>
  <c r="K43" i="116"/>
  <c r="K207" i="116"/>
  <c r="K210" i="116"/>
  <c r="K226" i="116"/>
  <c r="K175" i="116"/>
  <c r="K190" i="116"/>
  <c r="E196" i="116"/>
  <c r="H200" i="116"/>
  <c r="K199" i="116"/>
  <c r="K146" i="116"/>
  <c r="E152" i="116"/>
  <c r="H168" i="116"/>
  <c r="K123" i="116"/>
  <c r="K126" i="116"/>
  <c r="E136" i="116"/>
  <c r="K90" i="116"/>
  <c r="K82" i="116"/>
  <c r="K59" i="116"/>
  <c r="K223" i="116"/>
  <c r="H96" i="116"/>
  <c r="K79" i="116"/>
  <c r="E12" i="116"/>
  <c r="E16" i="116"/>
  <c r="H196" i="116"/>
  <c r="E164" i="116"/>
  <c r="E68" i="116"/>
  <c r="E88" i="116"/>
  <c r="H272" i="116"/>
  <c r="K285" i="116"/>
  <c r="E100" i="116"/>
  <c r="K255" i="116"/>
  <c r="K162" i="116"/>
  <c r="E60" i="116"/>
  <c r="K239" i="116"/>
  <c r="K250" i="116"/>
  <c r="E204" i="116"/>
  <c r="K222" i="116"/>
  <c r="E192" i="116"/>
  <c r="E96" i="116"/>
  <c r="H112" i="116"/>
  <c r="E112" i="116"/>
  <c r="E40" i="116"/>
  <c r="H56" i="116"/>
  <c r="E56" i="116"/>
  <c r="H260" i="116"/>
  <c r="K38" i="116"/>
  <c r="H264" i="116"/>
  <c r="E212" i="116"/>
  <c r="E228" i="116"/>
  <c r="E128" i="116"/>
  <c r="E108" i="116"/>
  <c r="E52" i="116"/>
  <c r="K52" i="116" s="1"/>
  <c r="K293" i="116"/>
  <c r="E72" i="116"/>
  <c r="K99" i="116"/>
  <c r="K242" i="116"/>
  <c r="E256" i="116"/>
  <c r="K206" i="116"/>
  <c r="K211" i="116"/>
  <c r="K227" i="116"/>
  <c r="K174" i="116"/>
  <c r="H180" i="116"/>
  <c r="E184" i="116"/>
  <c r="E188" i="116"/>
  <c r="K188" i="116" s="1"/>
  <c r="K198" i="116"/>
  <c r="K147" i="116"/>
  <c r="K127" i="116"/>
  <c r="K91" i="116"/>
  <c r="E80" i="116"/>
  <c r="H84" i="116"/>
  <c r="K83" i="116"/>
  <c r="H268" i="116"/>
  <c r="K202" i="116"/>
  <c r="E224" i="116"/>
  <c r="H184" i="116"/>
  <c r="K183" i="116"/>
  <c r="K155" i="116"/>
  <c r="E144" i="116"/>
  <c r="K86" i="116"/>
  <c r="H40" i="116"/>
  <c r="K41" i="116"/>
  <c r="K55" i="116"/>
  <c r="H60" i="116"/>
  <c r="H48" i="116"/>
  <c r="H36" i="116"/>
  <c r="H68" i="116"/>
  <c r="K69" i="116"/>
  <c r="H88" i="116"/>
  <c r="H76" i="116"/>
  <c r="H64" i="116"/>
  <c r="H116" i="116"/>
  <c r="H92" i="116"/>
  <c r="K93" i="116"/>
  <c r="K94" i="116"/>
  <c r="K97" i="116"/>
  <c r="K27" i="116"/>
  <c r="K122" i="116"/>
  <c r="K125" i="116"/>
  <c r="H132" i="116"/>
  <c r="H20" i="116"/>
  <c r="H24" i="116"/>
  <c r="H120" i="116"/>
  <c r="K141" i="116"/>
  <c r="K139" i="116"/>
  <c r="E148" i="116"/>
  <c r="H152" i="116"/>
  <c r="K153" i="116"/>
  <c r="H172" i="116"/>
  <c r="H160" i="116"/>
  <c r="E8" i="116"/>
  <c r="K189" i="116"/>
  <c r="K178" i="116"/>
  <c r="K181" i="116"/>
  <c r="H176" i="116"/>
  <c r="K197" i="116"/>
  <c r="K31" i="116"/>
  <c r="K23" i="116"/>
  <c r="H208" i="116"/>
  <c r="K209" i="116"/>
  <c r="H228" i="116"/>
  <c r="K26" i="116"/>
  <c r="H216" i="116"/>
  <c r="E20" i="116"/>
  <c r="H204" i="116"/>
  <c r="H32" i="116"/>
  <c r="E28" i="116"/>
  <c r="K243" i="116"/>
  <c r="H248" i="116"/>
  <c r="H8" i="116"/>
  <c r="H12" i="116"/>
  <c r="K11" i="116"/>
  <c r="K14" i="116"/>
  <c r="H236" i="116"/>
  <c r="H256" i="116"/>
  <c r="H244" i="116"/>
  <c r="K19" i="116"/>
  <c r="K22" i="116"/>
  <c r="E32" i="116"/>
  <c r="H232" i="116"/>
  <c r="K232" i="116" s="1"/>
  <c r="K238" i="116"/>
  <c r="E24" i="116"/>
  <c r="K18" i="116"/>
  <c r="K9" i="116"/>
  <c r="H28" i="116"/>
  <c r="K21" i="116"/>
  <c r="K299" i="116"/>
  <c r="H16" i="116"/>
  <c r="K6" i="116"/>
  <c r="J36" i="115"/>
  <c r="I36" i="115"/>
  <c r="G36" i="115"/>
  <c r="F36" i="115"/>
  <c r="M35" i="115"/>
  <c r="L35" i="115"/>
  <c r="H35" i="115"/>
  <c r="M34" i="115"/>
  <c r="L34" i="115"/>
  <c r="H34" i="115"/>
  <c r="M33" i="115"/>
  <c r="L33" i="115"/>
  <c r="H33" i="115"/>
  <c r="J32" i="115"/>
  <c r="I32" i="115"/>
  <c r="L32" i="115" s="1"/>
  <c r="G32" i="115"/>
  <c r="F32" i="115"/>
  <c r="M31" i="115"/>
  <c r="L31" i="115"/>
  <c r="H31" i="115"/>
  <c r="K31" i="115" s="1"/>
  <c r="M30" i="115"/>
  <c r="L30" i="115"/>
  <c r="H30" i="115"/>
  <c r="M29" i="115"/>
  <c r="L29" i="115"/>
  <c r="H29" i="115"/>
  <c r="J28" i="115"/>
  <c r="I28" i="115"/>
  <c r="G28" i="115"/>
  <c r="F28" i="115"/>
  <c r="M27" i="115"/>
  <c r="L27" i="115"/>
  <c r="H27" i="115"/>
  <c r="M26" i="115"/>
  <c r="L26" i="115"/>
  <c r="H26" i="115"/>
  <c r="M25" i="115"/>
  <c r="L25" i="115"/>
  <c r="H25" i="115"/>
  <c r="J24" i="115"/>
  <c r="I24" i="115"/>
  <c r="G24" i="115"/>
  <c r="F24" i="115"/>
  <c r="M23" i="115"/>
  <c r="L23" i="115"/>
  <c r="H23" i="115"/>
  <c r="M22" i="115"/>
  <c r="L22" i="115"/>
  <c r="H22" i="115"/>
  <c r="M21" i="115"/>
  <c r="L21" i="115"/>
  <c r="H21" i="115"/>
  <c r="J20" i="115"/>
  <c r="I20" i="115"/>
  <c r="G20" i="115"/>
  <c r="F20" i="115"/>
  <c r="M19" i="115"/>
  <c r="L19" i="115"/>
  <c r="H19" i="115"/>
  <c r="M18" i="115"/>
  <c r="L18" i="115"/>
  <c r="H18" i="115"/>
  <c r="M17" i="115"/>
  <c r="L17" i="115"/>
  <c r="H17" i="115"/>
  <c r="J16" i="115"/>
  <c r="I16" i="115"/>
  <c r="G16" i="115"/>
  <c r="F16" i="115"/>
  <c r="M15" i="115"/>
  <c r="L15" i="115"/>
  <c r="H15" i="115"/>
  <c r="M14" i="115"/>
  <c r="L14" i="115"/>
  <c r="H14" i="115"/>
  <c r="M13" i="115"/>
  <c r="L13" i="115"/>
  <c r="H13" i="115"/>
  <c r="J12" i="115"/>
  <c r="I12" i="115"/>
  <c r="G12" i="115"/>
  <c r="F12" i="115"/>
  <c r="M11" i="115"/>
  <c r="L11" i="115"/>
  <c r="H11" i="115"/>
  <c r="M10" i="115"/>
  <c r="L10" i="115"/>
  <c r="H10" i="115"/>
  <c r="M9" i="115"/>
  <c r="L9" i="115"/>
  <c r="H9" i="115"/>
  <c r="J8" i="115"/>
  <c r="I8" i="115"/>
  <c r="G8" i="115"/>
  <c r="F8" i="115"/>
  <c r="M7" i="115"/>
  <c r="L7" i="115"/>
  <c r="H7" i="115"/>
  <c r="M6" i="115"/>
  <c r="L6" i="115"/>
  <c r="H6" i="115"/>
  <c r="M5" i="115"/>
  <c r="L5" i="115"/>
  <c r="H5" i="115"/>
  <c r="K164" i="116" l="1"/>
  <c r="K276" i="116"/>
  <c r="K76" i="116"/>
  <c r="K280" i="116"/>
  <c r="K212" i="116"/>
  <c r="K168" i="116"/>
  <c r="K35" i="115"/>
  <c r="K34" i="115"/>
  <c r="L36" i="115"/>
  <c r="M36" i="115"/>
  <c r="K30" i="115"/>
  <c r="M32" i="115"/>
  <c r="K29" i="115"/>
  <c r="K27" i="115"/>
  <c r="M28" i="115"/>
  <c r="L28" i="115"/>
  <c r="E28" i="115"/>
  <c r="K23" i="115"/>
  <c r="E24" i="115"/>
  <c r="K22" i="115"/>
  <c r="L24" i="115"/>
  <c r="K19" i="115"/>
  <c r="K17" i="115"/>
  <c r="L20" i="115"/>
  <c r="E16" i="115"/>
  <c r="K14" i="115"/>
  <c r="L16" i="115"/>
  <c r="E12" i="115"/>
  <c r="K10" i="115"/>
  <c r="L12" i="115"/>
  <c r="K6" i="115"/>
  <c r="L8" i="115"/>
  <c r="W12" i="122"/>
  <c r="V12" i="122"/>
  <c r="U12" i="122"/>
  <c r="R12" i="122"/>
  <c r="P12" i="122"/>
  <c r="O12" i="122"/>
  <c r="T12" i="122"/>
  <c r="Q12" i="122"/>
  <c r="S12" i="122"/>
  <c r="O8" i="122"/>
  <c r="U8" i="122"/>
  <c r="V8" i="122"/>
  <c r="P8" i="122"/>
  <c r="W8" i="122"/>
  <c r="R8" i="122"/>
  <c r="T8" i="122"/>
  <c r="Q8" i="122"/>
  <c r="S8" i="122"/>
  <c r="G7" i="120"/>
  <c r="D16" i="114"/>
  <c r="K272" i="116"/>
  <c r="K124" i="116"/>
  <c r="K244" i="116"/>
  <c r="K84" i="116"/>
  <c r="K236" i="116"/>
  <c r="K44" i="116"/>
  <c r="K208" i="116"/>
  <c r="K92" i="116"/>
  <c r="K192" i="116"/>
  <c r="K16" i="116"/>
  <c r="K260" i="116"/>
  <c r="K300" i="116"/>
  <c r="K220" i="116"/>
  <c r="K296" i="116"/>
  <c r="K252" i="116"/>
  <c r="K268" i="116"/>
  <c r="K264" i="116"/>
  <c r="K240" i="116"/>
  <c r="K132" i="116"/>
  <c r="K216" i="116"/>
  <c r="K184" i="116"/>
  <c r="K256" i="116"/>
  <c r="K104" i="116"/>
  <c r="K288" i="116"/>
  <c r="K36" i="116"/>
  <c r="K128" i="116"/>
  <c r="K196" i="116"/>
  <c r="K156" i="116"/>
  <c r="K160" i="116"/>
  <c r="K144" i="116"/>
  <c r="K284" i="116"/>
  <c r="K12" i="116"/>
  <c r="K172" i="116"/>
  <c r="K80" i="116"/>
  <c r="K116" i="116"/>
  <c r="K60" i="116"/>
  <c r="K136" i="116"/>
  <c r="K200" i="116"/>
  <c r="K40" i="116"/>
  <c r="K180" i="116"/>
  <c r="K224" i="116"/>
  <c r="K120" i="116"/>
  <c r="K68" i="116"/>
  <c r="K248" i="116"/>
  <c r="K176" i="116"/>
  <c r="K48" i="116"/>
  <c r="K148" i="116"/>
  <c r="K108" i="116"/>
  <c r="K72" i="116"/>
  <c r="K140" i="116"/>
  <c r="K18" i="115"/>
  <c r="E32" i="115"/>
  <c r="H32" i="115"/>
  <c r="M16" i="115"/>
  <c r="M20" i="115"/>
  <c r="K26" i="115"/>
  <c r="M12" i="115"/>
  <c r="K5" i="115"/>
  <c r="K7" i="115"/>
  <c r="H12" i="115"/>
  <c r="K12" i="115" s="1"/>
  <c r="K11" i="115"/>
  <c r="K13" i="115"/>
  <c r="K15" i="115"/>
  <c r="E20" i="115"/>
  <c r="M24" i="115"/>
  <c r="M8" i="115"/>
  <c r="E36" i="115"/>
  <c r="H24" i="115"/>
  <c r="H36" i="115"/>
  <c r="K25" i="115"/>
  <c r="K33" i="115"/>
  <c r="K96" i="116"/>
  <c r="K204" i="116"/>
  <c r="K20" i="116"/>
  <c r="K112" i="116"/>
  <c r="K64" i="116"/>
  <c r="K100" i="116"/>
  <c r="K228" i="116"/>
  <c r="K88" i="116"/>
  <c r="K56" i="116"/>
  <c r="K152" i="116"/>
  <c r="K24" i="116"/>
  <c r="K32" i="116"/>
  <c r="K28" i="116"/>
  <c r="K8" i="116"/>
  <c r="H20" i="115"/>
  <c r="K21" i="115"/>
  <c r="H8" i="115"/>
  <c r="K9" i="115"/>
  <c r="H28" i="115"/>
  <c r="H16" i="115"/>
  <c r="K24" i="115" l="1"/>
  <c r="K16" i="115"/>
  <c r="K36" i="115"/>
  <c r="K32" i="115"/>
  <c r="K28" i="115"/>
  <c r="K8" i="115"/>
  <c r="K20" i="115"/>
  <c r="H302" i="111" l="1"/>
  <c r="H301" i="111"/>
  <c r="H300" i="111"/>
  <c r="D32" i="110" l="1"/>
  <c r="D28" i="110"/>
  <c r="D24" i="110"/>
  <c r="D20" i="110"/>
  <c r="D16" i="110"/>
  <c r="D12" i="110"/>
  <c r="D8" i="110"/>
  <c r="D4" i="110"/>
  <c r="C28" i="91"/>
  <c r="C24" i="91"/>
  <c r="C20" i="91"/>
  <c r="C16" i="91"/>
  <c r="C12" i="91"/>
  <c r="C8" i="91"/>
  <c r="C4" i="91"/>
  <c r="H38" i="110"/>
  <c r="H37" i="110"/>
  <c r="H36" i="110"/>
  <c r="G35" i="91"/>
  <c r="H279" i="111"/>
  <c r="H275" i="111"/>
  <c r="H271" i="111"/>
  <c r="H267" i="111"/>
  <c r="H263" i="111"/>
  <c r="H259" i="111"/>
  <c r="H255" i="111"/>
  <c r="H299" i="111"/>
  <c r="H295" i="111"/>
  <c r="H291" i="111"/>
  <c r="H287" i="111"/>
  <c r="H283" i="111"/>
  <c r="H91" i="111"/>
  <c r="H87" i="111"/>
  <c r="H83" i="111"/>
  <c r="H79" i="111"/>
  <c r="H75" i="111"/>
  <c r="H71" i="111"/>
  <c r="H67" i="111"/>
  <c r="H63" i="111"/>
  <c r="H59" i="111"/>
  <c r="H55" i="111"/>
  <c r="H131" i="111"/>
  <c r="H127" i="111"/>
  <c r="H123" i="111"/>
  <c r="H119" i="111"/>
  <c r="H115" i="111"/>
  <c r="H111" i="111"/>
  <c r="H107" i="111"/>
  <c r="H103" i="111"/>
  <c r="H99" i="111"/>
  <c r="H95" i="111"/>
  <c r="H171" i="111"/>
  <c r="H167" i="111"/>
  <c r="H163" i="111"/>
  <c r="H159" i="111"/>
  <c r="H155" i="111"/>
  <c r="H151" i="111"/>
  <c r="H147" i="111"/>
  <c r="H143" i="111"/>
  <c r="H139" i="111"/>
  <c r="H135" i="111"/>
  <c r="H211" i="111"/>
  <c r="H207" i="111"/>
  <c r="H203" i="111"/>
  <c r="H199" i="111"/>
  <c r="H195" i="111"/>
  <c r="H191" i="111"/>
  <c r="H187" i="111"/>
  <c r="H183" i="111"/>
  <c r="H179" i="111"/>
  <c r="H175" i="111"/>
  <c r="H251" i="111"/>
  <c r="H247" i="111"/>
  <c r="H243" i="111"/>
  <c r="H239" i="111"/>
  <c r="H235" i="111"/>
  <c r="H231" i="111"/>
  <c r="H227" i="111"/>
  <c r="H223" i="111"/>
  <c r="H219" i="111"/>
  <c r="H215" i="111"/>
  <c r="H51" i="111"/>
  <c r="H47" i="111"/>
  <c r="H43" i="111"/>
  <c r="H39" i="111"/>
  <c r="H35" i="111"/>
  <c r="H31" i="111"/>
  <c r="H27" i="111"/>
  <c r="H23" i="111"/>
  <c r="H19" i="111"/>
  <c r="H15" i="111"/>
  <c r="H11" i="111"/>
  <c r="H7" i="111"/>
  <c r="H39" i="110" l="1"/>
  <c r="C7" i="123"/>
  <c r="C7" i="119"/>
  <c r="C7" i="97"/>
  <c r="I41" i="111"/>
  <c r="R13" i="111" s="1"/>
  <c r="E44" i="124"/>
  <c r="E43" i="121"/>
  <c r="G43" i="121" s="1"/>
  <c r="E44" i="118"/>
  <c r="I188" i="111"/>
  <c r="Q50" i="111" s="1"/>
  <c r="E192" i="124"/>
  <c r="E191" i="121"/>
  <c r="G191" i="121" s="1"/>
  <c r="E192" i="118"/>
  <c r="I19" i="111"/>
  <c r="E20" i="124"/>
  <c r="E20" i="118"/>
  <c r="E19" i="121"/>
  <c r="G19" i="121" s="1"/>
  <c r="I51" i="111"/>
  <c r="E52" i="124"/>
  <c r="E51" i="121"/>
  <c r="G51" i="121" s="1"/>
  <c r="E52" i="118"/>
  <c r="I243" i="111"/>
  <c r="E244" i="124"/>
  <c r="E244" i="118"/>
  <c r="E243" i="121"/>
  <c r="G243" i="121" s="1"/>
  <c r="I195" i="111"/>
  <c r="E196" i="124"/>
  <c r="E196" i="118"/>
  <c r="E195" i="121"/>
  <c r="G195" i="121" s="1"/>
  <c r="I147" i="111"/>
  <c r="E148" i="124"/>
  <c r="E148" i="118"/>
  <c r="E147" i="121"/>
  <c r="G147" i="121" s="1"/>
  <c r="E100" i="124"/>
  <c r="E100" i="118"/>
  <c r="E99" i="121"/>
  <c r="G99" i="121" s="1"/>
  <c r="I131" i="111"/>
  <c r="E132" i="124"/>
  <c r="E132" i="118"/>
  <c r="E131" i="121"/>
  <c r="G131" i="121" s="1"/>
  <c r="I83" i="111"/>
  <c r="E84" i="124"/>
  <c r="E83" i="121"/>
  <c r="G83" i="121" s="1"/>
  <c r="E84" i="118"/>
  <c r="E256" i="124"/>
  <c r="E255" i="121"/>
  <c r="G255" i="121" s="1"/>
  <c r="E256" i="118"/>
  <c r="E48" i="124"/>
  <c r="E47" i="121"/>
  <c r="G47" i="121" s="1"/>
  <c r="E48" i="118"/>
  <c r="I127" i="111"/>
  <c r="E128" i="124"/>
  <c r="E128" i="118"/>
  <c r="E127" i="121"/>
  <c r="G127" i="121" s="1"/>
  <c r="E24" i="124"/>
  <c r="E23" i="121"/>
  <c r="G23" i="121" s="1"/>
  <c r="E24" i="118"/>
  <c r="I213" i="111"/>
  <c r="R56" i="111" s="1"/>
  <c r="E216" i="124"/>
  <c r="E215" i="121"/>
  <c r="G215" i="121" s="1"/>
  <c r="E216" i="118"/>
  <c r="I245" i="111"/>
  <c r="R64" i="111" s="1"/>
  <c r="E248" i="124"/>
  <c r="E247" i="121"/>
  <c r="G247" i="121" s="1"/>
  <c r="E248" i="118"/>
  <c r="I199" i="111"/>
  <c r="E200" i="124"/>
  <c r="E199" i="121"/>
  <c r="G199" i="121" s="1"/>
  <c r="E200" i="118"/>
  <c r="E152" i="124"/>
  <c r="E151" i="121"/>
  <c r="G151" i="121" s="1"/>
  <c r="E152" i="118"/>
  <c r="E104" i="124"/>
  <c r="E104" i="118"/>
  <c r="E103" i="121"/>
  <c r="G103" i="121" s="1"/>
  <c r="E56" i="124"/>
  <c r="E55" i="121"/>
  <c r="G55" i="121" s="1"/>
  <c r="E56" i="118"/>
  <c r="E88" i="124"/>
  <c r="E87" i="121"/>
  <c r="G87" i="121" s="1"/>
  <c r="E88" i="118"/>
  <c r="I256" i="111"/>
  <c r="Q67" i="111" s="1"/>
  <c r="E260" i="124"/>
  <c r="E260" i="118"/>
  <c r="E259" i="121"/>
  <c r="G259" i="121" s="1"/>
  <c r="E236" i="124"/>
  <c r="E236" i="118"/>
  <c r="E235" i="121"/>
  <c r="G235" i="121" s="1"/>
  <c r="E108" i="124"/>
  <c r="E107" i="121"/>
  <c r="E108" i="118"/>
  <c r="E12" i="124"/>
  <c r="E11" i="121"/>
  <c r="E12" i="118"/>
  <c r="I171" i="111"/>
  <c r="E172" i="124"/>
  <c r="E171" i="121"/>
  <c r="G171" i="121" s="1"/>
  <c r="E172" i="118"/>
  <c r="E76" i="124"/>
  <c r="E75" i="121"/>
  <c r="G75" i="121" s="1"/>
  <c r="E76" i="118"/>
  <c r="I279" i="111"/>
  <c r="E280" i="124"/>
  <c r="E279" i="121"/>
  <c r="G279" i="121" s="1"/>
  <c r="E280" i="118"/>
  <c r="I13" i="111"/>
  <c r="R6" i="111" s="1"/>
  <c r="E16" i="124"/>
  <c r="E15" i="121"/>
  <c r="G15" i="121" s="1"/>
  <c r="E16" i="118"/>
  <c r="E144" i="124"/>
  <c r="E143" i="121"/>
  <c r="G143" i="121" s="1"/>
  <c r="E144" i="118"/>
  <c r="I79" i="111"/>
  <c r="E80" i="124"/>
  <c r="E79" i="121"/>
  <c r="G79" i="121" s="1"/>
  <c r="E80" i="118"/>
  <c r="E220" i="124"/>
  <c r="E220" i="118"/>
  <c r="E219" i="121"/>
  <c r="G219" i="121" s="1"/>
  <c r="I31" i="111"/>
  <c r="E32" i="124"/>
  <c r="E31" i="121"/>
  <c r="G31" i="121" s="1"/>
  <c r="E32" i="118"/>
  <c r="I222" i="111"/>
  <c r="S58" i="111" s="1"/>
  <c r="E224" i="124"/>
  <c r="E223" i="121"/>
  <c r="G223" i="121" s="1"/>
  <c r="E224" i="118"/>
  <c r="E176" i="124"/>
  <c r="E175" i="121"/>
  <c r="G175" i="121" s="1"/>
  <c r="E176" i="118"/>
  <c r="E208" i="124"/>
  <c r="E207" i="121"/>
  <c r="G207" i="121" s="1"/>
  <c r="E208" i="118"/>
  <c r="I159" i="111"/>
  <c r="E160" i="124"/>
  <c r="E159" i="121"/>
  <c r="G159" i="121" s="1"/>
  <c r="E160" i="118"/>
  <c r="I110" i="111"/>
  <c r="S30" i="111" s="1"/>
  <c r="E112" i="124"/>
  <c r="E111" i="121"/>
  <c r="E112" i="118"/>
  <c r="E64" i="124"/>
  <c r="E64" i="118"/>
  <c r="E63" i="121"/>
  <c r="G63" i="121" s="1"/>
  <c r="E284" i="124"/>
  <c r="E284" i="118"/>
  <c r="E283" i="121"/>
  <c r="G283" i="121" s="1"/>
  <c r="I267" i="111"/>
  <c r="E268" i="124"/>
  <c r="E268" i="118"/>
  <c r="E267" i="121"/>
  <c r="G267" i="121" s="1"/>
  <c r="E188" i="124"/>
  <c r="E188" i="118"/>
  <c r="E187" i="121"/>
  <c r="G187" i="121" s="1"/>
  <c r="I123" i="111"/>
  <c r="E124" i="124"/>
  <c r="E124" i="118"/>
  <c r="E123" i="121"/>
  <c r="G123" i="121" s="1"/>
  <c r="I295" i="111"/>
  <c r="E296" i="124"/>
  <c r="E295" i="121"/>
  <c r="G295" i="121" s="1"/>
  <c r="E296" i="118"/>
  <c r="I239" i="111"/>
  <c r="E240" i="124"/>
  <c r="E239" i="121"/>
  <c r="G239" i="121" s="1"/>
  <c r="E240" i="118"/>
  <c r="I297" i="111"/>
  <c r="R77" i="111" s="1"/>
  <c r="E300" i="124"/>
  <c r="E300" i="118"/>
  <c r="E299" i="121"/>
  <c r="G299" i="121" s="1"/>
  <c r="I27" i="111"/>
  <c r="E28" i="124"/>
  <c r="E28" i="118"/>
  <c r="E27" i="121"/>
  <c r="G27" i="121" s="1"/>
  <c r="I203" i="111"/>
  <c r="E204" i="124"/>
  <c r="E204" i="118"/>
  <c r="E203" i="121"/>
  <c r="G203" i="121" s="1"/>
  <c r="I153" i="111"/>
  <c r="R41" i="111" s="1"/>
  <c r="E156" i="124"/>
  <c r="E156" i="118"/>
  <c r="E155" i="121"/>
  <c r="G155" i="121" s="1"/>
  <c r="I91" i="111"/>
  <c r="E92" i="124"/>
  <c r="E92" i="118"/>
  <c r="E91" i="121"/>
  <c r="G91" i="121" s="1"/>
  <c r="I263" i="111"/>
  <c r="E264" i="124"/>
  <c r="E263" i="121"/>
  <c r="G263" i="121" s="1"/>
  <c r="E264" i="118"/>
  <c r="I33" i="111"/>
  <c r="R11" i="111" s="1"/>
  <c r="E36" i="124"/>
  <c r="E35" i="121"/>
  <c r="G35" i="121" s="1"/>
  <c r="E36" i="118"/>
  <c r="I225" i="111"/>
  <c r="R59" i="111" s="1"/>
  <c r="E228" i="124"/>
  <c r="E227" i="121"/>
  <c r="G227" i="121" s="1"/>
  <c r="E228" i="118"/>
  <c r="E180" i="124"/>
  <c r="E180" i="118"/>
  <c r="E179" i="121"/>
  <c r="G179" i="121" s="1"/>
  <c r="I211" i="111"/>
  <c r="E212" i="124"/>
  <c r="E212" i="118"/>
  <c r="E211" i="121"/>
  <c r="G211" i="121" s="1"/>
  <c r="I163" i="111"/>
  <c r="E164" i="124"/>
  <c r="E163" i="121"/>
  <c r="G163" i="121" s="1"/>
  <c r="E164" i="118"/>
  <c r="I112" i="111"/>
  <c r="Q31" i="111" s="1"/>
  <c r="E116" i="124"/>
  <c r="E115" i="121"/>
  <c r="G115" i="121" s="1"/>
  <c r="E116" i="118"/>
  <c r="E68" i="124"/>
  <c r="E67" i="121"/>
  <c r="G67" i="121" s="1"/>
  <c r="E68" i="118"/>
  <c r="I287" i="111"/>
  <c r="E288" i="124"/>
  <c r="E287" i="121"/>
  <c r="G287" i="121" s="1"/>
  <c r="E288" i="118"/>
  <c r="I269" i="111"/>
  <c r="R70" i="111" s="1"/>
  <c r="E272" i="124"/>
  <c r="E271" i="121"/>
  <c r="G271" i="121" s="1"/>
  <c r="E272" i="118"/>
  <c r="E140" i="124"/>
  <c r="E140" i="118"/>
  <c r="E139" i="121"/>
  <c r="G139" i="121" s="1"/>
  <c r="I94" i="111"/>
  <c r="S26" i="111" s="1"/>
  <c r="E96" i="124"/>
  <c r="E96" i="118"/>
  <c r="E95" i="121"/>
  <c r="G95" i="121" s="1"/>
  <c r="I249" i="111"/>
  <c r="R65" i="111" s="1"/>
  <c r="E252" i="124"/>
  <c r="E252" i="118"/>
  <c r="E251" i="121"/>
  <c r="G251" i="121" s="1"/>
  <c r="E60" i="124"/>
  <c r="E59" i="121"/>
  <c r="G59" i="121" s="1"/>
  <c r="E60" i="118"/>
  <c r="E8" i="124"/>
  <c r="E8" i="118"/>
  <c r="E7" i="121"/>
  <c r="I36" i="111"/>
  <c r="Q12" i="111" s="1"/>
  <c r="E40" i="124"/>
  <c r="E40" i="118"/>
  <c r="E39" i="121"/>
  <c r="G39" i="121" s="1"/>
  <c r="I230" i="111"/>
  <c r="S60" i="111" s="1"/>
  <c r="E232" i="124"/>
  <c r="E231" i="121"/>
  <c r="G231" i="121" s="1"/>
  <c r="E232" i="118"/>
  <c r="E184" i="124"/>
  <c r="E184" i="118"/>
  <c r="E183" i="121"/>
  <c r="G183" i="121" s="1"/>
  <c r="I135" i="111"/>
  <c r="E136" i="124"/>
  <c r="E135" i="121"/>
  <c r="G135" i="121" s="1"/>
  <c r="E136" i="118"/>
  <c r="E168" i="124"/>
  <c r="E167" i="121"/>
  <c r="G167" i="121" s="1"/>
  <c r="E168" i="118"/>
  <c r="I119" i="111"/>
  <c r="E120" i="124"/>
  <c r="E119" i="121"/>
  <c r="G119" i="121" s="1"/>
  <c r="E120" i="118"/>
  <c r="I68" i="111"/>
  <c r="Q20" i="111" s="1"/>
  <c r="E72" i="124"/>
  <c r="E71" i="121"/>
  <c r="G71" i="121" s="1"/>
  <c r="E72" i="118"/>
  <c r="I291" i="111"/>
  <c r="E292" i="124"/>
  <c r="E292" i="118"/>
  <c r="E291" i="121"/>
  <c r="G291" i="121" s="1"/>
  <c r="I275" i="111"/>
  <c r="E276" i="124"/>
  <c r="E276" i="118"/>
  <c r="E275" i="121"/>
  <c r="G275" i="121" s="1"/>
  <c r="I34" i="111"/>
  <c r="S11" i="111" s="1"/>
  <c r="I233" i="111"/>
  <c r="R61" i="111" s="1"/>
  <c r="I125" i="111"/>
  <c r="R34" i="111" s="1"/>
  <c r="I126" i="111"/>
  <c r="S34" i="111" s="1"/>
  <c r="I128" i="111"/>
  <c r="Q35" i="111" s="1"/>
  <c r="I258" i="111"/>
  <c r="S67" i="111" s="1"/>
  <c r="I197" i="111"/>
  <c r="R52" i="111" s="1"/>
  <c r="I130" i="111"/>
  <c r="S35" i="111" s="1"/>
  <c r="I264" i="111"/>
  <c r="Q69" i="111" s="1"/>
  <c r="I120" i="111"/>
  <c r="Q33" i="111" s="1"/>
  <c r="I214" i="111"/>
  <c r="S56" i="111" s="1"/>
  <c r="I158" i="111"/>
  <c r="S42" i="111" s="1"/>
  <c r="I124" i="111"/>
  <c r="Q34" i="111" s="1"/>
  <c r="I160" i="111"/>
  <c r="Q43" i="111" s="1"/>
  <c r="I192" i="111"/>
  <c r="Q51" i="111" s="1"/>
  <c r="I162" i="111"/>
  <c r="S43" i="111" s="1"/>
  <c r="I262" i="111"/>
  <c r="S68" i="111" s="1"/>
  <c r="I193" i="111"/>
  <c r="R51" i="111" s="1"/>
  <c r="I156" i="111"/>
  <c r="Q42" i="111" s="1"/>
  <c r="I88" i="111"/>
  <c r="Q25" i="111" s="1"/>
  <c r="I265" i="111"/>
  <c r="R69" i="111" s="1"/>
  <c r="I232" i="111"/>
  <c r="Q61" i="111" s="1"/>
  <c r="I173" i="111"/>
  <c r="R46" i="111" s="1"/>
  <c r="I194" i="111"/>
  <c r="S51" i="111" s="1"/>
  <c r="I133" i="111"/>
  <c r="R36" i="111" s="1"/>
  <c r="I157" i="111"/>
  <c r="R42" i="111" s="1"/>
  <c r="I116" i="111"/>
  <c r="Q32" i="111" s="1"/>
  <c r="I70" i="111"/>
  <c r="S20" i="111" s="1"/>
  <c r="I89" i="111"/>
  <c r="R25" i="111" s="1"/>
  <c r="I198" i="111"/>
  <c r="S52" i="111" s="1"/>
  <c r="I20" i="111"/>
  <c r="Q8" i="111" s="1"/>
  <c r="I42" i="111"/>
  <c r="S13" i="111" s="1"/>
  <c r="I21" i="111"/>
  <c r="R8" i="111" s="1"/>
  <c r="H34" i="91"/>
  <c r="H303" i="111"/>
  <c r="H32" i="91"/>
  <c r="I8" i="111"/>
  <c r="Q5" i="111" s="1"/>
  <c r="I22" i="111"/>
  <c r="S8" i="111" s="1"/>
  <c r="I224" i="111"/>
  <c r="Q59" i="111" s="1"/>
  <c r="I234" i="111"/>
  <c r="S61" i="111" s="1"/>
  <c r="I121" i="111"/>
  <c r="R33" i="111" s="1"/>
  <c r="I273" i="111"/>
  <c r="R71" i="111" s="1"/>
  <c r="I10" i="111"/>
  <c r="S5" i="111" s="1"/>
  <c r="I226" i="111"/>
  <c r="S59" i="111" s="1"/>
  <c r="I202" i="111"/>
  <c r="S53" i="111" s="1"/>
  <c r="I289" i="111"/>
  <c r="R75" i="111" s="1"/>
  <c r="I274" i="111"/>
  <c r="S71" i="111" s="1"/>
  <c r="I217" i="111"/>
  <c r="R57" i="111" s="1"/>
  <c r="I235" i="111"/>
  <c r="I172" i="111"/>
  <c r="Q46" i="111" s="1"/>
  <c r="I168" i="111"/>
  <c r="Q45" i="111" s="1"/>
  <c r="I74" i="111"/>
  <c r="S21" i="111" s="1"/>
  <c r="I290" i="111"/>
  <c r="S75" i="111" s="1"/>
  <c r="I257" i="111"/>
  <c r="R67" i="111" s="1"/>
  <c r="I144" i="111"/>
  <c r="Q39" i="111" s="1"/>
  <c r="I16" i="111"/>
  <c r="Q7" i="111" s="1"/>
  <c r="I220" i="111"/>
  <c r="Q58" i="111" s="1"/>
  <c r="I207" i="111"/>
  <c r="I145" i="111"/>
  <c r="R39" i="111" s="1"/>
  <c r="I284" i="111"/>
  <c r="Q74" i="111" s="1"/>
  <c r="I221" i="111"/>
  <c r="R58" i="111" s="1"/>
  <c r="I246" i="111"/>
  <c r="S64" i="111" s="1"/>
  <c r="I196" i="111"/>
  <c r="Q52" i="111" s="1"/>
  <c r="I208" i="111"/>
  <c r="Q55" i="111" s="1"/>
  <c r="I146" i="111"/>
  <c r="S39" i="111" s="1"/>
  <c r="I117" i="111"/>
  <c r="R32" i="111" s="1"/>
  <c r="I285" i="111"/>
  <c r="R74" i="111" s="1"/>
  <c r="I296" i="111"/>
  <c r="Q77" i="111" s="1"/>
  <c r="I260" i="111"/>
  <c r="Q68" i="111" s="1"/>
  <c r="I270" i="111"/>
  <c r="S70" i="111" s="1"/>
  <c r="I47" i="111"/>
  <c r="I69" i="111"/>
  <c r="R20" i="111" s="1"/>
  <c r="I84" i="111"/>
  <c r="Q24" i="111" s="1"/>
  <c r="I286" i="111"/>
  <c r="S74" i="111" s="1"/>
  <c r="I298" i="111"/>
  <c r="S77" i="111" s="1"/>
  <c r="I261" i="111"/>
  <c r="R68" i="111" s="1"/>
  <c r="H35" i="91"/>
  <c r="H33" i="91"/>
  <c r="I55" i="111"/>
  <c r="I35" i="111"/>
  <c r="I5" i="111"/>
  <c r="I17" i="111"/>
  <c r="R7" i="111" s="1"/>
  <c r="I43" i="111"/>
  <c r="I247" i="111"/>
  <c r="I175" i="111"/>
  <c r="I204" i="111"/>
  <c r="Q54" i="111" s="1"/>
  <c r="I118" i="111"/>
  <c r="S32" i="111" s="1"/>
  <c r="I271" i="111"/>
  <c r="I183" i="111"/>
  <c r="I139" i="111"/>
  <c r="I63" i="111"/>
  <c r="I75" i="111"/>
  <c r="I18" i="111"/>
  <c r="S7" i="111" s="1"/>
  <c r="I205" i="111"/>
  <c r="R54" i="111" s="1"/>
  <c r="I103" i="111"/>
  <c r="I113" i="111"/>
  <c r="R31" i="111" s="1"/>
  <c r="I57" i="111"/>
  <c r="R17" i="111" s="1"/>
  <c r="I71" i="111"/>
  <c r="I80" i="111"/>
  <c r="Q23" i="111" s="1"/>
  <c r="I85" i="111"/>
  <c r="R24" i="111" s="1"/>
  <c r="I292" i="111"/>
  <c r="Q76" i="111" s="1"/>
  <c r="I4" i="111"/>
  <c r="I7" i="111"/>
  <c r="I6" i="111"/>
  <c r="I12" i="111"/>
  <c r="Q6" i="111" s="1"/>
  <c r="I23" i="111"/>
  <c r="I46" i="111"/>
  <c r="S14" i="111" s="1"/>
  <c r="I228" i="111"/>
  <c r="Q60" i="111" s="1"/>
  <c r="I189" i="111"/>
  <c r="R50" i="111" s="1"/>
  <c r="I148" i="111"/>
  <c r="Q40" i="111" s="1"/>
  <c r="I165" i="111"/>
  <c r="R44" i="111" s="1"/>
  <c r="I114" i="111"/>
  <c r="S31" i="111" s="1"/>
  <c r="I81" i="111"/>
  <c r="R23" i="111" s="1"/>
  <c r="I86" i="111"/>
  <c r="S24" i="111" s="1"/>
  <c r="I293" i="111"/>
  <c r="R76" i="111" s="1"/>
  <c r="I276" i="111"/>
  <c r="Q72" i="111" s="1"/>
  <c r="I191" i="111"/>
  <c r="I231" i="111"/>
  <c r="I95" i="111"/>
  <c r="I14" i="111"/>
  <c r="S6" i="111" s="1"/>
  <c r="I215" i="111"/>
  <c r="I229" i="111"/>
  <c r="R60" i="111" s="1"/>
  <c r="I179" i="111"/>
  <c r="I190" i="111"/>
  <c r="S50" i="111" s="1"/>
  <c r="I200" i="111"/>
  <c r="Q53" i="111" s="1"/>
  <c r="I149" i="111"/>
  <c r="R40" i="111" s="1"/>
  <c r="I92" i="111"/>
  <c r="Q26" i="111" s="1"/>
  <c r="I96" i="111"/>
  <c r="Q27" i="111" s="1"/>
  <c r="I53" i="111"/>
  <c r="R16" i="111" s="1"/>
  <c r="I59" i="111"/>
  <c r="I72" i="111"/>
  <c r="Q21" i="111" s="1"/>
  <c r="I76" i="111"/>
  <c r="Q22" i="111" s="1"/>
  <c r="I82" i="111"/>
  <c r="S23" i="111" s="1"/>
  <c r="I299" i="111"/>
  <c r="I268" i="111"/>
  <c r="Q70" i="111" s="1"/>
  <c r="I277" i="111"/>
  <c r="R72" i="111" s="1"/>
  <c r="I151" i="111"/>
  <c r="I99" i="111"/>
  <c r="I32" i="111"/>
  <c r="Q11" i="111" s="1"/>
  <c r="I40" i="111"/>
  <c r="Q13" i="111" s="1"/>
  <c r="I201" i="111"/>
  <c r="R53" i="111" s="1"/>
  <c r="I136" i="111"/>
  <c r="Q37" i="111" s="1"/>
  <c r="I150" i="111"/>
  <c r="S40" i="111" s="1"/>
  <c r="I167" i="111"/>
  <c r="I93" i="111"/>
  <c r="R26" i="111" s="1"/>
  <c r="I98" i="111"/>
  <c r="S27" i="111" s="1"/>
  <c r="I54" i="111"/>
  <c r="S16" i="111" s="1"/>
  <c r="I73" i="111"/>
  <c r="R21" i="111" s="1"/>
  <c r="I77" i="111"/>
  <c r="R22" i="111" s="1"/>
  <c r="I87" i="111"/>
  <c r="I288" i="111"/>
  <c r="Q75" i="111" s="1"/>
  <c r="I259" i="111"/>
  <c r="I272" i="111"/>
  <c r="Q71" i="111" s="1"/>
  <c r="I255" i="111"/>
  <c r="I266" i="111"/>
  <c r="S69" i="111" s="1"/>
  <c r="I252" i="111"/>
  <c r="Q66" i="111" s="1"/>
  <c r="I278" i="111"/>
  <c r="S72" i="111" s="1"/>
  <c r="I253" i="111"/>
  <c r="R66" i="111" s="1"/>
  <c r="I254" i="111"/>
  <c r="S66" i="111" s="1"/>
  <c r="I283" i="111"/>
  <c r="I294" i="111"/>
  <c r="S76" i="111" s="1"/>
  <c r="I280" i="111"/>
  <c r="Q73" i="111" s="1"/>
  <c r="I281" i="111"/>
  <c r="R73" i="111" s="1"/>
  <c r="I282" i="111"/>
  <c r="S73" i="111" s="1"/>
  <c r="I52" i="111"/>
  <c r="Q16" i="111" s="1"/>
  <c r="I67" i="111"/>
  <c r="I78" i="111"/>
  <c r="S22" i="111" s="1"/>
  <c r="I56" i="111"/>
  <c r="Q17" i="111" s="1"/>
  <c r="I60" i="111"/>
  <c r="Q18" i="111" s="1"/>
  <c r="I58" i="111"/>
  <c r="S17" i="111" s="1"/>
  <c r="I61" i="111"/>
  <c r="R18" i="111" s="1"/>
  <c r="I64" i="111"/>
  <c r="Q19" i="111" s="1"/>
  <c r="I90" i="111"/>
  <c r="S25" i="111" s="1"/>
  <c r="I62" i="111"/>
  <c r="S18" i="111" s="1"/>
  <c r="I65" i="111"/>
  <c r="R19" i="111" s="1"/>
  <c r="I66" i="111"/>
  <c r="S19" i="111" s="1"/>
  <c r="I107" i="111"/>
  <c r="I111" i="111"/>
  <c r="I122" i="111"/>
  <c r="S33" i="111" s="1"/>
  <c r="I97" i="111"/>
  <c r="R27" i="111" s="1"/>
  <c r="I100" i="111"/>
  <c r="Q28" i="111" s="1"/>
  <c r="I115" i="111"/>
  <c r="I129" i="111"/>
  <c r="R35" i="111" s="1"/>
  <c r="I101" i="111"/>
  <c r="R28" i="111" s="1"/>
  <c r="I104" i="111"/>
  <c r="I102" i="111"/>
  <c r="S28" i="111" s="1"/>
  <c r="I105" i="111"/>
  <c r="I108" i="111"/>
  <c r="Q30" i="111" s="1"/>
  <c r="I106" i="111"/>
  <c r="I109" i="111"/>
  <c r="R30" i="111" s="1"/>
  <c r="I143" i="111"/>
  <c r="I154" i="111"/>
  <c r="S41" i="111" s="1"/>
  <c r="I132" i="111"/>
  <c r="Q36" i="111" s="1"/>
  <c r="I161" i="111"/>
  <c r="R43" i="111" s="1"/>
  <c r="I164" i="111"/>
  <c r="Q44" i="111" s="1"/>
  <c r="I134" i="111"/>
  <c r="S36" i="111" s="1"/>
  <c r="I137" i="111"/>
  <c r="R37" i="111" s="1"/>
  <c r="I140" i="111"/>
  <c r="Q38" i="111" s="1"/>
  <c r="I155" i="111"/>
  <c r="I166" i="111"/>
  <c r="S44" i="111" s="1"/>
  <c r="I169" i="111"/>
  <c r="R45" i="111" s="1"/>
  <c r="I138" i="111"/>
  <c r="S37" i="111" s="1"/>
  <c r="I141" i="111"/>
  <c r="R38" i="111" s="1"/>
  <c r="I170" i="111"/>
  <c r="S45" i="111" s="1"/>
  <c r="I142" i="111"/>
  <c r="S38" i="111" s="1"/>
  <c r="I152" i="111"/>
  <c r="Q41" i="111" s="1"/>
  <c r="I187" i="111"/>
  <c r="I176" i="111"/>
  <c r="Q47" i="111" s="1"/>
  <c r="I174" i="111"/>
  <c r="S46" i="111" s="1"/>
  <c r="I177" i="111"/>
  <c r="R47" i="111" s="1"/>
  <c r="I180" i="111"/>
  <c r="Q48" i="111" s="1"/>
  <c r="I206" i="111"/>
  <c r="S54" i="111" s="1"/>
  <c r="I209" i="111"/>
  <c r="R55" i="111" s="1"/>
  <c r="I178" i="111"/>
  <c r="S47" i="111" s="1"/>
  <c r="I181" i="111"/>
  <c r="R48" i="111" s="1"/>
  <c r="I184" i="111"/>
  <c r="Q49" i="111" s="1"/>
  <c r="I210" i="111"/>
  <c r="S55" i="111" s="1"/>
  <c r="I182" i="111"/>
  <c r="S48" i="111" s="1"/>
  <c r="I185" i="111"/>
  <c r="R49" i="111" s="1"/>
  <c r="I186" i="111"/>
  <c r="S49" i="111" s="1"/>
  <c r="I219" i="111"/>
  <c r="I251" i="111"/>
  <c r="I223" i="111"/>
  <c r="I237" i="111"/>
  <c r="R62" i="111" s="1"/>
  <c r="I212" i="111"/>
  <c r="Q56" i="111" s="1"/>
  <c r="I227" i="111"/>
  <c r="I238" i="111"/>
  <c r="S62" i="111" s="1"/>
  <c r="I241" i="111"/>
  <c r="R63" i="111" s="1"/>
  <c r="I244" i="111"/>
  <c r="Q64" i="111" s="1"/>
  <c r="I236" i="111"/>
  <c r="Q62" i="111" s="1"/>
  <c r="I240" i="111"/>
  <c r="Q63" i="111" s="1"/>
  <c r="I216" i="111"/>
  <c r="Q57" i="111" s="1"/>
  <c r="I242" i="111"/>
  <c r="S63" i="111" s="1"/>
  <c r="I248" i="111"/>
  <c r="Q65" i="111" s="1"/>
  <c r="I218" i="111"/>
  <c r="S57" i="111" s="1"/>
  <c r="I250" i="111"/>
  <c r="S65" i="111" s="1"/>
  <c r="I37" i="111"/>
  <c r="R12" i="111" s="1"/>
  <c r="I38" i="111"/>
  <c r="S12" i="111" s="1"/>
  <c r="I44" i="111"/>
  <c r="Q14" i="111" s="1"/>
  <c r="I45" i="111"/>
  <c r="R14" i="111" s="1"/>
  <c r="I48" i="111"/>
  <c r="Q15" i="111" s="1"/>
  <c r="I49" i="111"/>
  <c r="R15" i="111" s="1"/>
  <c r="I39" i="111"/>
  <c r="I50" i="111"/>
  <c r="S15" i="111" s="1"/>
  <c r="I25" i="111"/>
  <c r="R9" i="111" s="1"/>
  <c r="I9" i="111"/>
  <c r="R5" i="111" s="1"/>
  <c r="I15" i="111"/>
  <c r="I26" i="111"/>
  <c r="S9" i="111" s="1"/>
  <c r="I29" i="111"/>
  <c r="R10" i="111" s="1"/>
  <c r="I24" i="111"/>
  <c r="Q9" i="111" s="1"/>
  <c r="I11" i="111"/>
  <c r="I28" i="111"/>
  <c r="Q10" i="111" s="1"/>
  <c r="I30" i="111"/>
  <c r="S10" i="111" s="1"/>
  <c r="H31" i="110"/>
  <c r="H35" i="110"/>
  <c r="H27" i="110"/>
  <c r="H23" i="110"/>
  <c r="H19" i="110"/>
  <c r="H15" i="110"/>
  <c r="D4" i="91"/>
  <c r="G31" i="91"/>
  <c r="H30" i="91" s="1"/>
  <c r="G27" i="91"/>
  <c r="G23" i="91"/>
  <c r="H23" i="91" s="1"/>
  <c r="G19" i="91"/>
  <c r="H18" i="91" s="1"/>
  <c r="G15" i="91"/>
  <c r="H11" i="91"/>
  <c r="F180" i="111"/>
  <c r="F168" i="111"/>
  <c r="F68" i="111"/>
  <c r="E32" i="110"/>
  <c r="E84" i="111"/>
  <c r="F76" i="111"/>
  <c r="E244" i="111"/>
  <c r="E168" i="111"/>
  <c r="E140" i="111"/>
  <c r="F16" i="111"/>
  <c r="E52" i="111"/>
  <c r="F12" i="110"/>
  <c r="E164" i="111"/>
  <c r="F44" i="111"/>
  <c r="F260" i="111"/>
  <c r="E120" i="111"/>
  <c r="E144" i="111"/>
  <c r="F104" i="111"/>
  <c r="E228" i="111"/>
  <c r="F140" i="111"/>
  <c r="F204" i="111"/>
  <c r="F208" i="111"/>
  <c r="E8" i="110"/>
  <c r="F280" i="111"/>
  <c r="F92" i="111"/>
  <c r="E16" i="110"/>
  <c r="F72" i="111"/>
  <c r="E172" i="111"/>
  <c r="E56" i="111"/>
  <c r="F12" i="111"/>
  <c r="E100" i="111"/>
  <c r="F264" i="111"/>
  <c r="E212" i="111"/>
  <c r="F228" i="111"/>
  <c r="E48" i="111"/>
  <c r="E24" i="111"/>
  <c r="E136" i="111"/>
  <c r="E40" i="111"/>
  <c r="F16" i="110"/>
  <c r="E148" i="111"/>
  <c r="E80" i="111"/>
  <c r="E72" i="111"/>
  <c r="F148" i="111"/>
  <c r="F56" i="111"/>
  <c r="E204" i="111"/>
  <c r="F196" i="111"/>
  <c r="E280" i="111"/>
  <c r="E92" i="111"/>
  <c r="F28" i="110"/>
  <c r="F8" i="110"/>
  <c r="F236" i="111"/>
  <c r="F284" i="111"/>
  <c r="E188" i="111"/>
  <c r="E60" i="111"/>
  <c r="E296" i="111"/>
  <c r="E232" i="111"/>
  <c r="E208" i="111"/>
  <c r="E248" i="111"/>
  <c r="F188" i="111"/>
  <c r="E156" i="111"/>
  <c r="F220" i="111"/>
  <c r="F212" i="111"/>
  <c r="E4" i="111"/>
  <c r="E28" i="110"/>
  <c r="E4" i="110"/>
  <c r="E36" i="111"/>
  <c r="E292" i="111"/>
  <c r="F88" i="111"/>
  <c r="E24" i="110"/>
  <c r="E160" i="111"/>
  <c r="F52" i="111"/>
  <c r="F4" i="111"/>
  <c r="E216" i="111"/>
  <c r="E20" i="110"/>
  <c r="E20" i="111"/>
  <c r="F60" i="111"/>
  <c r="E220" i="111"/>
  <c r="E32" i="111"/>
  <c r="F156" i="111"/>
  <c r="F28" i="111"/>
  <c r="F8" i="111"/>
  <c r="F184" i="111"/>
  <c r="F232" i="111"/>
  <c r="F192" i="111"/>
  <c r="F4" i="110"/>
  <c r="E116" i="111"/>
  <c r="F268" i="111"/>
  <c r="F24" i="111"/>
  <c r="E104" i="111"/>
  <c r="E12" i="110"/>
  <c r="F24" i="110"/>
  <c r="F144" i="111"/>
  <c r="E196" i="111"/>
  <c r="F256" i="111"/>
  <c r="F20" i="110"/>
  <c r="E88" i="111"/>
  <c r="F164" i="111"/>
  <c r="F124" i="111"/>
  <c r="E44" i="111"/>
  <c r="E256" i="111"/>
  <c r="E64" i="111"/>
  <c r="F172" i="111"/>
  <c r="E184" i="111"/>
  <c r="E236" i="111"/>
  <c r="F116" i="111"/>
  <c r="F296" i="111"/>
  <c r="E200" i="111"/>
  <c r="E224" i="111"/>
  <c r="F64" i="111"/>
  <c r="E288" i="111"/>
  <c r="F244" i="111"/>
  <c r="F40" i="111"/>
  <c r="F108" i="111"/>
  <c r="F120" i="111"/>
  <c r="E240" i="111"/>
  <c r="F276" i="111"/>
  <c r="F248" i="111"/>
  <c r="F136" i="111"/>
  <c r="F100" i="111"/>
  <c r="F80" i="111"/>
  <c r="E132" i="111"/>
  <c r="F48" i="111"/>
  <c r="E264" i="111"/>
  <c r="F240" i="111"/>
  <c r="F32" i="110"/>
  <c r="F128" i="111"/>
  <c r="F160" i="111"/>
  <c r="F112" i="111"/>
  <c r="E192" i="111"/>
  <c r="E68" i="111"/>
  <c r="E252" i="111"/>
  <c r="E96" i="111"/>
  <c r="E8" i="111"/>
  <c r="F288" i="111"/>
  <c r="F272" i="111"/>
  <c r="E180" i="111"/>
  <c r="E112" i="111"/>
  <c r="F96" i="111"/>
  <c r="F292" i="111"/>
  <c r="E284" i="111"/>
  <c r="F20" i="111"/>
  <c r="E16" i="111"/>
  <c r="F224" i="111"/>
  <c r="E152" i="111"/>
  <c r="F36" i="111"/>
  <c r="E76" i="111"/>
  <c r="E108" i="111"/>
  <c r="E12" i="111"/>
  <c r="F32" i="111"/>
  <c r="E128" i="111"/>
  <c r="F216" i="111"/>
  <c r="F152" i="111"/>
  <c r="F84" i="111"/>
  <c r="F252" i="111"/>
  <c r="F200" i="111"/>
  <c r="E276" i="111"/>
  <c r="F176" i="111"/>
  <c r="E28" i="111"/>
  <c r="E260" i="111"/>
  <c r="E124" i="111"/>
  <c r="E176" i="111"/>
  <c r="F132" i="111"/>
  <c r="E272" i="111"/>
  <c r="E268" i="111"/>
  <c r="G111" i="121" l="1"/>
  <c r="S29" i="111"/>
  <c r="Q29" i="111"/>
  <c r="G107" i="121"/>
  <c r="R29" i="111"/>
  <c r="G11" i="121"/>
  <c r="Q4" i="111"/>
  <c r="G7" i="121"/>
  <c r="R4" i="111"/>
  <c r="S4" i="111"/>
  <c r="E36" i="122"/>
  <c r="E35" i="120"/>
  <c r="E36" i="98"/>
  <c r="E32" i="122"/>
  <c r="E31" i="120"/>
  <c r="G31" i="120" s="1"/>
  <c r="E32" i="98"/>
  <c r="E28" i="122"/>
  <c r="E27" i="120"/>
  <c r="E28" i="98"/>
  <c r="E23" i="120"/>
  <c r="G23" i="120" s="1"/>
  <c r="E24" i="122"/>
  <c r="E24" i="98"/>
  <c r="E20" i="122"/>
  <c r="E19" i="120"/>
  <c r="G19" i="120" s="1"/>
  <c r="E20" i="98"/>
  <c r="E15" i="120"/>
  <c r="E16" i="122"/>
  <c r="E16" i="98"/>
  <c r="E40" i="98"/>
  <c r="E304" i="118"/>
  <c r="G19" i="97"/>
  <c r="E19" i="97"/>
  <c r="H19" i="97"/>
  <c r="D19" i="97"/>
  <c r="F19" i="97"/>
  <c r="C19" i="97"/>
  <c r="I19" i="97"/>
  <c r="E39" i="120"/>
  <c r="E7" i="119"/>
  <c r="E303" i="121"/>
  <c r="E304" i="124"/>
  <c r="E40" i="122"/>
  <c r="H19" i="123"/>
  <c r="I19" i="123"/>
  <c r="U304" i="124" s="1"/>
  <c r="D19" i="123"/>
  <c r="J19" i="123"/>
  <c r="V304" i="124" s="1"/>
  <c r="K19" i="123"/>
  <c r="F19" i="123"/>
  <c r="E19" i="123"/>
  <c r="G19" i="123"/>
  <c r="C19" i="123"/>
  <c r="P124" i="118"/>
  <c r="O124" i="118"/>
  <c r="R124" i="118"/>
  <c r="N124" i="118"/>
  <c r="M124" i="118"/>
  <c r="S124" i="118"/>
  <c r="Q124" i="118"/>
  <c r="U224" i="124"/>
  <c r="T224" i="124"/>
  <c r="V224" i="124"/>
  <c r="O224" i="124"/>
  <c r="S224" i="124"/>
  <c r="R224" i="124"/>
  <c r="P224" i="124"/>
  <c r="W224" i="124"/>
  <c r="Q224" i="124"/>
  <c r="Q216" i="118"/>
  <c r="O216" i="118"/>
  <c r="M216" i="118"/>
  <c r="S216" i="118"/>
  <c r="R216" i="118"/>
  <c r="P216" i="118"/>
  <c r="N216" i="118"/>
  <c r="R128" i="118"/>
  <c r="N128" i="118"/>
  <c r="O128" i="118"/>
  <c r="Q128" i="118"/>
  <c r="M128" i="118"/>
  <c r="S128" i="118"/>
  <c r="P128" i="118"/>
  <c r="M40" i="118"/>
  <c r="Q40" i="118"/>
  <c r="P40" i="118"/>
  <c r="S40" i="118"/>
  <c r="N40" i="118"/>
  <c r="O40" i="118"/>
  <c r="R40" i="118"/>
  <c r="U60" i="124"/>
  <c r="V60" i="124"/>
  <c r="T60" i="124"/>
  <c r="S60" i="124"/>
  <c r="O60" i="124"/>
  <c r="P60" i="124"/>
  <c r="W60" i="124"/>
  <c r="Q60" i="124"/>
  <c r="R60" i="124"/>
  <c r="S288" i="118"/>
  <c r="Q288" i="118"/>
  <c r="P288" i="118"/>
  <c r="R288" i="118"/>
  <c r="O288" i="118"/>
  <c r="N288" i="118"/>
  <c r="M288" i="118"/>
  <c r="S212" i="118"/>
  <c r="M212" i="118"/>
  <c r="O212" i="118"/>
  <c r="N212" i="118"/>
  <c r="P212" i="118"/>
  <c r="R212" i="118"/>
  <c r="Q212" i="118"/>
  <c r="P228" i="124"/>
  <c r="U228" i="124"/>
  <c r="V228" i="124"/>
  <c r="T228" i="124"/>
  <c r="R228" i="124"/>
  <c r="O228" i="124"/>
  <c r="S228" i="124"/>
  <c r="W228" i="124"/>
  <c r="Q228" i="124"/>
  <c r="T264" i="124"/>
  <c r="U264" i="124"/>
  <c r="V264" i="124"/>
  <c r="O264" i="124"/>
  <c r="W264" i="124"/>
  <c r="S264" i="124"/>
  <c r="Q264" i="124"/>
  <c r="P264" i="124"/>
  <c r="R264" i="124"/>
  <c r="S156" i="124"/>
  <c r="U156" i="124"/>
  <c r="V156" i="124"/>
  <c r="T156" i="124"/>
  <c r="R156" i="124"/>
  <c r="W156" i="124"/>
  <c r="Q156" i="124"/>
  <c r="O156" i="124"/>
  <c r="P156" i="124"/>
  <c r="P28" i="124"/>
  <c r="U28" i="124"/>
  <c r="V28" i="124"/>
  <c r="T28" i="124"/>
  <c r="R28" i="124"/>
  <c r="Q28" i="124"/>
  <c r="W28" i="124"/>
  <c r="S28" i="124"/>
  <c r="O28" i="124"/>
  <c r="P240" i="124"/>
  <c r="U240" i="124"/>
  <c r="V240" i="124"/>
  <c r="T240" i="124"/>
  <c r="W240" i="124"/>
  <c r="S240" i="124"/>
  <c r="R240" i="124"/>
  <c r="O240" i="124"/>
  <c r="Q240" i="124"/>
  <c r="O124" i="124"/>
  <c r="U124" i="124"/>
  <c r="V124" i="124"/>
  <c r="T124" i="124"/>
  <c r="W124" i="124"/>
  <c r="Q124" i="124"/>
  <c r="R124" i="124"/>
  <c r="P124" i="124"/>
  <c r="S124" i="124"/>
  <c r="N80" i="118"/>
  <c r="P80" i="118"/>
  <c r="S80" i="118"/>
  <c r="O80" i="118"/>
  <c r="Q80" i="118"/>
  <c r="R80" i="118"/>
  <c r="M80" i="118"/>
  <c r="V12" i="124"/>
  <c r="U12" i="124"/>
  <c r="T12" i="124"/>
  <c r="Q12" i="124"/>
  <c r="P12" i="124"/>
  <c r="S12" i="124"/>
  <c r="R12" i="124"/>
  <c r="W12" i="124"/>
  <c r="O12" i="124"/>
  <c r="S260" i="118"/>
  <c r="N260" i="118"/>
  <c r="O260" i="118"/>
  <c r="M260" i="118"/>
  <c r="P260" i="118"/>
  <c r="R260" i="118"/>
  <c r="Q260" i="118"/>
  <c r="P56" i="124"/>
  <c r="U56" i="124"/>
  <c r="T56" i="124"/>
  <c r="V56" i="124"/>
  <c r="W56" i="124"/>
  <c r="Q56" i="124"/>
  <c r="S56" i="124"/>
  <c r="O56" i="124"/>
  <c r="R56" i="124"/>
  <c r="U128" i="124"/>
  <c r="T128" i="124"/>
  <c r="V128" i="124"/>
  <c r="Q128" i="124"/>
  <c r="O128" i="124"/>
  <c r="S128" i="124"/>
  <c r="P128" i="124"/>
  <c r="R128" i="124"/>
  <c r="W128" i="124"/>
  <c r="R84" i="118"/>
  <c r="M84" i="118"/>
  <c r="S84" i="118"/>
  <c r="N84" i="118"/>
  <c r="Q84" i="118"/>
  <c r="P84" i="118"/>
  <c r="O84" i="118"/>
  <c r="S196" i="118"/>
  <c r="M196" i="118"/>
  <c r="N196" i="118"/>
  <c r="O196" i="118"/>
  <c r="R196" i="118"/>
  <c r="Q196" i="118"/>
  <c r="P196" i="118"/>
  <c r="U120" i="124"/>
  <c r="T120" i="124"/>
  <c r="V120" i="124"/>
  <c r="O120" i="124"/>
  <c r="R120" i="124"/>
  <c r="S120" i="124"/>
  <c r="P120" i="124"/>
  <c r="W120" i="124"/>
  <c r="Q120" i="124"/>
  <c r="P28" i="118"/>
  <c r="M28" i="118"/>
  <c r="S28" i="118"/>
  <c r="O28" i="118"/>
  <c r="Q28" i="118"/>
  <c r="N28" i="118"/>
  <c r="R28" i="118"/>
  <c r="U220" i="124"/>
  <c r="V220" i="124"/>
  <c r="T220" i="124"/>
  <c r="P220" i="124"/>
  <c r="W220" i="124"/>
  <c r="S220" i="124"/>
  <c r="R220" i="124"/>
  <c r="O220" i="124"/>
  <c r="Q220" i="124"/>
  <c r="N52" i="118"/>
  <c r="O52" i="118"/>
  <c r="Q52" i="118"/>
  <c r="R52" i="118"/>
  <c r="S52" i="118"/>
  <c r="M52" i="118"/>
  <c r="P52" i="118"/>
  <c r="R72" i="118"/>
  <c r="O72" i="118"/>
  <c r="Q72" i="118"/>
  <c r="S72" i="118"/>
  <c r="M72" i="118"/>
  <c r="N72" i="118"/>
  <c r="P72" i="118"/>
  <c r="S168" i="118"/>
  <c r="Q168" i="118"/>
  <c r="M168" i="118"/>
  <c r="R168" i="118"/>
  <c r="N168" i="118"/>
  <c r="O168" i="118"/>
  <c r="P168" i="118"/>
  <c r="N184" i="118"/>
  <c r="S184" i="118"/>
  <c r="M184" i="118"/>
  <c r="P184" i="118"/>
  <c r="Q184" i="118"/>
  <c r="O184" i="118"/>
  <c r="R184" i="118"/>
  <c r="U40" i="124"/>
  <c r="V40" i="124"/>
  <c r="T40" i="124"/>
  <c r="S40" i="124"/>
  <c r="W40" i="124"/>
  <c r="R40" i="124"/>
  <c r="Q40" i="124"/>
  <c r="O40" i="124"/>
  <c r="P40" i="124"/>
  <c r="W116" i="124"/>
  <c r="U116" i="124"/>
  <c r="V116" i="124"/>
  <c r="T116" i="124"/>
  <c r="R116" i="124"/>
  <c r="Q116" i="124"/>
  <c r="P116" i="124"/>
  <c r="O116" i="124"/>
  <c r="S116" i="124"/>
  <c r="U212" i="124"/>
  <c r="V212" i="124"/>
  <c r="T212" i="124"/>
  <c r="Q212" i="124"/>
  <c r="S212" i="124"/>
  <c r="P212" i="124"/>
  <c r="O212" i="124"/>
  <c r="W212" i="124"/>
  <c r="R212" i="124"/>
  <c r="U112" i="124"/>
  <c r="V112" i="124"/>
  <c r="T112" i="124"/>
  <c r="Q112" i="124"/>
  <c r="P112" i="124"/>
  <c r="S112" i="124"/>
  <c r="R112" i="124"/>
  <c r="O112" i="124"/>
  <c r="W112" i="124"/>
  <c r="U208" i="124"/>
  <c r="V208" i="124"/>
  <c r="T208" i="124"/>
  <c r="Q208" i="124"/>
  <c r="P208" i="124"/>
  <c r="O208" i="124"/>
  <c r="S208" i="124"/>
  <c r="W208" i="124"/>
  <c r="R208" i="124"/>
  <c r="S32" i="118"/>
  <c r="N32" i="118"/>
  <c r="Q32" i="118"/>
  <c r="P32" i="118"/>
  <c r="O32" i="118"/>
  <c r="R32" i="118"/>
  <c r="M32" i="118"/>
  <c r="U16" i="124"/>
  <c r="V16" i="124"/>
  <c r="T16" i="124"/>
  <c r="W16" i="124"/>
  <c r="R16" i="124"/>
  <c r="Q16" i="124"/>
  <c r="S16" i="124"/>
  <c r="O16" i="124"/>
  <c r="P16" i="124"/>
  <c r="Q76" i="124"/>
  <c r="U76" i="124"/>
  <c r="V76" i="124"/>
  <c r="T76" i="124"/>
  <c r="R76" i="124"/>
  <c r="W76" i="124"/>
  <c r="S76" i="124"/>
  <c r="O76" i="124"/>
  <c r="P76" i="124"/>
  <c r="S108" i="118"/>
  <c r="R108" i="118"/>
  <c r="O108" i="118"/>
  <c r="Q108" i="118"/>
  <c r="M108" i="118"/>
  <c r="P108" i="118"/>
  <c r="N108" i="118"/>
  <c r="P260" i="124"/>
  <c r="U260" i="124"/>
  <c r="V260" i="124"/>
  <c r="T260" i="124"/>
  <c r="O260" i="124"/>
  <c r="S260" i="124"/>
  <c r="R260" i="124"/>
  <c r="W260" i="124"/>
  <c r="Q260" i="124"/>
  <c r="S200" i="124"/>
  <c r="U200" i="124"/>
  <c r="V200" i="124"/>
  <c r="T200" i="124"/>
  <c r="P200" i="124"/>
  <c r="Q200" i="124"/>
  <c r="O200" i="124"/>
  <c r="W200" i="124"/>
  <c r="R200" i="124"/>
  <c r="U216" i="124"/>
  <c r="T216" i="124"/>
  <c r="V216" i="124"/>
  <c r="Q216" i="124"/>
  <c r="P216" i="124"/>
  <c r="W216" i="124"/>
  <c r="R216" i="124"/>
  <c r="O216" i="124"/>
  <c r="S216" i="124"/>
  <c r="Q100" i="118"/>
  <c r="N100" i="118"/>
  <c r="P100" i="118"/>
  <c r="M100" i="118"/>
  <c r="O100" i="118"/>
  <c r="S100" i="118"/>
  <c r="R100" i="118"/>
  <c r="U196" i="124"/>
  <c r="V196" i="124"/>
  <c r="T196" i="124"/>
  <c r="R196" i="124"/>
  <c r="S196" i="124"/>
  <c r="O196" i="124"/>
  <c r="W196" i="124"/>
  <c r="Q196" i="124"/>
  <c r="P196" i="124"/>
  <c r="U52" i="124"/>
  <c r="V52" i="124"/>
  <c r="T52" i="124"/>
  <c r="R52" i="124"/>
  <c r="W52" i="124"/>
  <c r="O52" i="124"/>
  <c r="Q52" i="124"/>
  <c r="S52" i="124"/>
  <c r="P52" i="124"/>
  <c r="S192" i="124"/>
  <c r="U192" i="124"/>
  <c r="T192" i="124"/>
  <c r="V192" i="124"/>
  <c r="O192" i="124"/>
  <c r="W192" i="124"/>
  <c r="R192" i="124"/>
  <c r="P192" i="124"/>
  <c r="Q192" i="124"/>
  <c r="S112" i="118"/>
  <c r="M112" i="118"/>
  <c r="O112" i="118"/>
  <c r="R112" i="118"/>
  <c r="N112" i="118"/>
  <c r="Q112" i="118"/>
  <c r="P112" i="118"/>
  <c r="M76" i="118"/>
  <c r="Q76" i="118"/>
  <c r="N76" i="118"/>
  <c r="P76" i="118"/>
  <c r="O76" i="118"/>
  <c r="R76" i="118"/>
  <c r="S76" i="118"/>
  <c r="T256" i="124"/>
  <c r="U256" i="124"/>
  <c r="V256" i="124"/>
  <c r="O256" i="124"/>
  <c r="S256" i="124"/>
  <c r="R256" i="124"/>
  <c r="Q256" i="124"/>
  <c r="P256" i="124"/>
  <c r="W256" i="124"/>
  <c r="N276" i="118"/>
  <c r="Q276" i="118"/>
  <c r="M276" i="118"/>
  <c r="O276" i="118"/>
  <c r="R276" i="118"/>
  <c r="S276" i="118"/>
  <c r="P276" i="118"/>
  <c r="U184" i="124"/>
  <c r="V184" i="124"/>
  <c r="T184" i="124"/>
  <c r="P184" i="124"/>
  <c r="W184" i="124"/>
  <c r="O184" i="124"/>
  <c r="S184" i="124"/>
  <c r="Q184" i="124"/>
  <c r="R184" i="124"/>
  <c r="S252" i="118"/>
  <c r="Q252" i="118"/>
  <c r="R252" i="118"/>
  <c r="N252" i="118"/>
  <c r="P252" i="118"/>
  <c r="O252" i="118"/>
  <c r="M252" i="118"/>
  <c r="S140" i="118"/>
  <c r="Q140" i="118"/>
  <c r="M140" i="118"/>
  <c r="P140" i="118"/>
  <c r="R140" i="118"/>
  <c r="N140" i="118"/>
  <c r="O140" i="118"/>
  <c r="O288" i="124"/>
  <c r="T288" i="124"/>
  <c r="U288" i="124"/>
  <c r="V288" i="124"/>
  <c r="P288" i="124"/>
  <c r="S288" i="124"/>
  <c r="R288" i="124"/>
  <c r="W288" i="124"/>
  <c r="Q288" i="124"/>
  <c r="R36" i="118"/>
  <c r="S36" i="118"/>
  <c r="N36" i="118"/>
  <c r="O36" i="118"/>
  <c r="Q36" i="118"/>
  <c r="P36" i="118"/>
  <c r="M36" i="118"/>
  <c r="N296" i="118"/>
  <c r="S296" i="118"/>
  <c r="Q296" i="118"/>
  <c r="R296" i="118"/>
  <c r="O296" i="118"/>
  <c r="M296" i="118"/>
  <c r="P296" i="118"/>
  <c r="P284" i="118"/>
  <c r="R284" i="118"/>
  <c r="N284" i="118"/>
  <c r="M284" i="118"/>
  <c r="O284" i="118"/>
  <c r="Q284" i="118"/>
  <c r="S284" i="118"/>
  <c r="O176" i="118"/>
  <c r="N176" i="118"/>
  <c r="P176" i="118"/>
  <c r="R176" i="118"/>
  <c r="S176" i="118"/>
  <c r="M176" i="118"/>
  <c r="Q176" i="118"/>
  <c r="O80" i="124"/>
  <c r="U80" i="124"/>
  <c r="V80" i="124"/>
  <c r="T80" i="124"/>
  <c r="Q80" i="124"/>
  <c r="W80" i="124"/>
  <c r="S80" i="124"/>
  <c r="R80" i="124"/>
  <c r="P80" i="124"/>
  <c r="S172" i="118"/>
  <c r="R172" i="118"/>
  <c r="O172" i="118"/>
  <c r="N172" i="118"/>
  <c r="P172" i="118"/>
  <c r="Q172" i="118"/>
  <c r="M172" i="118"/>
  <c r="R104" i="118"/>
  <c r="M104" i="118"/>
  <c r="N104" i="118"/>
  <c r="P104" i="118"/>
  <c r="S104" i="118"/>
  <c r="Q104" i="118"/>
  <c r="O104" i="118"/>
  <c r="S48" i="118"/>
  <c r="N48" i="118"/>
  <c r="P48" i="118"/>
  <c r="Q48" i="118"/>
  <c r="M48" i="118"/>
  <c r="O48" i="118"/>
  <c r="R48" i="118"/>
  <c r="U84" i="124"/>
  <c r="V84" i="124"/>
  <c r="T84" i="124"/>
  <c r="Q84" i="124"/>
  <c r="R84" i="124"/>
  <c r="O84" i="124"/>
  <c r="W84" i="124"/>
  <c r="S84" i="124"/>
  <c r="P84" i="124"/>
  <c r="Q100" i="124"/>
  <c r="U100" i="124"/>
  <c r="V100" i="124"/>
  <c r="T100" i="124"/>
  <c r="P100" i="124"/>
  <c r="O100" i="124"/>
  <c r="W100" i="124"/>
  <c r="R100" i="124"/>
  <c r="S100" i="124"/>
  <c r="U276" i="124"/>
  <c r="V276" i="124"/>
  <c r="T276" i="124"/>
  <c r="S276" i="124"/>
  <c r="P276" i="124"/>
  <c r="Q276" i="124"/>
  <c r="W276" i="124"/>
  <c r="O276" i="124"/>
  <c r="R276" i="124"/>
  <c r="U72" i="124"/>
  <c r="V72" i="124"/>
  <c r="T72" i="124"/>
  <c r="P72" i="124"/>
  <c r="W72" i="124"/>
  <c r="S72" i="124"/>
  <c r="Q72" i="124"/>
  <c r="R72" i="124"/>
  <c r="O72" i="124"/>
  <c r="U168" i="124"/>
  <c r="V168" i="124"/>
  <c r="T168" i="124"/>
  <c r="O168" i="124"/>
  <c r="W168" i="124"/>
  <c r="P168" i="124"/>
  <c r="Q168" i="124"/>
  <c r="R168" i="124"/>
  <c r="S168" i="124"/>
  <c r="O232" i="118"/>
  <c r="Q232" i="118"/>
  <c r="N232" i="118"/>
  <c r="S232" i="118"/>
  <c r="R232" i="118"/>
  <c r="M232" i="118"/>
  <c r="P232" i="118"/>
  <c r="S252" i="124"/>
  <c r="U252" i="124"/>
  <c r="V252" i="124"/>
  <c r="T252" i="124"/>
  <c r="Q252" i="124"/>
  <c r="R252" i="124"/>
  <c r="W252" i="124"/>
  <c r="P252" i="124"/>
  <c r="O252" i="124"/>
  <c r="U140" i="124"/>
  <c r="V140" i="124"/>
  <c r="T140" i="124"/>
  <c r="P140" i="124"/>
  <c r="R140" i="124"/>
  <c r="W140" i="124"/>
  <c r="Q140" i="124"/>
  <c r="O140" i="124"/>
  <c r="S140" i="124"/>
  <c r="O164" i="118"/>
  <c r="R164" i="118"/>
  <c r="Q164" i="118"/>
  <c r="P164" i="118"/>
  <c r="S164" i="118"/>
  <c r="N164" i="118"/>
  <c r="M164" i="118"/>
  <c r="O92" i="118"/>
  <c r="N92" i="118"/>
  <c r="M92" i="118"/>
  <c r="P92" i="118"/>
  <c r="R92" i="118"/>
  <c r="Q92" i="118"/>
  <c r="S92" i="118"/>
  <c r="Q204" i="118"/>
  <c r="O204" i="118"/>
  <c r="S204" i="118"/>
  <c r="M204" i="118"/>
  <c r="R204" i="118"/>
  <c r="P204" i="118"/>
  <c r="N204" i="118"/>
  <c r="N300" i="118"/>
  <c r="P300" i="118"/>
  <c r="S300" i="118"/>
  <c r="R300" i="118"/>
  <c r="Q300" i="118"/>
  <c r="O300" i="118"/>
  <c r="M300" i="118"/>
  <c r="N188" i="118"/>
  <c r="R188" i="118"/>
  <c r="M188" i="118"/>
  <c r="S188" i="118"/>
  <c r="P188" i="118"/>
  <c r="Q188" i="118"/>
  <c r="O188" i="118"/>
  <c r="P284" i="124"/>
  <c r="U284" i="124"/>
  <c r="V284" i="124"/>
  <c r="T284" i="124"/>
  <c r="W284" i="124"/>
  <c r="Q284" i="124"/>
  <c r="R284" i="124"/>
  <c r="S284" i="124"/>
  <c r="O284" i="124"/>
  <c r="Q160" i="118"/>
  <c r="S160" i="118"/>
  <c r="M160" i="118"/>
  <c r="R160" i="118"/>
  <c r="O160" i="118"/>
  <c r="N160" i="118"/>
  <c r="P160" i="118"/>
  <c r="Q32" i="124"/>
  <c r="U32" i="124"/>
  <c r="T32" i="124"/>
  <c r="V32" i="124"/>
  <c r="S32" i="124"/>
  <c r="R32" i="124"/>
  <c r="O32" i="124"/>
  <c r="W32" i="124"/>
  <c r="P32" i="124"/>
  <c r="N280" i="118"/>
  <c r="R280" i="118"/>
  <c r="M280" i="118"/>
  <c r="Q280" i="118"/>
  <c r="O280" i="118"/>
  <c r="S280" i="118"/>
  <c r="P280" i="118"/>
  <c r="P108" i="124"/>
  <c r="U108" i="124"/>
  <c r="V108" i="124"/>
  <c r="T108" i="124"/>
  <c r="O108" i="124"/>
  <c r="S108" i="124"/>
  <c r="Q108" i="124"/>
  <c r="W108" i="124"/>
  <c r="R108" i="124"/>
  <c r="P88" i="118"/>
  <c r="R88" i="118"/>
  <c r="M88" i="118"/>
  <c r="N88" i="118"/>
  <c r="O88" i="118"/>
  <c r="S88" i="118"/>
  <c r="Q88" i="118"/>
  <c r="U104" i="124"/>
  <c r="V104" i="124"/>
  <c r="T104" i="124"/>
  <c r="R104" i="124"/>
  <c r="P104" i="124"/>
  <c r="W104" i="124"/>
  <c r="Q104" i="124"/>
  <c r="S104" i="124"/>
  <c r="O104" i="124"/>
  <c r="S248" i="118"/>
  <c r="P248" i="118"/>
  <c r="Q248" i="118"/>
  <c r="N248" i="118"/>
  <c r="O248" i="118"/>
  <c r="M248" i="118"/>
  <c r="R248" i="118"/>
  <c r="Q24" i="118"/>
  <c r="R24" i="118"/>
  <c r="N24" i="118"/>
  <c r="O24" i="118"/>
  <c r="P24" i="118"/>
  <c r="S24" i="118"/>
  <c r="M24" i="118"/>
  <c r="N44" i="118"/>
  <c r="Q44" i="118"/>
  <c r="O44" i="118"/>
  <c r="S44" i="118"/>
  <c r="R44" i="118"/>
  <c r="M44" i="118"/>
  <c r="P44" i="118"/>
  <c r="P292" i="124"/>
  <c r="U292" i="124"/>
  <c r="V292" i="124"/>
  <c r="T292" i="124"/>
  <c r="W292" i="124"/>
  <c r="S292" i="124"/>
  <c r="R292" i="124"/>
  <c r="Q292" i="124"/>
  <c r="O292" i="124"/>
  <c r="U96" i="124"/>
  <c r="T96" i="124"/>
  <c r="V96" i="124"/>
  <c r="P96" i="124"/>
  <c r="S96" i="124"/>
  <c r="W96" i="124"/>
  <c r="Q96" i="124"/>
  <c r="O96" i="124"/>
  <c r="R96" i="124"/>
  <c r="Q116" i="118"/>
  <c r="M116" i="118"/>
  <c r="N116" i="118"/>
  <c r="R116" i="118"/>
  <c r="O116" i="118"/>
  <c r="P116" i="118"/>
  <c r="S116" i="118"/>
  <c r="N156" i="118"/>
  <c r="Q156" i="118"/>
  <c r="R156" i="118"/>
  <c r="P156" i="118"/>
  <c r="M156" i="118"/>
  <c r="S156" i="118"/>
  <c r="O156" i="118"/>
  <c r="U268" i="124"/>
  <c r="V268" i="124"/>
  <c r="T268" i="124"/>
  <c r="S268" i="124"/>
  <c r="P268" i="124"/>
  <c r="O268" i="124"/>
  <c r="Q268" i="124"/>
  <c r="W268" i="124"/>
  <c r="R268" i="124"/>
  <c r="N16" i="118"/>
  <c r="M16" i="118"/>
  <c r="O16" i="118"/>
  <c r="S16" i="118"/>
  <c r="P16" i="118"/>
  <c r="R16" i="118"/>
  <c r="Q16" i="118"/>
  <c r="Q200" i="118"/>
  <c r="R200" i="118"/>
  <c r="P200" i="118"/>
  <c r="S200" i="118"/>
  <c r="M200" i="118"/>
  <c r="N200" i="118"/>
  <c r="O200" i="118"/>
  <c r="S136" i="118"/>
  <c r="R136" i="118"/>
  <c r="M136" i="118"/>
  <c r="O136" i="118"/>
  <c r="P136" i="118"/>
  <c r="N136" i="118"/>
  <c r="Q136" i="118"/>
  <c r="Q8" i="118"/>
  <c r="N8" i="118"/>
  <c r="S8" i="118"/>
  <c r="M8" i="118"/>
  <c r="P8" i="118"/>
  <c r="R8" i="118"/>
  <c r="O8" i="118"/>
  <c r="M272" i="118"/>
  <c r="R272" i="118"/>
  <c r="Q272" i="118"/>
  <c r="P272" i="118"/>
  <c r="N272" i="118"/>
  <c r="O272" i="118"/>
  <c r="S272" i="118"/>
  <c r="Q68" i="118"/>
  <c r="S68" i="118"/>
  <c r="R68" i="118"/>
  <c r="P68" i="118"/>
  <c r="N68" i="118"/>
  <c r="M68" i="118"/>
  <c r="O68" i="118"/>
  <c r="Q180" i="118"/>
  <c r="M180" i="118"/>
  <c r="N180" i="118"/>
  <c r="P180" i="118"/>
  <c r="S180" i="118"/>
  <c r="O180" i="118"/>
  <c r="R180" i="118"/>
  <c r="R36" i="124"/>
  <c r="U36" i="124"/>
  <c r="V36" i="124"/>
  <c r="T36" i="124"/>
  <c r="S36" i="124"/>
  <c r="P36" i="124"/>
  <c r="Q36" i="124"/>
  <c r="W36" i="124"/>
  <c r="O36" i="124"/>
  <c r="O92" i="124"/>
  <c r="U92" i="124"/>
  <c r="V92" i="124"/>
  <c r="T92" i="124"/>
  <c r="S92" i="124"/>
  <c r="W92" i="124"/>
  <c r="Q92" i="124"/>
  <c r="R92" i="124"/>
  <c r="P92" i="124"/>
  <c r="U204" i="124"/>
  <c r="V204" i="124"/>
  <c r="T204" i="124"/>
  <c r="R204" i="124"/>
  <c r="Q204" i="124"/>
  <c r="S204" i="124"/>
  <c r="P204" i="124"/>
  <c r="O204" i="124"/>
  <c r="W204" i="124"/>
  <c r="R300" i="124"/>
  <c r="U300" i="124"/>
  <c r="V300" i="124"/>
  <c r="T300" i="124"/>
  <c r="Q300" i="124"/>
  <c r="O300" i="124"/>
  <c r="S300" i="124"/>
  <c r="P300" i="124"/>
  <c r="W300" i="124"/>
  <c r="Q296" i="124"/>
  <c r="T296" i="124"/>
  <c r="U296" i="124"/>
  <c r="V296" i="124"/>
  <c r="P296" i="124"/>
  <c r="O296" i="124"/>
  <c r="W296" i="124"/>
  <c r="S296" i="124"/>
  <c r="R296" i="124"/>
  <c r="S188" i="124"/>
  <c r="U188" i="124"/>
  <c r="V188" i="124"/>
  <c r="T188" i="124"/>
  <c r="P188" i="124"/>
  <c r="R188" i="124"/>
  <c r="W188" i="124"/>
  <c r="O188" i="124"/>
  <c r="Q188" i="124"/>
  <c r="U176" i="124"/>
  <c r="V176" i="124"/>
  <c r="T176" i="124"/>
  <c r="R176" i="124"/>
  <c r="P176" i="124"/>
  <c r="O176" i="124"/>
  <c r="W176" i="124"/>
  <c r="Q176" i="124"/>
  <c r="S176" i="124"/>
  <c r="P144" i="118"/>
  <c r="S144" i="118"/>
  <c r="Q144" i="118"/>
  <c r="N144" i="118"/>
  <c r="O144" i="118"/>
  <c r="R144" i="118"/>
  <c r="M144" i="118"/>
  <c r="U172" i="124"/>
  <c r="V172" i="124"/>
  <c r="T172" i="124"/>
  <c r="Q172" i="124"/>
  <c r="S172" i="124"/>
  <c r="P172" i="124"/>
  <c r="O172" i="124"/>
  <c r="W172" i="124"/>
  <c r="R172" i="124"/>
  <c r="P152" i="118"/>
  <c r="R152" i="118"/>
  <c r="N152" i="118"/>
  <c r="M152" i="118"/>
  <c r="S152" i="118"/>
  <c r="Q152" i="118"/>
  <c r="O152" i="118"/>
  <c r="V48" i="124"/>
  <c r="T48" i="124"/>
  <c r="U48" i="124"/>
  <c r="P48" i="124"/>
  <c r="W48" i="124"/>
  <c r="Q48" i="124"/>
  <c r="R48" i="124"/>
  <c r="S48" i="124"/>
  <c r="O48" i="124"/>
  <c r="N148" i="118"/>
  <c r="S148" i="118"/>
  <c r="M148" i="118"/>
  <c r="R148" i="118"/>
  <c r="P148" i="118"/>
  <c r="O148" i="118"/>
  <c r="Q148" i="118"/>
  <c r="P244" i="118"/>
  <c r="Q244" i="118"/>
  <c r="R244" i="118"/>
  <c r="N244" i="118"/>
  <c r="M244" i="118"/>
  <c r="S244" i="118"/>
  <c r="O244" i="118"/>
  <c r="O20" i="118"/>
  <c r="S20" i="118"/>
  <c r="P20" i="118"/>
  <c r="N20" i="118"/>
  <c r="R20" i="118"/>
  <c r="Q20" i="118"/>
  <c r="M20" i="118"/>
  <c r="R192" i="118"/>
  <c r="S192" i="118"/>
  <c r="N192" i="118"/>
  <c r="M192" i="118"/>
  <c r="Q192" i="118"/>
  <c r="P192" i="118"/>
  <c r="O192" i="118"/>
  <c r="Q120" i="118"/>
  <c r="S120" i="118"/>
  <c r="N120" i="118"/>
  <c r="P120" i="118"/>
  <c r="R120" i="118"/>
  <c r="O120" i="118"/>
  <c r="M120" i="118"/>
  <c r="U232" i="124"/>
  <c r="V232" i="124"/>
  <c r="T232" i="124"/>
  <c r="R232" i="124"/>
  <c r="S232" i="124"/>
  <c r="P232" i="124"/>
  <c r="Q232" i="124"/>
  <c r="W232" i="124"/>
  <c r="O232" i="124"/>
  <c r="R8" i="124"/>
  <c r="U8" i="124"/>
  <c r="V8" i="124"/>
  <c r="T8" i="124"/>
  <c r="W8" i="124"/>
  <c r="Q8" i="124"/>
  <c r="P8" i="124"/>
  <c r="O8" i="124"/>
  <c r="S8" i="124"/>
  <c r="U164" i="124"/>
  <c r="V164" i="124"/>
  <c r="T164" i="124"/>
  <c r="O164" i="124"/>
  <c r="P164" i="124"/>
  <c r="Q164" i="124"/>
  <c r="W164" i="124"/>
  <c r="R164" i="124"/>
  <c r="S164" i="124"/>
  <c r="Q180" i="124"/>
  <c r="U180" i="124"/>
  <c r="V180" i="124"/>
  <c r="T180" i="124"/>
  <c r="R180" i="124"/>
  <c r="S180" i="124"/>
  <c r="O180" i="124"/>
  <c r="P180" i="124"/>
  <c r="W180" i="124"/>
  <c r="P64" i="118"/>
  <c r="Q64" i="118"/>
  <c r="M64" i="118"/>
  <c r="R64" i="118"/>
  <c r="O64" i="118"/>
  <c r="S64" i="118"/>
  <c r="N64" i="118"/>
  <c r="W160" i="124"/>
  <c r="U160" i="124"/>
  <c r="T160" i="124"/>
  <c r="V160" i="124"/>
  <c r="Q160" i="124"/>
  <c r="O160" i="124"/>
  <c r="P160" i="124"/>
  <c r="R160" i="124"/>
  <c r="S160" i="124"/>
  <c r="S224" i="118"/>
  <c r="R224" i="118"/>
  <c r="N224" i="118"/>
  <c r="M224" i="118"/>
  <c r="Q224" i="118"/>
  <c r="P224" i="118"/>
  <c r="O224" i="118"/>
  <c r="T280" i="124"/>
  <c r="U280" i="124"/>
  <c r="V280" i="124"/>
  <c r="S280" i="124"/>
  <c r="R280" i="124"/>
  <c r="Q280" i="124"/>
  <c r="W280" i="124"/>
  <c r="O280" i="124"/>
  <c r="P280" i="124"/>
  <c r="S236" i="118"/>
  <c r="P236" i="118"/>
  <c r="M236" i="118"/>
  <c r="R236" i="118"/>
  <c r="Q236" i="118"/>
  <c r="O236" i="118"/>
  <c r="N236" i="118"/>
  <c r="Q88" i="124"/>
  <c r="U88" i="124"/>
  <c r="T88" i="124"/>
  <c r="V88" i="124"/>
  <c r="W88" i="124"/>
  <c r="R88" i="124"/>
  <c r="P88" i="124"/>
  <c r="S88" i="124"/>
  <c r="O88" i="124"/>
  <c r="T248" i="124"/>
  <c r="U248" i="124"/>
  <c r="V248" i="124"/>
  <c r="W248" i="124"/>
  <c r="P248" i="124"/>
  <c r="S248" i="124"/>
  <c r="R248" i="124"/>
  <c r="Q248" i="124"/>
  <c r="O248" i="124"/>
  <c r="T24" i="124"/>
  <c r="U24" i="124"/>
  <c r="V24" i="124"/>
  <c r="R24" i="124"/>
  <c r="P24" i="124"/>
  <c r="S24" i="124"/>
  <c r="W24" i="124"/>
  <c r="O24" i="124"/>
  <c r="Q24" i="124"/>
  <c r="P256" i="118"/>
  <c r="R256" i="118"/>
  <c r="S256" i="118"/>
  <c r="O256" i="118"/>
  <c r="Q256" i="118"/>
  <c r="N256" i="118"/>
  <c r="M256" i="118"/>
  <c r="Q132" i="118"/>
  <c r="N132" i="118"/>
  <c r="P132" i="118"/>
  <c r="S132" i="118"/>
  <c r="M132" i="118"/>
  <c r="R132" i="118"/>
  <c r="O132" i="118"/>
  <c r="U148" i="124"/>
  <c r="V148" i="124"/>
  <c r="T148" i="124"/>
  <c r="W148" i="124"/>
  <c r="O148" i="124"/>
  <c r="R148" i="124"/>
  <c r="Q148" i="124"/>
  <c r="P148" i="124"/>
  <c r="S148" i="124"/>
  <c r="U244" i="124"/>
  <c r="V244" i="124"/>
  <c r="T244" i="124"/>
  <c r="P244" i="124"/>
  <c r="S244" i="124"/>
  <c r="R244" i="124"/>
  <c r="O244" i="124"/>
  <c r="W244" i="124"/>
  <c r="Q244" i="124"/>
  <c r="U20" i="124"/>
  <c r="V20" i="124"/>
  <c r="T20" i="124"/>
  <c r="Q20" i="124"/>
  <c r="P20" i="124"/>
  <c r="O20" i="124"/>
  <c r="W20" i="124"/>
  <c r="R20" i="124"/>
  <c r="S20" i="124"/>
  <c r="U44" i="124"/>
  <c r="V44" i="124"/>
  <c r="T44" i="124"/>
  <c r="O44" i="124"/>
  <c r="R44" i="124"/>
  <c r="S44" i="124"/>
  <c r="Q44" i="124"/>
  <c r="W44" i="124"/>
  <c r="P44" i="124"/>
  <c r="M208" i="118"/>
  <c r="O208" i="118"/>
  <c r="S208" i="118"/>
  <c r="N208" i="118"/>
  <c r="Q208" i="118"/>
  <c r="P208" i="118"/>
  <c r="R208" i="118"/>
  <c r="M292" i="118"/>
  <c r="Q292" i="118"/>
  <c r="R292" i="118"/>
  <c r="O292" i="118"/>
  <c r="S292" i="118"/>
  <c r="N292" i="118"/>
  <c r="P292" i="118"/>
  <c r="U136" i="124"/>
  <c r="V136" i="124"/>
  <c r="T136" i="124"/>
  <c r="W136" i="124"/>
  <c r="R136" i="124"/>
  <c r="S136" i="124"/>
  <c r="Q136" i="124"/>
  <c r="P136" i="124"/>
  <c r="O136" i="124"/>
  <c r="P60" i="118"/>
  <c r="N60" i="118"/>
  <c r="Q60" i="118"/>
  <c r="R60" i="118"/>
  <c r="S60" i="118"/>
  <c r="O60" i="118"/>
  <c r="M60" i="118"/>
  <c r="M96" i="118"/>
  <c r="N96" i="118"/>
  <c r="O96" i="118"/>
  <c r="Q96" i="118"/>
  <c r="R96" i="118"/>
  <c r="P96" i="118"/>
  <c r="S96" i="118"/>
  <c r="P272" i="124"/>
  <c r="T272" i="124"/>
  <c r="U272" i="124"/>
  <c r="V272" i="124"/>
  <c r="W272" i="124"/>
  <c r="Q272" i="124"/>
  <c r="S272" i="124"/>
  <c r="O272" i="124"/>
  <c r="R272" i="124"/>
  <c r="O68" i="124"/>
  <c r="U68" i="124"/>
  <c r="V68" i="124"/>
  <c r="T68" i="124"/>
  <c r="S68" i="124"/>
  <c r="Q68" i="124"/>
  <c r="R68" i="124"/>
  <c r="W68" i="124"/>
  <c r="P68" i="124"/>
  <c r="R228" i="118"/>
  <c r="M228" i="118"/>
  <c r="N228" i="118"/>
  <c r="P228" i="118"/>
  <c r="Q228" i="118"/>
  <c r="S228" i="118"/>
  <c r="O228" i="118"/>
  <c r="N264" i="118"/>
  <c r="O264" i="118"/>
  <c r="R264" i="118"/>
  <c r="P264" i="118"/>
  <c r="M264" i="118"/>
  <c r="Q264" i="118"/>
  <c r="S264" i="118"/>
  <c r="R240" i="118"/>
  <c r="N240" i="118"/>
  <c r="M240" i="118"/>
  <c r="O240" i="118"/>
  <c r="Q240" i="118"/>
  <c r="P240" i="118"/>
  <c r="S240" i="118"/>
  <c r="P268" i="118"/>
  <c r="N268" i="118"/>
  <c r="O268" i="118"/>
  <c r="Q268" i="118"/>
  <c r="R268" i="118"/>
  <c r="M268" i="118"/>
  <c r="S268" i="118"/>
  <c r="S64" i="124"/>
  <c r="U64" i="124"/>
  <c r="T64" i="124"/>
  <c r="V64" i="124"/>
  <c r="W64" i="124"/>
  <c r="O64" i="124"/>
  <c r="Q64" i="124"/>
  <c r="R64" i="124"/>
  <c r="P64" i="124"/>
  <c r="R220" i="118"/>
  <c r="O220" i="118"/>
  <c r="M220" i="118"/>
  <c r="N220" i="118"/>
  <c r="S220" i="118"/>
  <c r="P220" i="118"/>
  <c r="Q220" i="118"/>
  <c r="U144" i="124"/>
  <c r="V144" i="124"/>
  <c r="T144" i="124"/>
  <c r="R144" i="124"/>
  <c r="P144" i="124"/>
  <c r="Q144" i="124"/>
  <c r="O144" i="124"/>
  <c r="S144" i="124"/>
  <c r="W144" i="124"/>
  <c r="R12" i="118"/>
  <c r="Q12" i="118"/>
  <c r="S12" i="118"/>
  <c r="M12" i="118"/>
  <c r="O12" i="118"/>
  <c r="P12" i="118"/>
  <c r="N12" i="118"/>
  <c r="O236" i="124"/>
  <c r="U236" i="124"/>
  <c r="V236" i="124"/>
  <c r="T236" i="124"/>
  <c r="R236" i="124"/>
  <c r="P236" i="124"/>
  <c r="Q236" i="124"/>
  <c r="S236" i="124"/>
  <c r="W236" i="124"/>
  <c r="R56" i="118"/>
  <c r="P56" i="118"/>
  <c r="N56" i="118"/>
  <c r="O56" i="118"/>
  <c r="M56" i="118"/>
  <c r="S56" i="118"/>
  <c r="Q56" i="118"/>
  <c r="U152" i="124"/>
  <c r="T152" i="124"/>
  <c r="V152" i="124"/>
  <c r="R152" i="124"/>
  <c r="O152" i="124"/>
  <c r="S152" i="124"/>
  <c r="P152" i="124"/>
  <c r="W152" i="124"/>
  <c r="Q152" i="124"/>
  <c r="U132" i="124"/>
  <c r="V132" i="124"/>
  <c r="T132" i="124"/>
  <c r="S132" i="124"/>
  <c r="O132" i="124"/>
  <c r="P132" i="124"/>
  <c r="W132" i="124"/>
  <c r="Q132" i="124"/>
  <c r="R132" i="124"/>
  <c r="I11" i="110"/>
  <c r="I13" i="110"/>
  <c r="R6" i="110" s="1"/>
  <c r="I32" i="110"/>
  <c r="I31" i="110"/>
  <c r="I19" i="110"/>
  <c r="I23" i="110"/>
  <c r="I27" i="110"/>
  <c r="I33" i="110"/>
  <c r="I34" i="110"/>
  <c r="H8" i="91"/>
  <c r="I301" i="111"/>
  <c r="I37" i="110"/>
  <c r="I303" i="111"/>
  <c r="I39" i="110"/>
  <c r="I300" i="111"/>
  <c r="I36" i="110"/>
  <c r="I302" i="111"/>
  <c r="I38" i="110"/>
  <c r="E4" i="91"/>
  <c r="I14" i="110"/>
  <c r="S6" i="110" s="1"/>
  <c r="I15" i="110"/>
  <c r="I16" i="110"/>
  <c r="Q7" i="110" s="1"/>
  <c r="I28" i="110"/>
  <c r="Q10" i="110" s="1"/>
  <c r="I29" i="110"/>
  <c r="R10" i="110" s="1"/>
  <c r="I30" i="110"/>
  <c r="S10" i="110" s="1"/>
  <c r="I12" i="110"/>
  <c r="Q6" i="110" s="1"/>
  <c r="I26" i="110"/>
  <c r="I35" i="110"/>
  <c r="I17" i="110"/>
  <c r="R7" i="110" s="1"/>
  <c r="I20" i="110"/>
  <c r="Q8" i="110" s="1"/>
  <c r="I18" i="110"/>
  <c r="S7" i="110" s="1"/>
  <c r="I21" i="110"/>
  <c r="R8" i="110" s="1"/>
  <c r="I24" i="110"/>
  <c r="I22" i="110"/>
  <c r="S8" i="110" s="1"/>
  <c r="I25" i="110"/>
  <c r="H25" i="91"/>
  <c r="H31" i="91"/>
  <c r="H28" i="91"/>
  <c r="H29" i="91"/>
  <c r="H26" i="91"/>
  <c r="H27" i="91"/>
  <c r="H24" i="91"/>
  <c r="H20" i="91"/>
  <c r="H21" i="91"/>
  <c r="H22" i="91"/>
  <c r="H19" i="91"/>
  <c r="H16" i="91"/>
  <c r="H17" i="91"/>
  <c r="H12" i="91"/>
  <c r="H15" i="91"/>
  <c r="H13" i="91"/>
  <c r="H14" i="91"/>
  <c r="H9" i="91"/>
  <c r="P304" i="124" l="1"/>
  <c r="R304" i="124"/>
  <c r="S304" i="124"/>
  <c r="Q304" i="124"/>
  <c r="O304" i="124"/>
  <c r="W304" i="124"/>
  <c r="T304" i="124"/>
  <c r="R11" i="110"/>
  <c r="Q11" i="110"/>
  <c r="G35" i="120"/>
  <c r="S36" i="122"/>
  <c r="V36" i="122"/>
  <c r="U36" i="122"/>
  <c r="W36" i="122"/>
  <c r="Q36" i="122"/>
  <c r="T36" i="122"/>
  <c r="R36" i="122"/>
  <c r="P36" i="122"/>
  <c r="O36" i="122"/>
  <c r="S11" i="110"/>
  <c r="R32" i="122"/>
  <c r="V32" i="122"/>
  <c r="U32" i="122"/>
  <c r="W32" i="122"/>
  <c r="S32" i="122"/>
  <c r="T32" i="122"/>
  <c r="Q32" i="122"/>
  <c r="O32" i="122"/>
  <c r="P32" i="122"/>
  <c r="R9" i="110"/>
  <c r="S9" i="110"/>
  <c r="G27" i="120"/>
  <c r="W28" i="122"/>
  <c r="V28" i="122"/>
  <c r="U28" i="122"/>
  <c r="P28" i="122"/>
  <c r="O28" i="122"/>
  <c r="R28" i="122"/>
  <c r="Q28" i="122"/>
  <c r="S28" i="122"/>
  <c r="T28" i="122"/>
  <c r="Q9" i="110"/>
  <c r="P24" i="122"/>
  <c r="V24" i="122"/>
  <c r="U24" i="122"/>
  <c r="S24" i="122"/>
  <c r="T24" i="122"/>
  <c r="W24" i="122"/>
  <c r="R24" i="122"/>
  <c r="Q24" i="122"/>
  <c r="O24" i="122"/>
  <c r="R20" i="122"/>
  <c r="U20" i="122"/>
  <c r="V20" i="122"/>
  <c r="P20" i="122"/>
  <c r="S20" i="122"/>
  <c r="O20" i="122"/>
  <c r="W20" i="122"/>
  <c r="Q20" i="122"/>
  <c r="T20" i="122"/>
  <c r="W16" i="122"/>
  <c r="V16" i="122"/>
  <c r="U16" i="122"/>
  <c r="P16" i="122"/>
  <c r="O16" i="122"/>
  <c r="S16" i="122"/>
  <c r="Q16" i="122"/>
  <c r="R16" i="122"/>
  <c r="T16" i="122"/>
  <c r="G15" i="120"/>
  <c r="Q12" i="110"/>
  <c r="Q78" i="111"/>
  <c r="R12" i="110"/>
  <c r="S78" i="111"/>
  <c r="R78" i="111"/>
  <c r="S12" i="110"/>
  <c r="U40" i="122"/>
  <c r="V40" i="122"/>
  <c r="O40" i="122"/>
  <c r="T40" i="122"/>
  <c r="P40" i="98"/>
  <c r="P304" i="118"/>
  <c r="S40" i="122"/>
  <c r="N40" i="98"/>
  <c r="N304" i="118"/>
  <c r="M304" i="118"/>
  <c r="M40" i="98"/>
  <c r="Q40" i="122"/>
  <c r="R40" i="98"/>
  <c r="R304" i="118"/>
  <c r="R40" i="122"/>
  <c r="O304" i="118"/>
  <c r="O40" i="98"/>
  <c r="W40" i="122"/>
  <c r="G303" i="121"/>
  <c r="G39" i="120"/>
  <c r="Q304" i="118"/>
  <c r="Q40" i="98"/>
  <c r="P40" i="122"/>
  <c r="S304" i="118"/>
  <c r="S40" i="98"/>
  <c r="Q16" i="98"/>
  <c r="P16" i="98"/>
  <c r="M16" i="98"/>
  <c r="N16" i="98"/>
  <c r="O16" i="98"/>
  <c r="R16" i="98"/>
  <c r="S16" i="98"/>
  <c r="N24" i="98"/>
  <c r="M24" i="98"/>
  <c r="Q24" i="98"/>
  <c r="O24" i="98"/>
  <c r="S24" i="98"/>
  <c r="P24" i="98"/>
  <c r="R24" i="98"/>
  <c r="R20" i="98"/>
  <c r="Q20" i="98"/>
  <c r="O20" i="98"/>
  <c r="P20" i="98"/>
  <c r="M20" i="98"/>
  <c r="S20" i="98"/>
  <c r="N20" i="98"/>
  <c r="M8" i="98"/>
  <c r="O8" i="98"/>
  <c r="S8" i="98"/>
  <c r="Q8" i="98"/>
  <c r="N8" i="98"/>
  <c r="P8" i="98"/>
  <c r="R8" i="98"/>
  <c r="P32" i="98"/>
  <c r="N32" i="98"/>
  <c r="S32" i="98"/>
  <c r="O32" i="98"/>
  <c r="R32" i="98"/>
  <c r="Q32" i="98"/>
  <c r="M32" i="98"/>
  <c r="O12" i="98"/>
  <c r="M12" i="98"/>
  <c r="P12" i="98"/>
  <c r="S12" i="98"/>
  <c r="R12" i="98"/>
  <c r="Q12" i="98"/>
  <c r="N12" i="98"/>
  <c r="R28" i="98"/>
  <c r="M28" i="98"/>
  <c r="S28" i="98"/>
  <c r="N28" i="98"/>
  <c r="Q28" i="98"/>
  <c r="P28" i="98"/>
  <c r="O28" i="98"/>
  <c r="O36" i="98"/>
  <c r="P36" i="98"/>
  <c r="R36" i="98"/>
  <c r="N36" i="98"/>
  <c r="M36" i="98"/>
  <c r="Q36" i="98"/>
  <c r="S36" i="98"/>
  <c r="D16" i="91" l="1"/>
  <c r="E16" i="91"/>
  <c r="D20" i="91"/>
  <c r="E20" i="91"/>
  <c r="D24" i="91"/>
  <c r="E24" i="91"/>
  <c r="D28" i="91"/>
  <c r="E28" i="91"/>
  <c r="D12" i="91"/>
  <c r="E12" i="91"/>
  <c r="D8" i="91"/>
  <c r="E8" i="91"/>
  <c r="BD79" i="19" l="1"/>
  <c r="BD78" i="19"/>
  <c r="BD77" i="19"/>
  <c r="BD76" i="19"/>
  <c r="BD75" i="19"/>
  <c r="BD74" i="19"/>
  <c r="BD73" i="19"/>
  <c r="BD72" i="19"/>
  <c r="BD71" i="19"/>
  <c r="BD70" i="19"/>
  <c r="BD69" i="19"/>
  <c r="BD68" i="19"/>
  <c r="BD67" i="19"/>
  <c r="BD66" i="19"/>
  <c r="BD65" i="19"/>
  <c r="BD64" i="19"/>
  <c r="BD63" i="19"/>
  <c r="BD62" i="19"/>
  <c r="BD61" i="19"/>
  <c r="BD60" i="19"/>
  <c r="BD59" i="19"/>
  <c r="BD58" i="19"/>
  <c r="BD57" i="19"/>
  <c r="BD56" i="19"/>
  <c r="BD55" i="19"/>
  <c r="BD54" i="19"/>
  <c r="BD53" i="19"/>
  <c r="BD52" i="19"/>
  <c r="BD51" i="19"/>
  <c r="BD50" i="19"/>
  <c r="BD49" i="19"/>
  <c r="BD48" i="19"/>
  <c r="BD47" i="19"/>
  <c r="BD46" i="19"/>
  <c r="BD45" i="19"/>
  <c r="BD44" i="19"/>
  <c r="BD43" i="19"/>
  <c r="BD42" i="19"/>
  <c r="BD41" i="19"/>
  <c r="BD40" i="19"/>
  <c r="BD39" i="19"/>
  <c r="BD38" i="19"/>
  <c r="BD37" i="19"/>
  <c r="BD36" i="19"/>
  <c r="BD35" i="19"/>
  <c r="BD34" i="19"/>
  <c r="BD33" i="19"/>
  <c r="BD32" i="19"/>
  <c r="BD31" i="19"/>
  <c r="BD30" i="19"/>
  <c r="BD29" i="19"/>
  <c r="BD28" i="19"/>
  <c r="BD27" i="19"/>
  <c r="BD26" i="19"/>
  <c r="BD25" i="19"/>
  <c r="BD24" i="19"/>
  <c r="BD23" i="19"/>
  <c r="BD22" i="19"/>
  <c r="BD21" i="19"/>
  <c r="BD20" i="19"/>
  <c r="BD19" i="19"/>
  <c r="BD18" i="19"/>
  <c r="BD17" i="19"/>
  <c r="BD16" i="19"/>
  <c r="BD15" i="19"/>
  <c r="BD14" i="19"/>
  <c r="BD13" i="19"/>
  <c r="BD12" i="19"/>
  <c r="BD11" i="19"/>
  <c r="BD10" i="19"/>
  <c r="BD9" i="19"/>
  <c r="BD8" i="19"/>
  <c r="BD7" i="19"/>
  <c r="BD6" i="19"/>
  <c r="O79" i="19"/>
  <c r="N79" i="19"/>
  <c r="M79" i="19"/>
  <c r="O78" i="19"/>
  <c r="N78" i="19"/>
  <c r="M78" i="19"/>
  <c r="O77" i="19"/>
  <c r="N77" i="19"/>
  <c r="M77" i="19"/>
  <c r="O76" i="19"/>
  <c r="N76" i="19"/>
  <c r="M76" i="19"/>
  <c r="O75" i="19"/>
  <c r="N75" i="19"/>
  <c r="M75" i="19"/>
  <c r="O74" i="19"/>
  <c r="N74" i="19"/>
  <c r="M74" i="19"/>
  <c r="O73" i="19"/>
  <c r="N73" i="19"/>
  <c r="M73" i="19"/>
  <c r="O72" i="19"/>
  <c r="N72" i="19"/>
  <c r="M72" i="19"/>
  <c r="O71" i="19"/>
  <c r="N71" i="19"/>
  <c r="M71" i="19"/>
  <c r="O70" i="19"/>
  <c r="N70" i="19"/>
  <c r="M70" i="19"/>
  <c r="O69" i="19"/>
  <c r="N69" i="19"/>
  <c r="M69" i="19"/>
  <c r="O68" i="19"/>
  <c r="N68" i="19"/>
  <c r="M68" i="19"/>
  <c r="O67" i="19"/>
  <c r="N67" i="19"/>
  <c r="M67" i="19"/>
  <c r="O66" i="19"/>
  <c r="N66" i="19"/>
  <c r="M66" i="19"/>
  <c r="O65" i="19"/>
  <c r="N65" i="19"/>
  <c r="M65" i="19"/>
  <c r="O64" i="19"/>
  <c r="N64" i="19"/>
  <c r="M64" i="19"/>
  <c r="O63" i="19"/>
  <c r="N63" i="19"/>
  <c r="M63" i="19"/>
  <c r="O62" i="19"/>
  <c r="N62" i="19"/>
  <c r="M62" i="19"/>
  <c r="O61" i="19"/>
  <c r="N61" i="19"/>
  <c r="M61" i="19"/>
  <c r="O60" i="19"/>
  <c r="N60" i="19"/>
  <c r="M60" i="19"/>
  <c r="O59" i="19"/>
  <c r="N59" i="19"/>
  <c r="M59" i="19"/>
  <c r="O58" i="19"/>
  <c r="N58" i="19"/>
  <c r="M58" i="19"/>
  <c r="O57" i="19"/>
  <c r="N57" i="19"/>
  <c r="M57" i="19"/>
  <c r="O56" i="19"/>
  <c r="N56" i="19"/>
  <c r="M56" i="19"/>
  <c r="O55" i="19"/>
  <c r="N55" i="19"/>
  <c r="M55" i="19"/>
  <c r="O54" i="19"/>
  <c r="N54" i="19"/>
  <c r="M54" i="19"/>
  <c r="O53" i="19"/>
  <c r="N53" i="19"/>
  <c r="M53" i="19"/>
  <c r="O52" i="19"/>
  <c r="N52" i="19"/>
  <c r="M52" i="19"/>
  <c r="O51" i="19"/>
  <c r="N51" i="19"/>
  <c r="M51" i="19"/>
  <c r="O50" i="19"/>
  <c r="N50" i="19"/>
  <c r="M50" i="19"/>
  <c r="O49" i="19"/>
  <c r="N49" i="19"/>
  <c r="M49" i="19"/>
  <c r="O48" i="19"/>
  <c r="N48" i="19"/>
  <c r="M48" i="19"/>
  <c r="O47" i="19"/>
  <c r="N47" i="19"/>
  <c r="M47" i="19"/>
  <c r="O46" i="19"/>
  <c r="N46" i="19"/>
  <c r="M46" i="19"/>
  <c r="O45" i="19"/>
  <c r="N45" i="19"/>
  <c r="M45" i="19"/>
  <c r="O44" i="19"/>
  <c r="N44" i="19"/>
  <c r="M44" i="19"/>
  <c r="O43" i="19"/>
  <c r="N43" i="19"/>
  <c r="M43" i="19"/>
  <c r="O42" i="19"/>
  <c r="N42" i="19"/>
  <c r="M42" i="19"/>
  <c r="O41" i="19"/>
  <c r="N41" i="19"/>
  <c r="M41" i="19"/>
  <c r="O40" i="19"/>
  <c r="N40" i="19"/>
  <c r="M40" i="19"/>
  <c r="O39" i="19"/>
  <c r="N39" i="19"/>
  <c r="M39" i="19"/>
  <c r="O38" i="19"/>
  <c r="N38" i="19"/>
  <c r="M38" i="19"/>
  <c r="O37" i="19"/>
  <c r="N37" i="19"/>
  <c r="M37" i="19"/>
  <c r="O36" i="19"/>
  <c r="N36" i="19"/>
  <c r="M36" i="19"/>
  <c r="O35" i="19"/>
  <c r="N35" i="19"/>
  <c r="M35" i="19"/>
  <c r="O34" i="19"/>
  <c r="N34" i="19"/>
  <c r="M34" i="19"/>
  <c r="O33" i="19"/>
  <c r="N33" i="19"/>
  <c r="M33" i="19"/>
  <c r="O32" i="19"/>
  <c r="N32" i="19"/>
  <c r="M32" i="19"/>
  <c r="O31" i="19"/>
  <c r="N31" i="19"/>
  <c r="M31" i="19"/>
  <c r="O30" i="19"/>
  <c r="N30" i="19"/>
  <c r="M30" i="19"/>
  <c r="O29" i="19"/>
  <c r="N29" i="19"/>
  <c r="M29" i="19"/>
  <c r="O28" i="19"/>
  <c r="N28" i="19"/>
  <c r="M28" i="19"/>
  <c r="O27" i="19"/>
  <c r="N27" i="19"/>
  <c r="M27" i="19"/>
  <c r="O26" i="19"/>
  <c r="N26" i="19"/>
  <c r="M26" i="19"/>
  <c r="O25" i="19"/>
  <c r="N25" i="19"/>
  <c r="M25" i="19"/>
  <c r="O24" i="19"/>
  <c r="N24" i="19"/>
  <c r="M24" i="19"/>
  <c r="O23" i="19"/>
  <c r="N23" i="19"/>
  <c r="M23" i="19"/>
  <c r="O22" i="19"/>
  <c r="N22" i="19"/>
  <c r="M22" i="19"/>
  <c r="O21" i="19"/>
  <c r="N21" i="19"/>
  <c r="M21" i="19"/>
  <c r="O20" i="19"/>
  <c r="N20" i="19"/>
  <c r="M20" i="19"/>
  <c r="O19" i="19"/>
  <c r="N19" i="19"/>
  <c r="M19" i="19"/>
  <c r="O18" i="19"/>
  <c r="N18" i="19"/>
  <c r="M18" i="19"/>
  <c r="O17" i="19"/>
  <c r="N17" i="19"/>
  <c r="M17" i="19"/>
  <c r="O16" i="19"/>
  <c r="N16" i="19"/>
  <c r="M16" i="19"/>
  <c r="O15" i="19"/>
  <c r="N15" i="19"/>
  <c r="M15" i="19"/>
  <c r="O14" i="19"/>
  <c r="N14" i="19"/>
  <c r="M14" i="19"/>
  <c r="O13" i="19"/>
  <c r="N13" i="19"/>
  <c r="M13" i="19"/>
  <c r="O12" i="19"/>
  <c r="N12" i="19"/>
  <c r="M12" i="19"/>
  <c r="O11" i="19"/>
  <c r="N11" i="19"/>
  <c r="M11" i="19"/>
  <c r="O10" i="19"/>
  <c r="N10" i="19"/>
  <c r="M10" i="19"/>
  <c r="O9" i="19"/>
  <c r="N9" i="19"/>
  <c r="M9" i="19"/>
  <c r="O8" i="19"/>
  <c r="N8" i="19"/>
  <c r="M8" i="19"/>
  <c r="O7" i="19"/>
  <c r="N7" i="19"/>
  <c r="M7" i="19"/>
  <c r="O6" i="19"/>
  <c r="N6" i="19"/>
  <c r="M6" i="19"/>
  <c r="D80" i="19"/>
  <c r="N10" i="20"/>
  <c r="N8" i="20"/>
  <c r="N6" i="20"/>
  <c r="O13" i="20"/>
  <c r="N13" i="20"/>
  <c r="M13" i="20"/>
  <c r="O12" i="20"/>
  <c r="N12" i="20"/>
  <c r="M12" i="20"/>
  <c r="O11" i="20"/>
  <c r="N11" i="20"/>
  <c r="M11" i="20"/>
  <c r="O10" i="20"/>
  <c r="M10" i="20"/>
  <c r="O9" i="20"/>
  <c r="N9" i="20"/>
  <c r="M9" i="20"/>
  <c r="O8" i="20"/>
  <c r="M8" i="20"/>
  <c r="O7" i="20"/>
  <c r="N7" i="20"/>
  <c r="M7" i="20"/>
  <c r="O6" i="20"/>
  <c r="M6" i="20"/>
  <c r="L6" i="20"/>
  <c r="K6" i="61"/>
  <c r="N7" i="61"/>
  <c r="M7" i="61"/>
  <c r="L7" i="61"/>
  <c r="N6" i="61"/>
  <c r="M6" i="61"/>
  <c r="L6" i="61"/>
  <c r="N12" i="18"/>
  <c r="M12" i="18"/>
  <c r="N11" i="18"/>
  <c r="M11" i="18"/>
  <c r="N10" i="18"/>
  <c r="M10" i="18"/>
  <c r="N9" i="18"/>
  <c r="M9" i="18"/>
  <c r="N8" i="18"/>
  <c r="M8" i="18"/>
  <c r="N7" i="18"/>
  <c r="M7" i="18"/>
  <c r="N6" i="18"/>
  <c r="M6" i="18"/>
  <c r="L6" i="18"/>
  <c r="L12" i="18"/>
  <c r="L11" i="18"/>
  <c r="L10" i="18"/>
  <c r="L9" i="18"/>
  <c r="L8" i="18"/>
  <c r="L7" i="18"/>
  <c r="G13" i="18"/>
  <c r="G8" i="61" s="1"/>
  <c r="D79" i="69"/>
  <c r="I79" i="69" s="1"/>
  <c r="J79" i="69" s="1"/>
  <c r="D78" i="69"/>
  <c r="I78" i="69" s="1"/>
  <c r="J78" i="69" s="1"/>
  <c r="D77" i="69"/>
  <c r="I77" i="69" s="1"/>
  <c r="J77" i="69" s="1"/>
  <c r="D76" i="69"/>
  <c r="I76" i="69" s="1"/>
  <c r="J76" i="69" s="1"/>
  <c r="D75" i="69"/>
  <c r="D74" i="69"/>
  <c r="I74" i="69" s="1"/>
  <c r="J74" i="69" s="1"/>
  <c r="D73" i="69"/>
  <c r="I73" i="69" s="1"/>
  <c r="J73" i="69" s="1"/>
  <c r="D72" i="69"/>
  <c r="D71" i="69"/>
  <c r="I71" i="69" s="1"/>
  <c r="J71" i="69" s="1"/>
  <c r="D70" i="69"/>
  <c r="I70" i="69" s="1"/>
  <c r="J70" i="69" s="1"/>
  <c r="D69" i="69"/>
  <c r="I69" i="69" s="1"/>
  <c r="J69" i="69" s="1"/>
  <c r="D68" i="69"/>
  <c r="D67" i="69"/>
  <c r="I67" i="69" s="1"/>
  <c r="D66" i="69"/>
  <c r="I66" i="69" s="1"/>
  <c r="J66" i="69" s="1"/>
  <c r="D65" i="69"/>
  <c r="I65" i="69" s="1"/>
  <c r="J65" i="69" s="1"/>
  <c r="D64" i="69"/>
  <c r="D63" i="69"/>
  <c r="I63" i="69" s="1"/>
  <c r="J63" i="69" s="1"/>
  <c r="D62" i="69"/>
  <c r="I62" i="69" s="1"/>
  <c r="J62" i="69" s="1"/>
  <c r="D61" i="69"/>
  <c r="I61" i="69" s="1"/>
  <c r="J61" i="69" s="1"/>
  <c r="D60" i="69"/>
  <c r="I60" i="69" s="1"/>
  <c r="J60" i="69" s="1"/>
  <c r="D59" i="69"/>
  <c r="I59" i="69" s="1"/>
  <c r="J59" i="69" s="1"/>
  <c r="D58" i="69"/>
  <c r="I58" i="69" s="1"/>
  <c r="J58" i="69" s="1"/>
  <c r="D57" i="69"/>
  <c r="I57" i="69" s="1"/>
  <c r="J57" i="69" s="1"/>
  <c r="D56" i="69"/>
  <c r="D55" i="69"/>
  <c r="I55" i="69" s="1"/>
  <c r="J55" i="69" s="1"/>
  <c r="D54" i="69"/>
  <c r="I54" i="69" s="1"/>
  <c r="J54" i="69" s="1"/>
  <c r="D53" i="69"/>
  <c r="I53" i="69" s="1"/>
  <c r="J53" i="69" s="1"/>
  <c r="D52" i="69"/>
  <c r="I52" i="69" s="1"/>
  <c r="J52" i="69" s="1"/>
  <c r="D51" i="69"/>
  <c r="I51" i="69" s="1"/>
  <c r="J51" i="69" s="1"/>
  <c r="D50" i="69"/>
  <c r="I50" i="69" s="1"/>
  <c r="J50" i="69" s="1"/>
  <c r="D49" i="69"/>
  <c r="I49" i="69" s="1"/>
  <c r="J49" i="69" s="1"/>
  <c r="D48" i="69"/>
  <c r="D47" i="69"/>
  <c r="I47" i="69" s="1"/>
  <c r="J47" i="69" s="1"/>
  <c r="D46" i="69"/>
  <c r="I46" i="69" s="1"/>
  <c r="J46" i="69" s="1"/>
  <c r="D45" i="69"/>
  <c r="I45" i="69" s="1"/>
  <c r="J45" i="69" s="1"/>
  <c r="D44" i="69"/>
  <c r="D43" i="69"/>
  <c r="I43" i="69" s="1"/>
  <c r="J43" i="69" s="1"/>
  <c r="D42" i="69"/>
  <c r="I42" i="69" s="1"/>
  <c r="J42" i="69" s="1"/>
  <c r="D41" i="69"/>
  <c r="I41" i="69" s="1"/>
  <c r="J41" i="69" s="1"/>
  <c r="D40" i="69"/>
  <c r="D39" i="69"/>
  <c r="I39" i="69" s="1"/>
  <c r="J39" i="69" s="1"/>
  <c r="D38" i="69"/>
  <c r="I38" i="69" s="1"/>
  <c r="J38" i="69" s="1"/>
  <c r="D37" i="69"/>
  <c r="I37" i="69" s="1"/>
  <c r="J37" i="69" s="1"/>
  <c r="D36" i="69"/>
  <c r="I36" i="69" s="1"/>
  <c r="D35" i="69"/>
  <c r="D34" i="69"/>
  <c r="I34" i="69" s="1"/>
  <c r="J34" i="69" s="1"/>
  <c r="D33" i="69"/>
  <c r="I33" i="69" s="1"/>
  <c r="J33" i="69" s="1"/>
  <c r="D32" i="69"/>
  <c r="D31" i="69"/>
  <c r="D30" i="69"/>
  <c r="I30" i="69" s="1"/>
  <c r="J30" i="69" s="1"/>
  <c r="D29" i="69"/>
  <c r="I29" i="69" s="1"/>
  <c r="J29" i="69" s="1"/>
  <c r="D28" i="69"/>
  <c r="I28" i="69" s="1"/>
  <c r="J28" i="69" s="1"/>
  <c r="D27" i="69"/>
  <c r="I27" i="69" s="1"/>
  <c r="J27" i="69" s="1"/>
  <c r="D26" i="69"/>
  <c r="I26" i="69" s="1"/>
  <c r="J26" i="69" s="1"/>
  <c r="D25" i="69"/>
  <c r="I25" i="69" s="1"/>
  <c r="J25" i="69" s="1"/>
  <c r="D24" i="69"/>
  <c r="D23" i="69"/>
  <c r="I23" i="69" s="1"/>
  <c r="J23" i="69" s="1"/>
  <c r="D22" i="69"/>
  <c r="I22" i="69" s="1"/>
  <c r="J22" i="69" s="1"/>
  <c r="D21" i="69"/>
  <c r="I21" i="69" s="1"/>
  <c r="J21" i="69" s="1"/>
  <c r="D20" i="69"/>
  <c r="I20" i="69" s="1"/>
  <c r="J20" i="69" s="1"/>
  <c r="D19" i="69"/>
  <c r="I19" i="69" s="1"/>
  <c r="J19" i="69" s="1"/>
  <c r="D18" i="69"/>
  <c r="I18" i="69" s="1"/>
  <c r="J18" i="69" s="1"/>
  <c r="D17" i="69"/>
  <c r="I17" i="69" s="1"/>
  <c r="J17" i="69" s="1"/>
  <c r="D16" i="69"/>
  <c r="D15" i="69"/>
  <c r="I15" i="69" s="1"/>
  <c r="J15" i="69" s="1"/>
  <c r="D14" i="69"/>
  <c r="I14" i="69" s="1"/>
  <c r="J14" i="69" s="1"/>
  <c r="D13" i="69"/>
  <c r="I13" i="69" s="1"/>
  <c r="J13" i="69" s="1"/>
  <c r="D12" i="69"/>
  <c r="I12" i="69" s="1"/>
  <c r="J12" i="69" s="1"/>
  <c r="D11" i="69"/>
  <c r="I11" i="69" s="1"/>
  <c r="J11" i="69" s="1"/>
  <c r="D10" i="69"/>
  <c r="I10" i="69" s="1"/>
  <c r="J10" i="69" s="1"/>
  <c r="D9" i="69"/>
  <c r="I9" i="69" s="1"/>
  <c r="J9" i="69" s="1"/>
  <c r="D8" i="69"/>
  <c r="D7" i="69"/>
  <c r="D6" i="69"/>
  <c r="D13" i="68"/>
  <c r="D12" i="68"/>
  <c r="I12" i="68" s="1"/>
  <c r="J12" i="68" s="1"/>
  <c r="D11" i="68"/>
  <c r="D10" i="68"/>
  <c r="I10" i="68" s="1"/>
  <c r="J10" i="68" s="1"/>
  <c r="D9" i="68"/>
  <c r="I9" i="68" s="1"/>
  <c r="J9" i="68" s="1"/>
  <c r="D8" i="68"/>
  <c r="I8" i="68" s="1"/>
  <c r="D7" i="68"/>
  <c r="I7" i="68" s="1"/>
  <c r="D6" i="68"/>
  <c r="C7" i="67"/>
  <c r="H7" i="67" s="1"/>
  <c r="I7" i="67" s="1"/>
  <c r="C6" i="67"/>
  <c r="G13" i="66"/>
  <c r="H80" i="69" s="1"/>
  <c r="F12" i="66"/>
  <c r="E13" i="66"/>
  <c r="E8" i="67" s="1"/>
  <c r="D13" i="66"/>
  <c r="E80" i="69" s="1"/>
  <c r="C12" i="66"/>
  <c r="H12" i="66" s="1"/>
  <c r="I12" i="66" s="1"/>
  <c r="V22" i="66" s="1"/>
  <c r="C11" i="66"/>
  <c r="H11" i="66" s="1"/>
  <c r="U25" i="66" s="1"/>
  <c r="C10" i="66"/>
  <c r="H10" i="66" s="1"/>
  <c r="T24" i="66" s="1"/>
  <c r="C9" i="66"/>
  <c r="H9" i="66" s="1"/>
  <c r="I9" i="66" s="1"/>
  <c r="S22" i="66" s="1"/>
  <c r="C8" i="66"/>
  <c r="H8" i="66" s="1"/>
  <c r="I8" i="66" s="1"/>
  <c r="R22" i="66" s="1"/>
  <c r="C7" i="66"/>
  <c r="H7" i="66" s="1"/>
  <c r="Q25" i="66" s="1"/>
  <c r="C6" i="66"/>
  <c r="G79" i="69"/>
  <c r="G78" i="69"/>
  <c r="G77" i="69"/>
  <c r="G76" i="69"/>
  <c r="G75" i="69"/>
  <c r="G74" i="69"/>
  <c r="G73" i="69"/>
  <c r="G72" i="69"/>
  <c r="G71" i="69"/>
  <c r="G70" i="69"/>
  <c r="G69" i="69"/>
  <c r="G68" i="69"/>
  <c r="G67" i="69"/>
  <c r="G66" i="69"/>
  <c r="G65" i="69"/>
  <c r="G64" i="69"/>
  <c r="G63" i="69"/>
  <c r="G62" i="69"/>
  <c r="G61" i="69"/>
  <c r="G60" i="69"/>
  <c r="G59" i="69"/>
  <c r="G58" i="69"/>
  <c r="G57" i="69"/>
  <c r="G56" i="69"/>
  <c r="G55" i="69"/>
  <c r="G54" i="69"/>
  <c r="G53" i="69"/>
  <c r="G52" i="69"/>
  <c r="G51" i="69"/>
  <c r="G50" i="69"/>
  <c r="G49" i="69"/>
  <c r="G48" i="69"/>
  <c r="G47" i="69"/>
  <c r="G46" i="69"/>
  <c r="G45" i="69"/>
  <c r="G44" i="69"/>
  <c r="G43" i="69"/>
  <c r="G42" i="69"/>
  <c r="G41" i="69"/>
  <c r="G40" i="69"/>
  <c r="G39" i="69"/>
  <c r="G38" i="69"/>
  <c r="G37" i="69"/>
  <c r="G36" i="69"/>
  <c r="G35" i="69"/>
  <c r="G34" i="69"/>
  <c r="G33" i="69"/>
  <c r="G32" i="69"/>
  <c r="G31" i="69"/>
  <c r="G30" i="69"/>
  <c r="G29" i="69"/>
  <c r="G28" i="69"/>
  <c r="G27" i="69"/>
  <c r="G26" i="69"/>
  <c r="G25" i="69"/>
  <c r="G24" i="69"/>
  <c r="G23" i="69"/>
  <c r="G22" i="69"/>
  <c r="G21" i="69"/>
  <c r="G20" i="69"/>
  <c r="G19" i="69"/>
  <c r="G18" i="69"/>
  <c r="G17" i="69"/>
  <c r="G16" i="69"/>
  <c r="G15" i="69"/>
  <c r="G14" i="69"/>
  <c r="G13" i="69"/>
  <c r="G12" i="69"/>
  <c r="G11" i="69"/>
  <c r="G10" i="69"/>
  <c r="G9" i="69"/>
  <c r="G8" i="69"/>
  <c r="G7" i="69"/>
  <c r="G6" i="69"/>
  <c r="G13" i="68"/>
  <c r="G12" i="68"/>
  <c r="G11" i="68"/>
  <c r="G10" i="68"/>
  <c r="G9" i="68"/>
  <c r="G8" i="68"/>
  <c r="G7" i="68"/>
  <c r="G6" i="68"/>
  <c r="F7" i="67"/>
  <c r="F6" i="67"/>
  <c r="F11" i="66"/>
  <c r="F10" i="66"/>
  <c r="F9" i="66"/>
  <c r="F8" i="66"/>
  <c r="F7" i="66"/>
  <c r="F6" i="66"/>
  <c r="I31" i="69" l="1"/>
  <c r="J31" i="69" s="1"/>
  <c r="I7" i="69"/>
  <c r="J7" i="69" s="1"/>
  <c r="AM36" i="19"/>
  <c r="AL36" i="19" s="1"/>
  <c r="I6" i="69"/>
  <c r="J6" i="69" s="1"/>
  <c r="AM75" i="19"/>
  <c r="AL75" i="19" s="1"/>
  <c r="AI16" i="19"/>
  <c r="AH16" i="19" s="1"/>
  <c r="AJ16" i="19" s="1"/>
  <c r="I11" i="68"/>
  <c r="J11" i="68" s="1"/>
  <c r="AE13" i="20"/>
  <c r="AD13" i="20" s="1"/>
  <c r="AC9" i="20"/>
  <c r="AB9" i="20" s="1"/>
  <c r="AA12" i="20"/>
  <c r="Z12" i="20" s="1"/>
  <c r="AE6" i="20"/>
  <c r="AD6" i="20" s="1"/>
  <c r="AE10" i="20"/>
  <c r="AD10" i="20" s="1"/>
  <c r="AE7" i="20"/>
  <c r="AD7" i="20" s="1"/>
  <c r="AE11" i="20"/>
  <c r="AD11" i="20" s="1"/>
  <c r="AE8" i="20"/>
  <c r="AD8" i="20" s="1"/>
  <c r="AE12" i="20"/>
  <c r="AD12" i="20" s="1"/>
  <c r="I6" i="68"/>
  <c r="J6" i="68" s="1"/>
  <c r="AE9" i="20"/>
  <c r="AD9" i="20" s="1"/>
  <c r="AA6" i="20"/>
  <c r="Z6" i="20" s="1"/>
  <c r="AA10" i="20"/>
  <c r="Z10" i="20" s="1"/>
  <c r="AA9" i="20"/>
  <c r="Z9" i="20" s="1"/>
  <c r="AA13" i="20"/>
  <c r="Z13" i="20" s="1"/>
  <c r="AA7" i="20"/>
  <c r="Z7" i="20" s="1"/>
  <c r="AA11" i="20"/>
  <c r="Z11" i="20" s="1"/>
  <c r="AA8" i="20"/>
  <c r="Z8" i="20" s="1"/>
  <c r="H6" i="67"/>
  <c r="I6" i="67" s="1"/>
  <c r="H14" i="20"/>
  <c r="H80" i="19"/>
  <c r="H6" i="66"/>
  <c r="I6" i="66" s="1"/>
  <c r="P22" i="66" s="1"/>
  <c r="E14" i="68"/>
  <c r="D8" i="67"/>
  <c r="G8" i="67"/>
  <c r="H14" i="68"/>
  <c r="F13" i="66"/>
  <c r="F14" i="68"/>
  <c r="F80" i="69"/>
  <c r="G80" i="69"/>
  <c r="AO79" i="19"/>
  <c r="AN79" i="19" s="1"/>
  <c r="AO70" i="19"/>
  <c r="AN70" i="19" s="1"/>
  <c r="AO64" i="19"/>
  <c r="AN64" i="19" s="1"/>
  <c r="AO58" i="19"/>
  <c r="AN58" i="19" s="1"/>
  <c r="AO45" i="19"/>
  <c r="AN45" i="19" s="1"/>
  <c r="AO39" i="19"/>
  <c r="AN39" i="19" s="1"/>
  <c r="AO32" i="19"/>
  <c r="AN32" i="19" s="1"/>
  <c r="AO26" i="19"/>
  <c r="AN26" i="19" s="1"/>
  <c r="AO13" i="19"/>
  <c r="AN13" i="19" s="1"/>
  <c r="AO7" i="19"/>
  <c r="AN7" i="19" s="1"/>
  <c r="AO74" i="19"/>
  <c r="AN74" i="19" s="1"/>
  <c r="AO69" i="19"/>
  <c r="AN69" i="19" s="1"/>
  <c r="AO57" i="19"/>
  <c r="AN57" i="19" s="1"/>
  <c r="AO51" i="19"/>
  <c r="AN51" i="19" s="1"/>
  <c r="AO44" i="19"/>
  <c r="AN44" i="19" s="1"/>
  <c r="AO38" i="19"/>
  <c r="AN38" i="19" s="1"/>
  <c r="AO25" i="19"/>
  <c r="AN25" i="19" s="1"/>
  <c r="AO19" i="19"/>
  <c r="AN19" i="19" s="1"/>
  <c r="AO12" i="19"/>
  <c r="AN12" i="19" s="1"/>
  <c r="AO6" i="19"/>
  <c r="AN6" i="19" s="1"/>
  <c r="AO78" i="19"/>
  <c r="AN78" i="19" s="1"/>
  <c r="AO73" i="19"/>
  <c r="AN73" i="19" s="1"/>
  <c r="AO63" i="19"/>
  <c r="AN63" i="19" s="1"/>
  <c r="AO56" i="19"/>
  <c r="AN56" i="19" s="1"/>
  <c r="AO50" i="19"/>
  <c r="AN50" i="19" s="1"/>
  <c r="AO37" i="19"/>
  <c r="AN37" i="19" s="1"/>
  <c r="AO31" i="19"/>
  <c r="AN31" i="19" s="1"/>
  <c r="AO24" i="19"/>
  <c r="AN24" i="19" s="1"/>
  <c r="AO18" i="19"/>
  <c r="AN18" i="19" s="1"/>
  <c r="AO77" i="19"/>
  <c r="AN77" i="19" s="1"/>
  <c r="AO68" i="19"/>
  <c r="AN68" i="19" s="1"/>
  <c r="AO62" i="19"/>
  <c r="AN62" i="19" s="1"/>
  <c r="AO49" i="19"/>
  <c r="AN49" i="19" s="1"/>
  <c r="AO43" i="19"/>
  <c r="AN43" i="19" s="1"/>
  <c r="AO36" i="19"/>
  <c r="AN36" i="19" s="1"/>
  <c r="AO30" i="19"/>
  <c r="AN30" i="19" s="1"/>
  <c r="AO17" i="19"/>
  <c r="AN17" i="19" s="1"/>
  <c r="AO11" i="19"/>
  <c r="AN11" i="19" s="1"/>
  <c r="AO72" i="19"/>
  <c r="AN72" i="19" s="1"/>
  <c r="AO61" i="19"/>
  <c r="AN61" i="19" s="1"/>
  <c r="AO55" i="19"/>
  <c r="AN55" i="19" s="1"/>
  <c r="AO48" i="19"/>
  <c r="AN48" i="19" s="1"/>
  <c r="AO42" i="19"/>
  <c r="AN42" i="19" s="1"/>
  <c r="AO29" i="19"/>
  <c r="AN29" i="19" s="1"/>
  <c r="AO23" i="19"/>
  <c r="AN23" i="19" s="1"/>
  <c r="AO16" i="19"/>
  <c r="AN16" i="19" s="1"/>
  <c r="AO10" i="19"/>
  <c r="AN10" i="19" s="1"/>
  <c r="AO76" i="19"/>
  <c r="AN76" i="19" s="1"/>
  <c r="AO67" i="19"/>
  <c r="AN67" i="19" s="1"/>
  <c r="AO60" i="19"/>
  <c r="AN60" i="19" s="1"/>
  <c r="AO54" i="19"/>
  <c r="AN54" i="19" s="1"/>
  <c r="AO41" i="19"/>
  <c r="AN41" i="19" s="1"/>
  <c r="AO35" i="19"/>
  <c r="AN35" i="19" s="1"/>
  <c r="AO28" i="19"/>
  <c r="AN28" i="19" s="1"/>
  <c r="AO22" i="19"/>
  <c r="AN22" i="19" s="1"/>
  <c r="AO9" i="19"/>
  <c r="AN9" i="19" s="1"/>
  <c r="AO71" i="19"/>
  <c r="AN71" i="19" s="1"/>
  <c r="AO66" i="19"/>
  <c r="AN66" i="19" s="1"/>
  <c r="AO53" i="19"/>
  <c r="AN53" i="19" s="1"/>
  <c r="AO47" i="19"/>
  <c r="AN47" i="19" s="1"/>
  <c r="AO40" i="19"/>
  <c r="AN40" i="19" s="1"/>
  <c r="AO34" i="19"/>
  <c r="AN34" i="19" s="1"/>
  <c r="AO21" i="19"/>
  <c r="AN21" i="19" s="1"/>
  <c r="AO15" i="19"/>
  <c r="AN15" i="19" s="1"/>
  <c r="AO8" i="19"/>
  <c r="AN8" i="19" s="1"/>
  <c r="AI29" i="19"/>
  <c r="AH29" i="19" s="1"/>
  <c r="AJ29" i="19" s="1"/>
  <c r="AO75" i="19"/>
  <c r="AN75" i="19" s="1"/>
  <c r="AO33" i="19"/>
  <c r="AN33" i="19" s="1"/>
  <c r="AM49" i="19"/>
  <c r="AL49" i="19" s="1"/>
  <c r="AI42" i="19"/>
  <c r="AH42" i="19" s="1"/>
  <c r="AJ42" i="19" s="1"/>
  <c r="AM11" i="19"/>
  <c r="AL11" i="19" s="1"/>
  <c r="AM62" i="19"/>
  <c r="AL62" i="19" s="1"/>
  <c r="AI48" i="19"/>
  <c r="AH48" i="19" s="1"/>
  <c r="AJ48" i="19" s="1"/>
  <c r="AM17" i="19"/>
  <c r="AL17" i="19" s="1"/>
  <c r="AM68" i="19"/>
  <c r="AL68" i="19" s="1"/>
  <c r="AO46" i="19"/>
  <c r="AN46" i="19" s="1"/>
  <c r="AO27" i="19"/>
  <c r="AN27" i="19" s="1"/>
  <c r="AI55" i="19"/>
  <c r="AH55" i="19" s="1"/>
  <c r="AJ55" i="19" s="1"/>
  <c r="AO52" i="19"/>
  <c r="AN52" i="19" s="1"/>
  <c r="AI10" i="19"/>
  <c r="AH10" i="19" s="1"/>
  <c r="AJ10" i="19" s="1"/>
  <c r="AI61" i="19"/>
  <c r="AH61" i="19" s="1"/>
  <c r="AJ61" i="19" s="1"/>
  <c r="AM30" i="19"/>
  <c r="AL30" i="19" s="1"/>
  <c r="AO59" i="19"/>
  <c r="AN59" i="19" s="1"/>
  <c r="AO14" i="19"/>
  <c r="AN14" i="19" s="1"/>
  <c r="AO65" i="19"/>
  <c r="AN65" i="19" s="1"/>
  <c r="AI73" i="19"/>
  <c r="AH73" i="19" s="1"/>
  <c r="AJ73" i="19" s="1"/>
  <c r="AI67" i="19"/>
  <c r="AH67" i="19" s="1"/>
  <c r="AJ67" i="19" s="1"/>
  <c r="AI60" i="19"/>
  <c r="AH60" i="19" s="1"/>
  <c r="AJ60" i="19" s="1"/>
  <c r="AI54" i="19"/>
  <c r="AH54" i="19" s="1"/>
  <c r="AJ54" i="19" s="1"/>
  <c r="AI41" i="19"/>
  <c r="AH41" i="19" s="1"/>
  <c r="AJ41" i="19" s="1"/>
  <c r="AI35" i="19"/>
  <c r="AH35" i="19" s="1"/>
  <c r="AJ35" i="19" s="1"/>
  <c r="AI28" i="19"/>
  <c r="AH28" i="19" s="1"/>
  <c r="AJ28" i="19" s="1"/>
  <c r="AI22" i="19"/>
  <c r="AH22" i="19" s="1"/>
  <c r="AJ22" i="19" s="1"/>
  <c r="AI9" i="19"/>
  <c r="AH9" i="19" s="1"/>
  <c r="AJ9" i="19" s="1"/>
  <c r="AI79" i="19"/>
  <c r="AH79" i="19" s="1"/>
  <c r="AJ79" i="19" s="1"/>
  <c r="AI72" i="19"/>
  <c r="AH72" i="19" s="1"/>
  <c r="AJ72" i="19" s="1"/>
  <c r="AI66" i="19"/>
  <c r="AH66" i="19" s="1"/>
  <c r="AJ66" i="19" s="1"/>
  <c r="AI53" i="19"/>
  <c r="AH53" i="19" s="1"/>
  <c r="AJ53" i="19" s="1"/>
  <c r="AI47" i="19"/>
  <c r="AH47" i="19" s="1"/>
  <c r="AJ47" i="19" s="1"/>
  <c r="AI40" i="19"/>
  <c r="AH40" i="19" s="1"/>
  <c r="AJ40" i="19" s="1"/>
  <c r="AI34" i="19"/>
  <c r="AH34" i="19" s="1"/>
  <c r="AJ34" i="19" s="1"/>
  <c r="AI21" i="19"/>
  <c r="AH21" i="19" s="1"/>
  <c r="AJ21" i="19" s="1"/>
  <c r="AI15" i="19"/>
  <c r="AH15" i="19" s="1"/>
  <c r="AJ15" i="19" s="1"/>
  <c r="AI8" i="19"/>
  <c r="AH8" i="19" s="1"/>
  <c r="AJ8" i="19" s="1"/>
  <c r="AI78" i="19"/>
  <c r="AH78" i="19" s="1"/>
  <c r="AJ78" i="19" s="1"/>
  <c r="AI65" i="19"/>
  <c r="AH65" i="19" s="1"/>
  <c r="AJ65" i="19" s="1"/>
  <c r="AI59" i="19"/>
  <c r="AH59" i="19" s="1"/>
  <c r="AJ59" i="19" s="1"/>
  <c r="AI52" i="19"/>
  <c r="AH52" i="19" s="1"/>
  <c r="AJ52" i="19" s="1"/>
  <c r="AI46" i="19"/>
  <c r="AH46" i="19" s="1"/>
  <c r="AJ46" i="19" s="1"/>
  <c r="AI33" i="19"/>
  <c r="AH33" i="19" s="1"/>
  <c r="AJ33" i="19" s="1"/>
  <c r="AI27" i="19"/>
  <c r="AH27" i="19" s="1"/>
  <c r="AJ27" i="19" s="1"/>
  <c r="AI20" i="19"/>
  <c r="AH20" i="19" s="1"/>
  <c r="AJ20" i="19" s="1"/>
  <c r="AI14" i="19"/>
  <c r="AH14" i="19" s="1"/>
  <c r="AJ14" i="19" s="1"/>
  <c r="AI77" i="19"/>
  <c r="AH77" i="19" s="1"/>
  <c r="AJ77" i="19" s="1"/>
  <c r="AI71" i="19"/>
  <c r="AH71" i="19" s="1"/>
  <c r="AJ71" i="19" s="1"/>
  <c r="AI64" i="19"/>
  <c r="AH64" i="19" s="1"/>
  <c r="AJ64" i="19" s="1"/>
  <c r="AI58" i="19"/>
  <c r="AH58" i="19" s="1"/>
  <c r="AJ58" i="19" s="1"/>
  <c r="AI45" i="19"/>
  <c r="AH45" i="19" s="1"/>
  <c r="AJ45" i="19" s="1"/>
  <c r="AI39" i="19"/>
  <c r="AH39" i="19" s="1"/>
  <c r="AJ39" i="19" s="1"/>
  <c r="AI32" i="19"/>
  <c r="AH32" i="19" s="1"/>
  <c r="AJ32" i="19" s="1"/>
  <c r="AI26" i="19"/>
  <c r="AH26" i="19" s="1"/>
  <c r="AJ26" i="19" s="1"/>
  <c r="AI13" i="19"/>
  <c r="AH13" i="19" s="1"/>
  <c r="AJ13" i="19" s="1"/>
  <c r="AI7" i="19"/>
  <c r="AH7" i="19" s="1"/>
  <c r="AJ7" i="19" s="1"/>
  <c r="AI76" i="19"/>
  <c r="AH76" i="19" s="1"/>
  <c r="AJ76" i="19" s="1"/>
  <c r="AI70" i="19"/>
  <c r="AH70" i="19" s="1"/>
  <c r="AJ70" i="19" s="1"/>
  <c r="AI57" i="19"/>
  <c r="AH57" i="19" s="1"/>
  <c r="AJ57" i="19" s="1"/>
  <c r="AI51" i="19"/>
  <c r="AH51" i="19" s="1"/>
  <c r="AJ51" i="19" s="1"/>
  <c r="AI44" i="19"/>
  <c r="AH44" i="19" s="1"/>
  <c r="AJ44" i="19" s="1"/>
  <c r="AI38" i="19"/>
  <c r="AH38" i="19" s="1"/>
  <c r="AJ38" i="19" s="1"/>
  <c r="AI25" i="19"/>
  <c r="AH25" i="19" s="1"/>
  <c r="AJ25" i="19" s="1"/>
  <c r="AI19" i="19"/>
  <c r="AH19" i="19" s="1"/>
  <c r="AJ19" i="19" s="1"/>
  <c r="AI12" i="19"/>
  <c r="AH12" i="19" s="1"/>
  <c r="AJ12" i="19" s="1"/>
  <c r="AI6" i="19"/>
  <c r="AI69" i="19"/>
  <c r="AH69" i="19" s="1"/>
  <c r="AJ69" i="19" s="1"/>
  <c r="AI63" i="19"/>
  <c r="AH63" i="19" s="1"/>
  <c r="AJ63" i="19" s="1"/>
  <c r="AI56" i="19"/>
  <c r="AH56" i="19" s="1"/>
  <c r="AJ56" i="19" s="1"/>
  <c r="AI50" i="19"/>
  <c r="AH50" i="19" s="1"/>
  <c r="AJ50" i="19" s="1"/>
  <c r="AI37" i="19"/>
  <c r="AH37" i="19" s="1"/>
  <c r="AJ37" i="19" s="1"/>
  <c r="AI31" i="19"/>
  <c r="AH31" i="19" s="1"/>
  <c r="AJ31" i="19" s="1"/>
  <c r="AI24" i="19"/>
  <c r="AH24" i="19" s="1"/>
  <c r="AJ24" i="19" s="1"/>
  <c r="AI18" i="19"/>
  <c r="AH18" i="19" s="1"/>
  <c r="AJ18" i="19" s="1"/>
  <c r="AI75" i="19"/>
  <c r="AH75" i="19" s="1"/>
  <c r="AJ75" i="19" s="1"/>
  <c r="AI68" i="19"/>
  <c r="AH68" i="19" s="1"/>
  <c r="AJ68" i="19" s="1"/>
  <c r="AI62" i="19"/>
  <c r="AH62" i="19" s="1"/>
  <c r="AJ62" i="19" s="1"/>
  <c r="AI49" i="19"/>
  <c r="AH49" i="19" s="1"/>
  <c r="AJ49" i="19" s="1"/>
  <c r="AI43" i="19"/>
  <c r="AH43" i="19" s="1"/>
  <c r="AJ43" i="19" s="1"/>
  <c r="AI36" i="19"/>
  <c r="AH36" i="19" s="1"/>
  <c r="AJ36" i="19" s="1"/>
  <c r="AI30" i="19"/>
  <c r="AH30" i="19" s="1"/>
  <c r="AJ30" i="19" s="1"/>
  <c r="AI17" i="19"/>
  <c r="AH17" i="19" s="1"/>
  <c r="AJ17" i="19" s="1"/>
  <c r="AI11" i="19"/>
  <c r="AH11" i="19" s="1"/>
  <c r="AJ11" i="19" s="1"/>
  <c r="AM74" i="19"/>
  <c r="AL74" i="19" s="1"/>
  <c r="AM61" i="19"/>
  <c r="AL61" i="19" s="1"/>
  <c r="AM55" i="19"/>
  <c r="AL55" i="19" s="1"/>
  <c r="AM48" i="19"/>
  <c r="AL48" i="19" s="1"/>
  <c r="AM42" i="19"/>
  <c r="AL42" i="19" s="1"/>
  <c r="AM29" i="19"/>
  <c r="AL29" i="19" s="1"/>
  <c r="AM23" i="19"/>
  <c r="AL23" i="19" s="1"/>
  <c r="AM16" i="19"/>
  <c r="AL16" i="19" s="1"/>
  <c r="AM10" i="19"/>
  <c r="AL10" i="19" s="1"/>
  <c r="AM73" i="19"/>
  <c r="AL73" i="19" s="1"/>
  <c r="AM67" i="19"/>
  <c r="AL67" i="19" s="1"/>
  <c r="AM60" i="19"/>
  <c r="AL60" i="19" s="1"/>
  <c r="AM54" i="19"/>
  <c r="AL54" i="19" s="1"/>
  <c r="AM41" i="19"/>
  <c r="AL41" i="19" s="1"/>
  <c r="AM35" i="19"/>
  <c r="AL35" i="19" s="1"/>
  <c r="AM28" i="19"/>
  <c r="AL28" i="19" s="1"/>
  <c r="AM22" i="19"/>
  <c r="AL22" i="19" s="1"/>
  <c r="AM9" i="19"/>
  <c r="AL9" i="19" s="1"/>
  <c r="AM79" i="19"/>
  <c r="AL79" i="19" s="1"/>
  <c r="AM72" i="19"/>
  <c r="AL72" i="19" s="1"/>
  <c r="AM66" i="19"/>
  <c r="AL66" i="19" s="1"/>
  <c r="AM53" i="19"/>
  <c r="AL53" i="19" s="1"/>
  <c r="AM47" i="19"/>
  <c r="AL47" i="19" s="1"/>
  <c r="AM40" i="19"/>
  <c r="AL40" i="19" s="1"/>
  <c r="AM34" i="19"/>
  <c r="AL34" i="19" s="1"/>
  <c r="AM21" i="19"/>
  <c r="AL21" i="19" s="1"/>
  <c r="AM15" i="19"/>
  <c r="AL15" i="19" s="1"/>
  <c r="AM8" i="19"/>
  <c r="AL8" i="19" s="1"/>
  <c r="AM78" i="19"/>
  <c r="AL78" i="19" s="1"/>
  <c r="AM65" i="19"/>
  <c r="AL65" i="19" s="1"/>
  <c r="AM59" i="19"/>
  <c r="AL59" i="19" s="1"/>
  <c r="AM52" i="19"/>
  <c r="AL52" i="19" s="1"/>
  <c r="AM46" i="19"/>
  <c r="AL46" i="19" s="1"/>
  <c r="AM33" i="19"/>
  <c r="AL33" i="19" s="1"/>
  <c r="AM27" i="19"/>
  <c r="AL27" i="19" s="1"/>
  <c r="AM20" i="19"/>
  <c r="AL20" i="19" s="1"/>
  <c r="AM14" i="19"/>
  <c r="AL14" i="19" s="1"/>
  <c r="AM77" i="19"/>
  <c r="AL77" i="19" s="1"/>
  <c r="AM71" i="19"/>
  <c r="AL71" i="19" s="1"/>
  <c r="AM64" i="19"/>
  <c r="AL64" i="19" s="1"/>
  <c r="AM58" i="19"/>
  <c r="AL58" i="19" s="1"/>
  <c r="AM45" i="19"/>
  <c r="AL45" i="19" s="1"/>
  <c r="AM39" i="19"/>
  <c r="AL39" i="19" s="1"/>
  <c r="AM32" i="19"/>
  <c r="AL32" i="19" s="1"/>
  <c r="AM26" i="19"/>
  <c r="AL26" i="19" s="1"/>
  <c r="AM13" i="19"/>
  <c r="AL13" i="19" s="1"/>
  <c r="AM7" i="19"/>
  <c r="AL7" i="19" s="1"/>
  <c r="AM76" i="19"/>
  <c r="AL76" i="19" s="1"/>
  <c r="AM70" i="19"/>
  <c r="AL70" i="19" s="1"/>
  <c r="AM57" i="19"/>
  <c r="AL57" i="19" s="1"/>
  <c r="AM51" i="19"/>
  <c r="AL51" i="19" s="1"/>
  <c r="AM44" i="19"/>
  <c r="AL44" i="19" s="1"/>
  <c r="AM38" i="19"/>
  <c r="AL38" i="19" s="1"/>
  <c r="AM25" i="19"/>
  <c r="AL25" i="19" s="1"/>
  <c r="AM19" i="19"/>
  <c r="AL19" i="19" s="1"/>
  <c r="AM12" i="19"/>
  <c r="AL12" i="19" s="1"/>
  <c r="AM6" i="19"/>
  <c r="AL6" i="19" s="1"/>
  <c r="AM69" i="19"/>
  <c r="AL69" i="19" s="1"/>
  <c r="AM63" i="19"/>
  <c r="AL63" i="19" s="1"/>
  <c r="AM56" i="19"/>
  <c r="AL56" i="19" s="1"/>
  <c r="AM50" i="19"/>
  <c r="AL50" i="19" s="1"/>
  <c r="AM37" i="19"/>
  <c r="AL37" i="19" s="1"/>
  <c r="AM31" i="19"/>
  <c r="AL31" i="19" s="1"/>
  <c r="AM24" i="19"/>
  <c r="AL24" i="19" s="1"/>
  <c r="AM18" i="19"/>
  <c r="AL18" i="19" s="1"/>
  <c r="AI23" i="19"/>
  <c r="AH23" i="19" s="1"/>
  <c r="AJ23" i="19" s="1"/>
  <c r="AI74" i="19"/>
  <c r="AH74" i="19" s="1"/>
  <c r="AJ74" i="19" s="1"/>
  <c r="AM43" i="19"/>
  <c r="AL43" i="19" s="1"/>
  <c r="AO20" i="19"/>
  <c r="AN20" i="19" s="1"/>
  <c r="I35" i="69"/>
  <c r="J35" i="69" s="1"/>
  <c r="J67" i="69"/>
  <c r="J36" i="69"/>
  <c r="I44" i="69"/>
  <c r="J44" i="69" s="1"/>
  <c r="I68" i="69"/>
  <c r="J68" i="69" s="1"/>
  <c r="I75" i="69"/>
  <c r="J75" i="69" s="1"/>
  <c r="AC12" i="20"/>
  <c r="AB12" i="20" s="1"/>
  <c r="AC13" i="20"/>
  <c r="AB13" i="20" s="1"/>
  <c r="AC10" i="20"/>
  <c r="AB10" i="20" s="1"/>
  <c r="AC11" i="20"/>
  <c r="AB11" i="20" s="1"/>
  <c r="AC6" i="20"/>
  <c r="AB6" i="20" s="1"/>
  <c r="AC8" i="20"/>
  <c r="AB8" i="20" s="1"/>
  <c r="AC7" i="20"/>
  <c r="AB7" i="20" s="1"/>
  <c r="J7" i="68"/>
  <c r="I13" i="68"/>
  <c r="J8" i="68"/>
  <c r="I8" i="69"/>
  <c r="J8" i="69" s="1"/>
  <c r="I16" i="69"/>
  <c r="J16" i="69" s="1"/>
  <c r="I24" i="69"/>
  <c r="J24" i="69" s="1"/>
  <c r="I32" i="69"/>
  <c r="I40" i="69"/>
  <c r="J40" i="69" s="1"/>
  <c r="I48" i="69"/>
  <c r="J48" i="69" s="1"/>
  <c r="I56" i="69"/>
  <c r="J56" i="69" s="1"/>
  <c r="I64" i="69"/>
  <c r="J64" i="69" s="1"/>
  <c r="I72" i="69"/>
  <c r="J72" i="69" s="1"/>
  <c r="V24" i="66"/>
  <c r="I10" i="66"/>
  <c r="T22" i="66" s="1"/>
  <c r="S25" i="66"/>
  <c r="T25" i="66"/>
  <c r="S23" i="66"/>
  <c r="V25" i="66"/>
  <c r="T23" i="66"/>
  <c r="V23" i="66"/>
  <c r="S24" i="66"/>
  <c r="I7" i="66"/>
  <c r="Q22" i="66" s="1"/>
  <c r="Q23" i="66"/>
  <c r="Q24" i="66"/>
  <c r="R23" i="66"/>
  <c r="R24" i="66"/>
  <c r="R25" i="66"/>
  <c r="I11" i="66"/>
  <c r="U22" i="66" s="1"/>
  <c r="U23" i="66"/>
  <c r="U24" i="66"/>
  <c r="J32" i="69" l="1"/>
  <c r="N25" i="69" s="1"/>
  <c r="M25" i="69" s="1"/>
  <c r="J13" i="68"/>
  <c r="G14" i="68"/>
  <c r="F8" i="67"/>
  <c r="AH6" i="19"/>
  <c r="AJ6" i="19" s="1"/>
  <c r="N21" i="69"/>
  <c r="M21" i="69" s="1"/>
  <c r="N35" i="69"/>
  <c r="M35" i="69" s="1"/>
  <c r="N12" i="69"/>
  <c r="M12" i="69" s="1"/>
  <c r="N6" i="69"/>
  <c r="M6" i="69" s="1"/>
  <c r="N36" i="69"/>
  <c r="M36" i="69" s="1"/>
  <c r="N40" i="69"/>
  <c r="M40" i="69" s="1"/>
  <c r="P23" i="66"/>
  <c r="P24" i="66"/>
  <c r="P25" i="66"/>
  <c r="N13" i="69" l="1"/>
  <c r="M13" i="69" s="1"/>
  <c r="N69" i="69"/>
  <c r="M69" i="69" s="1"/>
  <c r="N61" i="69"/>
  <c r="M61" i="69" s="1"/>
  <c r="N26" i="69"/>
  <c r="M26" i="69" s="1"/>
  <c r="N37" i="69"/>
  <c r="M37" i="69" s="1"/>
  <c r="N29" i="69"/>
  <c r="M29" i="69" s="1"/>
  <c r="N64" i="69"/>
  <c r="M64" i="69" s="1"/>
  <c r="N47" i="69"/>
  <c r="M47" i="69" s="1"/>
  <c r="N66" i="69"/>
  <c r="M66" i="69" s="1"/>
  <c r="N70" i="69"/>
  <c r="M70" i="69" s="1"/>
  <c r="N32" i="69"/>
  <c r="M32" i="69" s="1"/>
  <c r="N56" i="69"/>
  <c r="M56" i="69" s="1"/>
  <c r="N71" i="69"/>
  <c r="M71" i="69" s="1"/>
  <c r="N68" i="69"/>
  <c r="M68" i="69" s="1"/>
  <c r="N53" i="69"/>
  <c r="M53" i="69" s="1"/>
  <c r="N9" i="69"/>
  <c r="M9" i="69" s="1"/>
  <c r="N51" i="69"/>
  <c r="M51" i="69" s="1"/>
  <c r="N14" i="69"/>
  <c r="M14" i="69" s="1"/>
  <c r="N33" i="69"/>
  <c r="M33" i="69" s="1"/>
  <c r="N75" i="69"/>
  <c r="M75" i="69" s="1"/>
  <c r="N19" i="69"/>
  <c r="M19" i="69" s="1"/>
  <c r="N16" i="69"/>
  <c r="M16" i="69" s="1"/>
  <c r="N31" i="69"/>
  <c r="M31" i="69" s="1"/>
  <c r="N18" i="69"/>
  <c r="M18" i="69" s="1"/>
  <c r="N11" i="69"/>
  <c r="M11" i="69" s="1"/>
  <c r="N7" i="69"/>
  <c r="M7" i="69" s="1"/>
  <c r="N50" i="69"/>
  <c r="M50" i="69" s="1"/>
  <c r="N43" i="69"/>
  <c r="M43" i="69" s="1"/>
  <c r="N67" i="69"/>
  <c r="M67" i="69" s="1"/>
  <c r="N57" i="69"/>
  <c r="M57" i="69" s="1"/>
  <c r="N59" i="69"/>
  <c r="M59" i="69" s="1"/>
  <c r="N77" i="69"/>
  <c r="M77" i="69" s="1"/>
  <c r="N62" i="69"/>
  <c r="M62" i="69" s="1"/>
  <c r="N55" i="69"/>
  <c r="M55" i="69" s="1"/>
  <c r="N73" i="69"/>
  <c r="M73" i="69" s="1"/>
  <c r="N58" i="69"/>
  <c r="M58" i="69" s="1"/>
  <c r="N8" i="69"/>
  <c r="M8" i="69" s="1"/>
  <c r="N60" i="69"/>
  <c r="M60" i="69" s="1"/>
  <c r="N10" i="69"/>
  <c r="M10" i="69" s="1"/>
  <c r="N76" i="69"/>
  <c r="M76" i="69" s="1"/>
  <c r="N24" i="69"/>
  <c r="M24" i="69" s="1"/>
  <c r="N27" i="69"/>
  <c r="M27" i="69" s="1"/>
  <c r="N63" i="69"/>
  <c r="M63" i="69" s="1"/>
  <c r="N52" i="69"/>
  <c r="M52" i="69" s="1"/>
  <c r="N78" i="69"/>
  <c r="M78" i="69" s="1"/>
  <c r="N38" i="69"/>
  <c r="M38" i="69" s="1"/>
  <c r="N39" i="69"/>
  <c r="M39" i="69" s="1"/>
  <c r="N74" i="69"/>
  <c r="M74" i="69" s="1"/>
  <c r="N44" i="69"/>
  <c r="M44" i="69" s="1"/>
  <c r="N23" i="69"/>
  <c r="M23" i="69" s="1"/>
  <c r="N45" i="69"/>
  <c r="M45" i="69" s="1"/>
  <c r="N30" i="69"/>
  <c r="M30" i="69" s="1"/>
  <c r="N15" i="69"/>
  <c r="M15" i="69" s="1"/>
  <c r="N41" i="69"/>
  <c r="M41" i="69" s="1"/>
  <c r="N22" i="69"/>
  <c r="M22" i="69" s="1"/>
  <c r="N34" i="69"/>
  <c r="M34" i="69" s="1"/>
  <c r="N28" i="69"/>
  <c r="M28" i="69" s="1"/>
  <c r="N54" i="69"/>
  <c r="M54" i="69" s="1"/>
  <c r="N49" i="69"/>
  <c r="M49" i="69" s="1"/>
  <c r="N65" i="69"/>
  <c r="M65" i="69" s="1"/>
  <c r="N79" i="69"/>
  <c r="M79" i="69" s="1"/>
  <c r="N17" i="69"/>
  <c r="M17" i="69" s="1"/>
  <c r="N20" i="69"/>
  <c r="M20" i="69" s="1"/>
  <c r="N46" i="69"/>
  <c r="M46" i="69" s="1"/>
  <c r="N72" i="69"/>
  <c r="M72" i="69" s="1"/>
  <c r="N48" i="69"/>
  <c r="M48" i="69" s="1"/>
  <c r="N42" i="69"/>
  <c r="M42" i="69" s="1"/>
  <c r="N6" i="68"/>
  <c r="M6" i="68" s="1"/>
  <c r="N10" i="68"/>
  <c r="M10" i="68" s="1"/>
  <c r="N11" i="68"/>
  <c r="M11" i="68" s="1"/>
  <c r="N8" i="68"/>
  <c r="M8" i="68" s="1"/>
  <c r="N9" i="68"/>
  <c r="M9" i="68" s="1"/>
  <c r="N13" i="68"/>
  <c r="M13" i="68" s="1"/>
  <c r="N7" i="68"/>
  <c r="M7" i="68" s="1"/>
  <c r="N12" i="68"/>
  <c r="M12" i="68" s="1"/>
  <c r="C4" i="62"/>
  <c r="K10" i="62" l="1"/>
  <c r="K4" i="62"/>
  <c r="K5" i="62"/>
  <c r="K6" i="62"/>
  <c r="K9" i="62"/>
  <c r="K7" i="62"/>
  <c r="K8" i="62"/>
  <c r="C11" i="63"/>
  <c r="C4" i="63"/>
  <c r="C18" i="63"/>
  <c r="C53" i="62"/>
  <c r="C46" i="62"/>
  <c r="C39" i="62"/>
  <c r="C32" i="62"/>
  <c r="C25" i="62"/>
  <c r="C18" i="62"/>
  <c r="C11" i="62"/>
  <c r="H24" i="63"/>
  <c r="G24" i="63"/>
  <c r="F24" i="63"/>
  <c r="H23" i="63"/>
  <c r="G23" i="63"/>
  <c r="F23" i="63"/>
  <c r="H22" i="63"/>
  <c r="G22" i="63"/>
  <c r="F22" i="63"/>
  <c r="H21" i="63"/>
  <c r="G21" i="63"/>
  <c r="F21" i="63"/>
  <c r="H20" i="63"/>
  <c r="G20" i="63"/>
  <c r="F20" i="63"/>
  <c r="H19" i="63"/>
  <c r="G19" i="63"/>
  <c r="F19" i="63"/>
  <c r="H18" i="63"/>
  <c r="G18" i="63"/>
  <c r="F18" i="63"/>
  <c r="J17" i="63"/>
  <c r="I17" i="63"/>
  <c r="J16" i="63"/>
  <c r="I16" i="63"/>
  <c r="J15" i="63"/>
  <c r="I15" i="63"/>
  <c r="J14" i="63"/>
  <c r="I14" i="63"/>
  <c r="J13" i="63"/>
  <c r="I13" i="63"/>
  <c r="J12" i="63"/>
  <c r="I12" i="63"/>
  <c r="J11" i="63"/>
  <c r="I11" i="63"/>
  <c r="J10" i="63"/>
  <c r="I10" i="63"/>
  <c r="J9" i="63"/>
  <c r="I9" i="63"/>
  <c r="J8" i="63"/>
  <c r="I8" i="63"/>
  <c r="J7" i="63"/>
  <c r="I7" i="63"/>
  <c r="J6" i="63"/>
  <c r="I6" i="63"/>
  <c r="J5" i="63"/>
  <c r="I5" i="63"/>
  <c r="J4" i="63"/>
  <c r="I4" i="63"/>
  <c r="K47" i="62" l="1"/>
  <c r="K46" i="62"/>
  <c r="K49" i="62"/>
  <c r="K48" i="62"/>
  <c r="K50" i="62"/>
  <c r="K51" i="62"/>
  <c r="K52" i="62"/>
  <c r="K29" i="62"/>
  <c r="K31" i="62"/>
  <c r="K30" i="62"/>
  <c r="K26" i="62"/>
  <c r="K25" i="62"/>
  <c r="K27" i="62"/>
  <c r="K28" i="62"/>
  <c r="K10" i="63"/>
  <c r="K9" i="63"/>
  <c r="K8" i="63"/>
  <c r="K5" i="63"/>
  <c r="K7" i="63"/>
  <c r="K6" i="63"/>
  <c r="K4" i="63"/>
  <c r="K37" i="62"/>
  <c r="K33" i="62"/>
  <c r="K38" i="62"/>
  <c r="K32" i="62"/>
  <c r="K36" i="62"/>
  <c r="K34" i="62"/>
  <c r="K35" i="62"/>
  <c r="K15" i="63"/>
  <c r="K13" i="63"/>
  <c r="K16" i="63"/>
  <c r="K14" i="63"/>
  <c r="K12" i="63"/>
  <c r="K17" i="63"/>
  <c r="K11" i="63"/>
  <c r="K13" i="62"/>
  <c r="K15" i="62"/>
  <c r="K11" i="62"/>
  <c r="K14" i="62"/>
  <c r="K16" i="62"/>
  <c r="K17" i="62"/>
  <c r="K12" i="62"/>
  <c r="K21" i="62"/>
  <c r="K22" i="62"/>
  <c r="K23" i="62"/>
  <c r="K20" i="62"/>
  <c r="K24" i="62"/>
  <c r="K19" i="62"/>
  <c r="K18" i="62"/>
  <c r="K45" i="62"/>
  <c r="K44" i="62"/>
  <c r="K40" i="62"/>
  <c r="K39" i="62"/>
  <c r="K41" i="62"/>
  <c r="K42" i="62"/>
  <c r="K43" i="62"/>
  <c r="H59" i="62"/>
  <c r="H58" i="62"/>
  <c r="H57" i="62"/>
  <c r="H56" i="62"/>
  <c r="H55" i="62"/>
  <c r="H54" i="62"/>
  <c r="H53" i="62"/>
  <c r="G59" i="62"/>
  <c r="G58" i="62"/>
  <c r="G57" i="62"/>
  <c r="G56" i="62"/>
  <c r="G55" i="62"/>
  <c r="G54" i="62"/>
  <c r="G53" i="62"/>
  <c r="F59" i="62"/>
  <c r="F58" i="62"/>
  <c r="F57" i="62"/>
  <c r="F56" i="62"/>
  <c r="F55" i="62"/>
  <c r="F54" i="62"/>
  <c r="F53" i="62"/>
  <c r="G60" i="54"/>
  <c r="J52" i="62"/>
  <c r="I52" i="62"/>
  <c r="J51" i="62"/>
  <c r="I51" i="62"/>
  <c r="J50" i="62"/>
  <c r="I50" i="62"/>
  <c r="J49" i="62"/>
  <c r="I49" i="62"/>
  <c r="J48" i="62"/>
  <c r="I48" i="62"/>
  <c r="J47" i="62"/>
  <c r="I47" i="62"/>
  <c r="J46" i="62"/>
  <c r="I46" i="62"/>
  <c r="J45" i="62"/>
  <c r="I45" i="62"/>
  <c r="J44" i="62"/>
  <c r="I44" i="62"/>
  <c r="J43" i="62"/>
  <c r="I43" i="62"/>
  <c r="J42" i="62"/>
  <c r="I42" i="62"/>
  <c r="J41" i="62"/>
  <c r="I41" i="62"/>
  <c r="J40" i="62"/>
  <c r="I40" i="62"/>
  <c r="J39" i="62"/>
  <c r="I39" i="62"/>
  <c r="J38" i="62"/>
  <c r="I38" i="62"/>
  <c r="J37" i="62"/>
  <c r="I37" i="62"/>
  <c r="J36" i="62"/>
  <c r="I36" i="62"/>
  <c r="J35" i="62"/>
  <c r="I35" i="62"/>
  <c r="J34" i="62"/>
  <c r="I34" i="62"/>
  <c r="J33" i="62"/>
  <c r="I33" i="62"/>
  <c r="J32" i="62"/>
  <c r="I32" i="62"/>
  <c r="J31" i="62"/>
  <c r="I31" i="62"/>
  <c r="J30" i="62"/>
  <c r="I30" i="62"/>
  <c r="J29" i="62"/>
  <c r="I29" i="62"/>
  <c r="J28" i="62"/>
  <c r="I28" i="62"/>
  <c r="J27" i="62"/>
  <c r="I27" i="62"/>
  <c r="J26" i="62"/>
  <c r="I26" i="62"/>
  <c r="J25" i="62"/>
  <c r="I25" i="62"/>
  <c r="J24" i="62"/>
  <c r="I24" i="62"/>
  <c r="J23" i="62"/>
  <c r="I23" i="62"/>
  <c r="J22" i="62"/>
  <c r="I22" i="62"/>
  <c r="J21" i="62"/>
  <c r="I21" i="62"/>
  <c r="J20" i="62"/>
  <c r="I20" i="62"/>
  <c r="J19" i="62"/>
  <c r="I19" i="62"/>
  <c r="J18" i="62"/>
  <c r="I18" i="62"/>
  <c r="J17" i="62"/>
  <c r="I17" i="62"/>
  <c r="J16" i="62"/>
  <c r="I16" i="62"/>
  <c r="J15" i="62"/>
  <c r="I15" i="62"/>
  <c r="J14" i="62"/>
  <c r="I14" i="62"/>
  <c r="J13" i="62"/>
  <c r="I13" i="62"/>
  <c r="J12" i="62"/>
  <c r="I12" i="62"/>
  <c r="J11" i="62"/>
  <c r="I11" i="62"/>
  <c r="J10" i="62"/>
  <c r="I10" i="62"/>
  <c r="J9" i="62"/>
  <c r="I9" i="62"/>
  <c r="J8" i="62"/>
  <c r="I8" i="62"/>
  <c r="J7" i="62"/>
  <c r="I7" i="62"/>
  <c r="J6" i="62"/>
  <c r="I6" i="62"/>
  <c r="J5" i="62"/>
  <c r="I5" i="62"/>
  <c r="J4" i="62"/>
  <c r="I4" i="62"/>
  <c r="C8" i="61" l="1"/>
  <c r="K7" i="61" l="1"/>
  <c r="J7" i="61"/>
  <c r="I7" i="61"/>
  <c r="H7" i="61"/>
  <c r="J6" i="61"/>
  <c r="I6" i="61"/>
  <c r="H6" i="61"/>
  <c r="P6" i="40" l="1"/>
  <c r="P7" i="40"/>
  <c r="P8" i="40"/>
  <c r="P9" i="40"/>
  <c r="P10" i="40"/>
  <c r="P11" i="40"/>
  <c r="P12" i="40"/>
  <c r="P13" i="40"/>
  <c r="P14" i="40"/>
  <c r="P15" i="40"/>
  <c r="P16" i="40"/>
  <c r="P17" i="40"/>
  <c r="P18" i="40"/>
  <c r="P19" i="40"/>
  <c r="P20" i="40"/>
  <c r="P21" i="40"/>
  <c r="P22" i="40"/>
  <c r="P23" i="40"/>
  <c r="P24" i="40"/>
  <c r="P25" i="40"/>
  <c r="P26" i="40"/>
  <c r="P27" i="40"/>
  <c r="P28" i="40"/>
  <c r="P29" i="40"/>
  <c r="P30" i="40"/>
  <c r="P31" i="40"/>
  <c r="P32" i="40"/>
  <c r="P33" i="40"/>
  <c r="P34" i="40"/>
  <c r="P35" i="40"/>
  <c r="P36" i="40"/>
  <c r="P37" i="40"/>
  <c r="P38" i="40"/>
  <c r="P39" i="40"/>
  <c r="P40" i="40"/>
  <c r="P41" i="40"/>
  <c r="P42" i="40"/>
  <c r="P43" i="40"/>
  <c r="P44" i="40"/>
  <c r="P45" i="40"/>
  <c r="P46" i="40"/>
  <c r="P47" i="40"/>
  <c r="P48" i="40"/>
  <c r="P49" i="40"/>
  <c r="P50" i="40"/>
  <c r="P51" i="40"/>
  <c r="P52" i="40"/>
  <c r="P53" i="40"/>
  <c r="P54" i="40"/>
  <c r="P55" i="40"/>
  <c r="P56" i="40"/>
  <c r="P57" i="40"/>
  <c r="P58" i="40"/>
  <c r="P59" i="40"/>
  <c r="P60" i="40"/>
  <c r="P61" i="40"/>
  <c r="P62" i="40"/>
  <c r="P63" i="40"/>
  <c r="P64" i="40"/>
  <c r="P65" i="40"/>
  <c r="P66" i="40"/>
  <c r="P67" i="40"/>
  <c r="P68" i="40"/>
  <c r="P69" i="40"/>
  <c r="P70" i="40"/>
  <c r="P71" i="40"/>
  <c r="P72" i="40"/>
  <c r="P73" i="40"/>
  <c r="P74" i="40"/>
  <c r="P75" i="40"/>
  <c r="P76" i="40"/>
  <c r="P77" i="40"/>
  <c r="P78" i="40"/>
  <c r="P5" i="40"/>
  <c r="K6" i="40"/>
  <c r="K7" i="40"/>
  <c r="K8" i="40"/>
  <c r="K9" i="40"/>
  <c r="K10" i="40"/>
  <c r="K11" i="40"/>
  <c r="K12" i="40"/>
  <c r="K13" i="40"/>
  <c r="K14" i="40"/>
  <c r="K15" i="40"/>
  <c r="K16" i="40"/>
  <c r="K17" i="40"/>
  <c r="K18" i="40"/>
  <c r="K19" i="40"/>
  <c r="K20" i="40"/>
  <c r="K21" i="40"/>
  <c r="K22" i="40"/>
  <c r="K23" i="40"/>
  <c r="K24" i="40"/>
  <c r="K25" i="40"/>
  <c r="K26" i="40"/>
  <c r="K27" i="40"/>
  <c r="K28" i="40"/>
  <c r="K29" i="40"/>
  <c r="K30" i="40"/>
  <c r="K31" i="40"/>
  <c r="K32" i="40"/>
  <c r="K33" i="40"/>
  <c r="K34" i="40"/>
  <c r="K35" i="40"/>
  <c r="K36" i="40"/>
  <c r="K37" i="40"/>
  <c r="K38" i="40"/>
  <c r="K39" i="40"/>
  <c r="K40" i="40"/>
  <c r="K41" i="40"/>
  <c r="K42" i="40"/>
  <c r="K43" i="40"/>
  <c r="K44" i="40"/>
  <c r="K45" i="40"/>
  <c r="K46" i="40"/>
  <c r="K47" i="40"/>
  <c r="K48" i="40"/>
  <c r="K49" i="40"/>
  <c r="K50" i="40"/>
  <c r="K51" i="40"/>
  <c r="K52" i="40"/>
  <c r="K53" i="40"/>
  <c r="K54" i="40"/>
  <c r="K55" i="40"/>
  <c r="K56" i="40"/>
  <c r="K57" i="40"/>
  <c r="K58" i="40"/>
  <c r="K59" i="40"/>
  <c r="K60" i="40"/>
  <c r="K61" i="40"/>
  <c r="K62" i="40"/>
  <c r="K63" i="40"/>
  <c r="K64" i="40"/>
  <c r="K65" i="40"/>
  <c r="K66" i="40"/>
  <c r="K67" i="40"/>
  <c r="K68" i="40"/>
  <c r="K69" i="40"/>
  <c r="K70" i="40"/>
  <c r="K71" i="40"/>
  <c r="K72" i="40"/>
  <c r="K73" i="40"/>
  <c r="K74" i="40"/>
  <c r="K75" i="40"/>
  <c r="K76" i="40"/>
  <c r="K77" i="40"/>
  <c r="K78" i="40"/>
  <c r="K5" i="40"/>
  <c r="J6" i="40"/>
  <c r="J7" i="40"/>
  <c r="J8" i="40"/>
  <c r="J9" i="40"/>
  <c r="J10" i="40"/>
  <c r="J11" i="40"/>
  <c r="J12" i="40"/>
  <c r="J13" i="40"/>
  <c r="J14" i="40"/>
  <c r="J15" i="40"/>
  <c r="J16" i="40"/>
  <c r="J17" i="40"/>
  <c r="J18" i="40"/>
  <c r="J19" i="40"/>
  <c r="J20" i="40"/>
  <c r="J21" i="40"/>
  <c r="J22" i="40"/>
  <c r="J23" i="40"/>
  <c r="J24" i="40"/>
  <c r="J25" i="40"/>
  <c r="J26" i="40"/>
  <c r="J27" i="40"/>
  <c r="J28" i="40"/>
  <c r="J29" i="40"/>
  <c r="J30" i="40"/>
  <c r="J31" i="40"/>
  <c r="J32" i="40"/>
  <c r="J33" i="40"/>
  <c r="J34" i="40"/>
  <c r="J35" i="40"/>
  <c r="J36" i="40"/>
  <c r="J37" i="40"/>
  <c r="J38" i="40"/>
  <c r="J39" i="40"/>
  <c r="J40" i="40"/>
  <c r="J41" i="40"/>
  <c r="J42" i="40"/>
  <c r="J43" i="40"/>
  <c r="J44" i="40"/>
  <c r="J45" i="40"/>
  <c r="J46" i="40"/>
  <c r="J47" i="40"/>
  <c r="J48" i="40"/>
  <c r="J49" i="40"/>
  <c r="J50" i="40"/>
  <c r="J51" i="40"/>
  <c r="J52" i="40"/>
  <c r="J53" i="40"/>
  <c r="J54" i="40"/>
  <c r="J55" i="40"/>
  <c r="J56" i="40"/>
  <c r="J57" i="40"/>
  <c r="J58" i="40"/>
  <c r="J59" i="40"/>
  <c r="J60" i="40"/>
  <c r="J61" i="40"/>
  <c r="J62" i="40"/>
  <c r="J63" i="40"/>
  <c r="J64" i="40"/>
  <c r="J65" i="40"/>
  <c r="J66" i="40"/>
  <c r="J67" i="40"/>
  <c r="J68" i="40"/>
  <c r="J69" i="40"/>
  <c r="J70" i="40"/>
  <c r="J71" i="40"/>
  <c r="J72" i="40"/>
  <c r="J73" i="40"/>
  <c r="J74" i="40"/>
  <c r="J75" i="40"/>
  <c r="J76" i="40"/>
  <c r="J77" i="40"/>
  <c r="J78" i="40"/>
  <c r="J5" i="40"/>
  <c r="I11" i="19" l="1"/>
  <c r="J10" i="19"/>
  <c r="I10" i="19"/>
  <c r="BA7" i="19"/>
  <c r="BA8" i="19"/>
  <c r="BA9" i="19"/>
  <c r="BA10" i="19"/>
  <c r="BA11" i="19"/>
  <c r="BA12" i="19"/>
  <c r="BA13" i="19"/>
  <c r="BA14" i="19"/>
  <c r="BA15" i="19"/>
  <c r="BA16" i="19"/>
  <c r="BA17" i="19"/>
  <c r="BA18" i="19"/>
  <c r="BA19" i="19"/>
  <c r="BA20" i="19"/>
  <c r="BA21" i="19"/>
  <c r="BA22" i="19"/>
  <c r="BA23" i="19"/>
  <c r="BA24" i="19"/>
  <c r="BA25" i="19"/>
  <c r="BA26" i="19"/>
  <c r="BA27" i="19"/>
  <c r="BA28" i="19"/>
  <c r="BA29" i="19"/>
  <c r="BA30" i="19"/>
  <c r="BA31" i="19"/>
  <c r="BA32" i="19"/>
  <c r="BA33" i="19"/>
  <c r="BA34" i="19"/>
  <c r="BA35" i="19"/>
  <c r="BA36" i="19"/>
  <c r="BA37" i="19"/>
  <c r="BA38" i="19"/>
  <c r="BA39" i="19"/>
  <c r="BA40" i="19"/>
  <c r="BA41" i="19"/>
  <c r="BA42" i="19"/>
  <c r="BA43" i="19"/>
  <c r="BA44" i="19"/>
  <c r="BA45" i="19"/>
  <c r="BA46" i="19"/>
  <c r="BA47" i="19"/>
  <c r="BA48" i="19"/>
  <c r="BA49" i="19"/>
  <c r="BA50" i="19"/>
  <c r="BA51" i="19"/>
  <c r="BA52" i="19"/>
  <c r="BA53" i="19"/>
  <c r="BA54" i="19"/>
  <c r="BA55" i="19"/>
  <c r="BA56" i="19"/>
  <c r="BA57" i="19"/>
  <c r="BA58" i="19"/>
  <c r="BA59" i="19"/>
  <c r="BA60" i="19"/>
  <c r="BA61" i="19"/>
  <c r="BA62" i="19"/>
  <c r="BA63" i="19"/>
  <c r="BA64" i="19"/>
  <c r="BA65" i="19"/>
  <c r="BA66" i="19"/>
  <c r="BA67" i="19"/>
  <c r="BA68" i="19"/>
  <c r="BA69" i="19"/>
  <c r="BA70" i="19"/>
  <c r="BA71" i="19"/>
  <c r="BA72" i="19"/>
  <c r="BA73" i="19"/>
  <c r="BA74" i="19"/>
  <c r="BA75" i="19"/>
  <c r="BA76" i="19"/>
  <c r="BA77" i="19"/>
  <c r="BA78" i="19"/>
  <c r="BA79" i="19"/>
  <c r="AX7" i="19"/>
  <c r="AX8" i="19"/>
  <c r="AX9" i="19"/>
  <c r="AX10" i="19"/>
  <c r="AX11" i="19"/>
  <c r="AX12" i="19"/>
  <c r="AX13" i="19"/>
  <c r="AX14" i="19"/>
  <c r="AX15" i="19"/>
  <c r="AX16" i="19"/>
  <c r="AX17" i="19"/>
  <c r="AX18" i="19"/>
  <c r="AX19" i="19"/>
  <c r="AX20" i="19"/>
  <c r="AX21" i="19"/>
  <c r="AX22" i="19"/>
  <c r="AX23" i="19"/>
  <c r="AX24" i="19"/>
  <c r="AX25" i="19"/>
  <c r="AX26" i="19"/>
  <c r="AX27" i="19"/>
  <c r="AX28" i="19"/>
  <c r="AX29" i="19"/>
  <c r="AX30" i="19"/>
  <c r="AX31" i="19"/>
  <c r="AX32" i="19"/>
  <c r="AX33" i="19"/>
  <c r="AX34" i="19"/>
  <c r="AX35" i="19"/>
  <c r="AX36" i="19"/>
  <c r="AX37" i="19"/>
  <c r="AX38" i="19"/>
  <c r="AX39" i="19"/>
  <c r="AX40" i="19"/>
  <c r="AX41" i="19"/>
  <c r="AX42" i="19"/>
  <c r="AX43" i="19"/>
  <c r="AX44" i="19"/>
  <c r="AX45" i="19"/>
  <c r="AX46" i="19"/>
  <c r="AX47" i="19"/>
  <c r="AX48" i="19"/>
  <c r="AX49" i="19"/>
  <c r="AX50" i="19"/>
  <c r="AX51" i="19"/>
  <c r="AX52" i="19"/>
  <c r="AX53" i="19"/>
  <c r="AX54" i="19"/>
  <c r="AX55" i="19"/>
  <c r="AX56" i="19"/>
  <c r="AX57" i="19"/>
  <c r="AX58" i="19"/>
  <c r="AX59" i="19"/>
  <c r="AX60" i="19"/>
  <c r="AX61" i="19"/>
  <c r="AX62" i="19"/>
  <c r="AX63" i="19"/>
  <c r="AX64" i="19"/>
  <c r="AX65" i="19"/>
  <c r="AX66" i="19"/>
  <c r="AX67" i="19"/>
  <c r="AX68" i="19"/>
  <c r="AX69" i="19"/>
  <c r="AX70" i="19"/>
  <c r="AX71" i="19"/>
  <c r="AX72" i="19"/>
  <c r="AX73" i="19"/>
  <c r="AX74" i="19"/>
  <c r="AX75" i="19"/>
  <c r="AX76" i="19"/>
  <c r="AX77" i="19"/>
  <c r="AX78" i="19"/>
  <c r="AX79" i="19"/>
  <c r="AU7" i="19"/>
  <c r="AU8" i="19"/>
  <c r="AU9" i="19"/>
  <c r="AU10" i="19"/>
  <c r="AU11" i="19"/>
  <c r="AU12" i="19"/>
  <c r="AU13" i="19"/>
  <c r="AU14" i="19"/>
  <c r="AU15" i="19"/>
  <c r="AU16" i="19"/>
  <c r="AU17" i="19"/>
  <c r="AU18" i="19"/>
  <c r="AU19" i="19"/>
  <c r="AU20" i="19"/>
  <c r="AU21" i="19"/>
  <c r="AU22" i="19"/>
  <c r="AU23" i="19"/>
  <c r="AU24" i="19"/>
  <c r="AU25" i="19"/>
  <c r="AU26" i="19"/>
  <c r="AU27" i="19"/>
  <c r="AU28" i="19"/>
  <c r="AU29" i="19"/>
  <c r="AU30" i="19"/>
  <c r="AU31" i="19"/>
  <c r="AU32" i="19"/>
  <c r="AU33" i="19"/>
  <c r="AU34" i="19"/>
  <c r="AU35" i="19"/>
  <c r="AU36" i="19"/>
  <c r="AU37" i="19"/>
  <c r="AU38" i="19"/>
  <c r="AU39" i="19"/>
  <c r="AU40" i="19"/>
  <c r="AU41" i="19"/>
  <c r="AU42" i="19"/>
  <c r="AU43" i="19"/>
  <c r="AU44" i="19"/>
  <c r="AU45" i="19"/>
  <c r="AU46" i="19"/>
  <c r="AU47" i="19"/>
  <c r="AU48" i="19"/>
  <c r="AU49" i="19"/>
  <c r="AU50" i="19"/>
  <c r="AU51" i="19"/>
  <c r="AU52" i="19"/>
  <c r="AU53" i="19"/>
  <c r="AU54" i="19"/>
  <c r="AU55" i="19"/>
  <c r="AU56" i="19"/>
  <c r="AU57" i="19"/>
  <c r="AU58" i="19"/>
  <c r="AU59" i="19"/>
  <c r="AU60" i="19"/>
  <c r="AU61" i="19"/>
  <c r="AU62" i="19"/>
  <c r="AU63" i="19"/>
  <c r="AU64" i="19"/>
  <c r="AU65" i="19"/>
  <c r="AU66" i="19"/>
  <c r="AU67" i="19"/>
  <c r="AU68" i="19"/>
  <c r="AU69" i="19"/>
  <c r="AU70" i="19"/>
  <c r="AU71" i="19"/>
  <c r="AU72" i="19"/>
  <c r="AU73" i="19"/>
  <c r="AU74" i="19"/>
  <c r="AU75" i="19"/>
  <c r="AU76" i="19"/>
  <c r="AU77" i="19"/>
  <c r="AU78" i="19"/>
  <c r="AU79" i="19"/>
  <c r="AR7" i="19"/>
  <c r="AR8" i="19"/>
  <c r="AR9" i="19"/>
  <c r="AR10" i="19"/>
  <c r="AR11" i="19"/>
  <c r="AR12" i="19"/>
  <c r="AR13" i="19"/>
  <c r="AR14" i="19"/>
  <c r="AR15" i="19"/>
  <c r="AR16" i="19"/>
  <c r="AR17" i="19"/>
  <c r="AR18" i="19"/>
  <c r="AR19" i="19"/>
  <c r="AR20" i="19"/>
  <c r="AR21" i="19"/>
  <c r="AR22" i="19"/>
  <c r="AR23" i="19"/>
  <c r="AR24" i="19"/>
  <c r="AR25" i="19"/>
  <c r="AR26" i="19"/>
  <c r="AR27" i="19"/>
  <c r="AR28" i="19"/>
  <c r="AR29" i="19"/>
  <c r="AR30" i="19"/>
  <c r="AR31" i="19"/>
  <c r="AR32" i="19"/>
  <c r="AR33" i="19"/>
  <c r="AR34" i="19"/>
  <c r="AR35" i="19"/>
  <c r="AR36" i="19"/>
  <c r="AR37" i="19"/>
  <c r="AR38" i="19"/>
  <c r="AR39" i="19"/>
  <c r="AR40" i="19"/>
  <c r="AR41" i="19"/>
  <c r="AR42" i="19"/>
  <c r="AR43" i="19"/>
  <c r="AR44" i="19"/>
  <c r="AR45" i="19"/>
  <c r="AR46" i="19"/>
  <c r="AR47" i="19"/>
  <c r="AR48" i="19"/>
  <c r="AR49" i="19"/>
  <c r="AR50" i="19"/>
  <c r="AR51" i="19"/>
  <c r="AR52" i="19"/>
  <c r="AR53" i="19"/>
  <c r="AR54" i="19"/>
  <c r="AR55" i="19"/>
  <c r="AR56" i="19"/>
  <c r="AR57" i="19"/>
  <c r="AR58" i="19"/>
  <c r="AR59" i="19"/>
  <c r="AR60" i="19"/>
  <c r="AR61" i="19"/>
  <c r="AR62" i="19"/>
  <c r="AR63" i="19"/>
  <c r="AR64" i="19"/>
  <c r="AR65" i="19"/>
  <c r="AR66" i="19"/>
  <c r="AR67" i="19"/>
  <c r="AR68" i="19"/>
  <c r="AR69" i="19"/>
  <c r="AR70" i="19"/>
  <c r="AR71" i="19"/>
  <c r="AR72" i="19"/>
  <c r="AR73" i="19"/>
  <c r="AR74" i="19"/>
  <c r="AR75" i="19"/>
  <c r="AR76" i="19"/>
  <c r="AR77" i="19"/>
  <c r="AR78" i="19"/>
  <c r="AR79" i="19"/>
  <c r="BA6" i="19"/>
  <c r="AX6" i="19"/>
  <c r="AU6" i="19"/>
  <c r="AR6" i="19"/>
  <c r="F13" i="18" l="1"/>
  <c r="C32" i="91" l="1"/>
  <c r="G80" i="19"/>
  <c r="F8" i="61"/>
  <c r="G14" i="20"/>
  <c r="AZ821" i="58"/>
  <c r="AZ810" i="58"/>
  <c r="AZ799" i="58"/>
  <c r="AZ788" i="58"/>
  <c r="AZ777" i="58"/>
  <c r="AZ766" i="58"/>
  <c r="AZ755" i="58"/>
  <c r="AZ744" i="58"/>
  <c r="AZ733" i="58"/>
  <c r="AZ722" i="58"/>
  <c r="AZ711" i="58"/>
  <c r="AZ700" i="58"/>
  <c r="AZ689" i="58"/>
  <c r="AZ678" i="58"/>
  <c r="AZ667" i="58"/>
  <c r="AZ656" i="58"/>
  <c r="AZ645" i="58"/>
  <c r="AZ634" i="58"/>
  <c r="AZ623" i="58"/>
  <c r="AZ612" i="58"/>
  <c r="AZ601" i="58"/>
  <c r="AZ590" i="58"/>
  <c r="AZ579" i="58"/>
  <c r="AZ568" i="58"/>
  <c r="AZ557" i="58"/>
  <c r="AZ546" i="58"/>
  <c r="AZ535" i="58"/>
  <c r="AZ524" i="58"/>
  <c r="AZ513" i="58"/>
  <c r="AZ502" i="58"/>
  <c r="AZ491" i="58"/>
  <c r="AZ480" i="58"/>
  <c r="AZ469" i="58"/>
  <c r="AZ458" i="58"/>
  <c r="AZ447" i="58"/>
  <c r="AZ436" i="58"/>
  <c r="AZ425" i="58"/>
  <c r="AZ414" i="58"/>
  <c r="AZ403" i="58"/>
  <c r="AZ392" i="58"/>
  <c r="AZ381" i="58"/>
  <c r="AZ370" i="58"/>
  <c r="AZ359" i="58"/>
  <c r="AZ348" i="58"/>
  <c r="AZ337" i="58"/>
  <c r="AZ326" i="58"/>
  <c r="AZ315" i="58"/>
  <c r="AZ304" i="58"/>
  <c r="AZ293" i="58"/>
  <c r="AZ282" i="58"/>
  <c r="AZ271" i="58"/>
  <c r="AZ260" i="58"/>
  <c r="AZ249" i="58"/>
  <c r="AZ238" i="58"/>
  <c r="AZ227" i="58"/>
  <c r="AZ216" i="58"/>
  <c r="AZ205" i="58"/>
  <c r="AZ194" i="58"/>
  <c r="AZ183" i="58"/>
  <c r="AZ172" i="58"/>
  <c r="AZ161" i="58"/>
  <c r="AZ150" i="58"/>
  <c r="AZ139" i="58"/>
  <c r="AZ128" i="58"/>
  <c r="AZ117" i="58"/>
  <c r="AZ106" i="58"/>
  <c r="AZ95" i="58"/>
  <c r="AZ84" i="58"/>
  <c r="AZ73" i="58"/>
  <c r="AZ62" i="58"/>
  <c r="AZ51" i="58"/>
  <c r="AZ40" i="58"/>
  <c r="AZ29" i="58"/>
  <c r="AZ18" i="58"/>
  <c r="AZ7" i="58"/>
  <c r="AR821" i="58"/>
  <c r="AR810" i="58"/>
  <c r="AR799" i="58"/>
  <c r="AR788" i="58"/>
  <c r="AR777" i="58"/>
  <c r="AR766" i="58"/>
  <c r="AR755" i="58"/>
  <c r="AR744" i="58"/>
  <c r="AR733" i="58"/>
  <c r="AR722" i="58"/>
  <c r="AR711" i="58"/>
  <c r="AR700" i="58"/>
  <c r="AR689" i="58"/>
  <c r="AR678" i="58"/>
  <c r="AR667" i="58"/>
  <c r="AR656" i="58"/>
  <c r="AR645" i="58"/>
  <c r="AR634" i="58"/>
  <c r="AR623" i="58"/>
  <c r="AR612" i="58"/>
  <c r="AR601" i="58"/>
  <c r="AR590" i="58"/>
  <c r="AR579" i="58"/>
  <c r="AR568" i="58"/>
  <c r="AR557" i="58"/>
  <c r="AR546" i="58"/>
  <c r="AR535" i="58"/>
  <c r="AR524" i="58"/>
  <c r="AR513" i="58"/>
  <c r="AR502" i="58"/>
  <c r="AR491" i="58"/>
  <c r="AR480" i="58"/>
  <c r="AR469" i="58"/>
  <c r="AR458" i="58"/>
  <c r="AR447" i="58"/>
  <c r="AR436" i="58"/>
  <c r="AR425" i="58"/>
  <c r="AR414" i="58"/>
  <c r="AR403" i="58"/>
  <c r="AR392" i="58"/>
  <c r="AR381" i="58"/>
  <c r="AR370" i="58"/>
  <c r="AR359" i="58"/>
  <c r="AR348" i="58"/>
  <c r="AR337" i="58"/>
  <c r="AR326" i="58"/>
  <c r="AR315" i="58"/>
  <c r="AR304" i="58"/>
  <c r="AR293" i="58"/>
  <c r="AR282" i="58"/>
  <c r="AR271" i="58"/>
  <c r="AR260" i="58"/>
  <c r="AR249" i="58"/>
  <c r="AR238" i="58"/>
  <c r="AR227" i="58"/>
  <c r="AR216" i="58"/>
  <c r="AR205" i="58"/>
  <c r="AR194" i="58"/>
  <c r="AR183" i="58"/>
  <c r="AR172" i="58"/>
  <c r="AR161" i="58"/>
  <c r="AR150" i="58"/>
  <c r="AR139" i="58"/>
  <c r="AR128" i="58"/>
  <c r="AR117" i="58"/>
  <c r="AR106" i="58"/>
  <c r="AR95" i="58"/>
  <c r="AR84" i="58"/>
  <c r="AR73" i="58"/>
  <c r="AR62" i="58"/>
  <c r="AR51" i="58"/>
  <c r="AR40" i="58"/>
  <c r="AR29" i="58"/>
  <c r="AR18" i="58"/>
  <c r="AR7" i="58"/>
  <c r="AJ821" i="58"/>
  <c r="AJ810" i="58"/>
  <c r="AJ799" i="58"/>
  <c r="AJ788" i="58"/>
  <c r="AJ777" i="58"/>
  <c r="AJ766" i="58"/>
  <c r="AJ755" i="58"/>
  <c r="AJ744" i="58"/>
  <c r="AJ733" i="58"/>
  <c r="AJ722" i="58"/>
  <c r="AJ711" i="58"/>
  <c r="AJ700" i="58"/>
  <c r="AJ689" i="58"/>
  <c r="AJ678" i="58"/>
  <c r="AJ667" i="58"/>
  <c r="AJ656" i="58"/>
  <c r="AJ645" i="58"/>
  <c r="AJ634" i="58"/>
  <c r="AJ623" i="58"/>
  <c r="AJ612" i="58"/>
  <c r="AJ601" i="58"/>
  <c r="AJ590" i="58"/>
  <c r="AJ579" i="58"/>
  <c r="AJ568" i="58"/>
  <c r="AJ557" i="58"/>
  <c r="AJ546" i="58"/>
  <c r="AJ535" i="58"/>
  <c r="AJ524" i="58"/>
  <c r="AJ513" i="58"/>
  <c r="AJ502" i="58"/>
  <c r="AJ491" i="58"/>
  <c r="AJ480" i="58"/>
  <c r="AJ469" i="58"/>
  <c r="AJ458" i="58"/>
  <c r="AJ447" i="58"/>
  <c r="AJ436" i="58"/>
  <c r="AJ425" i="58"/>
  <c r="AJ414" i="58"/>
  <c r="AJ403" i="58"/>
  <c r="AJ392" i="58"/>
  <c r="AJ381" i="58"/>
  <c r="AJ370" i="58"/>
  <c r="AJ359" i="58"/>
  <c r="AJ348" i="58"/>
  <c r="AJ337" i="58"/>
  <c r="AJ326" i="58"/>
  <c r="AJ315" i="58"/>
  <c r="AJ304" i="58"/>
  <c r="AJ293" i="58"/>
  <c r="AJ282" i="58"/>
  <c r="AJ271" i="58"/>
  <c r="AJ260" i="58"/>
  <c r="AJ249" i="58"/>
  <c r="AJ238" i="58"/>
  <c r="AJ227" i="58"/>
  <c r="AJ216" i="58"/>
  <c r="AJ205" i="58"/>
  <c r="AJ194" i="58"/>
  <c r="AJ183" i="58"/>
  <c r="AJ172" i="58"/>
  <c r="AJ161" i="58"/>
  <c r="AJ150" i="58"/>
  <c r="AJ139" i="58"/>
  <c r="AJ128" i="58"/>
  <c r="AJ117" i="58"/>
  <c r="AJ106" i="58"/>
  <c r="AJ95" i="58"/>
  <c r="AJ84" i="58"/>
  <c r="AJ73" i="58"/>
  <c r="AJ62" i="58"/>
  <c r="AJ51" i="58"/>
  <c r="AJ40" i="58"/>
  <c r="AJ29" i="58"/>
  <c r="AJ18" i="58"/>
  <c r="AJ7" i="58"/>
  <c r="AB821" i="58"/>
  <c r="AB810" i="58"/>
  <c r="AB799" i="58"/>
  <c r="AB788" i="58"/>
  <c r="AB777" i="58"/>
  <c r="AB766" i="58"/>
  <c r="AB755" i="58"/>
  <c r="AB744" i="58"/>
  <c r="AB733" i="58"/>
  <c r="AB722" i="58"/>
  <c r="AB711" i="58"/>
  <c r="AB700" i="58"/>
  <c r="AB689" i="58"/>
  <c r="AB678" i="58"/>
  <c r="AB667" i="58"/>
  <c r="AB656" i="58"/>
  <c r="AB645" i="58"/>
  <c r="AB634" i="58"/>
  <c r="AB623" i="58"/>
  <c r="AB612" i="58"/>
  <c r="AB601" i="58"/>
  <c r="AB590" i="58"/>
  <c r="AB579" i="58"/>
  <c r="AB568" i="58"/>
  <c r="AB557" i="58"/>
  <c r="AB546" i="58"/>
  <c r="AB535" i="58"/>
  <c r="AB524" i="58"/>
  <c r="AB513" i="58"/>
  <c r="AB502" i="58"/>
  <c r="AB491" i="58"/>
  <c r="AB480" i="58"/>
  <c r="AB469" i="58"/>
  <c r="AB458" i="58"/>
  <c r="AB447" i="58"/>
  <c r="AB436" i="58"/>
  <c r="AB425" i="58"/>
  <c r="AB414" i="58"/>
  <c r="AB403" i="58"/>
  <c r="AB392" i="58"/>
  <c r="AB381" i="58"/>
  <c r="AB370" i="58"/>
  <c r="AB359" i="58"/>
  <c r="AB348" i="58"/>
  <c r="AB337" i="58"/>
  <c r="AB326" i="58"/>
  <c r="AB315" i="58"/>
  <c r="AB304" i="58"/>
  <c r="AB293" i="58"/>
  <c r="AB282" i="58"/>
  <c r="AB271" i="58"/>
  <c r="AB260" i="58"/>
  <c r="AB249" i="58"/>
  <c r="AB238" i="58"/>
  <c r="AB227" i="58"/>
  <c r="AB216" i="58"/>
  <c r="AB205" i="58"/>
  <c r="AB194" i="58"/>
  <c r="AB183" i="58"/>
  <c r="AB172" i="58"/>
  <c r="AB161" i="58"/>
  <c r="AB150" i="58"/>
  <c r="AB139" i="58"/>
  <c r="AB128" i="58"/>
  <c r="AB117" i="58"/>
  <c r="AB106" i="58"/>
  <c r="AB95" i="58"/>
  <c r="AB84" i="58"/>
  <c r="AB73" i="58"/>
  <c r="AB62" i="58"/>
  <c r="AB51" i="58"/>
  <c r="AB40" i="58"/>
  <c r="AB29" i="58"/>
  <c r="AB18" i="58"/>
  <c r="AB7" i="58"/>
  <c r="T821" i="58"/>
  <c r="T810" i="58"/>
  <c r="T799" i="58"/>
  <c r="T788" i="58"/>
  <c r="T777" i="58"/>
  <c r="T766" i="58"/>
  <c r="T755" i="58"/>
  <c r="T744" i="58"/>
  <c r="T733" i="58"/>
  <c r="T722" i="58"/>
  <c r="T711" i="58"/>
  <c r="T700" i="58"/>
  <c r="T689" i="58"/>
  <c r="T678" i="58"/>
  <c r="T667" i="58"/>
  <c r="T656" i="58"/>
  <c r="T645" i="58"/>
  <c r="T634" i="58"/>
  <c r="T623" i="58"/>
  <c r="T612" i="58"/>
  <c r="T601" i="58"/>
  <c r="T590" i="58"/>
  <c r="T579" i="58"/>
  <c r="T568" i="58"/>
  <c r="T557" i="58"/>
  <c r="T546" i="58"/>
  <c r="T535" i="58"/>
  <c r="T524" i="58"/>
  <c r="T513" i="58"/>
  <c r="T502" i="58"/>
  <c r="T491" i="58"/>
  <c r="T480" i="58"/>
  <c r="T469" i="58"/>
  <c r="T458" i="58"/>
  <c r="T447" i="58"/>
  <c r="T436" i="58"/>
  <c r="T425" i="58"/>
  <c r="T414" i="58"/>
  <c r="T403" i="58"/>
  <c r="T392" i="58"/>
  <c r="T381" i="58"/>
  <c r="T370" i="58"/>
  <c r="T359" i="58"/>
  <c r="T348" i="58"/>
  <c r="T337" i="58"/>
  <c r="T326" i="58"/>
  <c r="T315" i="58"/>
  <c r="T304" i="58"/>
  <c r="T293" i="58"/>
  <c r="T282" i="58"/>
  <c r="T271" i="58"/>
  <c r="T260" i="58"/>
  <c r="T249" i="58"/>
  <c r="T238" i="58"/>
  <c r="T227" i="58"/>
  <c r="T216" i="58"/>
  <c r="T205" i="58"/>
  <c r="T194" i="58"/>
  <c r="T183" i="58"/>
  <c r="T172" i="58"/>
  <c r="T161" i="58"/>
  <c r="T150" i="58"/>
  <c r="T139" i="58"/>
  <c r="T128" i="58"/>
  <c r="T117" i="58"/>
  <c r="T106" i="58"/>
  <c r="T95" i="58"/>
  <c r="T84" i="58"/>
  <c r="T73" i="58"/>
  <c r="T62" i="58"/>
  <c r="T51" i="58"/>
  <c r="T40" i="58"/>
  <c r="T29" i="58"/>
  <c r="T18" i="58"/>
  <c r="T7" i="58"/>
  <c r="L821" i="58"/>
  <c r="L810" i="58"/>
  <c r="L799" i="58"/>
  <c r="L788" i="58"/>
  <c r="L777" i="58"/>
  <c r="L766" i="58"/>
  <c r="L755" i="58"/>
  <c r="L744" i="58"/>
  <c r="L733" i="58"/>
  <c r="L722" i="58"/>
  <c r="L711" i="58"/>
  <c r="L700" i="58"/>
  <c r="L689" i="58"/>
  <c r="L678" i="58"/>
  <c r="L667" i="58"/>
  <c r="L656" i="58"/>
  <c r="L645" i="58"/>
  <c r="L634" i="58"/>
  <c r="L623" i="58"/>
  <c r="L612" i="58"/>
  <c r="L601" i="58"/>
  <c r="L590" i="58"/>
  <c r="L579" i="58"/>
  <c r="L568" i="58"/>
  <c r="L557" i="58"/>
  <c r="L546" i="58"/>
  <c r="L535" i="58"/>
  <c r="L524" i="58"/>
  <c r="L513" i="58"/>
  <c r="L502" i="58"/>
  <c r="L491" i="58"/>
  <c r="L480" i="58"/>
  <c r="L469" i="58"/>
  <c r="L458" i="58"/>
  <c r="L447" i="58"/>
  <c r="L436" i="58"/>
  <c r="L425" i="58"/>
  <c r="L414" i="58"/>
  <c r="L403" i="58"/>
  <c r="L392" i="58"/>
  <c r="L381" i="58"/>
  <c r="L370" i="58"/>
  <c r="L359" i="58"/>
  <c r="L348" i="58"/>
  <c r="L337" i="58"/>
  <c r="L326" i="58"/>
  <c r="L315" i="58"/>
  <c r="L304" i="58"/>
  <c r="L293" i="58"/>
  <c r="L282" i="58"/>
  <c r="L271" i="58"/>
  <c r="L260" i="58"/>
  <c r="L249" i="58"/>
  <c r="L238" i="58"/>
  <c r="L227" i="58"/>
  <c r="L216" i="58"/>
  <c r="L205" i="58"/>
  <c r="L194" i="58"/>
  <c r="L183" i="58"/>
  <c r="L172" i="58"/>
  <c r="L161" i="58"/>
  <c r="L150" i="58"/>
  <c r="L139" i="58"/>
  <c r="L128" i="58"/>
  <c r="L117" i="58"/>
  <c r="L106" i="58"/>
  <c r="L95" i="58"/>
  <c r="L84" i="58"/>
  <c r="L73" i="58"/>
  <c r="L62" i="58"/>
  <c r="L51" i="58"/>
  <c r="L40" i="58"/>
  <c r="L29" i="58"/>
  <c r="L18" i="58"/>
  <c r="L7" i="58"/>
  <c r="D821" i="58"/>
  <c r="D810" i="58"/>
  <c r="D799" i="58"/>
  <c r="D788" i="58"/>
  <c r="D777" i="58"/>
  <c r="D766" i="58"/>
  <c r="D755" i="58"/>
  <c r="D744" i="58"/>
  <c r="D733" i="58"/>
  <c r="D722" i="58"/>
  <c r="D711" i="58"/>
  <c r="D700" i="58"/>
  <c r="D689" i="58"/>
  <c r="D678" i="58"/>
  <c r="D667" i="58"/>
  <c r="D656" i="58"/>
  <c r="D645" i="58"/>
  <c r="D634" i="58"/>
  <c r="D623" i="58"/>
  <c r="D612" i="58"/>
  <c r="D601" i="58"/>
  <c r="D590" i="58"/>
  <c r="D579" i="58"/>
  <c r="D568" i="58"/>
  <c r="D557" i="58"/>
  <c r="D546" i="58"/>
  <c r="D535" i="58"/>
  <c r="D524" i="58"/>
  <c r="D513" i="58"/>
  <c r="D502" i="58"/>
  <c r="D491" i="58"/>
  <c r="D480" i="58"/>
  <c r="D469" i="58"/>
  <c r="D458" i="58"/>
  <c r="D447" i="58"/>
  <c r="D436" i="58"/>
  <c r="D425" i="58"/>
  <c r="D414" i="58"/>
  <c r="D403" i="58"/>
  <c r="D392" i="58"/>
  <c r="D381" i="58"/>
  <c r="D370" i="58"/>
  <c r="D359" i="58"/>
  <c r="D348" i="58"/>
  <c r="D337" i="58"/>
  <c r="D326" i="58"/>
  <c r="D315" i="58"/>
  <c r="D304" i="58"/>
  <c r="D293" i="58"/>
  <c r="D282" i="58"/>
  <c r="D271" i="58"/>
  <c r="D260" i="58"/>
  <c r="D249" i="58"/>
  <c r="D238" i="58"/>
  <c r="D227" i="58"/>
  <c r="D216" i="58"/>
  <c r="D205" i="58"/>
  <c r="D194" i="58"/>
  <c r="D183" i="58"/>
  <c r="D172" i="58"/>
  <c r="D161" i="58"/>
  <c r="D150" i="58"/>
  <c r="D139" i="58"/>
  <c r="D128" i="58"/>
  <c r="D117" i="58"/>
  <c r="D106" i="58"/>
  <c r="D95" i="58"/>
  <c r="D84" i="58"/>
  <c r="D73" i="58"/>
  <c r="D62" i="58"/>
  <c r="D51" i="58"/>
  <c r="D40" i="58"/>
  <c r="D29" i="58"/>
  <c r="D18" i="58"/>
  <c r="D7" i="58"/>
  <c r="AZ95" i="59"/>
  <c r="AZ84" i="59"/>
  <c r="AZ73" i="59"/>
  <c r="AZ62" i="59"/>
  <c r="AZ51" i="59"/>
  <c r="AZ40" i="59"/>
  <c r="AZ29" i="59"/>
  <c r="AZ18" i="59"/>
  <c r="AZ7" i="59"/>
  <c r="AR95" i="59"/>
  <c r="AR84" i="59"/>
  <c r="AR73" i="59"/>
  <c r="AR62" i="59"/>
  <c r="AR51" i="59"/>
  <c r="AR40" i="59"/>
  <c r="AR29" i="59"/>
  <c r="AR18" i="59"/>
  <c r="AR7" i="59"/>
  <c r="AJ95" i="59"/>
  <c r="AJ84" i="59"/>
  <c r="AJ73" i="59"/>
  <c r="AJ62" i="59"/>
  <c r="AJ51" i="59"/>
  <c r="AJ40" i="59"/>
  <c r="AJ29" i="59"/>
  <c r="AJ18" i="59"/>
  <c r="AJ7" i="59"/>
  <c r="AB95" i="59"/>
  <c r="AB84" i="59"/>
  <c r="AB73" i="59"/>
  <c r="AB62" i="59"/>
  <c r="AB51" i="59"/>
  <c r="AB40" i="59"/>
  <c r="AB29" i="59"/>
  <c r="AB18" i="59"/>
  <c r="AB7" i="59"/>
  <c r="T95" i="59"/>
  <c r="T84" i="59"/>
  <c r="T73" i="59"/>
  <c r="T62" i="59"/>
  <c r="T51" i="59"/>
  <c r="T40" i="59"/>
  <c r="T29" i="59"/>
  <c r="T18" i="59"/>
  <c r="T7" i="59"/>
  <c r="L95" i="59"/>
  <c r="L84" i="59"/>
  <c r="L73" i="59"/>
  <c r="L62" i="59"/>
  <c r="L51" i="59"/>
  <c r="L40" i="59"/>
  <c r="L29" i="59"/>
  <c r="L18" i="59"/>
  <c r="L7" i="59"/>
  <c r="D95" i="59"/>
  <c r="D84" i="59"/>
  <c r="D73" i="59"/>
  <c r="D62" i="59"/>
  <c r="D51" i="59"/>
  <c r="D40" i="59"/>
  <c r="D29" i="59"/>
  <c r="D18" i="59"/>
  <c r="D7" i="59"/>
  <c r="D36" i="110" l="1"/>
  <c r="D300" i="111"/>
  <c r="D32" i="91"/>
  <c r="E32" i="91"/>
  <c r="BZ9" i="58"/>
  <c r="BH18" i="58" s="1"/>
  <c r="BZ10" i="58"/>
  <c r="BH29" i="58" s="1"/>
  <c r="BZ11" i="58"/>
  <c r="BH40" i="58" s="1"/>
  <c r="BZ12" i="58"/>
  <c r="BH51" i="58" s="1"/>
  <c r="BZ13" i="58"/>
  <c r="BH62" i="58" s="1"/>
  <c r="BZ14" i="58"/>
  <c r="BH73" i="58" s="1"/>
  <c r="BZ15" i="58"/>
  <c r="BH84" i="58" s="1"/>
  <c r="BZ16" i="58"/>
  <c r="BH95" i="58" s="1"/>
  <c r="BZ17" i="58"/>
  <c r="BH106" i="58" s="1"/>
  <c r="BZ18" i="58"/>
  <c r="BH117" i="58" s="1"/>
  <c r="BZ19" i="58"/>
  <c r="BH128" i="58" s="1"/>
  <c r="BZ20" i="58"/>
  <c r="BH139" i="58" s="1"/>
  <c r="BZ21" i="58"/>
  <c r="BH150" i="58" s="1"/>
  <c r="BZ22" i="58"/>
  <c r="BH161" i="58" s="1"/>
  <c r="BZ23" i="58"/>
  <c r="BH172" i="58" s="1"/>
  <c r="BZ24" i="58"/>
  <c r="BH183" i="58" s="1"/>
  <c r="BZ25" i="58"/>
  <c r="BH194" i="58" s="1"/>
  <c r="BZ26" i="58"/>
  <c r="BH205" i="58" s="1"/>
  <c r="BZ27" i="58"/>
  <c r="BH216" i="58" s="1"/>
  <c r="BZ28" i="58"/>
  <c r="BH227" i="58" s="1"/>
  <c r="BZ29" i="58"/>
  <c r="BH238" i="58" s="1"/>
  <c r="BZ30" i="58"/>
  <c r="BH249" i="58" s="1"/>
  <c r="BZ31" i="58"/>
  <c r="BH260" i="58" s="1"/>
  <c r="BZ32" i="58"/>
  <c r="BH271" i="58" s="1"/>
  <c r="BZ33" i="58"/>
  <c r="BH282" i="58" s="1"/>
  <c r="BZ34" i="58"/>
  <c r="BH293" i="58" s="1"/>
  <c r="BZ35" i="58"/>
  <c r="BH304" i="58" s="1"/>
  <c r="BZ36" i="58"/>
  <c r="BH315" i="58" s="1"/>
  <c r="BZ37" i="58"/>
  <c r="BH326" i="58" s="1"/>
  <c r="BZ38" i="58"/>
  <c r="BH337" i="58" s="1"/>
  <c r="BZ39" i="58"/>
  <c r="BH348" i="58" s="1"/>
  <c r="BZ40" i="58"/>
  <c r="BH359" i="58" s="1"/>
  <c r="BZ41" i="58"/>
  <c r="BH370" i="58" s="1"/>
  <c r="BZ42" i="58"/>
  <c r="BH381" i="58" s="1"/>
  <c r="BZ43" i="58"/>
  <c r="BH392" i="58" s="1"/>
  <c r="BZ44" i="58"/>
  <c r="BH403" i="58" s="1"/>
  <c r="BZ45" i="58"/>
  <c r="BH414" i="58" s="1"/>
  <c r="BZ46" i="58"/>
  <c r="BH425" i="58" s="1"/>
  <c r="BZ47" i="58"/>
  <c r="BH436" i="58" s="1"/>
  <c r="BZ48" i="58"/>
  <c r="BH447" i="58" s="1"/>
  <c r="BZ49" i="58"/>
  <c r="BH458" i="58" s="1"/>
  <c r="BZ50" i="58"/>
  <c r="BH469" i="58" s="1"/>
  <c r="BZ51" i="58"/>
  <c r="BH480" i="58" s="1"/>
  <c r="BZ52" i="58"/>
  <c r="BH491" i="58" s="1"/>
  <c r="BZ53" i="58"/>
  <c r="BH502" i="58" s="1"/>
  <c r="BZ54" i="58"/>
  <c r="BH513" i="58" s="1"/>
  <c r="BZ55" i="58"/>
  <c r="BH524" i="58" s="1"/>
  <c r="BZ56" i="58"/>
  <c r="BH535" i="58" s="1"/>
  <c r="BZ57" i="58"/>
  <c r="BH546" i="58" s="1"/>
  <c r="BZ58" i="58"/>
  <c r="BH557" i="58" s="1"/>
  <c r="BZ59" i="58"/>
  <c r="BH568" i="58" s="1"/>
  <c r="BZ60" i="58"/>
  <c r="BH579" i="58" s="1"/>
  <c r="BZ61" i="58"/>
  <c r="BH590" i="58" s="1"/>
  <c r="BZ62" i="58"/>
  <c r="BH601" i="58" s="1"/>
  <c r="BZ63" i="58"/>
  <c r="BH612" i="58" s="1"/>
  <c r="BZ64" i="58"/>
  <c r="BH623" i="58" s="1"/>
  <c r="BZ65" i="58"/>
  <c r="BH634" i="58" s="1"/>
  <c r="BZ66" i="58"/>
  <c r="BH645" i="58" s="1"/>
  <c r="BZ67" i="58"/>
  <c r="BH656" i="58" s="1"/>
  <c r="BZ68" i="58"/>
  <c r="BH667" i="58" s="1"/>
  <c r="BZ69" i="58"/>
  <c r="BH678" i="58" s="1"/>
  <c r="BZ70" i="58"/>
  <c r="BH689" i="58" s="1"/>
  <c r="BZ71" i="58"/>
  <c r="BH700" i="58" s="1"/>
  <c r="BZ72" i="58"/>
  <c r="BH711" i="58" s="1"/>
  <c r="BZ73" i="58"/>
  <c r="BH722" i="58" s="1"/>
  <c r="BZ74" i="58"/>
  <c r="BH733" i="58" s="1"/>
  <c r="BZ75" i="58"/>
  <c r="BH744" i="58" s="1"/>
  <c r="BZ76" i="58"/>
  <c r="BH755" i="58" s="1"/>
  <c r="BZ77" i="58"/>
  <c r="BH766" i="58" s="1"/>
  <c r="BZ78" i="58"/>
  <c r="BH777" i="58" s="1"/>
  <c r="BZ79" i="58"/>
  <c r="BH788" i="58" s="1"/>
  <c r="BZ80" i="58"/>
  <c r="BH799" i="58" s="1"/>
  <c r="BZ81" i="58"/>
  <c r="BH810" i="58" s="1"/>
  <c r="BZ8" i="58"/>
  <c r="BH7" i="58" s="1"/>
  <c r="BZ15" i="59"/>
  <c r="BH84" i="59" s="1"/>
  <c r="BZ14" i="59"/>
  <c r="BH73" i="59" s="1"/>
  <c r="BZ13" i="59"/>
  <c r="BH62" i="59" s="1"/>
  <c r="BZ12" i="59"/>
  <c r="BH51" i="59" s="1"/>
  <c r="BZ11" i="59"/>
  <c r="BH40" i="59" s="1"/>
  <c r="BZ10" i="59"/>
  <c r="BH29" i="59" s="1"/>
  <c r="BZ9" i="59"/>
  <c r="BH18" i="59" s="1"/>
  <c r="BZ8" i="59"/>
  <c r="BH7" i="59" s="1"/>
  <c r="F36" i="110" l="1"/>
  <c r="F300" i="111"/>
  <c r="E300" i="111"/>
  <c r="E36" i="110"/>
  <c r="M6" i="60"/>
  <c r="D515" i="57"/>
  <c r="D508" i="57"/>
  <c r="D501" i="57"/>
  <c r="D494" i="57"/>
  <c r="D487" i="57"/>
  <c r="D480" i="57"/>
  <c r="D473" i="57"/>
  <c r="D466" i="57"/>
  <c r="D459" i="57"/>
  <c r="D452" i="57"/>
  <c r="D445" i="57"/>
  <c r="D438" i="57"/>
  <c r="D431" i="57"/>
  <c r="D424" i="57"/>
  <c r="D417" i="57"/>
  <c r="D410" i="57"/>
  <c r="D403" i="57"/>
  <c r="D396" i="57"/>
  <c r="D389" i="57"/>
  <c r="D382" i="57"/>
  <c r="D375" i="57"/>
  <c r="D368" i="57"/>
  <c r="D361" i="57"/>
  <c r="D354" i="57"/>
  <c r="D347" i="57"/>
  <c r="D340" i="57"/>
  <c r="D333" i="57"/>
  <c r="D326" i="57"/>
  <c r="D319" i="57"/>
  <c r="D312" i="57"/>
  <c r="D305" i="57"/>
  <c r="D298" i="57"/>
  <c r="D291" i="57"/>
  <c r="D284" i="57"/>
  <c r="D277" i="57"/>
  <c r="D270" i="57"/>
  <c r="D263" i="57"/>
  <c r="D256" i="57"/>
  <c r="D249" i="57"/>
  <c r="D242" i="57"/>
  <c r="D235" i="57"/>
  <c r="D228" i="57"/>
  <c r="D221" i="57"/>
  <c r="D214" i="57"/>
  <c r="D207" i="57"/>
  <c r="D200" i="57"/>
  <c r="D193" i="57"/>
  <c r="D186" i="57"/>
  <c r="D179" i="57"/>
  <c r="D172" i="57"/>
  <c r="D165" i="57"/>
  <c r="D158" i="57"/>
  <c r="D151" i="57"/>
  <c r="D144" i="57"/>
  <c r="D137" i="57"/>
  <c r="D130" i="57"/>
  <c r="D123" i="57"/>
  <c r="D116" i="57"/>
  <c r="D109" i="57"/>
  <c r="D102" i="57"/>
  <c r="D95" i="57"/>
  <c r="D88" i="57"/>
  <c r="D81" i="57"/>
  <c r="D74" i="57"/>
  <c r="D67" i="57"/>
  <c r="D60" i="57"/>
  <c r="D53" i="57"/>
  <c r="D46" i="57"/>
  <c r="D39" i="57"/>
  <c r="D32" i="57"/>
  <c r="D25" i="57"/>
  <c r="D18" i="57"/>
  <c r="D11" i="57"/>
  <c r="D4" i="57"/>
  <c r="D53" i="54"/>
  <c r="D46" i="54"/>
  <c r="D39" i="54"/>
  <c r="D32" i="54"/>
  <c r="D25" i="54"/>
  <c r="D18" i="54"/>
  <c r="D11" i="54"/>
  <c r="D4" i="54"/>
  <c r="M10" i="56"/>
  <c r="D14" i="20"/>
  <c r="L138" i="57" l="1"/>
  <c r="L143" i="57"/>
  <c r="L137" i="57"/>
  <c r="L142" i="57"/>
  <c r="L141" i="57"/>
  <c r="L140" i="57"/>
  <c r="L139" i="57"/>
  <c r="L306" i="57"/>
  <c r="L311" i="57"/>
  <c r="L305" i="57"/>
  <c r="L310" i="57"/>
  <c r="L309" i="57"/>
  <c r="L308" i="57"/>
  <c r="L307" i="57"/>
  <c r="L348" i="57"/>
  <c r="L353" i="57"/>
  <c r="L347" i="57"/>
  <c r="L352" i="57"/>
  <c r="L351" i="57"/>
  <c r="L350" i="57"/>
  <c r="L349" i="57"/>
  <c r="L390" i="57"/>
  <c r="L395" i="57"/>
  <c r="L389" i="57"/>
  <c r="L394" i="57"/>
  <c r="L393" i="57"/>
  <c r="L392" i="57"/>
  <c r="L391" i="57"/>
  <c r="L433" i="57"/>
  <c r="L432" i="57"/>
  <c r="L437" i="57"/>
  <c r="L431" i="57"/>
  <c r="L436" i="57"/>
  <c r="L435" i="57"/>
  <c r="L434" i="57"/>
  <c r="L475" i="57"/>
  <c r="L474" i="57"/>
  <c r="L479" i="57"/>
  <c r="L473" i="57"/>
  <c r="L478" i="57"/>
  <c r="L477" i="57"/>
  <c r="L476" i="57"/>
  <c r="L517" i="57"/>
  <c r="L516" i="57"/>
  <c r="L518" i="57"/>
  <c r="L515" i="57"/>
  <c r="L521" i="57"/>
  <c r="L520" i="57"/>
  <c r="L519" i="57"/>
  <c r="L66" i="57"/>
  <c r="L60" i="57"/>
  <c r="L61" i="57"/>
  <c r="L65" i="57"/>
  <c r="L64" i="57"/>
  <c r="L63" i="57"/>
  <c r="L62" i="57"/>
  <c r="L276" i="57"/>
  <c r="L270" i="57"/>
  <c r="L275" i="57"/>
  <c r="L274" i="57"/>
  <c r="L273" i="57"/>
  <c r="L272" i="57"/>
  <c r="L271" i="57"/>
  <c r="L402" i="57"/>
  <c r="L396" i="57"/>
  <c r="L401" i="57"/>
  <c r="L400" i="57"/>
  <c r="L399" i="57"/>
  <c r="L398" i="57"/>
  <c r="L397" i="57"/>
  <c r="L439" i="57"/>
  <c r="L444" i="57"/>
  <c r="L438" i="57"/>
  <c r="L443" i="57"/>
  <c r="L442" i="57"/>
  <c r="L441" i="57"/>
  <c r="L440" i="57"/>
  <c r="L481" i="57"/>
  <c r="L486" i="57"/>
  <c r="L480" i="57"/>
  <c r="L485" i="57"/>
  <c r="L484" i="57"/>
  <c r="L483" i="57"/>
  <c r="L482" i="57"/>
  <c r="L12" i="57"/>
  <c r="L17" i="57"/>
  <c r="L11" i="57"/>
  <c r="L16" i="57"/>
  <c r="L15" i="57"/>
  <c r="L14" i="57"/>
  <c r="L13" i="57"/>
  <c r="L192" i="57"/>
  <c r="L186" i="57"/>
  <c r="L191" i="57"/>
  <c r="L190" i="57"/>
  <c r="L189" i="57"/>
  <c r="L188" i="57"/>
  <c r="L187" i="57"/>
  <c r="L72" i="57"/>
  <c r="L71" i="57"/>
  <c r="L70" i="57"/>
  <c r="L69" i="57"/>
  <c r="L68" i="57"/>
  <c r="L73" i="57"/>
  <c r="L67" i="57"/>
  <c r="L198" i="57"/>
  <c r="L197" i="57"/>
  <c r="L196" i="57"/>
  <c r="L195" i="57"/>
  <c r="L194" i="57"/>
  <c r="L199" i="57"/>
  <c r="L193" i="57"/>
  <c r="L240" i="57"/>
  <c r="L239" i="57"/>
  <c r="L238" i="57"/>
  <c r="L237" i="57"/>
  <c r="L236" i="57"/>
  <c r="L241" i="57"/>
  <c r="L235" i="57"/>
  <c r="L282" i="57"/>
  <c r="L281" i="57"/>
  <c r="L280" i="57"/>
  <c r="L279" i="57"/>
  <c r="L278" i="57"/>
  <c r="L283" i="57"/>
  <c r="L277" i="57"/>
  <c r="L324" i="57"/>
  <c r="L323" i="57"/>
  <c r="L322" i="57"/>
  <c r="L321" i="57"/>
  <c r="L320" i="57"/>
  <c r="L325" i="57"/>
  <c r="L319" i="57"/>
  <c r="L366" i="57"/>
  <c r="L365" i="57"/>
  <c r="L364" i="57"/>
  <c r="L363" i="57"/>
  <c r="L362" i="57"/>
  <c r="L367" i="57"/>
  <c r="L361" i="57"/>
  <c r="L408" i="57"/>
  <c r="L407" i="57"/>
  <c r="L406" i="57"/>
  <c r="L405" i="57"/>
  <c r="L404" i="57"/>
  <c r="L409" i="57"/>
  <c r="L403" i="57"/>
  <c r="L451" i="57"/>
  <c r="L445" i="57"/>
  <c r="L450" i="57"/>
  <c r="L449" i="57"/>
  <c r="L448" i="57"/>
  <c r="L447" i="57"/>
  <c r="L446" i="57"/>
  <c r="L493" i="57"/>
  <c r="L487" i="57"/>
  <c r="L492" i="57"/>
  <c r="L491" i="57"/>
  <c r="L490" i="57"/>
  <c r="L489" i="57"/>
  <c r="L488" i="57"/>
  <c r="L26" i="54"/>
  <c r="L25" i="54"/>
  <c r="L27" i="54"/>
  <c r="L28" i="54"/>
  <c r="L29" i="54"/>
  <c r="L30" i="54"/>
  <c r="L31" i="54"/>
  <c r="L96" i="57"/>
  <c r="L101" i="57"/>
  <c r="L95" i="57"/>
  <c r="L100" i="57"/>
  <c r="L99" i="57"/>
  <c r="L98" i="57"/>
  <c r="L97" i="57"/>
  <c r="L180" i="57"/>
  <c r="L185" i="57"/>
  <c r="L179" i="57"/>
  <c r="L184" i="57"/>
  <c r="L183" i="57"/>
  <c r="L182" i="57"/>
  <c r="L181" i="57"/>
  <c r="L108" i="57"/>
  <c r="L102" i="57"/>
  <c r="L107" i="57"/>
  <c r="L106" i="57"/>
  <c r="L105" i="57"/>
  <c r="L104" i="57"/>
  <c r="L103" i="57"/>
  <c r="L360" i="57"/>
  <c r="L354" i="57"/>
  <c r="L359" i="57"/>
  <c r="L358" i="57"/>
  <c r="L357" i="57"/>
  <c r="L356" i="57"/>
  <c r="L355" i="57"/>
  <c r="L42" i="54"/>
  <c r="L43" i="54"/>
  <c r="L44" i="54"/>
  <c r="L41" i="54"/>
  <c r="L45" i="54"/>
  <c r="L40" i="54"/>
  <c r="L39" i="54"/>
  <c r="L50" i="54"/>
  <c r="L52" i="54"/>
  <c r="L49" i="54"/>
  <c r="L51" i="54"/>
  <c r="L47" i="54"/>
  <c r="L46" i="54"/>
  <c r="L48" i="54"/>
  <c r="L78" i="57"/>
  <c r="L77" i="57"/>
  <c r="L76" i="57"/>
  <c r="L75" i="57"/>
  <c r="L80" i="57"/>
  <c r="L74" i="57"/>
  <c r="L79" i="57"/>
  <c r="L162" i="57"/>
  <c r="L161" i="57"/>
  <c r="L160" i="57"/>
  <c r="L159" i="57"/>
  <c r="L164" i="57"/>
  <c r="L158" i="57"/>
  <c r="L163" i="57"/>
  <c r="L204" i="57"/>
  <c r="L203" i="57"/>
  <c r="L202" i="57"/>
  <c r="L201" i="57"/>
  <c r="L206" i="57"/>
  <c r="L200" i="57"/>
  <c r="L205" i="57"/>
  <c r="L246" i="57"/>
  <c r="L245" i="57"/>
  <c r="L244" i="57"/>
  <c r="L243" i="57"/>
  <c r="L248" i="57"/>
  <c r="L242" i="57"/>
  <c r="L247" i="57"/>
  <c r="L288" i="57"/>
  <c r="L287" i="57"/>
  <c r="L286" i="57"/>
  <c r="L285" i="57"/>
  <c r="L290" i="57"/>
  <c r="L284" i="57"/>
  <c r="L289" i="57"/>
  <c r="L330" i="57"/>
  <c r="L329" i="57"/>
  <c r="L328" i="57"/>
  <c r="L327" i="57"/>
  <c r="L332" i="57"/>
  <c r="L326" i="57"/>
  <c r="L331" i="57"/>
  <c r="L372" i="57"/>
  <c r="L371" i="57"/>
  <c r="L370" i="57"/>
  <c r="L369" i="57"/>
  <c r="L374" i="57"/>
  <c r="L368" i="57"/>
  <c r="L373" i="57"/>
  <c r="L414" i="57"/>
  <c r="L413" i="57"/>
  <c r="L412" i="57"/>
  <c r="L411" i="57"/>
  <c r="L416" i="57"/>
  <c r="L410" i="57"/>
  <c r="L415" i="57"/>
  <c r="L457" i="57"/>
  <c r="L456" i="57"/>
  <c r="L455" i="57"/>
  <c r="L454" i="57"/>
  <c r="L453" i="57"/>
  <c r="L458" i="57"/>
  <c r="L452" i="57"/>
  <c r="L499" i="57"/>
  <c r="L498" i="57"/>
  <c r="L497" i="57"/>
  <c r="L496" i="57"/>
  <c r="L495" i="57"/>
  <c r="L500" i="57"/>
  <c r="L494" i="57"/>
  <c r="L222" i="57"/>
  <c r="L227" i="57"/>
  <c r="L221" i="57"/>
  <c r="L226" i="57"/>
  <c r="L225" i="57"/>
  <c r="L224" i="57"/>
  <c r="L223" i="57"/>
  <c r="L34" i="54"/>
  <c r="L36" i="54"/>
  <c r="L32" i="54"/>
  <c r="L35" i="54"/>
  <c r="L37" i="54"/>
  <c r="L38" i="54"/>
  <c r="L33" i="54"/>
  <c r="L150" i="57"/>
  <c r="L144" i="57"/>
  <c r="L149" i="57"/>
  <c r="L148" i="57"/>
  <c r="L147" i="57"/>
  <c r="L146" i="57"/>
  <c r="L145" i="57"/>
  <c r="L318" i="57"/>
  <c r="L312" i="57"/>
  <c r="L317" i="57"/>
  <c r="L316" i="57"/>
  <c r="L315" i="57"/>
  <c r="L314" i="57"/>
  <c r="L313" i="57"/>
  <c r="L30" i="57"/>
  <c r="L29" i="57"/>
  <c r="L28" i="57"/>
  <c r="L27" i="57"/>
  <c r="L26" i="57"/>
  <c r="L31" i="57"/>
  <c r="L25" i="57"/>
  <c r="L156" i="57"/>
  <c r="L155" i="57"/>
  <c r="L154" i="57"/>
  <c r="L153" i="57"/>
  <c r="L152" i="57"/>
  <c r="L157" i="57"/>
  <c r="L151" i="57"/>
  <c r="L84" i="57"/>
  <c r="L83" i="57"/>
  <c r="L82" i="57"/>
  <c r="L87" i="57"/>
  <c r="L81" i="57"/>
  <c r="L86" i="57"/>
  <c r="L85" i="57"/>
  <c r="L168" i="57"/>
  <c r="L167" i="57"/>
  <c r="L166" i="57"/>
  <c r="L171" i="57"/>
  <c r="L165" i="57"/>
  <c r="L170" i="57"/>
  <c r="L169" i="57"/>
  <c r="L210" i="57"/>
  <c r="L209" i="57"/>
  <c r="L208" i="57"/>
  <c r="L213" i="57"/>
  <c r="L207" i="57"/>
  <c r="L212" i="57"/>
  <c r="L211" i="57"/>
  <c r="L252" i="57"/>
  <c r="L251" i="57"/>
  <c r="L250" i="57"/>
  <c r="L255" i="57"/>
  <c r="L249" i="57"/>
  <c r="L254" i="57"/>
  <c r="L253" i="57"/>
  <c r="L294" i="57"/>
  <c r="L293" i="57"/>
  <c r="L292" i="57"/>
  <c r="L297" i="57"/>
  <c r="L291" i="57"/>
  <c r="L296" i="57"/>
  <c r="L295" i="57"/>
  <c r="L336" i="57"/>
  <c r="L335" i="57"/>
  <c r="L334" i="57"/>
  <c r="L339" i="57"/>
  <c r="L333" i="57"/>
  <c r="L338" i="57"/>
  <c r="L337" i="57"/>
  <c r="L378" i="57"/>
  <c r="L377" i="57"/>
  <c r="L376" i="57"/>
  <c r="L381" i="57"/>
  <c r="L375" i="57"/>
  <c r="L380" i="57"/>
  <c r="L379" i="57"/>
  <c r="L420" i="57"/>
  <c r="L419" i="57"/>
  <c r="L418" i="57"/>
  <c r="L423" i="57"/>
  <c r="L417" i="57"/>
  <c r="L422" i="57"/>
  <c r="L421" i="57"/>
  <c r="L463" i="57"/>
  <c r="L462" i="57"/>
  <c r="L461" i="57"/>
  <c r="L460" i="57"/>
  <c r="L465" i="57"/>
  <c r="L459" i="57"/>
  <c r="L464" i="57"/>
  <c r="L505" i="57"/>
  <c r="L504" i="57"/>
  <c r="L503" i="57"/>
  <c r="L502" i="57"/>
  <c r="L507" i="57"/>
  <c r="L501" i="57"/>
  <c r="L506" i="57"/>
  <c r="L54" i="57"/>
  <c r="L59" i="57"/>
  <c r="L53" i="57"/>
  <c r="L58" i="57"/>
  <c r="L57" i="57"/>
  <c r="L56" i="57"/>
  <c r="L55" i="57"/>
  <c r="L264" i="57"/>
  <c r="L269" i="57"/>
  <c r="L263" i="57"/>
  <c r="L268" i="57"/>
  <c r="L267" i="57"/>
  <c r="L266" i="57"/>
  <c r="L265" i="57"/>
  <c r="L24" i="57"/>
  <c r="L18" i="57"/>
  <c r="L23" i="57"/>
  <c r="L22" i="57"/>
  <c r="L21" i="57"/>
  <c r="L20" i="57"/>
  <c r="L19" i="57"/>
  <c r="L234" i="57"/>
  <c r="L228" i="57"/>
  <c r="L233" i="57"/>
  <c r="L232" i="57"/>
  <c r="L231" i="57"/>
  <c r="L230" i="57"/>
  <c r="L229" i="57"/>
  <c r="L114" i="57"/>
  <c r="L113" i="57"/>
  <c r="L112" i="57"/>
  <c r="L111" i="57"/>
  <c r="L110" i="57"/>
  <c r="L115" i="57"/>
  <c r="L109" i="57"/>
  <c r="L8" i="54"/>
  <c r="L9" i="54"/>
  <c r="L10" i="54"/>
  <c r="L5" i="54"/>
  <c r="L4" i="54"/>
  <c r="L6" i="54"/>
  <c r="L7" i="54"/>
  <c r="L36" i="57"/>
  <c r="L35" i="57"/>
  <c r="L34" i="57"/>
  <c r="L33" i="57"/>
  <c r="L38" i="57"/>
  <c r="L32" i="57"/>
  <c r="L37" i="57"/>
  <c r="L120" i="57"/>
  <c r="L119" i="57"/>
  <c r="L118" i="57"/>
  <c r="L117" i="57"/>
  <c r="L122" i="57"/>
  <c r="L116" i="57"/>
  <c r="L121" i="57"/>
  <c r="L16" i="54"/>
  <c r="L11" i="54"/>
  <c r="L17" i="54"/>
  <c r="L12" i="54"/>
  <c r="L13" i="54"/>
  <c r="L14" i="54"/>
  <c r="L15" i="54"/>
  <c r="L58" i="54"/>
  <c r="L54" i="54"/>
  <c r="L59" i="54"/>
  <c r="L53" i="54"/>
  <c r="L55" i="54"/>
  <c r="L56" i="54"/>
  <c r="L57" i="54"/>
  <c r="L42" i="57"/>
  <c r="L41" i="57"/>
  <c r="L40" i="57"/>
  <c r="L45" i="57"/>
  <c r="L39" i="57"/>
  <c r="L44" i="57"/>
  <c r="L43" i="57"/>
  <c r="L126" i="57"/>
  <c r="L125" i="57"/>
  <c r="L124" i="57"/>
  <c r="L129" i="57"/>
  <c r="L123" i="57"/>
  <c r="L128" i="57"/>
  <c r="L127" i="57"/>
  <c r="L24" i="54"/>
  <c r="L20" i="54"/>
  <c r="L19" i="54"/>
  <c r="L18" i="54"/>
  <c r="L23" i="54"/>
  <c r="L21" i="54"/>
  <c r="L22" i="54"/>
  <c r="L6" i="57"/>
  <c r="L5" i="57"/>
  <c r="L10" i="57"/>
  <c r="L9" i="57"/>
  <c r="L8" i="57"/>
  <c r="L7" i="57"/>
  <c r="L4" i="57"/>
  <c r="L48" i="57"/>
  <c r="L47" i="57"/>
  <c r="L52" i="57"/>
  <c r="L46" i="57"/>
  <c r="L51" i="57"/>
  <c r="L50" i="57"/>
  <c r="L49" i="57"/>
  <c r="L90" i="57"/>
  <c r="L89" i="57"/>
  <c r="L94" i="57"/>
  <c r="L88" i="57"/>
  <c r="L93" i="57"/>
  <c r="L92" i="57"/>
  <c r="L91" i="57"/>
  <c r="L132" i="57"/>
  <c r="L131" i="57"/>
  <c r="L136" i="57"/>
  <c r="L130" i="57"/>
  <c r="L135" i="57"/>
  <c r="L134" i="57"/>
  <c r="L133" i="57"/>
  <c r="L174" i="57"/>
  <c r="L173" i="57"/>
  <c r="L178" i="57"/>
  <c r="L172" i="57"/>
  <c r="L177" i="57"/>
  <c r="L176" i="57"/>
  <c r="L175" i="57"/>
  <c r="L216" i="57"/>
  <c r="L215" i="57"/>
  <c r="L220" i="57"/>
  <c r="L214" i="57"/>
  <c r="L219" i="57"/>
  <c r="L218" i="57"/>
  <c r="L217" i="57"/>
  <c r="L258" i="57"/>
  <c r="L257" i="57"/>
  <c r="L262" i="57"/>
  <c r="L256" i="57"/>
  <c r="L261" i="57"/>
  <c r="L260" i="57"/>
  <c r="L259" i="57"/>
  <c r="L300" i="57"/>
  <c r="L299" i="57"/>
  <c r="L304" i="57"/>
  <c r="L298" i="57"/>
  <c r="L303" i="57"/>
  <c r="L302" i="57"/>
  <c r="L301" i="57"/>
  <c r="L342" i="57"/>
  <c r="L341" i="57"/>
  <c r="L346" i="57"/>
  <c r="L340" i="57"/>
  <c r="L345" i="57"/>
  <c r="L344" i="57"/>
  <c r="L343" i="57"/>
  <c r="L384" i="57"/>
  <c r="L383" i="57"/>
  <c r="L388" i="57"/>
  <c r="L382" i="57"/>
  <c r="L387" i="57"/>
  <c r="L386" i="57"/>
  <c r="L385" i="57"/>
  <c r="L426" i="57"/>
  <c r="L424" i="57"/>
  <c r="L425" i="57"/>
  <c r="L430" i="57"/>
  <c r="L429" i="57"/>
  <c r="L428" i="57"/>
  <c r="L427" i="57"/>
  <c r="L468" i="57"/>
  <c r="L467" i="57"/>
  <c r="L472" i="57"/>
  <c r="L471" i="57"/>
  <c r="L466" i="57"/>
  <c r="L470" i="57"/>
  <c r="L469" i="57"/>
  <c r="L511" i="57"/>
  <c r="L510" i="57"/>
  <c r="L509" i="57"/>
  <c r="L514" i="57"/>
  <c r="L508" i="57"/>
  <c r="L513" i="57"/>
  <c r="L512" i="57"/>
  <c r="D60" i="54"/>
  <c r="BZ16" i="59"/>
  <c r="BH95" i="59" s="1"/>
  <c r="D522" i="57"/>
  <c r="BZ82" i="58"/>
  <c r="BH821" i="58" s="1"/>
  <c r="BJ8" i="58"/>
  <c r="BJ9" i="58"/>
  <c r="BJ10" i="58"/>
  <c r="BJ11" i="58"/>
  <c r="BJ12" i="58"/>
  <c r="BJ13" i="58"/>
  <c r="BJ14" i="58"/>
  <c r="BJ15" i="58"/>
  <c r="BJ16" i="58"/>
  <c r="BJ17" i="58"/>
  <c r="BJ18" i="58"/>
  <c r="BJ19" i="58"/>
  <c r="BJ20" i="58"/>
  <c r="BJ21" i="58"/>
  <c r="BJ22" i="58"/>
  <c r="BJ23" i="58"/>
  <c r="BJ24" i="58"/>
  <c r="BJ25" i="58"/>
  <c r="BJ26" i="58"/>
  <c r="BJ27" i="58"/>
  <c r="BJ28" i="58"/>
  <c r="BJ29" i="58"/>
  <c r="BJ30" i="58"/>
  <c r="BJ31" i="58"/>
  <c r="BJ32" i="58"/>
  <c r="BJ33" i="58"/>
  <c r="BJ34" i="58"/>
  <c r="BJ35" i="58"/>
  <c r="BJ36" i="58"/>
  <c r="BJ37" i="58"/>
  <c r="BJ38" i="58"/>
  <c r="BJ39" i="58"/>
  <c r="BJ40" i="58"/>
  <c r="BJ41" i="58"/>
  <c r="BJ42" i="58"/>
  <c r="BJ43" i="58"/>
  <c r="BJ44" i="58"/>
  <c r="BJ45" i="58"/>
  <c r="BJ46" i="58"/>
  <c r="BJ47" i="58"/>
  <c r="BJ48" i="58"/>
  <c r="BJ49" i="58"/>
  <c r="BJ50" i="58"/>
  <c r="BJ51" i="58"/>
  <c r="BJ52" i="58"/>
  <c r="BJ53" i="58"/>
  <c r="BJ54" i="58"/>
  <c r="BJ55" i="58"/>
  <c r="BJ56" i="58"/>
  <c r="BJ57" i="58"/>
  <c r="BJ58" i="58"/>
  <c r="BJ59" i="58"/>
  <c r="BJ60" i="58"/>
  <c r="BJ61" i="58"/>
  <c r="BJ62" i="58"/>
  <c r="BJ63" i="58"/>
  <c r="BJ64" i="58"/>
  <c r="BJ65" i="58"/>
  <c r="BJ66" i="58"/>
  <c r="BJ67" i="58"/>
  <c r="BJ68" i="58"/>
  <c r="BJ69" i="58"/>
  <c r="BJ70" i="58"/>
  <c r="BJ71" i="58"/>
  <c r="BJ72" i="58"/>
  <c r="BJ73" i="58"/>
  <c r="BJ74" i="58"/>
  <c r="BJ75" i="58"/>
  <c r="BJ76" i="58"/>
  <c r="BJ77" i="58"/>
  <c r="BJ78" i="58"/>
  <c r="BJ79" i="58"/>
  <c r="BJ80" i="58"/>
  <c r="BJ81" i="58"/>
  <c r="BJ82" i="58"/>
  <c r="BJ83" i="58"/>
  <c r="BJ84" i="58"/>
  <c r="BJ85" i="58"/>
  <c r="BJ86" i="58"/>
  <c r="BJ87" i="58"/>
  <c r="BJ88" i="58"/>
  <c r="BJ89" i="58"/>
  <c r="BJ90" i="58"/>
  <c r="BJ91" i="58"/>
  <c r="BJ92" i="58"/>
  <c r="BJ93" i="58"/>
  <c r="BJ94" i="58"/>
  <c r="BJ95" i="58"/>
  <c r="BJ96" i="58"/>
  <c r="BJ97" i="58"/>
  <c r="BJ98" i="58"/>
  <c r="BJ99" i="58"/>
  <c r="BJ100" i="58"/>
  <c r="BJ101" i="58"/>
  <c r="BJ102" i="58"/>
  <c r="BJ103" i="58"/>
  <c r="BJ104" i="58"/>
  <c r="BJ105" i="58"/>
  <c r="BJ106" i="58"/>
  <c r="BJ107" i="58"/>
  <c r="BJ108" i="58"/>
  <c r="BJ109" i="58"/>
  <c r="BJ110" i="58"/>
  <c r="BJ111" i="58"/>
  <c r="BJ112" i="58"/>
  <c r="BJ113" i="58"/>
  <c r="BJ114" i="58"/>
  <c r="BJ115" i="58"/>
  <c r="BJ116" i="58"/>
  <c r="BJ117" i="58"/>
  <c r="BJ118" i="58"/>
  <c r="BJ119" i="58"/>
  <c r="BJ120" i="58"/>
  <c r="BJ121" i="58"/>
  <c r="BJ122" i="58"/>
  <c r="BJ123" i="58"/>
  <c r="BJ124" i="58"/>
  <c r="BJ125" i="58"/>
  <c r="BJ126" i="58"/>
  <c r="BJ127" i="58"/>
  <c r="BJ128" i="58"/>
  <c r="BJ129" i="58"/>
  <c r="BJ130" i="58"/>
  <c r="BJ131" i="58"/>
  <c r="BJ132" i="58"/>
  <c r="BJ133" i="58"/>
  <c r="BJ134" i="58"/>
  <c r="BJ135" i="58"/>
  <c r="BJ136" i="58"/>
  <c r="BJ137" i="58"/>
  <c r="BJ138" i="58"/>
  <c r="BJ139" i="58"/>
  <c r="BJ140" i="58"/>
  <c r="BJ141" i="58"/>
  <c r="BJ142" i="58"/>
  <c r="BJ143" i="58"/>
  <c r="BJ144" i="58"/>
  <c r="BJ145" i="58"/>
  <c r="BJ146" i="58"/>
  <c r="BJ147" i="58"/>
  <c r="BJ148" i="58"/>
  <c r="BJ149" i="58"/>
  <c r="BJ150" i="58"/>
  <c r="BJ151" i="58"/>
  <c r="BJ152" i="58"/>
  <c r="BJ153" i="58"/>
  <c r="BJ154" i="58"/>
  <c r="BJ155" i="58"/>
  <c r="BJ156" i="58"/>
  <c r="BJ157" i="58"/>
  <c r="BJ158" i="58"/>
  <c r="BJ159" i="58"/>
  <c r="BJ160" i="58"/>
  <c r="BJ161" i="58"/>
  <c r="BJ162" i="58"/>
  <c r="BJ163" i="58"/>
  <c r="BJ164" i="58"/>
  <c r="BJ165" i="58"/>
  <c r="BJ166" i="58"/>
  <c r="BJ167" i="58"/>
  <c r="BJ168" i="58"/>
  <c r="BJ169" i="58"/>
  <c r="BJ170" i="58"/>
  <c r="BJ171" i="58"/>
  <c r="BJ172" i="58"/>
  <c r="BJ173" i="58"/>
  <c r="BJ174" i="58"/>
  <c r="BJ175" i="58"/>
  <c r="BJ176" i="58"/>
  <c r="BJ177" i="58"/>
  <c r="BJ178" i="58"/>
  <c r="BJ179" i="58"/>
  <c r="BJ180" i="58"/>
  <c r="BJ181" i="58"/>
  <c r="BJ182" i="58"/>
  <c r="BJ183" i="58"/>
  <c r="BJ184" i="58"/>
  <c r="BJ185" i="58"/>
  <c r="BJ186" i="58"/>
  <c r="BJ187" i="58"/>
  <c r="BJ188" i="58"/>
  <c r="BJ189" i="58"/>
  <c r="BJ190" i="58"/>
  <c r="BJ191" i="58"/>
  <c r="BJ192" i="58"/>
  <c r="BJ193" i="58"/>
  <c r="BJ194" i="58"/>
  <c r="BJ195" i="58"/>
  <c r="BJ196" i="58"/>
  <c r="BJ197" i="58"/>
  <c r="BJ198" i="58"/>
  <c r="BJ199" i="58"/>
  <c r="BJ200" i="58"/>
  <c r="BJ201" i="58"/>
  <c r="BJ202" i="58"/>
  <c r="BJ203" i="58"/>
  <c r="BJ204" i="58"/>
  <c r="BJ205" i="58"/>
  <c r="BJ206" i="58"/>
  <c r="BJ207" i="58"/>
  <c r="BJ208" i="58"/>
  <c r="BJ209" i="58"/>
  <c r="BJ210" i="58"/>
  <c r="BJ211" i="58"/>
  <c r="BJ212" i="58"/>
  <c r="BJ213" i="58"/>
  <c r="BJ214" i="58"/>
  <c r="BJ215" i="58"/>
  <c r="BJ216" i="58"/>
  <c r="BJ217" i="58"/>
  <c r="BJ218" i="58"/>
  <c r="BJ219" i="58"/>
  <c r="BJ220" i="58"/>
  <c r="BJ221" i="58"/>
  <c r="BJ222" i="58"/>
  <c r="BJ223" i="58"/>
  <c r="BJ224" i="58"/>
  <c r="BJ225" i="58"/>
  <c r="BJ226" i="58"/>
  <c r="BJ227" i="58"/>
  <c r="BJ228" i="58"/>
  <c r="BJ229" i="58"/>
  <c r="BJ230" i="58"/>
  <c r="BJ231" i="58"/>
  <c r="BJ232" i="58"/>
  <c r="BJ233" i="58"/>
  <c r="BJ234" i="58"/>
  <c r="BJ235" i="58"/>
  <c r="BJ236" i="58"/>
  <c r="BJ237" i="58"/>
  <c r="BJ238" i="58"/>
  <c r="BJ239" i="58"/>
  <c r="BJ240" i="58"/>
  <c r="BJ241" i="58"/>
  <c r="BJ242" i="58"/>
  <c r="BJ243" i="58"/>
  <c r="BJ244" i="58"/>
  <c r="BJ245" i="58"/>
  <c r="BJ246" i="58"/>
  <c r="BJ247" i="58"/>
  <c r="BJ248" i="58"/>
  <c r="BJ249" i="58"/>
  <c r="BJ250" i="58"/>
  <c r="BJ251" i="58"/>
  <c r="BJ252" i="58"/>
  <c r="BJ253" i="58"/>
  <c r="BJ254" i="58"/>
  <c r="BJ255" i="58"/>
  <c r="BJ256" i="58"/>
  <c r="BJ257" i="58"/>
  <c r="BJ258" i="58"/>
  <c r="BJ259" i="58"/>
  <c r="BJ260" i="58"/>
  <c r="BJ261" i="58"/>
  <c r="BJ262" i="58"/>
  <c r="BJ263" i="58"/>
  <c r="BJ264" i="58"/>
  <c r="BJ265" i="58"/>
  <c r="BJ266" i="58"/>
  <c r="BJ267" i="58"/>
  <c r="BJ268" i="58"/>
  <c r="BJ269" i="58"/>
  <c r="BJ270" i="58"/>
  <c r="BJ271" i="58"/>
  <c r="BJ272" i="58"/>
  <c r="BJ273" i="58"/>
  <c r="BJ274" i="58"/>
  <c r="BJ275" i="58"/>
  <c r="BJ276" i="58"/>
  <c r="BJ277" i="58"/>
  <c r="BJ278" i="58"/>
  <c r="BJ279" i="58"/>
  <c r="BJ280" i="58"/>
  <c r="BJ281" i="58"/>
  <c r="BJ282" i="58"/>
  <c r="BJ283" i="58"/>
  <c r="BJ284" i="58"/>
  <c r="BJ285" i="58"/>
  <c r="BJ286" i="58"/>
  <c r="BJ287" i="58"/>
  <c r="BJ288" i="58"/>
  <c r="BJ289" i="58"/>
  <c r="BJ290" i="58"/>
  <c r="BJ291" i="58"/>
  <c r="BJ292" i="58"/>
  <c r="BJ293" i="58"/>
  <c r="BJ294" i="58"/>
  <c r="BJ295" i="58"/>
  <c r="BJ296" i="58"/>
  <c r="BJ297" i="58"/>
  <c r="BJ298" i="58"/>
  <c r="BJ299" i="58"/>
  <c r="BJ300" i="58"/>
  <c r="BJ301" i="58"/>
  <c r="BJ302" i="58"/>
  <c r="BJ303" i="58"/>
  <c r="BJ304" i="58"/>
  <c r="BJ305" i="58"/>
  <c r="BJ306" i="58"/>
  <c r="BJ307" i="58"/>
  <c r="BJ308" i="58"/>
  <c r="BJ309" i="58"/>
  <c r="BJ310" i="58"/>
  <c r="BJ311" i="58"/>
  <c r="BJ312" i="58"/>
  <c r="BJ313" i="58"/>
  <c r="BJ314" i="58"/>
  <c r="BJ315" i="58"/>
  <c r="BJ316" i="58"/>
  <c r="BJ317" i="58"/>
  <c r="BJ318" i="58"/>
  <c r="BJ319" i="58"/>
  <c r="BJ320" i="58"/>
  <c r="BJ321" i="58"/>
  <c r="BJ322" i="58"/>
  <c r="BJ323" i="58"/>
  <c r="BJ324" i="58"/>
  <c r="BJ325" i="58"/>
  <c r="BJ326" i="58"/>
  <c r="BJ327" i="58"/>
  <c r="BJ328" i="58"/>
  <c r="BJ329" i="58"/>
  <c r="BJ330" i="58"/>
  <c r="BJ331" i="58"/>
  <c r="BJ332" i="58"/>
  <c r="BJ333" i="58"/>
  <c r="BJ334" i="58"/>
  <c r="BJ335" i="58"/>
  <c r="BJ336" i="58"/>
  <c r="BJ337" i="58"/>
  <c r="BJ338" i="58"/>
  <c r="BJ339" i="58"/>
  <c r="BJ340" i="58"/>
  <c r="BJ341" i="58"/>
  <c r="BJ342" i="58"/>
  <c r="BJ343" i="58"/>
  <c r="BJ344" i="58"/>
  <c r="BJ345" i="58"/>
  <c r="BJ346" i="58"/>
  <c r="BJ347" i="58"/>
  <c r="BJ348" i="58"/>
  <c r="BJ349" i="58"/>
  <c r="BJ350" i="58"/>
  <c r="BJ351" i="58"/>
  <c r="BJ352" i="58"/>
  <c r="BJ353" i="58"/>
  <c r="BJ354" i="58"/>
  <c r="BJ355" i="58"/>
  <c r="BJ356" i="58"/>
  <c r="BJ357" i="58"/>
  <c r="BJ358" i="58"/>
  <c r="BJ359" i="58"/>
  <c r="BJ360" i="58"/>
  <c r="BJ361" i="58"/>
  <c r="BJ362" i="58"/>
  <c r="BJ363" i="58"/>
  <c r="BJ364" i="58"/>
  <c r="BJ365" i="58"/>
  <c r="BJ366" i="58"/>
  <c r="BJ367" i="58"/>
  <c r="BJ368" i="58"/>
  <c r="BJ369" i="58"/>
  <c r="BJ370" i="58"/>
  <c r="BJ371" i="58"/>
  <c r="BJ372" i="58"/>
  <c r="BJ373" i="58"/>
  <c r="BJ374" i="58"/>
  <c r="BJ375" i="58"/>
  <c r="BJ376" i="58"/>
  <c r="BJ377" i="58"/>
  <c r="BJ378" i="58"/>
  <c r="BJ379" i="58"/>
  <c r="BJ380" i="58"/>
  <c r="BJ381" i="58"/>
  <c r="BJ382" i="58"/>
  <c r="BJ383" i="58"/>
  <c r="BJ384" i="58"/>
  <c r="BJ385" i="58"/>
  <c r="BJ386" i="58"/>
  <c r="BJ387" i="58"/>
  <c r="BJ388" i="58"/>
  <c r="BJ389" i="58"/>
  <c r="BJ390" i="58"/>
  <c r="BJ391" i="58"/>
  <c r="BJ392" i="58"/>
  <c r="BJ393" i="58"/>
  <c r="BJ394" i="58"/>
  <c r="BJ395" i="58"/>
  <c r="BJ396" i="58"/>
  <c r="BJ397" i="58"/>
  <c r="BJ398" i="58"/>
  <c r="BJ399" i="58"/>
  <c r="BJ400" i="58"/>
  <c r="BJ401" i="58"/>
  <c r="BJ402" i="58"/>
  <c r="BJ403" i="58"/>
  <c r="BJ404" i="58"/>
  <c r="BJ405" i="58"/>
  <c r="BJ406" i="58"/>
  <c r="BJ407" i="58"/>
  <c r="BJ408" i="58"/>
  <c r="BJ409" i="58"/>
  <c r="BJ410" i="58"/>
  <c r="BJ411" i="58"/>
  <c r="BJ412" i="58"/>
  <c r="BJ413" i="58"/>
  <c r="BJ414" i="58"/>
  <c r="BJ415" i="58"/>
  <c r="BJ416" i="58"/>
  <c r="BJ417" i="58"/>
  <c r="BJ418" i="58"/>
  <c r="BJ419" i="58"/>
  <c r="BJ420" i="58"/>
  <c r="BJ421" i="58"/>
  <c r="BJ422" i="58"/>
  <c r="BJ423" i="58"/>
  <c r="BJ424" i="58"/>
  <c r="BJ425" i="58"/>
  <c r="BJ426" i="58"/>
  <c r="BJ427" i="58"/>
  <c r="BJ428" i="58"/>
  <c r="BJ429" i="58"/>
  <c r="BJ430" i="58"/>
  <c r="BJ431" i="58"/>
  <c r="BJ432" i="58"/>
  <c r="BJ433" i="58"/>
  <c r="BJ434" i="58"/>
  <c r="BJ435" i="58"/>
  <c r="BJ436" i="58"/>
  <c r="BJ437" i="58"/>
  <c r="BJ438" i="58"/>
  <c r="BJ439" i="58"/>
  <c r="BJ440" i="58"/>
  <c r="BJ441" i="58"/>
  <c r="BJ442" i="58"/>
  <c r="BJ443" i="58"/>
  <c r="BJ444" i="58"/>
  <c r="BJ445" i="58"/>
  <c r="BJ446" i="58"/>
  <c r="BJ447" i="58"/>
  <c r="BJ448" i="58"/>
  <c r="BJ449" i="58"/>
  <c r="BJ450" i="58"/>
  <c r="BJ451" i="58"/>
  <c r="BJ452" i="58"/>
  <c r="BJ453" i="58"/>
  <c r="BJ454" i="58"/>
  <c r="BJ455" i="58"/>
  <c r="BJ456" i="58"/>
  <c r="BJ457" i="58"/>
  <c r="BJ458" i="58"/>
  <c r="BJ459" i="58"/>
  <c r="BJ460" i="58"/>
  <c r="BJ461" i="58"/>
  <c r="BJ462" i="58"/>
  <c r="BJ463" i="58"/>
  <c r="BJ464" i="58"/>
  <c r="BJ465" i="58"/>
  <c r="BJ466" i="58"/>
  <c r="BJ467" i="58"/>
  <c r="BJ468" i="58"/>
  <c r="BJ469" i="58"/>
  <c r="BJ470" i="58"/>
  <c r="BJ471" i="58"/>
  <c r="BJ472" i="58"/>
  <c r="BJ473" i="58"/>
  <c r="BJ474" i="58"/>
  <c r="BJ475" i="58"/>
  <c r="BJ476" i="58"/>
  <c r="BJ477" i="58"/>
  <c r="BJ478" i="58"/>
  <c r="BJ479" i="58"/>
  <c r="BJ480" i="58"/>
  <c r="BJ481" i="58"/>
  <c r="BJ482" i="58"/>
  <c r="BJ483" i="58"/>
  <c r="BJ484" i="58"/>
  <c r="BJ485" i="58"/>
  <c r="BJ486" i="58"/>
  <c r="BJ487" i="58"/>
  <c r="BJ488" i="58"/>
  <c r="BJ489" i="58"/>
  <c r="BJ490" i="58"/>
  <c r="BJ491" i="58"/>
  <c r="BJ492" i="58"/>
  <c r="BJ493" i="58"/>
  <c r="BJ494" i="58"/>
  <c r="BJ495" i="58"/>
  <c r="BJ496" i="58"/>
  <c r="BJ497" i="58"/>
  <c r="BJ498" i="58"/>
  <c r="BJ499" i="58"/>
  <c r="BJ500" i="58"/>
  <c r="BJ501" i="58"/>
  <c r="BJ502" i="58"/>
  <c r="BJ503" i="58"/>
  <c r="BJ504" i="58"/>
  <c r="BJ505" i="58"/>
  <c r="BJ506" i="58"/>
  <c r="BJ507" i="58"/>
  <c r="BJ508" i="58"/>
  <c r="BJ509" i="58"/>
  <c r="BJ510" i="58"/>
  <c r="BJ511" i="58"/>
  <c r="BJ512" i="58"/>
  <c r="BJ513" i="58"/>
  <c r="BJ514" i="58"/>
  <c r="BJ515" i="58"/>
  <c r="BJ516" i="58"/>
  <c r="BJ517" i="58"/>
  <c r="BJ518" i="58"/>
  <c r="BJ519" i="58"/>
  <c r="BJ520" i="58"/>
  <c r="BJ521" i="58"/>
  <c r="BJ522" i="58"/>
  <c r="BJ523" i="58"/>
  <c r="BJ524" i="58"/>
  <c r="BJ525" i="58"/>
  <c r="BJ526" i="58"/>
  <c r="BJ527" i="58"/>
  <c r="BJ528" i="58"/>
  <c r="BJ529" i="58"/>
  <c r="BJ530" i="58"/>
  <c r="BJ531" i="58"/>
  <c r="BJ532" i="58"/>
  <c r="BJ533" i="58"/>
  <c r="BJ534" i="58"/>
  <c r="BJ535" i="58"/>
  <c r="BJ536" i="58"/>
  <c r="BJ537" i="58"/>
  <c r="BJ538" i="58"/>
  <c r="BJ539" i="58"/>
  <c r="BJ540" i="58"/>
  <c r="BJ541" i="58"/>
  <c r="BJ542" i="58"/>
  <c r="BJ543" i="58"/>
  <c r="BJ544" i="58"/>
  <c r="BJ545" i="58"/>
  <c r="BJ546" i="58"/>
  <c r="BJ547" i="58"/>
  <c r="BJ548" i="58"/>
  <c r="BJ549" i="58"/>
  <c r="BJ550" i="58"/>
  <c r="BJ551" i="58"/>
  <c r="BJ552" i="58"/>
  <c r="BJ553" i="58"/>
  <c r="BJ554" i="58"/>
  <c r="BJ555" i="58"/>
  <c r="BJ556" i="58"/>
  <c r="BJ557" i="58"/>
  <c r="BJ558" i="58"/>
  <c r="BJ559" i="58"/>
  <c r="BJ560" i="58"/>
  <c r="BJ561" i="58"/>
  <c r="BJ562" i="58"/>
  <c r="BJ563" i="58"/>
  <c r="BJ564" i="58"/>
  <c r="BJ565" i="58"/>
  <c r="BJ566" i="58"/>
  <c r="BJ567" i="58"/>
  <c r="BJ568" i="58"/>
  <c r="BJ569" i="58"/>
  <c r="BJ570" i="58"/>
  <c r="BJ571" i="58"/>
  <c r="BJ572" i="58"/>
  <c r="BJ573" i="58"/>
  <c r="BJ574" i="58"/>
  <c r="BJ575" i="58"/>
  <c r="BJ576" i="58"/>
  <c r="BJ577" i="58"/>
  <c r="BJ578" i="58"/>
  <c r="BJ579" i="58"/>
  <c r="BJ580" i="58"/>
  <c r="BJ581" i="58"/>
  <c r="BJ582" i="58"/>
  <c r="BJ583" i="58"/>
  <c r="BJ584" i="58"/>
  <c r="BJ585" i="58"/>
  <c r="BJ586" i="58"/>
  <c r="BJ587" i="58"/>
  <c r="BJ588" i="58"/>
  <c r="BJ589" i="58"/>
  <c r="BJ590" i="58"/>
  <c r="BJ591" i="58"/>
  <c r="BJ592" i="58"/>
  <c r="BJ593" i="58"/>
  <c r="BJ594" i="58"/>
  <c r="BJ595" i="58"/>
  <c r="BJ596" i="58"/>
  <c r="BJ597" i="58"/>
  <c r="BJ598" i="58"/>
  <c r="BJ599" i="58"/>
  <c r="BJ600" i="58"/>
  <c r="BJ601" i="58"/>
  <c r="BJ602" i="58"/>
  <c r="BJ603" i="58"/>
  <c r="BJ604" i="58"/>
  <c r="BJ605" i="58"/>
  <c r="BJ606" i="58"/>
  <c r="BJ607" i="58"/>
  <c r="BJ608" i="58"/>
  <c r="BJ609" i="58"/>
  <c r="BJ610" i="58"/>
  <c r="BJ611" i="58"/>
  <c r="BJ612" i="58"/>
  <c r="BJ613" i="58"/>
  <c r="BJ614" i="58"/>
  <c r="BJ615" i="58"/>
  <c r="BJ616" i="58"/>
  <c r="BJ617" i="58"/>
  <c r="BJ618" i="58"/>
  <c r="BJ619" i="58"/>
  <c r="BJ620" i="58"/>
  <c r="BJ621" i="58"/>
  <c r="BJ622" i="58"/>
  <c r="BJ623" i="58"/>
  <c r="BJ624" i="58"/>
  <c r="BJ625" i="58"/>
  <c r="BJ626" i="58"/>
  <c r="BJ627" i="58"/>
  <c r="BJ628" i="58"/>
  <c r="BJ629" i="58"/>
  <c r="BJ630" i="58"/>
  <c r="BJ631" i="58"/>
  <c r="BJ632" i="58"/>
  <c r="BJ633" i="58"/>
  <c r="BJ634" i="58"/>
  <c r="BJ635" i="58"/>
  <c r="BJ636" i="58"/>
  <c r="BJ637" i="58"/>
  <c r="BJ638" i="58"/>
  <c r="BJ639" i="58"/>
  <c r="BJ640" i="58"/>
  <c r="BJ641" i="58"/>
  <c r="BJ642" i="58"/>
  <c r="BJ643" i="58"/>
  <c r="BJ644" i="58"/>
  <c r="BJ645" i="58"/>
  <c r="BJ646" i="58"/>
  <c r="BJ647" i="58"/>
  <c r="BJ648" i="58"/>
  <c r="BJ649" i="58"/>
  <c r="BJ650" i="58"/>
  <c r="BJ651" i="58"/>
  <c r="BJ652" i="58"/>
  <c r="BJ653" i="58"/>
  <c r="BJ654" i="58"/>
  <c r="BJ655" i="58"/>
  <c r="BJ656" i="58"/>
  <c r="BJ657" i="58"/>
  <c r="BJ658" i="58"/>
  <c r="BJ659" i="58"/>
  <c r="BJ660" i="58"/>
  <c r="BJ661" i="58"/>
  <c r="BJ662" i="58"/>
  <c r="BJ663" i="58"/>
  <c r="BJ664" i="58"/>
  <c r="BJ665" i="58"/>
  <c r="BJ666" i="58"/>
  <c r="BJ667" i="58"/>
  <c r="BJ668" i="58"/>
  <c r="BJ669" i="58"/>
  <c r="BJ670" i="58"/>
  <c r="BJ671" i="58"/>
  <c r="BJ672" i="58"/>
  <c r="BJ673" i="58"/>
  <c r="BJ674" i="58"/>
  <c r="BJ675" i="58"/>
  <c r="BJ676" i="58"/>
  <c r="BJ677" i="58"/>
  <c r="BJ678" i="58"/>
  <c r="BJ679" i="58"/>
  <c r="BJ680" i="58"/>
  <c r="BJ681" i="58"/>
  <c r="BJ682" i="58"/>
  <c r="BJ683" i="58"/>
  <c r="BJ684" i="58"/>
  <c r="BJ685" i="58"/>
  <c r="BJ686" i="58"/>
  <c r="BJ687" i="58"/>
  <c r="BJ688" i="58"/>
  <c r="BJ689" i="58"/>
  <c r="BJ690" i="58"/>
  <c r="BJ691" i="58"/>
  <c r="BJ692" i="58"/>
  <c r="BJ693" i="58"/>
  <c r="BJ694" i="58"/>
  <c r="BJ695" i="58"/>
  <c r="BJ696" i="58"/>
  <c r="BJ697" i="58"/>
  <c r="BJ698" i="58"/>
  <c r="BJ699" i="58"/>
  <c r="BJ700" i="58"/>
  <c r="BJ701" i="58"/>
  <c r="BJ702" i="58"/>
  <c r="BJ703" i="58"/>
  <c r="BJ704" i="58"/>
  <c r="BJ705" i="58"/>
  <c r="BJ706" i="58"/>
  <c r="BJ707" i="58"/>
  <c r="BJ708" i="58"/>
  <c r="BJ709" i="58"/>
  <c r="BJ710" i="58"/>
  <c r="BJ711" i="58"/>
  <c r="BJ712" i="58"/>
  <c r="BJ713" i="58"/>
  <c r="BJ714" i="58"/>
  <c r="BJ715" i="58"/>
  <c r="BJ716" i="58"/>
  <c r="BJ717" i="58"/>
  <c r="BJ718" i="58"/>
  <c r="BJ719" i="58"/>
  <c r="BJ720" i="58"/>
  <c r="BJ721" i="58"/>
  <c r="BJ722" i="58"/>
  <c r="BJ723" i="58"/>
  <c r="BJ724" i="58"/>
  <c r="BJ725" i="58"/>
  <c r="BJ726" i="58"/>
  <c r="BJ727" i="58"/>
  <c r="BJ728" i="58"/>
  <c r="BJ729" i="58"/>
  <c r="BJ730" i="58"/>
  <c r="BJ731" i="58"/>
  <c r="BJ732" i="58"/>
  <c r="BJ733" i="58"/>
  <c r="BJ734" i="58"/>
  <c r="BJ735" i="58"/>
  <c r="BJ736" i="58"/>
  <c r="BJ737" i="58"/>
  <c r="BJ738" i="58"/>
  <c r="BJ739" i="58"/>
  <c r="BJ740" i="58"/>
  <c r="BJ741" i="58"/>
  <c r="BJ742" i="58"/>
  <c r="BJ743" i="58"/>
  <c r="BJ744" i="58"/>
  <c r="BJ745" i="58"/>
  <c r="BJ746" i="58"/>
  <c r="BJ747" i="58"/>
  <c r="BJ748" i="58"/>
  <c r="BJ749" i="58"/>
  <c r="BJ750" i="58"/>
  <c r="BJ751" i="58"/>
  <c r="BJ752" i="58"/>
  <c r="BJ753" i="58"/>
  <c r="BJ754" i="58"/>
  <c r="BJ755" i="58"/>
  <c r="BJ756" i="58"/>
  <c r="BJ757" i="58"/>
  <c r="BJ758" i="58"/>
  <c r="BJ759" i="58"/>
  <c r="BJ760" i="58"/>
  <c r="BJ761" i="58"/>
  <c r="BJ762" i="58"/>
  <c r="BJ763" i="58"/>
  <c r="BJ764" i="58"/>
  <c r="BJ765" i="58"/>
  <c r="BJ766" i="58"/>
  <c r="BJ767" i="58"/>
  <c r="BJ768" i="58"/>
  <c r="BJ769" i="58"/>
  <c r="BJ770" i="58"/>
  <c r="BJ771" i="58"/>
  <c r="BJ772" i="58"/>
  <c r="BJ773" i="58"/>
  <c r="BJ774" i="58"/>
  <c r="BJ775" i="58"/>
  <c r="BJ776" i="58"/>
  <c r="BJ777" i="58"/>
  <c r="BJ778" i="58"/>
  <c r="BJ779" i="58"/>
  <c r="BJ780" i="58"/>
  <c r="BJ781" i="58"/>
  <c r="BJ782" i="58"/>
  <c r="BJ783" i="58"/>
  <c r="BJ784" i="58"/>
  <c r="BJ785" i="58"/>
  <c r="BJ786" i="58"/>
  <c r="BJ787" i="58"/>
  <c r="BJ788" i="58"/>
  <c r="BJ789" i="58"/>
  <c r="BJ790" i="58"/>
  <c r="BJ791" i="58"/>
  <c r="BJ792" i="58"/>
  <c r="BJ793" i="58"/>
  <c r="BJ794" i="58"/>
  <c r="BJ795" i="58"/>
  <c r="BJ796" i="58"/>
  <c r="BJ797" i="58"/>
  <c r="BJ798" i="58"/>
  <c r="BJ799" i="58"/>
  <c r="BJ800" i="58"/>
  <c r="BJ801" i="58"/>
  <c r="BJ802" i="58"/>
  <c r="BJ803" i="58"/>
  <c r="BJ804" i="58"/>
  <c r="BJ805" i="58"/>
  <c r="BJ806" i="58"/>
  <c r="BJ807" i="58"/>
  <c r="BJ808" i="58"/>
  <c r="BJ809" i="58"/>
  <c r="BJ810" i="58"/>
  <c r="BJ811" i="58"/>
  <c r="BJ812" i="58"/>
  <c r="BJ813" i="58"/>
  <c r="BJ814" i="58"/>
  <c r="BJ815" i="58"/>
  <c r="BJ816" i="58"/>
  <c r="BJ817" i="58"/>
  <c r="BJ818" i="58"/>
  <c r="BJ819" i="58"/>
  <c r="BJ820" i="58"/>
  <c r="BJ7" i="58"/>
  <c r="K7" i="58"/>
  <c r="J7" i="58"/>
  <c r="BJ8" i="59"/>
  <c r="BJ9" i="59"/>
  <c r="BJ10" i="59"/>
  <c r="BJ11" i="59"/>
  <c r="BJ12" i="59"/>
  <c r="BJ13" i="59"/>
  <c r="BJ14" i="59"/>
  <c r="BJ15" i="59"/>
  <c r="BJ16" i="59"/>
  <c r="BJ17" i="59"/>
  <c r="BJ18" i="59"/>
  <c r="BJ19" i="59"/>
  <c r="BJ20" i="59"/>
  <c r="BJ21" i="59"/>
  <c r="BJ22" i="59"/>
  <c r="BJ23" i="59"/>
  <c r="BJ24" i="59"/>
  <c r="BJ25" i="59"/>
  <c r="BJ26" i="59"/>
  <c r="BJ27" i="59"/>
  <c r="BJ28" i="59"/>
  <c r="BJ29" i="59"/>
  <c r="BJ30" i="59"/>
  <c r="BJ31" i="59"/>
  <c r="BJ32" i="59"/>
  <c r="BJ33" i="59"/>
  <c r="BJ34" i="59"/>
  <c r="BJ35" i="59"/>
  <c r="BJ36" i="59"/>
  <c r="BJ37" i="59"/>
  <c r="BJ38" i="59"/>
  <c r="BJ39" i="59"/>
  <c r="BJ40" i="59"/>
  <c r="BJ41" i="59"/>
  <c r="BJ42" i="59"/>
  <c r="BJ43" i="59"/>
  <c r="BJ44" i="59"/>
  <c r="BJ45" i="59"/>
  <c r="BJ46" i="59"/>
  <c r="BJ47" i="59"/>
  <c r="BJ48" i="59"/>
  <c r="BJ49" i="59"/>
  <c r="BJ50" i="59"/>
  <c r="BJ51" i="59"/>
  <c r="BJ52" i="59"/>
  <c r="BJ53" i="59"/>
  <c r="BJ54" i="59"/>
  <c r="BJ55" i="59"/>
  <c r="BJ56" i="59"/>
  <c r="BJ57" i="59"/>
  <c r="BJ58" i="59"/>
  <c r="BJ59" i="59"/>
  <c r="BJ60" i="59"/>
  <c r="BJ61" i="59"/>
  <c r="BJ62" i="59"/>
  <c r="BJ63" i="59"/>
  <c r="BJ64" i="59"/>
  <c r="BJ65" i="59"/>
  <c r="BJ66" i="59"/>
  <c r="BJ67" i="59"/>
  <c r="BJ68" i="59"/>
  <c r="BJ69" i="59"/>
  <c r="BJ70" i="59"/>
  <c r="BJ71" i="59"/>
  <c r="BJ72" i="59"/>
  <c r="BJ73" i="59"/>
  <c r="BJ74" i="59"/>
  <c r="BJ75" i="59"/>
  <c r="BJ76" i="59"/>
  <c r="BJ77" i="59"/>
  <c r="BJ78" i="59"/>
  <c r="BJ79" i="59"/>
  <c r="BJ80" i="59"/>
  <c r="BJ81" i="59"/>
  <c r="BJ82" i="59"/>
  <c r="BJ83" i="59"/>
  <c r="BJ84" i="59"/>
  <c r="BJ85" i="59"/>
  <c r="BJ86" i="59"/>
  <c r="BJ87" i="59"/>
  <c r="BJ88" i="59"/>
  <c r="BJ89" i="59"/>
  <c r="BJ90" i="59"/>
  <c r="BJ91" i="59"/>
  <c r="BJ92" i="59"/>
  <c r="BJ93" i="59"/>
  <c r="BJ94" i="59"/>
  <c r="BJ7" i="59"/>
  <c r="H6" i="60"/>
  <c r="G9" i="60"/>
  <c r="G8" i="60"/>
  <c r="G7" i="60"/>
  <c r="G6" i="60"/>
  <c r="H6" i="18"/>
  <c r="BJ831" i="58" l="1"/>
  <c r="BJ830" i="58"/>
  <c r="BJ829" i="58"/>
  <c r="BJ828" i="58"/>
  <c r="BJ827" i="58"/>
  <c r="BJ826" i="58"/>
  <c r="BJ825" i="58"/>
  <c r="BJ824" i="58"/>
  <c r="BJ823" i="58"/>
  <c r="BJ822" i="58"/>
  <c r="BJ821" i="58"/>
  <c r="BJ105" i="59"/>
  <c r="BJ104" i="59"/>
  <c r="BJ103" i="59"/>
  <c r="BJ102" i="59"/>
  <c r="BJ101" i="59"/>
  <c r="BJ100" i="59"/>
  <c r="BJ99" i="59"/>
  <c r="BJ98" i="59"/>
  <c r="BJ97" i="59"/>
  <c r="BJ96" i="59"/>
  <c r="BJ95" i="59"/>
  <c r="J4" i="54"/>
  <c r="E13" i="18"/>
  <c r="N13" i="18" l="1"/>
  <c r="F80" i="19"/>
  <c r="F14" i="20"/>
  <c r="E8" i="61"/>
  <c r="C13" i="66"/>
  <c r="BL101" i="59"/>
  <c r="BL100" i="59"/>
  <c r="BL99" i="59"/>
  <c r="BL97" i="59"/>
  <c r="BL96" i="59"/>
  <c r="BL98" i="59"/>
  <c r="BL102" i="59"/>
  <c r="BL103" i="59"/>
  <c r="BL104" i="59"/>
  <c r="BL105" i="59"/>
  <c r="BL95" i="59"/>
  <c r="D13" i="18"/>
  <c r="O80" i="19" l="1"/>
  <c r="O14" i="20"/>
  <c r="N8" i="61"/>
  <c r="M13" i="18"/>
  <c r="E14" i="20"/>
  <c r="E80" i="19"/>
  <c r="D8" i="61"/>
  <c r="L13" i="18"/>
  <c r="D80" i="69"/>
  <c r="H13" i="66"/>
  <c r="C8" i="67"/>
  <c r="D14" i="68"/>
  <c r="BL825" i="58"/>
  <c r="BL822" i="58"/>
  <c r="BL831" i="58"/>
  <c r="BL830" i="58"/>
  <c r="BL829" i="58"/>
  <c r="BL828" i="58"/>
  <c r="BL827" i="58"/>
  <c r="BL826" i="58"/>
  <c r="BL824" i="58"/>
  <c r="BL823" i="58"/>
  <c r="BL821" i="58"/>
  <c r="BK822" i="58"/>
  <c r="BK831" i="58"/>
  <c r="BK830" i="58"/>
  <c r="BK829" i="58"/>
  <c r="BK828" i="58"/>
  <c r="BK827" i="58"/>
  <c r="BK826" i="58"/>
  <c r="BK825" i="58"/>
  <c r="BK824" i="58"/>
  <c r="BK823" i="58"/>
  <c r="BK821" i="58"/>
  <c r="S11" i="58"/>
  <c r="R9" i="58"/>
  <c r="BK102" i="59"/>
  <c r="BK100" i="59"/>
  <c r="BK99" i="59"/>
  <c r="BK98" i="59"/>
  <c r="BK97" i="59"/>
  <c r="BK96" i="59"/>
  <c r="BK105" i="59"/>
  <c r="BK104" i="59"/>
  <c r="BK103" i="59"/>
  <c r="BK101" i="59"/>
  <c r="BK95" i="59"/>
  <c r="AI57" i="59"/>
  <c r="AH57" i="59"/>
  <c r="AA40" i="59"/>
  <c r="Z40" i="59"/>
  <c r="S18" i="59"/>
  <c r="R18" i="59"/>
  <c r="BO102" i="59" l="1"/>
  <c r="BO100" i="59"/>
  <c r="BO95" i="59"/>
  <c r="BG79" i="19"/>
  <c r="BG63" i="19"/>
  <c r="BG47" i="19"/>
  <c r="BG31" i="19"/>
  <c r="BG15" i="19"/>
  <c r="BG74" i="19"/>
  <c r="BG58" i="19"/>
  <c r="BG42" i="19"/>
  <c r="BG26" i="19"/>
  <c r="BG10" i="19"/>
  <c r="BG69" i="19"/>
  <c r="BG53" i="19"/>
  <c r="BG37" i="19"/>
  <c r="BG21" i="19"/>
  <c r="BG76" i="19"/>
  <c r="BG60" i="19"/>
  <c r="BG44" i="19"/>
  <c r="BG28" i="19"/>
  <c r="BG12" i="19"/>
  <c r="BG75" i="19"/>
  <c r="BG59" i="19"/>
  <c r="BG43" i="19"/>
  <c r="BG27" i="19"/>
  <c r="BG11" i="19"/>
  <c r="BG70" i="19"/>
  <c r="BG54" i="19"/>
  <c r="BG38" i="19"/>
  <c r="BG22" i="19"/>
  <c r="BG6" i="19"/>
  <c r="BG65" i="19"/>
  <c r="BG49" i="19"/>
  <c r="BG33" i="19"/>
  <c r="BG17" i="19"/>
  <c r="BG72" i="19"/>
  <c r="BG56" i="19"/>
  <c r="BG40" i="19"/>
  <c r="BG24" i="19"/>
  <c r="BG8" i="19"/>
  <c r="BG71" i="19"/>
  <c r="BG55" i="19"/>
  <c r="BG39" i="19"/>
  <c r="BG23" i="19"/>
  <c r="BG7" i="19"/>
  <c r="BG66" i="19"/>
  <c r="BG50" i="19"/>
  <c r="BG34" i="19"/>
  <c r="BG18" i="19"/>
  <c r="BG77" i="19"/>
  <c r="BG61" i="19"/>
  <c r="BG45" i="19"/>
  <c r="BG29" i="19"/>
  <c r="BG13" i="19"/>
  <c r="BG68" i="19"/>
  <c r="BG52" i="19"/>
  <c r="BG36" i="19"/>
  <c r="BG20" i="19"/>
  <c r="BG67" i="19"/>
  <c r="BG51" i="19"/>
  <c r="BG35" i="19"/>
  <c r="BG19" i="19"/>
  <c r="BG78" i="19"/>
  <c r="BG62" i="19"/>
  <c r="BG46" i="19"/>
  <c r="BG30" i="19"/>
  <c r="BG14" i="19"/>
  <c r="BG73" i="19"/>
  <c r="BG57" i="19"/>
  <c r="BG41" i="19"/>
  <c r="BG25" i="19"/>
  <c r="BG9" i="19"/>
  <c r="BG64" i="19"/>
  <c r="BG48" i="19"/>
  <c r="BG32" i="19"/>
  <c r="BG16" i="19"/>
  <c r="AM10" i="20"/>
  <c r="AM6" i="20"/>
  <c r="AM13" i="20"/>
  <c r="AM9" i="20"/>
  <c r="AM12" i="20"/>
  <c r="AM8" i="20"/>
  <c r="AM11" i="20"/>
  <c r="AM7" i="20"/>
  <c r="M14" i="20"/>
  <c r="M80" i="19"/>
  <c r="L8" i="61"/>
  <c r="N14" i="20"/>
  <c r="N80" i="19"/>
  <c r="M8" i="61"/>
  <c r="H8" i="67"/>
  <c r="I14" i="68"/>
  <c r="I80" i="69"/>
  <c r="W24" i="66"/>
  <c r="W25" i="66"/>
  <c r="W23" i="66"/>
  <c r="I13" i="66"/>
  <c r="BO825" i="58"/>
  <c r="BN825" i="58"/>
  <c r="BN103" i="59"/>
  <c r="BN99" i="59"/>
  <c r="BN95" i="59"/>
  <c r="AH102" i="59"/>
  <c r="AH101" i="59"/>
  <c r="AH100" i="59"/>
  <c r="AH99" i="59"/>
  <c r="AH98" i="59"/>
  <c r="AH97" i="59"/>
  <c r="AH96" i="59"/>
  <c r="AH95" i="59"/>
  <c r="AH94" i="59"/>
  <c r="AH93" i="59"/>
  <c r="AH92" i="59"/>
  <c r="AH91" i="59"/>
  <c r="AH90" i="59"/>
  <c r="AH89" i="59"/>
  <c r="AH88" i="59"/>
  <c r="AH87" i="59"/>
  <c r="AH86" i="59"/>
  <c r="AH85" i="59"/>
  <c r="AH84" i="59"/>
  <c r="AH83" i="59"/>
  <c r="AH82" i="59"/>
  <c r="AH81" i="59"/>
  <c r="AH80" i="59"/>
  <c r="AH79" i="59"/>
  <c r="AH78" i="59"/>
  <c r="AH77" i="59"/>
  <c r="AH76" i="59"/>
  <c r="AH75" i="59"/>
  <c r="AH74" i="59"/>
  <c r="AH73" i="59"/>
  <c r="AH72" i="59"/>
  <c r="AH71" i="59"/>
  <c r="AH70" i="59"/>
  <c r="AH69" i="59"/>
  <c r="AH68" i="59"/>
  <c r="AH67" i="59"/>
  <c r="AH66" i="59"/>
  <c r="AH65" i="59"/>
  <c r="AH64" i="59"/>
  <c r="AH63" i="59"/>
  <c r="AH62" i="59"/>
  <c r="AH61" i="59"/>
  <c r="AH60" i="59"/>
  <c r="AH59" i="59"/>
  <c r="AH58" i="59"/>
  <c r="AH56" i="59"/>
  <c r="AH55" i="59"/>
  <c r="AH54" i="59"/>
  <c r="AH53" i="59"/>
  <c r="AH52" i="59"/>
  <c r="AH51" i="59"/>
  <c r="AH50" i="59"/>
  <c r="AH49" i="59"/>
  <c r="AH48" i="59"/>
  <c r="AH47" i="59"/>
  <c r="AH46" i="59"/>
  <c r="AH45" i="59"/>
  <c r="AH44" i="59"/>
  <c r="AH43" i="59"/>
  <c r="AH42" i="59"/>
  <c r="AH41" i="59"/>
  <c r="AH40" i="59"/>
  <c r="AH39" i="59"/>
  <c r="AH38" i="59"/>
  <c r="AH37" i="59"/>
  <c r="AH36" i="59"/>
  <c r="AH35" i="59"/>
  <c r="AH34" i="59"/>
  <c r="AH33" i="59"/>
  <c r="AH32" i="59"/>
  <c r="AH31" i="59"/>
  <c r="AH30" i="59"/>
  <c r="AH29" i="59"/>
  <c r="AH28" i="59"/>
  <c r="AH27" i="59"/>
  <c r="AH26" i="59"/>
  <c r="AH25" i="59"/>
  <c r="AH24" i="59"/>
  <c r="AH23" i="59"/>
  <c r="AH22" i="59"/>
  <c r="AH21" i="59"/>
  <c r="AH20" i="59"/>
  <c r="AH19" i="59"/>
  <c r="AH18" i="59"/>
  <c r="AH17" i="59"/>
  <c r="AH16" i="59"/>
  <c r="AH15" i="59"/>
  <c r="AH14" i="59"/>
  <c r="AH13" i="59"/>
  <c r="AH12" i="59"/>
  <c r="AH11" i="59"/>
  <c r="AH10" i="59"/>
  <c r="AH9" i="59"/>
  <c r="AH8" i="59"/>
  <c r="AP21" i="59"/>
  <c r="AP20" i="59"/>
  <c r="AP19" i="59"/>
  <c r="AP17" i="59"/>
  <c r="AP16" i="59"/>
  <c r="AP15" i="59"/>
  <c r="AP14" i="59"/>
  <c r="AP13" i="59"/>
  <c r="AP11" i="59"/>
  <c r="AP10" i="59"/>
  <c r="AP9" i="59"/>
  <c r="AP8" i="59"/>
  <c r="AP7" i="59"/>
  <c r="AH7" i="59"/>
  <c r="BF60" i="19" l="1"/>
  <c r="BF48" i="19"/>
  <c r="BF16" i="19"/>
  <c r="BF20" i="19"/>
  <c r="BF56" i="19"/>
  <c r="BF67" i="19"/>
  <c r="BF51" i="19"/>
  <c r="BF35" i="19"/>
  <c r="BF19" i="19"/>
  <c r="BF78" i="19"/>
  <c r="BF62" i="19"/>
  <c r="BF46" i="19"/>
  <c r="BF30" i="19"/>
  <c r="BF14" i="19"/>
  <c r="BF73" i="19"/>
  <c r="BF57" i="19"/>
  <c r="BF41" i="19"/>
  <c r="BF25" i="19"/>
  <c r="BF9" i="19"/>
  <c r="BF68" i="19"/>
  <c r="BF72" i="19"/>
  <c r="BF52" i="19"/>
  <c r="BF79" i="19"/>
  <c r="BF63" i="19"/>
  <c r="BF47" i="19"/>
  <c r="BF31" i="19"/>
  <c r="BF15" i="19"/>
  <c r="BF74" i="19"/>
  <c r="BF58" i="19"/>
  <c r="BF42" i="19"/>
  <c r="BF26" i="19"/>
  <c r="BF10" i="19"/>
  <c r="BF69" i="19"/>
  <c r="BF53" i="19"/>
  <c r="BF37" i="19"/>
  <c r="BF21" i="19"/>
  <c r="BF32" i="19"/>
  <c r="BF12" i="19"/>
  <c r="BF75" i="19"/>
  <c r="BF59" i="19"/>
  <c r="BF43" i="19"/>
  <c r="BF27" i="19"/>
  <c r="BF11" i="19"/>
  <c r="BF70" i="19"/>
  <c r="BF54" i="19"/>
  <c r="BF38" i="19"/>
  <c r="BF22" i="19"/>
  <c r="BF6" i="19"/>
  <c r="BF65" i="19"/>
  <c r="BF49" i="19"/>
  <c r="BF33" i="19"/>
  <c r="BF17" i="19"/>
  <c r="BF64" i="19"/>
  <c r="BF8" i="19"/>
  <c r="BF44" i="19"/>
  <c r="BF24" i="19"/>
  <c r="BF28" i="19"/>
  <c r="BF71" i="19"/>
  <c r="BF55" i="19"/>
  <c r="BF39" i="19"/>
  <c r="BF23" i="19"/>
  <c r="BF7" i="19"/>
  <c r="BF66" i="19"/>
  <c r="BF50" i="19"/>
  <c r="BF34" i="19"/>
  <c r="BF18" i="19"/>
  <c r="BF77" i="19"/>
  <c r="BF61" i="19"/>
  <c r="BF45" i="19"/>
  <c r="BF29" i="19"/>
  <c r="BF13" i="19"/>
  <c r="BF36" i="19"/>
  <c r="BF40" i="19"/>
  <c r="BF76" i="19"/>
  <c r="BC50" i="19"/>
  <c r="BE50" i="19" s="1"/>
  <c r="BC65" i="19"/>
  <c r="BE65" i="19" s="1"/>
  <c r="BC49" i="19"/>
  <c r="BE49" i="19" s="1"/>
  <c r="BC33" i="19"/>
  <c r="BE33" i="19" s="1"/>
  <c r="BC17" i="19"/>
  <c r="BE17" i="19" s="1"/>
  <c r="BC72" i="19"/>
  <c r="BE72" i="19" s="1"/>
  <c r="BC56" i="19"/>
  <c r="BE56" i="19" s="1"/>
  <c r="BC40" i="19"/>
  <c r="BE40" i="19" s="1"/>
  <c r="BC24" i="19"/>
  <c r="BE24" i="19" s="1"/>
  <c r="BC8" i="19"/>
  <c r="BE8" i="19" s="1"/>
  <c r="BC67" i="19"/>
  <c r="BE67" i="19" s="1"/>
  <c r="BC51" i="19"/>
  <c r="BE51" i="19" s="1"/>
  <c r="BC35" i="19"/>
  <c r="BE35" i="19" s="1"/>
  <c r="BC19" i="19"/>
  <c r="BE19" i="19" s="1"/>
  <c r="BC14" i="19"/>
  <c r="BE14" i="19" s="1"/>
  <c r="BC66" i="19"/>
  <c r="BE66" i="19" s="1"/>
  <c r="BC42" i="19"/>
  <c r="BE42" i="19" s="1"/>
  <c r="BC62" i="19"/>
  <c r="BE62" i="19" s="1"/>
  <c r="BC6" i="19"/>
  <c r="BE6" i="19" s="1"/>
  <c r="BC77" i="19"/>
  <c r="BE77" i="19" s="1"/>
  <c r="BC61" i="19"/>
  <c r="BE61" i="19" s="1"/>
  <c r="BC45" i="19"/>
  <c r="BE45" i="19" s="1"/>
  <c r="BC29" i="19"/>
  <c r="BE29" i="19" s="1"/>
  <c r="BC13" i="19"/>
  <c r="BE13" i="19" s="1"/>
  <c r="BC68" i="19"/>
  <c r="BE68" i="19" s="1"/>
  <c r="BC52" i="19"/>
  <c r="BE52" i="19" s="1"/>
  <c r="BC36" i="19"/>
  <c r="BE36" i="19" s="1"/>
  <c r="BC20" i="19"/>
  <c r="BE20" i="19" s="1"/>
  <c r="BC79" i="19"/>
  <c r="BE79" i="19" s="1"/>
  <c r="BC63" i="19"/>
  <c r="BE63" i="19" s="1"/>
  <c r="BC47" i="19"/>
  <c r="BE47" i="19" s="1"/>
  <c r="BC31" i="19"/>
  <c r="BE31" i="19" s="1"/>
  <c r="BC15" i="19"/>
  <c r="BE15" i="19" s="1"/>
  <c r="BC46" i="19"/>
  <c r="BE46" i="19" s="1"/>
  <c r="BC22" i="19"/>
  <c r="BE22" i="19" s="1"/>
  <c r="BC74" i="19"/>
  <c r="BE74" i="19" s="1"/>
  <c r="BC38" i="19"/>
  <c r="BE38" i="19" s="1"/>
  <c r="BC26" i="19"/>
  <c r="BE26" i="19" s="1"/>
  <c r="BC73" i="19"/>
  <c r="BE73" i="19" s="1"/>
  <c r="BC57" i="19"/>
  <c r="BE57" i="19" s="1"/>
  <c r="BC41" i="19"/>
  <c r="BE41" i="19" s="1"/>
  <c r="BC25" i="19"/>
  <c r="BE25" i="19" s="1"/>
  <c r="BC9" i="19"/>
  <c r="BE9" i="19" s="1"/>
  <c r="BC64" i="19"/>
  <c r="BE64" i="19" s="1"/>
  <c r="BC48" i="19"/>
  <c r="BE48" i="19" s="1"/>
  <c r="BC32" i="19"/>
  <c r="BE32" i="19" s="1"/>
  <c r="BC16" i="19"/>
  <c r="BE16" i="19" s="1"/>
  <c r="BC75" i="19"/>
  <c r="BE75" i="19" s="1"/>
  <c r="BC59" i="19"/>
  <c r="BE59" i="19" s="1"/>
  <c r="BC43" i="19"/>
  <c r="BE43" i="19" s="1"/>
  <c r="BC27" i="19"/>
  <c r="BE27" i="19" s="1"/>
  <c r="BC11" i="19"/>
  <c r="BE11" i="19" s="1"/>
  <c r="BC78" i="19"/>
  <c r="BE78" i="19" s="1"/>
  <c r="BC54" i="19"/>
  <c r="BE54" i="19" s="1"/>
  <c r="BC18" i="19"/>
  <c r="BE18" i="19" s="1"/>
  <c r="BC70" i="19"/>
  <c r="BE70" i="19" s="1"/>
  <c r="BC69" i="19"/>
  <c r="BE69" i="19" s="1"/>
  <c r="BC53" i="19"/>
  <c r="BE53" i="19" s="1"/>
  <c r="BC37" i="19"/>
  <c r="BE37" i="19" s="1"/>
  <c r="BC21" i="19"/>
  <c r="BE21" i="19" s="1"/>
  <c r="BC76" i="19"/>
  <c r="BE76" i="19" s="1"/>
  <c r="BC60" i="19"/>
  <c r="BE60" i="19" s="1"/>
  <c r="BC44" i="19"/>
  <c r="BE44" i="19" s="1"/>
  <c r="BC28" i="19"/>
  <c r="BE28" i="19" s="1"/>
  <c r="BC12" i="19"/>
  <c r="BE12" i="19" s="1"/>
  <c r="BC71" i="19"/>
  <c r="BE71" i="19" s="1"/>
  <c r="BC55" i="19"/>
  <c r="BE55" i="19" s="1"/>
  <c r="BC39" i="19"/>
  <c r="BE39" i="19" s="1"/>
  <c r="BC23" i="19"/>
  <c r="BE23" i="19" s="1"/>
  <c r="BC7" i="19"/>
  <c r="BE7" i="19" s="1"/>
  <c r="BC34" i="19"/>
  <c r="BE34" i="19" s="1"/>
  <c r="BC10" i="19"/>
  <c r="BE10" i="19" s="1"/>
  <c r="BC30" i="19"/>
  <c r="BE30" i="19" s="1"/>
  <c r="BC58" i="19"/>
  <c r="BE58" i="19" s="1"/>
  <c r="AL12" i="20"/>
  <c r="AL8" i="20"/>
  <c r="AL11" i="20"/>
  <c r="AL7" i="20"/>
  <c r="AL10" i="20"/>
  <c r="AL6" i="20"/>
  <c r="AL13" i="20"/>
  <c r="AL9" i="20"/>
  <c r="AK13" i="20"/>
  <c r="AK8" i="20"/>
  <c r="AK12" i="20"/>
  <c r="AK10" i="20"/>
  <c r="AK7" i="20"/>
  <c r="AK9" i="20"/>
  <c r="AK6" i="20"/>
  <c r="AK11" i="20"/>
  <c r="J14" i="68"/>
  <c r="J80" i="69"/>
  <c r="I8" i="67"/>
  <c r="W22" i="66"/>
  <c r="BG820" i="58"/>
  <c r="BG819" i="58"/>
  <c r="BG818" i="58"/>
  <c r="BG817" i="58"/>
  <c r="BG816" i="58"/>
  <c r="BG815" i="58"/>
  <c r="BG814" i="58"/>
  <c r="BG813" i="58"/>
  <c r="BG812" i="58"/>
  <c r="BG811" i="58"/>
  <c r="BG810" i="58"/>
  <c r="BG809" i="58"/>
  <c r="BG808" i="58"/>
  <c r="BG807" i="58"/>
  <c r="BG806" i="58"/>
  <c r="BG805" i="58"/>
  <c r="BG804" i="58"/>
  <c r="BG803" i="58"/>
  <c r="BG802" i="58"/>
  <c r="BG801" i="58"/>
  <c r="BG800" i="58"/>
  <c r="BG799" i="58"/>
  <c r="BG798" i="58"/>
  <c r="BG797" i="58"/>
  <c r="BG796" i="58"/>
  <c r="BG795" i="58"/>
  <c r="BG794" i="58"/>
  <c r="BG793" i="58"/>
  <c r="BG792" i="58"/>
  <c r="BG791" i="58"/>
  <c r="BG790" i="58"/>
  <c r="BG789" i="58"/>
  <c r="BG788" i="58"/>
  <c r="BG787" i="58"/>
  <c r="BG786" i="58"/>
  <c r="BG785" i="58"/>
  <c r="BG784" i="58"/>
  <c r="BG783" i="58"/>
  <c r="BG782" i="58"/>
  <c r="BG781" i="58"/>
  <c r="BG780" i="58"/>
  <c r="BG779" i="58"/>
  <c r="BG778" i="58"/>
  <c r="BG777" i="58"/>
  <c r="BG776" i="58"/>
  <c r="BG775" i="58"/>
  <c r="BG774" i="58"/>
  <c r="BG773" i="58"/>
  <c r="BG772" i="58"/>
  <c r="BG771" i="58"/>
  <c r="BG770" i="58"/>
  <c r="BG769" i="58"/>
  <c r="BG768" i="58"/>
  <c r="BG767" i="58"/>
  <c r="BG766" i="58"/>
  <c r="BG765" i="58"/>
  <c r="BG764" i="58"/>
  <c r="BG763" i="58"/>
  <c r="BG762" i="58"/>
  <c r="BG761" i="58"/>
  <c r="BG760" i="58"/>
  <c r="BG759" i="58"/>
  <c r="BG758" i="58"/>
  <c r="BG757" i="58"/>
  <c r="BG756" i="58"/>
  <c r="BG755" i="58"/>
  <c r="BG754" i="58"/>
  <c r="BG753" i="58"/>
  <c r="BG752" i="58"/>
  <c r="BG751" i="58"/>
  <c r="BG750" i="58"/>
  <c r="BG749" i="58"/>
  <c r="BG748" i="58"/>
  <c r="BG747" i="58"/>
  <c r="BG746" i="58"/>
  <c r="BG745" i="58"/>
  <c r="BG744" i="58"/>
  <c r="BG743" i="58"/>
  <c r="BG742" i="58"/>
  <c r="BG741" i="58"/>
  <c r="BG740" i="58"/>
  <c r="BG739" i="58"/>
  <c r="BG738" i="58"/>
  <c r="BG737" i="58"/>
  <c r="BG736" i="58"/>
  <c r="BG735" i="58"/>
  <c r="BG734" i="58"/>
  <c r="BG733" i="58"/>
  <c r="BG732" i="58"/>
  <c r="BG731" i="58"/>
  <c r="BG730" i="58"/>
  <c r="BG729" i="58"/>
  <c r="BG728" i="58"/>
  <c r="BG727" i="58"/>
  <c r="BG726" i="58"/>
  <c r="BG725" i="58"/>
  <c r="BG724" i="58"/>
  <c r="BG723" i="58"/>
  <c r="BG722" i="58"/>
  <c r="BG721" i="58"/>
  <c r="BG720" i="58"/>
  <c r="BG719" i="58"/>
  <c r="BG718" i="58"/>
  <c r="BG717" i="58"/>
  <c r="BG716" i="58"/>
  <c r="BG715" i="58"/>
  <c r="BG714" i="58"/>
  <c r="BG713" i="58"/>
  <c r="BG712" i="58"/>
  <c r="BG711" i="58"/>
  <c r="BG710" i="58"/>
  <c r="BG709" i="58"/>
  <c r="BG708" i="58"/>
  <c r="BG707" i="58"/>
  <c r="BG706" i="58"/>
  <c r="BG705" i="58"/>
  <c r="BG704" i="58"/>
  <c r="BG703" i="58"/>
  <c r="BG702" i="58"/>
  <c r="BG701" i="58"/>
  <c r="BG700" i="58"/>
  <c r="BG699" i="58"/>
  <c r="BG698" i="58"/>
  <c r="BG697" i="58"/>
  <c r="BG696" i="58"/>
  <c r="BG695" i="58"/>
  <c r="BG694" i="58"/>
  <c r="BG693" i="58"/>
  <c r="BG692" i="58"/>
  <c r="BG691" i="58"/>
  <c r="BG690" i="58"/>
  <c r="BG689" i="58"/>
  <c r="BG688" i="58"/>
  <c r="BG687" i="58"/>
  <c r="BG686" i="58"/>
  <c r="BG685" i="58"/>
  <c r="BG684" i="58"/>
  <c r="BG683" i="58"/>
  <c r="BG682" i="58"/>
  <c r="BG681" i="58"/>
  <c r="BG680" i="58"/>
  <c r="BG679" i="58"/>
  <c r="BG678" i="58"/>
  <c r="BG677" i="58"/>
  <c r="BG676" i="58"/>
  <c r="BG675" i="58"/>
  <c r="BG674" i="58"/>
  <c r="BG673" i="58"/>
  <c r="BG672" i="58"/>
  <c r="BG671" i="58"/>
  <c r="BG670" i="58"/>
  <c r="BG669" i="58"/>
  <c r="BG668" i="58"/>
  <c r="BG667" i="58"/>
  <c r="BG666" i="58"/>
  <c r="BG665" i="58"/>
  <c r="BG664" i="58"/>
  <c r="BG663" i="58"/>
  <c r="BG662" i="58"/>
  <c r="BG661" i="58"/>
  <c r="BG660" i="58"/>
  <c r="BG659" i="58"/>
  <c r="BG658" i="58"/>
  <c r="BG657" i="58"/>
  <c r="BG656" i="58"/>
  <c r="BG655" i="58"/>
  <c r="BG654" i="58"/>
  <c r="BG653" i="58"/>
  <c r="BG652" i="58"/>
  <c r="BG651" i="58"/>
  <c r="BG650" i="58"/>
  <c r="BG649" i="58"/>
  <c r="BG648" i="58"/>
  <c r="BG647" i="58"/>
  <c r="BG646" i="58"/>
  <c r="BG645" i="58"/>
  <c r="BG644" i="58"/>
  <c r="BG643" i="58"/>
  <c r="BG642" i="58"/>
  <c r="BG641" i="58"/>
  <c r="BG640" i="58"/>
  <c r="BG639" i="58"/>
  <c r="BG638" i="58"/>
  <c r="BG637" i="58"/>
  <c r="BG636" i="58"/>
  <c r="BG635" i="58"/>
  <c r="BG634" i="58"/>
  <c r="BG633" i="58"/>
  <c r="BG632" i="58"/>
  <c r="BG631" i="58"/>
  <c r="BG630" i="58"/>
  <c r="BG629" i="58"/>
  <c r="BG628" i="58"/>
  <c r="BG627" i="58"/>
  <c r="BG626" i="58"/>
  <c r="BG625" i="58"/>
  <c r="BG624" i="58"/>
  <c r="BG623" i="58"/>
  <c r="BG622" i="58"/>
  <c r="BG621" i="58"/>
  <c r="BG620" i="58"/>
  <c r="BG619" i="58"/>
  <c r="BG618" i="58"/>
  <c r="BG617" i="58"/>
  <c r="BG616" i="58"/>
  <c r="BG615" i="58"/>
  <c r="BG614" i="58"/>
  <c r="BG613" i="58"/>
  <c r="BG612" i="58"/>
  <c r="BG611" i="58"/>
  <c r="BG610" i="58"/>
  <c r="BG609" i="58"/>
  <c r="BG608" i="58"/>
  <c r="BG607" i="58"/>
  <c r="BG606" i="58"/>
  <c r="BG605" i="58"/>
  <c r="BG604" i="58"/>
  <c r="BG603" i="58"/>
  <c r="BG602" i="58"/>
  <c r="BG601" i="58"/>
  <c r="BG600" i="58"/>
  <c r="BG599" i="58"/>
  <c r="BG598" i="58"/>
  <c r="BG597" i="58"/>
  <c r="BG596" i="58"/>
  <c r="BG595" i="58"/>
  <c r="BG594" i="58"/>
  <c r="BG593" i="58"/>
  <c r="BG592" i="58"/>
  <c r="BG591" i="58"/>
  <c r="BG590" i="58"/>
  <c r="BG589" i="58"/>
  <c r="BG588" i="58"/>
  <c r="BG587" i="58"/>
  <c r="BG586" i="58"/>
  <c r="BG585" i="58"/>
  <c r="BG584" i="58"/>
  <c r="BG583" i="58"/>
  <c r="BG582" i="58"/>
  <c r="BG581" i="58"/>
  <c r="BG580" i="58"/>
  <c r="BG579" i="58"/>
  <c r="BG578" i="58"/>
  <c r="BG577" i="58"/>
  <c r="BG576" i="58"/>
  <c r="BG575" i="58"/>
  <c r="BG574" i="58"/>
  <c r="BG573" i="58"/>
  <c r="BG572" i="58"/>
  <c r="BG571" i="58"/>
  <c r="BG570" i="58"/>
  <c r="BG569" i="58"/>
  <c r="BG568" i="58"/>
  <c r="BG567" i="58"/>
  <c r="BG566" i="58"/>
  <c r="BG565" i="58"/>
  <c r="BG564" i="58"/>
  <c r="BG563" i="58"/>
  <c r="BG562" i="58"/>
  <c r="BG561" i="58"/>
  <c r="BG560" i="58"/>
  <c r="BG559" i="58"/>
  <c r="BG558" i="58"/>
  <c r="BG557" i="58"/>
  <c r="BG556" i="58"/>
  <c r="BG555" i="58"/>
  <c r="BG554" i="58"/>
  <c r="BG553" i="58"/>
  <c r="BG552" i="58"/>
  <c r="BG551" i="58"/>
  <c r="BG550" i="58"/>
  <c r="BG549" i="58"/>
  <c r="BG548" i="58"/>
  <c r="BG547" i="58"/>
  <c r="BG546" i="58"/>
  <c r="BG545" i="58"/>
  <c r="BG544" i="58"/>
  <c r="BG543" i="58"/>
  <c r="BG542" i="58"/>
  <c r="BG541" i="58"/>
  <c r="BG540" i="58"/>
  <c r="BG539" i="58"/>
  <c r="BG538" i="58"/>
  <c r="BG537" i="58"/>
  <c r="BG536" i="58"/>
  <c r="BG535" i="58"/>
  <c r="BG534" i="58"/>
  <c r="BG533" i="58"/>
  <c r="BG532" i="58"/>
  <c r="BG531" i="58"/>
  <c r="BG530" i="58"/>
  <c r="BG529" i="58"/>
  <c r="BG528" i="58"/>
  <c r="BG527" i="58"/>
  <c r="BG526" i="58"/>
  <c r="BG525" i="58"/>
  <c r="BG524" i="58"/>
  <c r="BG523" i="58"/>
  <c r="BG522" i="58"/>
  <c r="BG521" i="58"/>
  <c r="BG520" i="58"/>
  <c r="BG519" i="58"/>
  <c r="BG518" i="58"/>
  <c r="BG517" i="58"/>
  <c r="BG516" i="58"/>
  <c r="BG515" i="58"/>
  <c r="BG514" i="58"/>
  <c r="BG513" i="58"/>
  <c r="BG512" i="58"/>
  <c r="BG511" i="58"/>
  <c r="BG510" i="58"/>
  <c r="BG509" i="58"/>
  <c r="BG508" i="58"/>
  <c r="BG507" i="58"/>
  <c r="BG506" i="58"/>
  <c r="BG505" i="58"/>
  <c r="BG504" i="58"/>
  <c r="BG503" i="58"/>
  <c r="BG502" i="58"/>
  <c r="BG501" i="58"/>
  <c r="BG500" i="58"/>
  <c r="BG499" i="58"/>
  <c r="BG498" i="58"/>
  <c r="BG497" i="58"/>
  <c r="BG496" i="58"/>
  <c r="BG495" i="58"/>
  <c r="BG494" i="58"/>
  <c r="BG493" i="58"/>
  <c r="BG492" i="58"/>
  <c r="BG491" i="58"/>
  <c r="BG490" i="58"/>
  <c r="BG489" i="58"/>
  <c r="BG488" i="58"/>
  <c r="BG487" i="58"/>
  <c r="BG486" i="58"/>
  <c r="BG485" i="58"/>
  <c r="BG484" i="58"/>
  <c r="BG483" i="58"/>
  <c r="BG482" i="58"/>
  <c r="BG481" i="58"/>
  <c r="BG480" i="58"/>
  <c r="BG479" i="58"/>
  <c r="BG478" i="58"/>
  <c r="BG477" i="58"/>
  <c r="BG476" i="58"/>
  <c r="BG475" i="58"/>
  <c r="BG474" i="58"/>
  <c r="BG473" i="58"/>
  <c r="BG472" i="58"/>
  <c r="BG471" i="58"/>
  <c r="BG470" i="58"/>
  <c r="BG469" i="58"/>
  <c r="BG468" i="58"/>
  <c r="BG467" i="58"/>
  <c r="BG466" i="58"/>
  <c r="BG465" i="58"/>
  <c r="BG464" i="58"/>
  <c r="BG463" i="58"/>
  <c r="BG462" i="58"/>
  <c r="BG461" i="58"/>
  <c r="BG460" i="58"/>
  <c r="BG459" i="58"/>
  <c r="BG458" i="58"/>
  <c r="BG457" i="58"/>
  <c r="BG456" i="58"/>
  <c r="BG455" i="58"/>
  <c r="BG454" i="58"/>
  <c r="BG453" i="58"/>
  <c r="BG452" i="58"/>
  <c r="BG451" i="58"/>
  <c r="BG450" i="58"/>
  <c r="BG449" i="58"/>
  <c r="BG448" i="58"/>
  <c r="BG447" i="58"/>
  <c r="BG446" i="58"/>
  <c r="BG445" i="58"/>
  <c r="BG444" i="58"/>
  <c r="BG443" i="58"/>
  <c r="BG442" i="58"/>
  <c r="BG441" i="58"/>
  <c r="BG440" i="58"/>
  <c r="BG439" i="58"/>
  <c r="BG438" i="58"/>
  <c r="BG437" i="58"/>
  <c r="BG436" i="58"/>
  <c r="BG435" i="58"/>
  <c r="BG434" i="58"/>
  <c r="BG433" i="58"/>
  <c r="BG432" i="58"/>
  <c r="BG431" i="58"/>
  <c r="BG430" i="58"/>
  <c r="BG429" i="58"/>
  <c r="BG428" i="58"/>
  <c r="BG427" i="58"/>
  <c r="BG426" i="58"/>
  <c r="BG425" i="58"/>
  <c r="BG424" i="58"/>
  <c r="BG423" i="58"/>
  <c r="BG422" i="58"/>
  <c r="BG421" i="58"/>
  <c r="BG420" i="58"/>
  <c r="BG419" i="58"/>
  <c r="BG418" i="58"/>
  <c r="BG417" i="58"/>
  <c r="BG416" i="58"/>
  <c r="BG415" i="58"/>
  <c r="BG414" i="58"/>
  <c r="BG413" i="58"/>
  <c r="BG412" i="58"/>
  <c r="BG411" i="58"/>
  <c r="BG410" i="58"/>
  <c r="BG409" i="58"/>
  <c r="BG408" i="58"/>
  <c r="BG407" i="58"/>
  <c r="BG406" i="58"/>
  <c r="BG405" i="58"/>
  <c r="BG404" i="58"/>
  <c r="BG403" i="58"/>
  <c r="BG402" i="58"/>
  <c r="BG401" i="58"/>
  <c r="BG400" i="58"/>
  <c r="BG399" i="58"/>
  <c r="BG398" i="58"/>
  <c r="BG397" i="58"/>
  <c r="BG396" i="58"/>
  <c r="BG395" i="58"/>
  <c r="BG394" i="58"/>
  <c r="BG393" i="58"/>
  <c r="BG392" i="58"/>
  <c r="BG391" i="58"/>
  <c r="BG390" i="58"/>
  <c r="BG389" i="58"/>
  <c r="BG388" i="58"/>
  <c r="BG387" i="58"/>
  <c r="BG386" i="58"/>
  <c r="BG385" i="58"/>
  <c r="BG384" i="58"/>
  <c r="BG383" i="58"/>
  <c r="BG382" i="58"/>
  <c r="BG381" i="58"/>
  <c r="BG380" i="58"/>
  <c r="BG379" i="58"/>
  <c r="BG378" i="58"/>
  <c r="BG377" i="58"/>
  <c r="BG376" i="58"/>
  <c r="BG375" i="58"/>
  <c r="BG374" i="58"/>
  <c r="BG373" i="58"/>
  <c r="BG372" i="58"/>
  <c r="BG371" i="58"/>
  <c r="BG370" i="58"/>
  <c r="BG369" i="58"/>
  <c r="BG368" i="58"/>
  <c r="BG367" i="58"/>
  <c r="BG366" i="58"/>
  <c r="BG365" i="58"/>
  <c r="BG364" i="58"/>
  <c r="BG363" i="58"/>
  <c r="BG362" i="58"/>
  <c r="BG361" i="58"/>
  <c r="BG360" i="58"/>
  <c r="BG359" i="58"/>
  <c r="BG358" i="58"/>
  <c r="BG357" i="58"/>
  <c r="BG356" i="58"/>
  <c r="BG355" i="58"/>
  <c r="BG354" i="58"/>
  <c r="BG353" i="58"/>
  <c r="BG352" i="58"/>
  <c r="BG351" i="58"/>
  <c r="BG350" i="58"/>
  <c r="BG349" i="58"/>
  <c r="BG348" i="58"/>
  <c r="BG347" i="58"/>
  <c r="BG346" i="58"/>
  <c r="BG345" i="58"/>
  <c r="BG344" i="58"/>
  <c r="BG343" i="58"/>
  <c r="BG342" i="58"/>
  <c r="BG341" i="58"/>
  <c r="BG340" i="58"/>
  <c r="BG339" i="58"/>
  <c r="BG338" i="58"/>
  <c r="BG337" i="58"/>
  <c r="BG336" i="58"/>
  <c r="BG335" i="58"/>
  <c r="BG334" i="58"/>
  <c r="BG333" i="58"/>
  <c r="BG332" i="58"/>
  <c r="BG331" i="58"/>
  <c r="BG330" i="58"/>
  <c r="BG329" i="58"/>
  <c r="BG328" i="58"/>
  <c r="BG327" i="58"/>
  <c r="BG326" i="58"/>
  <c r="BG325" i="58"/>
  <c r="BG324" i="58"/>
  <c r="BG323" i="58"/>
  <c r="BG322" i="58"/>
  <c r="BG321" i="58"/>
  <c r="BG320" i="58"/>
  <c r="BG319" i="58"/>
  <c r="BG318" i="58"/>
  <c r="BG317" i="58"/>
  <c r="BG316" i="58"/>
  <c r="BG315" i="58"/>
  <c r="BG314" i="58"/>
  <c r="BG313" i="58"/>
  <c r="BG312" i="58"/>
  <c r="BG311" i="58"/>
  <c r="BG310" i="58"/>
  <c r="BG309" i="58"/>
  <c r="BG308" i="58"/>
  <c r="BG307" i="58"/>
  <c r="BG306" i="58"/>
  <c r="BG305" i="58"/>
  <c r="BG304" i="58"/>
  <c r="BG303" i="58"/>
  <c r="BG302" i="58"/>
  <c r="BG301" i="58"/>
  <c r="BG300" i="58"/>
  <c r="BG299" i="58"/>
  <c r="BG298" i="58"/>
  <c r="BG297" i="58"/>
  <c r="BG296" i="58"/>
  <c r="BG295" i="58"/>
  <c r="BG294" i="58"/>
  <c r="BG293" i="58"/>
  <c r="BG292" i="58"/>
  <c r="BG291" i="58"/>
  <c r="BG290" i="58"/>
  <c r="BG289" i="58"/>
  <c r="BG288" i="58"/>
  <c r="BG287" i="58"/>
  <c r="BG286" i="58"/>
  <c r="BG285" i="58"/>
  <c r="BG284" i="58"/>
  <c r="BG283" i="58"/>
  <c r="BG282" i="58"/>
  <c r="BG281" i="58"/>
  <c r="BG280" i="58"/>
  <c r="BG279" i="58"/>
  <c r="BG278" i="58"/>
  <c r="BG277" i="58"/>
  <c r="BG276" i="58"/>
  <c r="BG275" i="58"/>
  <c r="BG274" i="58"/>
  <c r="BG273" i="58"/>
  <c r="BG272" i="58"/>
  <c r="BG271" i="58"/>
  <c r="BG270" i="58"/>
  <c r="BG269" i="58"/>
  <c r="BG268" i="58"/>
  <c r="BG267" i="58"/>
  <c r="BG266" i="58"/>
  <c r="BG265" i="58"/>
  <c r="BG264" i="58"/>
  <c r="BG263" i="58"/>
  <c r="BG262" i="58"/>
  <c r="BG261" i="58"/>
  <c r="BG260" i="58"/>
  <c r="BG259" i="58"/>
  <c r="BG258" i="58"/>
  <c r="BG257" i="58"/>
  <c r="BG256" i="58"/>
  <c r="BG255" i="58"/>
  <c r="BG254" i="58"/>
  <c r="BG253" i="58"/>
  <c r="BG252" i="58"/>
  <c r="BG251" i="58"/>
  <c r="BG250" i="58"/>
  <c r="BG249" i="58"/>
  <c r="BG248" i="58"/>
  <c r="BG247" i="58"/>
  <c r="BG246" i="58"/>
  <c r="BG245" i="58"/>
  <c r="BG244" i="58"/>
  <c r="BG243" i="58"/>
  <c r="BG242" i="58"/>
  <c r="BG241" i="58"/>
  <c r="BG240" i="58"/>
  <c r="BG239" i="58"/>
  <c r="BG238" i="58"/>
  <c r="BG237" i="58"/>
  <c r="BG236" i="58"/>
  <c r="BG235" i="58"/>
  <c r="BG234" i="58"/>
  <c r="BG233" i="58"/>
  <c r="BG232" i="58"/>
  <c r="BG231" i="58"/>
  <c r="BG230" i="58"/>
  <c r="BG229" i="58"/>
  <c r="BG228" i="58"/>
  <c r="BG227" i="58"/>
  <c r="BG226" i="58"/>
  <c r="BG225" i="58"/>
  <c r="BG224" i="58"/>
  <c r="BG223" i="58"/>
  <c r="BG222" i="58"/>
  <c r="BG221" i="58"/>
  <c r="BG220" i="58"/>
  <c r="BG219" i="58"/>
  <c r="BG218" i="58"/>
  <c r="BG217" i="58"/>
  <c r="BG216" i="58"/>
  <c r="BG215" i="58"/>
  <c r="BG214" i="58"/>
  <c r="BG213" i="58"/>
  <c r="BG212" i="58"/>
  <c r="BG211" i="58"/>
  <c r="BG210" i="58"/>
  <c r="BG209" i="58"/>
  <c r="BG208" i="58"/>
  <c r="BG207" i="58"/>
  <c r="BG206" i="58"/>
  <c r="BG205" i="58"/>
  <c r="BG204" i="58"/>
  <c r="BG203" i="58"/>
  <c r="BG202" i="58"/>
  <c r="BG201" i="58"/>
  <c r="BG200" i="58"/>
  <c r="BG199" i="58"/>
  <c r="BG198" i="58"/>
  <c r="BG197" i="58"/>
  <c r="BG196" i="58"/>
  <c r="BG195" i="58"/>
  <c r="BG194" i="58"/>
  <c r="BG193" i="58"/>
  <c r="BG192" i="58"/>
  <c r="BG191" i="58"/>
  <c r="BG190" i="58"/>
  <c r="BG189" i="58"/>
  <c r="BG188" i="58"/>
  <c r="BG187" i="58"/>
  <c r="BG186" i="58"/>
  <c r="BG185" i="58"/>
  <c r="BG184" i="58"/>
  <c r="BG183" i="58"/>
  <c r="BG182" i="58"/>
  <c r="BG181" i="58"/>
  <c r="BG180" i="58"/>
  <c r="BG179" i="58"/>
  <c r="BG178" i="58"/>
  <c r="BG177" i="58"/>
  <c r="BG176" i="58"/>
  <c r="BG175" i="58"/>
  <c r="BG174" i="58"/>
  <c r="BG173" i="58"/>
  <c r="BG172" i="58"/>
  <c r="BG171" i="58"/>
  <c r="BG170" i="58"/>
  <c r="BG169" i="58"/>
  <c r="BG168" i="58"/>
  <c r="BG167" i="58"/>
  <c r="BG166" i="58"/>
  <c r="BG165" i="58"/>
  <c r="BG164" i="58"/>
  <c r="BG163" i="58"/>
  <c r="BG162" i="58"/>
  <c r="BG161" i="58"/>
  <c r="BG160" i="58"/>
  <c r="BG159" i="58"/>
  <c r="BG158" i="58"/>
  <c r="BG157" i="58"/>
  <c r="BG156" i="58"/>
  <c r="BG155" i="58"/>
  <c r="BG154" i="58"/>
  <c r="BG153" i="58"/>
  <c r="BG152" i="58"/>
  <c r="BG151" i="58"/>
  <c r="BG150" i="58"/>
  <c r="BG149" i="58"/>
  <c r="BG148" i="58"/>
  <c r="BG147" i="58"/>
  <c r="BG146" i="58"/>
  <c r="BG145" i="58"/>
  <c r="BG144" i="58"/>
  <c r="BG143" i="58"/>
  <c r="BG142" i="58"/>
  <c r="BG141" i="58"/>
  <c r="BG140" i="58"/>
  <c r="BG139" i="58"/>
  <c r="BG138" i="58"/>
  <c r="BG137" i="58"/>
  <c r="BG136" i="58"/>
  <c r="BG135" i="58"/>
  <c r="BG134" i="58"/>
  <c r="BG133" i="58"/>
  <c r="BG132" i="58"/>
  <c r="BG131" i="58"/>
  <c r="BG130" i="58"/>
  <c r="BG129" i="58"/>
  <c r="BG128" i="58"/>
  <c r="BG127" i="58"/>
  <c r="BG126" i="58"/>
  <c r="BG125" i="58"/>
  <c r="BG124" i="58"/>
  <c r="BG123" i="58"/>
  <c r="BG122" i="58"/>
  <c r="BG121" i="58"/>
  <c r="BG120" i="58"/>
  <c r="BG119" i="58"/>
  <c r="BG118" i="58"/>
  <c r="BG117" i="58"/>
  <c r="BG116" i="58"/>
  <c r="BG115" i="58"/>
  <c r="BG114" i="58"/>
  <c r="BG113" i="58"/>
  <c r="BG112" i="58"/>
  <c r="BG111" i="58"/>
  <c r="BG110" i="58"/>
  <c r="BG109" i="58"/>
  <c r="BG108" i="58"/>
  <c r="BG107" i="58"/>
  <c r="BG106" i="58"/>
  <c r="BG105" i="58"/>
  <c r="BG104" i="58"/>
  <c r="BG103" i="58"/>
  <c r="BG102" i="58"/>
  <c r="BG101" i="58"/>
  <c r="BG100" i="58"/>
  <c r="BG99" i="58"/>
  <c r="BG98" i="58"/>
  <c r="BG97" i="58"/>
  <c r="BG96" i="58"/>
  <c r="BG95" i="58"/>
  <c r="BG94" i="58"/>
  <c r="BG93" i="58"/>
  <c r="BG92" i="58"/>
  <c r="BG91" i="58"/>
  <c r="BG90" i="58"/>
  <c r="BG89" i="58"/>
  <c r="BG88" i="58"/>
  <c r="BG87" i="58"/>
  <c r="BG86" i="58"/>
  <c r="BG85" i="58"/>
  <c r="BG84" i="58"/>
  <c r="BG83" i="58"/>
  <c r="BG82" i="58"/>
  <c r="BG81" i="58"/>
  <c r="BG80" i="58"/>
  <c r="BG79" i="58"/>
  <c r="BG78" i="58"/>
  <c r="BG77" i="58"/>
  <c r="BG76" i="58"/>
  <c r="BG75" i="58"/>
  <c r="BG74" i="58"/>
  <c r="BG73" i="58"/>
  <c r="BG72" i="58"/>
  <c r="BG71" i="58"/>
  <c r="BG70" i="58"/>
  <c r="BG69" i="58"/>
  <c r="BG68" i="58"/>
  <c r="BG67" i="58"/>
  <c r="BG66" i="58"/>
  <c r="BG65" i="58"/>
  <c r="BG64" i="58"/>
  <c r="BG63" i="58"/>
  <c r="BG62" i="58"/>
  <c r="BG61" i="58"/>
  <c r="BG60" i="58"/>
  <c r="BG59" i="58"/>
  <c r="BG58" i="58"/>
  <c r="BG57" i="58"/>
  <c r="BG56" i="58"/>
  <c r="BG55" i="58"/>
  <c r="BG54" i="58"/>
  <c r="BG53" i="58"/>
  <c r="BG52" i="58"/>
  <c r="BG51" i="58"/>
  <c r="BG50" i="58"/>
  <c r="BG49" i="58"/>
  <c r="BG48" i="58"/>
  <c r="BG47" i="58"/>
  <c r="BG46" i="58"/>
  <c r="BG45" i="58"/>
  <c r="BG44" i="58"/>
  <c r="BG43" i="58"/>
  <c r="BG42" i="58"/>
  <c r="BG41" i="58"/>
  <c r="BG40" i="58"/>
  <c r="BG39" i="58"/>
  <c r="BG38" i="58"/>
  <c r="BG37" i="58"/>
  <c r="BG36" i="58"/>
  <c r="BG35" i="58"/>
  <c r="BG34" i="58"/>
  <c r="BG33" i="58"/>
  <c r="BG32" i="58"/>
  <c r="BG31" i="58"/>
  <c r="BG30" i="58"/>
  <c r="BG29" i="58"/>
  <c r="BG28" i="58"/>
  <c r="BG27" i="58"/>
  <c r="BG26" i="58"/>
  <c r="BG25" i="58"/>
  <c r="BG24" i="58"/>
  <c r="BG23" i="58"/>
  <c r="BG22" i="58"/>
  <c r="BG21" i="58"/>
  <c r="BG20" i="58"/>
  <c r="BG19" i="58"/>
  <c r="BG18" i="58"/>
  <c r="BG17" i="58"/>
  <c r="BG16" i="58"/>
  <c r="BG15" i="58"/>
  <c r="BG14" i="58"/>
  <c r="BG13" i="58"/>
  <c r="BG12" i="58"/>
  <c r="BG11" i="58"/>
  <c r="BG10" i="58"/>
  <c r="BG9" i="58"/>
  <c r="BG8" i="58"/>
  <c r="BG7" i="58"/>
  <c r="BF820" i="58"/>
  <c r="BF819" i="58"/>
  <c r="BF818" i="58"/>
  <c r="BF817" i="58"/>
  <c r="BF816" i="58"/>
  <c r="BF815" i="58"/>
  <c r="BF814" i="58"/>
  <c r="BF813" i="58"/>
  <c r="BF812" i="58"/>
  <c r="BF811" i="58"/>
  <c r="BF810" i="58"/>
  <c r="BF809" i="58"/>
  <c r="BF808" i="58"/>
  <c r="BF807" i="58"/>
  <c r="BF806" i="58"/>
  <c r="BF805" i="58"/>
  <c r="BF804" i="58"/>
  <c r="BF803" i="58"/>
  <c r="BF802" i="58"/>
  <c r="BF801" i="58"/>
  <c r="BF800" i="58"/>
  <c r="BF799" i="58"/>
  <c r="BF798" i="58"/>
  <c r="BF797" i="58"/>
  <c r="BF796" i="58"/>
  <c r="BF795" i="58"/>
  <c r="BF794" i="58"/>
  <c r="BF793" i="58"/>
  <c r="BF792" i="58"/>
  <c r="BF791" i="58"/>
  <c r="BF790" i="58"/>
  <c r="BF789" i="58"/>
  <c r="BF788" i="58"/>
  <c r="BF787" i="58"/>
  <c r="BF786" i="58"/>
  <c r="BF785" i="58"/>
  <c r="BF784" i="58"/>
  <c r="BF783" i="58"/>
  <c r="BF782" i="58"/>
  <c r="BF781" i="58"/>
  <c r="BF780" i="58"/>
  <c r="BF779" i="58"/>
  <c r="BF778" i="58"/>
  <c r="BF777" i="58"/>
  <c r="BF776" i="58"/>
  <c r="BF775" i="58"/>
  <c r="BF774" i="58"/>
  <c r="BF773" i="58"/>
  <c r="BF772" i="58"/>
  <c r="BF771" i="58"/>
  <c r="BF770" i="58"/>
  <c r="BF769" i="58"/>
  <c r="BF768" i="58"/>
  <c r="BF767" i="58"/>
  <c r="BF766" i="58"/>
  <c r="BF765" i="58"/>
  <c r="BF764" i="58"/>
  <c r="BF763" i="58"/>
  <c r="BF762" i="58"/>
  <c r="BF761" i="58"/>
  <c r="BF760" i="58"/>
  <c r="BF759" i="58"/>
  <c r="BF758" i="58"/>
  <c r="BF757" i="58"/>
  <c r="BF756" i="58"/>
  <c r="BF755" i="58"/>
  <c r="BF754" i="58"/>
  <c r="BF753" i="58"/>
  <c r="BF752" i="58"/>
  <c r="BF751" i="58"/>
  <c r="BF750" i="58"/>
  <c r="BF749" i="58"/>
  <c r="BF748" i="58"/>
  <c r="BF747" i="58"/>
  <c r="BF746" i="58"/>
  <c r="BF745" i="58"/>
  <c r="BF744" i="58"/>
  <c r="BF743" i="58"/>
  <c r="BF742" i="58"/>
  <c r="BF741" i="58"/>
  <c r="BF740" i="58"/>
  <c r="BF739" i="58"/>
  <c r="BF738" i="58"/>
  <c r="BF737" i="58"/>
  <c r="BF736" i="58"/>
  <c r="BF735" i="58"/>
  <c r="BF734" i="58"/>
  <c r="BF733" i="58"/>
  <c r="BF732" i="58"/>
  <c r="BF731" i="58"/>
  <c r="BF730" i="58"/>
  <c r="BF729" i="58"/>
  <c r="BF728" i="58"/>
  <c r="BF727" i="58"/>
  <c r="BF726" i="58"/>
  <c r="BF725" i="58"/>
  <c r="BF724" i="58"/>
  <c r="BF723" i="58"/>
  <c r="BF722" i="58"/>
  <c r="BF721" i="58"/>
  <c r="BF720" i="58"/>
  <c r="BF719" i="58"/>
  <c r="BF718" i="58"/>
  <c r="BF717" i="58"/>
  <c r="BF716" i="58"/>
  <c r="BF715" i="58"/>
  <c r="BF714" i="58"/>
  <c r="BF713" i="58"/>
  <c r="BF712" i="58"/>
  <c r="BF711" i="58"/>
  <c r="BF710" i="58"/>
  <c r="BF709" i="58"/>
  <c r="BF708" i="58"/>
  <c r="BF707" i="58"/>
  <c r="BF706" i="58"/>
  <c r="BF705" i="58"/>
  <c r="BF704" i="58"/>
  <c r="BF703" i="58"/>
  <c r="BF702" i="58"/>
  <c r="BF701" i="58"/>
  <c r="BF700" i="58"/>
  <c r="BF699" i="58"/>
  <c r="BF698" i="58"/>
  <c r="BF697" i="58"/>
  <c r="BF696" i="58"/>
  <c r="BF695" i="58"/>
  <c r="BF694" i="58"/>
  <c r="BF693" i="58"/>
  <c r="BF692" i="58"/>
  <c r="BF691" i="58"/>
  <c r="BF690" i="58"/>
  <c r="BF689" i="58"/>
  <c r="BF688" i="58"/>
  <c r="BF687" i="58"/>
  <c r="BF686" i="58"/>
  <c r="BF685" i="58"/>
  <c r="BF684" i="58"/>
  <c r="BF683" i="58"/>
  <c r="BF682" i="58"/>
  <c r="BF681" i="58"/>
  <c r="BF680" i="58"/>
  <c r="BF679" i="58"/>
  <c r="BF678" i="58"/>
  <c r="BF677" i="58"/>
  <c r="BF676" i="58"/>
  <c r="BF675" i="58"/>
  <c r="BF674" i="58"/>
  <c r="BF673" i="58"/>
  <c r="BF672" i="58"/>
  <c r="BF671" i="58"/>
  <c r="BF670" i="58"/>
  <c r="BF669" i="58"/>
  <c r="BF668" i="58"/>
  <c r="BF667" i="58"/>
  <c r="BF666" i="58"/>
  <c r="BF665" i="58"/>
  <c r="BF664" i="58"/>
  <c r="BF663" i="58"/>
  <c r="BF662" i="58"/>
  <c r="BF661" i="58"/>
  <c r="BF660" i="58"/>
  <c r="BF659" i="58"/>
  <c r="BF658" i="58"/>
  <c r="BF657" i="58"/>
  <c r="BF656" i="58"/>
  <c r="BF655" i="58"/>
  <c r="BF654" i="58"/>
  <c r="BF653" i="58"/>
  <c r="BF652" i="58"/>
  <c r="BF651" i="58"/>
  <c r="BF650" i="58"/>
  <c r="BF649" i="58"/>
  <c r="BF648" i="58"/>
  <c r="BF647" i="58"/>
  <c r="BF646" i="58"/>
  <c r="BF645" i="58"/>
  <c r="BF644" i="58"/>
  <c r="BF643" i="58"/>
  <c r="BF642" i="58"/>
  <c r="BF641" i="58"/>
  <c r="BF640" i="58"/>
  <c r="BF639" i="58"/>
  <c r="BF638" i="58"/>
  <c r="BF637" i="58"/>
  <c r="BF636" i="58"/>
  <c r="BF635" i="58"/>
  <c r="BF634" i="58"/>
  <c r="BF633" i="58"/>
  <c r="BF632" i="58"/>
  <c r="BF631" i="58"/>
  <c r="BF630" i="58"/>
  <c r="BF629" i="58"/>
  <c r="BF628" i="58"/>
  <c r="BF627" i="58"/>
  <c r="BF626" i="58"/>
  <c r="BF625" i="58"/>
  <c r="BF624" i="58"/>
  <c r="BF623" i="58"/>
  <c r="BF622" i="58"/>
  <c r="BF621" i="58"/>
  <c r="BF620" i="58"/>
  <c r="BF619" i="58"/>
  <c r="BF618" i="58"/>
  <c r="BF617" i="58"/>
  <c r="BF616" i="58"/>
  <c r="BF615" i="58"/>
  <c r="BF614" i="58"/>
  <c r="BF613" i="58"/>
  <c r="BF612" i="58"/>
  <c r="BF611" i="58"/>
  <c r="BF610" i="58"/>
  <c r="BF609" i="58"/>
  <c r="BF608" i="58"/>
  <c r="BF607" i="58"/>
  <c r="BF606" i="58"/>
  <c r="BF605" i="58"/>
  <c r="BF604" i="58"/>
  <c r="BF603" i="58"/>
  <c r="BF602" i="58"/>
  <c r="BF601" i="58"/>
  <c r="BF600" i="58"/>
  <c r="BF599" i="58"/>
  <c r="BF598" i="58"/>
  <c r="BF597" i="58"/>
  <c r="BF596" i="58"/>
  <c r="BF595" i="58"/>
  <c r="BF594" i="58"/>
  <c r="BF593" i="58"/>
  <c r="BF592" i="58"/>
  <c r="BF591" i="58"/>
  <c r="BF590" i="58"/>
  <c r="BF589" i="58"/>
  <c r="BF588" i="58"/>
  <c r="BF587" i="58"/>
  <c r="BF586" i="58"/>
  <c r="BF585" i="58"/>
  <c r="BF584" i="58"/>
  <c r="BF583" i="58"/>
  <c r="BF582" i="58"/>
  <c r="BF581" i="58"/>
  <c r="BF580" i="58"/>
  <c r="BF579" i="58"/>
  <c r="BF578" i="58"/>
  <c r="BF577" i="58"/>
  <c r="BF576" i="58"/>
  <c r="BF575" i="58"/>
  <c r="BF574" i="58"/>
  <c r="BF573" i="58"/>
  <c r="BF572" i="58"/>
  <c r="BF571" i="58"/>
  <c r="BF570" i="58"/>
  <c r="BF569" i="58"/>
  <c r="BF568" i="58"/>
  <c r="BF567" i="58"/>
  <c r="BF566" i="58"/>
  <c r="BF565" i="58"/>
  <c r="BF564" i="58"/>
  <c r="BF563" i="58"/>
  <c r="BF562" i="58"/>
  <c r="BF561" i="58"/>
  <c r="BF560" i="58"/>
  <c r="BF559" i="58"/>
  <c r="BF558" i="58"/>
  <c r="BF557" i="58"/>
  <c r="BF556" i="58"/>
  <c r="BF555" i="58"/>
  <c r="BF554" i="58"/>
  <c r="BF553" i="58"/>
  <c r="BF552" i="58"/>
  <c r="BF551" i="58"/>
  <c r="BF550" i="58"/>
  <c r="BF549" i="58"/>
  <c r="BF548" i="58"/>
  <c r="BF547" i="58"/>
  <c r="BF546" i="58"/>
  <c r="BF545" i="58"/>
  <c r="BF544" i="58"/>
  <c r="BF543" i="58"/>
  <c r="BF542" i="58"/>
  <c r="BF541" i="58"/>
  <c r="BF540" i="58"/>
  <c r="BF539" i="58"/>
  <c r="BF538" i="58"/>
  <c r="BF537" i="58"/>
  <c r="BF536" i="58"/>
  <c r="BF535" i="58"/>
  <c r="BF534" i="58"/>
  <c r="BF533" i="58"/>
  <c r="BF532" i="58"/>
  <c r="BF531" i="58"/>
  <c r="BF530" i="58"/>
  <c r="BF529" i="58"/>
  <c r="BF528" i="58"/>
  <c r="BF527" i="58"/>
  <c r="BF526" i="58"/>
  <c r="BF525" i="58"/>
  <c r="BF524" i="58"/>
  <c r="BF523" i="58"/>
  <c r="BF522" i="58"/>
  <c r="BF521" i="58"/>
  <c r="BF520" i="58"/>
  <c r="BF519" i="58"/>
  <c r="BF518" i="58"/>
  <c r="BF517" i="58"/>
  <c r="BF516" i="58"/>
  <c r="BF515" i="58"/>
  <c r="BF514" i="58"/>
  <c r="BF513" i="58"/>
  <c r="BF512" i="58"/>
  <c r="BF511" i="58"/>
  <c r="BF510" i="58"/>
  <c r="BF509" i="58"/>
  <c r="BF508" i="58"/>
  <c r="BF507" i="58"/>
  <c r="BF506" i="58"/>
  <c r="BF505" i="58"/>
  <c r="BF504" i="58"/>
  <c r="BF503" i="58"/>
  <c r="BF502" i="58"/>
  <c r="BF501" i="58"/>
  <c r="BF500" i="58"/>
  <c r="BF499" i="58"/>
  <c r="BF498" i="58"/>
  <c r="BF497" i="58"/>
  <c r="BF496" i="58"/>
  <c r="BF495" i="58"/>
  <c r="BF494" i="58"/>
  <c r="BF493" i="58"/>
  <c r="BF492" i="58"/>
  <c r="BF491" i="58"/>
  <c r="BF490" i="58"/>
  <c r="BF489" i="58"/>
  <c r="BF488" i="58"/>
  <c r="BF487" i="58"/>
  <c r="BF486" i="58"/>
  <c r="BF485" i="58"/>
  <c r="BF484" i="58"/>
  <c r="BF483" i="58"/>
  <c r="BF482" i="58"/>
  <c r="BF481" i="58"/>
  <c r="BF480" i="58"/>
  <c r="BF479" i="58"/>
  <c r="BF478" i="58"/>
  <c r="BF477" i="58"/>
  <c r="BF476" i="58"/>
  <c r="BF475" i="58"/>
  <c r="BF474" i="58"/>
  <c r="BF473" i="58"/>
  <c r="BF472" i="58"/>
  <c r="BF471" i="58"/>
  <c r="BF470" i="58"/>
  <c r="BF469" i="58"/>
  <c r="BF468" i="58"/>
  <c r="BF467" i="58"/>
  <c r="BF466" i="58"/>
  <c r="BF465" i="58"/>
  <c r="BF464" i="58"/>
  <c r="BF463" i="58"/>
  <c r="BF462" i="58"/>
  <c r="BF461" i="58"/>
  <c r="BF460" i="58"/>
  <c r="BF459" i="58"/>
  <c r="BF458" i="58"/>
  <c r="BF457" i="58"/>
  <c r="BF456" i="58"/>
  <c r="BF455" i="58"/>
  <c r="BF454" i="58"/>
  <c r="BF453" i="58"/>
  <c r="BF452" i="58"/>
  <c r="BF451" i="58"/>
  <c r="BF450" i="58"/>
  <c r="BF449" i="58"/>
  <c r="BF448" i="58"/>
  <c r="BF447" i="58"/>
  <c r="BF446" i="58"/>
  <c r="BF445" i="58"/>
  <c r="BF444" i="58"/>
  <c r="BF443" i="58"/>
  <c r="BF442" i="58"/>
  <c r="BF441" i="58"/>
  <c r="BF440" i="58"/>
  <c r="BF439" i="58"/>
  <c r="BF438" i="58"/>
  <c r="BF437" i="58"/>
  <c r="BF436" i="58"/>
  <c r="BF435" i="58"/>
  <c r="BF434" i="58"/>
  <c r="BF433" i="58"/>
  <c r="BF432" i="58"/>
  <c r="BF431" i="58"/>
  <c r="BF430" i="58"/>
  <c r="BF429" i="58"/>
  <c r="BF428" i="58"/>
  <c r="BF427" i="58"/>
  <c r="BF426" i="58"/>
  <c r="BF425" i="58"/>
  <c r="BF424" i="58"/>
  <c r="BF423" i="58"/>
  <c r="BF422" i="58"/>
  <c r="BF421" i="58"/>
  <c r="BF420" i="58"/>
  <c r="BF419" i="58"/>
  <c r="BF418" i="58"/>
  <c r="BF417" i="58"/>
  <c r="BF416" i="58"/>
  <c r="BF415" i="58"/>
  <c r="BF414" i="58"/>
  <c r="BF413" i="58"/>
  <c r="BF412" i="58"/>
  <c r="BF411" i="58"/>
  <c r="BF410" i="58"/>
  <c r="BF409" i="58"/>
  <c r="BF408" i="58"/>
  <c r="BF407" i="58"/>
  <c r="BF406" i="58"/>
  <c r="BF405" i="58"/>
  <c r="BF404" i="58"/>
  <c r="BF403" i="58"/>
  <c r="BF402" i="58"/>
  <c r="BF401" i="58"/>
  <c r="BF400" i="58"/>
  <c r="BF399" i="58"/>
  <c r="BF398" i="58"/>
  <c r="BF397" i="58"/>
  <c r="BF396" i="58"/>
  <c r="BF395" i="58"/>
  <c r="BF394" i="58"/>
  <c r="BF393" i="58"/>
  <c r="BF392" i="58"/>
  <c r="BF391" i="58"/>
  <c r="BF390" i="58"/>
  <c r="BF389" i="58"/>
  <c r="BF388" i="58"/>
  <c r="BF387" i="58"/>
  <c r="BF386" i="58"/>
  <c r="BF385" i="58"/>
  <c r="BF384" i="58"/>
  <c r="BF383" i="58"/>
  <c r="BF382" i="58"/>
  <c r="BF381" i="58"/>
  <c r="BF380" i="58"/>
  <c r="BF379" i="58"/>
  <c r="BF378" i="58"/>
  <c r="BF377" i="58"/>
  <c r="BF376" i="58"/>
  <c r="BF375" i="58"/>
  <c r="BF374" i="58"/>
  <c r="BF373" i="58"/>
  <c r="BF372" i="58"/>
  <c r="BF371" i="58"/>
  <c r="BF370" i="58"/>
  <c r="BF369" i="58"/>
  <c r="BF368" i="58"/>
  <c r="BF367" i="58"/>
  <c r="BF366" i="58"/>
  <c r="BF365" i="58"/>
  <c r="BF364" i="58"/>
  <c r="BF363" i="58"/>
  <c r="BF362" i="58"/>
  <c r="BF361" i="58"/>
  <c r="BF360" i="58"/>
  <c r="BF359" i="58"/>
  <c r="BF358" i="58"/>
  <c r="BF357" i="58"/>
  <c r="BF356" i="58"/>
  <c r="BF355" i="58"/>
  <c r="BF354" i="58"/>
  <c r="BF353" i="58"/>
  <c r="BF352" i="58"/>
  <c r="BF351" i="58"/>
  <c r="BF350" i="58"/>
  <c r="BF349" i="58"/>
  <c r="BF348" i="58"/>
  <c r="BF347" i="58"/>
  <c r="BF346" i="58"/>
  <c r="BF345" i="58"/>
  <c r="BF344" i="58"/>
  <c r="BF343" i="58"/>
  <c r="BF342" i="58"/>
  <c r="BF341" i="58"/>
  <c r="BF340" i="58"/>
  <c r="BF339" i="58"/>
  <c r="BF338" i="58"/>
  <c r="BF337" i="58"/>
  <c r="BF336" i="58"/>
  <c r="BF335" i="58"/>
  <c r="BF334" i="58"/>
  <c r="BF333" i="58"/>
  <c r="BF332" i="58"/>
  <c r="BF331" i="58"/>
  <c r="BF330" i="58"/>
  <c r="BF329" i="58"/>
  <c r="BF328" i="58"/>
  <c r="BF327" i="58"/>
  <c r="BF326" i="58"/>
  <c r="BF325" i="58"/>
  <c r="BF324" i="58"/>
  <c r="BF323" i="58"/>
  <c r="BF322" i="58"/>
  <c r="BF321" i="58"/>
  <c r="BF320" i="58"/>
  <c r="BF319" i="58"/>
  <c r="BF318" i="58"/>
  <c r="BF317" i="58"/>
  <c r="BF316" i="58"/>
  <c r="BF315" i="58"/>
  <c r="BF314" i="58"/>
  <c r="BF313" i="58"/>
  <c r="BF312" i="58"/>
  <c r="BF311" i="58"/>
  <c r="BF310" i="58"/>
  <c r="BF309" i="58"/>
  <c r="BF308" i="58"/>
  <c r="BF307" i="58"/>
  <c r="BF306" i="58"/>
  <c r="BF305" i="58"/>
  <c r="BF304" i="58"/>
  <c r="BF303" i="58"/>
  <c r="BF302" i="58"/>
  <c r="BF301" i="58"/>
  <c r="BF300" i="58"/>
  <c r="BF299" i="58"/>
  <c r="BF298" i="58"/>
  <c r="BF297" i="58"/>
  <c r="BF296" i="58"/>
  <c r="BF295" i="58"/>
  <c r="BF294" i="58"/>
  <c r="BF293" i="58"/>
  <c r="BF292" i="58"/>
  <c r="BF291" i="58"/>
  <c r="BF290" i="58"/>
  <c r="BF289" i="58"/>
  <c r="BF288" i="58"/>
  <c r="BF287" i="58"/>
  <c r="BF286" i="58"/>
  <c r="BF285" i="58"/>
  <c r="BF284" i="58"/>
  <c r="BF283" i="58"/>
  <c r="BF282" i="58"/>
  <c r="BF281" i="58"/>
  <c r="BF280" i="58"/>
  <c r="BF279" i="58"/>
  <c r="BF278" i="58"/>
  <c r="BF277" i="58"/>
  <c r="BF276" i="58"/>
  <c r="BF275" i="58"/>
  <c r="BF274" i="58"/>
  <c r="BF273" i="58"/>
  <c r="BF272" i="58"/>
  <c r="BF271" i="58"/>
  <c r="BF270" i="58"/>
  <c r="BF269" i="58"/>
  <c r="BF268" i="58"/>
  <c r="BF267" i="58"/>
  <c r="BF266" i="58"/>
  <c r="BF265" i="58"/>
  <c r="BF264" i="58"/>
  <c r="BF263" i="58"/>
  <c r="BF262" i="58"/>
  <c r="BF261" i="58"/>
  <c r="BF260" i="58"/>
  <c r="BF259" i="58"/>
  <c r="BF258" i="58"/>
  <c r="BF257" i="58"/>
  <c r="BF256" i="58"/>
  <c r="BF255" i="58"/>
  <c r="BF254" i="58"/>
  <c r="BF253" i="58"/>
  <c r="BF252" i="58"/>
  <c r="BF251" i="58"/>
  <c r="BF250" i="58"/>
  <c r="BF249" i="58"/>
  <c r="BF248" i="58"/>
  <c r="BF247" i="58"/>
  <c r="BF246" i="58"/>
  <c r="BF245" i="58"/>
  <c r="BF244" i="58"/>
  <c r="BF243" i="58"/>
  <c r="BF242" i="58"/>
  <c r="BF241" i="58"/>
  <c r="BF240" i="58"/>
  <c r="BF239" i="58"/>
  <c r="BF238" i="58"/>
  <c r="BF237" i="58"/>
  <c r="BF236" i="58"/>
  <c r="BF235" i="58"/>
  <c r="BF234" i="58"/>
  <c r="BF233" i="58"/>
  <c r="BF232" i="58"/>
  <c r="BF231" i="58"/>
  <c r="BF230" i="58"/>
  <c r="BF229" i="58"/>
  <c r="BF228" i="58"/>
  <c r="BF227" i="58"/>
  <c r="BF226" i="58"/>
  <c r="BF225" i="58"/>
  <c r="BF224" i="58"/>
  <c r="BF223" i="58"/>
  <c r="BF222" i="58"/>
  <c r="BF221" i="58"/>
  <c r="BF220" i="58"/>
  <c r="BF219" i="58"/>
  <c r="BF218" i="58"/>
  <c r="BF217" i="58"/>
  <c r="BF216" i="58"/>
  <c r="BF215" i="58"/>
  <c r="BF214" i="58"/>
  <c r="BF213" i="58"/>
  <c r="BF212" i="58"/>
  <c r="BF211" i="58"/>
  <c r="BF210" i="58"/>
  <c r="BF209" i="58"/>
  <c r="BF208" i="58"/>
  <c r="BF207" i="58"/>
  <c r="BF206" i="58"/>
  <c r="BF205" i="58"/>
  <c r="BF204" i="58"/>
  <c r="BF203" i="58"/>
  <c r="BF202" i="58"/>
  <c r="BF201" i="58"/>
  <c r="BF200" i="58"/>
  <c r="BF199" i="58"/>
  <c r="BF198" i="58"/>
  <c r="BF197" i="58"/>
  <c r="BF196" i="58"/>
  <c r="BF195" i="58"/>
  <c r="BF194" i="58"/>
  <c r="BF193" i="58"/>
  <c r="BF192" i="58"/>
  <c r="BF191" i="58"/>
  <c r="BF190" i="58"/>
  <c r="BF189" i="58"/>
  <c r="BF188" i="58"/>
  <c r="BF187" i="58"/>
  <c r="BF186" i="58"/>
  <c r="BF185" i="58"/>
  <c r="BF184" i="58"/>
  <c r="BF183" i="58"/>
  <c r="BF182" i="58"/>
  <c r="BF181" i="58"/>
  <c r="BF180" i="58"/>
  <c r="BF179" i="58"/>
  <c r="BF178" i="58"/>
  <c r="BF177" i="58"/>
  <c r="BF176" i="58"/>
  <c r="BF175" i="58"/>
  <c r="BF174" i="58"/>
  <c r="BF173" i="58"/>
  <c r="BF172" i="58"/>
  <c r="BF171" i="58"/>
  <c r="BF170" i="58"/>
  <c r="BF169" i="58"/>
  <c r="BF168" i="58"/>
  <c r="BF167" i="58"/>
  <c r="BF166" i="58"/>
  <c r="BF165" i="58"/>
  <c r="BF164" i="58"/>
  <c r="BF163" i="58"/>
  <c r="BF162" i="58"/>
  <c r="BF161" i="58"/>
  <c r="BF160" i="58"/>
  <c r="BF159" i="58"/>
  <c r="BF158" i="58"/>
  <c r="BF157" i="58"/>
  <c r="BF156" i="58"/>
  <c r="BF155" i="58"/>
  <c r="BF154" i="58"/>
  <c r="BF153" i="58"/>
  <c r="BF152" i="58"/>
  <c r="BF151" i="58"/>
  <c r="BF150" i="58"/>
  <c r="BF149" i="58"/>
  <c r="BF148" i="58"/>
  <c r="BF147" i="58"/>
  <c r="BF146" i="58"/>
  <c r="BF145" i="58"/>
  <c r="BF144" i="58"/>
  <c r="BF143" i="58"/>
  <c r="BF142" i="58"/>
  <c r="BF141" i="58"/>
  <c r="BF140" i="58"/>
  <c r="BF139" i="58"/>
  <c r="BF138" i="58"/>
  <c r="BF137" i="58"/>
  <c r="BF136" i="58"/>
  <c r="BF135" i="58"/>
  <c r="BF134" i="58"/>
  <c r="BF133" i="58"/>
  <c r="BF132" i="58"/>
  <c r="BF131" i="58"/>
  <c r="BF130" i="58"/>
  <c r="BF129" i="58"/>
  <c r="BF128" i="58"/>
  <c r="BF127" i="58"/>
  <c r="BF126" i="58"/>
  <c r="BF125" i="58"/>
  <c r="BF124" i="58"/>
  <c r="BF123" i="58"/>
  <c r="BF122" i="58"/>
  <c r="BF121" i="58"/>
  <c r="BF120" i="58"/>
  <c r="BF119" i="58"/>
  <c r="BF118" i="58"/>
  <c r="BF117" i="58"/>
  <c r="BF116" i="58"/>
  <c r="BF115" i="58"/>
  <c r="BF114" i="58"/>
  <c r="BF113" i="58"/>
  <c r="BF112" i="58"/>
  <c r="BF111" i="58"/>
  <c r="BF110" i="58"/>
  <c r="BF109" i="58"/>
  <c r="BF108" i="58"/>
  <c r="BF107" i="58"/>
  <c r="BF106" i="58"/>
  <c r="BF105" i="58"/>
  <c r="BF104" i="58"/>
  <c r="BF103" i="58"/>
  <c r="BF102" i="58"/>
  <c r="BF101" i="58"/>
  <c r="BF100" i="58"/>
  <c r="BF99" i="58"/>
  <c r="BF98" i="58"/>
  <c r="BF97" i="58"/>
  <c r="BF96" i="58"/>
  <c r="BF95" i="58"/>
  <c r="BF94" i="58"/>
  <c r="BF93" i="58"/>
  <c r="BF92" i="58"/>
  <c r="BF91" i="58"/>
  <c r="BF90" i="58"/>
  <c r="BF89" i="58"/>
  <c r="BF88" i="58"/>
  <c r="BF87" i="58"/>
  <c r="BF86" i="58"/>
  <c r="BF85" i="58"/>
  <c r="BF84" i="58"/>
  <c r="BF83" i="58"/>
  <c r="BF82" i="58"/>
  <c r="BF81" i="58"/>
  <c r="BF80" i="58"/>
  <c r="BF79" i="58"/>
  <c r="BF78" i="58"/>
  <c r="BF77" i="58"/>
  <c r="BF76" i="58"/>
  <c r="BF75" i="58"/>
  <c r="BF74" i="58"/>
  <c r="BF73" i="58"/>
  <c r="BF72" i="58"/>
  <c r="BF71" i="58"/>
  <c r="BF70" i="58"/>
  <c r="BF69" i="58"/>
  <c r="BF68" i="58"/>
  <c r="BF67" i="58"/>
  <c r="BF66" i="58"/>
  <c r="BF65" i="58"/>
  <c r="BF64" i="58"/>
  <c r="BF63" i="58"/>
  <c r="BF62" i="58"/>
  <c r="BF61" i="58"/>
  <c r="BF60" i="58"/>
  <c r="BF59" i="58"/>
  <c r="BF58" i="58"/>
  <c r="BF57" i="58"/>
  <c r="BF56" i="58"/>
  <c r="BF55" i="58"/>
  <c r="BF54" i="58"/>
  <c r="BF53" i="58"/>
  <c r="BF52" i="58"/>
  <c r="BF51" i="58"/>
  <c r="BF50" i="58"/>
  <c r="BF49" i="58"/>
  <c r="BF48" i="58"/>
  <c r="BF47" i="58"/>
  <c r="BF46" i="58"/>
  <c r="BF45" i="58"/>
  <c r="BF44" i="58"/>
  <c r="BF43" i="58"/>
  <c r="BF42" i="58"/>
  <c r="BF41" i="58"/>
  <c r="BF40" i="58"/>
  <c r="BF39" i="58"/>
  <c r="BF38" i="58"/>
  <c r="BF37" i="58"/>
  <c r="BF36" i="58"/>
  <c r="BF35" i="58"/>
  <c r="BF34" i="58"/>
  <c r="BF33" i="58"/>
  <c r="BF32" i="58"/>
  <c r="BF31" i="58"/>
  <c r="BF30" i="58"/>
  <c r="BF29" i="58"/>
  <c r="BF28" i="58"/>
  <c r="BF27" i="58"/>
  <c r="BF26" i="58"/>
  <c r="BF25" i="58"/>
  <c r="BF24" i="58"/>
  <c r="BF23" i="58"/>
  <c r="BF22" i="58"/>
  <c r="BF21" i="58"/>
  <c r="BF20" i="58"/>
  <c r="BF19" i="58"/>
  <c r="BF18" i="58"/>
  <c r="BF17" i="58"/>
  <c r="BF16" i="58"/>
  <c r="BF15" i="58"/>
  <c r="BF14" i="58"/>
  <c r="BF13" i="58"/>
  <c r="BF12" i="58"/>
  <c r="BF11" i="58"/>
  <c r="BF10" i="58"/>
  <c r="BF9" i="58"/>
  <c r="BF8" i="58"/>
  <c r="BF7" i="58"/>
  <c r="AY820" i="58"/>
  <c r="AY819" i="58"/>
  <c r="AY818" i="58"/>
  <c r="AY817" i="58"/>
  <c r="AY816" i="58"/>
  <c r="AY815" i="58"/>
  <c r="AY814" i="58"/>
  <c r="AY813" i="58"/>
  <c r="AY812" i="58"/>
  <c r="AY811" i="58"/>
  <c r="AY810" i="58"/>
  <c r="AY809" i="58"/>
  <c r="AY808" i="58"/>
  <c r="AY807" i="58"/>
  <c r="AY806" i="58"/>
  <c r="AY805" i="58"/>
  <c r="AY804" i="58"/>
  <c r="AY803" i="58"/>
  <c r="AY802" i="58"/>
  <c r="AY801" i="58"/>
  <c r="AY800" i="58"/>
  <c r="AY799" i="58"/>
  <c r="AY798" i="58"/>
  <c r="AY797" i="58"/>
  <c r="AY796" i="58"/>
  <c r="AY795" i="58"/>
  <c r="AY794" i="58"/>
  <c r="AY793" i="58"/>
  <c r="AY792" i="58"/>
  <c r="AY791" i="58"/>
  <c r="AY790" i="58"/>
  <c r="AY789" i="58"/>
  <c r="AY788" i="58"/>
  <c r="AY787" i="58"/>
  <c r="AY786" i="58"/>
  <c r="AY785" i="58"/>
  <c r="AY784" i="58"/>
  <c r="AY783" i="58"/>
  <c r="AY782" i="58"/>
  <c r="AY781" i="58"/>
  <c r="AY780" i="58"/>
  <c r="AY779" i="58"/>
  <c r="AY778" i="58"/>
  <c r="AY777" i="58"/>
  <c r="AY776" i="58"/>
  <c r="AY775" i="58"/>
  <c r="AY774" i="58"/>
  <c r="AY773" i="58"/>
  <c r="AY772" i="58"/>
  <c r="AY771" i="58"/>
  <c r="AY770" i="58"/>
  <c r="AY769" i="58"/>
  <c r="AY768" i="58"/>
  <c r="AY767" i="58"/>
  <c r="AY766" i="58"/>
  <c r="AY765" i="58"/>
  <c r="AY764" i="58"/>
  <c r="AY763" i="58"/>
  <c r="AY762" i="58"/>
  <c r="AY761" i="58"/>
  <c r="AY760" i="58"/>
  <c r="AY759" i="58"/>
  <c r="AY758" i="58"/>
  <c r="AY757" i="58"/>
  <c r="AY756" i="58"/>
  <c r="AY755" i="58"/>
  <c r="AY754" i="58"/>
  <c r="AY753" i="58"/>
  <c r="AY752" i="58"/>
  <c r="AY751" i="58"/>
  <c r="AY750" i="58"/>
  <c r="AY749" i="58"/>
  <c r="AY748" i="58"/>
  <c r="AY747" i="58"/>
  <c r="AY746" i="58"/>
  <c r="AY745" i="58"/>
  <c r="AY744" i="58"/>
  <c r="AY743" i="58"/>
  <c r="AY742" i="58"/>
  <c r="AY741" i="58"/>
  <c r="AY740" i="58"/>
  <c r="AY739" i="58"/>
  <c r="AY738" i="58"/>
  <c r="AY737" i="58"/>
  <c r="AY736" i="58"/>
  <c r="AY735" i="58"/>
  <c r="AY734" i="58"/>
  <c r="AY733" i="58"/>
  <c r="AY732" i="58"/>
  <c r="AY731" i="58"/>
  <c r="AY730" i="58"/>
  <c r="AY729" i="58"/>
  <c r="AY728" i="58"/>
  <c r="AY727" i="58"/>
  <c r="AY726" i="58"/>
  <c r="AY725" i="58"/>
  <c r="AY724" i="58"/>
  <c r="AY723" i="58"/>
  <c r="AY722" i="58"/>
  <c r="AY721" i="58"/>
  <c r="AY720" i="58"/>
  <c r="AY719" i="58"/>
  <c r="AY718" i="58"/>
  <c r="AY717" i="58"/>
  <c r="AY716" i="58"/>
  <c r="AY715" i="58"/>
  <c r="AY714" i="58"/>
  <c r="AY713" i="58"/>
  <c r="AY712" i="58"/>
  <c r="AY711" i="58"/>
  <c r="AY710" i="58"/>
  <c r="AY709" i="58"/>
  <c r="AY708" i="58"/>
  <c r="AY707" i="58"/>
  <c r="AY706" i="58"/>
  <c r="AY705" i="58"/>
  <c r="AY704" i="58"/>
  <c r="AY703" i="58"/>
  <c r="AY702" i="58"/>
  <c r="AY701" i="58"/>
  <c r="AY700" i="58"/>
  <c r="AY699" i="58"/>
  <c r="AY698" i="58"/>
  <c r="AY697" i="58"/>
  <c r="AY696" i="58"/>
  <c r="AY695" i="58"/>
  <c r="AY694" i="58"/>
  <c r="AY693" i="58"/>
  <c r="AY692" i="58"/>
  <c r="AY691" i="58"/>
  <c r="AY690" i="58"/>
  <c r="AY689" i="58"/>
  <c r="AY688" i="58"/>
  <c r="AY687" i="58"/>
  <c r="AY686" i="58"/>
  <c r="AY685" i="58"/>
  <c r="AY684" i="58"/>
  <c r="AY683" i="58"/>
  <c r="AY682" i="58"/>
  <c r="AY681" i="58"/>
  <c r="AY680" i="58"/>
  <c r="AY679" i="58"/>
  <c r="AY678" i="58"/>
  <c r="AY677" i="58"/>
  <c r="AY676" i="58"/>
  <c r="AY675" i="58"/>
  <c r="AY674" i="58"/>
  <c r="AY673" i="58"/>
  <c r="AY672" i="58"/>
  <c r="AY671" i="58"/>
  <c r="AY670" i="58"/>
  <c r="AY669" i="58"/>
  <c r="AY668" i="58"/>
  <c r="AY667" i="58"/>
  <c r="AY666" i="58"/>
  <c r="AY665" i="58"/>
  <c r="AY664" i="58"/>
  <c r="AY663" i="58"/>
  <c r="AY662" i="58"/>
  <c r="AY661" i="58"/>
  <c r="AY660" i="58"/>
  <c r="AY659" i="58"/>
  <c r="AY658" i="58"/>
  <c r="AY657" i="58"/>
  <c r="AY656" i="58"/>
  <c r="AY655" i="58"/>
  <c r="AY654" i="58"/>
  <c r="AY653" i="58"/>
  <c r="AY652" i="58"/>
  <c r="AY651" i="58"/>
  <c r="AY650" i="58"/>
  <c r="AY649" i="58"/>
  <c r="AY648" i="58"/>
  <c r="AY647" i="58"/>
  <c r="AY646" i="58"/>
  <c r="AY645" i="58"/>
  <c r="AY644" i="58"/>
  <c r="AY643" i="58"/>
  <c r="AY642" i="58"/>
  <c r="AY641" i="58"/>
  <c r="AY640" i="58"/>
  <c r="AY639" i="58"/>
  <c r="AY638" i="58"/>
  <c r="AY637" i="58"/>
  <c r="AY636" i="58"/>
  <c r="AY635" i="58"/>
  <c r="AY634" i="58"/>
  <c r="AY633" i="58"/>
  <c r="AY632" i="58"/>
  <c r="AY631" i="58"/>
  <c r="AY630" i="58"/>
  <c r="AY629" i="58"/>
  <c r="AY628" i="58"/>
  <c r="AY627" i="58"/>
  <c r="AY626" i="58"/>
  <c r="AY625" i="58"/>
  <c r="AY624" i="58"/>
  <c r="AY623" i="58"/>
  <c r="AY622" i="58"/>
  <c r="AY621" i="58"/>
  <c r="AY620" i="58"/>
  <c r="AY619" i="58"/>
  <c r="AY618" i="58"/>
  <c r="AY617" i="58"/>
  <c r="AY616" i="58"/>
  <c r="AY615" i="58"/>
  <c r="AY614" i="58"/>
  <c r="AY613" i="58"/>
  <c r="AY612" i="58"/>
  <c r="AY611" i="58"/>
  <c r="AY610" i="58"/>
  <c r="AY609" i="58"/>
  <c r="AY608" i="58"/>
  <c r="AY607" i="58"/>
  <c r="AY606" i="58"/>
  <c r="AY605" i="58"/>
  <c r="AY604" i="58"/>
  <c r="AY603" i="58"/>
  <c r="AY602" i="58"/>
  <c r="AY601" i="58"/>
  <c r="AY600" i="58"/>
  <c r="AY599" i="58"/>
  <c r="AY598" i="58"/>
  <c r="AY597" i="58"/>
  <c r="AY596" i="58"/>
  <c r="AY595" i="58"/>
  <c r="AY594" i="58"/>
  <c r="AY593" i="58"/>
  <c r="AY592" i="58"/>
  <c r="AY591" i="58"/>
  <c r="AY590" i="58"/>
  <c r="AY589" i="58"/>
  <c r="AY588" i="58"/>
  <c r="AY587" i="58"/>
  <c r="AY586" i="58"/>
  <c r="AY585" i="58"/>
  <c r="AY584" i="58"/>
  <c r="AY583" i="58"/>
  <c r="AY582" i="58"/>
  <c r="AY581" i="58"/>
  <c r="AY580" i="58"/>
  <c r="AY579" i="58"/>
  <c r="AY578" i="58"/>
  <c r="AY577" i="58"/>
  <c r="AY576" i="58"/>
  <c r="AY575" i="58"/>
  <c r="AY574" i="58"/>
  <c r="AY573" i="58"/>
  <c r="AY572" i="58"/>
  <c r="AY571" i="58"/>
  <c r="AY570" i="58"/>
  <c r="AY569" i="58"/>
  <c r="AY568" i="58"/>
  <c r="AY567" i="58"/>
  <c r="AY566" i="58"/>
  <c r="AY565" i="58"/>
  <c r="AY564" i="58"/>
  <c r="AY563" i="58"/>
  <c r="AY562" i="58"/>
  <c r="AY561" i="58"/>
  <c r="AY560" i="58"/>
  <c r="AY559" i="58"/>
  <c r="AY558" i="58"/>
  <c r="AY557" i="58"/>
  <c r="AY556" i="58"/>
  <c r="AY555" i="58"/>
  <c r="AY554" i="58"/>
  <c r="AY553" i="58"/>
  <c r="AY552" i="58"/>
  <c r="AY551" i="58"/>
  <c r="AY550" i="58"/>
  <c r="AY549" i="58"/>
  <c r="AY548" i="58"/>
  <c r="AY547" i="58"/>
  <c r="AY546" i="58"/>
  <c r="AY545" i="58"/>
  <c r="AY544" i="58"/>
  <c r="AY543" i="58"/>
  <c r="AY542" i="58"/>
  <c r="AY541" i="58"/>
  <c r="AY540" i="58"/>
  <c r="AY539" i="58"/>
  <c r="AY538" i="58"/>
  <c r="AY537" i="58"/>
  <c r="AY536" i="58"/>
  <c r="AY535" i="58"/>
  <c r="AY534" i="58"/>
  <c r="AY533" i="58"/>
  <c r="AY532" i="58"/>
  <c r="AY531" i="58"/>
  <c r="AY530" i="58"/>
  <c r="AY529" i="58"/>
  <c r="AY528" i="58"/>
  <c r="AY527" i="58"/>
  <c r="AY526" i="58"/>
  <c r="AY525" i="58"/>
  <c r="AY524" i="58"/>
  <c r="AY523" i="58"/>
  <c r="AY522" i="58"/>
  <c r="AY521" i="58"/>
  <c r="AY520" i="58"/>
  <c r="AY519" i="58"/>
  <c r="AY518" i="58"/>
  <c r="AY517" i="58"/>
  <c r="AY516" i="58"/>
  <c r="AY515" i="58"/>
  <c r="AY514" i="58"/>
  <c r="AY513" i="58"/>
  <c r="AY512" i="58"/>
  <c r="AY511" i="58"/>
  <c r="AY510" i="58"/>
  <c r="AY509" i="58"/>
  <c r="AY508" i="58"/>
  <c r="AY507" i="58"/>
  <c r="AY506" i="58"/>
  <c r="AY505" i="58"/>
  <c r="AY504" i="58"/>
  <c r="AY503" i="58"/>
  <c r="AY502" i="58"/>
  <c r="AY501" i="58"/>
  <c r="AY500" i="58"/>
  <c r="AY499" i="58"/>
  <c r="AY498" i="58"/>
  <c r="AY497" i="58"/>
  <c r="AY496" i="58"/>
  <c r="AY495" i="58"/>
  <c r="AY494" i="58"/>
  <c r="AY493" i="58"/>
  <c r="AY492" i="58"/>
  <c r="AY491" i="58"/>
  <c r="AY490" i="58"/>
  <c r="AY489" i="58"/>
  <c r="AY488" i="58"/>
  <c r="AY487" i="58"/>
  <c r="AY486" i="58"/>
  <c r="AY485" i="58"/>
  <c r="AY484" i="58"/>
  <c r="AY483" i="58"/>
  <c r="AY482" i="58"/>
  <c r="AY481" i="58"/>
  <c r="AY480" i="58"/>
  <c r="AY479" i="58"/>
  <c r="AY478" i="58"/>
  <c r="AY477" i="58"/>
  <c r="AY476" i="58"/>
  <c r="AY475" i="58"/>
  <c r="AY474" i="58"/>
  <c r="AY473" i="58"/>
  <c r="AY472" i="58"/>
  <c r="AY471" i="58"/>
  <c r="AY470" i="58"/>
  <c r="AY469" i="58"/>
  <c r="AY468" i="58"/>
  <c r="AY467" i="58"/>
  <c r="AY466" i="58"/>
  <c r="AY465" i="58"/>
  <c r="AY464" i="58"/>
  <c r="AY463" i="58"/>
  <c r="AY462" i="58"/>
  <c r="AY461" i="58"/>
  <c r="AY460" i="58"/>
  <c r="AY459" i="58"/>
  <c r="AY458" i="58"/>
  <c r="AY457" i="58"/>
  <c r="AY456" i="58"/>
  <c r="AY455" i="58"/>
  <c r="AY454" i="58"/>
  <c r="AY453" i="58"/>
  <c r="AY452" i="58"/>
  <c r="AY451" i="58"/>
  <c r="AY450" i="58"/>
  <c r="AY449" i="58"/>
  <c r="AY448" i="58"/>
  <c r="AY447" i="58"/>
  <c r="AY446" i="58"/>
  <c r="AY445" i="58"/>
  <c r="AY444" i="58"/>
  <c r="AY443" i="58"/>
  <c r="AY442" i="58"/>
  <c r="AY441" i="58"/>
  <c r="AY440" i="58"/>
  <c r="AY439" i="58"/>
  <c r="AY438" i="58"/>
  <c r="AY437" i="58"/>
  <c r="AY436" i="58"/>
  <c r="AY435" i="58"/>
  <c r="AY434" i="58"/>
  <c r="AY433" i="58"/>
  <c r="AY432" i="58"/>
  <c r="AY431" i="58"/>
  <c r="AY430" i="58"/>
  <c r="AY429" i="58"/>
  <c r="AY428" i="58"/>
  <c r="AY427" i="58"/>
  <c r="AY426" i="58"/>
  <c r="AY425" i="58"/>
  <c r="AY424" i="58"/>
  <c r="AY423" i="58"/>
  <c r="AY422" i="58"/>
  <c r="AY421" i="58"/>
  <c r="AY420" i="58"/>
  <c r="AY419" i="58"/>
  <c r="AY418" i="58"/>
  <c r="AY417" i="58"/>
  <c r="AY416" i="58"/>
  <c r="AY415" i="58"/>
  <c r="AY414" i="58"/>
  <c r="AY413" i="58"/>
  <c r="AY412" i="58"/>
  <c r="AY411" i="58"/>
  <c r="AY410" i="58"/>
  <c r="AY409" i="58"/>
  <c r="AY408" i="58"/>
  <c r="AY407" i="58"/>
  <c r="AY406" i="58"/>
  <c r="AY405" i="58"/>
  <c r="AY404" i="58"/>
  <c r="AY403" i="58"/>
  <c r="AY402" i="58"/>
  <c r="AY401" i="58"/>
  <c r="AY400" i="58"/>
  <c r="AY399" i="58"/>
  <c r="AY398" i="58"/>
  <c r="AY397" i="58"/>
  <c r="AY396" i="58"/>
  <c r="AY395" i="58"/>
  <c r="AY394" i="58"/>
  <c r="AY393" i="58"/>
  <c r="AY392" i="58"/>
  <c r="AY391" i="58"/>
  <c r="AY390" i="58"/>
  <c r="AY389" i="58"/>
  <c r="AY388" i="58"/>
  <c r="AY387" i="58"/>
  <c r="AY386" i="58"/>
  <c r="AY385" i="58"/>
  <c r="AY384" i="58"/>
  <c r="AY383" i="58"/>
  <c r="AY382" i="58"/>
  <c r="AY381" i="58"/>
  <c r="AY380" i="58"/>
  <c r="AY379" i="58"/>
  <c r="AY378" i="58"/>
  <c r="AY377" i="58"/>
  <c r="AY376" i="58"/>
  <c r="AY375" i="58"/>
  <c r="AY374" i="58"/>
  <c r="AY373" i="58"/>
  <c r="AY372" i="58"/>
  <c r="AY371" i="58"/>
  <c r="AY370" i="58"/>
  <c r="AY369" i="58"/>
  <c r="AY368" i="58"/>
  <c r="AY367" i="58"/>
  <c r="AY366" i="58"/>
  <c r="AY365" i="58"/>
  <c r="AY364" i="58"/>
  <c r="AY363" i="58"/>
  <c r="AY362" i="58"/>
  <c r="AY361" i="58"/>
  <c r="AY360" i="58"/>
  <c r="AY359" i="58"/>
  <c r="AY358" i="58"/>
  <c r="AY357" i="58"/>
  <c r="AY356" i="58"/>
  <c r="AY355" i="58"/>
  <c r="AY354" i="58"/>
  <c r="AY353" i="58"/>
  <c r="AY352" i="58"/>
  <c r="AY351" i="58"/>
  <c r="AY350" i="58"/>
  <c r="AY349" i="58"/>
  <c r="AY348" i="58"/>
  <c r="AY347" i="58"/>
  <c r="AY346" i="58"/>
  <c r="AY345" i="58"/>
  <c r="AY344" i="58"/>
  <c r="AY343" i="58"/>
  <c r="AY342" i="58"/>
  <c r="AY341" i="58"/>
  <c r="AY340" i="58"/>
  <c r="AY339" i="58"/>
  <c r="AY338" i="58"/>
  <c r="AY337" i="58"/>
  <c r="AY336" i="58"/>
  <c r="AY335" i="58"/>
  <c r="AY334" i="58"/>
  <c r="AY333" i="58"/>
  <c r="AY332" i="58"/>
  <c r="AY331" i="58"/>
  <c r="AY330" i="58"/>
  <c r="AY329" i="58"/>
  <c r="AY328" i="58"/>
  <c r="AY327" i="58"/>
  <c r="AY326" i="58"/>
  <c r="AY325" i="58"/>
  <c r="AY324" i="58"/>
  <c r="AY323" i="58"/>
  <c r="AY322" i="58"/>
  <c r="AY321" i="58"/>
  <c r="AY320" i="58"/>
  <c r="AY319" i="58"/>
  <c r="AY318" i="58"/>
  <c r="AY317" i="58"/>
  <c r="AY316" i="58"/>
  <c r="AY315" i="58"/>
  <c r="AY314" i="58"/>
  <c r="AY313" i="58"/>
  <c r="AY312" i="58"/>
  <c r="AY311" i="58"/>
  <c r="AY310" i="58"/>
  <c r="AY309" i="58"/>
  <c r="AY308" i="58"/>
  <c r="AY307" i="58"/>
  <c r="AY306" i="58"/>
  <c r="AY305" i="58"/>
  <c r="AY304" i="58"/>
  <c r="AY303" i="58"/>
  <c r="AY302" i="58"/>
  <c r="AY301" i="58"/>
  <c r="AY300" i="58"/>
  <c r="AY299" i="58"/>
  <c r="AY298" i="58"/>
  <c r="AY297" i="58"/>
  <c r="AY296" i="58"/>
  <c r="AY295" i="58"/>
  <c r="AY294" i="58"/>
  <c r="AY293" i="58"/>
  <c r="AY292" i="58"/>
  <c r="AY291" i="58"/>
  <c r="AY290" i="58"/>
  <c r="AY289" i="58"/>
  <c r="AY288" i="58"/>
  <c r="AY287" i="58"/>
  <c r="AY286" i="58"/>
  <c r="AY285" i="58"/>
  <c r="AY284" i="58"/>
  <c r="AY283" i="58"/>
  <c r="AY282" i="58"/>
  <c r="AY281" i="58"/>
  <c r="AY280" i="58"/>
  <c r="AY279" i="58"/>
  <c r="AY278" i="58"/>
  <c r="AY277" i="58"/>
  <c r="AY276" i="58"/>
  <c r="AY275" i="58"/>
  <c r="AY274" i="58"/>
  <c r="AY273" i="58"/>
  <c r="AY272" i="58"/>
  <c r="AY271" i="58"/>
  <c r="AY270" i="58"/>
  <c r="AY269" i="58"/>
  <c r="AY268" i="58"/>
  <c r="AY267" i="58"/>
  <c r="AY266" i="58"/>
  <c r="AY265" i="58"/>
  <c r="AY264" i="58"/>
  <c r="AY263" i="58"/>
  <c r="AY262" i="58"/>
  <c r="AY261" i="58"/>
  <c r="AY260" i="58"/>
  <c r="AY259" i="58"/>
  <c r="AY258" i="58"/>
  <c r="AY257" i="58"/>
  <c r="AY256" i="58"/>
  <c r="AY255" i="58"/>
  <c r="AY254" i="58"/>
  <c r="AY253" i="58"/>
  <c r="AY252" i="58"/>
  <c r="AY251" i="58"/>
  <c r="AY250" i="58"/>
  <c r="AY249" i="58"/>
  <c r="AY248" i="58"/>
  <c r="AY247" i="58"/>
  <c r="AY246" i="58"/>
  <c r="AY245" i="58"/>
  <c r="AY244" i="58"/>
  <c r="AY243" i="58"/>
  <c r="AY242" i="58"/>
  <c r="AY241" i="58"/>
  <c r="AY240" i="58"/>
  <c r="AY239" i="58"/>
  <c r="AY238" i="58"/>
  <c r="AY237" i="58"/>
  <c r="AY236" i="58"/>
  <c r="AY235" i="58"/>
  <c r="AY234" i="58"/>
  <c r="AY233" i="58"/>
  <c r="AY232" i="58"/>
  <c r="AY231" i="58"/>
  <c r="AY230" i="58"/>
  <c r="AY229" i="58"/>
  <c r="AY228" i="58"/>
  <c r="AY227" i="58"/>
  <c r="AY226" i="58"/>
  <c r="AY225" i="58"/>
  <c r="AY224" i="58"/>
  <c r="AY223" i="58"/>
  <c r="AY222" i="58"/>
  <c r="AY221" i="58"/>
  <c r="AY220" i="58"/>
  <c r="AY219" i="58"/>
  <c r="AY218" i="58"/>
  <c r="AY217" i="58"/>
  <c r="AY216" i="58"/>
  <c r="AY215" i="58"/>
  <c r="AY214" i="58"/>
  <c r="AY213" i="58"/>
  <c r="AY212" i="58"/>
  <c r="AY211" i="58"/>
  <c r="AY210" i="58"/>
  <c r="AY209" i="58"/>
  <c r="AY208" i="58"/>
  <c r="AY207" i="58"/>
  <c r="AY206" i="58"/>
  <c r="AY205" i="58"/>
  <c r="AY204" i="58"/>
  <c r="AY203" i="58"/>
  <c r="AY202" i="58"/>
  <c r="AY201" i="58"/>
  <c r="AY200" i="58"/>
  <c r="AY199" i="58"/>
  <c r="AY198" i="58"/>
  <c r="AY197" i="58"/>
  <c r="AY196" i="58"/>
  <c r="AY195" i="58"/>
  <c r="AY194" i="58"/>
  <c r="AY193" i="58"/>
  <c r="AY192" i="58"/>
  <c r="AY191" i="58"/>
  <c r="AY190" i="58"/>
  <c r="AY189" i="58"/>
  <c r="AY188" i="58"/>
  <c r="AY187" i="58"/>
  <c r="AY186" i="58"/>
  <c r="AY185" i="58"/>
  <c r="AY184" i="58"/>
  <c r="AY183" i="58"/>
  <c r="AY182" i="58"/>
  <c r="AY181" i="58"/>
  <c r="AY180" i="58"/>
  <c r="AY179" i="58"/>
  <c r="AY178" i="58"/>
  <c r="AY177" i="58"/>
  <c r="AY176" i="58"/>
  <c r="AY175" i="58"/>
  <c r="AY174" i="58"/>
  <c r="AY173" i="58"/>
  <c r="AY172" i="58"/>
  <c r="AY171" i="58"/>
  <c r="AY170" i="58"/>
  <c r="AY169" i="58"/>
  <c r="AY168" i="58"/>
  <c r="AY167" i="58"/>
  <c r="AY166" i="58"/>
  <c r="AY165" i="58"/>
  <c r="AY164" i="58"/>
  <c r="AY163" i="58"/>
  <c r="AY162" i="58"/>
  <c r="AY161" i="58"/>
  <c r="AY160" i="58"/>
  <c r="AY159" i="58"/>
  <c r="AY158" i="58"/>
  <c r="AY157" i="58"/>
  <c r="AY156" i="58"/>
  <c r="AY155" i="58"/>
  <c r="AY154" i="58"/>
  <c r="AY153" i="58"/>
  <c r="AY152" i="58"/>
  <c r="AY151" i="58"/>
  <c r="AY150" i="58"/>
  <c r="AY149" i="58"/>
  <c r="AY148" i="58"/>
  <c r="AY147" i="58"/>
  <c r="AY146" i="58"/>
  <c r="AY145" i="58"/>
  <c r="AY144" i="58"/>
  <c r="AY143" i="58"/>
  <c r="AY142" i="58"/>
  <c r="AY141" i="58"/>
  <c r="AY140" i="58"/>
  <c r="AY139" i="58"/>
  <c r="AY138" i="58"/>
  <c r="AY137" i="58"/>
  <c r="AY136" i="58"/>
  <c r="AY135" i="58"/>
  <c r="AY134" i="58"/>
  <c r="AY133" i="58"/>
  <c r="AY132" i="58"/>
  <c r="AY131" i="58"/>
  <c r="AY130" i="58"/>
  <c r="AY129" i="58"/>
  <c r="AY128" i="58"/>
  <c r="AY127" i="58"/>
  <c r="AY126" i="58"/>
  <c r="AY125" i="58"/>
  <c r="AY124" i="58"/>
  <c r="AY123" i="58"/>
  <c r="AY122" i="58"/>
  <c r="AY121" i="58"/>
  <c r="AY120" i="58"/>
  <c r="AY119" i="58"/>
  <c r="AY118" i="58"/>
  <c r="AY117" i="58"/>
  <c r="AY116" i="58"/>
  <c r="AY115" i="58"/>
  <c r="AY114" i="58"/>
  <c r="AY113" i="58"/>
  <c r="AY112" i="58"/>
  <c r="AY111" i="58"/>
  <c r="AY110" i="58"/>
  <c r="AY109" i="58"/>
  <c r="AY108" i="58"/>
  <c r="AY107" i="58"/>
  <c r="AY106" i="58"/>
  <c r="AY105" i="58"/>
  <c r="AY104" i="58"/>
  <c r="AY103" i="58"/>
  <c r="AY102" i="58"/>
  <c r="AY101" i="58"/>
  <c r="AY100" i="58"/>
  <c r="AY99" i="58"/>
  <c r="AY98" i="58"/>
  <c r="AY97" i="58"/>
  <c r="AY96" i="58"/>
  <c r="AY95" i="58"/>
  <c r="AY94" i="58"/>
  <c r="AY93" i="58"/>
  <c r="AY92" i="58"/>
  <c r="AY91" i="58"/>
  <c r="AY90" i="58"/>
  <c r="AY89" i="58"/>
  <c r="AY88" i="58"/>
  <c r="AY87" i="58"/>
  <c r="AY86" i="58"/>
  <c r="AY85" i="58"/>
  <c r="AY84" i="58"/>
  <c r="AY83" i="58"/>
  <c r="AY82" i="58"/>
  <c r="AY81" i="58"/>
  <c r="AY80" i="58"/>
  <c r="AY79" i="58"/>
  <c r="AY78" i="58"/>
  <c r="AY77" i="58"/>
  <c r="AY76" i="58"/>
  <c r="AY75" i="58"/>
  <c r="AY74" i="58"/>
  <c r="AY73" i="58"/>
  <c r="AY72" i="58"/>
  <c r="AY71" i="58"/>
  <c r="AY70" i="58"/>
  <c r="AY69" i="58"/>
  <c r="AY68" i="58"/>
  <c r="AY67" i="58"/>
  <c r="AY66" i="58"/>
  <c r="AY65" i="58"/>
  <c r="AY64" i="58"/>
  <c r="AY63" i="58"/>
  <c r="AY62" i="58"/>
  <c r="AY61" i="58"/>
  <c r="AY60" i="58"/>
  <c r="AY59" i="58"/>
  <c r="AY58" i="58"/>
  <c r="AY57" i="58"/>
  <c r="AY56" i="58"/>
  <c r="AY55" i="58"/>
  <c r="AY54" i="58"/>
  <c r="AY53" i="58"/>
  <c r="AY52" i="58"/>
  <c r="AY51" i="58"/>
  <c r="AY50" i="58"/>
  <c r="AY49" i="58"/>
  <c r="AY48" i="58"/>
  <c r="AY47" i="58"/>
  <c r="AY46" i="58"/>
  <c r="AY45" i="58"/>
  <c r="AY44" i="58"/>
  <c r="AY43" i="58"/>
  <c r="AY42" i="58"/>
  <c r="AY41" i="58"/>
  <c r="AY40" i="58"/>
  <c r="AY39" i="58"/>
  <c r="AY38" i="58"/>
  <c r="AY37" i="58"/>
  <c r="AY36" i="58"/>
  <c r="AY35" i="58"/>
  <c r="AY34" i="58"/>
  <c r="AY33" i="58"/>
  <c r="AY32" i="58"/>
  <c r="AY31" i="58"/>
  <c r="AY30" i="58"/>
  <c r="AY29" i="58"/>
  <c r="AY28" i="58"/>
  <c r="AY27" i="58"/>
  <c r="AY26" i="58"/>
  <c r="AY25" i="58"/>
  <c r="AY24" i="58"/>
  <c r="AY23" i="58"/>
  <c r="AY22" i="58"/>
  <c r="AY21" i="58"/>
  <c r="AY20" i="58"/>
  <c r="AY19" i="58"/>
  <c r="AY18" i="58"/>
  <c r="AY17" i="58"/>
  <c r="AY16" i="58"/>
  <c r="AY15" i="58"/>
  <c r="AY14" i="58"/>
  <c r="AY13" i="58"/>
  <c r="AY12" i="58"/>
  <c r="AY11" i="58"/>
  <c r="AY10" i="58"/>
  <c r="AY9" i="58"/>
  <c r="AY8" i="58"/>
  <c r="AX820" i="58"/>
  <c r="AX819" i="58"/>
  <c r="AX818" i="58"/>
  <c r="AX817" i="58"/>
  <c r="AX816" i="58"/>
  <c r="AX815" i="58"/>
  <c r="AX814" i="58"/>
  <c r="AX813" i="58"/>
  <c r="AX812" i="58"/>
  <c r="AX811" i="58"/>
  <c r="AX810" i="58"/>
  <c r="AX809" i="58"/>
  <c r="AX808" i="58"/>
  <c r="AX807" i="58"/>
  <c r="AX806" i="58"/>
  <c r="AX805" i="58"/>
  <c r="AX804" i="58"/>
  <c r="AX803" i="58"/>
  <c r="AX802" i="58"/>
  <c r="AX801" i="58"/>
  <c r="AX800" i="58"/>
  <c r="AX799" i="58"/>
  <c r="AX798" i="58"/>
  <c r="AX797" i="58"/>
  <c r="AX796" i="58"/>
  <c r="AX795" i="58"/>
  <c r="AX794" i="58"/>
  <c r="AX793" i="58"/>
  <c r="AX792" i="58"/>
  <c r="AX791" i="58"/>
  <c r="AX790" i="58"/>
  <c r="AX789" i="58"/>
  <c r="AX788" i="58"/>
  <c r="AX787" i="58"/>
  <c r="AX786" i="58"/>
  <c r="AX785" i="58"/>
  <c r="AX784" i="58"/>
  <c r="AX783" i="58"/>
  <c r="AX782" i="58"/>
  <c r="AX781" i="58"/>
  <c r="AX780" i="58"/>
  <c r="AX779" i="58"/>
  <c r="AX778" i="58"/>
  <c r="AX777" i="58"/>
  <c r="AX776" i="58"/>
  <c r="AX775" i="58"/>
  <c r="AX774" i="58"/>
  <c r="AX773" i="58"/>
  <c r="AX772" i="58"/>
  <c r="AX771" i="58"/>
  <c r="AX770" i="58"/>
  <c r="AX769" i="58"/>
  <c r="AX768" i="58"/>
  <c r="AX767" i="58"/>
  <c r="AX766" i="58"/>
  <c r="AX765" i="58"/>
  <c r="AX764" i="58"/>
  <c r="AX763" i="58"/>
  <c r="AX762" i="58"/>
  <c r="AX761" i="58"/>
  <c r="AX760" i="58"/>
  <c r="AX759" i="58"/>
  <c r="AX758" i="58"/>
  <c r="AX757" i="58"/>
  <c r="AX756" i="58"/>
  <c r="AX755" i="58"/>
  <c r="AX754" i="58"/>
  <c r="AX753" i="58"/>
  <c r="AX752" i="58"/>
  <c r="AX751" i="58"/>
  <c r="AX750" i="58"/>
  <c r="AX749" i="58"/>
  <c r="AX748" i="58"/>
  <c r="AX747" i="58"/>
  <c r="AX746" i="58"/>
  <c r="AX745" i="58"/>
  <c r="AX744" i="58"/>
  <c r="AX743" i="58"/>
  <c r="AX742" i="58"/>
  <c r="AX741" i="58"/>
  <c r="AX740" i="58"/>
  <c r="AX739" i="58"/>
  <c r="AX738" i="58"/>
  <c r="AX737" i="58"/>
  <c r="AX736" i="58"/>
  <c r="AX735" i="58"/>
  <c r="AX734" i="58"/>
  <c r="AX733" i="58"/>
  <c r="AX732" i="58"/>
  <c r="AX731" i="58"/>
  <c r="AX730" i="58"/>
  <c r="AX729" i="58"/>
  <c r="AX728" i="58"/>
  <c r="AX727" i="58"/>
  <c r="AX726" i="58"/>
  <c r="AX725" i="58"/>
  <c r="AX724" i="58"/>
  <c r="AX723" i="58"/>
  <c r="AX722" i="58"/>
  <c r="AX721" i="58"/>
  <c r="AX720" i="58"/>
  <c r="AX719" i="58"/>
  <c r="AX718" i="58"/>
  <c r="AX717" i="58"/>
  <c r="AX716" i="58"/>
  <c r="AX715" i="58"/>
  <c r="AX714" i="58"/>
  <c r="AX713" i="58"/>
  <c r="AX712" i="58"/>
  <c r="AX711" i="58"/>
  <c r="AX710" i="58"/>
  <c r="AX709" i="58"/>
  <c r="AX708" i="58"/>
  <c r="AX707" i="58"/>
  <c r="AX706" i="58"/>
  <c r="AX705" i="58"/>
  <c r="AX704" i="58"/>
  <c r="AX703" i="58"/>
  <c r="AX702" i="58"/>
  <c r="AX701" i="58"/>
  <c r="AX700" i="58"/>
  <c r="AX699" i="58"/>
  <c r="AX698" i="58"/>
  <c r="AX697" i="58"/>
  <c r="AX696" i="58"/>
  <c r="AX695" i="58"/>
  <c r="AX694" i="58"/>
  <c r="AX693" i="58"/>
  <c r="AX692" i="58"/>
  <c r="AX691" i="58"/>
  <c r="AX690" i="58"/>
  <c r="AX689" i="58"/>
  <c r="AX688" i="58"/>
  <c r="AX687" i="58"/>
  <c r="AX686" i="58"/>
  <c r="AX685" i="58"/>
  <c r="AX684" i="58"/>
  <c r="AX683" i="58"/>
  <c r="AX682" i="58"/>
  <c r="AX681" i="58"/>
  <c r="AX680" i="58"/>
  <c r="AX679" i="58"/>
  <c r="AX678" i="58"/>
  <c r="AX677" i="58"/>
  <c r="AX676" i="58"/>
  <c r="AX675" i="58"/>
  <c r="AX674" i="58"/>
  <c r="AX673" i="58"/>
  <c r="AX672" i="58"/>
  <c r="AX671" i="58"/>
  <c r="AX670" i="58"/>
  <c r="AX669" i="58"/>
  <c r="AX668" i="58"/>
  <c r="AX667" i="58"/>
  <c r="AX666" i="58"/>
  <c r="AX665" i="58"/>
  <c r="AX664" i="58"/>
  <c r="AX663" i="58"/>
  <c r="AX662" i="58"/>
  <c r="AX661" i="58"/>
  <c r="AX660" i="58"/>
  <c r="AX659" i="58"/>
  <c r="AX658" i="58"/>
  <c r="AX657" i="58"/>
  <c r="AX656" i="58"/>
  <c r="AX655" i="58"/>
  <c r="AX654" i="58"/>
  <c r="AX653" i="58"/>
  <c r="AX652" i="58"/>
  <c r="AX651" i="58"/>
  <c r="AX650" i="58"/>
  <c r="AX649" i="58"/>
  <c r="AX648" i="58"/>
  <c r="AX647" i="58"/>
  <c r="AX646" i="58"/>
  <c r="AX645" i="58"/>
  <c r="AX644" i="58"/>
  <c r="AX643" i="58"/>
  <c r="AX642" i="58"/>
  <c r="AX641" i="58"/>
  <c r="AX640" i="58"/>
  <c r="AX639" i="58"/>
  <c r="AX638" i="58"/>
  <c r="AX637" i="58"/>
  <c r="AX636" i="58"/>
  <c r="AX635" i="58"/>
  <c r="AX634" i="58"/>
  <c r="AX633" i="58"/>
  <c r="AX632" i="58"/>
  <c r="AX631" i="58"/>
  <c r="AX630" i="58"/>
  <c r="AX629" i="58"/>
  <c r="AX628" i="58"/>
  <c r="AX627" i="58"/>
  <c r="AX626" i="58"/>
  <c r="AX625" i="58"/>
  <c r="AX624" i="58"/>
  <c r="AX623" i="58"/>
  <c r="AX622" i="58"/>
  <c r="AX621" i="58"/>
  <c r="AX620" i="58"/>
  <c r="AX619" i="58"/>
  <c r="AX618" i="58"/>
  <c r="AX617" i="58"/>
  <c r="AX616" i="58"/>
  <c r="AX615" i="58"/>
  <c r="AX614" i="58"/>
  <c r="AX613" i="58"/>
  <c r="AX612" i="58"/>
  <c r="AX611" i="58"/>
  <c r="AX610" i="58"/>
  <c r="AX609" i="58"/>
  <c r="AX608" i="58"/>
  <c r="AX607" i="58"/>
  <c r="AX606" i="58"/>
  <c r="AX605" i="58"/>
  <c r="AX604" i="58"/>
  <c r="AX603" i="58"/>
  <c r="AX602" i="58"/>
  <c r="AX601" i="58"/>
  <c r="AX600" i="58"/>
  <c r="AX599" i="58"/>
  <c r="AX598" i="58"/>
  <c r="AX597" i="58"/>
  <c r="AX596" i="58"/>
  <c r="AX595" i="58"/>
  <c r="AX594" i="58"/>
  <c r="AX593" i="58"/>
  <c r="AX592" i="58"/>
  <c r="AX591" i="58"/>
  <c r="AX590" i="58"/>
  <c r="AX589" i="58"/>
  <c r="AX588" i="58"/>
  <c r="AX587" i="58"/>
  <c r="AX586" i="58"/>
  <c r="AX585" i="58"/>
  <c r="AX584" i="58"/>
  <c r="AX583" i="58"/>
  <c r="AX582" i="58"/>
  <c r="AX581" i="58"/>
  <c r="AX580" i="58"/>
  <c r="AX579" i="58"/>
  <c r="AX578" i="58"/>
  <c r="AX577" i="58"/>
  <c r="AX576" i="58"/>
  <c r="AX575" i="58"/>
  <c r="AX574" i="58"/>
  <c r="AX573" i="58"/>
  <c r="AX572" i="58"/>
  <c r="AX571" i="58"/>
  <c r="AX570" i="58"/>
  <c r="AX569" i="58"/>
  <c r="AX568" i="58"/>
  <c r="AX567" i="58"/>
  <c r="AX566" i="58"/>
  <c r="AX565" i="58"/>
  <c r="AX564" i="58"/>
  <c r="AX563" i="58"/>
  <c r="AX562" i="58"/>
  <c r="AX561" i="58"/>
  <c r="AX560" i="58"/>
  <c r="AX559" i="58"/>
  <c r="AX558" i="58"/>
  <c r="AX557" i="58"/>
  <c r="AX556" i="58"/>
  <c r="AX555" i="58"/>
  <c r="AX554" i="58"/>
  <c r="AX553" i="58"/>
  <c r="AX552" i="58"/>
  <c r="AX551" i="58"/>
  <c r="AX550" i="58"/>
  <c r="AX549" i="58"/>
  <c r="AX548" i="58"/>
  <c r="AX547" i="58"/>
  <c r="AX546" i="58"/>
  <c r="AX545" i="58"/>
  <c r="AX544" i="58"/>
  <c r="AX543" i="58"/>
  <c r="AX542" i="58"/>
  <c r="AX541" i="58"/>
  <c r="AX540" i="58"/>
  <c r="AX539" i="58"/>
  <c r="AX538" i="58"/>
  <c r="AX537" i="58"/>
  <c r="AX536" i="58"/>
  <c r="AX535" i="58"/>
  <c r="AX534" i="58"/>
  <c r="AX533" i="58"/>
  <c r="AX532" i="58"/>
  <c r="AX531" i="58"/>
  <c r="AX530" i="58"/>
  <c r="AX529" i="58"/>
  <c r="AX528" i="58"/>
  <c r="AX527" i="58"/>
  <c r="AX526" i="58"/>
  <c r="AX525" i="58"/>
  <c r="AX524" i="58"/>
  <c r="AX523" i="58"/>
  <c r="AX522" i="58"/>
  <c r="AX521" i="58"/>
  <c r="AX520" i="58"/>
  <c r="AX519" i="58"/>
  <c r="AX518" i="58"/>
  <c r="AX517" i="58"/>
  <c r="AX516" i="58"/>
  <c r="AX515" i="58"/>
  <c r="AX514" i="58"/>
  <c r="AX513" i="58"/>
  <c r="AX512" i="58"/>
  <c r="AX511" i="58"/>
  <c r="AX510" i="58"/>
  <c r="AX509" i="58"/>
  <c r="AX508" i="58"/>
  <c r="AX507" i="58"/>
  <c r="AX506" i="58"/>
  <c r="AX505" i="58"/>
  <c r="AX504" i="58"/>
  <c r="AX503" i="58"/>
  <c r="AX502" i="58"/>
  <c r="AX501" i="58"/>
  <c r="AX500" i="58"/>
  <c r="AX499" i="58"/>
  <c r="AX498" i="58"/>
  <c r="AX497" i="58"/>
  <c r="AX496" i="58"/>
  <c r="AX495" i="58"/>
  <c r="AX494" i="58"/>
  <c r="AX493" i="58"/>
  <c r="AX492" i="58"/>
  <c r="AX491" i="58"/>
  <c r="AX490" i="58"/>
  <c r="AX489" i="58"/>
  <c r="AX488" i="58"/>
  <c r="AX487" i="58"/>
  <c r="AX486" i="58"/>
  <c r="AX485" i="58"/>
  <c r="AX484" i="58"/>
  <c r="AX483" i="58"/>
  <c r="AX482" i="58"/>
  <c r="AX481" i="58"/>
  <c r="AX480" i="58"/>
  <c r="AX479" i="58"/>
  <c r="AX478" i="58"/>
  <c r="AX477" i="58"/>
  <c r="AX476" i="58"/>
  <c r="AX475" i="58"/>
  <c r="AX474" i="58"/>
  <c r="AX473" i="58"/>
  <c r="AX472" i="58"/>
  <c r="AX471" i="58"/>
  <c r="AX470" i="58"/>
  <c r="AX469" i="58"/>
  <c r="AX468" i="58"/>
  <c r="AX467" i="58"/>
  <c r="AX466" i="58"/>
  <c r="AX465" i="58"/>
  <c r="AX464" i="58"/>
  <c r="AX463" i="58"/>
  <c r="AX462" i="58"/>
  <c r="AX461" i="58"/>
  <c r="AX460" i="58"/>
  <c r="AX459" i="58"/>
  <c r="AX458" i="58"/>
  <c r="AX457" i="58"/>
  <c r="AX456" i="58"/>
  <c r="AX455" i="58"/>
  <c r="AX454" i="58"/>
  <c r="AX453" i="58"/>
  <c r="AX452" i="58"/>
  <c r="AX451" i="58"/>
  <c r="AX450" i="58"/>
  <c r="AX449" i="58"/>
  <c r="AX448" i="58"/>
  <c r="AX447" i="58"/>
  <c r="AX446" i="58"/>
  <c r="AX445" i="58"/>
  <c r="AX444" i="58"/>
  <c r="AX443" i="58"/>
  <c r="AX442" i="58"/>
  <c r="AX441" i="58"/>
  <c r="AX440" i="58"/>
  <c r="AX439" i="58"/>
  <c r="AX438" i="58"/>
  <c r="AX437" i="58"/>
  <c r="AX436" i="58"/>
  <c r="AX435" i="58"/>
  <c r="AX434" i="58"/>
  <c r="AX433" i="58"/>
  <c r="AX432" i="58"/>
  <c r="AX431" i="58"/>
  <c r="AX430" i="58"/>
  <c r="AX429" i="58"/>
  <c r="AX428" i="58"/>
  <c r="AX427" i="58"/>
  <c r="AX426" i="58"/>
  <c r="AX425" i="58"/>
  <c r="AX424" i="58"/>
  <c r="AX423" i="58"/>
  <c r="AX422" i="58"/>
  <c r="AX421" i="58"/>
  <c r="AX420" i="58"/>
  <c r="AX419" i="58"/>
  <c r="AX418" i="58"/>
  <c r="AX417" i="58"/>
  <c r="AX416" i="58"/>
  <c r="AX415" i="58"/>
  <c r="AX414" i="58"/>
  <c r="AX413" i="58"/>
  <c r="AX412" i="58"/>
  <c r="AX411" i="58"/>
  <c r="AX410" i="58"/>
  <c r="AX409" i="58"/>
  <c r="AX408" i="58"/>
  <c r="AX407" i="58"/>
  <c r="AX406" i="58"/>
  <c r="AX405" i="58"/>
  <c r="AX404" i="58"/>
  <c r="AX403" i="58"/>
  <c r="AX402" i="58"/>
  <c r="AX401" i="58"/>
  <c r="AX400" i="58"/>
  <c r="AX399" i="58"/>
  <c r="AX398" i="58"/>
  <c r="AX397" i="58"/>
  <c r="AX396" i="58"/>
  <c r="AX395" i="58"/>
  <c r="AX394" i="58"/>
  <c r="AX393" i="58"/>
  <c r="AX392" i="58"/>
  <c r="AX391" i="58"/>
  <c r="AX390" i="58"/>
  <c r="AX389" i="58"/>
  <c r="AX388" i="58"/>
  <c r="AX387" i="58"/>
  <c r="AX386" i="58"/>
  <c r="AX385" i="58"/>
  <c r="AX384" i="58"/>
  <c r="AX383" i="58"/>
  <c r="AX382" i="58"/>
  <c r="AX381" i="58"/>
  <c r="AX380" i="58"/>
  <c r="AX379" i="58"/>
  <c r="AX378" i="58"/>
  <c r="AX377" i="58"/>
  <c r="AX376" i="58"/>
  <c r="AX375" i="58"/>
  <c r="AX374" i="58"/>
  <c r="AX373" i="58"/>
  <c r="AX372" i="58"/>
  <c r="AX371" i="58"/>
  <c r="AX370" i="58"/>
  <c r="AX369" i="58"/>
  <c r="AX368" i="58"/>
  <c r="AX367" i="58"/>
  <c r="AX366" i="58"/>
  <c r="AX365" i="58"/>
  <c r="AX364" i="58"/>
  <c r="AX363" i="58"/>
  <c r="AX362" i="58"/>
  <c r="AX361" i="58"/>
  <c r="AX360" i="58"/>
  <c r="AX359" i="58"/>
  <c r="AX358" i="58"/>
  <c r="AX357" i="58"/>
  <c r="AX356" i="58"/>
  <c r="AX355" i="58"/>
  <c r="AX354" i="58"/>
  <c r="AX353" i="58"/>
  <c r="AX352" i="58"/>
  <c r="AX351" i="58"/>
  <c r="AX350" i="58"/>
  <c r="AX349" i="58"/>
  <c r="AX348" i="58"/>
  <c r="AX347" i="58"/>
  <c r="AX346" i="58"/>
  <c r="AX345" i="58"/>
  <c r="AX344" i="58"/>
  <c r="AX343" i="58"/>
  <c r="AX342" i="58"/>
  <c r="AX341" i="58"/>
  <c r="AX340" i="58"/>
  <c r="AX339" i="58"/>
  <c r="AX338" i="58"/>
  <c r="AX337" i="58"/>
  <c r="AX336" i="58"/>
  <c r="AX335" i="58"/>
  <c r="AX334" i="58"/>
  <c r="AX333" i="58"/>
  <c r="AX332" i="58"/>
  <c r="AX331" i="58"/>
  <c r="AX330" i="58"/>
  <c r="AX329" i="58"/>
  <c r="AX328" i="58"/>
  <c r="AX327" i="58"/>
  <c r="AX326" i="58"/>
  <c r="AX325" i="58"/>
  <c r="AX324" i="58"/>
  <c r="AX323" i="58"/>
  <c r="AX322" i="58"/>
  <c r="AX321" i="58"/>
  <c r="AX320" i="58"/>
  <c r="AX319" i="58"/>
  <c r="AX318" i="58"/>
  <c r="AX317" i="58"/>
  <c r="AX316" i="58"/>
  <c r="AX315" i="58"/>
  <c r="AX314" i="58"/>
  <c r="AX313" i="58"/>
  <c r="AX312" i="58"/>
  <c r="AX311" i="58"/>
  <c r="AX310" i="58"/>
  <c r="AX309" i="58"/>
  <c r="AX308" i="58"/>
  <c r="AX307" i="58"/>
  <c r="AX306" i="58"/>
  <c r="AX305" i="58"/>
  <c r="AX304" i="58"/>
  <c r="AX303" i="58"/>
  <c r="AX302" i="58"/>
  <c r="AX301" i="58"/>
  <c r="AX300" i="58"/>
  <c r="AX299" i="58"/>
  <c r="AX298" i="58"/>
  <c r="AX297" i="58"/>
  <c r="AX296" i="58"/>
  <c r="AX295" i="58"/>
  <c r="AX294" i="58"/>
  <c r="AX293" i="58"/>
  <c r="AX292" i="58"/>
  <c r="AX291" i="58"/>
  <c r="AX290" i="58"/>
  <c r="AX289" i="58"/>
  <c r="AX288" i="58"/>
  <c r="AX287" i="58"/>
  <c r="AX286" i="58"/>
  <c r="AX285" i="58"/>
  <c r="AX284" i="58"/>
  <c r="AX283" i="58"/>
  <c r="AX282" i="58"/>
  <c r="AX281" i="58"/>
  <c r="AX280" i="58"/>
  <c r="AX279" i="58"/>
  <c r="AX278" i="58"/>
  <c r="AX277" i="58"/>
  <c r="AX276" i="58"/>
  <c r="AX275" i="58"/>
  <c r="AX274" i="58"/>
  <c r="AX273" i="58"/>
  <c r="AX272" i="58"/>
  <c r="AX271" i="58"/>
  <c r="AX270" i="58"/>
  <c r="AX269" i="58"/>
  <c r="AX268" i="58"/>
  <c r="AX267" i="58"/>
  <c r="AX266" i="58"/>
  <c r="AX265" i="58"/>
  <c r="AX264" i="58"/>
  <c r="AX263" i="58"/>
  <c r="AX262" i="58"/>
  <c r="AX261" i="58"/>
  <c r="AX260" i="58"/>
  <c r="AX259" i="58"/>
  <c r="AX258" i="58"/>
  <c r="AX257" i="58"/>
  <c r="AX256" i="58"/>
  <c r="AX255" i="58"/>
  <c r="AX254" i="58"/>
  <c r="AX253" i="58"/>
  <c r="AX252" i="58"/>
  <c r="AX251" i="58"/>
  <c r="AX250" i="58"/>
  <c r="AX249" i="58"/>
  <c r="AX248" i="58"/>
  <c r="AX247" i="58"/>
  <c r="AX246" i="58"/>
  <c r="AX245" i="58"/>
  <c r="AX244" i="58"/>
  <c r="AX243" i="58"/>
  <c r="AX242" i="58"/>
  <c r="AX241" i="58"/>
  <c r="AX240" i="58"/>
  <c r="AX239" i="58"/>
  <c r="AX238" i="58"/>
  <c r="AX237" i="58"/>
  <c r="AX236" i="58"/>
  <c r="AX235" i="58"/>
  <c r="AX234" i="58"/>
  <c r="AX233" i="58"/>
  <c r="AX232" i="58"/>
  <c r="AX231" i="58"/>
  <c r="AX230" i="58"/>
  <c r="AX229" i="58"/>
  <c r="AX228" i="58"/>
  <c r="AX227" i="58"/>
  <c r="AX226" i="58"/>
  <c r="AX225" i="58"/>
  <c r="AX224" i="58"/>
  <c r="AX223" i="58"/>
  <c r="AX222" i="58"/>
  <c r="AX221" i="58"/>
  <c r="AX220" i="58"/>
  <c r="AX219" i="58"/>
  <c r="AX218" i="58"/>
  <c r="AX217" i="58"/>
  <c r="AX216" i="58"/>
  <c r="AX215" i="58"/>
  <c r="AX214" i="58"/>
  <c r="AX213" i="58"/>
  <c r="AX212" i="58"/>
  <c r="AX211" i="58"/>
  <c r="AX210" i="58"/>
  <c r="AX209" i="58"/>
  <c r="AX208" i="58"/>
  <c r="AX207" i="58"/>
  <c r="AX206" i="58"/>
  <c r="AX205" i="58"/>
  <c r="AX204" i="58"/>
  <c r="AX203" i="58"/>
  <c r="AX202" i="58"/>
  <c r="AX201" i="58"/>
  <c r="AX200" i="58"/>
  <c r="AX199" i="58"/>
  <c r="AX198" i="58"/>
  <c r="AX197" i="58"/>
  <c r="AX196" i="58"/>
  <c r="AX195" i="58"/>
  <c r="AX194" i="58"/>
  <c r="AX193" i="58"/>
  <c r="AX192" i="58"/>
  <c r="AX191" i="58"/>
  <c r="AX190" i="58"/>
  <c r="AX189" i="58"/>
  <c r="AX188" i="58"/>
  <c r="AX187" i="58"/>
  <c r="AX186" i="58"/>
  <c r="AX185" i="58"/>
  <c r="AX184" i="58"/>
  <c r="AX183" i="58"/>
  <c r="AX182" i="58"/>
  <c r="AX181" i="58"/>
  <c r="AX180" i="58"/>
  <c r="AX179" i="58"/>
  <c r="AX178" i="58"/>
  <c r="AX177" i="58"/>
  <c r="AX176" i="58"/>
  <c r="AX175" i="58"/>
  <c r="AX174" i="58"/>
  <c r="AX173" i="58"/>
  <c r="AX172" i="58"/>
  <c r="AX171" i="58"/>
  <c r="AX170" i="58"/>
  <c r="AX169" i="58"/>
  <c r="AX168" i="58"/>
  <c r="AX167" i="58"/>
  <c r="AX166" i="58"/>
  <c r="AX165" i="58"/>
  <c r="AX164" i="58"/>
  <c r="AX163" i="58"/>
  <c r="AX162" i="58"/>
  <c r="AX161" i="58"/>
  <c r="AX160" i="58"/>
  <c r="AX159" i="58"/>
  <c r="AX158" i="58"/>
  <c r="AX157" i="58"/>
  <c r="AX156" i="58"/>
  <c r="AX155" i="58"/>
  <c r="AX154" i="58"/>
  <c r="AX153" i="58"/>
  <c r="AX152" i="58"/>
  <c r="AX151" i="58"/>
  <c r="AX150" i="58"/>
  <c r="AX149" i="58"/>
  <c r="AX148" i="58"/>
  <c r="AX147" i="58"/>
  <c r="AX146" i="58"/>
  <c r="AX145" i="58"/>
  <c r="AX144" i="58"/>
  <c r="AX143" i="58"/>
  <c r="AX142" i="58"/>
  <c r="AX141" i="58"/>
  <c r="AX140" i="58"/>
  <c r="AX139" i="58"/>
  <c r="AX138" i="58"/>
  <c r="AX137" i="58"/>
  <c r="AX136" i="58"/>
  <c r="AX135" i="58"/>
  <c r="AX134" i="58"/>
  <c r="AX133" i="58"/>
  <c r="AX132" i="58"/>
  <c r="AX131" i="58"/>
  <c r="AX130" i="58"/>
  <c r="AX129" i="58"/>
  <c r="AX128" i="58"/>
  <c r="AX127" i="58"/>
  <c r="AX126" i="58"/>
  <c r="AX125" i="58"/>
  <c r="AX124" i="58"/>
  <c r="AX123" i="58"/>
  <c r="AX122" i="58"/>
  <c r="AX121" i="58"/>
  <c r="AX120" i="58"/>
  <c r="AX119" i="58"/>
  <c r="AX118" i="58"/>
  <c r="AX117" i="58"/>
  <c r="AX116" i="58"/>
  <c r="AX115" i="58"/>
  <c r="AX114" i="58"/>
  <c r="AX113" i="58"/>
  <c r="AX112" i="58"/>
  <c r="AX111" i="58"/>
  <c r="AX110" i="58"/>
  <c r="AX109" i="58"/>
  <c r="AX108" i="58"/>
  <c r="AX107" i="58"/>
  <c r="AX106" i="58"/>
  <c r="AX105" i="58"/>
  <c r="AX104" i="58"/>
  <c r="AX103" i="58"/>
  <c r="AX102" i="58"/>
  <c r="AX101" i="58"/>
  <c r="AX100" i="58"/>
  <c r="AX99" i="58"/>
  <c r="AX98" i="58"/>
  <c r="AX97" i="58"/>
  <c r="AX96" i="58"/>
  <c r="AX95" i="58"/>
  <c r="AX94" i="58"/>
  <c r="AX93" i="58"/>
  <c r="AX92" i="58"/>
  <c r="AX91" i="58"/>
  <c r="AX90" i="58"/>
  <c r="AX89" i="58"/>
  <c r="AX88" i="58"/>
  <c r="AX87" i="58"/>
  <c r="AX86" i="58"/>
  <c r="AX85" i="58"/>
  <c r="AX84" i="58"/>
  <c r="AX83" i="58"/>
  <c r="AX82" i="58"/>
  <c r="AX81" i="58"/>
  <c r="AX80" i="58"/>
  <c r="AX79" i="58"/>
  <c r="AX78" i="58"/>
  <c r="AX77" i="58"/>
  <c r="AX76" i="58"/>
  <c r="AX75" i="58"/>
  <c r="AX74" i="58"/>
  <c r="AX73" i="58"/>
  <c r="AX72" i="58"/>
  <c r="AX71" i="58"/>
  <c r="AX70" i="58"/>
  <c r="AX69" i="58"/>
  <c r="AX68" i="58"/>
  <c r="AX67" i="58"/>
  <c r="AX66" i="58"/>
  <c r="AX65" i="58"/>
  <c r="AX64" i="58"/>
  <c r="AX63" i="58"/>
  <c r="AX62" i="58"/>
  <c r="AX61" i="58"/>
  <c r="AX60" i="58"/>
  <c r="AX59" i="58"/>
  <c r="AX58" i="58"/>
  <c r="AX57" i="58"/>
  <c r="AX56" i="58"/>
  <c r="AX55" i="58"/>
  <c r="AX54" i="58"/>
  <c r="AX53" i="58"/>
  <c r="AX52" i="58"/>
  <c r="AX51" i="58"/>
  <c r="AX50" i="58"/>
  <c r="AX49" i="58"/>
  <c r="AX48" i="58"/>
  <c r="AX47" i="58"/>
  <c r="AX46" i="58"/>
  <c r="AX45" i="58"/>
  <c r="AX44" i="58"/>
  <c r="AX43" i="58"/>
  <c r="AX42" i="58"/>
  <c r="AX41" i="58"/>
  <c r="AX40" i="58"/>
  <c r="AX39" i="58"/>
  <c r="AX38" i="58"/>
  <c r="AX37" i="58"/>
  <c r="AX36" i="58"/>
  <c r="AX35" i="58"/>
  <c r="AX34" i="58"/>
  <c r="AX33" i="58"/>
  <c r="AX32" i="58"/>
  <c r="AX31" i="58"/>
  <c r="AX30" i="58"/>
  <c r="AX29" i="58"/>
  <c r="AX28" i="58"/>
  <c r="AX27" i="58"/>
  <c r="AX26" i="58"/>
  <c r="AX25" i="58"/>
  <c r="AX24" i="58"/>
  <c r="AX23" i="58"/>
  <c r="AX22" i="58"/>
  <c r="AX21" i="58"/>
  <c r="AX20" i="58"/>
  <c r="AX19" i="58"/>
  <c r="AX18" i="58"/>
  <c r="AX17" i="58"/>
  <c r="AX16" i="58"/>
  <c r="AX15" i="58"/>
  <c r="AX14" i="58"/>
  <c r="AX13" i="58"/>
  <c r="AX12" i="58"/>
  <c r="AX11" i="58"/>
  <c r="AX10" i="58"/>
  <c r="AX9" i="58"/>
  <c r="AX8" i="58"/>
  <c r="AY7" i="58"/>
  <c r="AX7" i="58"/>
  <c r="AQ820" i="58"/>
  <c r="AQ819" i="58"/>
  <c r="AQ818" i="58"/>
  <c r="AQ817" i="58"/>
  <c r="AQ816" i="58"/>
  <c r="AQ815" i="58"/>
  <c r="AQ814" i="58"/>
  <c r="AQ813" i="58"/>
  <c r="AQ812" i="58"/>
  <c r="AQ811" i="58"/>
  <c r="AQ810" i="58"/>
  <c r="AQ809" i="58"/>
  <c r="AQ808" i="58"/>
  <c r="AQ807" i="58"/>
  <c r="AQ806" i="58"/>
  <c r="AQ805" i="58"/>
  <c r="AQ804" i="58"/>
  <c r="AQ803" i="58"/>
  <c r="AQ802" i="58"/>
  <c r="AQ801" i="58"/>
  <c r="AQ800" i="58"/>
  <c r="AQ799" i="58"/>
  <c r="AQ798" i="58"/>
  <c r="AQ797" i="58"/>
  <c r="AQ796" i="58"/>
  <c r="AQ795" i="58"/>
  <c r="AQ794" i="58"/>
  <c r="AQ793" i="58"/>
  <c r="AQ792" i="58"/>
  <c r="AQ791" i="58"/>
  <c r="AQ790" i="58"/>
  <c r="AQ789" i="58"/>
  <c r="AQ788" i="58"/>
  <c r="AQ787" i="58"/>
  <c r="AQ786" i="58"/>
  <c r="AQ785" i="58"/>
  <c r="AQ784" i="58"/>
  <c r="AQ783" i="58"/>
  <c r="AQ782" i="58"/>
  <c r="AQ781" i="58"/>
  <c r="AQ780" i="58"/>
  <c r="AQ779" i="58"/>
  <c r="AQ778" i="58"/>
  <c r="AQ777" i="58"/>
  <c r="AQ776" i="58"/>
  <c r="AQ775" i="58"/>
  <c r="AQ774" i="58"/>
  <c r="AQ773" i="58"/>
  <c r="AQ772" i="58"/>
  <c r="AQ771" i="58"/>
  <c r="AQ770" i="58"/>
  <c r="AQ769" i="58"/>
  <c r="AQ768" i="58"/>
  <c r="AQ767" i="58"/>
  <c r="AQ766" i="58"/>
  <c r="AQ765" i="58"/>
  <c r="AQ764" i="58"/>
  <c r="AQ763" i="58"/>
  <c r="AQ762" i="58"/>
  <c r="AQ761" i="58"/>
  <c r="AQ760" i="58"/>
  <c r="AQ759" i="58"/>
  <c r="AQ758" i="58"/>
  <c r="AQ757" i="58"/>
  <c r="AQ756" i="58"/>
  <c r="AQ755" i="58"/>
  <c r="AQ754" i="58"/>
  <c r="AQ753" i="58"/>
  <c r="AQ752" i="58"/>
  <c r="AQ751" i="58"/>
  <c r="AQ750" i="58"/>
  <c r="AQ749" i="58"/>
  <c r="AQ748" i="58"/>
  <c r="AQ747" i="58"/>
  <c r="AQ746" i="58"/>
  <c r="AQ745" i="58"/>
  <c r="AQ744" i="58"/>
  <c r="AQ743" i="58"/>
  <c r="AQ742" i="58"/>
  <c r="AQ741" i="58"/>
  <c r="AQ740" i="58"/>
  <c r="AQ739" i="58"/>
  <c r="AQ738" i="58"/>
  <c r="AQ737" i="58"/>
  <c r="AQ736" i="58"/>
  <c r="AQ735" i="58"/>
  <c r="AQ734" i="58"/>
  <c r="AQ733" i="58"/>
  <c r="AQ732" i="58"/>
  <c r="AQ731" i="58"/>
  <c r="AQ730" i="58"/>
  <c r="AQ729" i="58"/>
  <c r="AQ728" i="58"/>
  <c r="AQ727" i="58"/>
  <c r="AQ726" i="58"/>
  <c r="AQ725" i="58"/>
  <c r="AQ724" i="58"/>
  <c r="AQ723" i="58"/>
  <c r="AQ722" i="58"/>
  <c r="AQ721" i="58"/>
  <c r="AQ720" i="58"/>
  <c r="AQ719" i="58"/>
  <c r="AQ718" i="58"/>
  <c r="AQ717" i="58"/>
  <c r="AQ716" i="58"/>
  <c r="AQ715" i="58"/>
  <c r="AQ714" i="58"/>
  <c r="AQ713" i="58"/>
  <c r="AQ712" i="58"/>
  <c r="AQ711" i="58"/>
  <c r="AQ710" i="58"/>
  <c r="AQ709" i="58"/>
  <c r="AQ708" i="58"/>
  <c r="AQ707" i="58"/>
  <c r="AQ706" i="58"/>
  <c r="AQ705" i="58"/>
  <c r="AQ704" i="58"/>
  <c r="AQ703" i="58"/>
  <c r="AQ702" i="58"/>
  <c r="AQ701" i="58"/>
  <c r="AQ700" i="58"/>
  <c r="AQ699" i="58"/>
  <c r="AQ698" i="58"/>
  <c r="AQ697" i="58"/>
  <c r="AQ696" i="58"/>
  <c r="AQ695" i="58"/>
  <c r="AQ694" i="58"/>
  <c r="AQ693" i="58"/>
  <c r="AQ692" i="58"/>
  <c r="AQ691" i="58"/>
  <c r="AQ690" i="58"/>
  <c r="AQ689" i="58"/>
  <c r="AQ688" i="58"/>
  <c r="AQ687" i="58"/>
  <c r="AQ686" i="58"/>
  <c r="AQ685" i="58"/>
  <c r="AQ684" i="58"/>
  <c r="AQ683" i="58"/>
  <c r="AQ682" i="58"/>
  <c r="AQ681" i="58"/>
  <c r="AQ680" i="58"/>
  <c r="AQ679" i="58"/>
  <c r="AQ678" i="58"/>
  <c r="AQ677" i="58"/>
  <c r="AQ676" i="58"/>
  <c r="AQ675" i="58"/>
  <c r="AQ674" i="58"/>
  <c r="AQ673" i="58"/>
  <c r="AQ672" i="58"/>
  <c r="AQ671" i="58"/>
  <c r="AQ670" i="58"/>
  <c r="AQ669" i="58"/>
  <c r="AQ668" i="58"/>
  <c r="AQ667" i="58"/>
  <c r="AQ666" i="58"/>
  <c r="AQ665" i="58"/>
  <c r="AQ664" i="58"/>
  <c r="AQ663" i="58"/>
  <c r="AQ662" i="58"/>
  <c r="AQ661" i="58"/>
  <c r="AQ660" i="58"/>
  <c r="AQ659" i="58"/>
  <c r="AQ658" i="58"/>
  <c r="AQ657" i="58"/>
  <c r="AQ656" i="58"/>
  <c r="AQ655" i="58"/>
  <c r="AQ654" i="58"/>
  <c r="AQ653" i="58"/>
  <c r="AQ652" i="58"/>
  <c r="AQ651" i="58"/>
  <c r="AQ650" i="58"/>
  <c r="AQ649" i="58"/>
  <c r="AQ648" i="58"/>
  <c r="AQ647" i="58"/>
  <c r="AQ646" i="58"/>
  <c r="AQ645" i="58"/>
  <c r="AQ644" i="58"/>
  <c r="AQ643" i="58"/>
  <c r="AQ642" i="58"/>
  <c r="AQ641" i="58"/>
  <c r="AQ640" i="58"/>
  <c r="AQ639" i="58"/>
  <c r="AQ638" i="58"/>
  <c r="AQ637" i="58"/>
  <c r="AQ636" i="58"/>
  <c r="AQ635" i="58"/>
  <c r="AQ634" i="58"/>
  <c r="AQ633" i="58"/>
  <c r="AQ632" i="58"/>
  <c r="AQ631" i="58"/>
  <c r="AQ630" i="58"/>
  <c r="AQ629" i="58"/>
  <c r="AQ628" i="58"/>
  <c r="AQ627" i="58"/>
  <c r="AQ626" i="58"/>
  <c r="AQ625" i="58"/>
  <c r="AQ624" i="58"/>
  <c r="AQ623" i="58"/>
  <c r="AQ622" i="58"/>
  <c r="AQ621" i="58"/>
  <c r="AQ620" i="58"/>
  <c r="AQ619" i="58"/>
  <c r="AQ618" i="58"/>
  <c r="AQ617" i="58"/>
  <c r="AQ616" i="58"/>
  <c r="AQ615" i="58"/>
  <c r="AQ614" i="58"/>
  <c r="AQ613" i="58"/>
  <c r="AQ612" i="58"/>
  <c r="AQ611" i="58"/>
  <c r="AQ610" i="58"/>
  <c r="AQ609" i="58"/>
  <c r="AQ608" i="58"/>
  <c r="AQ607" i="58"/>
  <c r="AQ606" i="58"/>
  <c r="AQ605" i="58"/>
  <c r="AQ604" i="58"/>
  <c r="AQ603" i="58"/>
  <c r="AQ602" i="58"/>
  <c r="AQ601" i="58"/>
  <c r="AQ600" i="58"/>
  <c r="AQ599" i="58"/>
  <c r="AQ598" i="58"/>
  <c r="AQ597" i="58"/>
  <c r="AQ596" i="58"/>
  <c r="AQ595" i="58"/>
  <c r="AQ594" i="58"/>
  <c r="AQ593" i="58"/>
  <c r="AQ592" i="58"/>
  <c r="AQ591" i="58"/>
  <c r="AQ590" i="58"/>
  <c r="AQ589" i="58"/>
  <c r="AQ588" i="58"/>
  <c r="AQ587" i="58"/>
  <c r="AQ586" i="58"/>
  <c r="AQ585" i="58"/>
  <c r="AQ584" i="58"/>
  <c r="AQ583" i="58"/>
  <c r="AQ582" i="58"/>
  <c r="AQ581" i="58"/>
  <c r="AQ580" i="58"/>
  <c r="AQ579" i="58"/>
  <c r="AQ578" i="58"/>
  <c r="AQ577" i="58"/>
  <c r="AQ576" i="58"/>
  <c r="AQ575" i="58"/>
  <c r="AQ574" i="58"/>
  <c r="AQ573" i="58"/>
  <c r="AQ572" i="58"/>
  <c r="AQ571" i="58"/>
  <c r="AQ570" i="58"/>
  <c r="AQ569" i="58"/>
  <c r="AQ568" i="58"/>
  <c r="AQ567" i="58"/>
  <c r="AQ566" i="58"/>
  <c r="AQ565" i="58"/>
  <c r="AQ564" i="58"/>
  <c r="AQ563" i="58"/>
  <c r="AQ562" i="58"/>
  <c r="AQ561" i="58"/>
  <c r="AQ560" i="58"/>
  <c r="AQ559" i="58"/>
  <c r="AQ558" i="58"/>
  <c r="AQ557" i="58"/>
  <c r="AQ556" i="58"/>
  <c r="AQ555" i="58"/>
  <c r="AQ554" i="58"/>
  <c r="AQ553" i="58"/>
  <c r="AQ552" i="58"/>
  <c r="AQ551" i="58"/>
  <c r="AQ550" i="58"/>
  <c r="AQ549" i="58"/>
  <c r="AQ548" i="58"/>
  <c r="AQ547" i="58"/>
  <c r="AQ546" i="58"/>
  <c r="AQ545" i="58"/>
  <c r="AQ544" i="58"/>
  <c r="AQ543" i="58"/>
  <c r="AQ542" i="58"/>
  <c r="AQ541" i="58"/>
  <c r="AQ540" i="58"/>
  <c r="AQ539" i="58"/>
  <c r="AQ538" i="58"/>
  <c r="AQ537" i="58"/>
  <c r="AQ536" i="58"/>
  <c r="AQ535" i="58"/>
  <c r="AQ534" i="58"/>
  <c r="AQ533" i="58"/>
  <c r="AQ532" i="58"/>
  <c r="AQ531" i="58"/>
  <c r="AQ530" i="58"/>
  <c r="AQ529" i="58"/>
  <c r="AQ528" i="58"/>
  <c r="AQ527" i="58"/>
  <c r="AQ526" i="58"/>
  <c r="AQ525" i="58"/>
  <c r="AQ524" i="58"/>
  <c r="AQ523" i="58"/>
  <c r="AQ522" i="58"/>
  <c r="AQ521" i="58"/>
  <c r="AQ520" i="58"/>
  <c r="AQ519" i="58"/>
  <c r="AQ518" i="58"/>
  <c r="AQ517" i="58"/>
  <c r="AQ516" i="58"/>
  <c r="AQ515" i="58"/>
  <c r="AQ514" i="58"/>
  <c r="AQ513" i="58"/>
  <c r="AQ512" i="58"/>
  <c r="AQ511" i="58"/>
  <c r="AQ510" i="58"/>
  <c r="AQ509" i="58"/>
  <c r="AQ508" i="58"/>
  <c r="AQ507" i="58"/>
  <c r="AQ506" i="58"/>
  <c r="AQ505" i="58"/>
  <c r="AQ504" i="58"/>
  <c r="AQ503" i="58"/>
  <c r="AQ502" i="58"/>
  <c r="AQ501" i="58"/>
  <c r="AQ500" i="58"/>
  <c r="AQ499" i="58"/>
  <c r="AQ498" i="58"/>
  <c r="AQ497" i="58"/>
  <c r="AQ496" i="58"/>
  <c r="AQ495" i="58"/>
  <c r="AQ494" i="58"/>
  <c r="AQ493" i="58"/>
  <c r="AQ492" i="58"/>
  <c r="AQ491" i="58"/>
  <c r="AQ490" i="58"/>
  <c r="AQ489" i="58"/>
  <c r="AQ488" i="58"/>
  <c r="AQ487" i="58"/>
  <c r="AQ486" i="58"/>
  <c r="AQ485" i="58"/>
  <c r="AQ484" i="58"/>
  <c r="AQ483" i="58"/>
  <c r="AQ482" i="58"/>
  <c r="AQ481" i="58"/>
  <c r="AQ480" i="58"/>
  <c r="AQ479" i="58"/>
  <c r="AQ478" i="58"/>
  <c r="AQ477" i="58"/>
  <c r="AQ476" i="58"/>
  <c r="AQ475" i="58"/>
  <c r="AQ474" i="58"/>
  <c r="AQ473" i="58"/>
  <c r="AQ472" i="58"/>
  <c r="AQ471" i="58"/>
  <c r="AQ470" i="58"/>
  <c r="AQ469" i="58"/>
  <c r="AQ468" i="58"/>
  <c r="AQ467" i="58"/>
  <c r="AQ466" i="58"/>
  <c r="AQ465" i="58"/>
  <c r="AQ464" i="58"/>
  <c r="AQ463" i="58"/>
  <c r="AQ462" i="58"/>
  <c r="AQ461" i="58"/>
  <c r="AQ460" i="58"/>
  <c r="AQ459" i="58"/>
  <c r="AQ458" i="58"/>
  <c r="AQ457" i="58"/>
  <c r="AQ456" i="58"/>
  <c r="AQ455" i="58"/>
  <c r="AQ454" i="58"/>
  <c r="AQ453" i="58"/>
  <c r="AQ452" i="58"/>
  <c r="AQ451" i="58"/>
  <c r="AQ450" i="58"/>
  <c r="AQ449" i="58"/>
  <c r="AQ448" i="58"/>
  <c r="AQ447" i="58"/>
  <c r="AQ446" i="58"/>
  <c r="AQ445" i="58"/>
  <c r="AQ444" i="58"/>
  <c r="AQ443" i="58"/>
  <c r="AQ442" i="58"/>
  <c r="AQ441" i="58"/>
  <c r="AQ440" i="58"/>
  <c r="AQ439" i="58"/>
  <c r="AQ438" i="58"/>
  <c r="AQ437" i="58"/>
  <c r="AQ436" i="58"/>
  <c r="AQ435" i="58"/>
  <c r="AQ434" i="58"/>
  <c r="AQ433" i="58"/>
  <c r="AQ432" i="58"/>
  <c r="AQ431" i="58"/>
  <c r="AQ430" i="58"/>
  <c r="AQ429" i="58"/>
  <c r="AQ428" i="58"/>
  <c r="AQ427" i="58"/>
  <c r="AQ426" i="58"/>
  <c r="AQ425" i="58"/>
  <c r="AQ424" i="58"/>
  <c r="AQ423" i="58"/>
  <c r="AQ422" i="58"/>
  <c r="AQ421" i="58"/>
  <c r="AQ420" i="58"/>
  <c r="AQ419" i="58"/>
  <c r="AQ418" i="58"/>
  <c r="AQ417" i="58"/>
  <c r="AQ416" i="58"/>
  <c r="AQ415" i="58"/>
  <c r="AQ414" i="58"/>
  <c r="AQ413" i="58"/>
  <c r="AQ412" i="58"/>
  <c r="AQ411" i="58"/>
  <c r="AQ410" i="58"/>
  <c r="AQ409" i="58"/>
  <c r="AQ408" i="58"/>
  <c r="AQ407" i="58"/>
  <c r="AQ406" i="58"/>
  <c r="AQ405" i="58"/>
  <c r="AQ404" i="58"/>
  <c r="AQ403" i="58"/>
  <c r="AQ402" i="58"/>
  <c r="AQ401" i="58"/>
  <c r="AQ400" i="58"/>
  <c r="AQ399" i="58"/>
  <c r="AQ398" i="58"/>
  <c r="AQ397" i="58"/>
  <c r="AQ396" i="58"/>
  <c r="AQ395" i="58"/>
  <c r="AQ394" i="58"/>
  <c r="AQ393" i="58"/>
  <c r="AQ392" i="58"/>
  <c r="AQ391" i="58"/>
  <c r="AQ390" i="58"/>
  <c r="AQ389" i="58"/>
  <c r="AQ388" i="58"/>
  <c r="AQ387" i="58"/>
  <c r="AQ386" i="58"/>
  <c r="AQ385" i="58"/>
  <c r="AQ384" i="58"/>
  <c r="AQ383" i="58"/>
  <c r="AQ382" i="58"/>
  <c r="AQ381" i="58"/>
  <c r="AQ380" i="58"/>
  <c r="AQ379" i="58"/>
  <c r="AQ378" i="58"/>
  <c r="AQ377" i="58"/>
  <c r="AQ376" i="58"/>
  <c r="AQ375" i="58"/>
  <c r="AQ374" i="58"/>
  <c r="AQ373" i="58"/>
  <c r="AQ372" i="58"/>
  <c r="AQ371" i="58"/>
  <c r="AQ370" i="58"/>
  <c r="AQ369" i="58"/>
  <c r="AQ368" i="58"/>
  <c r="AQ367" i="58"/>
  <c r="AQ366" i="58"/>
  <c r="AQ365" i="58"/>
  <c r="AQ364" i="58"/>
  <c r="AQ363" i="58"/>
  <c r="AQ362" i="58"/>
  <c r="AQ361" i="58"/>
  <c r="AQ360" i="58"/>
  <c r="AQ359" i="58"/>
  <c r="AQ358" i="58"/>
  <c r="AQ357" i="58"/>
  <c r="AQ356" i="58"/>
  <c r="AQ355" i="58"/>
  <c r="AQ354" i="58"/>
  <c r="AQ353" i="58"/>
  <c r="AQ352" i="58"/>
  <c r="AQ351" i="58"/>
  <c r="AQ350" i="58"/>
  <c r="AQ349" i="58"/>
  <c r="AQ348" i="58"/>
  <c r="AQ347" i="58"/>
  <c r="AQ346" i="58"/>
  <c r="AQ345" i="58"/>
  <c r="AQ344" i="58"/>
  <c r="AQ343" i="58"/>
  <c r="AQ342" i="58"/>
  <c r="AQ341" i="58"/>
  <c r="AQ340" i="58"/>
  <c r="AQ339" i="58"/>
  <c r="AQ338" i="58"/>
  <c r="AQ337" i="58"/>
  <c r="AQ336" i="58"/>
  <c r="AQ335" i="58"/>
  <c r="AQ334" i="58"/>
  <c r="AQ333" i="58"/>
  <c r="AQ332" i="58"/>
  <c r="AQ331" i="58"/>
  <c r="AQ330" i="58"/>
  <c r="AQ329" i="58"/>
  <c r="AQ328" i="58"/>
  <c r="AQ327" i="58"/>
  <c r="AQ326" i="58"/>
  <c r="AQ325" i="58"/>
  <c r="AQ324" i="58"/>
  <c r="AQ323" i="58"/>
  <c r="AQ322" i="58"/>
  <c r="AQ321" i="58"/>
  <c r="AQ320" i="58"/>
  <c r="AQ319" i="58"/>
  <c r="AQ318" i="58"/>
  <c r="AQ317" i="58"/>
  <c r="AQ316" i="58"/>
  <c r="AQ315" i="58"/>
  <c r="AQ314" i="58"/>
  <c r="AQ313" i="58"/>
  <c r="AQ312" i="58"/>
  <c r="AQ311" i="58"/>
  <c r="AQ310" i="58"/>
  <c r="AQ309" i="58"/>
  <c r="AQ308" i="58"/>
  <c r="AQ307" i="58"/>
  <c r="AQ306" i="58"/>
  <c r="AQ305" i="58"/>
  <c r="AQ304" i="58"/>
  <c r="AQ303" i="58"/>
  <c r="AQ302" i="58"/>
  <c r="AQ301" i="58"/>
  <c r="AQ300" i="58"/>
  <c r="AQ299" i="58"/>
  <c r="AQ298" i="58"/>
  <c r="AQ297" i="58"/>
  <c r="AQ296" i="58"/>
  <c r="AQ295" i="58"/>
  <c r="AQ294" i="58"/>
  <c r="AQ293" i="58"/>
  <c r="AQ292" i="58"/>
  <c r="AQ291" i="58"/>
  <c r="AQ290" i="58"/>
  <c r="AQ289" i="58"/>
  <c r="AQ288" i="58"/>
  <c r="AQ287" i="58"/>
  <c r="AQ286" i="58"/>
  <c r="AQ285" i="58"/>
  <c r="AQ284" i="58"/>
  <c r="AQ283" i="58"/>
  <c r="AQ282" i="58"/>
  <c r="AQ281" i="58"/>
  <c r="AQ280" i="58"/>
  <c r="AQ279" i="58"/>
  <c r="AQ278" i="58"/>
  <c r="AQ277" i="58"/>
  <c r="AQ276" i="58"/>
  <c r="AQ275" i="58"/>
  <c r="AQ274" i="58"/>
  <c r="AQ273" i="58"/>
  <c r="AQ272" i="58"/>
  <c r="AQ271" i="58"/>
  <c r="AQ270" i="58"/>
  <c r="AQ269" i="58"/>
  <c r="AQ268" i="58"/>
  <c r="AQ267" i="58"/>
  <c r="AQ266" i="58"/>
  <c r="AQ265" i="58"/>
  <c r="AQ264" i="58"/>
  <c r="AQ263" i="58"/>
  <c r="AQ262" i="58"/>
  <c r="AQ261" i="58"/>
  <c r="AQ260" i="58"/>
  <c r="AQ259" i="58"/>
  <c r="AQ258" i="58"/>
  <c r="AQ257" i="58"/>
  <c r="AQ256" i="58"/>
  <c r="AQ255" i="58"/>
  <c r="AQ254" i="58"/>
  <c r="AQ253" i="58"/>
  <c r="AQ252" i="58"/>
  <c r="AQ251" i="58"/>
  <c r="AQ250" i="58"/>
  <c r="AQ249" i="58"/>
  <c r="AQ248" i="58"/>
  <c r="AQ247" i="58"/>
  <c r="AQ246" i="58"/>
  <c r="AQ245" i="58"/>
  <c r="AQ244" i="58"/>
  <c r="AQ243" i="58"/>
  <c r="AQ242" i="58"/>
  <c r="AQ241" i="58"/>
  <c r="AQ240" i="58"/>
  <c r="AQ239" i="58"/>
  <c r="AQ238" i="58"/>
  <c r="AQ237" i="58"/>
  <c r="AQ236" i="58"/>
  <c r="AQ235" i="58"/>
  <c r="AQ234" i="58"/>
  <c r="AQ233" i="58"/>
  <c r="AQ232" i="58"/>
  <c r="AQ231" i="58"/>
  <c r="AQ230" i="58"/>
  <c r="AQ229" i="58"/>
  <c r="AQ228" i="58"/>
  <c r="AQ227" i="58"/>
  <c r="AQ226" i="58"/>
  <c r="AQ225" i="58"/>
  <c r="AQ224" i="58"/>
  <c r="AQ223" i="58"/>
  <c r="AQ222" i="58"/>
  <c r="AQ221" i="58"/>
  <c r="AQ220" i="58"/>
  <c r="AQ219" i="58"/>
  <c r="AQ218" i="58"/>
  <c r="AQ217" i="58"/>
  <c r="AQ216" i="58"/>
  <c r="AQ215" i="58"/>
  <c r="AQ214" i="58"/>
  <c r="AQ213" i="58"/>
  <c r="AQ212" i="58"/>
  <c r="AQ211" i="58"/>
  <c r="AQ210" i="58"/>
  <c r="AQ209" i="58"/>
  <c r="AQ208" i="58"/>
  <c r="AQ207" i="58"/>
  <c r="AQ206" i="58"/>
  <c r="AQ205" i="58"/>
  <c r="AQ204" i="58"/>
  <c r="AQ203" i="58"/>
  <c r="AQ202" i="58"/>
  <c r="AQ201" i="58"/>
  <c r="AQ200" i="58"/>
  <c r="AQ199" i="58"/>
  <c r="AQ198" i="58"/>
  <c r="AQ197" i="58"/>
  <c r="AQ196" i="58"/>
  <c r="AQ195" i="58"/>
  <c r="AQ194" i="58"/>
  <c r="AQ193" i="58"/>
  <c r="AQ192" i="58"/>
  <c r="AQ191" i="58"/>
  <c r="AQ190" i="58"/>
  <c r="AQ189" i="58"/>
  <c r="AQ188" i="58"/>
  <c r="AQ187" i="58"/>
  <c r="AQ186" i="58"/>
  <c r="AQ185" i="58"/>
  <c r="AQ184" i="58"/>
  <c r="AQ183" i="58"/>
  <c r="AQ182" i="58"/>
  <c r="AQ181" i="58"/>
  <c r="AQ180" i="58"/>
  <c r="AQ179" i="58"/>
  <c r="AQ178" i="58"/>
  <c r="AQ177" i="58"/>
  <c r="AQ176" i="58"/>
  <c r="AQ175" i="58"/>
  <c r="AQ174" i="58"/>
  <c r="AQ173" i="58"/>
  <c r="AQ172" i="58"/>
  <c r="AQ171" i="58"/>
  <c r="AQ170" i="58"/>
  <c r="AQ169" i="58"/>
  <c r="AQ168" i="58"/>
  <c r="AQ167" i="58"/>
  <c r="AQ166" i="58"/>
  <c r="AQ165" i="58"/>
  <c r="AQ164" i="58"/>
  <c r="AQ163" i="58"/>
  <c r="AQ162" i="58"/>
  <c r="AQ161" i="58"/>
  <c r="AQ160" i="58"/>
  <c r="AQ159" i="58"/>
  <c r="AQ158" i="58"/>
  <c r="AQ157" i="58"/>
  <c r="AQ156" i="58"/>
  <c r="AQ155" i="58"/>
  <c r="AQ154" i="58"/>
  <c r="AQ153" i="58"/>
  <c r="AQ152" i="58"/>
  <c r="AQ151" i="58"/>
  <c r="AQ150" i="58"/>
  <c r="AQ149" i="58"/>
  <c r="AQ148" i="58"/>
  <c r="AQ147" i="58"/>
  <c r="AQ146" i="58"/>
  <c r="AQ145" i="58"/>
  <c r="AQ144" i="58"/>
  <c r="AQ143" i="58"/>
  <c r="AQ142" i="58"/>
  <c r="AQ141" i="58"/>
  <c r="AQ140" i="58"/>
  <c r="AQ139" i="58"/>
  <c r="AQ138" i="58"/>
  <c r="AQ137" i="58"/>
  <c r="AQ136" i="58"/>
  <c r="AQ135" i="58"/>
  <c r="AQ134" i="58"/>
  <c r="AQ133" i="58"/>
  <c r="AQ132" i="58"/>
  <c r="AQ131" i="58"/>
  <c r="AQ130" i="58"/>
  <c r="AQ129" i="58"/>
  <c r="AQ128" i="58"/>
  <c r="AQ127" i="58"/>
  <c r="AQ126" i="58"/>
  <c r="AQ125" i="58"/>
  <c r="AQ124" i="58"/>
  <c r="AQ123" i="58"/>
  <c r="AQ122" i="58"/>
  <c r="AQ121" i="58"/>
  <c r="AQ120" i="58"/>
  <c r="AQ119" i="58"/>
  <c r="AQ118" i="58"/>
  <c r="AQ117" i="58"/>
  <c r="AQ116" i="58"/>
  <c r="AQ115" i="58"/>
  <c r="AQ114" i="58"/>
  <c r="AQ113" i="58"/>
  <c r="AQ112" i="58"/>
  <c r="AQ111" i="58"/>
  <c r="AQ110" i="58"/>
  <c r="AQ109" i="58"/>
  <c r="AQ108" i="58"/>
  <c r="AQ107" i="58"/>
  <c r="AQ106" i="58"/>
  <c r="AQ105" i="58"/>
  <c r="AQ104" i="58"/>
  <c r="AQ103" i="58"/>
  <c r="AQ102" i="58"/>
  <c r="AQ101" i="58"/>
  <c r="AQ100" i="58"/>
  <c r="AQ99" i="58"/>
  <c r="AQ98" i="58"/>
  <c r="AQ97" i="58"/>
  <c r="AQ96" i="58"/>
  <c r="AQ95" i="58"/>
  <c r="AQ94" i="58"/>
  <c r="AQ93" i="58"/>
  <c r="AQ92" i="58"/>
  <c r="AQ91" i="58"/>
  <c r="AQ90" i="58"/>
  <c r="AQ89" i="58"/>
  <c r="AQ88" i="58"/>
  <c r="AQ87" i="58"/>
  <c r="AQ86" i="58"/>
  <c r="AQ85" i="58"/>
  <c r="AQ84" i="58"/>
  <c r="AQ83" i="58"/>
  <c r="AQ82" i="58"/>
  <c r="AQ81" i="58"/>
  <c r="AQ80" i="58"/>
  <c r="AQ79" i="58"/>
  <c r="AQ78" i="58"/>
  <c r="AQ77" i="58"/>
  <c r="AQ76" i="58"/>
  <c r="AQ75" i="58"/>
  <c r="AQ74" i="58"/>
  <c r="AQ73" i="58"/>
  <c r="AQ72" i="58"/>
  <c r="AQ71" i="58"/>
  <c r="AQ70" i="58"/>
  <c r="AQ69" i="58"/>
  <c r="AQ68" i="58"/>
  <c r="AQ67" i="58"/>
  <c r="AQ66" i="58"/>
  <c r="AQ65" i="58"/>
  <c r="AQ64" i="58"/>
  <c r="AQ63" i="58"/>
  <c r="AQ62" i="58"/>
  <c r="AQ61" i="58"/>
  <c r="AQ60" i="58"/>
  <c r="AQ59" i="58"/>
  <c r="AQ58" i="58"/>
  <c r="AQ57" i="58"/>
  <c r="AQ56" i="58"/>
  <c r="AQ55" i="58"/>
  <c r="AQ54" i="58"/>
  <c r="AQ53" i="58"/>
  <c r="AQ52" i="58"/>
  <c r="AQ51" i="58"/>
  <c r="AQ50" i="58"/>
  <c r="AQ49" i="58"/>
  <c r="AQ48" i="58"/>
  <c r="AQ47" i="58"/>
  <c r="AQ46" i="58"/>
  <c r="AQ45" i="58"/>
  <c r="AQ44" i="58"/>
  <c r="AQ43" i="58"/>
  <c r="AQ42" i="58"/>
  <c r="AQ41" i="58"/>
  <c r="AQ40" i="58"/>
  <c r="AQ39" i="58"/>
  <c r="AQ38" i="58"/>
  <c r="AQ37" i="58"/>
  <c r="AQ36" i="58"/>
  <c r="AQ35" i="58"/>
  <c r="AQ34" i="58"/>
  <c r="AQ33" i="58"/>
  <c r="AQ32" i="58"/>
  <c r="AQ31" i="58"/>
  <c r="AQ30" i="58"/>
  <c r="AQ29" i="58"/>
  <c r="AQ28" i="58"/>
  <c r="AQ27" i="58"/>
  <c r="AQ26" i="58"/>
  <c r="AQ25" i="58"/>
  <c r="AQ24" i="58"/>
  <c r="AQ23" i="58"/>
  <c r="AQ22" i="58"/>
  <c r="AQ21" i="58"/>
  <c r="AQ20" i="58"/>
  <c r="AQ19" i="58"/>
  <c r="AQ18" i="58"/>
  <c r="AQ17" i="58"/>
  <c r="AQ16" i="58"/>
  <c r="AQ15" i="58"/>
  <c r="AQ14" i="58"/>
  <c r="AQ13" i="58"/>
  <c r="AQ12" i="58"/>
  <c r="AQ11" i="58"/>
  <c r="AQ10" i="58"/>
  <c r="AQ9" i="58"/>
  <c r="AQ8" i="58"/>
  <c r="AP820" i="58"/>
  <c r="AP819" i="58"/>
  <c r="AP818" i="58"/>
  <c r="AP817" i="58"/>
  <c r="AP816" i="58"/>
  <c r="AP815" i="58"/>
  <c r="AP814" i="58"/>
  <c r="AP813" i="58"/>
  <c r="AP812" i="58"/>
  <c r="AP811" i="58"/>
  <c r="AP810" i="58"/>
  <c r="AP809" i="58"/>
  <c r="AP808" i="58"/>
  <c r="AP807" i="58"/>
  <c r="AP806" i="58"/>
  <c r="AP805" i="58"/>
  <c r="AP804" i="58"/>
  <c r="AP803" i="58"/>
  <c r="AP802" i="58"/>
  <c r="AP801" i="58"/>
  <c r="AP800" i="58"/>
  <c r="AP799" i="58"/>
  <c r="AP798" i="58"/>
  <c r="AP797" i="58"/>
  <c r="AP796" i="58"/>
  <c r="AP795" i="58"/>
  <c r="AP794" i="58"/>
  <c r="AP793" i="58"/>
  <c r="AP792" i="58"/>
  <c r="AP791" i="58"/>
  <c r="AP790" i="58"/>
  <c r="AP789" i="58"/>
  <c r="AP788" i="58"/>
  <c r="AP787" i="58"/>
  <c r="AP786" i="58"/>
  <c r="AP785" i="58"/>
  <c r="AP784" i="58"/>
  <c r="AP783" i="58"/>
  <c r="AP782" i="58"/>
  <c r="AP781" i="58"/>
  <c r="AP780" i="58"/>
  <c r="AP779" i="58"/>
  <c r="AP778" i="58"/>
  <c r="AP777" i="58"/>
  <c r="AP776" i="58"/>
  <c r="AP775" i="58"/>
  <c r="AP774" i="58"/>
  <c r="AP773" i="58"/>
  <c r="AP772" i="58"/>
  <c r="AP771" i="58"/>
  <c r="AP770" i="58"/>
  <c r="AP769" i="58"/>
  <c r="AP768" i="58"/>
  <c r="AP767" i="58"/>
  <c r="AP766" i="58"/>
  <c r="AP765" i="58"/>
  <c r="AP764" i="58"/>
  <c r="AP763" i="58"/>
  <c r="AP762" i="58"/>
  <c r="AP761" i="58"/>
  <c r="AP760" i="58"/>
  <c r="AP759" i="58"/>
  <c r="AP758" i="58"/>
  <c r="AP757" i="58"/>
  <c r="AP756" i="58"/>
  <c r="AP755" i="58"/>
  <c r="AP754" i="58"/>
  <c r="AP753" i="58"/>
  <c r="AP752" i="58"/>
  <c r="AP751" i="58"/>
  <c r="AP750" i="58"/>
  <c r="AP749" i="58"/>
  <c r="AP748" i="58"/>
  <c r="AP747" i="58"/>
  <c r="AP746" i="58"/>
  <c r="AP745" i="58"/>
  <c r="AP744" i="58"/>
  <c r="AP743" i="58"/>
  <c r="AP742" i="58"/>
  <c r="AP741" i="58"/>
  <c r="AP740" i="58"/>
  <c r="AP739" i="58"/>
  <c r="AP738" i="58"/>
  <c r="AP737" i="58"/>
  <c r="AP736" i="58"/>
  <c r="AP735" i="58"/>
  <c r="AP734" i="58"/>
  <c r="AP733" i="58"/>
  <c r="AP732" i="58"/>
  <c r="AP731" i="58"/>
  <c r="AP730" i="58"/>
  <c r="AP729" i="58"/>
  <c r="AP728" i="58"/>
  <c r="AP727" i="58"/>
  <c r="AP726" i="58"/>
  <c r="AP725" i="58"/>
  <c r="AP724" i="58"/>
  <c r="AP723" i="58"/>
  <c r="AP722" i="58"/>
  <c r="AP721" i="58"/>
  <c r="AP720" i="58"/>
  <c r="AP719" i="58"/>
  <c r="AP718" i="58"/>
  <c r="AP717" i="58"/>
  <c r="AP716" i="58"/>
  <c r="AP715" i="58"/>
  <c r="AP714" i="58"/>
  <c r="AP713" i="58"/>
  <c r="AP712" i="58"/>
  <c r="AP711" i="58"/>
  <c r="AP710" i="58"/>
  <c r="AP709" i="58"/>
  <c r="AP708" i="58"/>
  <c r="AP707" i="58"/>
  <c r="AP706" i="58"/>
  <c r="AP705" i="58"/>
  <c r="AP704" i="58"/>
  <c r="AP703" i="58"/>
  <c r="AP702" i="58"/>
  <c r="AP701" i="58"/>
  <c r="AP700" i="58"/>
  <c r="AP699" i="58"/>
  <c r="AP698" i="58"/>
  <c r="AP697" i="58"/>
  <c r="AP696" i="58"/>
  <c r="AP695" i="58"/>
  <c r="AP694" i="58"/>
  <c r="AP693" i="58"/>
  <c r="AP692" i="58"/>
  <c r="AP691" i="58"/>
  <c r="AP690" i="58"/>
  <c r="AP689" i="58"/>
  <c r="AP688" i="58"/>
  <c r="AP687" i="58"/>
  <c r="AP686" i="58"/>
  <c r="AP685" i="58"/>
  <c r="AP684" i="58"/>
  <c r="AP683" i="58"/>
  <c r="AP682" i="58"/>
  <c r="AP681" i="58"/>
  <c r="AP680" i="58"/>
  <c r="AP679" i="58"/>
  <c r="AP678" i="58"/>
  <c r="AP677" i="58"/>
  <c r="AP676" i="58"/>
  <c r="AP675" i="58"/>
  <c r="AP674" i="58"/>
  <c r="AP673" i="58"/>
  <c r="AP672" i="58"/>
  <c r="AP671" i="58"/>
  <c r="AP670" i="58"/>
  <c r="AP669" i="58"/>
  <c r="AP668" i="58"/>
  <c r="AP667" i="58"/>
  <c r="AP666" i="58"/>
  <c r="AP665" i="58"/>
  <c r="AP664" i="58"/>
  <c r="AP663" i="58"/>
  <c r="AP662" i="58"/>
  <c r="AP661" i="58"/>
  <c r="AP660" i="58"/>
  <c r="AP659" i="58"/>
  <c r="AP658" i="58"/>
  <c r="AP657" i="58"/>
  <c r="AP656" i="58"/>
  <c r="AP655" i="58"/>
  <c r="AP654" i="58"/>
  <c r="AP653" i="58"/>
  <c r="AP652" i="58"/>
  <c r="AP651" i="58"/>
  <c r="AP650" i="58"/>
  <c r="AP649" i="58"/>
  <c r="AP648" i="58"/>
  <c r="AP647" i="58"/>
  <c r="AP646" i="58"/>
  <c r="AP645" i="58"/>
  <c r="AP644" i="58"/>
  <c r="AP643" i="58"/>
  <c r="AP642" i="58"/>
  <c r="AP641" i="58"/>
  <c r="AP640" i="58"/>
  <c r="AP639" i="58"/>
  <c r="AP638" i="58"/>
  <c r="AP637" i="58"/>
  <c r="AP636" i="58"/>
  <c r="AP635" i="58"/>
  <c r="AP634" i="58"/>
  <c r="AP633" i="58"/>
  <c r="AP632" i="58"/>
  <c r="AP631" i="58"/>
  <c r="AP630" i="58"/>
  <c r="AP629" i="58"/>
  <c r="AP628" i="58"/>
  <c r="AP627" i="58"/>
  <c r="AP626" i="58"/>
  <c r="AP625" i="58"/>
  <c r="AP624" i="58"/>
  <c r="AP623" i="58"/>
  <c r="AP622" i="58"/>
  <c r="AP621" i="58"/>
  <c r="AP620" i="58"/>
  <c r="AP619" i="58"/>
  <c r="AP618" i="58"/>
  <c r="AP617" i="58"/>
  <c r="AP616" i="58"/>
  <c r="AP615" i="58"/>
  <c r="AP614" i="58"/>
  <c r="AP613" i="58"/>
  <c r="AP612" i="58"/>
  <c r="AP611" i="58"/>
  <c r="AP610" i="58"/>
  <c r="AP609" i="58"/>
  <c r="AP608" i="58"/>
  <c r="AP607" i="58"/>
  <c r="AP606" i="58"/>
  <c r="AP605" i="58"/>
  <c r="AP604" i="58"/>
  <c r="AP603" i="58"/>
  <c r="AP602" i="58"/>
  <c r="AP601" i="58"/>
  <c r="AP600" i="58"/>
  <c r="AP599" i="58"/>
  <c r="AP598" i="58"/>
  <c r="AP597" i="58"/>
  <c r="AP596" i="58"/>
  <c r="AP595" i="58"/>
  <c r="AP594" i="58"/>
  <c r="AP593" i="58"/>
  <c r="AP592" i="58"/>
  <c r="AP591" i="58"/>
  <c r="AP590" i="58"/>
  <c r="AP589" i="58"/>
  <c r="AP588" i="58"/>
  <c r="AP587" i="58"/>
  <c r="AP586" i="58"/>
  <c r="AP585" i="58"/>
  <c r="AP584" i="58"/>
  <c r="AP583" i="58"/>
  <c r="AP582" i="58"/>
  <c r="AP581" i="58"/>
  <c r="AP580" i="58"/>
  <c r="AP579" i="58"/>
  <c r="AP578" i="58"/>
  <c r="AP577" i="58"/>
  <c r="AP576" i="58"/>
  <c r="AP575" i="58"/>
  <c r="AP574" i="58"/>
  <c r="AP573" i="58"/>
  <c r="AP572" i="58"/>
  <c r="AP571" i="58"/>
  <c r="AP570" i="58"/>
  <c r="AP569" i="58"/>
  <c r="AP568" i="58"/>
  <c r="AP567" i="58"/>
  <c r="AP566" i="58"/>
  <c r="AP565" i="58"/>
  <c r="AP564" i="58"/>
  <c r="AP563" i="58"/>
  <c r="AP562" i="58"/>
  <c r="AP561" i="58"/>
  <c r="AP560" i="58"/>
  <c r="AP559" i="58"/>
  <c r="AP558" i="58"/>
  <c r="AP557" i="58"/>
  <c r="AP556" i="58"/>
  <c r="AP555" i="58"/>
  <c r="AP554" i="58"/>
  <c r="AP553" i="58"/>
  <c r="AP552" i="58"/>
  <c r="AP551" i="58"/>
  <c r="AP550" i="58"/>
  <c r="AP549" i="58"/>
  <c r="AP548" i="58"/>
  <c r="AP547" i="58"/>
  <c r="AP546" i="58"/>
  <c r="AP545" i="58"/>
  <c r="AP544" i="58"/>
  <c r="AP543" i="58"/>
  <c r="AP542" i="58"/>
  <c r="AP541" i="58"/>
  <c r="AP540" i="58"/>
  <c r="AP539" i="58"/>
  <c r="AP538" i="58"/>
  <c r="AP537" i="58"/>
  <c r="AP536" i="58"/>
  <c r="AP535" i="58"/>
  <c r="AP534" i="58"/>
  <c r="AP533" i="58"/>
  <c r="AP532" i="58"/>
  <c r="AP531" i="58"/>
  <c r="AP530" i="58"/>
  <c r="AP529" i="58"/>
  <c r="AP528" i="58"/>
  <c r="AP527" i="58"/>
  <c r="AP526" i="58"/>
  <c r="AP525" i="58"/>
  <c r="AP524" i="58"/>
  <c r="AP523" i="58"/>
  <c r="AP522" i="58"/>
  <c r="AP521" i="58"/>
  <c r="AP520" i="58"/>
  <c r="AP519" i="58"/>
  <c r="AP518" i="58"/>
  <c r="AP517" i="58"/>
  <c r="AP516" i="58"/>
  <c r="AP515" i="58"/>
  <c r="AP514" i="58"/>
  <c r="AP513" i="58"/>
  <c r="AP512" i="58"/>
  <c r="AP511" i="58"/>
  <c r="AP510" i="58"/>
  <c r="AP509" i="58"/>
  <c r="AP508" i="58"/>
  <c r="AP507" i="58"/>
  <c r="AP506" i="58"/>
  <c r="AP505" i="58"/>
  <c r="AP504" i="58"/>
  <c r="AP503" i="58"/>
  <c r="AP502" i="58"/>
  <c r="AP501" i="58"/>
  <c r="AP500" i="58"/>
  <c r="AP499" i="58"/>
  <c r="AP498" i="58"/>
  <c r="AP497" i="58"/>
  <c r="AP496" i="58"/>
  <c r="AP495" i="58"/>
  <c r="AP494" i="58"/>
  <c r="AP493" i="58"/>
  <c r="AP492" i="58"/>
  <c r="AP491" i="58"/>
  <c r="AP490" i="58"/>
  <c r="AP489" i="58"/>
  <c r="AP488" i="58"/>
  <c r="AP487" i="58"/>
  <c r="AP486" i="58"/>
  <c r="AP485" i="58"/>
  <c r="AP484" i="58"/>
  <c r="AP483" i="58"/>
  <c r="AP482" i="58"/>
  <c r="AP481" i="58"/>
  <c r="AP480" i="58"/>
  <c r="AP479" i="58"/>
  <c r="AP478" i="58"/>
  <c r="AP477" i="58"/>
  <c r="AP476" i="58"/>
  <c r="AP475" i="58"/>
  <c r="AP474" i="58"/>
  <c r="AP473" i="58"/>
  <c r="AP472" i="58"/>
  <c r="AP471" i="58"/>
  <c r="AP470" i="58"/>
  <c r="AP469" i="58"/>
  <c r="AP468" i="58"/>
  <c r="AP467" i="58"/>
  <c r="AP466" i="58"/>
  <c r="AP465" i="58"/>
  <c r="AP464" i="58"/>
  <c r="AP463" i="58"/>
  <c r="AP462" i="58"/>
  <c r="AP461" i="58"/>
  <c r="AP460" i="58"/>
  <c r="AP459" i="58"/>
  <c r="AP458" i="58"/>
  <c r="AP457" i="58"/>
  <c r="AP456" i="58"/>
  <c r="AP455" i="58"/>
  <c r="AP454" i="58"/>
  <c r="AP453" i="58"/>
  <c r="AP452" i="58"/>
  <c r="AP451" i="58"/>
  <c r="AP450" i="58"/>
  <c r="AP449" i="58"/>
  <c r="AP448" i="58"/>
  <c r="AP447" i="58"/>
  <c r="AP446" i="58"/>
  <c r="AP445" i="58"/>
  <c r="AP444" i="58"/>
  <c r="AP443" i="58"/>
  <c r="AP442" i="58"/>
  <c r="AP441" i="58"/>
  <c r="AP440" i="58"/>
  <c r="AP439" i="58"/>
  <c r="AP438" i="58"/>
  <c r="AP437" i="58"/>
  <c r="AP436" i="58"/>
  <c r="AP435" i="58"/>
  <c r="AP434" i="58"/>
  <c r="AP433" i="58"/>
  <c r="AP432" i="58"/>
  <c r="AP431" i="58"/>
  <c r="AP430" i="58"/>
  <c r="AP429" i="58"/>
  <c r="AP428" i="58"/>
  <c r="AP427" i="58"/>
  <c r="AP426" i="58"/>
  <c r="AP425" i="58"/>
  <c r="AP424" i="58"/>
  <c r="AP423" i="58"/>
  <c r="AP422" i="58"/>
  <c r="AP421" i="58"/>
  <c r="AP420" i="58"/>
  <c r="AP419" i="58"/>
  <c r="AP418" i="58"/>
  <c r="AP417" i="58"/>
  <c r="AP416" i="58"/>
  <c r="AP415" i="58"/>
  <c r="AP414" i="58"/>
  <c r="AP413" i="58"/>
  <c r="AP412" i="58"/>
  <c r="AP411" i="58"/>
  <c r="AP410" i="58"/>
  <c r="AP409" i="58"/>
  <c r="AP408" i="58"/>
  <c r="AP407" i="58"/>
  <c r="AP406" i="58"/>
  <c r="AP405" i="58"/>
  <c r="AP404" i="58"/>
  <c r="AP403" i="58"/>
  <c r="AP402" i="58"/>
  <c r="AP401" i="58"/>
  <c r="AP400" i="58"/>
  <c r="AP399" i="58"/>
  <c r="AP398" i="58"/>
  <c r="AP397" i="58"/>
  <c r="AP396" i="58"/>
  <c r="AP395" i="58"/>
  <c r="AP394" i="58"/>
  <c r="AP393" i="58"/>
  <c r="AP392" i="58"/>
  <c r="AP391" i="58"/>
  <c r="AP390" i="58"/>
  <c r="AP389" i="58"/>
  <c r="AP388" i="58"/>
  <c r="AP387" i="58"/>
  <c r="AP386" i="58"/>
  <c r="AP385" i="58"/>
  <c r="AP384" i="58"/>
  <c r="AP383" i="58"/>
  <c r="AP382" i="58"/>
  <c r="AP381" i="58"/>
  <c r="AP380" i="58"/>
  <c r="AP379" i="58"/>
  <c r="AP378" i="58"/>
  <c r="AP377" i="58"/>
  <c r="AP376" i="58"/>
  <c r="AP375" i="58"/>
  <c r="AP374" i="58"/>
  <c r="AP373" i="58"/>
  <c r="AP372" i="58"/>
  <c r="AP371" i="58"/>
  <c r="AP370" i="58"/>
  <c r="AP369" i="58"/>
  <c r="AP368" i="58"/>
  <c r="AP367" i="58"/>
  <c r="AP366" i="58"/>
  <c r="AP365" i="58"/>
  <c r="AP364" i="58"/>
  <c r="AP363" i="58"/>
  <c r="AP362" i="58"/>
  <c r="AP361" i="58"/>
  <c r="AP360" i="58"/>
  <c r="AP359" i="58"/>
  <c r="AP358" i="58"/>
  <c r="AP357" i="58"/>
  <c r="AP356" i="58"/>
  <c r="AP355" i="58"/>
  <c r="AP354" i="58"/>
  <c r="AP353" i="58"/>
  <c r="AP352" i="58"/>
  <c r="AP351" i="58"/>
  <c r="AP350" i="58"/>
  <c r="AP349" i="58"/>
  <c r="AP348" i="58"/>
  <c r="AP347" i="58"/>
  <c r="AP346" i="58"/>
  <c r="AP345" i="58"/>
  <c r="AP344" i="58"/>
  <c r="AP343" i="58"/>
  <c r="AP342" i="58"/>
  <c r="AP341" i="58"/>
  <c r="AP340" i="58"/>
  <c r="AP339" i="58"/>
  <c r="AP338" i="58"/>
  <c r="AP337" i="58"/>
  <c r="AP336" i="58"/>
  <c r="AP335" i="58"/>
  <c r="AP334" i="58"/>
  <c r="AP333" i="58"/>
  <c r="AP332" i="58"/>
  <c r="AP331" i="58"/>
  <c r="AP330" i="58"/>
  <c r="AP329" i="58"/>
  <c r="AP328" i="58"/>
  <c r="AP327" i="58"/>
  <c r="AP326" i="58"/>
  <c r="AP325" i="58"/>
  <c r="AP324" i="58"/>
  <c r="AP323" i="58"/>
  <c r="AP322" i="58"/>
  <c r="AP321" i="58"/>
  <c r="AP320" i="58"/>
  <c r="AP319" i="58"/>
  <c r="AP318" i="58"/>
  <c r="AP317" i="58"/>
  <c r="AP316" i="58"/>
  <c r="AP315" i="58"/>
  <c r="AP314" i="58"/>
  <c r="AP313" i="58"/>
  <c r="AP312" i="58"/>
  <c r="AP311" i="58"/>
  <c r="AP310" i="58"/>
  <c r="AP309" i="58"/>
  <c r="AP308" i="58"/>
  <c r="AP307" i="58"/>
  <c r="AP306" i="58"/>
  <c r="AP305" i="58"/>
  <c r="AP304" i="58"/>
  <c r="AP303" i="58"/>
  <c r="AP302" i="58"/>
  <c r="AP301" i="58"/>
  <c r="AP300" i="58"/>
  <c r="AP299" i="58"/>
  <c r="AP298" i="58"/>
  <c r="AP297" i="58"/>
  <c r="AP296" i="58"/>
  <c r="AP295" i="58"/>
  <c r="AP294" i="58"/>
  <c r="AP293" i="58"/>
  <c r="AP292" i="58"/>
  <c r="AP291" i="58"/>
  <c r="AP290" i="58"/>
  <c r="AP289" i="58"/>
  <c r="AP288" i="58"/>
  <c r="AP287" i="58"/>
  <c r="AP286" i="58"/>
  <c r="AP285" i="58"/>
  <c r="AP284" i="58"/>
  <c r="AP283" i="58"/>
  <c r="AP282" i="58"/>
  <c r="AP281" i="58"/>
  <c r="AP280" i="58"/>
  <c r="AP279" i="58"/>
  <c r="AP278" i="58"/>
  <c r="AP277" i="58"/>
  <c r="AP276" i="58"/>
  <c r="AP275" i="58"/>
  <c r="AP274" i="58"/>
  <c r="AP273" i="58"/>
  <c r="AP272" i="58"/>
  <c r="AP271" i="58"/>
  <c r="AP270" i="58"/>
  <c r="AP269" i="58"/>
  <c r="AP268" i="58"/>
  <c r="AP267" i="58"/>
  <c r="AP266" i="58"/>
  <c r="AP265" i="58"/>
  <c r="AP264" i="58"/>
  <c r="AP263" i="58"/>
  <c r="AP262" i="58"/>
  <c r="AP261" i="58"/>
  <c r="AP260" i="58"/>
  <c r="AP259" i="58"/>
  <c r="AP258" i="58"/>
  <c r="AP257" i="58"/>
  <c r="AP256" i="58"/>
  <c r="AP255" i="58"/>
  <c r="AP254" i="58"/>
  <c r="AP253" i="58"/>
  <c r="AP252" i="58"/>
  <c r="AP251" i="58"/>
  <c r="AP250" i="58"/>
  <c r="AP249" i="58"/>
  <c r="AP248" i="58"/>
  <c r="AP247" i="58"/>
  <c r="AP246" i="58"/>
  <c r="AP245" i="58"/>
  <c r="AP244" i="58"/>
  <c r="AP243" i="58"/>
  <c r="AP242" i="58"/>
  <c r="AP241" i="58"/>
  <c r="AP240" i="58"/>
  <c r="AP239" i="58"/>
  <c r="AP238" i="58"/>
  <c r="AP237" i="58"/>
  <c r="AP236" i="58"/>
  <c r="AP235" i="58"/>
  <c r="AP234" i="58"/>
  <c r="AP233" i="58"/>
  <c r="AP232" i="58"/>
  <c r="AP231" i="58"/>
  <c r="AP230" i="58"/>
  <c r="AP229" i="58"/>
  <c r="AP228" i="58"/>
  <c r="AP227" i="58"/>
  <c r="AP226" i="58"/>
  <c r="AP225" i="58"/>
  <c r="AP224" i="58"/>
  <c r="AP223" i="58"/>
  <c r="AP222" i="58"/>
  <c r="AP221" i="58"/>
  <c r="AP220" i="58"/>
  <c r="AP219" i="58"/>
  <c r="AP218" i="58"/>
  <c r="AP217" i="58"/>
  <c r="AP216" i="58"/>
  <c r="AP215" i="58"/>
  <c r="AP214" i="58"/>
  <c r="AP213" i="58"/>
  <c r="AP212" i="58"/>
  <c r="AP211" i="58"/>
  <c r="AP210" i="58"/>
  <c r="AP209" i="58"/>
  <c r="AP208" i="58"/>
  <c r="AP207" i="58"/>
  <c r="AP206" i="58"/>
  <c r="AP205" i="58"/>
  <c r="AP204" i="58"/>
  <c r="AP203" i="58"/>
  <c r="AP202" i="58"/>
  <c r="AP201" i="58"/>
  <c r="AP200" i="58"/>
  <c r="AP199" i="58"/>
  <c r="AP198" i="58"/>
  <c r="AP197" i="58"/>
  <c r="AP196" i="58"/>
  <c r="AP195" i="58"/>
  <c r="AP194" i="58"/>
  <c r="AP193" i="58"/>
  <c r="AP192" i="58"/>
  <c r="AP191" i="58"/>
  <c r="AP190" i="58"/>
  <c r="AP189" i="58"/>
  <c r="AP188" i="58"/>
  <c r="AP187" i="58"/>
  <c r="AP186" i="58"/>
  <c r="AP185" i="58"/>
  <c r="AP184" i="58"/>
  <c r="AP183" i="58"/>
  <c r="AP182" i="58"/>
  <c r="AP181" i="58"/>
  <c r="AP180" i="58"/>
  <c r="AP179" i="58"/>
  <c r="AP178" i="58"/>
  <c r="AP177" i="58"/>
  <c r="AP176" i="58"/>
  <c r="AP175" i="58"/>
  <c r="AP174" i="58"/>
  <c r="AP173" i="58"/>
  <c r="AP172" i="58"/>
  <c r="AP171" i="58"/>
  <c r="AP170" i="58"/>
  <c r="AP169" i="58"/>
  <c r="AP168" i="58"/>
  <c r="AP167" i="58"/>
  <c r="AP166" i="58"/>
  <c r="AP165" i="58"/>
  <c r="AP164" i="58"/>
  <c r="AP163" i="58"/>
  <c r="AP162" i="58"/>
  <c r="AP161" i="58"/>
  <c r="AP160" i="58"/>
  <c r="AP159" i="58"/>
  <c r="AP158" i="58"/>
  <c r="AP157" i="58"/>
  <c r="AP156" i="58"/>
  <c r="AP155" i="58"/>
  <c r="AP154" i="58"/>
  <c r="AP153" i="58"/>
  <c r="AP152" i="58"/>
  <c r="AP151" i="58"/>
  <c r="AP150" i="58"/>
  <c r="AP149" i="58"/>
  <c r="AP148" i="58"/>
  <c r="AP147" i="58"/>
  <c r="AP146" i="58"/>
  <c r="AP145" i="58"/>
  <c r="AP144" i="58"/>
  <c r="AP143" i="58"/>
  <c r="AP142" i="58"/>
  <c r="AP141" i="58"/>
  <c r="AP140" i="58"/>
  <c r="AP139" i="58"/>
  <c r="AP138" i="58"/>
  <c r="AP137" i="58"/>
  <c r="AP136" i="58"/>
  <c r="AP135" i="58"/>
  <c r="AP134" i="58"/>
  <c r="AP133" i="58"/>
  <c r="AP132" i="58"/>
  <c r="AP131" i="58"/>
  <c r="AP130" i="58"/>
  <c r="AP129" i="58"/>
  <c r="AP128" i="58"/>
  <c r="AP127" i="58"/>
  <c r="AP126" i="58"/>
  <c r="AP125" i="58"/>
  <c r="AP124" i="58"/>
  <c r="AP123" i="58"/>
  <c r="AP122" i="58"/>
  <c r="AP121" i="58"/>
  <c r="AP120" i="58"/>
  <c r="AP119" i="58"/>
  <c r="AP118" i="58"/>
  <c r="AP117" i="58"/>
  <c r="AP116" i="58"/>
  <c r="AP115" i="58"/>
  <c r="AP114" i="58"/>
  <c r="AP113" i="58"/>
  <c r="AP112" i="58"/>
  <c r="AP111" i="58"/>
  <c r="AP110" i="58"/>
  <c r="AP109" i="58"/>
  <c r="AP108" i="58"/>
  <c r="AP107" i="58"/>
  <c r="AP106" i="58"/>
  <c r="AP105" i="58"/>
  <c r="AP104" i="58"/>
  <c r="AP103" i="58"/>
  <c r="AP102" i="58"/>
  <c r="AP101" i="58"/>
  <c r="AP100" i="58"/>
  <c r="AP99" i="58"/>
  <c r="AP98" i="58"/>
  <c r="AP97" i="58"/>
  <c r="AP96" i="58"/>
  <c r="AP95" i="58"/>
  <c r="AP94" i="58"/>
  <c r="AP93" i="58"/>
  <c r="AP92" i="58"/>
  <c r="AP91" i="58"/>
  <c r="AP90" i="58"/>
  <c r="AP89" i="58"/>
  <c r="AP88" i="58"/>
  <c r="AP87" i="58"/>
  <c r="AP86" i="58"/>
  <c r="AP85" i="58"/>
  <c r="AP84" i="58"/>
  <c r="AP83" i="58"/>
  <c r="AP82" i="58"/>
  <c r="AP81" i="58"/>
  <c r="AP80" i="58"/>
  <c r="AP79" i="58"/>
  <c r="AP78" i="58"/>
  <c r="AP77" i="58"/>
  <c r="AP76" i="58"/>
  <c r="AP75" i="58"/>
  <c r="AP74" i="58"/>
  <c r="AP73" i="58"/>
  <c r="AP72" i="58"/>
  <c r="AP71" i="58"/>
  <c r="AP70" i="58"/>
  <c r="AP69" i="58"/>
  <c r="AP68" i="58"/>
  <c r="AP67" i="58"/>
  <c r="AP66" i="58"/>
  <c r="AP65" i="58"/>
  <c r="AP64" i="58"/>
  <c r="AP63" i="58"/>
  <c r="AP62" i="58"/>
  <c r="AP61" i="58"/>
  <c r="AP60" i="58"/>
  <c r="AP59" i="58"/>
  <c r="AP58" i="58"/>
  <c r="AP57" i="58"/>
  <c r="AP56" i="58"/>
  <c r="AP55" i="58"/>
  <c r="AP54" i="58"/>
  <c r="AP53" i="58"/>
  <c r="AP52" i="58"/>
  <c r="AP51" i="58"/>
  <c r="AP50" i="58"/>
  <c r="AP49" i="58"/>
  <c r="AP48" i="58"/>
  <c r="AP47" i="58"/>
  <c r="AP46" i="58"/>
  <c r="AP45" i="58"/>
  <c r="AP44" i="58"/>
  <c r="AP43" i="58"/>
  <c r="AP42" i="58"/>
  <c r="AP41" i="58"/>
  <c r="AP40" i="58"/>
  <c r="AP39" i="58"/>
  <c r="AP38" i="58"/>
  <c r="AP37" i="58"/>
  <c r="AP36" i="58"/>
  <c r="AP35" i="58"/>
  <c r="AP34" i="58"/>
  <c r="AP33" i="58"/>
  <c r="AP32" i="58"/>
  <c r="AP31" i="58"/>
  <c r="AP30" i="58"/>
  <c r="AP29" i="58"/>
  <c r="AP28" i="58"/>
  <c r="AP27" i="58"/>
  <c r="AP26" i="58"/>
  <c r="AP25" i="58"/>
  <c r="AP24" i="58"/>
  <c r="AP23" i="58"/>
  <c r="AP22" i="58"/>
  <c r="AP21" i="58"/>
  <c r="AP20" i="58"/>
  <c r="AP19" i="58"/>
  <c r="AP18" i="58"/>
  <c r="AP17" i="58"/>
  <c r="AP16" i="58"/>
  <c r="AP15" i="58"/>
  <c r="AP14" i="58"/>
  <c r="AP13" i="58"/>
  <c r="AP12" i="58"/>
  <c r="AP11" i="58"/>
  <c r="AP10" i="58"/>
  <c r="AP9" i="58"/>
  <c r="AP8" i="58"/>
  <c r="AP7" i="58"/>
  <c r="AQ7" i="58"/>
  <c r="AI820" i="58"/>
  <c r="AI819" i="58"/>
  <c r="AI818" i="58"/>
  <c r="AI817" i="58"/>
  <c r="AI816" i="58"/>
  <c r="AI815" i="58"/>
  <c r="AI814" i="58"/>
  <c r="AI813" i="58"/>
  <c r="AI812" i="58"/>
  <c r="AI811" i="58"/>
  <c r="AI810" i="58"/>
  <c r="AI809" i="58"/>
  <c r="AI808" i="58"/>
  <c r="AI807" i="58"/>
  <c r="AI806" i="58"/>
  <c r="AI805" i="58"/>
  <c r="AI804" i="58"/>
  <c r="AI803" i="58"/>
  <c r="AI802" i="58"/>
  <c r="AI801" i="58"/>
  <c r="AI800" i="58"/>
  <c r="AI799" i="58"/>
  <c r="AI798" i="58"/>
  <c r="AI797" i="58"/>
  <c r="AI796" i="58"/>
  <c r="AI795" i="58"/>
  <c r="AI794" i="58"/>
  <c r="AI793" i="58"/>
  <c r="AI792" i="58"/>
  <c r="AI791" i="58"/>
  <c r="AI790" i="58"/>
  <c r="AI789" i="58"/>
  <c r="AI788" i="58"/>
  <c r="AI787" i="58"/>
  <c r="AI786" i="58"/>
  <c r="AI785" i="58"/>
  <c r="AI784" i="58"/>
  <c r="AI783" i="58"/>
  <c r="AI782" i="58"/>
  <c r="AI781" i="58"/>
  <c r="AI780" i="58"/>
  <c r="AI779" i="58"/>
  <c r="AI778" i="58"/>
  <c r="AI777" i="58"/>
  <c r="AI776" i="58"/>
  <c r="AI775" i="58"/>
  <c r="AI774" i="58"/>
  <c r="AI773" i="58"/>
  <c r="AI772" i="58"/>
  <c r="AI771" i="58"/>
  <c r="AI770" i="58"/>
  <c r="AI769" i="58"/>
  <c r="AI768" i="58"/>
  <c r="AI767" i="58"/>
  <c r="AI766" i="58"/>
  <c r="AI765" i="58"/>
  <c r="AI764" i="58"/>
  <c r="AI763" i="58"/>
  <c r="AI762" i="58"/>
  <c r="AI761" i="58"/>
  <c r="AI760" i="58"/>
  <c r="AI759" i="58"/>
  <c r="AI758" i="58"/>
  <c r="AI757" i="58"/>
  <c r="AI756" i="58"/>
  <c r="AI755" i="58"/>
  <c r="AI754" i="58"/>
  <c r="AI753" i="58"/>
  <c r="AI752" i="58"/>
  <c r="AI751" i="58"/>
  <c r="AI750" i="58"/>
  <c r="AI749" i="58"/>
  <c r="AI748" i="58"/>
  <c r="AI747" i="58"/>
  <c r="AI746" i="58"/>
  <c r="AI745" i="58"/>
  <c r="AI744" i="58"/>
  <c r="AI743" i="58"/>
  <c r="AI742" i="58"/>
  <c r="AI741" i="58"/>
  <c r="AI740" i="58"/>
  <c r="AI739" i="58"/>
  <c r="AI738" i="58"/>
  <c r="AI737" i="58"/>
  <c r="AI736" i="58"/>
  <c r="AI735" i="58"/>
  <c r="AI734" i="58"/>
  <c r="AI733" i="58"/>
  <c r="AI732" i="58"/>
  <c r="AI731" i="58"/>
  <c r="AI730" i="58"/>
  <c r="AI729" i="58"/>
  <c r="AI728" i="58"/>
  <c r="AI727" i="58"/>
  <c r="AI726" i="58"/>
  <c r="AI725" i="58"/>
  <c r="AI724" i="58"/>
  <c r="AI723" i="58"/>
  <c r="AI722" i="58"/>
  <c r="AI721" i="58"/>
  <c r="AI720" i="58"/>
  <c r="AI719" i="58"/>
  <c r="AI718" i="58"/>
  <c r="AI717" i="58"/>
  <c r="AI716" i="58"/>
  <c r="AI715" i="58"/>
  <c r="AI714" i="58"/>
  <c r="AI713" i="58"/>
  <c r="AI712" i="58"/>
  <c r="AI711" i="58"/>
  <c r="AI710" i="58"/>
  <c r="AI709" i="58"/>
  <c r="AI708" i="58"/>
  <c r="AI707" i="58"/>
  <c r="AI706" i="58"/>
  <c r="AI705" i="58"/>
  <c r="AI704" i="58"/>
  <c r="AI703" i="58"/>
  <c r="AI702" i="58"/>
  <c r="AI701" i="58"/>
  <c r="AI700" i="58"/>
  <c r="AI699" i="58"/>
  <c r="AI698" i="58"/>
  <c r="AI697" i="58"/>
  <c r="AI696" i="58"/>
  <c r="AI695" i="58"/>
  <c r="AI694" i="58"/>
  <c r="AI693" i="58"/>
  <c r="AI692" i="58"/>
  <c r="AI691" i="58"/>
  <c r="AI690" i="58"/>
  <c r="AI689" i="58"/>
  <c r="AI688" i="58"/>
  <c r="AI687" i="58"/>
  <c r="AI686" i="58"/>
  <c r="AI685" i="58"/>
  <c r="AI684" i="58"/>
  <c r="AI683" i="58"/>
  <c r="AI682" i="58"/>
  <c r="AI681" i="58"/>
  <c r="AI680" i="58"/>
  <c r="AI679" i="58"/>
  <c r="AI678" i="58"/>
  <c r="AI677" i="58"/>
  <c r="AI676" i="58"/>
  <c r="AI675" i="58"/>
  <c r="AI674" i="58"/>
  <c r="AI673" i="58"/>
  <c r="AI672" i="58"/>
  <c r="AI671" i="58"/>
  <c r="AI670" i="58"/>
  <c r="AI669" i="58"/>
  <c r="AI668" i="58"/>
  <c r="AI667" i="58"/>
  <c r="AI666" i="58"/>
  <c r="AI665" i="58"/>
  <c r="AI664" i="58"/>
  <c r="AI663" i="58"/>
  <c r="AI662" i="58"/>
  <c r="AI661" i="58"/>
  <c r="AI660" i="58"/>
  <c r="AI659" i="58"/>
  <c r="AI658" i="58"/>
  <c r="AI657" i="58"/>
  <c r="AI656" i="58"/>
  <c r="AI655" i="58"/>
  <c r="AI654" i="58"/>
  <c r="AI653" i="58"/>
  <c r="AI652" i="58"/>
  <c r="AI651" i="58"/>
  <c r="AI650" i="58"/>
  <c r="AI649" i="58"/>
  <c r="AI648" i="58"/>
  <c r="AI647" i="58"/>
  <c r="AI646" i="58"/>
  <c r="AI645" i="58"/>
  <c r="AI644" i="58"/>
  <c r="AI643" i="58"/>
  <c r="AI642" i="58"/>
  <c r="AI641" i="58"/>
  <c r="AI640" i="58"/>
  <c r="AI639" i="58"/>
  <c r="AI638" i="58"/>
  <c r="AI637" i="58"/>
  <c r="AI636" i="58"/>
  <c r="AI635" i="58"/>
  <c r="AI634" i="58"/>
  <c r="AI633" i="58"/>
  <c r="AI632" i="58"/>
  <c r="AI631" i="58"/>
  <c r="AI630" i="58"/>
  <c r="AI629" i="58"/>
  <c r="AI628" i="58"/>
  <c r="AI627" i="58"/>
  <c r="AI626" i="58"/>
  <c r="AI625" i="58"/>
  <c r="AI624" i="58"/>
  <c r="AI623" i="58"/>
  <c r="AI622" i="58"/>
  <c r="AI621" i="58"/>
  <c r="AI620" i="58"/>
  <c r="AI619" i="58"/>
  <c r="AI618" i="58"/>
  <c r="AI617" i="58"/>
  <c r="AI616" i="58"/>
  <c r="AI615" i="58"/>
  <c r="AI614" i="58"/>
  <c r="AI613" i="58"/>
  <c r="AI612" i="58"/>
  <c r="AI611" i="58"/>
  <c r="AI610" i="58"/>
  <c r="AI609" i="58"/>
  <c r="AI608" i="58"/>
  <c r="AI607" i="58"/>
  <c r="AI606" i="58"/>
  <c r="AI605" i="58"/>
  <c r="AI604" i="58"/>
  <c r="AI603" i="58"/>
  <c r="AI602" i="58"/>
  <c r="AI601" i="58"/>
  <c r="AI600" i="58"/>
  <c r="AI599" i="58"/>
  <c r="AI598" i="58"/>
  <c r="AI597" i="58"/>
  <c r="AI596" i="58"/>
  <c r="AI595" i="58"/>
  <c r="AI594" i="58"/>
  <c r="AI593" i="58"/>
  <c r="AI592" i="58"/>
  <c r="AI591" i="58"/>
  <c r="AI590" i="58"/>
  <c r="AI589" i="58"/>
  <c r="AI588" i="58"/>
  <c r="AI587" i="58"/>
  <c r="AI586" i="58"/>
  <c r="AI585" i="58"/>
  <c r="AI584" i="58"/>
  <c r="AI583" i="58"/>
  <c r="AI582" i="58"/>
  <c r="AI581" i="58"/>
  <c r="AI580" i="58"/>
  <c r="AI579" i="58"/>
  <c r="AI578" i="58"/>
  <c r="AI577" i="58"/>
  <c r="AI576" i="58"/>
  <c r="AI575" i="58"/>
  <c r="AI574" i="58"/>
  <c r="AI573" i="58"/>
  <c r="AI572" i="58"/>
  <c r="AI571" i="58"/>
  <c r="AI570" i="58"/>
  <c r="AI569" i="58"/>
  <c r="AI568" i="58"/>
  <c r="AI567" i="58"/>
  <c r="AI566" i="58"/>
  <c r="AI565" i="58"/>
  <c r="AI564" i="58"/>
  <c r="AI563" i="58"/>
  <c r="AI562" i="58"/>
  <c r="AI561" i="58"/>
  <c r="AI560" i="58"/>
  <c r="AI559" i="58"/>
  <c r="AI558" i="58"/>
  <c r="AI557" i="58"/>
  <c r="AI556" i="58"/>
  <c r="AI555" i="58"/>
  <c r="AI554" i="58"/>
  <c r="AI553" i="58"/>
  <c r="AI552" i="58"/>
  <c r="AI551" i="58"/>
  <c r="AI550" i="58"/>
  <c r="AI549" i="58"/>
  <c r="AI548" i="58"/>
  <c r="AI547" i="58"/>
  <c r="AI546" i="58"/>
  <c r="AI545" i="58"/>
  <c r="AI544" i="58"/>
  <c r="AI543" i="58"/>
  <c r="AI542" i="58"/>
  <c r="AI541" i="58"/>
  <c r="AI540" i="58"/>
  <c r="AI539" i="58"/>
  <c r="AI538" i="58"/>
  <c r="AI537" i="58"/>
  <c r="AI536" i="58"/>
  <c r="AI535" i="58"/>
  <c r="AI534" i="58"/>
  <c r="AI533" i="58"/>
  <c r="AI532" i="58"/>
  <c r="AI531" i="58"/>
  <c r="AI530" i="58"/>
  <c r="AI529" i="58"/>
  <c r="AI528" i="58"/>
  <c r="AI527" i="58"/>
  <c r="AI526" i="58"/>
  <c r="AI525" i="58"/>
  <c r="AI524" i="58"/>
  <c r="AI523" i="58"/>
  <c r="AI522" i="58"/>
  <c r="AI521" i="58"/>
  <c r="AI520" i="58"/>
  <c r="AI519" i="58"/>
  <c r="AI518" i="58"/>
  <c r="AI517" i="58"/>
  <c r="AI516" i="58"/>
  <c r="AI515" i="58"/>
  <c r="AI514" i="58"/>
  <c r="AI513" i="58"/>
  <c r="AI512" i="58"/>
  <c r="AI511" i="58"/>
  <c r="AI510" i="58"/>
  <c r="AI509" i="58"/>
  <c r="AI508" i="58"/>
  <c r="AI507" i="58"/>
  <c r="AI506" i="58"/>
  <c r="AI505" i="58"/>
  <c r="AI504" i="58"/>
  <c r="AI503" i="58"/>
  <c r="AI502" i="58"/>
  <c r="AI501" i="58"/>
  <c r="AI500" i="58"/>
  <c r="AI499" i="58"/>
  <c r="AI498" i="58"/>
  <c r="AI497" i="58"/>
  <c r="AI496" i="58"/>
  <c r="AI495" i="58"/>
  <c r="AI494" i="58"/>
  <c r="AI493" i="58"/>
  <c r="AI492" i="58"/>
  <c r="AI491" i="58"/>
  <c r="AI490" i="58"/>
  <c r="AI489" i="58"/>
  <c r="AI488" i="58"/>
  <c r="AI487" i="58"/>
  <c r="AI486" i="58"/>
  <c r="AI485" i="58"/>
  <c r="AI484" i="58"/>
  <c r="AI483" i="58"/>
  <c r="AI482" i="58"/>
  <c r="AI481" i="58"/>
  <c r="AI480" i="58"/>
  <c r="AI479" i="58"/>
  <c r="AI478" i="58"/>
  <c r="AI477" i="58"/>
  <c r="AI476" i="58"/>
  <c r="AI475" i="58"/>
  <c r="AI474" i="58"/>
  <c r="AI473" i="58"/>
  <c r="AI472" i="58"/>
  <c r="AI471" i="58"/>
  <c r="AI470" i="58"/>
  <c r="AI469" i="58"/>
  <c r="AI468" i="58"/>
  <c r="AI467" i="58"/>
  <c r="AI466" i="58"/>
  <c r="AI465" i="58"/>
  <c r="AI464" i="58"/>
  <c r="AI463" i="58"/>
  <c r="AI462" i="58"/>
  <c r="AI461" i="58"/>
  <c r="AI460" i="58"/>
  <c r="AI459" i="58"/>
  <c r="AI458" i="58"/>
  <c r="AI457" i="58"/>
  <c r="AI456" i="58"/>
  <c r="AI455" i="58"/>
  <c r="AI454" i="58"/>
  <c r="AI453" i="58"/>
  <c r="AI452" i="58"/>
  <c r="AI451" i="58"/>
  <c r="AI450" i="58"/>
  <c r="AI449" i="58"/>
  <c r="AI448" i="58"/>
  <c r="AI447" i="58"/>
  <c r="AI446" i="58"/>
  <c r="AI445" i="58"/>
  <c r="AI444" i="58"/>
  <c r="AI443" i="58"/>
  <c r="AI442" i="58"/>
  <c r="AI441" i="58"/>
  <c r="AI440" i="58"/>
  <c r="AI439" i="58"/>
  <c r="AI438" i="58"/>
  <c r="AI437" i="58"/>
  <c r="AI436" i="58"/>
  <c r="AI435" i="58"/>
  <c r="AI434" i="58"/>
  <c r="AI433" i="58"/>
  <c r="AI432" i="58"/>
  <c r="AI431" i="58"/>
  <c r="AI430" i="58"/>
  <c r="AI429" i="58"/>
  <c r="AI428" i="58"/>
  <c r="AI427" i="58"/>
  <c r="AI426" i="58"/>
  <c r="AI425" i="58"/>
  <c r="AI424" i="58"/>
  <c r="AI423" i="58"/>
  <c r="AI422" i="58"/>
  <c r="AI421" i="58"/>
  <c r="AI420" i="58"/>
  <c r="AI419" i="58"/>
  <c r="AI418" i="58"/>
  <c r="AI417" i="58"/>
  <c r="AI416" i="58"/>
  <c r="AI415" i="58"/>
  <c r="AI414" i="58"/>
  <c r="AI413" i="58"/>
  <c r="AI412" i="58"/>
  <c r="AI411" i="58"/>
  <c r="AI410" i="58"/>
  <c r="AI409" i="58"/>
  <c r="AI408" i="58"/>
  <c r="AI407" i="58"/>
  <c r="AI406" i="58"/>
  <c r="AI405" i="58"/>
  <c r="AI404" i="58"/>
  <c r="AI403" i="58"/>
  <c r="AI402" i="58"/>
  <c r="AI401" i="58"/>
  <c r="AI400" i="58"/>
  <c r="AI399" i="58"/>
  <c r="AI398" i="58"/>
  <c r="AI397" i="58"/>
  <c r="AI396" i="58"/>
  <c r="AI395" i="58"/>
  <c r="AI394" i="58"/>
  <c r="AI393" i="58"/>
  <c r="AI392" i="58"/>
  <c r="AI391" i="58"/>
  <c r="AI390" i="58"/>
  <c r="AI389" i="58"/>
  <c r="AI388" i="58"/>
  <c r="AI387" i="58"/>
  <c r="AI386" i="58"/>
  <c r="AI385" i="58"/>
  <c r="AI384" i="58"/>
  <c r="AI383" i="58"/>
  <c r="AI382" i="58"/>
  <c r="AI381" i="58"/>
  <c r="AI380" i="58"/>
  <c r="AI379" i="58"/>
  <c r="AI378" i="58"/>
  <c r="AI377" i="58"/>
  <c r="AI376" i="58"/>
  <c r="AI375" i="58"/>
  <c r="AI374" i="58"/>
  <c r="AI373" i="58"/>
  <c r="AI372" i="58"/>
  <c r="AI371" i="58"/>
  <c r="AI370" i="58"/>
  <c r="AI369" i="58"/>
  <c r="AI368" i="58"/>
  <c r="AI367" i="58"/>
  <c r="AI366" i="58"/>
  <c r="AI365" i="58"/>
  <c r="AI364" i="58"/>
  <c r="AI363" i="58"/>
  <c r="AI362" i="58"/>
  <c r="AI361" i="58"/>
  <c r="AI360" i="58"/>
  <c r="AI359" i="58"/>
  <c r="AI358" i="58"/>
  <c r="AI357" i="58"/>
  <c r="AI356" i="58"/>
  <c r="AI355" i="58"/>
  <c r="AI354" i="58"/>
  <c r="AI353" i="58"/>
  <c r="AI352" i="58"/>
  <c r="AI351" i="58"/>
  <c r="AI350" i="58"/>
  <c r="AI349" i="58"/>
  <c r="AI348" i="58"/>
  <c r="AI347" i="58"/>
  <c r="AI346" i="58"/>
  <c r="AI345" i="58"/>
  <c r="AI344" i="58"/>
  <c r="AI343" i="58"/>
  <c r="AI342" i="58"/>
  <c r="AI341" i="58"/>
  <c r="AI340" i="58"/>
  <c r="AI339" i="58"/>
  <c r="AI338" i="58"/>
  <c r="AI337" i="58"/>
  <c r="AI336" i="58"/>
  <c r="AI335" i="58"/>
  <c r="AI334" i="58"/>
  <c r="AI333" i="58"/>
  <c r="AI332" i="58"/>
  <c r="AI331" i="58"/>
  <c r="AI330" i="58"/>
  <c r="AI329" i="58"/>
  <c r="AI328" i="58"/>
  <c r="AI327" i="58"/>
  <c r="AI326" i="58"/>
  <c r="AI325" i="58"/>
  <c r="AI324" i="58"/>
  <c r="AI323" i="58"/>
  <c r="AI322" i="58"/>
  <c r="AI321" i="58"/>
  <c r="AI320" i="58"/>
  <c r="AI319" i="58"/>
  <c r="AI318" i="58"/>
  <c r="AI317" i="58"/>
  <c r="AI316" i="58"/>
  <c r="AI315" i="58"/>
  <c r="AI314" i="58"/>
  <c r="AI313" i="58"/>
  <c r="AI312" i="58"/>
  <c r="AI311" i="58"/>
  <c r="AI310" i="58"/>
  <c r="AI309" i="58"/>
  <c r="AI308" i="58"/>
  <c r="AI307" i="58"/>
  <c r="AI306" i="58"/>
  <c r="AI305" i="58"/>
  <c r="AI304" i="58"/>
  <c r="AI303" i="58"/>
  <c r="AI302" i="58"/>
  <c r="AI301" i="58"/>
  <c r="AI300" i="58"/>
  <c r="AI299" i="58"/>
  <c r="AI298" i="58"/>
  <c r="AI297" i="58"/>
  <c r="AI296" i="58"/>
  <c r="AI295" i="58"/>
  <c r="AI294" i="58"/>
  <c r="AI293" i="58"/>
  <c r="AI292" i="58"/>
  <c r="AI291" i="58"/>
  <c r="AI290" i="58"/>
  <c r="AI289" i="58"/>
  <c r="AI288" i="58"/>
  <c r="AI287" i="58"/>
  <c r="AI286" i="58"/>
  <c r="AI285" i="58"/>
  <c r="AI284" i="58"/>
  <c r="AI283" i="58"/>
  <c r="AI282" i="58"/>
  <c r="AI281" i="58"/>
  <c r="AI280" i="58"/>
  <c r="AI279" i="58"/>
  <c r="AI278" i="58"/>
  <c r="AI277" i="58"/>
  <c r="AI276" i="58"/>
  <c r="AI275" i="58"/>
  <c r="AI274" i="58"/>
  <c r="AI273" i="58"/>
  <c r="AI272" i="58"/>
  <c r="AI271" i="58"/>
  <c r="AI270" i="58"/>
  <c r="AI269" i="58"/>
  <c r="AI268" i="58"/>
  <c r="AI267" i="58"/>
  <c r="AI266" i="58"/>
  <c r="AI265" i="58"/>
  <c r="AI264" i="58"/>
  <c r="AI263" i="58"/>
  <c r="AI262" i="58"/>
  <c r="AI261" i="58"/>
  <c r="AI260" i="58"/>
  <c r="AI259" i="58"/>
  <c r="AI258" i="58"/>
  <c r="AI257" i="58"/>
  <c r="AI256" i="58"/>
  <c r="AI255" i="58"/>
  <c r="AI254" i="58"/>
  <c r="AI253" i="58"/>
  <c r="AI252" i="58"/>
  <c r="AI251" i="58"/>
  <c r="AI250" i="58"/>
  <c r="AI249" i="58"/>
  <c r="AI248" i="58"/>
  <c r="AI247" i="58"/>
  <c r="AI246" i="58"/>
  <c r="AI245" i="58"/>
  <c r="AI244" i="58"/>
  <c r="AI243" i="58"/>
  <c r="AI242" i="58"/>
  <c r="AI241" i="58"/>
  <c r="AI240" i="58"/>
  <c r="AI239" i="58"/>
  <c r="AI238" i="58"/>
  <c r="AI237" i="58"/>
  <c r="AI236" i="58"/>
  <c r="AI235" i="58"/>
  <c r="AI234" i="58"/>
  <c r="AI233" i="58"/>
  <c r="AI232" i="58"/>
  <c r="AI231" i="58"/>
  <c r="AI230" i="58"/>
  <c r="AI229" i="58"/>
  <c r="AI228" i="58"/>
  <c r="AI227" i="58"/>
  <c r="AI226" i="58"/>
  <c r="AI225" i="58"/>
  <c r="AI224" i="58"/>
  <c r="AI223" i="58"/>
  <c r="AI222" i="58"/>
  <c r="AI221" i="58"/>
  <c r="AI220" i="58"/>
  <c r="AI219" i="58"/>
  <c r="AI218" i="58"/>
  <c r="AI217" i="58"/>
  <c r="AI216" i="58"/>
  <c r="AI215" i="58"/>
  <c r="AI214" i="58"/>
  <c r="AI213" i="58"/>
  <c r="AI212" i="58"/>
  <c r="AI211" i="58"/>
  <c r="AI210" i="58"/>
  <c r="AI209" i="58"/>
  <c r="AI208" i="58"/>
  <c r="AI207" i="58"/>
  <c r="AI206" i="58"/>
  <c r="AI205" i="58"/>
  <c r="AI204" i="58"/>
  <c r="AI203" i="58"/>
  <c r="AI202" i="58"/>
  <c r="AI201" i="58"/>
  <c r="AI200" i="58"/>
  <c r="AI199" i="58"/>
  <c r="AI198" i="58"/>
  <c r="AI197" i="58"/>
  <c r="AI196" i="58"/>
  <c r="AI195" i="58"/>
  <c r="AI194" i="58"/>
  <c r="AI193" i="58"/>
  <c r="AI192" i="58"/>
  <c r="AI191" i="58"/>
  <c r="AI190" i="58"/>
  <c r="AI189" i="58"/>
  <c r="AI188" i="58"/>
  <c r="AI187" i="58"/>
  <c r="AI186" i="58"/>
  <c r="AI185" i="58"/>
  <c r="AI184" i="58"/>
  <c r="AI183" i="58"/>
  <c r="AI182" i="58"/>
  <c r="AI181" i="58"/>
  <c r="AI180" i="58"/>
  <c r="AI179" i="58"/>
  <c r="AI178" i="58"/>
  <c r="AI177" i="58"/>
  <c r="AI176" i="58"/>
  <c r="AI175" i="58"/>
  <c r="AI174" i="58"/>
  <c r="AI173" i="58"/>
  <c r="AI172" i="58"/>
  <c r="AI171" i="58"/>
  <c r="AI170" i="58"/>
  <c r="AI169" i="58"/>
  <c r="AI168" i="58"/>
  <c r="AI167" i="58"/>
  <c r="AI166" i="58"/>
  <c r="AI165" i="58"/>
  <c r="AI164" i="58"/>
  <c r="AI163" i="58"/>
  <c r="AI162" i="58"/>
  <c r="AI161" i="58"/>
  <c r="AI160" i="58"/>
  <c r="AI159" i="58"/>
  <c r="AI158" i="58"/>
  <c r="AI157" i="58"/>
  <c r="AI156" i="58"/>
  <c r="AI155" i="58"/>
  <c r="AI154" i="58"/>
  <c r="AI153" i="58"/>
  <c r="AI152" i="58"/>
  <c r="AI151" i="58"/>
  <c r="AI150" i="58"/>
  <c r="AI149" i="58"/>
  <c r="AI148" i="58"/>
  <c r="AI147" i="58"/>
  <c r="AI146" i="58"/>
  <c r="AI145" i="58"/>
  <c r="AI144" i="58"/>
  <c r="AI143" i="58"/>
  <c r="AI142" i="58"/>
  <c r="AI141" i="58"/>
  <c r="AI140" i="58"/>
  <c r="AI139" i="58"/>
  <c r="AI138" i="58"/>
  <c r="AI137" i="58"/>
  <c r="AI136" i="58"/>
  <c r="AI135" i="58"/>
  <c r="AI134" i="58"/>
  <c r="AI133" i="58"/>
  <c r="AI132" i="58"/>
  <c r="AI131" i="58"/>
  <c r="AI130" i="58"/>
  <c r="AI129" i="58"/>
  <c r="AI128" i="58"/>
  <c r="AI127" i="58"/>
  <c r="AI126" i="58"/>
  <c r="AI125" i="58"/>
  <c r="AI124" i="58"/>
  <c r="AI123" i="58"/>
  <c r="AI122" i="58"/>
  <c r="AI121" i="58"/>
  <c r="AI120" i="58"/>
  <c r="AI119" i="58"/>
  <c r="AI118" i="58"/>
  <c r="AI117" i="58"/>
  <c r="AI116" i="58"/>
  <c r="AI115" i="58"/>
  <c r="AI114" i="58"/>
  <c r="AI113" i="58"/>
  <c r="AI112" i="58"/>
  <c r="AI111" i="58"/>
  <c r="AI110" i="58"/>
  <c r="AI109" i="58"/>
  <c r="AI108" i="58"/>
  <c r="AI107" i="58"/>
  <c r="AI106" i="58"/>
  <c r="AI105" i="58"/>
  <c r="AI104" i="58"/>
  <c r="AI103" i="58"/>
  <c r="AI102" i="58"/>
  <c r="AI101" i="58"/>
  <c r="AI100" i="58"/>
  <c r="AI99" i="58"/>
  <c r="AI98" i="58"/>
  <c r="AI97" i="58"/>
  <c r="AI96" i="58"/>
  <c r="AI95" i="58"/>
  <c r="AI94" i="58"/>
  <c r="AI93" i="58"/>
  <c r="AI92" i="58"/>
  <c r="AI91" i="58"/>
  <c r="AI90" i="58"/>
  <c r="AI89" i="58"/>
  <c r="AI88" i="58"/>
  <c r="AI87" i="58"/>
  <c r="AI86" i="58"/>
  <c r="AI85" i="58"/>
  <c r="AI84" i="58"/>
  <c r="AI83" i="58"/>
  <c r="AI82" i="58"/>
  <c r="AI81" i="58"/>
  <c r="AI80" i="58"/>
  <c r="AI79" i="58"/>
  <c r="AI78" i="58"/>
  <c r="AI77" i="58"/>
  <c r="AI76" i="58"/>
  <c r="AI75" i="58"/>
  <c r="AI74" i="58"/>
  <c r="AI73" i="58"/>
  <c r="AI72" i="58"/>
  <c r="AI71" i="58"/>
  <c r="AI70" i="58"/>
  <c r="AI69" i="58"/>
  <c r="AI68" i="58"/>
  <c r="AI67" i="58"/>
  <c r="AI66" i="58"/>
  <c r="AI65" i="58"/>
  <c r="AI64" i="58"/>
  <c r="AI63" i="58"/>
  <c r="AI62" i="58"/>
  <c r="AI61" i="58"/>
  <c r="AI60" i="58"/>
  <c r="AI59" i="58"/>
  <c r="AI58" i="58"/>
  <c r="AI57" i="58"/>
  <c r="AI56" i="58"/>
  <c r="AI55" i="58"/>
  <c r="AI54" i="58"/>
  <c r="AI53" i="58"/>
  <c r="AI52" i="58"/>
  <c r="AI51" i="58"/>
  <c r="AI50" i="58"/>
  <c r="AI49" i="58"/>
  <c r="AI48" i="58"/>
  <c r="AI47" i="58"/>
  <c r="AI46" i="58"/>
  <c r="AI45" i="58"/>
  <c r="AI44" i="58"/>
  <c r="AI43" i="58"/>
  <c r="AI42" i="58"/>
  <c r="AI41" i="58"/>
  <c r="AI40" i="58"/>
  <c r="AI39" i="58"/>
  <c r="AI38" i="58"/>
  <c r="AI37" i="58"/>
  <c r="AI36" i="58"/>
  <c r="AI35" i="58"/>
  <c r="AI34" i="58"/>
  <c r="AI33" i="58"/>
  <c r="AI32" i="58"/>
  <c r="AI31" i="58"/>
  <c r="AI30" i="58"/>
  <c r="AI29" i="58"/>
  <c r="AI28" i="58"/>
  <c r="AI27" i="58"/>
  <c r="AI26" i="58"/>
  <c r="AI25" i="58"/>
  <c r="AI24" i="58"/>
  <c r="AI23" i="58"/>
  <c r="AI22" i="58"/>
  <c r="AI21" i="58"/>
  <c r="AI20" i="58"/>
  <c r="AI19" i="58"/>
  <c r="AI18" i="58"/>
  <c r="AI17" i="58"/>
  <c r="AI16" i="58"/>
  <c r="AI15" i="58"/>
  <c r="AI14" i="58"/>
  <c r="AI13" i="58"/>
  <c r="AI12" i="58"/>
  <c r="AI11" i="58"/>
  <c r="AI10" i="58"/>
  <c r="AI9" i="58"/>
  <c r="AI8" i="58"/>
  <c r="AH820" i="58"/>
  <c r="AH819" i="58"/>
  <c r="AH818" i="58"/>
  <c r="AH817" i="58"/>
  <c r="AH816" i="58"/>
  <c r="AH815" i="58"/>
  <c r="AH814" i="58"/>
  <c r="AH813" i="58"/>
  <c r="AH812" i="58"/>
  <c r="AH811" i="58"/>
  <c r="AH810" i="58"/>
  <c r="AH809" i="58"/>
  <c r="AH808" i="58"/>
  <c r="AH807" i="58"/>
  <c r="AH806" i="58"/>
  <c r="AH805" i="58"/>
  <c r="AH804" i="58"/>
  <c r="AH803" i="58"/>
  <c r="AH802" i="58"/>
  <c r="AH801" i="58"/>
  <c r="AH800" i="58"/>
  <c r="AH799" i="58"/>
  <c r="AH798" i="58"/>
  <c r="AH797" i="58"/>
  <c r="AH796" i="58"/>
  <c r="AH795" i="58"/>
  <c r="AH794" i="58"/>
  <c r="AH793" i="58"/>
  <c r="AH792" i="58"/>
  <c r="AH791" i="58"/>
  <c r="AH790" i="58"/>
  <c r="AH789" i="58"/>
  <c r="AH788" i="58"/>
  <c r="AH787" i="58"/>
  <c r="AH786" i="58"/>
  <c r="AH785" i="58"/>
  <c r="AH784" i="58"/>
  <c r="AH783" i="58"/>
  <c r="AH782" i="58"/>
  <c r="AH781" i="58"/>
  <c r="AH780" i="58"/>
  <c r="AH779" i="58"/>
  <c r="AH778" i="58"/>
  <c r="AH777" i="58"/>
  <c r="AH776" i="58"/>
  <c r="AH775" i="58"/>
  <c r="AH774" i="58"/>
  <c r="AH773" i="58"/>
  <c r="AH772" i="58"/>
  <c r="AH771" i="58"/>
  <c r="AH770" i="58"/>
  <c r="AH769" i="58"/>
  <c r="AH768" i="58"/>
  <c r="AH767" i="58"/>
  <c r="AH766" i="58"/>
  <c r="AH765" i="58"/>
  <c r="AH764" i="58"/>
  <c r="AH763" i="58"/>
  <c r="AH762" i="58"/>
  <c r="AH761" i="58"/>
  <c r="AH760" i="58"/>
  <c r="AH759" i="58"/>
  <c r="AH758" i="58"/>
  <c r="AH757" i="58"/>
  <c r="AH756" i="58"/>
  <c r="AH755" i="58"/>
  <c r="AH754" i="58"/>
  <c r="AH753" i="58"/>
  <c r="AH752" i="58"/>
  <c r="AH751" i="58"/>
  <c r="AH750" i="58"/>
  <c r="AH749" i="58"/>
  <c r="AH748" i="58"/>
  <c r="AH747" i="58"/>
  <c r="AH746" i="58"/>
  <c r="AH745" i="58"/>
  <c r="AH744" i="58"/>
  <c r="AH743" i="58"/>
  <c r="AH742" i="58"/>
  <c r="AH741" i="58"/>
  <c r="AH740" i="58"/>
  <c r="AH739" i="58"/>
  <c r="AH738" i="58"/>
  <c r="AH737" i="58"/>
  <c r="AH736" i="58"/>
  <c r="AH735" i="58"/>
  <c r="AH734" i="58"/>
  <c r="AH733" i="58"/>
  <c r="AH732" i="58"/>
  <c r="AH731" i="58"/>
  <c r="AH730" i="58"/>
  <c r="AH729" i="58"/>
  <c r="AH728" i="58"/>
  <c r="AH727" i="58"/>
  <c r="AH726" i="58"/>
  <c r="AH725" i="58"/>
  <c r="AH724" i="58"/>
  <c r="AH723" i="58"/>
  <c r="AH722" i="58"/>
  <c r="AH721" i="58"/>
  <c r="AH720" i="58"/>
  <c r="AH719" i="58"/>
  <c r="AH718" i="58"/>
  <c r="AH717" i="58"/>
  <c r="AH716" i="58"/>
  <c r="AH715" i="58"/>
  <c r="AH714" i="58"/>
  <c r="AH713" i="58"/>
  <c r="AH712" i="58"/>
  <c r="AH711" i="58"/>
  <c r="AH710" i="58"/>
  <c r="AH709" i="58"/>
  <c r="AH708" i="58"/>
  <c r="AH707" i="58"/>
  <c r="AH706" i="58"/>
  <c r="AH705" i="58"/>
  <c r="AH704" i="58"/>
  <c r="AH703" i="58"/>
  <c r="AH702" i="58"/>
  <c r="AH701" i="58"/>
  <c r="AH700" i="58"/>
  <c r="AH699" i="58"/>
  <c r="AH698" i="58"/>
  <c r="AH697" i="58"/>
  <c r="AH696" i="58"/>
  <c r="AH695" i="58"/>
  <c r="AH694" i="58"/>
  <c r="AH693" i="58"/>
  <c r="AH692" i="58"/>
  <c r="AH691" i="58"/>
  <c r="AH690" i="58"/>
  <c r="AH689" i="58"/>
  <c r="AH688" i="58"/>
  <c r="AH687" i="58"/>
  <c r="AH686" i="58"/>
  <c r="AH685" i="58"/>
  <c r="AH684" i="58"/>
  <c r="AH683" i="58"/>
  <c r="AH682" i="58"/>
  <c r="AH681" i="58"/>
  <c r="AH680" i="58"/>
  <c r="AH679" i="58"/>
  <c r="AH678" i="58"/>
  <c r="AH677" i="58"/>
  <c r="AH676" i="58"/>
  <c r="AH675" i="58"/>
  <c r="AH674" i="58"/>
  <c r="AH673" i="58"/>
  <c r="AH672" i="58"/>
  <c r="AH671" i="58"/>
  <c r="AH670" i="58"/>
  <c r="AH669" i="58"/>
  <c r="AH668" i="58"/>
  <c r="AH667" i="58"/>
  <c r="AH666" i="58"/>
  <c r="AH665" i="58"/>
  <c r="AH664" i="58"/>
  <c r="AH663" i="58"/>
  <c r="AH662" i="58"/>
  <c r="AH661" i="58"/>
  <c r="AH660" i="58"/>
  <c r="AH659" i="58"/>
  <c r="AH658" i="58"/>
  <c r="AH657" i="58"/>
  <c r="AH656" i="58"/>
  <c r="AH655" i="58"/>
  <c r="AH654" i="58"/>
  <c r="AH653" i="58"/>
  <c r="AH652" i="58"/>
  <c r="AH651" i="58"/>
  <c r="AH650" i="58"/>
  <c r="AH649" i="58"/>
  <c r="AH648" i="58"/>
  <c r="AH647" i="58"/>
  <c r="AH646" i="58"/>
  <c r="AH645" i="58"/>
  <c r="AH644" i="58"/>
  <c r="AH643" i="58"/>
  <c r="AH642" i="58"/>
  <c r="AH641" i="58"/>
  <c r="AH640" i="58"/>
  <c r="AH639" i="58"/>
  <c r="AH638" i="58"/>
  <c r="AH637" i="58"/>
  <c r="AH636" i="58"/>
  <c r="AH635" i="58"/>
  <c r="AH634" i="58"/>
  <c r="AH633" i="58"/>
  <c r="AH632" i="58"/>
  <c r="AH631" i="58"/>
  <c r="AH630" i="58"/>
  <c r="AH629" i="58"/>
  <c r="AH628" i="58"/>
  <c r="AH627" i="58"/>
  <c r="AH626" i="58"/>
  <c r="AH625" i="58"/>
  <c r="AH624" i="58"/>
  <c r="AH623" i="58"/>
  <c r="AH622" i="58"/>
  <c r="AH621" i="58"/>
  <c r="AH620" i="58"/>
  <c r="AH619" i="58"/>
  <c r="AH618" i="58"/>
  <c r="AH617" i="58"/>
  <c r="AH616" i="58"/>
  <c r="AH615" i="58"/>
  <c r="AH614" i="58"/>
  <c r="AH613" i="58"/>
  <c r="AH612" i="58"/>
  <c r="AH611" i="58"/>
  <c r="AH610" i="58"/>
  <c r="AH609" i="58"/>
  <c r="AH608" i="58"/>
  <c r="AH607" i="58"/>
  <c r="AH606" i="58"/>
  <c r="AH605" i="58"/>
  <c r="AH604" i="58"/>
  <c r="AH603" i="58"/>
  <c r="AH602" i="58"/>
  <c r="AH601" i="58"/>
  <c r="AH600" i="58"/>
  <c r="AH599" i="58"/>
  <c r="AH598" i="58"/>
  <c r="AH597" i="58"/>
  <c r="AH596" i="58"/>
  <c r="AH595" i="58"/>
  <c r="AH594" i="58"/>
  <c r="AH593" i="58"/>
  <c r="AH592" i="58"/>
  <c r="AH591" i="58"/>
  <c r="AH590" i="58"/>
  <c r="AH589" i="58"/>
  <c r="AH588" i="58"/>
  <c r="AH587" i="58"/>
  <c r="AH586" i="58"/>
  <c r="AH585" i="58"/>
  <c r="AH584" i="58"/>
  <c r="AH583" i="58"/>
  <c r="AH582" i="58"/>
  <c r="AH581" i="58"/>
  <c r="AH580" i="58"/>
  <c r="AH579" i="58"/>
  <c r="AH578" i="58"/>
  <c r="AH577" i="58"/>
  <c r="AH576" i="58"/>
  <c r="AH575" i="58"/>
  <c r="AH574" i="58"/>
  <c r="AH573" i="58"/>
  <c r="AH572" i="58"/>
  <c r="AH571" i="58"/>
  <c r="AH570" i="58"/>
  <c r="AH569" i="58"/>
  <c r="AH568" i="58"/>
  <c r="AH567" i="58"/>
  <c r="AH566" i="58"/>
  <c r="AH565" i="58"/>
  <c r="AH564" i="58"/>
  <c r="AH563" i="58"/>
  <c r="AH562" i="58"/>
  <c r="AH561" i="58"/>
  <c r="AH560" i="58"/>
  <c r="AH559" i="58"/>
  <c r="AH558" i="58"/>
  <c r="AH557" i="58"/>
  <c r="AH556" i="58"/>
  <c r="AH555" i="58"/>
  <c r="AH554" i="58"/>
  <c r="AH553" i="58"/>
  <c r="AH552" i="58"/>
  <c r="AH551" i="58"/>
  <c r="AH550" i="58"/>
  <c r="AH549" i="58"/>
  <c r="AH548" i="58"/>
  <c r="AH547" i="58"/>
  <c r="AH546" i="58"/>
  <c r="AH545" i="58"/>
  <c r="AH544" i="58"/>
  <c r="AH543" i="58"/>
  <c r="AH542" i="58"/>
  <c r="AH541" i="58"/>
  <c r="AH540" i="58"/>
  <c r="AH539" i="58"/>
  <c r="AH538" i="58"/>
  <c r="AH537" i="58"/>
  <c r="AH536" i="58"/>
  <c r="AH535" i="58"/>
  <c r="AH534" i="58"/>
  <c r="AH533" i="58"/>
  <c r="AH532" i="58"/>
  <c r="AH531" i="58"/>
  <c r="AH530" i="58"/>
  <c r="AH529" i="58"/>
  <c r="AH528" i="58"/>
  <c r="AH527" i="58"/>
  <c r="AH526" i="58"/>
  <c r="AH525" i="58"/>
  <c r="AH524" i="58"/>
  <c r="AH523" i="58"/>
  <c r="AH522" i="58"/>
  <c r="AH521" i="58"/>
  <c r="AH520" i="58"/>
  <c r="AH519" i="58"/>
  <c r="AH518" i="58"/>
  <c r="AH517" i="58"/>
  <c r="AH516" i="58"/>
  <c r="AH515" i="58"/>
  <c r="AH514" i="58"/>
  <c r="AH513" i="58"/>
  <c r="AH512" i="58"/>
  <c r="AH511" i="58"/>
  <c r="AH510" i="58"/>
  <c r="AH509" i="58"/>
  <c r="AH508" i="58"/>
  <c r="AH507" i="58"/>
  <c r="AH506" i="58"/>
  <c r="AH505" i="58"/>
  <c r="AH504" i="58"/>
  <c r="AH503" i="58"/>
  <c r="AH502" i="58"/>
  <c r="AH501" i="58"/>
  <c r="AH500" i="58"/>
  <c r="AH499" i="58"/>
  <c r="AH498" i="58"/>
  <c r="AH497" i="58"/>
  <c r="AH496" i="58"/>
  <c r="AH495" i="58"/>
  <c r="AH494" i="58"/>
  <c r="AH493" i="58"/>
  <c r="AH492" i="58"/>
  <c r="AH491" i="58"/>
  <c r="AH490" i="58"/>
  <c r="AH489" i="58"/>
  <c r="AH488" i="58"/>
  <c r="AH487" i="58"/>
  <c r="AH486" i="58"/>
  <c r="AH485" i="58"/>
  <c r="AH484" i="58"/>
  <c r="AH483" i="58"/>
  <c r="AH482" i="58"/>
  <c r="AH481" i="58"/>
  <c r="AH480" i="58"/>
  <c r="AH479" i="58"/>
  <c r="AH478" i="58"/>
  <c r="AH477" i="58"/>
  <c r="AH476" i="58"/>
  <c r="AH475" i="58"/>
  <c r="AH474" i="58"/>
  <c r="AH473" i="58"/>
  <c r="AH472" i="58"/>
  <c r="AH471" i="58"/>
  <c r="AH470" i="58"/>
  <c r="AH469" i="58"/>
  <c r="AH468" i="58"/>
  <c r="AH467" i="58"/>
  <c r="AH466" i="58"/>
  <c r="AH465" i="58"/>
  <c r="AH464" i="58"/>
  <c r="AH463" i="58"/>
  <c r="AH462" i="58"/>
  <c r="AH461" i="58"/>
  <c r="AH460" i="58"/>
  <c r="AH459" i="58"/>
  <c r="AH458" i="58"/>
  <c r="AH457" i="58"/>
  <c r="AH456" i="58"/>
  <c r="AH455" i="58"/>
  <c r="AH454" i="58"/>
  <c r="AH453" i="58"/>
  <c r="AH452" i="58"/>
  <c r="AH451" i="58"/>
  <c r="AH450" i="58"/>
  <c r="AH449" i="58"/>
  <c r="AH448" i="58"/>
  <c r="AH447" i="58"/>
  <c r="AH446" i="58"/>
  <c r="AH445" i="58"/>
  <c r="AH444" i="58"/>
  <c r="AH443" i="58"/>
  <c r="AH442" i="58"/>
  <c r="AH441" i="58"/>
  <c r="AH440" i="58"/>
  <c r="AH439" i="58"/>
  <c r="AH438" i="58"/>
  <c r="AH437" i="58"/>
  <c r="AH436" i="58"/>
  <c r="AH435" i="58"/>
  <c r="AH434" i="58"/>
  <c r="AH433" i="58"/>
  <c r="AH432" i="58"/>
  <c r="AH431" i="58"/>
  <c r="AH430" i="58"/>
  <c r="AH429" i="58"/>
  <c r="AH428" i="58"/>
  <c r="AH427" i="58"/>
  <c r="AH426" i="58"/>
  <c r="AH425" i="58"/>
  <c r="AH424" i="58"/>
  <c r="AH423" i="58"/>
  <c r="AH422" i="58"/>
  <c r="AH421" i="58"/>
  <c r="AH420" i="58"/>
  <c r="AH419" i="58"/>
  <c r="AH418" i="58"/>
  <c r="AH417" i="58"/>
  <c r="AH416" i="58"/>
  <c r="AH415" i="58"/>
  <c r="AH414" i="58"/>
  <c r="AH413" i="58"/>
  <c r="AH412" i="58"/>
  <c r="AH411" i="58"/>
  <c r="AH410" i="58"/>
  <c r="AH409" i="58"/>
  <c r="AH408" i="58"/>
  <c r="AH407" i="58"/>
  <c r="AH406" i="58"/>
  <c r="AH405" i="58"/>
  <c r="AH404" i="58"/>
  <c r="AH403" i="58"/>
  <c r="AH402" i="58"/>
  <c r="AH401" i="58"/>
  <c r="AH400" i="58"/>
  <c r="AH399" i="58"/>
  <c r="AH398" i="58"/>
  <c r="AH397" i="58"/>
  <c r="AH396" i="58"/>
  <c r="AH395" i="58"/>
  <c r="AH394" i="58"/>
  <c r="AH393" i="58"/>
  <c r="AH392" i="58"/>
  <c r="AH391" i="58"/>
  <c r="AH390" i="58"/>
  <c r="AH389" i="58"/>
  <c r="AH388" i="58"/>
  <c r="AH387" i="58"/>
  <c r="AH386" i="58"/>
  <c r="AH385" i="58"/>
  <c r="AH384" i="58"/>
  <c r="AH383" i="58"/>
  <c r="AH382" i="58"/>
  <c r="AH381" i="58"/>
  <c r="AH380" i="58"/>
  <c r="AH379" i="58"/>
  <c r="AH378" i="58"/>
  <c r="AH377" i="58"/>
  <c r="AH376" i="58"/>
  <c r="AH375" i="58"/>
  <c r="AH374" i="58"/>
  <c r="AH373" i="58"/>
  <c r="AH372" i="58"/>
  <c r="AH371" i="58"/>
  <c r="AH370" i="58"/>
  <c r="AH369" i="58"/>
  <c r="AH368" i="58"/>
  <c r="AH367" i="58"/>
  <c r="AH366" i="58"/>
  <c r="AH365" i="58"/>
  <c r="AH364" i="58"/>
  <c r="AH363" i="58"/>
  <c r="AH362" i="58"/>
  <c r="AH361" i="58"/>
  <c r="AH360" i="58"/>
  <c r="AH359" i="58"/>
  <c r="AH358" i="58"/>
  <c r="AH357" i="58"/>
  <c r="AH356" i="58"/>
  <c r="AH355" i="58"/>
  <c r="AH354" i="58"/>
  <c r="AH353" i="58"/>
  <c r="AH352" i="58"/>
  <c r="AH351" i="58"/>
  <c r="AH350" i="58"/>
  <c r="AH349" i="58"/>
  <c r="AH348" i="58"/>
  <c r="AH347" i="58"/>
  <c r="AH346" i="58"/>
  <c r="AH345" i="58"/>
  <c r="AH344" i="58"/>
  <c r="AH343" i="58"/>
  <c r="AH342" i="58"/>
  <c r="AH341" i="58"/>
  <c r="AH340" i="58"/>
  <c r="AH339" i="58"/>
  <c r="AH338" i="58"/>
  <c r="AH337" i="58"/>
  <c r="AH336" i="58"/>
  <c r="AH335" i="58"/>
  <c r="AH334" i="58"/>
  <c r="AH333" i="58"/>
  <c r="AH332" i="58"/>
  <c r="AH331" i="58"/>
  <c r="AH330" i="58"/>
  <c r="AH329" i="58"/>
  <c r="AH328" i="58"/>
  <c r="AH327" i="58"/>
  <c r="AH326" i="58"/>
  <c r="AH325" i="58"/>
  <c r="AH324" i="58"/>
  <c r="AH323" i="58"/>
  <c r="AH322" i="58"/>
  <c r="AH321" i="58"/>
  <c r="AH320" i="58"/>
  <c r="AH319" i="58"/>
  <c r="AH318" i="58"/>
  <c r="AH317" i="58"/>
  <c r="AH316" i="58"/>
  <c r="AH315" i="58"/>
  <c r="AH314" i="58"/>
  <c r="AH313" i="58"/>
  <c r="AH312" i="58"/>
  <c r="AH311" i="58"/>
  <c r="AH310" i="58"/>
  <c r="AH309" i="58"/>
  <c r="AH308" i="58"/>
  <c r="AH307" i="58"/>
  <c r="AH306" i="58"/>
  <c r="AH305" i="58"/>
  <c r="AH304" i="58"/>
  <c r="AH303" i="58"/>
  <c r="AH302" i="58"/>
  <c r="AH301" i="58"/>
  <c r="AH300" i="58"/>
  <c r="AH299" i="58"/>
  <c r="AH298" i="58"/>
  <c r="AH297" i="58"/>
  <c r="AH296" i="58"/>
  <c r="AH295" i="58"/>
  <c r="AH294" i="58"/>
  <c r="AH293" i="58"/>
  <c r="AH292" i="58"/>
  <c r="AH291" i="58"/>
  <c r="AH290" i="58"/>
  <c r="AH289" i="58"/>
  <c r="AH288" i="58"/>
  <c r="AH287" i="58"/>
  <c r="AH286" i="58"/>
  <c r="AH285" i="58"/>
  <c r="AH284" i="58"/>
  <c r="AH283" i="58"/>
  <c r="AH282" i="58"/>
  <c r="AH281" i="58"/>
  <c r="AH280" i="58"/>
  <c r="AH279" i="58"/>
  <c r="AH278" i="58"/>
  <c r="AH277" i="58"/>
  <c r="AH276" i="58"/>
  <c r="AH275" i="58"/>
  <c r="AH274" i="58"/>
  <c r="AH273" i="58"/>
  <c r="AH272" i="58"/>
  <c r="AH271" i="58"/>
  <c r="AH270" i="58"/>
  <c r="AH269" i="58"/>
  <c r="AH268" i="58"/>
  <c r="AH267" i="58"/>
  <c r="AH266" i="58"/>
  <c r="AH265" i="58"/>
  <c r="AH264" i="58"/>
  <c r="AH263" i="58"/>
  <c r="AH262" i="58"/>
  <c r="AH261" i="58"/>
  <c r="AH260" i="58"/>
  <c r="AH259" i="58"/>
  <c r="AH258" i="58"/>
  <c r="AH257" i="58"/>
  <c r="AH256" i="58"/>
  <c r="AH255" i="58"/>
  <c r="AH254" i="58"/>
  <c r="AH253" i="58"/>
  <c r="AH252" i="58"/>
  <c r="AH251" i="58"/>
  <c r="AH250" i="58"/>
  <c r="AH249" i="58"/>
  <c r="AH248" i="58"/>
  <c r="AH247" i="58"/>
  <c r="AH246" i="58"/>
  <c r="AH245" i="58"/>
  <c r="AH244" i="58"/>
  <c r="AH243" i="58"/>
  <c r="AH242" i="58"/>
  <c r="AH241" i="58"/>
  <c r="AH240" i="58"/>
  <c r="AH239" i="58"/>
  <c r="AH238" i="58"/>
  <c r="AH237" i="58"/>
  <c r="AH236" i="58"/>
  <c r="AH235" i="58"/>
  <c r="AH234" i="58"/>
  <c r="AH233" i="58"/>
  <c r="AH232" i="58"/>
  <c r="AH231" i="58"/>
  <c r="AH230" i="58"/>
  <c r="AH229" i="58"/>
  <c r="AH228" i="58"/>
  <c r="AH227" i="58"/>
  <c r="AH226" i="58"/>
  <c r="AH225" i="58"/>
  <c r="AH224" i="58"/>
  <c r="AH223" i="58"/>
  <c r="AH222" i="58"/>
  <c r="AH221" i="58"/>
  <c r="AH220" i="58"/>
  <c r="AH219" i="58"/>
  <c r="AH218" i="58"/>
  <c r="AH217" i="58"/>
  <c r="AH216" i="58"/>
  <c r="AH215" i="58"/>
  <c r="AH214" i="58"/>
  <c r="AH213" i="58"/>
  <c r="AH212" i="58"/>
  <c r="AH211" i="58"/>
  <c r="AH210" i="58"/>
  <c r="AH209" i="58"/>
  <c r="AH208" i="58"/>
  <c r="AH207" i="58"/>
  <c r="AH206" i="58"/>
  <c r="AH205" i="58"/>
  <c r="AH204" i="58"/>
  <c r="AH203" i="58"/>
  <c r="AH202" i="58"/>
  <c r="AH201" i="58"/>
  <c r="AH200" i="58"/>
  <c r="AH199" i="58"/>
  <c r="AH198" i="58"/>
  <c r="AH197" i="58"/>
  <c r="AH196" i="58"/>
  <c r="AH195" i="58"/>
  <c r="AH194" i="58"/>
  <c r="AH193" i="58"/>
  <c r="AH192" i="58"/>
  <c r="AH191" i="58"/>
  <c r="AH190" i="58"/>
  <c r="AH189" i="58"/>
  <c r="AH188" i="58"/>
  <c r="AH187" i="58"/>
  <c r="AH186" i="58"/>
  <c r="AH185" i="58"/>
  <c r="AH184" i="58"/>
  <c r="AH183" i="58"/>
  <c r="AH182" i="58"/>
  <c r="AH181" i="58"/>
  <c r="AH180" i="58"/>
  <c r="AH179" i="58"/>
  <c r="AH178" i="58"/>
  <c r="AH177" i="58"/>
  <c r="AH176" i="58"/>
  <c r="AH175" i="58"/>
  <c r="AH174" i="58"/>
  <c r="AH173" i="58"/>
  <c r="AH172" i="58"/>
  <c r="AH171" i="58"/>
  <c r="AH170" i="58"/>
  <c r="AH169" i="58"/>
  <c r="AH168" i="58"/>
  <c r="AH167" i="58"/>
  <c r="AH166" i="58"/>
  <c r="AH165" i="58"/>
  <c r="AH164" i="58"/>
  <c r="AH163" i="58"/>
  <c r="AH162" i="58"/>
  <c r="AH161" i="58"/>
  <c r="AH160" i="58"/>
  <c r="AH159" i="58"/>
  <c r="AH158" i="58"/>
  <c r="AH157" i="58"/>
  <c r="AH156" i="58"/>
  <c r="AH155" i="58"/>
  <c r="AH154" i="58"/>
  <c r="AH153" i="58"/>
  <c r="AH152" i="58"/>
  <c r="AH151" i="58"/>
  <c r="AH150" i="58"/>
  <c r="AH149" i="58"/>
  <c r="AH148" i="58"/>
  <c r="AH147" i="58"/>
  <c r="AH146" i="58"/>
  <c r="AH145" i="58"/>
  <c r="AH144" i="58"/>
  <c r="AH143" i="58"/>
  <c r="AH142" i="58"/>
  <c r="AH141" i="58"/>
  <c r="AH140" i="58"/>
  <c r="AH139" i="58"/>
  <c r="AH138" i="58"/>
  <c r="AH137" i="58"/>
  <c r="AH136" i="58"/>
  <c r="AH135" i="58"/>
  <c r="AH134" i="58"/>
  <c r="AH133" i="58"/>
  <c r="AH132" i="58"/>
  <c r="AH131" i="58"/>
  <c r="AH130" i="58"/>
  <c r="AH129" i="58"/>
  <c r="AH128" i="58"/>
  <c r="AH127" i="58"/>
  <c r="AH126" i="58"/>
  <c r="AH125" i="58"/>
  <c r="AH124" i="58"/>
  <c r="AH123" i="58"/>
  <c r="AH122" i="58"/>
  <c r="AH121" i="58"/>
  <c r="AH120" i="58"/>
  <c r="AH119" i="58"/>
  <c r="AH118" i="58"/>
  <c r="AH117" i="58"/>
  <c r="AH116" i="58"/>
  <c r="AH115" i="58"/>
  <c r="AH114" i="58"/>
  <c r="AH113" i="58"/>
  <c r="AH112" i="58"/>
  <c r="AH111" i="58"/>
  <c r="AH110" i="58"/>
  <c r="AH109" i="58"/>
  <c r="AH108" i="58"/>
  <c r="AH107" i="58"/>
  <c r="AH106" i="58"/>
  <c r="AH105" i="58"/>
  <c r="AH104" i="58"/>
  <c r="AH103" i="58"/>
  <c r="AH102" i="58"/>
  <c r="AH101" i="58"/>
  <c r="AH100" i="58"/>
  <c r="AH99" i="58"/>
  <c r="AH98" i="58"/>
  <c r="AH97" i="58"/>
  <c r="AH96" i="58"/>
  <c r="AH95" i="58"/>
  <c r="AH94" i="58"/>
  <c r="AH93" i="58"/>
  <c r="AH92" i="58"/>
  <c r="AH91" i="58"/>
  <c r="AH90" i="58"/>
  <c r="AH89" i="58"/>
  <c r="AH88" i="58"/>
  <c r="AH87" i="58"/>
  <c r="AH86" i="58"/>
  <c r="AH85" i="58"/>
  <c r="AH84" i="58"/>
  <c r="AH83" i="58"/>
  <c r="AH82" i="58"/>
  <c r="AH81" i="58"/>
  <c r="AH80" i="58"/>
  <c r="AH79" i="58"/>
  <c r="AH78" i="58"/>
  <c r="AH77" i="58"/>
  <c r="AH76" i="58"/>
  <c r="AH75" i="58"/>
  <c r="AH74" i="58"/>
  <c r="AH73" i="58"/>
  <c r="AH72" i="58"/>
  <c r="AH71" i="58"/>
  <c r="AH70" i="58"/>
  <c r="AH69" i="58"/>
  <c r="AH68" i="58"/>
  <c r="AH67" i="58"/>
  <c r="AH66" i="58"/>
  <c r="AH65" i="58"/>
  <c r="AH64" i="58"/>
  <c r="AH63" i="58"/>
  <c r="AH62" i="58"/>
  <c r="AH61" i="58"/>
  <c r="AH60" i="58"/>
  <c r="AH59" i="58"/>
  <c r="AH58" i="58"/>
  <c r="AH57" i="58"/>
  <c r="AH56" i="58"/>
  <c r="AH55" i="58"/>
  <c r="AH54" i="58"/>
  <c r="AH53" i="58"/>
  <c r="AH52" i="58"/>
  <c r="AH51" i="58"/>
  <c r="AH50" i="58"/>
  <c r="AH49" i="58"/>
  <c r="AH48" i="58"/>
  <c r="AH47" i="58"/>
  <c r="AH46" i="58"/>
  <c r="AH45" i="58"/>
  <c r="AH44" i="58"/>
  <c r="AH43" i="58"/>
  <c r="AH42" i="58"/>
  <c r="AH41" i="58"/>
  <c r="AH40" i="58"/>
  <c r="AH39" i="58"/>
  <c r="AH38" i="58"/>
  <c r="AH37" i="58"/>
  <c r="AH36" i="58"/>
  <c r="AH35" i="58"/>
  <c r="AH34" i="58"/>
  <c r="AH33" i="58"/>
  <c r="AH32" i="58"/>
  <c r="AH31" i="58"/>
  <c r="AH30" i="58"/>
  <c r="AH29" i="58"/>
  <c r="AH28" i="58"/>
  <c r="AH27" i="58"/>
  <c r="AH26" i="58"/>
  <c r="AH25" i="58"/>
  <c r="AH24" i="58"/>
  <c r="AH23" i="58"/>
  <c r="AH22" i="58"/>
  <c r="AH21" i="58"/>
  <c r="AH20" i="58"/>
  <c r="AH19" i="58"/>
  <c r="AH18" i="58"/>
  <c r="AH17" i="58"/>
  <c r="AH16" i="58"/>
  <c r="AH15" i="58"/>
  <c r="AH14" i="58"/>
  <c r="AH13" i="58"/>
  <c r="AH12" i="58"/>
  <c r="AH11" i="58"/>
  <c r="AH10" i="58"/>
  <c r="AH9" i="58"/>
  <c r="AH8" i="58"/>
  <c r="AI7" i="58"/>
  <c r="AH7" i="58"/>
  <c r="AA820" i="58"/>
  <c r="AA819" i="58"/>
  <c r="AA818" i="58"/>
  <c r="AA817" i="58"/>
  <c r="AA816" i="58"/>
  <c r="AA815" i="58"/>
  <c r="AA814" i="58"/>
  <c r="AA813" i="58"/>
  <c r="AA812" i="58"/>
  <c r="AA811" i="58"/>
  <c r="AA810" i="58"/>
  <c r="AA809" i="58"/>
  <c r="AA808" i="58"/>
  <c r="AA807" i="58"/>
  <c r="AA806" i="58"/>
  <c r="AA805" i="58"/>
  <c r="AA804" i="58"/>
  <c r="AA803" i="58"/>
  <c r="AA802" i="58"/>
  <c r="AA801" i="58"/>
  <c r="AA800" i="58"/>
  <c r="AA799" i="58"/>
  <c r="AA798" i="58"/>
  <c r="AA797" i="58"/>
  <c r="AA796" i="58"/>
  <c r="AA795" i="58"/>
  <c r="AA794" i="58"/>
  <c r="AA793" i="58"/>
  <c r="AA792" i="58"/>
  <c r="AA791" i="58"/>
  <c r="AA790" i="58"/>
  <c r="AA789" i="58"/>
  <c r="AA788" i="58"/>
  <c r="AA787" i="58"/>
  <c r="AA786" i="58"/>
  <c r="AA785" i="58"/>
  <c r="AA784" i="58"/>
  <c r="AA783" i="58"/>
  <c r="AA782" i="58"/>
  <c r="AA781" i="58"/>
  <c r="AA780" i="58"/>
  <c r="AA779" i="58"/>
  <c r="AA778" i="58"/>
  <c r="AA777" i="58"/>
  <c r="AA776" i="58"/>
  <c r="AA775" i="58"/>
  <c r="AA774" i="58"/>
  <c r="AA773" i="58"/>
  <c r="AA772" i="58"/>
  <c r="AA771" i="58"/>
  <c r="AA770" i="58"/>
  <c r="AA769" i="58"/>
  <c r="AA768" i="58"/>
  <c r="AA767" i="58"/>
  <c r="AA766" i="58"/>
  <c r="AA765" i="58"/>
  <c r="AA764" i="58"/>
  <c r="AA763" i="58"/>
  <c r="AA762" i="58"/>
  <c r="AA761" i="58"/>
  <c r="AA760" i="58"/>
  <c r="AA759" i="58"/>
  <c r="AA758" i="58"/>
  <c r="AA757" i="58"/>
  <c r="AA756" i="58"/>
  <c r="AA755" i="58"/>
  <c r="AA754" i="58"/>
  <c r="AA753" i="58"/>
  <c r="AA752" i="58"/>
  <c r="AA751" i="58"/>
  <c r="AA750" i="58"/>
  <c r="AA749" i="58"/>
  <c r="AA748" i="58"/>
  <c r="AA747" i="58"/>
  <c r="AA746" i="58"/>
  <c r="AA745" i="58"/>
  <c r="AA744" i="58"/>
  <c r="AA743" i="58"/>
  <c r="AA742" i="58"/>
  <c r="AA741" i="58"/>
  <c r="AA740" i="58"/>
  <c r="AA739" i="58"/>
  <c r="AA738" i="58"/>
  <c r="AA737" i="58"/>
  <c r="AA736" i="58"/>
  <c r="AA735" i="58"/>
  <c r="AA734" i="58"/>
  <c r="AA733" i="58"/>
  <c r="AA732" i="58"/>
  <c r="AA731" i="58"/>
  <c r="AA730" i="58"/>
  <c r="AA729" i="58"/>
  <c r="AA728" i="58"/>
  <c r="AA727" i="58"/>
  <c r="AA726" i="58"/>
  <c r="AA725" i="58"/>
  <c r="AA724" i="58"/>
  <c r="AA723" i="58"/>
  <c r="AA722" i="58"/>
  <c r="AA721" i="58"/>
  <c r="AA720" i="58"/>
  <c r="AA719" i="58"/>
  <c r="AA718" i="58"/>
  <c r="AA717" i="58"/>
  <c r="AA716" i="58"/>
  <c r="AA715" i="58"/>
  <c r="AA714" i="58"/>
  <c r="AA713" i="58"/>
  <c r="AA712" i="58"/>
  <c r="AA711" i="58"/>
  <c r="AA710" i="58"/>
  <c r="AA709" i="58"/>
  <c r="AA708" i="58"/>
  <c r="AA707" i="58"/>
  <c r="AA706" i="58"/>
  <c r="AA705" i="58"/>
  <c r="AA704" i="58"/>
  <c r="AA703" i="58"/>
  <c r="AA702" i="58"/>
  <c r="AA701" i="58"/>
  <c r="AA700" i="58"/>
  <c r="AA699" i="58"/>
  <c r="AA698" i="58"/>
  <c r="AA697" i="58"/>
  <c r="AA696" i="58"/>
  <c r="AA695" i="58"/>
  <c r="AA694" i="58"/>
  <c r="AA693" i="58"/>
  <c r="AA692" i="58"/>
  <c r="AA691" i="58"/>
  <c r="AA690" i="58"/>
  <c r="AA689" i="58"/>
  <c r="AA688" i="58"/>
  <c r="AA687" i="58"/>
  <c r="AA686" i="58"/>
  <c r="AA685" i="58"/>
  <c r="AA684" i="58"/>
  <c r="AA683" i="58"/>
  <c r="AA682" i="58"/>
  <c r="AA681" i="58"/>
  <c r="AA680" i="58"/>
  <c r="AA679" i="58"/>
  <c r="AA678" i="58"/>
  <c r="AA677" i="58"/>
  <c r="AA676" i="58"/>
  <c r="AA675" i="58"/>
  <c r="AA674" i="58"/>
  <c r="AA673" i="58"/>
  <c r="AA672" i="58"/>
  <c r="AA671" i="58"/>
  <c r="AA670" i="58"/>
  <c r="AA669" i="58"/>
  <c r="AA668" i="58"/>
  <c r="AA667" i="58"/>
  <c r="AA666" i="58"/>
  <c r="AA665" i="58"/>
  <c r="AA664" i="58"/>
  <c r="AA663" i="58"/>
  <c r="AA662" i="58"/>
  <c r="AA661" i="58"/>
  <c r="AA660" i="58"/>
  <c r="AA659" i="58"/>
  <c r="AA658" i="58"/>
  <c r="AA657" i="58"/>
  <c r="AA656" i="58"/>
  <c r="AA655" i="58"/>
  <c r="AA654" i="58"/>
  <c r="AA653" i="58"/>
  <c r="AA652" i="58"/>
  <c r="AA651" i="58"/>
  <c r="AA650" i="58"/>
  <c r="AA649" i="58"/>
  <c r="AA648" i="58"/>
  <c r="AA647" i="58"/>
  <c r="AA646" i="58"/>
  <c r="AA645" i="58"/>
  <c r="AA644" i="58"/>
  <c r="AA643" i="58"/>
  <c r="AA642" i="58"/>
  <c r="AA641" i="58"/>
  <c r="AA640" i="58"/>
  <c r="AA639" i="58"/>
  <c r="AA638" i="58"/>
  <c r="AA637" i="58"/>
  <c r="AA636" i="58"/>
  <c r="AA635" i="58"/>
  <c r="AA634" i="58"/>
  <c r="AA633" i="58"/>
  <c r="AA632" i="58"/>
  <c r="AA631" i="58"/>
  <c r="AA630" i="58"/>
  <c r="AA629" i="58"/>
  <c r="AA628" i="58"/>
  <c r="AA627" i="58"/>
  <c r="AA626" i="58"/>
  <c r="AA625" i="58"/>
  <c r="AA624" i="58"/>
  <c r="AA623" i="58"/>
  <c r="AA622" i="58"/>
  <c r="AA621" i="58"/>
  <c r="AA620" i="58"/>
  <c r="AA619" i="58"/>
  <c r="AA618" i="58"/>
  <c r="AA617" i="58"/>
  <c r="AA616" i="58"/>
  <c r="AA615" i="58"/>
  <c r="AA614" i="58"/>
  <c r="AA613" i="58"/>
  <c r="AA612" i="58"/>
  <c r="AA611" i="58"/>
  <c r="AA610" i="58"/>
  <c r="AA609" i="58"/>
  <c r="AA608" i="58"/>
  <c r="AA607" i="58"/>
  <c r="AA606" i="58"/>
  <c r="AA605" i="58"/>
  <c r="AA604" i="58"/>
  <c r="AA603" i="58"/>
  <c r="AA602" i="58"/>
  <c r="AA601" i="58"/>
  <c r="AA600" i="58"/>
  <c r="AA599" i="58"/>
  <c r="AA598" i="58"/>
  <c r="AA597" i="58"/>
  <c r="AA596" i="58"/>
  <c r="AA595" i="58"/>
  <c r="AA594" i="58"/>
  <c r="AA593" i="58"/>
  <c r="AA592" i="58"/>
  <c r="AA591" i="58"/>
  <c r="AA590" i="58"/>
  <c r="AA589" i="58"/>
  <c r="AA588" i="58"/>
  <c r="AA587" i="58"/>
  <c r="AA586" i="58"/>
  <c r="AA585" i="58"/>
  <c r="AA584" i="58"/>
  <c r="AA583" i="58"/>
  <c r="AA582" i="58"/>
  <c r="AA581" i="58"/>
  <c r="AA580" i="58"/>
  <c r="AA579" i="58"/>
  <c r="AA578" i="58"/>
  <c r="AA577" i="58"/>
  <c r="AA576" i="58"/>
  <c r="AA575" i="58"/>
  <c r="AA574" i="58"/>
  <c r="AA573" i="58"/>
  <c r="AA572" i="58"/>
  <c r="AA571" i="58"/>
  <c r="AA570" i="58"/>
  <c r="AA569" i="58"/>
  <c r="AA568" i="58"/>
  <c r="AA567" i="58"/>
  <c r="AA566" i="58"/>
  <c r="AA565" i="58"/>
  <c r="AA564" i="58"/>
  <c r="AA563" i="58"/>
  <c r="AA562" i="58"/>
  <c r="AA561" i="58"/>
  <c r="AA560" i="58"/>
  <c r="AA559" i="58"/>
  <c r="AA558" i="58"/>
  <c r="AA557" i="58"/>
  <c r="AA556" i="58"/>
  <c r="AA555" i="58"/>
  <c r="AA554" i="58"/>
  <c r="AA553" i="58"/>
  <c r="AA552" i="58"/>
  <c r="AA551" i="58"/>
  <c r="AA550" i="58"/>
  <c r="AA549" i="58"/>
  <c r="AA548" i="58"/>
  <c r="AA547" i="58"/>
  <c r="AA546" i="58"/>
  <c r="AA545" i="58"/>
  <c r="AA544" i="58"/>
  <c r="AA543" i="58"/>
  <c r="AA542" i="58"/>
  <c r="AA541" i="58"/>
  <c r="AA540" i="58"/>
  <c r="AA539" i="58"/>
  <c r="AA538" i="58"/>
  <c r="AA537" i="58"/>
  <c r="AA536" i="58"/>
  <c r="AA535" i="58"/>
  <c r="AA534" i="58"/>
  <c r="AA533" i="58"/>
  <c r="AA532" i="58"/>
  <c r="AA531" i="58"/>
  <c r="AA530" i="58"/>
  <c r="AA529" i="58"/>
  <c r="AA528" i="58"/>
  <c r="AA527" i="58"/>
  <c r="AA526" i="58"/>
  <c r="AA525" i="58"/>
  <c r="AA524" i="58"/>
  <c r="AA523" i="58"/>
  <c r="AA522" i="58"/>
  <c r="AA521" i="58"/>
  <c r="AA520" i="58"/>
  <c r="AA519" i="58"/>
  <c r="AA518" i="58"/>
  <c r="AA517" i="58"/>
  <c r="AA516" i="58"/>
  <c r="AA515" i="58"/>
  <c r="AA514" i="58"/>
  <c r="AA513" i="58"/>
  <c r="AA512" i="58"/>
  <c r="AA511" i="58"/>
  <c r="AA510" i="58"/>
  <c r="AA509" i="58"/>
  <c r="AA508" i="58"/>
  <c r="AA507" i="58"/>
  <c r="AA506" i="58"/>
  <c r="AA505" i="58"/>
  <c r="AA504" i="58"/>
  <c r="AA503" i="58"/>
  <c r="AA502" i="58"/>
  <c r="AA501" i="58"/>
  <c r="AA500" i="58"/>
  <c r="AA499" i="58"/>
  <c r="AA498" i="58"/>
  <c r="AA497" i="58"/>
  <c r="AA496" i="58"/>
  <c r="AA495" i="58"/>
  <c r="AA494" i="58"/>
  <c r="AA493" i="58"/>
  <c r="AA492" i="58"/>
  <c r="AA491" i="58"/>
  <c r="AA490" i="58"/>
  <c r="AA489" i="58"/>
  <c r="AA488" i="58"/>
  <c r="AA487" i="58"/>
  <c r="AA486" i="58"/>
  <c r="AA485" i="58"/>
  <c r="AA484" i="58"/>
  <c r="AA483" i="58"/>
  <c r="AA482" i="58"/>
  <c r="AA481" i="58"/>
  <c r="AA480" i="58"/>
  <c r="AA479" i="58"/>
  <c r="AA478" i="58"/>
  <c r="AA477" i="58"/>
  <c r="AA476" i="58"/>
  <c r="AA475" i="58"/>
  <c r="AA474" i="58"/>
  <c r="AA473" i="58"/>
  <c r="AA472" i="58"/>
  <c r="AA471" i="58"/>
  <c r="AA470" i="58"/>
  <c r="AA469" i="58"/>
  <c r="AA468" i="58"/>
  <c r="AA467" i="58"/>
  <c r="AA466" i="58"/>
  <c r="AA465" i="58"/>
  <c r="AA464" i="58"/>
  <c r="AA463" i="58"/>
  <c r="AA462" i="58"/>
  <c r="AA461" i="58"/>
  <c r="AA460" i="58"/>
  <c r="AA459" i="58"/>
  <c r="AA458" i="58"/>
  <c r="AA457" i="58"/>
  <c r="AA456" i="58"/>
  <c r="AA455" i="58"/>
  <c r="AA454" i="58"/>
  <c r="AA453" i="58"/>
  <c r="AA452" i="58"/>
  <c r="AA451" i="58"/>
  <c r="AA450" i="58"/>
  <c r="AA449" i="58"/>
  <c r="AA448" i="58"/>
  <c r="AA447" i="58"/>
  <c r="AA446" i="58"/>
  <c r="AA445" i="58"/>
  <c r="AA444" i="58"/>
  <c r="AA443" i="58"/>
  <c r="AA442" i="58"/>
  <c r="AA441" i="58"/>
  <c r="AA440" i="58"/>
  <c r="AA439" i="58"/>
  <c r="AA438" i="58"/>
  <c r="AA437" i="58"/>
  <c r="AA436" i="58"/>
  <c r="AA435" i="58"/>
  <c r="AA434" i="58"/>
  <c r="AA433" i="58"/>
  <c r="AA432" i="58"/>
  <c r="AA431" i="58"/>
  <c r="AA430" i="58"/>
  <c r="AA429" i="58"/>
  <c r="AA428" i="58"/>
  <c r="AA427" i="58"/>
  <c r="AA426" i="58"/>
  <c r="AA425" i="58"/>
  <c r="AA424" i="58"/>
  <c r="AA423" i="58"/>
  <c r="AA422" i="58"/>
  <c r="AA421" i="58"/>
  <c r="AA420" i="58"/>
  <c r="AA419" i="58"/>
  <c r="AA418" i="58"/>
  <c r="AA417" i="58"/>
  <c r="AA416" i="58"/>
  <c r="AA415" i="58"/>
  <c r="AA414" i="58"/>
  <c r="AA413" i="58"/>
  <c r="AA412" i="58"/>
  <c r="AA411" i="58"/>
  <c r="AA410" i="58"/>
  <c r="AA409" i="58"/>
  <c r="AA408" i="58"/>
  <c r="AA407" i="58"/>
  <c r="AA406" i="58"/>
  <c r="AA405" i="58"/>
  <c r="AA404" i="58"/>
  <c r="AA403" i="58"/>
  <c r="AA402" i="58"/>
  <c r="AA401" i="58"/>
  <c r="AA400" i="58"/>
  <c r="AA399" i="58"/>
  <c r="AA398" i="58"/>
  <c r="AA397" i="58"/>
  <c r="AA396" i="58"/>
  <c r="AA395" i="58"/>
  <c r="AA394" i="58"/>
  <c r="AA393" i="58"/>
  <c r="AA392" i="58"/>
  <c r="AA391" i="58"/>
  <c r="AA390" i="58"/>
  <c r="AA389" i="58"/>
  <c r="AA388" i="58"/>
  <c r="AA387" i="58"/>
  <c r="AA386" i="58"/>
  <c r="AA385" i="58"/>
  <c r="AA384" i="58"/>
  <c r="AA383" i="58"/>
  <c r="AA382" i="58"/>
  <c r="AA381" i="58"/>
  <c r="AA380" i="58"/>
  <c r="AA379" i="58"/>
  <c r="AA378" i="58"/>
  <c r="AA377" i="58"/>
  <c r="AA376" i="58"/>
  <c r="AA375" i="58"/>
  <c r="AA374" i="58"/>
  <c r="AA373" i="58"/>
  <c r="AA372" i="58"/>
  <c r="AA371" i="58"/>
  <c r="AA370" i="58"/>
  <c r="AA369" i="58"/>
  <c r="AA368" i="58"/>
  <c r="AA367" i="58"/>
  <c r="AA366" i="58"/>
  <c r="AA365" i="58"/>
  <c r="AA364" i="58"/>
  <c r="AA363" i="58"/>
  <c r="AA362" i="58"/>
  <c r="AA361" i="58"/>
  <c r="AA360" i="58"/>
  <c r="AA359" i="58"/>
  <c r="AA358" i="58"/>
  <c r="AA357" i="58"/>
  <c r="AA356" i="58"/>
  <c r="AA355" i="58"/>
  <c r="AA354" i="58"/>
  <c r="AA353" i="58"/>
  <c r="AA352" i="58"/>
  <c r="AA351" i="58"/>
  <c r="AA350" i="58"/>
  <c r="AA349" i="58"/>
  <c r="AA348" i="58"/>
  <c r="AA347" i="58"/>
  <c r="AA346" i="58"/>
  <c r="AA345" i="58"/>
  <c r="AA344" i="58"/>
  <c r="AA343" i="58"/>
  <c r="AA342" i="58"/>
  <c r="AA341" i="58"/>
  <c r="AA340" i="58"/>
  <c r="AA339" i="58"/>
  <c r="AA338" i="58"/>
  <c r="AA337" i="58"/>
  <c r="AA336" i="58"/>
  <c r="AA335" i="58"/>
  <c r="AA334" i="58"/>
  <c r="AA333" i="58"/>
  <c r="AA332" i="58"/>
  <c r="AA331" i="58"/>
  <c r="AA330" i="58"/>
  <c r="AA329" i="58"/>
  <c r="AA328" i="58"/>
  <c r="AA327" i="58"/>
  <c r="AA326" i="58"/>
  <c r="AA325" i="58"/>
  <c r="AA324" i="58"/>
  <c r="AA323" i="58"/>
  <c r="AA322" i="58"/>
  <c r="AA321" i="58"/>
  <c r="AA320" i="58"/>
  <c r="AA319" i="58"/>
  <c r="AA318" i="58"/>
  <c r="AA317" i="58"/>
  <c r="AA316" i="58"/>
  <c r="AA315" i="58"/>
  <c r="AA314" i="58"/>
  <c r="AA313" i="58"/>
  <c r="AA312" i="58"/>
  <c r="AA311" i="58"/>
  <c r="AA310" i="58"/>
  <c r="AA309" i="58"/>
  <c r="AA308" i="58"/>
  <c r="AA307" i="58"/>
  <c r="AA306" i="58"/>
  <c r="AA305" i="58"/>
  <c r="AA304" i="58"/>
  <c r="AA303" i="58"/>
  <c r="AA302" i="58"/>
  <c r="AA301" i="58"/>
  <c r="AA300" i="58"/>
  <c r="AA299" i="58"/>
  <c r="AA298" i="58"/>
  <c r="AA297" i="58"/>
  <c r="AA296" i="58"/>
  <c r="AA295" i="58"/>
  <c r="AA294" i="58"/>
  <c r="AA293" i="58"/>
  <c r="AA292" i="58"/>
  <c r="AA291" i="58"/>
  <c r="AA290" i="58"/>
  <c r="AA289" i="58"/>
  <c r="AA288" i="58"/>
  <c r="AA287" i="58"/>
  <c r="AA286" i="58"/>
  <c r="AA285" i="58"/>
  <c r="AA284" i="58"/>
  <c r="AA283" i="58"/>
  <c r="AA282" i="58"/>
  <c r="AA281" i="58"/>
  <c r="AA280" i="58"/>
  <c r="AA279" i="58"/>
  <c r="AA278" i="58"/>
  <c r="AA277" i="58"/>
  <c r="AA276" i="58"/>
  <c r="AA275" i="58"/>
  <c r="AA274" i="58"/>
  <c r="AA273" i="58"/>
  <c r="AA272" i="58"/>
  <c r="AA271" i="58"/>
  <c r="AA270" i="58"/>
  <c r="AA269" i="58"/>
  <c r="AA268" i="58"/>
  <c r="AA267" i="58"/>
  <c r="AA266" i="58"/>
  <c r="AA265" i="58"/>
  <c r="AA264" i="58"/>
  <c r="AA263" i="58"/>
  <c r="AA262" i="58"/>
  <c r="AA261" i="58"/>
  <c r="AA260" i="58"/>
  <c r="AA259" i="58"/>
  <c r="AA258" i="58"/>
  <c r="AA257" i="58"/>
  <c r="AA256" i="58"/>
  <c r="AA255" i="58"/>
  <c r="AA254" i="58"/>
  <c r="AA253" i="58"/>
  <c r="AA252" i="58"/>
  <c r="AA251" i="58"/>
  <c r="AA250" i="58"/>
  <c r="AA249" i="58"/>
  <c r="AA248" i="58"/>
  <c r="AA247" i="58"/>
  <c r="AA246" i="58"/>
  <c r="AA245" i="58"/>
  <c r="AA244" i="58"/>
  <c r="AA243" i="58"/>
  <c r="AA242" i="58"/>
  <c r="AA241" i="58"/>
  <c r="AA240" i="58"/>
  <c r="AA239" i="58"/>
  <c r="AA238" i="58"/>
  <c r="AA237" i="58"/>
  <c r="AA236" i="58"/>
  <c r="AA235" i="58"/>
  <c r="AA234" i="58"/>
  <c r="AA233" i="58"/>
  <c r="AA232" i="58"/>
  <c r="AA231" i="58"/>
  <c r="AA230" i="58"/>
  <c r="AA229" i="58"/>
  <c r="AA228" i="58"/>
  <c r="AA227" i="58"/>
  <c r="AA226" i="58"/>
  <c r="AA225" i="58"/>
  <c r="AA224" i="58"/>
  <c r="AA223" i="58"/>
  <c r="AA222" i="58"/>
  <c r="AA221" i="58"/>
  <c r="AA220" i="58"/>
  <c r="AA219" i="58"/>
  <c r="AA218" i="58"/>
  <c r="AA217" i="58"/>
  <c r="AA216" i="58"/>
  <c r="AA215" i="58"/>
  <c r="AA214" i="58"/>
  <c r="AA213" i="58"/>
  <c r="AA212" i="58"/>
  <c r="AA211" i="58"/>
  <c r="AA210" i="58"/>
  <c r="AA209" i="58"/>
  <c r="AA208" i="58"/>
  <c r="AA207" i="58"/>
  <c r="AA206" i="58"/>
  <c r="AA205" i="58"/>
  <c r="AA204" i="58"/>
  <c r="AA203" i="58"/>
  <c r="AA202" i="58"/>
  <c r="AA201" i="58"/>
  <c r="AA200" i="58"/>
  <c r="AA199" i="58"/>
  <c r="AA198" i="58"/>
  <c r="AA197" i="58"/>
  <c r="AA196" i="58"/>
  <c r="AA195" i="58"/>
  <c r="AA194" i="58"/>
  <c r="AA193" i="58"/>
  <c r="AA192" i="58"/>
  <c r="AA191" i="58"/>
  <c r="AA190" i="58"/>
  <c r="AA189" i="58"/>
  <c r="AA188" i="58"/>
  <c r="AA187" i="58"/>
  <c r="AA186" i="58"/>
  <c r="AA185" i="58"/>
  <c r="AA184" i="58"/>
  <c r="AA183" i="58"/>
  <c r="AA182" i="58"/>
  <c r="AA181" i="58"/>
  <c r="AA180" i="58"/>
  <c r="AA179" i="58"/>
  <c r="AA178" i="58"/>
  <c r="AA177" i="58"/>
  <c r="AA176" i="58"/>
  <c r="AA175" i="58"/>
  <c r="AA174" i="58"/>
  <c r="AA173" i="58"/>
  <c r="AA172" i="58"/>
  <c r="AA171" i="58"/>
  <c r="AA170" i="58"/>
  <c r="AA169" i="58"/>
  <c r="AA168" i="58"/>
  <c r="AA167" i="58"/>
  <c r="AA166" i="58"/>
  <c r="AA165" i="58"/>
  <c r="AA164" i="58"/>
  <c r="AA163" i="58"/>
  <c r="AA162" i="58"/>
  <c r="AA161" i="58"/>
  <c r="AA160" i="58"/>
  <c r="AA159" i="58"/>
  <c r="AA158" i="58"/>
  <c r="AA157" i="58"/>
  <c r="AA156" i="58"/>
  <c r="AA155" i="58"/>
  <c r="AA154" i="58"/>
  <c r="AA153" i="58"/>
  <c r="AA152" i="58"/>
  <c r="AA151" i="58"/>
  <c r="AA150" i="58"/>
  <c r="AA149" i="58"/>
  <c r="AA148" i="58"/>
  <c r="AA147" i="58"/>
  <c r="AA146" i="58"/>
  <c r="AA145" i="58"/>
  <c r="AA144" i="58"/>
  <c r="AA143" i="58"/>
  <c r="AA142" i="58"/>
  <c r="AA141" i="58"/>
  <c r="AA140" i="58"/>
  <c r="AA139" i="58"/>
  <c r="AA138" i="58"/>
  <c r="AA137" i="58"/>
  <c r="AA136" i="58"/>
  <c r="AA135" i="58"/>
  <c r="AA134" i="58"/>
  <c r="AA133" i="58"/>
  <c r="AA132" i="58"/>
  <c r="AA131" i="58"/>
  <c r="AA130" i="58"/>
  <c r="AA129" i="58"/>
  <c r="AA128" i="58"/>
  <c r="AA127" i="58"/>
  <c r="AA126" i="58"/>
  <c r="AA125" i="58"/>
  <c r="AA124" i="58"/>
  <c r="AA123" i="58"/>
  <c r="AA122" i="58"/>
  <c r="AA121" i="58"/>
  <c r="AA120" i="58"/>
  <c r="AA119" i="58"/>
  <c r="AA118" i="58"/>
  <c r="AA117" i="58"/>
  <c r="AA116" i="58"/>
  <c r="AA115" i="58"/>
  <c r="AA114" i="58"/>
  <c r="AA113" i="58"/>
  <c r="AA112" i="58"/>
  <c r="AA111" i="58"/>
  <c r="AA110" i="58"/>
  <c r="AA109" i="58"/>
  <c r="AA108" i="58"/>
  <c r="AA107" i="58"/>
  <c r="AA106" i="58"/>
  <c r="AA105" i="58"/>
  <c r="AA104" i="58"/>
  <c r="AA103" i="58"/>
  <c r="AA102" i="58"/>
  <c r="AA101" i="58"/>
  <c r="AA100" i="58"/>
  <c r="AA99" i="58"/>
  <c r="AA98" i="58"/>
  <c r="AA97" i="58"/>
  <c r="AA96" i="58"/>
  <c r="AA95" i="58"/>
  <c r="AA94" i="58"/>
  <c r="AA93" i="58"/>
  <c r="AA92" i="58"/>
  <c r="AA91" i="58"/>
  <c r="AA90" i="58"/>
  <c r="AA89" i="58"/>
  <c r="AA88" i="58"/>
  <c r="AA87" i="58"/>
  <c r="AA86" i="58"/>
  <c r="AA85" i="58"/>
  <c r="AA84" i="58"/>
  <c r="AA83" i="58"/>
  <c r="AA82" i="58"/>
  <c r="AA81" i="58"/>
  <c r="AA80" i="58"/>
  <c r="AA79" i="58"/>
  <c r="AA78" i="58"/>
  <c r="AA77" i="58"/>
  <c r="AA76" i="58"/>
  <c r="AA75" i="58"/>
  <c r="AA74" i="58"/>
  <c r="AA73" i="58"/>
  <c r="AA72" i="58"/>
  <c r="AA71" i="58"/>
  <c r="AA70" i="58"/>
  <c r="AA69" i="58"/>
  <c r="AA68" i="58"/>
  <c r="AA67" i="58"/>
  <c r="AA66" i="58"/>
  <c r="AA65" i="58"/>
  <c r="AA64" i="58"/>
  <c r="AA63" i="58"/>
  <c r="AA62" i="58"/>
  <c r="AA61" i="58"/>
  <c r="AA60" i="58"/>
  <c r="AA59" i="58"/>
  <c r="AA58" i="58"/>
  <c r="AA57" i="58"/>
  <c r="AA56" i="58"/>
  <c r="AA55" i="58"/>
  <c r="AA54" i="58"/>
  <c r="AA53" i="58"/>
  <c r="AA52" i="58"/>
  <c r="AA51" i="58"/>
  <c r="AA50" i="58"/>
  <c r="AA49" i="58"/>
  <c r="AA48" i="58"/>
  <c r="AA47" i="58"/>
  <c r="AA46" i="58"/>
  <c r="AA45" i="58"/>
  <c r="AA44" i="58"/>
  <c r="AA43" i="58"/>
  <c r="AA42" i="58"/>
  <c r="AA41" i="58"/>
  <c r="AA40" i="58"/>
  <c r="AA39" i="58"/>
  <c r="AA38" i="58"/>
  <c r="AA37" i="58"/>
  <c r="AA36" i="58"/>
  <c r="AA35" i="58"/>
  <c r="AA34" i="58"/>
  <c r="AA33" i="58"/>
  <c r="AA32" i="58"/>
  <c r="AA31" i="58"/>
  <c r="AA30" i="58"/>
  <c r="AA29" i="58"/>
  <c r="AA28" i="58"/>
  <c r="AA27" i="58"/>
  <c r="AA26" i="58"/>
  <c r="AA25" i="58"/>
  <c r="AA24" i="58"/>
  <c r="AA23" i="58"/>
  <c r="AA22" i="58"/>
  <c r="AA21" i="58"/>
  <c r="AA20" i="58"/>
  <c r="AA19" i="58"/>
  <c r="AA18" i="58"/>
  <c r="AA17" i="58"/>
  <c r="AA16" i="58"/>
  <c r="AA15" i="58"/>
  <c r="AA14" i="58"/>
  <c r="AA13" i="58"/>
  <c r="AA12" i="58"/>
  <c r="AA11" i="58"/>
  <c r="AA10" i="58"/>
  <c r="AA9" i="58"/>
  <c r="AA8" i="58"/>
  <c r="Z820" i="58"/>
  <c r="Z819" i="58"/>
  <c r="Z818" i="58"/>
  <c r="Z817" i="58"/>
  <c r="Z816" i="58"/>
  <c r="Z815" i="58"/>
  <c r="Z814" i="58"/>
  <c r="Z813" i="58"/>
  <c r="Z812" i="58"/>
  <c r="Z811" i="58"/>
  <c r="Z810" i="58"/>
  <c r="Z809" i="58"/>
  <c r="Z808" i="58"/>
  <c r="Z807" i="58"/>
  <c r="Z806" i="58"/>
  <c r="Z805" i="58"/>
  <c r="Z804" i="58"/>
  <c r="Z803" i="58"/>
  <c r="Z802" i="58"/>
  <c r="Z801" i="58"/>
  <c r="Z800" i="58"/>
  <c r="Z799" i="58"/>
  <c r="Z798" i="58"/>
  <c r="Z797" i="58"/>
  <c r="Z796" i="58"/>
  <c r="Z795" i="58"/>
  <c r="Z794" i="58"/>
  <c r="Z793" i="58"/>
  <c r="Z792" i="58"/>
  <c r="Z791" i="58"/>
  <c r="Z790" i="58"/>
  <c r="Z789" i="58"/>
  <c r="Z788" i="58"/>
  <c r="Z787" i="58"/>
  <c r="Z786" i="58"/>
  <c r="Z785" i="58"/>
  <c r="Z784" i="58"/>
  <c r="Z783" i="58"/>
  <c r="Z782" i="58"/>
  <c r="Z781" i="58"/>
  <c r="Z780" i="58"/>
  <c r="Z779" i="58"/>
  <c r="Z778" i="58"/>
  <c r="Z777" i="58"/>
  <c r="Z776" i="58"/>
  <c r="Z775" i="58"/>
  <c r="Z774" i="58"/>
  <c r="Z773" i="58"/>
  <c r="Z772" i="58"/>
  <c r="Z771" i="58"/>
  <c r="Z770" i="58"/>
  <c r="Z769" i="58"/>
  <c r="Z768" i="58"/>
  <c r="Z767" i="58"/>
  <c r="Z766" i="58"/>
  <c r="Z765" i="58"/>
  <c r="Z764" i="58"/>
  <c r="Z763" i="58"/>
  <c r="Z762" i="58"/>
  <c r="Z761" i="58"/>
  <c r="Z760" i="58"/>
  <c r="Z759" i="58"/>
  <c r="Z758" i="58"/>
  <c r="Z757" i="58"/>
  <c r="Z756" i="58"/>
  <c r="Z755" i="58"/>
  <c r="Z754" i="58"/>
  <c r="Z753" i="58"/>
  <c r="Z752" i="58"/>
  <c r="Z751" i="58"/>
  <c r="Z750" i="58"/>
  <c r="Z749" i="58"/>
  <c r="Z748" i="58"/>
  <c r="Z747" i="58"/>
  <c r="Z746" i="58"/>
  <c r="Z745" i="58"/>
  <c r="Z744" i="58"/>
  <c r="Z743" i="58"/>
  <c r="Z742" i="58"/>
  <c r="Z741" i="58"/>
  <c r="Z740" i="58"/>
  <c r="Z739" i="58"/>
  <c r="Z738" i="58"/>
  <c r="Z737" i="58"/>
  <c r="Z736" i="58"/>
  <c r="Z735" i="58"/>
  <c r="Z734" i="58"/>
  <c r="Z733" i="58"/>
  <c r="Z732" i="58"/>
  <c r="Z731" i="58"/>
  <c r="Z730" i="58"/>
  <c r="Z729" i="58"/>
  <c r="Z728" i="58"/>
  <c r="Z727" i="58"/>
  <c r="Z726" i="58"/>
  <c r="Z725" i="58"/>
  <c r="Z724" i="58"/>
  <c r="Z723" i="58"/>
  <c r="Z722" i="58"/>
  <c r="Z721" i="58"/>
  <c r="Z720" i="58"/>
  <c r="Z719" i="58"/>
  <c r="Z718" i="58"/>
  <c r="Z717" i="58"/>
  <c r="Z716" i="58"/>
  <c r="Z715" i="58"/>
  <c r="Z714" i="58"/>
  <c r="Z713" i="58"/>
  <c r="Z712" i="58"/>
  <c r="Z711" i="58"/>
  <c r="Z710" i="58"/>
  <c r="Z709" i="58"/>
  <c r="Z708" i="58"/>
  <c r="Z707" i="58"/>
  <c r="Z706" i="58"/>
  <c r="Z705" i="58"/>
  <c r="Z704" i="58"/>
  <c r="Z703" i="58"/>
  <c r="Z702" i="58"/>
  <c r="Z701" i="58"/>
  <c r="Z700" i="58"/>
  <c r="Z699" i="58"/>
  <c r="Z698" i="58"/>
  <c r="Z697" i="58"/>
  <c r="Z696" i="58"/>
  <c r="Z695" i="58"/>
  <c r="Z694" i="58"/>
  <c r="Z693" i="58"/>
  <c r="Z692" i="58"/>
  <c r="Z691" i="58"/>
  <c r="Z690" i="58"/>
  <c r="Z689" i="58"/>
  <c r="Z688" i="58"/>
  <c r="Z687" i="58"/>
  <c r="Z686" i="58"/>
  <c r="Z685" i="58"/>
  <c r="Z684" i="58"/>
  <c r="Z683" i="58"/>
  <c r="Z682" i="58"/>
  <c r="Z681" i="58"/>
  <c r="Z680" i="58"/>
  <c r="Z679" i="58"/>
  <c r="Z678" i="58"/>
  <c r="Z677" i="58"/>
  <c r="Z676" i="58"/>
  <c r="Z675" i="58"/>
  <c r="Z674" i="58"/>
  <c r="Z673" i="58"/>
  <c r="Z672" i="58"/>
  <c r="Z671" i="58"/>
  <c r="Z670" i="58"/>
  <c r="Z669" i="58"/>
  <c r="Z668" i="58"/>
  <c r="Z667" i="58"/>
  <c r="Z666" i="58"/>
  <c r="Z665" i="58"/>
  <c r="Z664" i="58"/>
  <c r="Z663" i="58"/>
  <c r="Z662" i="58"/>
  <c r="Z661" i="58"/>
  <c r="Z660" i="58"/>
  <c r="Z659" i="58"/>
  <c r="Z658" i="58"/>
  <c r="Z657" i="58"/>
  <c r="Z656" i="58"/>
  <c r="Z655" i="58"/>
  <c r="Z654" i="58"/>
  <c r="Z653" i="58"/>
  <c r="Z652" i="58"/>
  <c r="Z651" i="58"/>
  <c r="Z650" i="58"/>
  <c r="Z649" i="58"/>
  <c r="Z648" i="58"/>
  <c r="Z647" i="58"/>
  <c r="Z646" i="58"/>
  <c r="Z645" i="58"/>
  <c r="Z644" i="58"/>
  <c r="Z643" i="58"/>
  <c r="Z642" i="58"/>
  <c r="Z641" i="58"/>
  <c r="Z640" i="58"/>
  <c r="Z639" i="58"/>
  <c r="Z638" i="58"/>
  <c r="Z637" i="58"/>
  <c r="Z636" i="58"/>
  <c r="Z635" i="58"/>
  <c r="Z634" i="58"/>
  <c r="Z633" i="58"/>
  <c r="Z632" i="58"/>
  <c r="Z631" i="58"/>
  <c r="Z630" i="58"/>
  <c r="Z629" i="58"/>
  <c r="Z628" i="58"/>
  <c r="Z627" i="58"/>
  <c r="Z626" i="58"/>
  <c r="Z625" i="58"/>
  <c r="Z624" i="58"/>
  <c r="Z623" i="58"/>
  <c r="Z622" i="58"/>
  <c r="Z621" i="58"/>
  <c r="Z620" i="58"/>
  <c r="Z619" i="58"/>
  <c r="Z618" i="58"/>
  <c r="Z617" i="58"/>
  <c r="Z616" i="58"/>
  <c r="Z615" i="58"/>
  <c r="Z614" i="58"/>
  <c r="Z613" i="58"/>
  <c r="Z612" i="58"/>
  <c r="Z611" i="58"/>
  <c r="Z610" i="58"/>
  <c r="Z609" i="58"/>
  <c r="Z608" i="58"/>
  <c r="Z607" i="58"/>
  <c r="Z606" i="58"/>
  <c r="Z605" i="58"/>
  <c r="Z604" i="58"/>
  <c r="Z603" i="58"/>
  <c r="Z602" i="58"/>
  <c r="Z601" i="58"/>
  <c r="Z600" i="58"/>
  <c r="Z599" i="58"/>
  <c r="Z598" i="58"/>
  <c r="Z597" i="58"/>
  <c r="Z596" i="58"/>
  <c r="Z595" i="58"/>
  <c r="Z594" i="58"/>
  <c r="Z593" i="58"/>
  <c r="Z592" i="58"/>
  <c r="Z591" i="58"/>
  <c r="Z590" i="58"/>
  <c r="Z589" i="58"/>
  <c r="Z588" i="58"/>
  <c r="Z587" i="58"/>
  <c r="Z586" i="58"/>
  <c r="Z585" i="58"/>
  <c r="Z584" i="58"/>
  <c r="Z583" i="58"/>
  <c r="Z582" i="58"/>
  <c r="Z581" i="58"/>
  <c r="Z580" i="58"/>
  <c r="Z579" i="58"/>
  <c r="Z578" i="58"/>
  <c r="Z577" i="58"/>
  <c r="Z576" i="58"/>
  <c r="Z575" i="58"/>
  <c r="Z574" i="58"/>
  <c r="Z573" i="58"/>
  <c r="Z572" i="58"/>
  <c r="Z571" i="58"/>
  <c r="Z570" i="58"/>
  <c r="Z569" i="58"/>
  <c r="Z568" i="58"/>
  <c r="Z567" i="58"/>
  <c r="Z566" i="58"/>
  <c r="Z565" i="58"/>
  <c r="Z564" i="58"/>
  <c r="Z563" i="58"/>
  <c r="Z562" i="58"/>
  <c r="Z561" i="58"/>
  <c r="Z560" i="58"/>
  <c r="Z559" i="58"/>
  <c r="Z558" i="58"/>
  <c r="Z557" i="58"/>
  <c r="Z556" i="58"/>
  <c r="Z555" i="58"/>
  <c r="Z554" i="58"/>
  <c r="Z553" i="58"/>
  <c r="Z552" i="58"/>
  <c r="Z551" i="58"/>
  <c r="Z550" i="58"/>
  <c r="Z549" i="58"/>
  <c r="Z548" i="58"/>
  <c r="Z547" i="58"/>
  <c r="Z546" i="58"/>
  <c r="Z545" i="58"/>
  <c r="Z544" i="58"/>
  <c r="Z543" i="58"/>
  <c r="Z542" i="58"/>
  <c r="Z541" i="58"/>
  <c r="Z540" i="58"/>
  <c r="Z539" i="58"/>
  <c r="Z538" i="58"/>
  <c r="Z537" i="58"/>
  <c r="Z536" i="58"/>
  <c r="Z535" i="58"/>
  <c r="Z534" i="58"/>
  <c r="Z533" i="58"/>
  <c r="Z532" i="58"/>
  <c r="Z531" i="58"/>
  <c r="Z530" i="58"/>
  <c r="Z529" i="58"/>
  <c r="Z528" i="58"/>
  <c r="Z527" i="58"/>
  <c r="Z526" i="58"/>
  <c r="Z525" i="58"/>
  <c r="Z524" i="58"/>
  <c r="Z523" i="58"/>
  <c r="Z522" i="58"/>
  <c r="Z521" i="58"/>
  <c r="Z520" i="58"/>
  <c r="Z519" i="58"/>
  <c r="Z518" i="58"/>
  <c r="Z517" i="58"/>
  <c r="Z516" i="58"/>
  <c r="Z515" i="58"/>
  <c r="Z514" i="58"/>
  <c r="Z513" i="58"/>
  <c r="Z512" i="58"/>
  <c r="Z511" i="58"/>
  <c r="Z510" i="58"/>
  <c r="Z509" i="58"/>
  <c r="Z508" i="58"/>
  <c r="Z507" i="58"/>
  <c r="Z506" i="58"/>
  <c r="Z505" i="58"/>
  <c r="Z504" i="58"/>
  <c r="Z503" i="58"/>
  <c r="Z502" i="58"/>
  <c r="Z501" i="58"/>
  <c r="Z500" i="58"/>
  <c r="Z499" i="58"/>
  <c r="Z498" i="58"/>
  <c r="Z497" i="58"/>
  <c r="Z496" i="58"/>
  <c r="Z495" i="58"/>
  <c r="Z494" i="58"/>
  <c r="Z493" i="58"/>
  <c r="Z492" i="58"/>
  <c r="Z491" i="58"/>
  <c r="Z490" i="58"/>
  <c r="Z489" i="58"/>
  <c r="Z488" i="58"/>
  <c r="Z487" i="58"/>
  <c r="Z486" i="58"/>
  <c r="Z485" i="58"/>
  <c r="Z484" i="58"/>
  <c r="Z483" i="58"/>
  <c r="Z482" i="58"/>
  <c r="Z481" i="58"/>
  <c r="Z480" i="58"/>
  <c r="Z479" i="58"/>
  <c r="Z478" i="58"/>
  <c r="Z477" i="58"/>
  <c r="Z476" i="58"/>
  <c r="Z475" i="58"/>
  <c r="Z474" i="58"/>
  <c r="Z473" i="58"/>
  <c r="Z472" i="58"/>
  <c r="Z471" i="58"/>
  <c r="Z470" i="58"/>
  <c r="Z469" i="58"/>
  <c r="Z468" i="58"/>
  <c r="Z467" i="58"/>
  <c r="Z466" i="58"/>
  <c r="Z465" i="58"/>
  <c r="Z464" i="58"/>
  <c r="Z463" i="58"/>
  <c r="Z462" i="58"/>
  <c r="Z461" i="58"/>
  <c r="Z460" i="58"/>
  <c r="Z459" i="58"/>
  <c r="Z458" i="58"/>
  <c r="Z457" i="58"/>
  <c r="Z456" i="58"/>
  <c r="Z455" i="58"/>
  <c r="Z454" i="58"/>
  <c r="Z453" i="58"/>
  <c r="Z452" i="58"/>
  <c r="Z451" i="58"/>
  <c r="Z450" i="58"/>
  <c r="Z449" i="58"/>
  <c r="Z448" i="58"/>
  <c r="Z447" i="58"/>
  <c r="Z446" i="58"/>
  <c r="Z445" i="58"/>
  <c r="Z444" i="58"/>
  <c r="Z443" i="58"/>
  <c r="Z442" i="58"/>
  <c r="Z441" i="58"/>
  <c r="Z440" i="58"/>
  <c r="Z439" i="58"/>
  <c r="Z438" i="58"/>
  <c r="Z437" i="58"/>
  <c r="Z436" i="58"/>
  <c r="Z435" i="58"/>
  <c r="Z434" i="58"/>
  <c r="Z433" i="58"/>
  <c r="Z432" i="58"/>
  <c r="Z431" i="58"/>
  <c r="Z430" i="58"/>
  <c r="Z429" i="58"/>
  <c r="Z428" i="58"/>
  <c r="Z427" i="58"/>
  <c r="Z426" i="58"/>
  <c r="Z425" i="58"/>
  <c r="Z424" i="58"/>
  <c r="Z423" i="58"/>
  <c r="Z422" i="58"/>
  <c r="Z421" i="58"/>
  <c r="Z420" i="58"/>
  <c r="Z419" i="58"/>
  <c r="Z418" i="58"/>
  <c r="Z417" i="58"/>
  <c r="Z416" i="58"/>
  <c r="Z415" i="58"/>
  <c r="Z414" i="58"/>
  <c r="Z413" i="58"/>
  <c r="Z412" i="58"/>
  <c r="Z411" i="58"/>
  <c r="Z410" i="58"/>
  <c r="Z409" i="58"/>
  <c r="Z408" i="58"/>
  <c r="Z407" i="58"/>
  <c r="Z406" i="58"/>
  <c r="Z405" i="58"/>
  <c r="Z404" i="58"/>
  <c r="Z403" i="58"/>
  <c r="Z402" i="58"/>
  <c r="Z401" i="58"/>
  <c r="Z400" i="58"/>
  <c r="Z399" i="58"/>
  <c r="Z398" i="58"/>
  <c r="Z397" i="58"/>
  <c r="Z396" i="58"/>
  <c r="Z395" i="58"/>
  <c r="Z394" i="58"/>
  <c r="Z393" i="58"/>
  <c r="Z392" i="58"/>
  <c r="Z391" i="58"/>
  <c r="Z390" i="58"/>
  <c r="Z389" i="58"/>
  <c r="Z388" i="58"/>
  <c r="Z387" i="58"/>
  <c r="Z386" i="58"/>
  <c r="Z385" i="58"/>
  <c r="Z384" i="58"/>
  <c r="Z383" i="58"/>
  <c r="Z382" i="58"/>
  <c r="Z381" i="58"/>
  <c r="Z380" i="58"/>
  <c r="Z379" i="58"/>
  <c r="Z378" i="58"/>
  <c r="Z377" i="58"/>
  <c r="Z376" i="58"/>
  <c r="Z375" i="58"/>
  <c r="Z374" i="58"/>
  <c r="Z373" i="58"/>
  <c r="Z372" i="58"/>
  <c r="Z371" i="58"/>
  <c r="Z370" i="58"/>
  <c r="Z369" i="58"/>
  <c r="Z368" i="58"/>
  <c r="Z367" i="58"/>
  <c r="Z366" i="58"/>
  <c r="Z365" i="58"/>
  <c r="Z364" i="58"/>
  <c r="Z363" i="58"/>
  <c r="Z362" i="58"/>
  <c r="Z361" i="58"/>
  <c r="Z360" i="58"/>
  <c r="Z359" i="58"/>
  <c r="Z358" i="58"/>
  <c r="Z357" i="58"/>
  <c r="Z356" i="58"/>
  <c r="Z355" i="58"/>
  <c r="Z354" i="58"/>
  <c r="Z353" i="58"/>
  <c r="Z352" i="58"/>
  <c r="Z351" i="58"/>
  <c r="Z350" i="58"/>
  <c r="Z349" i="58"/>
  <c r="Z348" i="58"/>
  <c r="Z347" i="58"/>
  <c r="Z346" i="58"/>
  <c r="Z345" i="58"/>
  <c r="Z344" i="58"/>
  <c r="Z343" i="58"/>
  <c r="Z342" i="58"/>
  <c r="Z341" i="58"/>
  <c r="Z340" i="58"/>
  <c r="Z339" i="58"/>
  <c r="Z338" i="58"/>
  <c r="Z337" i="58"/>
  <c r="Z336" i="58"/>
  <c r="Z335" i="58"/>
  <c r="Z334" i="58"/>
  <c r="Z333" i="58"/>
  <c r="Z332" i="58"/>
  <c r="Z331" i="58"/>
  <c r="Z330" i="58"/>
  <c r="Z329" i="58"/>
  <c r="Z328" i="58"/>
  <c r="Z327" i="58"/>
  <c r="Z326" i="58"/>
  <c r="Z325" i="58"/>
  <c r="Z324" i="58"/>
  <c r="Z323" i="58"/>
  <c r="Z322" i="58"/>
  <c r="Z321" i="58"/>
  <c r="Z320" i="58"/>
  <c r="Z319" i="58"/>
  <c r="Z318" i="58"/>
  <c r="Z317" i="58"/>
  <c r="Z316" i="58"/>
  <c r="Z315" i="58"/>
  <c r="Z314" i="58"/>
  <c r="Z313" i="58"/>
  <c r="Z312" i="58"/>
  <c r="Z311" i="58"/>
  <c r="Z310" i="58"/>
  <c r="Z309" i="58"/>
  <c r="Z308" i="58"/>
  <c r="Z307" i="58"/>
  <c r="Z306" i="58"/>
  <c r="Z305" i="58"/>
  <c r="Z304" i="58"/>
  <c r="Z303" i="58"/>
  <c r="Z302" i="58"/>
  <c r="Z301" i="58"/>
  <c r="Z300" i="58"/>
  <c r="Z299" i="58"/>
  <c r="Z298" i="58"/>
  <c r="Z297" i="58"/>
  <c r="Z296" i="58"/>
  <c r="Z295" i="58"/>
  <c r="Z294" i="58"/>
  <c r="Z293" i="58"/>
  <c r="Z292" i="58"/>
  <c r="Z291" i="58"/>
  <c r="Z290" i="58"/>
  <c r="Z289" i="58"/>
  <c r="Z288" i="58"/>
  <c r="Z287" i="58"/>
  <c r="Z286" i="58"/>
  <c r="Z285" i="58"/>
  <c r="Z284" i="58"/>
  <c r="Z283" i="58"/>
  <c r="Z282" i="58"/>
  <c r="Z281" i="58"/>
  <c r="Z280" i="58"/>
  <c r="Z279" i="58"/>
  <c r="Z278" i="58"/>
  <c r="Z277" i="58"/>
  <c r="Z276" i="58"/>
  <c r="Z275" i="58"/>
  <c r="Z274" i="58"/>
  <c r="Z273" i="58"/>
  <c r="Z272" i="58"/>
  <c r="Z271" i="58"/>
  <c r="Z270" i="58"/>
  <c r="Z269" i="58"/>
  <c r="Z268" i="58"/>
  <c r="Z267" i="58"/>
  <c r="Z266" i="58"/>
  <c r="Z265" i="58"/>
  <c r="Z264" i="58"/>
  <c r="Z263" i="58"/>
  <c r="Z262" i="58"/>
  <c r="Z261" i="58"/>
  <c r="Z260" i="58"/>
  <c r="Z259" i="58"/>
  <c r="Z258" i="58"/>
  <c r="Z257" i="58"/>
  <c r="Z256" i="58"/>
  <c r="Z255" i="58"/>
  <c r="Z254" i="58"/>
  <c r="Z253" i="58"/>
  <c r="Z252" i="58"/>
  <c r="Z251" i="58"/>
  <c r="Z250" i="58"/>
  <c r="Z249" i="58"/>
  <c r="Z248" i="58"/>
  <c r="Z247" i="58"/>
  <c r="Z246" i="58"/>
  <c r="Z245" i="58"/>
  <c r="Z244" i="58"/>
  <c r="Z243" i="58"/>
  <c r="Z242" i="58"/>
  <c r="Z241" i="58"/>
  <c r="Z240" i="58"/>
  <c r="Z239" i="58"/>
  <c r="Z238" i="58"/>
  <c r="Z237" i="58"/>
  <c r="Z236" i="58"/>
  <c r="Z235" i="58"/>
  <c r="Z234" i="58"/>
  <c r="Z233" i="58"/>
  <c r="Z232" i="58"/>
  <c r="Z231" i="58"/>
  <c r="Z230" i="58"/>
  <c r="Z229" i="58"/>
  <c r="Z228" i="58"/>
  <c r="Z227" i="58"/>
  <c r="Z226" i="58"/>
  <c r="Z225" i="58"/>
  <c r="Z224" i="58"/>
  <c r="Z223" i="58"/>
  <c r="Z222" i="58"/>
  <c r="Z221" i="58"/>
  <c r="Z220" i="58"/>
  <c r="Z219" i="58"/>
  <c r="Z218" i="58"/>
  <c r="Z217" i="58"/>
  <c r="Z216" i="58"/>
  <c r="Z215" i="58"/>
  <c r="Z214" i="58"/>
  <c r="Z213" i="58"/>
  <c r="Z212" i="58"/>
  <c r="Z211" i="58"/>
  <c r="Z210" i="58"/>
  <c r="Z209" i="58"/>
  <c r="Z208" i="58"/>
  <c r="Z207" i="58"/>
  <c r="Z206" i="58"/>
  <c r="Z205" i="58"/>
  <c r="Z204" i="58"/>
  <c r="Z203" i="58"/>
  <c r="Z202" i="58"/>
  <c r="Z201" i="58"/>
  <c r="Z200" i="58"/>
  <c r="Z199" i="58"/>
  <c r="Z198" i="58"/>
  <c r="Z197" i="58"/>
  <c r="Z196" i="58"/>
  <c r="Z195" i="58"/>
  <c r="Z194" i="58"/>
  <c r="Z193" i="58"/>
  <c r="Z192" i="58"/>
  <c r="Z191" i="58"/>
  <c r="Z190" i="58"/>
  <c r="Z189" i="58"/>
  <c r="Z188" i="58"/>
  <c r="Z187" i="58"/>
  <c r="Z186" i="58"/>
  <c r="Z185" i="58"/>
  <c r="Z184" i="58"/>
  <c r="Z183" i="58"/>
  <c r="Z182" i="58"/>
  <c r="Z181" i="58"/>
  <c r="Z180" i="58"/>
  <c r="Z179" i="58"/>
  <c r="Z178" i="58"/>
  <c r="Z177" i="58"/>
  <c r="Z176" i="58"/>
  <c r="Z175" i="58"/>
  <c r="Z174" i="58"/>
  <c r="Z173" i="58"/>
  <c r="Z172" i="58"/>
  <c r="Z171" i="58"/>
  <c r="Z170" i="58"/>
  <c r="Z169" i="58"/>
  <c r="Z168" i="58"/>
  <c r="Z167" i="58"/>
  <c r="Z166" i="58"/>
  <c r="Z165" i="58"/>
  <c r="Z164" i="58"/>
  <c r="Z163" i="58"/>
  <c r="Z162" i="58"/>
  <c r="Z161" i="58"/>
  <c r="Z160" i="58"/>
  <c r="Z159" i="58"/>
  <c r="Z158" i="58"/>
  <c r="Z157" i="58"/>
  <c r="Z156" i="58"/>
  <c r="Z155" i="58"/>
  <c r="Z154" i="58"/>
  <c r="Z153" i="58"/>
  <c r="Z152" i="58"/>
  <c r="Z151" i="58"/>
  <c r="Z150" i="58"/>
  <c r="Z149" i="58"/>
  <c r="Z148" i="58"/>
  <c r="Z147" i="58"/>
  <c r="Z146" i="58"/>
  <c r="Z145" i="58"/>
  <c r="Z144" i="58"/>
  <c r="Z143" i="58"/>
  <c r="Z142" i="58"/>
  <c r="Z141" i="58"/>
  <c r="Z140" i="58"/>
  <c r="Z139" i="58"/>
  <c r="Z138" i="58"/>
  <c r="Z137" i="58"/>
  <c r="Z136" i="58"/>
  <c r="Z135" i="58"/>
  <c r="Z134" i="58"/>
  <c r="Z133" i="58"/>
  <c r="Z132" i="58"/>
  <c r="Z131" i="58"/>
  <c r="Z130" i="58"/>
  <c r="Z129" i="58"/>
  <c r="Z128" i="58"/>
  <c r="Z127" i="58"/>
  <c r="Z126" i="58"/>
  <c r="Z125" i="58"/>
  <c r="Z124" i="58"/>
  <c r="Z123" i="58"/>
  <c r="Z122" i="58"/>
  <c r="Z121" i="58"/>
  <c r="Z120" i="58"/>
  <c r="Z119" i="58"/>
  <c r="Z118" i="58"/>
  <c r="Z117" i="58"/>
  <c r="Z116" i="58"/>
  <c r="Z115" i="58"/>
  <c r="Z114" i="58"/>
  <c r="Z113" i="58"/>
  <c r="Z112" i="58"/>
  <c r="Z111" i="58"/>
  <c r="Z110" i="58"/>
  <c r="Z109" i="58"/>
  <c r="Z108" i="58"/>
  <c r="Z107" i="58"/>
  <c r="Z106" i="58"/>
  <c r="Z105" i="58"/>
  <c r="Z104" i="58"/>
  <c r="Z103" i="58"/>
  <c r="Z102" i="58"/>
  <c r="Z101" i="58"/>
  <c r="Z100" i="58"/>
  <c r="Z99" i="58"/>
  <c r="Z98" i="58"/>
  <c r="Z97" i="58"/>
  <c r="Z96" i="58"/>
  <c r="Z95" i="58"/>
  <c r="Z94" i="58"/>
  <c r="Z93" i="58"/>
  <c r="Z92" i="58"/>
  <c r="Z91" i="58"/>
  <c r="Z90" i="58"/>
  <c r="Z89" i="58"/>
  <c r="Z88" i="58"/>
  <c r="Z87" i="58"/>
  <c r="Z86" i="58"/>
  <c r="Z85" i="58"/>
  <c r="Z84" i="58"/>
  <c r="Z83" i="58"/>
  <c r="Z82" i="58"/>
  <c r="Z81" i="58"/>
  <c r="Z80" i="58"/>
  <c r="Z79" i="58"/>
  <c r="Z78" i="58"/>
  <c r="Z77" i="58"/>
  <c r="Z76" i="58"/>
  <c r="Z75" i="58"/>
  <c r="Z74" i="58"/>
  <c r="Z73" i="58"/>
  <c r="Z72" i="58"/>
  <c r="Z71" i="58"/>
  <c r="Z70" i="58"/>
  <c r="Z69" i="58"/>
  <c r="Z68" i="58"/>
  <c r="Z67" i="58"/>
  <c r="Z66" i="58"/>
  <c r="Z65" i="58"/>
  <c r="Z64" i="58"/>
  <c r="Z63" i="58"/>
  <c r="Z62" i="58"/>
  <c r="Z61" i="58"/>
  <c r="Z60" i="58"/>
  <c r="Z59" i="58"/>
  <c r="Z58" i="58"/>
  <c r="Z57" i="58"/>
  <c r="Z56" i="58"/>
  <c r="Z55" i="58"/>
  <c r="Z54" i="58"/>
  <c r="Z53" i="58"/>
  <c r="Z52" i="58"/>
  <c r="Z51" i="58"/>
  <c r="Z50" i="58"/>
  <c r="Z49" i="58"/>
  <c r="Z48" i="58"/>
  <c r="Z47" i="58"/>
  <c r="Z46" i="58"/>
  <c r="Z45" i="58"/>
  <c r="Z44" i="58"/>
  <c r="Z43" i="58"/>
  <c r="Z42" i="58"/>
  <c r="Z41" i="58"/>
  <c r="Z40" i="58"/>
  <c r="Z39" i="58"/>
  <c r="Z38" i="58"/>
  <c r="Z37" i="58"/>
  <c r="Z36" i="58"/>
  <c r="Z35" i="58"/>
  <c r="Z34" i="58"/>
  <c r="Z33" i="58"/>
  <c r="Z32" i="58"/>
  <c r="Z31" i="58"/>
  <c r="Z30" i="58"/>
  <c r="Z29" i="58"/>
  <c r="Z28" i="58"/>
  <c r="Z27" i="58"/>
  <c r="Z26" i="58"/>
  <c r="Z25" i="58"/>
  <c r="Z24" i="58"/>
  <c r="Z23" i="58"/>
  <c r="Z22" i="58"/>
  <c r="Z21" i="58"/>
  <c r="Z20" i="58"/>
  <c r="Z19" i="58"/>
  <c r="Z18" i="58"/>
  <c r="Z17" i="58"/>
  <c r="Z16" i="58"/>
  <c r="Z15" i="58"/>
  <c r="Z14" i="58"/>
  <c r="Z13" i="58"/>
  <c r="Z12" i="58"/>
  <c r="Z11" i="58"/>
  <c r="Z10" i="58"/>
  <c r="Z9" i="58"/>
  <c r="Z8" i="58"/>
  <c r="AA7" i="58"/>
  <c r="Z7" i="58"/>
  <c r="S820" i="58"/>
  <c r="S819" i="58"/>
  <c r="S818" i="58"/>
  <c r="S817" i="58"/>
  <c r="S816" i="58"/>
  <c r="S815" i="58"/>
  <c r="S814" i="58"/>
  <c r="S813" i="58"/>
  <c r="S812" i="58"/>
  <c r="S811" i="58"/>
  <c r="S810" i="58"/>
  <c r="S809" i="58"/>
  <c r="S808" i="58"/>
  <c r="S807" i="58"/>
  <c r="S806" i="58"/>
  <c r="S805" i="58"/>
  <c r="S804" i="58"/>
  <c r="S803" i="58"/>
  <c r="S802" i="58"/>
  <c r="S801" i="58"/>
  <c r="S800" i="58"/>
  <c r="S799" i="58"/>
  <c r="S798" i="58"/>
  <c r="S797" i="58"/>
  <c r="S796" i="58"/>
  <c r="S795" i="58"/>
  <c r="S794" i="58"/>
  <c r="S793" i="58"/>
  <c r="S792" i="58"/>
  <c r="S791" i="58"/>
  <c r="S790" i="58"/>
  <c r="S789" i="58"/>
  <c r="S788" i="58"/>
  <c r="S787" i="58"/>
  <c r="S786" i="58"/>
  <c r="S785" i="58"/>
  <c r="S784" i="58"/>
  <c r="S783" i="58"/>
  <c r="S782" i="58"/>
  <c r="S781" i="58"/>
  <c r="S780" i="58"/>
  <c r="S779" i="58"/>
  <c r="S778" i="58"/>
  <c r="S777" i="58"/>
  <c r="S776" i="58"/>
  <c r="S775" i="58"/>
  <c r="S774" i="58"/>
  <c r="S773" i="58"/>
  <c r="S772" i="58"/>
  <c r="S771" i="58"/>
  <c r="S770" i="58"/>
  <c r="S769" i="58"/>
  <c r="S768" i="58"/>
  <c r="S767" i="58"/>
  <c r="S766" i="58"/>
  <c r="S765" i="58"/>
  <c r="S764" i="58"/>
  <c r="S763" i="58"/>
  <c r="S762" i="58"/>
  <c r="S761" i="58"/>
  <c r="S760" i="58"/>
  <c r="S759" i="58"/>
  <c r="S758" i="58"/>
  <c r="S757" i="58"/>
  <c r="S756" i="58"/>
  <c r="S755" i="58"/>
  <c r="S754" i="58"/>
  <c r="S753" i="58"/>
  <c r="S752" i="58"/>
  <c r="S751" i="58"/>
  <c r="S750" i="58"/>
  <c r="S749" i="58"/>
  <c r="S748" i="58"/>
  <c r="S747" i="58"/>
  <c r="S746" i="58"/>
  <c r="S745" i="58"/>
  <c r="S744" i="58"/>
  <c r="S743" i="58"/>
  <c r="S742" i="58"/>
  <c r="S741" i="58"/>
  <c r="S740" i="58"/>
  <c r="S739" i="58"/>
  <c r="S738" i="58"/>
  <c r="S737" i="58"/>
  <c r="S736" i="58"/>
  <c r="S735" i="58"/>
  <c r="S734" i="58"/>
  <c r="S733" i="58"/>
  <c r="S732" i="58"/>
  <c r="S731" i="58"/>
  <c r="S730" i="58"/>
  <c r="S729" i="58"/>
  <c r="S728" i="58"/>
  <c r="S727" i="58"/>
  <c r="S726" i="58"/>
  <c r="S725" i="58"/>
  <c r="S724" i="58"/>
  <c r="S723" i="58"/>
  <c r="S722" i="58"/>
  <c r="S721" i="58"/>
  <c r="S720" i="58"/>
  <c r="S719" i="58"/>
  <c r="S718" i="58"/>
  <c r="S717" i="58"/>
  <c r="S716" i="58"/>
  <c r="S715" i="58"/>
  <c r="S714" i="58"/>
  <c r="S713" i="58"/>
  <c r="S712" i="58"/>
  <c r="S711" i="58"/>
  <c r="S710" i="58"/>
  <c r="S709" i="58"/>
  <c r="S708" i="58"/>
  <c r="S707" i="58"/>
  <c r="S706" i="58"/>
  <c r="S705" i="58"/>
  <c r="S704" i="58"/>
  <c r="S703" i="58"/>
  <c r="S702" i="58"/>
  <c r="S701" i="58"/>
  <c r="S700" i="58"/>
  <c r="S699" i="58"/>
  <c r="S698" i="58"/>
  <c r="S697" i="58"/>
  <c r="S696" i="58"/>
  <c r="S695" i="58"/>
  <c r="S694" i="58"/>
  <c r="S693" i="58"/>
  <c r="S692" i="58"/>
  <c r="S691" i="58"/>
  <c r="S690" i="58"/>
  <c r="S689" i="58"/>
  <c r="S688" i="58"/>
  <c r="S687" i="58"/>
  <c r="S686" i="58"/>
  <c r="S685" i="58"/>
  <c r="S684" i="58"/>
  <c r="S683" i="58"/>
  <c r="S682" i="58"/>
  <c r="S681" i="58"/>
  <c r="S680" i="58"/>
  <c r="S679" i="58"/>
  <c r="S678" i="58"/>
  <c r="S677" i="58"/>
  <c r="S676" i="58"/>
  <c r="S675" i="58"/>
  <c r="S674" i="58"/>
  <c r="S673" i="58"/>
  <c r="S672" i="58"/>
  <c r="S671" i="58"/>
  <c r="S670" i="58"/>
  <c r="S669" i="58"/>
  <c r="S668" i="58"/>
  <c r="S667" i="58"/>
  <c r="S666" i="58"/>
  <c r="S665" i="58"/>
  <c r="S664" i="58"/>
  <c r="S663" i="58"/>
  <c r="S662" i="58"/>
  <c r="S661" i="58"/>
  <c r="S660" i="58"/>
  <c r="S659" i="58"/>
  <c r="S658" i="58"/>
  <c r="S657" i="58"/>
  <c r="S656" i="58"/>
  <c r="S655" i="58"/>
  <c r="S654" i="58"/>
  <c r="S653" i="58"/>
  <c r="S652" i="58"/>
  <c r="S651" i="58"/>
  <c r="S650" i="58"/>
  <c r="S649" i="58"/>
  <c r="S648" i="58"/>
  <c r="S647" i="58"/>
  <c r="S646" i="58"/>
  <c r="S645" i="58"/>
  <c r="S644" i="58"/>
  <c r="S643" i="58"/>
  <c r="S642" i="58"/>
  <c r="S641" i="58"/>
  <c r="S640" i="58"/>
  <c r="S639" i="58"/>
  <c r="S638" i="58"/>
  <c r="S637" i="58"/>
  <c r="S636" i="58"/>
  <c r="S635" i="58"/>
  <c r="S634" i="58"/>
  <c r="S633" i="58"/>
  <c r="S632" i="58"/>
  <c r="S631" i="58"/>
  <c r="S630" i="58"/>
  <c r="S629" i="58"/>
  <c r="S628" i="58"/>
  <c r="S627" i="58"/>
  <c r="S626" i="58"/>
  <c r="S625" i="58"/>
  <c r="S624" i="58"/>
  <c r="S623" i="58"/>
  <c r="S622" i="58"/>
  <c r="S621" i="58"/>
  <c r="S620" i="58"/>
  <c r="S619" i="58"/>
  <c r="S618" i="58"/>
  <c r="S617" i="58"/>
  <c r="S616" i="58"/>
  <c r="S615" i="58"/>
  <c r="S614" i="58"/>
  <c r="S613" i="58"/>
  <c r="S612" i="58"/>
  <c r="S611" i="58"/>
  <c r="S610" i="58"/>
  <c r="S609" i="58"/>
  <c r="S608" i="58"/>
  <c r="S607" i="58"/>
  <c r="S606" i="58"/>
  <c r="S605" i="58"/>
  <c r="S604" i="58"/>
  <c r="S603" i="58"/>
  <c r="S602" i="58"/>
  <c r="S601" i="58"/>
  <c r="S600" i="58"/>
  <c r="S599" i="58"/>
  <c r="S598" i="58"/>
  <c r="S597" i="58"/>
  <c r="S596" i="58"/>
  <c r="S595" i="58"/>
  <c r="S594" i="58"/>
  <c r="S593" i="58"/>
  <c r="S592" i="58"/>
  <c r="S591" i="58"/>
  <c r="S590" i="58"/>
  <c r="S589" i="58"/>
  <c r="S588" i="58"/>
  <c r="S587" i="58"/>
  <c r="S586" i="58"/>
  <c r="S585" i="58"/>
  <c r="S584" i="58"/>
  <c r="S583" i="58"/>
  <c r="S582" i="58"/>
  <c r="S581" i="58"/>
  <c r="S580" i="58"/>
  <c r="S579" i="58"/>
  <c r="S578" i="58"/>
  <c r="S577" i="58"/>
  <c r="S576" i="58"/>
  <c r="S575" i="58"/>
  <c r="S574" i="58"/>
  <c r="S573" i="58"/>
  <c r="S572" i="58"/>
  <c r="S571" i="58"/>
  <c r="S570" i="58"/>
  <c r="S569" i="58"/>
  <c r="S568" i="58"/>
  <c r="S567" i="58"/>
  <c r="S566" i="58"/>
  <c r="S565" i="58"/>
  <c r="S564" i="58"/>
  <c r="S563" i="58"/>
  <c r="S562" i="58"/>
  <c r="S561" i="58"/>
  <c r="S560" i="58"/>
  <c r="S559" i="58"/>
  <c r="S558" i="58"/>
  <c r="S557" i="58"/>
  <c r="S556" i="58"/>
  <c r="S555" i="58"/>
  <c r="S554" i="58"/>
  <c r="S553" i="58"/>
  <c r="S552" i="58"/>
  <c r="S551" i="58"/>
  <c r="S550" i="58"/>
  <c r="S549" i="58"/>
  <c r="S548" i="58"/>
  <c r="S547" i="58"/>
  <c r="S546" i="58"/>
  <c r="S545" i="58"/>
  <c r="S544" i="58"/>
  <c r="S543" i="58"/>
  <c r="S542" i="58"/>
  <c r="S541" i="58"/>
  <c r="S540" i="58"/>
  <c r="S539" i="58"/>
  <c r="S538" i="58"/>
  <c r="S537" i="58"/>
  <c r="S536" i="58"/>
  <c r="S535" i="58"/>
  <c r="S534" i="58"/>
  <c r="S533" i="58"/>
  <c r="S532" i="58"/>
  <c r="S531" i="58"/>
  <c r="S530" i="58"/>
  <c r="S529" i="58"/>
  <c r="S528" i="58"/>
  <c r="S527" i="58"/>
  <c r="S526" i="58"/>
  <c r="S525" i="58"/>
  <c r="S524" i="58"/>
  <c r="S523" i="58"/>
  <c r="S522" i="58"/>
  <c r="S521" i="58"/>
  <c r="S520" i="58"/>
  <c r="S519" i="58"/>
  <c r="S518" i="58"/>
  <c r="S517" i="58"/>
  <c r="S516" i="58"/>
  <c r="S515" i="58"/>
  <c r="S514" i="58"/>
  <c r="S513" i="58"/>
  <c r="S512" i="58"/>
  <c r="S511" i="58"/>
  <c r="S510" i="58"/>
  <c r="S509" i="58"/>
  <c r="S508" i="58"/>
  <c r="S507" i="58"/>
  <c r="S506" i="58"/>
  <c r="S505" i="58"/>
  <c r="S504" i="58"/>
  <c r="S503" i="58"/>
  <c r="S502" i="58"/>
  <c r="S501" i="58"/>
  <c r="S500" i="58"/>
  <c r="S499" i="58"/>
  <c r="S498" i="58"/>
  <c r="S497" i="58"/>
  <c r="S496" i="58"/>
  <c r="S495" i="58"/>
  <c r="S494" i="58"/>
  <c r="S493" i="58"/>
  <c r="S492" i="58"/>
  <c r="S491" i="58"/>
  <c r="S490" i="58"/>
  <c r="S489" i="58"/>
  <c r="S488" i="58"/>
  <c r="S487" i="58"/>
  <c r="S486" i="58"/>
  <c r="S485" i="58"/>
  <c r="S484" i="58"/>
  <c r="S483" i="58"/>
  <c r="S482" i="58"/>
  <c r="S481" i="58"/>
  <c r="S480" i="58"/>
  <c r="S479" i="58"/>
  <c r="S478" i="58"/>
  <c r="S477" i="58"/>
  <c r="S476" i="58"/>
  <c r="S475" i="58"/>
  <c r="S474" i="58"/>
  <c r="S473" i="58"/>
  <c r="S472" i="58"/>
  <c r="S471" i="58"/>
  <c r="S470" i="58"/>
  <c r="S469" i="58"/>
  <c r="S468" i="58"/>
  <c r="S467" i="58"/>
  <c r="S466" i="58"/>
  <c r="S465" i="58"/>
  <c r="S464" i="58"/>
  <c r="S463" i="58"/>
  <c r="S462" i="58"/>
  <c r="S461" i="58"/>
  <c r="S460" i="58"/>
  <c r="S459" i="58"/>
  <c r="S458" i="58"/>
  <c r="S457" i="58"/>
  <c r="S456" i="58"/>
  <c r="S455" i="58"/>
  <c r="S454" i="58"/>
  <c r="S453" i="58"/>
  <c r="S452" i="58"/>
  <c r="S451" i="58"/>
  <c r="S450" i="58"/>
  <c r="S449" i="58"/>
  <c r="S448" i="58"/>
  <c r="S447" i="58"/>
  <c r="S446" i="58"/>
  <c r="S445" i="58"/>
  <c r="S444" i="58"/>
  <c r="S443" i="58"/>
  <c r="S442" i="58"/>
  <c r="S441" i="58"/>
  <c r="S440" i="58"/>
  <c r="S439" i="58"/>
  <c r="S438" i="58"/>
  <c r="S437" i="58"/>
  <c r="S436" i="58"/>
  <c r="S435" i="58"/>
  <c r="S434" i="58"/>
  <c r="S433" i="58"/>
  <c r="S432" i="58"/>
  <c r="S431" i="58"/>
  <c r="S430" i="58"/>
  <c r="S429" i="58"/>
  <c r="S428" i="58"/>
  <c r="S427" i="58"/>
  <c r="S426" i="58"/>
  <c r="S425" i="58"/>
  <c r="S424" i="58"/>
  <c r="S423" i="58"/>
  <c r="S422" i="58"/>
  <c r="S421" i="58"/>
  <c r="S420" i="58"/>
  <c r="S419" i="58"/>
  <c r="S418" i="58"/>
  <c r="S417" i="58"/>
  <c r="S416" i="58"/>
  <c r="S415" i="58"/>
  <c r="S414" i="58"/>
  <c r="S413" i="58"/>
  <c r="S412" i="58"/>
  <c r="S411" i="58"/>
  <c r="S410" i="58"/>
  <c r="S409" i="58"/>
  <c r="S408" i="58"/>
  <c r="S407" i="58"/>
  <c r="S406" i="58"/>
  <c r="S405" i="58"/>
  <c r="S404" i="58"/>
  <c r="S403" i="58"/>
  <c r="S402" i="58"/>
  <c r="S401" i="58"/>
  <c r="S400" i="58"/>
  <c r="S399" i="58"/>
  <c r="S398" i="58"/>
  <c r="S397" i="58"/>
  <c r="S396" i="58"/>
  <c r="S395" i="58"/>
  <c r="S394" i="58"/>
  <c r="S393" i="58"/>
  <c r="S392" i="58"/>
  <c r="S391" i="58"/>
  <c r="S390" i="58"/>
  <c r="S389" i="58"/>
  <c r="S388" i="58"/>
  <c r="S387" i="58"/>
  <c r="S386" i="58"/>
  <c r="S385" i="58"/>
  <c r="S384" i="58"/>
  <c r="S383" i="58"/>
  <c r="S382" i="58"/>
  <c r="S381" i="58"/>
  <c r="S380" i="58"/>
  <c r="S379" i="58"/>
  <c r="S378" i="58"/>
  <c r="S377" i="58"/>
  <c r="S376" i="58"/>
  <c r="S375" i="58"/>
  <c r="S374" i="58"/>
  <c r="S373" i="58"/>
  <c r="S372" i="58"/>
  <c r="S371" i="58"/>
  <c r="S370" i="58"/>
  <c r="S369" i="58"/>
  <c r="S368" i="58"/>
  <c r="S367" i="58"/>
  <c r="S366" i="58"/>
  <c r="S365" i="58"/>
  <c r="S364" i="58"/>
  <c r="S363" i="58"/>
  <c r="S362" i="58"/>
  <c r="S361" i="58"/>
  <c r="S360" i="58"/>
  <c r="S359" i="58"/>
  <c r="S358" i="58"/>
  <c r="S357" i="58"/>
  <c r="S356" i="58"/>
  <c r="S355" i="58"/>
  <c r="S354" i="58"/>
  <c r="S353" i="58"/>
  <c r="S352" i="58"/>
  <c r="S351" i="58"/>
  <c r="S350" i="58"/>
  <c r="S349" i="58"/>
  <c r="S348" i="58"/>
  <c r="S347" i="58"/>
  <c r="S346" i="58"/>
  <c r="S345" i="58"/>
  <c r="S344" i="58"/>
  <c r="S343" i="58"/>
  <c r="S342" i="58"/>
  <c r="S341" i="58"/>
  <c r="S340" i="58"/>
  <c r="S339" i="58"/>
  <c r="S338" i="58"/>
  <c r="S337" i="58"/>
  <c r="S336" i="58"/>
  <c r="S335" i="58"/>
  <c r="S334" i="58"/>
  <c r="S333" i="58"/>
  <c r="S332" i="58"/>
  <c r="S331" i="58"/>
  <c r="S330" i="58"/>
  <c r="S329" i="58"/>
  <c r="S328" i="58"/>
  <c r="S327" i="58"/>
  <c r="S326" i="58"/>
  <c r="S325" i="58"/>
  <c r="S324" i="58"/>
  <c r="S323" i="58"/>
  <c r="S322" i="58"/>
  <c r="S321" i="58"/>
  <c r="S320" i="58"/>
  <c r="S319" i="58"/>
  <c r="S318" i="58"/>
  <c r="S317" i="58"/>
  <c r="S316" i="58"/>
  <c r="S315" i="58"/>
  <c r="S314" i="58"/>
  <c r="S313" i="58"/>
  <c r="S312" i="58"/>
  <c r="S311" i="58"/>
  <c r="S310" i="58"/>
  <c r="S309" i="58"/>
  <c r="S308" i="58"/>
  <c r="S307" i="58"/>
  <c r="S306" i="58"/>
  <c r="S305" i="58"/>
  <c r="S304" i="58"/>
  <c r="S303" i="58"/>
  <c r="S302" i="58"/>
  <c r="S301" i="58"/>
  <c r="S300" i="58"/>
  <c r="S299" i="58"/>
  <c r="S298" i="58"/>
  <c r="S297" i="58"/>
  <c r="S296" i="58"/>
  <c r="S295" i="58"/>
  <c r="S294" i="58"/>
  <c r="S293" i="58"/>
  <c r="S292" i="58"/>
  <c r="S291" i="58"/>
  <c r="S290" i="58"/>
  <c r="S289" i="58"/>
  <c r="S288" i="58"/>
  <c r="S287" i="58"/>
  <c r="S286" i="58"/>
  <c r="S285" i="58"/>
  <c r="S284" i="58"/>
  <c r="S283" i="58"/>
  <c r="S282" i="58"/>
  <c r="S281" i="58"/>
  <c r="S280" i="58"/>
  <c r="S279" i="58"/>
  <c r="S278" i="58"/>
  <c r="S277" i="58"/>
  <c r="S276" i="58"/>
  <c r="S275" i="58"/>
  <c r="S274" i="58"/>
  <c r="S273" i="58"/>
  <c r="S272" i="58"/>
  <c r="S271" i="58"/>
  <c r="S270" i="58"/>
  <c r="S269" i="58"/>
  <c r="S268" i="58"/>
  <c r="S267" i="58"/>
  <c r="S266" i="58"/>
  <c r="S265" i="58"/>
  <c r="S264" i="58"/>
  <c r="S263" i="58"/>
  <c r="S262" i="58"/>
  <c r="S261" i="58"/>
  <c r="S260" i="58"/>
  <c r="S259" i="58"/>
  <c r="S258" i="58"/>
  <c r="S257" i="58"/>
  <c r="S256" i="58"/>
  <c r="S255" i="58"/>
  <c r="S254" i="58"/>
  <c r="S253" i="58"/>
  <c r="S252" i="58"/>
  <c r="S251" i="58"/>
  <c r="S250" i="58"/>
  <c r="S249" i="58"/>
  <c r="S248" i="58"/>
  <c r="S247" i="58"/>
  <c r="S246" i="58"/>
  <c r="S245" i="58"/>
  <c r="S244" i="58"/>
  <c r="S243" i="58"/>
  <c r="S242" i="58"/>
  <c r="S241" i="58"/>
  <c r="S240" i="58"/>
  <c r="S239" i="58"/>
  <c r="S238" i="58"/>
  <c r="S237" i="58"/>
  <c r="S236" i="58"/>
  <c r="S235" i="58"/>
  <c r="S234" i="58"/>
  <c r="S233" i="58"/>
  <c r="S232" i="58"/>
  <c r="S231" i="58"/>
  <c r="S230" i="58"/>
  <c r="S229" i="58"/>
  <c r="S228" i="58"/>
  <c r="S227" i="58"/>
  <c r="S226" i="58"/>
  <c r="S225" i="58"/>
  <c r="S224" i="58"/>
  <c r="S223" i="58"/>
  <c r="S222" i="58"/>
  <c r="S221" i="58"/>
  <c r="S220" i="58"/>
  <c r="S219" i="58"/>
  <c r="S218" i="58"/>
  <c r="S217" i="58"/>
  <c r="S216" i="58"/>
  <c r="S215" i="58"/>
  <c r="S214" i="58"/>
  <c r="S213" i="58"/>
  <c r="S212" i="58"/>
  <c r="S211" i="58"/>
  <c r="S210" i="58"/>
  <c r="S209" i="58"/>
  <c r="S208" i="58"/>
  <c r="S207" i="58"/>
  <c r="S206" i="58"/>
  <c r="S205" i="58"/>
  <c r="S204" i="58"/>
  <c r="S203" i="58"/>
  <c r="S202" i="58"/>
  <c r="S201" i="58"/>
  <c r="S200" i="58"/>
  <c r="S199" i="58"/>
  <c r="S198" i="58"/>
  <c r="S197" i="58"/>
  <c r="S196" i="58"/>
  <c r="S195" i="58"/>
  <c r="S194" i="58"/>
  <c r="S193" i="58"/>
  <c r="S192" i="58"/>
  <c r="S191" i="58"/>
  <c r="S190" i="58"/>
  <c r="S189" i="58"/>
  <c r="S188" i="58"/>
  <c r="S187" i="58"/>
  <c r="S186" i="58"/>
  <c r="S185" i="58"/>
  <c r="S184" i="58"/>
  <c r="S183" i="58"/>
  <c r="S182" i="58"/>
  <c r="S181" i="58"/>
  <c r="S180" i="58"/>
  <c r="S179" i="58"/>
  <c r="S178" i="58"/>
  <c r="S177" i="58"/>
  <c r="S176" i="58"/>
  <c r="S175" i="58"/>
  <c r="S174" i="58"/>
  <c r="S173" i="58"/>
  <c r="S172" i="58"/>
  <c r="S171" i="58"/>
  <c r="S170" i="58"/>
  <c r="S169" i="58"/>
  <c r="S168" i="58"/>
  <c r="S167" i="58"/>
  <c r="S166" i="58"/>
  <c r="S165" i="58"/>
  <c r="S164" i="58"/>
  <c r="S163" i="58"/>
  <c r="S162" i="58"/>
  <c r="S161" i="58"/>
  <c r="S160" i="58"/>
  <c r="S159" i="58"/>
  <c r="S158" i="58"/>
  <c r="S157" i="58"/>
  <c r="S156" i="58"/>
  <c r="S155" i="58"/>
  <c r="S154" i="58"/>
  <c r="S153" i="58"/>
  <c r="S152" i="58"/>
  <c r="S151" i="58"/>
  <c r="S150" i="58"/>
  <c r="S149" i="58"/>
  <c r="S148" i="58"/>
  <c r="S147" i="58"/>
  <c r="S146" i="58"/>
  <c r="S145" i="58"/>
  <c r="S144" i="58"/>
  <c r="S143" i="58"/>
  <c r="S142" i="58"/>
  <c r="S141" i="58"/>
  <c r="S140" i="58"/>
  <c r="S139" i="58"/>
  <c r="S138" i="58"/>
  <c r="S137" i="58"/>
  <c r="S136" i="58"/>
  <c r="S135" i="58"/>
  <c r="S134" i="58"/>
  <c r="S133" i="58"/>
  <c r="S132" i="58"/>
  <c r="S131" i="58"/>
  <c r="S130" i="58"/>
  <c r="S129" i="58"/>
  <c r="S128" i="58"/>
  <c r="S127" i="58"/>
  <c r="S126" i="58"/>
  <c r="S125" i="58"/>
  <c r="S124" i="58"/>
  <c r="S123" i="58"/>
  <c r="S122" i="58"/>
  <c r="S121" i="58"/>
  <c r="S120" i="58"/>
  <c r="S119" i="58"/>
  <c r="S118" i="58"/>
  <c r="S117" i="58"/>
  <c r="S116" i="58"/>
  <c r="S115" i="58"/>
  <c r="S114" i="58"/>
  <c r="S113" i="58"/>
  <c r="S112" i="58"/>
  <c r="S111" i="58"/>
  <c r="S110" i="58"/>
  <c r="S109" i="58"/>
  <c r="S108" i="58"/>
  <c r="S107" i="58"/>
  <c r="S106" i="58"/>
  <c r="S105" i="58"/>
  <c r="S104" i="58"/>
  <c r="S103" i="58"/>
  <c r="S102" i="58"/>
  <c r="S101" i="58"/>
  <c r="S100" i="58"/>
  <c r="S99" i="58"/>
  <c r="S98" i="58"/>
  <c r="S97" i="58"/>
  <c r="S96" i="58"/>
  <c r="S95" i="58"/>
  <c r="S94" i="58"/>
  <c r="S93" i="58"/>
  <c r="S92" i="58"/>
  <c r="S91" i="58"/>
  <c r="S90" i="58"/>
  <c r="S89" i="58"/>
  <c r="S88" i="58"/>
  <c r="S87" i="58"/>
  <c r="S86" i="58"/>
  <c r="S85" i="58"/>
  <c r="S84" i="58"/>
  <c r="S83" i="58"/>
  <c r="S82" i="58"/>
  <c r="S81" i="58"/>
  <c r="S80" i="58"/>
  <c r="S79" i="58"/>
  <c r="S78" i="58"/>
  <c r="S77" i="58"/>
  <c r="S76" i="58"/>
  <c r="S75" i="58"/>
  <c r="S74" i="58"/>
  <c r="S73" i="58"/>
  <c r="S72" i="58"/>
  <c r="S71" i="58"/>
  <c r="S70" i="58"/>
  <c r="S69" i="58"/>
  <c r="S68" i="58"/>
  <c r="S67" i="58"/>
  <c r="S66" i="58"/>
  <c r="S65" i="58"/>
  <c r="S64" i="58"/>
  <c r="S63" i="58"/>
  <c r="S62" i="58"/>
  <c r="S61" i="58"/>
  <c r="S60" i="58"/>
  <c r="S59" i="58"/>
  <c r="S58" i="58"/>
  <c r="S57" i="58"/>
  <c r="S56" i="58"/>
  <c r="S55" i="58"/>
  <c r="S54" i="58"/>
  <c r="S53" i="58"/>
  <c r="S52" i="58"/>
  <c r="S51" i="58"/>
  <c r="S50" i="58"/>
  <c r="S49" i="58"/>
  <c r="S48" i="58"/>
  <c r="S47" i="58"/>
  <c r="S46" i="58"/>
  <c r="S45" i="58"/>
  <c r="S44" i="58"/>
  <c r="S43" i="58"/>
  <c r="S42" i="58"/>
  <c r="S41" i="58"/>
  <c r="S40" i="58"/>
  <c r="S39" i="58"/>
  <c r="S38" i="58"/>
  <c r="S37" i="58"/>
  <c r="S36" i="58"/>
  <c r="S35" i="58"/>
  <c r="S34" i="58"/>
  <c r="S33" i="58"/>
  <c r="S32" i="58"/>
  <c r="S31" i="58"/>
  <c r="S30" i="58"/>
  <c r="S29" i="58"/>
  <c r="S28" i="58"/>
  <c r="S27" i="58"/>
  <c r="S26" i="58"/>
  <c r="S25" i="58"/>
  <c r="S24" i="58"/>
  <c r="S23" i="58"/>
  <c r="S22" i="58"/>
  <c r="S21" i="58"/>
  <c r="S20" i="58"/>
  <c r="S19" i="58"/>
  <c r="S18" i="58"/>
  <c r="S17" i="58"/>
  <c r="S16" i="58"/>
  <c r="S15" i="58"/>
  <c r="S14" i="58"/>
  <c r="S13" i="58"/>
  <c r="S12" i="58"/>
  <c r="S10" i="58"/>
  <c r="S9" i="58"/>
  <c r="S8" i="58"/>
  <c r="R820" i="58"/>
  <c r="R819" i="58"/>
  <c r="R818" i="58"/>
  <c r="R817" i="58"/>
  <c r="R816" i="58"/>
  <c r="R815" i="58"/>
  <c r="R814" i="58"/>
  <c r="R813" i="58"/>
  <c r="R812" i="58"/>
  <c r="R811" i="58"/>
  <c r="R810" i="58"/>
  <c r="R809" i="58"/>
  <c r="R808" i="58"/>
  <c r="R807" i="58"/>
  <c r="R806" i="58"/>
  <c r="R805" i="58"/>
  <c r="R804" i="58"/>
  <c r="R803" i="58"/>
  <c r="R802" i="58"/>
  <c r="R801" i="58"/>
  <c r="R800" i="58"/>
  <c r="R799" i="58"/>
  <c r="R798" i="58"/>
  <c r="R797" i="58"/>
  <c r="R796" i="58"/>
  <c r="R795" i="58"/>
  <c r="R794" i="58"/>
  <c r="R793" i="58"/>
  <c r="R792" i="58"/>
  <c r="R791" i="58"/>
  <c r="R790" i="58"/>
  <c r="R789" i="58"/>
  <c r="R788" i="58"/>
  <c r="R787" i="58"/>
  <c r="R786" i="58"/>
  <c r="R785" i="58"/>
  <c r="R784" i="58"/>
  <c r="R783" i="58"/>
  <c r="R782" i="58"/>
  <c r="R781" i="58"/>
  <c r="R780" i="58"/>
  <c r="R779" i="58"/>
  <c r="R778" i="58"/>
  <c r="R777" i="58"/>
  <c r="R776" i="58"/>
  <c r="R775" i="58"/>
  <c r="R774" i="58"/>
  <c r="R773" i="58"/>
  <c r="R772" i="58"/>
  <c r="R771" i="58"/>
  <c r="R770" i="58"/>
  <c r="R769" i="58"/>
  <c r="R768" i="58"/>
  <c r="R767" i="58"/>
  <c r="R766" i="58"/>
  <c r="R765" i="58"/>
  <c r="R764" i="58"/>
  <c r="R763" i="58"/>
  <c r="R762" i="58"/>
  <c r="R761" i="58"/>
  <c r="R760" i="58"/>
  <c r="R759" i="58"/>
  <c r="R758" i="58"/>
  <c r="R757" i="58"/>
  <c r="R756" i="58"/>
  <c r="R755" i="58"/>
  <c r="R754" i="58"/>
  <c r="R753" i="58"/>
  <c r="R752" i="58"/>
  <c r="R751" i="58"/>
  <c r="R750" i="58"/>
  <c r="R749" i="58"/>
  <c r="R748" i="58"/>
  <c r="R747" i="58"/>
  <c r="R746" i="58"/>
  <c r="R745" i="58"/>
  <c r="R744" i="58"/>
  <c r="R743" i="58"/>
  <c r="R742" i="58"/>
  <c r="R741" i="58"/>
  <c r="R740" i="58"/>
  <c r="R739" i="58"/>
  <c r="R738" i="58"/>
  <c r="R737" i="58"/>
  <c r="R736" i="58"/>
  <c r="R735" i="58"/>
  <c r="R734" i="58"/>
  <c r="R733" i="58"/>
  <c r="R732" i="58"/>
  <c r="R731" i="58"/>
  <c r="R730" i="58"/>
  <c r="R729" i="58"/>
  <c r="R728" i="58"/>
  <c r="R727" i="58"/>
  <c r="R726" i="58"/>
  <c r="R725" i="58"/>
  <c r="R724" i="58"/>
  <c r="R723" i="58"/>
  <c r="R722" i="58"/>
  <c r="R721" i="58"/>
  <c r="R720" i="58"/>
  <c r="R719" i="58"/>
  <c r="R718" i="58"/>
  <c r="R717" i="58"/>
  <c r="R716" i="58"/>
  <c r="R715" i="58"/>
  <c r="R714" i="58"/>
  <c r="R713" i="58"/>
  <c r="R712" i="58"/>
  <c r="R711" i="58"/>
  <c r="R710" i="58"/>
  <c r="R709" i="58"/>
  <c r="R708" i="58"/>
  <c r="R707" i="58"/>
  <c r="R706" i="58"/>
  <c r="R705" i="58"/>
  <c r="R704" i="58"/>
  <c r="R703" i="58"/>
  <c r="R702" i="58"/>
  <c r="R701" i="58"/>
  <c r="R700" i="58"/>
  <c r="R699" i="58"/>
  <c r="R698" i="58"/>
  <c r="R697" i="58"/>
  <c r="R696" i="58"/>
  <c r="R695" i="58"/>
  <c r="R694" i="58"/>
  <c r="R693" i="58"/>
  <c r="R692" i="58"/>
  <c r="R691" i="58"/>
  <c r="R690" i="58"/>
  <c r="R689" i="58"/>
  <c r="R688" i="58"/>
  <c r="R687" i="58"/>
  <c r="R686" i="58"/>
  <c r="R685" i="58"/>
  <c r="R684" i="58"/>
  <c r="R683" i="58"/>
  <c r="R682" i="58"/>
  <c r="R681" i="58"/>
  <c r="R680" i="58"/>
  <c r="R679" i="58"/>
  <c r="R678" i="58"/>
  <c r="R677" i="58"/>
  <c r="R676" i="58"/>
  <c r="R675" i="58"/>
  <c r="R674" i="58"/>
  <c r="R673" i="58"/>
  <c r="R672" i="58"/>
  <c r="R671" i="58"/>
  <c r="R670" i="58"/>
  <c r="R669" i="58"/>
  <c r="R668" i="58"/>
  <c r="R667" i="58"/>
  <c r="R666" i="58"/>
  <c r="R665" i="58"/>
  <c r="R664" i="58"/>
  <c r="R663" i="58"/>
  <c r="R662" i="58"/>
  <c r="R661" i="58"/>
  <c r="R660" i="58"/>
  <c r="R659" i="58"/>
  <c r="R658" i="58"/>
  <c r="R657" i="58"/>
  <c r="R656" i="58"/>
  <c r="R655" i="58"/>
  <c r="R654" i="58"/>
  <c r="R653" i="58"/>
  <c r="R652" i="58"/>
  <c r="R651" i="58"/>
  <c r="R650" i="58"/>
  <c r="R649" i="58"/>
  <c r="R648" i="58"/>
  <c r="R647" i="58"/>
  <c r="R646" i="58"/>
  <c r="R645" i="58"/>
  <c r="R644" i="58"/>
  <c r="R643" i="58"/>
  <c r="R642" i="58"/>
  <c r="R641" i="58"/>
  <c r="R640" i="58"/>
  <c r="R639" i="58"/>
  <c r="R638" i="58"/>
  <c r="R637" i="58"/>
  <c r="R636" i="58"/>
  <c r="R635" i="58"/>
  <c r="R634" i="58"/>
  <c r="R633" i="58"/>
  <c r="R632" i="58"/>
  <c r="R631" i="58"/>
  <c r="R630" i="58"/>
  <c r="R629" i="58"/>
  <c r="R628" i="58"/>
  <c r="R627" i="58"/>
  <c r="R626" i="58"/>
  <c r="R625" i="58"/>
  <c r="R624" i="58"/>
  <c r="R623" i="58"/>
  <c r="R622" i="58"/>
  <c r="R621" i="58"/>
  <c r="R620" i="58"/>
  <c r="R619" i="58"/>
  <c r="R618" i="58"/>
  <c r="R617" i="58"/>
  <c r="R616" i="58"/>
  <c r="R615" i="58"/>
  <c r="R614" i="58"/>
  <c r="R613" i="58"/>
  <c r="R612" i="58"/>
  <c r="R611" i="58"/>
  <c r="R610" i="58"/>
  <c r="R609" i="58"/>
  <c r="R608" i="58"/>
  <c r="R607" i="58"/>
  <c r="R606" i="58"/>
  <c r="R605" i="58"/>
  <c r="R604" i="58"/>
  <c r="R603" i="58"/>
  <c r="R602" i="58"/>
  <c r="R601" i="58"/>
  <c r="R600" i="58"/>
  <c r="R599" i="58"/>
  <c r="R598" i="58"/>
  <c r="R597" i="58"/>
  <c r="R596" i="58"/>
  <c r="R595" i="58"/>
  <c r="R594" i="58"/>
  <c r="R593" i="58"/>
  <c r="R592" i="58"/>
  <c r="R591" i="58"/>
  <c r="R590" i="58"/>
  <c r="R589" i="58"/>
  <c r="R588" i="58"/>
  <c r="R587" i="58"/>
  <c r="R586" i="58"/>
  <c r="R585" i="58"/>
  <c r="R584" i="58"/>
  <c r="R583" i="58"/>
  <c r="R582" i="58"/>
  <c r="R581" i="58"/>
  <c r="R580" i="58"/>
  <c r="R579" i="58"/>
  <c r="R578" i="58"/>
  <c r="R577" i="58"/>
  <c r="R576" i="58"/>
  <c r="R575" i="58"/>
  <c r="R574" i="58"/>
  <c r="R573" i="58"/>
  <c r="R572" i="58"/>
  <c r="R571" i="58"/>
  <c r="R570" i="58"/>
  <c r="R569" i="58"/>
  <c r="R568" i="58"/>
  <c r="R567" i="58"/>
  <c r="R566" i="58"/>
  <c r="R565" i="58"/>
  <c r="R564" i="58"/>
  <c r="R563" i="58"/>
  <c r="R562" i="58"/>
  <c r="R561" i="58"/>
  <c r="R560" i="58"/>
  <c r="R559" i="58"/>
  <c r="R558" i="58"/>
  <c r="R557" i="58"/>
  <c r="R556" i="58"/>
  <c r="R555" i="58"/>
  <c r="R554" i="58"/>
  <c r="R553" i="58"/>
  <c r="R552" i="58"/>
  <c r="R551" i="58"/>
  <c r="R550" i="58"/>
  <c r="R549" i="58"/>
  <c r="R548" i="58"/>
  <c r="R547" i="58"/>
  <c r="R546" i="58"/>
  <c r="R545" i="58"/>
  <c r="R544" i="58"/>
  <c r="R543" i="58"/>
  <c r="R542" i="58"/>
  <c r="R541" i="58"/>
  <c r="R540" i="58"/>
  <c r="R539" i="58"/>
  <c r="R538" i="58"/>
  <c r="R537" i="58"/>
  <c r="R536" i="58"/>
  <c r="R535" i="58"/>
  <c r="R534" i="58"/>
  <c r="R533" i="58"/>
  <c r="R532" i="58"/>
  <c r="R531" i="58"/>
  <c r="R530" i="58"/>
  <c r="R529" i="58"/>
  <c r="R528" i="58"/>
  <c r="R527" i="58"/>
  <c r="R526" i="58"/>
  <c r="R525" i="58"/>
  <c r="R524" i="58"/>
  <c r="R523" i="58"/>
  <c r="R522" i="58"/>
  <c r="R521" i="58"/>
  <c r="R520" i="58"/>
  <c r="R519" i="58"/>
  <c r="R518" i="58"/>
  <c r="R517" i="58"/>
  <c r="R516" i="58"/>
  <c r="R515" i="58"/>
  <c r="R514" i="58"/>
  <c r="R513" i="58"/>
  <c r="R512" i="58"/>
  <c r="R511" i="58"/>
  <c r="R510" i="58"/>
  <c r="R509" i="58"/>
  <c r="R508" i="58"/>
  <c r="R507" i="58"/>
  <c r="R506" i="58"/>
  <c r="R505" i="58"/>
  <c r="R504" i="58"/>
  <c r="R503" i="58"/>
  <c r="R502" i="58"/>
  <c r="R501" i="58"/>
  <c r="R500" i="58"/>
  <c r="R499" i="58"/>
  <c r="R498" i="58"/>
  <c r="R497" i="58"/>
  <c r="R496" i="58"/>
  <c r="R495" i="58"/>
  <c r="R494" i="58"/>
  <c r="R493" i="58"/>
  <c r="R492" i="58"/>
  <c r="R491" i="58"/>
  <c r="R490" i="58"/>
  <c r="R489" i="58"/>
  <c r="R488" i="58"/>
  <c r="R487" i="58"/>
  <c r="R486" i="58"/>
  <c r="R485" i="58"/>
  <c r="R484" i="58"/>
  <c r="R483" i="58"/>
  <c r="R482" i="58"/>
  <c r="R481" i="58"/>
  <c r="R480" i="58"/>
  <c r="R479" i="58"/>
  <c r="R478" i="58"/>
  <c r="R477" i="58"/>
  <c r="R476" i="58"/>
  <c r="R475" i="58"/>
  <c r="R474" i="58"/>
  <c r="R473" i="58"/>
  <c r="R472" i="58"/>
  <c r="R471" i="58"/>
  <c r="R470" i="58"/>
  <c r="R469" i="58"/>
  <c r="R468" i="58"/>
  <c r="R467" i="58"/>
  <c r="R466" i="58"/>
  <c r="R465" i="58"/>
  <c r="R464" i="58"/>
  <c r="R463" i="58"/>
  <c r="R462" i="58"/>
  <c r="R461" i="58"/>
  <c r="R460" i="58"/>
  <c r="R459" i="58"/>
  <c r="R458" i="58"/>
  <c r="R457" i="58"/>
  <c r="R456" i="58"/>
  <c r="R455" i="58"/>
  <c r="R454" i="58"/>
  <c r="R453" i="58"/>
  <c r="R452" i="58"/>
  <c r="R451" i="58"/>
  <c r="R450" i="58"/>
  <c r="R449" i="58"/>
  <c r="R448" i="58"/>
  <c r="R447" i="58"/>
  <c r="R446" i="58"/>
  <c r="R445" i="58"/>
  <c r="R444" i="58"/>
  <c r="R443" i="58"/>
  <c r="R442" i="58"/>
  <c r="R441" i="58"/>
  <c r="R440" i="58"/>
  <c r="R439" i="58"/>
  <c r="R438" i="58"/>
  <c r="R437" i="58"/>
  <c r="R436" i="58"/>
  <c r="R435" i="58"/>
  <c r="R434" i="58"/>
  <c r="R433" i="58"/>
  <c r="R432" i="58"/>
  <c r="R431" i="58"/>
  <c r="R430" i="58"/>
  <c r="R429" i="58"/>
  <c r="R428" i="58"/>
  <c r="R427" i="58"/>
  <c r="R426" i="58"/>
  <c r="R425" i="58"/>
  <c r="R424" i="58"/>
  <c r="R423" i="58"/>
  <c r="R422" i="58"/>
  <c r="R421" i="58"/>
  <c r="R420" i="58"/>
  <c r="R419" i="58"/>
  <c r="R418" i="58"/>
  <c r="R417" i="58"/>
  <c r="R416" i="58"/>
  <c r="R415" i="58"/>
  <c r="R414" i="58"/>
  <c r="R413" i="58"/>
  <c r="R412" i="58"/>
  <c r="R411" i="58"/>
  <c r="R410" i="58"/>
  <c r="R409" i="58"/>
  <c r="R408" i="58"/>
  <c r="R407" i="58"/>
  <c r="R406" i="58"/>
  <c r="R405" i="58"/>
  <c r="R404" i="58"/>
  <c r="R403" i="58"/>
  <c r="R402" i="58"/>
  <c r="R401" i="58"/>
  <c r="R400" i="58"/>
  <c r="R399" i="58"/>
  <c r="R398" i="58"/>
  <c r="R397" i="58"/>
  <c r="R396" i="58"/>
  <c r="R395" i="58"/>
  <c r="R394" i="58"/>
  <c r="R393" i="58"/>
  <c r="R392" i="58"/>
  <c r="R391" i="58"/>
  <c r="R390" i="58"/>
  <c r="R389" i="58"/>
  <c r="R388" i="58"/>
  <c r="R387" i="58"/>
  <c r="R386" i="58"/>
  <c r="R385" i="58"/>
  <c r="R384" i="58"/>
  <c r="R383" i="58"/>
  <c r="R382" i="58"/>
  <c r="R381" i="58"/>
  <c r="R380" i="58"/>
  <c r="R379" i="58"/>
  <c r="R378" i="58"/>
  <c r="R377" i="58"/>
  <c r="R376" i="58"/>
  <c r="R375" i="58"/>
  <c r="R374" i="58"/>
  <c r="R373" i="58"/>
  <c r="R372" i="58"/>
  <c r="R371" i="58"/>
  <c r="R370" i="58"/>
  <c r="R369" i="58"/>
  <c r="R368" i="58"/>
  <c r="R367" i="58"/>
  <c r="R366" i="58"/>
  <c r="R365" i="58"/>
  <c r="R364" i="58"/>
  <c r="R363" i="58"/>
  <c r="R362" i="58"/>
  <c r="R361" i="58"/>
  <c r="R360" i="58"/>
  <c r="R359" i="58"/>
  <c r="R358" i="58"/>
  <c r="R357" i="58"/>
  <c r="R356" i="58"/>
  <c r="R355" i="58"/>
  <c r="R354" i="58"/>
  <c r="R353" i="58"/>
  <c r="R352" i="58"/>
  <c r="R351" i="58"/>
  <c r="R350" i="58"/>
  <c r="R349" i="58"/>
  <c r="R348" i="58"/>
  <c r="R347" i="58"/>
  <c r="R346" i="58"/>
  <c r="R345" i="58"/>
  <c r="R344" i="58"/>
  <c r="R343" i="58"/>
  <c r="R342" i="58"/>
  <c r="R341" i="58"/>
  <c r="R340" i="58"/>
  <c r="R339" i="58"/>
  <c r="R338" i="58"/>
  <c r="R337" i="58"/>
  <c r="R336" i="58"/>
  <c r="R335" i="58"/>
  <c r="R334" i="58"/>
  <c r="R333" i="58"/>
  <c r="R332" i="58"/>
  <c r="R331" i="58"/>
  <c r="R330" i="58"/>
  <c r="R329" i="58"/>
  <c r="R328" i="58"/>
  <c r="R327" i="58"/>
  <c r="R326" i="58"/>
  <c r="R325" i="58"/>
  <c r="R324" i="58"/>
  <c r="R323" i="58"/>
  <c r="R322" i="58"/>
  <c r="R321" i="58"/>
  <c r="R320" i="58"/>
  <c r="R319" i="58"/>
  <c r="R318" i="58"/>
  <c r="R317" i="58"/>
  <c r="R316" i="58"/>
  <c r="R315" i="58"/>
  <c r="R314" i="58"/>
  <c r="R313" i="58"/>
  <c r="R312" i="58"/>
  <c r="R311" i="58"/>
  <c r="R310" i="58"/>
  <c r="R309" i="58"/>
  <c r="R308" i="58"/>
  <c r="R307" i="58"/>
  <c r="R306" i="58"/>
  <c r="R305" i="58"/>
  <c r="R304" i="58"/>
  <c r="R303" i="58"/>
  <c r="R302" i="58"/>
  <c r="R301" i="58"/>
  <c r="R300" i="58"/>
  <c r="R299" i="58"/>
  <c r="R298" i="58"/>
  <c r="R297" i="58"/>
  <c r="R296" i="58"/>
  <c r="R295" i="58"/>
  <c r="R294" i="58"/>
  <c r="R293" i="58"/>
  <c r="R292" i="58"/>
  <c r="R291" i="58"/>
  <c r="R290" i="58"/>
  <c r="R289" i="58"/>
  <c r="R288" i="58"/>
  <c r="R287" i="58"/>
  <c r="R286" i="58"/>
  <c r="R285" i="58"/>
  <c r="R284" i="58"/>
  <c r="R283" i="58"/>
  <c r="R282" i="58"/>
  <c r="R281" i="58"/>
  <c r="R280" i="58"/>
  <c r="R279" i="58"/>
  <c r="R278" i="58"/>
  <c r="R277" i="58"/>
  <c r="R276" i="58"/>
  <c r="R275" i="58"/>
  <c r="R274" i="58"/>
  <c r="R273" i="58"/>
  <c r="R272" i="58"/>
  <c r="R271" i="58"/>
  <c r="R270" i="58"/>
  <c r="R269" i="58"/>
  <c r="R268" i="58"/>
  <c r="R267" i="58"/>
  <c r="R266" i="58"/>
  <c r="R265" i="58"/>
  <c r="R264" i="58"/>
  <c r="R263" i="58"/>
  <c r="R262" i="58"/>
  <c r="R261" i="58"/>
  <c r="R260" i="58"/>
  <c r="R259" i="58"/>
  <c r="R258" i="58"/>
  <c r="R257" i="58"/>
  <c r="R256" i="58"/>
  <c r="R255" i="58"/>
  <c r="R254" i="58"/>
  <c r="R253" i="58"/>
  <c r="R252" i="58"/>
  <c r="R251" i="58"/>
  <c r="R250" i="58"/>
  <c r="R249" i="58"/>
  <c r="R248" i="58"/>
  <c r="R247" i="58"/>
  <c r="R246" i="58"/>
  <c r="R245" i="58"/>
  <c r="R244" i="58"/>
  <c r="R243" i="58"/>
  <c r="R242" i="58"/>
  <c r="R241" i="58"/>
  <c r="R240" i="58"/>
  <c r="R239" i="58"/>
  <c r="R238" i="58"/>
  <c r="R237" i="58"/>
  <c r="R236" i="58"/>
  <c r="R235" i="58"/>
  <c r="R234" i="58"/>
  <c r="R233" i="58"/>
  <c r="R232" i="58"/>
  <c r="R231" i="58"/>
  <c r="R230" i="58"/>
  <c r="R229" i="58"/>
  <c r="R228" i="58"/>
  <c r="R227" i="58"/>
  <c r="R226" i="58"/>
  <c r="R225" i="58"/>
  <c r="R224" i="58"/>
  <c r="R223" i="58"/>
  <c r="R222" i="58"/>
  <c r="R221" i="58"/>
  <c r="R220" i="58"/>
  <c r="R219" i="58"/>
  <c r="R218" i="58"/>
  <c r="R217" i="58"/>
  <c r="R216" i="58"/>
  <c r="R215" i="58"/>
  <c r="R214" i="58"/>
  <c r="R213" i="58"/>
  <c r="R212" i="58"/>
  <c r="R211" i="58"/>
  <c r="R210" i="58"/>
  <c r="R209" i="58"/>
  <c r="R208" i="58"/>
  <c r="R207" i="58"/>
  <c r="R206" i="58"/>
  <c r="R205" i="58"/>
  <c r="R204" i="58"/>
  <c r="R203" i="58"/>
  <c r="R202" i="58"/>
  <c r="R201" i="58"/>
  <c r="R200" i="58"/>
  <c r="R199" i="58"/>
  <c r="R198" i="58"/>
  <c r="R197" i="58"/>
  <c r="R196" i="58"/>
  <c r="R195" i="58"/>
  <c r="R194" i="58"/>
  <c r="R193" i="58"/>
  <c r="R192" i="58"/>
  <c r="R191" i="58"/>
  <c r="R190" i="58"/>
  <c r="R189" i="58"/>
  <c r="R188" i="58"/>
  <c r="R187" i="58"/>
  <c r="R186" i="58"/>
  <c r="R185" i="58"/>
  <c r="R184" i="58"/>
  <c r="R183" i="58"/>
  <c r="R182" i="58"/>
  <c r="R181" i="58"/>
  <c r="R180" i="58"/>
  <c r="R179" i="58"/>
  <c r="R178" i="58"/>
  <c r="R177" i="58"/>
  <c r="R176" i="58"/>
  <c r="R175" i="58"/>
  <c r="R174" i="58"/>
  <c r="R173" i="58"/>
  <c r="R172" i="58"/>
  <c r="R171" i="58"/>
  <c r="R170" i="58"/>
  <c r="R169" i="58"/>
  <c r="R168" i="58"/>
  <c r="R167" i="58"/>
  <c r="R166" i="58"/>
  <c r="R165" i="58"/>
  <c r="R164" i="58"/>
  <c r="R163" i="58"/>
  <c r="R162" i="58"/>
  <c r="R161" i="58"/>
  <c r="R160" i="58"/>
  <c r="R159" i="58"/>
  <c r="R158" i="58"/>
  <c r="R157" i="58"/>
  <c r="R156" i="58"/>
  <c r="R155" i="58"/>
  <c r="R154" i="58"/>
  <c r="R153" i="58"/>
  <c r="R152" i="58"/>
  <c r="R151" i="58"/>
  <c r="R150" i="58"/>
  <c r="R149" i="58"/>
  <c r="R148" i="58"/>
  <c r="R147" i="58"/>
  <c r="R146" i="58"/>
  <c r="R145" i="58"/>
  <c r="R144" i="58"/>
  <c r="R143" i="58"/>
  <c r="R142" i="58"/>
  <c r="R141" i="58"/>
  <c r="R140" i="58"/>
  <c r="R139" i="58"/>
  <c r="R138" i="58"/>
  <c r="R137" i="58"/>
  <c r="R136" i="58"/>
  <c r="R135" i="58"/>
  <c r="R134" i="58"/>
  <c r="R133" i="58"/>
  <c r="R132" i="58"/>
  <c r="R131" i="58"/>
  <c r="R130" i="58"/>
  <c r="R129" i="58"/>
  <c r="R128" i="58"/>
  <c r="R127" i="58"/>
  <c r="R126" i="58"/>
  <c r="R125" i="58"/>
  <c r="R124" i="58"/>
  <c r="R123" i="58"/>
  <c r="R122" i="58"/>
  <c r="R121" i="58"/>
  <c r="R120" i="58"/>
  <c r="R119" i="58"/>
  <c r="R118" i="58"/>
  <c r="R117" i="58"/>
  <c r="R116" i="58"/>
  <c r="R115" i="58"/>
  <c r="R114" i="58"/>
  <c r="R113" i="58"/>
  <c r="R112" i="58"/>
  <c r="R111" i="58"/>
  <c r="R110" i="58"/>
  <c r="R109" i="58"/>
  <c r="R108" i="58"/>
  <c r="R107" i="58"/>
  <c r="R106" i="58"/>
  <c r="R105" i="58"/>
  <c r="R104" i="58"/>
  <c r="R103" i="58"/>
  <c r="R102" i="58"/>
  <c r="R101" i="58"/>
  <c r="R100" i="58"/>
  <c r="R99" i="58"/>
  <c r="R98" i="58"/>
  <c r="R97" i="58"/>
  <c r="R96" i="58"/>
  <c r="R95" i="58"/>
  <c r="R94" i="58"/>
  <c r="R93" i="58"/>
  <c r="R92" i="58"/>
  <c r="R91" i="58"/>
  <c r="R90" i="58"/>
  <c r="R89" i="58"/>
  <c r="R88" i="58"/>
  <c r="R87" i="58"/>
  <c r="R86" i="58"/>
  <c r="R85" i="58"/>
  <c r="R84" i="58"/>
  <c r="R83" i="58"/>
  <c r="R82" i="58"/>
  <c r="R81" i="58"/>
  <c r="R80" i="58"/>
  <c r="R79" i="58"/>
  <c r="R78" i="58"/>
  <c r="R77" i="58"/>
  <c r="R76" i="58"/>
  <c r="R75" i="58"/>
  <c r="R74" i="58"/>
  <c r="R73" i="58"/>
  <c r="R72" i="58"/>
  <c r="R71" i="58"/>
  <c r="R70" i="58"/>
  <c r="R69" i="58"/>
  <c r="R68" i="58"/>
  <c r="R67" i="58"/>
  <c r="R66" i="58"/>
  <c r="R65" i="58"/>
  <c r="R64" i="58"/>
  <c r="R63" i="58"/>
  <c r="R62" i="58"/>
  <c r="R61" i="58"/>
  <c r="R60" i="58"/>
  <c r="R59" i="58"/>
  <c r="R58" i="58"/>
  <c r="R57" i="58"/>
  <c r="R56" i="58"/>
  <c r="R55" i="58"/>
  <c r="R54" i="58"/>
  <c r="R53" i="58"/>
  <c r="R52" i="58"/>
  <c r="R51" i="58"/>
  <c r="R50" i="58"/>
  <c r="R49" i="58"/>
  <c r="R48" i="58"/>
  <c r="R47" i="58"/>
  <c r="R46" i="58"/>
  <c r="R45" i="58"/>
  <c r="R44" i="58"/>
  <c r="R43" i="58"/>
  <c r="R42" i="58"/>
  <c r="R41" i="58"/>
  <c r="R40" i="58"/>
  <c r="R39" i="58"/>
  <c r="R38" i="58"/>
  <c r="R37" i="58"/>
  <c r="R36" i="58"/>
  <c r="R35" i="58"/>
  <c r="R34" i="58"/>
  <c r="R33" i="58"/>
  <c r="R32" i="58"/>
  <c r="R31" i="58"/>
  <c r="R30" i="58"/>
  <c r="R29" i="58"/>
  <c r="R28" i="58"/>
  <c r="R27" i="58"/>
  <c r="R26" i="58"/>
  <c r="R25" i="58"/>
  <c r="R24" i="58"/>
  <c r="R23" i="58"/>
  <c r="R22" i="58"/>
  <c r="R21" i="58"/>
  <c r="R20" i="58"/>
  <c r="R19" i="58"/>
  <c r="R18" i="58"/>
  <c r="R17" i="58"/>
  <c r="R16" i="58"/>
  <c r="R15" i="58"/>
  <c r="R14" i="58"/>
  <c r="R13" i="58"/>
  <c r="R12" i="58"/>
  <c r="R11" i="58"/>
  <c r="R10" i="58"/>
  <c r="R8" i="58"/>
  <c r="S7" i="58"/>
  <c r="S829" i="58"/>
  <c r="S828" i="58"/>
  <c r="S827" i="58"/>
  <c r="S826" i="58"/>
  <c r="S825" i="58"/>
  <c r="S824" i="58"/>
  <c r="S823" i="58"/>
  <c r="S822" i="58"/>
  <c r="S821" i="58"/>
  <c r="R7" i="58"/>
  <c r="K821" i="58"/>
  <c r="K820" i="58"/>
  <c r="K819" i="58"/>
  <c r="K808" i="58"/>
  <c r="K807" i="58"/>
  <c r="K806" i="58"/>
  <c r="K805" i="58"/>
  <c r="K804" i="58"/>
  <c r="K818" i="58"/>
  <c r="K817" i="58"/>
  <c r="K816" i="58"/>
  <c r="K815" i="58"/>
  <c r="K814" i="58"/>
  <c r="K813" i="58"/>
  <c r="K812" i="58"/>
  <c r="K811" i="58"/>
  <c r="K810" i="58"/>
  <c r="K809" i="58"/>
  <c r="K803" i="58"/>
  <c r="K802" i="58"/>
  <c r="K801" i="58"/>
  <c r="K800" i="58"/>
  <c r="K799" i="58"/>
  <c r="K798" i="58"/>
  <c r="K797" i="58"/>
  <c r="K796" i="58"/>
  <c r="K795" i="58"/>
  <c r="K794" i="58"/>
  <c r="K793" i="58"/>
  <c r="K792" i="58"/>
  <c r="K791" i="58"/>
  <c r="K790" i="58"/>
  <c r="K789" i="58"/>
  <c r="K788" i="58"/>
  <c r="K787" i="58"/>
  <c r="K786" i="58"/>
  <c r="K785" i="58"/>
  <c r="K784" i="58"/>
  <c r="K783" i="58"/>
  <c r="K782" i="58"/>
  <c r="K781" i="58"/>
  <c r="K780" i="58"/>
  <c r="K779" i="58"/>
  <c r="K778" i="58"/>
  <c r="K777" i="58"/>
  <c r="K776" i="58"/>
  <c r="K775" i="58"/>
  <c r="K774" i="58"/>
  <c r="K773" i="58"/>
  <c r="K772" i="58"/>
  <c r="K771" i="58"/>
  <c r="K770" i="58"/>
  <c r="K769" i="58"/>
  <c r="K768" i="58"/>
  <c r="K767" i="58"/>
  <c r="K766" i="58"/>
  <c r="K765" i="58"/>
  <c r="K764" i="58"/>
  <c r="K763" i="58"/>
  <c r="K762" i="58"/>
  <c r="K761" i="58"/>
  <c r="K760" i="58"/>
  <c r="K759" i="58"/>
  <c r="K758" i="58"/>
  <c r="K757" i="58"/>
  <c r="K756" i="58"/>
  <c r="K755" i="58"/>
  <c r="K754" i="58"/>
  <c r="K753" i="58"/>
  <c r="K752" i="58"/>
  <c r="K751" i="58"/>
  <c r="K750" i="58"/>
  <c r="K749" i="58"/>
  <c r="K748" i="58"/>
  <c r="K747" i="58"/>
  <c r="K746" i="58"/>
  <c r="K745" i="58"/>
  <c r="K744" i="58"/>
  <c r="K743" i="58"/>
  <c r="K742" i="58"/>
  <c r="K741" i="58"/>
  <c r="K740" i="58"/>
  <c r="K739" i="58"/>
  <c r="K738" i="58"/>
  <c r="K737" i="58"/>
  <c r="K736" i="58"/>
  <c r="K735" i="58"/>
  <c r="K734" i="58"/>
  <c r="K733" i="58"/>
  <c r="K732" i="58"/>
  <c r="K731" i="58"/>
  <c r="K730" i="58"/>
  <c r="K729" i="58"/>
  <c r="K728" i="58"/>
  <c r="K727" i="58"/>
  <c r="K726" i="58"/>
  <c r="K725" i="58"/>
  <c r="K724" i="58"/>
  <c r="K723" i="58"/>
  <c r="K722" i="58"/>
  <c r="K721" i="58"/>
  <c r="K720" i="58"/>
  <c r="K719" i="58"/>
  <c r="K718" i="58"/>
  <c r="K717" i="58"/>
  <c r="K716" i="58"/>
  <c r="K715" i="58"/>
  <c r="K714" i="58"/>
  <c r="K713" i="58"/>
  <c r="K712" i="58"/>
  <c r="K711" i="58"/>
  <c r="K710" i="58"/>
  <c r="K709" i="58"/>
  <c r="K708" i="58"/>
  <c r="K707" i="58"/>
  <c r="K706" i="58"/>
  <c r="K705" i="58"/>
  <c r="K704" i="58"/>
  <c r="K703" i="58"/>
  <c r="K702" i="58"/>
  <c r="K701" i="58"/>
  <c r="K700" i="58"/>
  <c r="K699" i="58"/>
  <c r="K698" i="58"/>
  <c r="K697" i="58"/>
  <c r="K696" i="58"/>
  <c r="K695" i="58"/>
  <c r="K694" i="58"/>
  <c r="K693" i="58"/>
  <c r="K692" i="58"/>
  <c r="K691" i="58"/>
  <c r="K690" i="58"/>
  <c r="K689" i="58"/>
  <c r="K688" i="58"/>
  <c r="K687" i="58"/>
  <c r="K686" i="58"/>
  <c r="K685" i="58"/>
  <c r="K684" i="58"/>
  <c r="K683" i="58"/>
  <c r="K682" i="58"/>
  <c r="K681" i="58"/>
  <c r="K680" i="58"/>
  <c r="K679" i="58"/>
  <c r="K678" i="58"/>
  <c r="K677" i="58"/>
  <c r="K676" i="58"/>
  <c r="K675" i="58"/>
  <c r="K674" i="58"/>
  <c r="K673" i="58"/>
  <c r="K672" i="58"/>
  <c r="K671" i="58"/>
  <c r="K670" i="58"/>
  <c r="K669" i="58"/>
  <c r="K668" i="58"/>
  <c r="K667" i="58"/>
  <c r="K666" i="58"/>
  <c r="K665" i="58"/>
  <c r="K664" i="58"/>
  <c r="K663" i="58"/>
  <c r="K662" i="58"/>
  <c r="K661" i="58"/>
  <c r="K660" i="58"/>
  <c r="K659" i="58"/>
  <c r="K658" i="58"/>
  <c r="K657" i="58"/>
  <c r="K656" i="58"/>
  <c r="K655" i="58"/>
  <c r="K654" i="58"/>
  <c r="K653" i="58"/>
  <c r="K652" i="58"/>
  <c r="K651" i="58"/>
  <c r="K650" i="58"/>
  <c r="K649" i="58"/>
  <c r="K648" i="58"/>
  <c r="K647" i="58"/>
  <c r="K646" i="58"/>
  <c r="K645" i="58"/>
  <c r="K644" i="58"/>
  <c r="K643" i="58"/>
  <c r="K642" i="58"/>
  <c r="K641" i="58"/>
  <c r="K640" i="58"/>
  <c r="K639" i="58"/>
  <c r="K638" i="58"/>
  <c r="K637" i="58"/>
  <c r="K636" i="58"/>
  <c r="K635" i="58"/>
  <c r="K634" i="58"/>
  <c r="K633" i="58"/>
  <c r="K632" i="58"/>
  <c r="K631" i="58"/>
  <c r="K630" i="58"/>
  <c r="K629" i="58"/>
  <c r="K628" i="58"/>
  <c r="K627" i="58"/>
  <c r="K626" i="58"/>
  <c r="K625" i="58"/>
  <c r="K624" i="58"/>
  <c r="K623" i="58"/>
  <c r="K622" i="58"/>
  <c r="K621" i="58"/>
  <c r="K620" i="58"/>
  <c r="K619" i="58"/>
  <c r="K618" i="58"/>
  <c r="K617" i="58"/>
  <c r="K616" i="58"/>
  <c r="K615" i="58"/>
  <c r="K614" i="58"/>
  <c r="K613" i="58"/>
  <c r="K612" i="58"/>
  <c r="K611" i="58"/>
  <c r="K610" i="58"/>
  <c r="K609" i="58"/>
  <c r="K608" i="58"/>
  <c r="K607" i="58"/>
  <c r="K606" i="58"/>
  <c r="K605" i="58"/>
  <c r="K604" i="58"/>
  <c r="K603" i="58"/>
  <c r="K602" i="58"/>
  <c r="K601" i="58"/>
  <c r="K600" i="58"/>
  <c r="K599" i="58"/>
  <c r="K598" i="58"/>
  <c r="K597" i="58"/>
  <c r="K596" i="58"/>
  <c r="K595" i="58"/>
  <c r="K594" i="58"/>
  <c r="K593" i="58"/>
  <c r="K592" i="58"/>
  <c r="K591" i="58"/>
  <c r="K590" i="58"/>
  <c r="K589" i="58"/>
  <c r="K588" i="58"/>
  <c r="K587" i="58"/>
  <c r="K586" i="58"/>
  <c r="K585" i="58"/>
  <c r="K584" i="58"/>
  <c r="K583" i="58"/>
  <c r="K582" i="58"/>
  <c r="K581" i="58"/>
  <c r="K580" i="58"/>
  <c r="K579" i="58"/>
  <c r="K578" i="58"/>
  <c r="K577" i="58"/>
  <c r="K576" i="58"/>
  <c r="K575" i="58"/>
  <c r="K574" i="58"/>
  <c r="K573" i="58"/>
  <c r="K572" i="58"/>
  <c r="K571" i="58"/>
  <c r="K570" i="58"/>
  <c r="K569" i="58"/>
  <c r="K568" i="58"/>
  <c r="K567" i="58"/>
  <c r="K566" i="58"/>
  <c r="K565" i="58"/>
  <c r="K564" i="58"/>
  <c r="K563" i="58"/>
  <c r="K562" i="58"/>
  <c r="K561" i="58"/>
  <c r="K560" i="58"/>
  <c r="K559" i="58"/>
  <c r="K558" i="58"/>
  <c r="K557" i="58"/>
  <c r="K556" i="58"/>
  <c r="K555" i="58"/>
  <c r="K554" i="58"/>
  <c r="K553" i="58"/>
  <c r="K552" i="58"/>
  <c r="K551" i="58"/>
  <c r="K550" i="58"/>
  <c r="K549" i="58"/>
  <c r="K548" i="58"/>
  <c r="K547" i="58"/>
  <c r="K546" i="58"/>
  <c r="K545" i="58"/>
  <c r="K544" i="58"/>
  <c r="K543" i="58"/>
  <c r="K542" i="58"/>
  <c r="K541" i="58"/>
  <c r="K540" i="58"/>
  <c r="K539" i="58"/>
  <c r="K538" i="58"/>
  <c r="K537" i="58"/>
  <c r="K536" i="58"/>
  <c r="K535" i="58"/>
  <c r="K534" i="58"/>
  <c r="K533" i="58"/>
  <c r="K532" i="58"/>
  <c r="K531" i="58"/>
  <c r="K530" i="58"/>
  <c r="K529" i="58"/>
  <c r="K528" i="58"/>
  <c r="K527" i="58"/>
  <c r="K526" i="58"/>
  <c r="K525" i="58"/>
  <c r="K524" i="58"/>
  <c r="K523" i="58"/>
  <c r="K522" i="58"/>
  <c r="K521" i="58"/>
  <c r="K520" i="58"/>
  <c r="K519" i="58"/>
  <c r="K518" i="58"/>
  <c r="K517" i="58"/>
  <c r="K516" i="58"/>
  <c r="K515" i="58"/>
  <c r="K514" i="58"/>
  <c r="K513" i="58"/>
  <c r="K512" i="58"/>
  <c r="K511" i="58"/>
  <c r="K510" i="58"/>
  <c r="K509" i="58"/>
  <c r="K508" i="58"/>
  <c r="K507" i="58"/>
  <c r="K506" i="58"/>
  <c r="K505" i="58"/>
  <c r="K504" i="58"/>
  <c r="K503" i="58"/>
  <c r="K502" i="58"/>
  <c r="K501" i="58"/>
  <c r="K500" i="58"/>
  <c r="K499" i="58"/>
  <c r="K498" i="58"/>
  <c r="K497" i="58"/>
  <c r="K496" i="58"/>
  <c r="K495" i="58"/>
  <c r="K494" i="58"/>
  <c r="K493" i="58"/>
  <c r="K492" i="58"/>
  <c r="K491" i="58"/>
  <c r="K490" i="58"/>
  <c r="K489" i="58"/>
  <c r="K488" i="58"/>
  <c r="K487" i="58"/>
  <c r="K486" i="58"/>
  <c r="K485" i="58"/>
  <c r="K484" i="58"/>
  <c r="K483" i="58"/>
  <c r="K482" i="58"/>
  <c r="K481" i="58"/>
  <c r="K480" i="58"/>
  <c r="K479" i="58"/>
  <c r="K478" i="58"/>
  <c r="K477" i="58"/>
  <c r="K476" i="58"/>
  <c r="K475" i="58"/>
  <c r="K474" i="58"/>
  <c r="K473" i="58"/>
  <c r="K472" i="58"/>
  <c r="K471" i="58"/>
  <c r="K470" i="58"/>
  <c r="K469" i="58"/>
  <c r="K468" i="58"/>
  <c r="K467" i="58"/>
  <c r="K466" i="58"/>
  <c r="K465" i="58"/>
  <c r="K464" i="58"/>
  <c r="K463" i="58"/>
  <c r="K462" i="58"/>
  <c r="K461" i="58"/>
  <c r="K460" i="58"/>
  <c r="K459" i="58"/>
  <c r="K458" i="58"/>
  <c r="K457" i="58"/>
  <c r="K456" i="58"/>
  <c r="K455" i="58"/>
  <c r="K454" i="58"/>
  <c r="K453" i="58"/>
  <c r="K452" i="58"/>
  <c r="K451" i="58"/>
  <c r="K450" i="58"/>
  <c r="K449" i="58"/>
  <c r="K448" i="58"/>
  <c r="K447" i="58"/>
  <c r="K446" i="58"/>
  <c r="K445" i="58"/>
  <c r="K444" i="58"/>
  <c r="K443" i="58"/>
  <c r="K442" i="58"/>
  <c r="K441" i="58"/>
  <c r="K440" i="58"/>
  <c r="K439" i="58"/>
  <c r="K438" i="58"/>
  <c r="K437" i="58"/>
  <c r="K436" i="58"/>
  <c r="K435" i="58"/>
  <c r="K434" i="58"/>
  <c r="K433" i="58"/>
  <c r="K432" i="58"/>
  <c r="K431" i="58"/>
  <c r="K430" i="58"/>
  <c r="K429" i="58"/>
  <c r="K428" i="58"/>
  <c r="K427" i="58"/>
  <c r="K426" i="58"/>
  <c r="K425" i="58"/>
  <c r="K424" i="58"/>
  <c r="K423" i="58"/>
  <c r="K422" i="58"/>
  <c r="K421" i="58"/>
  <c r="K420" i="58"/>
  <c r="K419" i="58"/>
  <c r="K418" i="58"/>
  <c r="K417" i="58"/>
  <c r="K416" i="58"/>
  <c r="K415" i="58"/>
  <c r="K414" i="58"/>
  <c r="K413" i="58"/>
  <c r="K412" i="58"/>
  <c r="K411" i="58"/>
  <c r="K410" i="58"/>
  <c r="K409" i="58"/>
  <c r="K408" i="58"/>
  <c r="K407" i="58"/>
  <c r="K406" i="58"/>
  <c r="K405" i="58"/>
  <c r="K404" i="58"/>
  <c r="K403" i="58"/>
  <c r="K402" i="58"/>
  <c r="K401" i="58"/>
  <c r="K400" i="58"/>
  <c r="K399" i="58"/>
  <c r="K398" i="58"/>
  <c r="K397" i="58"/>
  <c r="K396" i="58"/>
  <c r="K395" i="58"/>
  <c r="K394" i="58"/>
  <c r="K393" i="58"/>
  <c r="K392" i="58"/>
  <c r="K391" i="58"/>
  <c r="K390" i="58"/>
  <c r="K389" i="58"/>
  <c r="K388" i="58"/>
  <c r="K387" i="58"/>
  <c r="K386" i="58"/>
  <c r="K385" i="58"/>
  <c r="K384" i="58"/>
  <c r="K383" i="58"/>
  <c r="K382" i="58"/>
  <c r="K381" i="58"/>
  <c r="K380" i="58"/>
  <c r="K379" i="58"/>
  <c r="K378" i="58"/>
  <c r="K377" i="58"/>
  <c r="K376" i="58"/>
  <c r="K375" i="58"/>
  <c r="K374" i="58"/>
  <c r="K373" i="58"/>
  <c r="K372" i="58"/>
  <c r="K371" i="58"/>
  <c r="K370" i="58"/>
  <c r="K369" i="58"/>
  <c r="K368" i="58"/>
  <c r="K367" i="58"/>
  <c r="K366" i="58"/>
  <c r="K365" i="58"/>
  <c r="K364" i="58"/>
  <c r="K363" i="58"/>
  <c r="K362" i="58"/>
  <c r="K361" i="58"/>
  <c r="K360" i="58"/>
  <c r="K359" i="58"/>
  <c r="K358" i="58"/>
  <c r="K357" i="58"/>
  <c r="K356" i="58"/>
  <c r="K355" i="58"/>
  <c r="K354" i="58"/>
  <c r="K353" i="58"/>
  <c r="K352" i="58"/>
  <c r="K351" i="58"/>
  <c r="K350" i="58"/>
  <c r="K349" i="58"/>
  <c r="K348" i="58"/>
  <c r="K347" i="58"/>
  <c r="K346" i="58"/>
  <c r="K345" i="58"/>
  <c r="K344" i="58"/>
  <c r="K343" i="58"/>
  <c r="K342" i="58"/>
  <c r="K341" i="58"/>
  <c r="K340" i="58"/>
  <c r="K339" i="58"/>
  <c r="K338" i="58"/>
  <c r="K337" i="58"/>
  <c r="K336" i="58"/>
  <c r="K335" i="58"/>
  <c r="K334" i="58"/>
  <c r="K333" i="58"/>
  <c r="K332" i="58"/>
  <c r="K331" i="58"/>
  <c r="K330" i="58"/>
  <c r="K329" i="58"/>
  <c r="K328" i="58"/>
  <c r="K327" i="58"/>
  <c r="K326" i="58"/>
  <c r="K325" i="58"/>
  <c r="K324" i="58"/>
  <c r="K323" i="58"/>
  <c r="K322" i="58"/>
  <c r="K321" i="58"/>
  <c r="K320" i="58"/>
  <c r="K319" i="58"/>
  <c r="K318" i="58"/>
  <c r="K317" i="58"/>
  <c r="K316" i="58"/>
  <c r="K315" i="58"/>
  <c r="K314" i="58"/>
  <c r="K313" i="58"/>
  <c r="K312" i="58"/>
  <c r="K311" i="58"/>
  <c r="K310" i="58"/>
  <c r="K309" i="58"/>
  <c r="K308" i="58"/>
  <c r="K307" i="58"/>
  <c r="K306" i="58"/>
  <c r="K305" i="58"/>
  <c r="K304" i="58"/>
  <c r="K303" i="58"/>
  <c r="K302" i="58"/>
  <c r="K301" i="58"/>
  <c r="K300" i="58"/>
  <c r="K299" i="58"/>
  <c r="K298" i="58"/>
  <c r="K297" i="58"/>
  <c r="K296" i="58"/>
  <c r="K295" i="58"/>
  <c r="K294" i="58"/>
  <c r="K293" i="58"/>
  <c r="K292" i="58"/>
  <c r="K291" i="58"/>
  <c r="K290" i="58"/>
  <c r="K289" i="58"/>
  <c r="K288" i="58"/>
  <c r="K287" i="58"/>
  <c r="K286" i="58"/>
  <c r="K285" i="58"/>
  <c r="K284" i="58"/>
  <c r="K283" i="58"/>
  <c r="K282" i="58"/>
  <c r="K281" i="58"/>
  <c r="K280" i="58"/>
  <c r="K279" i="58"/>
  <c r="K278" i="58"/>
  <c r="K277" i="58"/>
  <c r="K276" i="58"/>
  <c r="K275" i="58"/>
  <c r="K274" i="58"/>
  <c r="K273" i="58"/>
  <c r="K272" i="58"/>
  <c r="K271" i="58"/>
  <c r="K270" i="58"/>
  <c r="K269" i="58"/>
  <c r="K268" i="58"/>
  <c r="K267" i="58"/>
  <c r="K266" i="58"/>
  <c r="K265" i="58"/>
  <c r="K264" i="58"/>
  <c r="K263" i="58"/>
  <c r="K262" i="58"/>
  <c r="K261" i="58"/>
  <c r="K260" i="58"/>
  <c r="K259" i="58"/>
  <c r="K258" i="58"/>
  <c r="K257" i="58"/>
  <c r="K256" i="58"/>
  <c r="K255" i="58"/>
  <c r="K254" i="58"/>
  <c r="K253" i="58"/>
  <c r="K252" i="58"/>
  <c r="K251" i="58"/>
  <c r="K250" i="58"/>
  <c r="K249" i="58"/>
  <c r="K248" i="58"/>
  <c r="K247" i="58"/>
  <c r="K246" i="58"/>
  <c r="K245" i="58"/>
  <c r="K244" i="58"/>
  <c r="K243" i="58"/>
  <c r="K242" i="58"/>
  <c r="K241" i="58"/>
  <c r="K240" i="58"/>
  <c r="K239" i="58"/>
  <c r="K238" i="58"/>
  <c r="K237" i="58"/>
  <c r="K236" i="58"/>
  <c r="K235" i="58"/>
  <c r="K234" i="58"/>
  <c r="K233" i="58"/>
  <c r="K232" i="58"/>
  <c r="K231" i="58"/>
  <c r="K230" i="58"/>
  <c r="K229" i="58"/>
  <c r="K228" i="58"/>
  <c r="K227" i="58"/>
  <c r="K226" i="58"/>
  <c r="K225" i="58"/>
  <c r="K224" i="58"/>
  <c r="K223" i="58"/>
  <c r="K222" i="58"/>
  <c r="K221" i="58"/>
  <c r="K220" i="58"/>
  <c r="K219" i="58"/>
  <c r="K218" i="58"/>
  <c r="K217" i="58"/>
  <c r="K216" i="58"/>
  <c r="K215" i="58"/>
  <c r="K214" i="58"/>
  <c r="K213" i="58"/>
  <c r="K212" i="58"/>
  <c r="K211" i="58"/>
  <c r="K210" i="58"/>
  <c r="K209" i="58"/>
  <c r="K208" i="58"/>
  <c r="K207" i="58"/>
  <c r="K206" i="58"/>
  <c r="K205" i="58"/>
  <c r="K204" i="58"/>
  <c r="K203" i="58"/>
  <c r="K202" i="58"/>
  <c r="K201" i="58"/>
  <c r="K200" i="58"/>
  <c r="K199" i="58"/>
  <c r="K198" i="58"/>
  <c r="K197" i="58"/>
  <c r="K196" i="58"/>
  <c r="K195" i="58"/>
  <c r="K194" i="58"/>
  <c r="K193" i="58"/>
  <c r="K192" i="58"/>
  <c r="K191" i="58"/>
  <c r="K190" i="58"/>
  <c r="K189" i="58"/>
  <c r="K188" i="58"/>
  <c r="K187" i="58"/>
  <c r="K186" i="58"/>
  <c r="K185" i="58"/>
  <c r="K184" i="58"/>
  <c r="K183" i="58"/>
  <c r="K182" i="58"/>
  <c r="K181" i="58"/>
  <c r="K180" i="58"/>
  <c r="K179" i="58"/>
  <c r="K178" i="58"/>
  <c r="K177" i="58"/>
  <c r="K176" i="58"/>
  <c r="K175" i="58"/>
  <c r="K174" i="58"/>
  <c r="K173" i="58"/>
  <c r="K172" i="58"/>
  <c r="K171" i="58"/>
  <c r="K170" i="58"/>
  <c r="K169" i="58"/>
  <c r="K168" i="58"/>
  <c r="K167" i="58"/>
  <c r="K166" i="58"/>
  <c r="K165" i="58"/>
  <c r="K164" i="58"/>
  <c r="K163" i="58"/>
  <c r="K162" i="58"/>
  <c r="K161" i="58"/>
  <c r="K160" i="58"/>
  <c r="K159" i="58"/>
  <c r="K158" i="58"/>
  <c r="K157" i="58"/>
  <c r="K156" i="58"/>
  <c r="K155" i="58"/>
  <c r="K154" i="58"/>
  <c r="K153" i="58"/>
  <c r="K152" i="58"/>
  <c r="K151" i="58"/>
  <c r="K150" i="58"/>
  <c r="K149" i="58"/>
  <c r="K148" i="58"/>
  <c r="K147" i="58"/>
  <c r="K146" i="58"/>
  <c r="K145" i="58"/>
  <c r="K144" i="58"/>
  <c r="K143" i="58"/>
  <c r="K142" i="58"/>
  <c r="K141" i="58"/>
  <c r="K140" i="58"/>
  <c r="K139" i="58"/>
  <c r="K138" i="58"/>
  <c r="K137" i="58"/>
  <c r="K136" i="58"/>
  <c r="K135" i="58"/>
  <c r="K134" i="58"/>
  <c r="K133" i="58"/>
  <c r="K132" i="58"/>
  <c r="K131" i="58"/>
  <c r="K130" i="58"/>
  <c r="K129" i="58"/>
  <c r="K128" i="58"/>
  <c r="K127" i="58"/>
  <c r="K126" i="58"/>
  <c r="K125" i="58"/>
  <c r="K124" i="58"/>
  <c r="K123" i="58"/>
  <c r="K122" i="58"/>
  <c r="K121" i="58"/>
  <c r="K120" i="58"/>
  <c r="K119" i="58"/>
  <c r="K118" i="58"/>
  <c r="K117" i="58"/>
  <c r="K116" i="58"/>
  <c r="K115" i="58"/>
  <c r="K114" i="58"/>
  <c r="K113" i="58"/>
  <c r="K112" i="58"/>
  <c r="K111" i="58"/>
  <c r="K110" i="58"/>
  <c r="K109" i="58"/>
  <c r="K108" i="58"/>
  <c r="K107" i="58"/>
  <c r="K106" i="58"/>
  <c r="K105" i="58"/>
  <c r="K104" i="58"/>
  <c r="K103" i="58"/>
  <c r="K102" i="58"/>
  <c r="K101" i="58"/>
  <c r="K100" i="58"/>
  <c r="K99" i="58"/>
  <c r="K98" i="58"/>
  <c r="K97" i="58"/>
  <c r="K96" i="58"/>
  <c r="K95" i="58"/>
  <c r="K94" i="58"/>
  <c r="K93" i="58"/>
  <c r="K92" i="58"/>
  <c r="K91" i="58"/>
  <c r="K90" i="58"/>
  <c r="K89" i="58"/>
  <c r="K88" i="58"/>
  <c r="K87" i="58"/>
  <c r="K86" i="58"/>
  <c r="K85" i="58"/>
  <c r="K84" i="58"/>
  <c r="K83" i="58"/>
  <c r="K82" i="58"/>
  <c r="K81" i="58"/>
  <c r="K80" i="58"/>
  <c r="K79" i="58"/>
  <c r="K78" i="58"/>
  <c r="K77" i="58"/>
  <c r="K76" i="58"/>
  <c r="K75" i="58"/>
  <c r="K74" i="58"/>
  <c r="K73" i="58"/>
  <c r="K72" i="58"/>
  <c r="K71" i="58"/>
  <c r="K70" i="58"/>
  <c r="K69" i="58"/>
  <c r="K68" i="58"/>
  <c r="K67" i="58"/>
  <c r="K66" i="58"/>
  <c r="K65" i="58"/>
  <c r="K64" i="58"/>
  <c r="K63" i="58"/>
  <c r="K62" i="58"/>
  <c r="K61" i="58"/>
  <c r="K60" i="58"/>
  <c r="K59" i="58"/>
  <c r="K58" i="58"/>
  <c r="K57" i="58"/>
  <c r="K56" i="58"/>
  <c r="K55" i="58"/>
  <c r="K54" i="58"/>
  <c r="K53" i="58"/>
  <c r="K52" i="58"/>
  <c r="K51" i="58"/>
  <c r="K50" i="58"/>
  <c r="K49" i="58"/>
  <c r="K48" i="58"/>
  <c r="K47" i="58"/>
  <c r="K46" i="58"/>
  <c r="K45" i="58"/>
  <c r="K44" i="58"/>
  <c r="K43" i="58"/>
  <c r="K42" i="58"/>
  <c r="K41" i="58"/>
  <c r="K40" i="58"/>
  <c r="K39" i="58"/>
  <c r="K38" i="58"/>
  <c r="K37" i="58"/>
  <c r="K36" i="58"/>
  <c r="K35" i="58"/>
  <c r="K34" i="58"/>
  <c r="K33" i="58"/>
  <c r="K32" i="58"/>
  <c r="K31" i="58"/>
  <c r="K30" i="58"/>
  <c r="K29" i="58"/>
  <c r="K28" i="58"/>
  <c r="K27" i="58"/>
  <c r="K26" i="58"/>
  <c r="K25" i="58"/>
  <c r="K24" i="58"/>
  <c r="K23" i="58"/>
  <c r="K22" i="58"/>
  <c r="K21" i="58"/>
  <c r="K20" i="58"/>
  <c r="K19" i="58"/>
  <c r="K18" i="58"/>
  <c r="K17" i="58"/>
  <c r="K16" i="58"/>
  <c r="K15" i="58"/>
  <c r="K14" i="58"/>
  <c r="K13" i="58"/>
  <c r="K12" i="58"/>
  <c r="K11" i="58"/>
  <c r="K10" i="58"/>
  <c r="K9" i="58"/>
  <c r="K8" i="58"/>
  <c r="J823" i="58"/>
  <c r="J822" i="58"/>
  <c r="J821" i="58"/>
  <c r="J820" i="58"/>
  <c r="J819" i="58"/>
  <c r="J818" i="58"/>
  <c r="J817" i="58"/>
  <c r="J816" i="58"/>
  <c r="J815" i="58"/>
  <c r="J814" i="58"/>
  <c r="J813" i="58"/>
  <c r="J812" i="58"/>
  <c r="J811" i="58"/>
  <c r="J810" i="58"/>
  <c r="J809" i="58"/>
  <c r="J808" i="58"/>
  <c r="J807" i="58"/>
  <c r="J806" i="58"/>
  <c r="J805" i="58"/>
  <c r="J804" i="58"/>
  <c r="J803" i="58"/>
  <c r="J802" i="58"/>
  <c r="J801" i="58"/>
  <c r="J800" i="58"/>
  <c r="J799" i="58"/>
  <c r="J798" i="58"/>
  <c r="J797" i="58"/>
  <c r="J796" i="58"/>
  <c r="J795" i="58"/>
  <c r="J794" i="58"/>
  <c r="J793" i="58"/>
  <c r="J792" i="58"/>
  <c r="J791" i="58"/>
  <c r="J790" i="58"/>
  <c r="J789" i="58"/>
  <c r="J788" i="58"/>
  <c r="J787" i="58"/>
  <c r="J786" i="58"/>
  <c r="J785" i="58"/>
  <c r="J784" i="58"/>
  <c r="J783" i="58"/>
  <c r="J782" i="58"/>
  <c r="J781" i="58"/>
  <c r="J780" i="58"/>
  <c r="J779" i="58"/>
  <c r="J778" i="58"/>
  <c r="J777" i="58"/>
  <c r="J776" i="58"/>
  <c r="J775" i="58"/>
  <c r="J774" i="58"/>
  <c r="J773" i="58"/>
  <c r="J772" i="58"/>
  <c r="J771" i="58"/>
  <c r="J770" i="58"/>
  <c r="J769" i="58"/>
  <c r="J768" i="58"/>
  <c r="J767" i="58"/>
  <c r="J766" i="58"/>
  <c r="J765" i="58"/>
  <c r="J764" i="58"/>
  <c r="J763" i="58"/>
  <c r="J762" i="58"/>
  <c r="J761" i="58"/>
  <c r="J760" i="58"/>
  <c r="J759" i="58"/>
  <c r="J758" i="58"/>
  <c r="J757" i="58"/>
  <c r="J756" i="58"/>
  <c r="J755" i="58"/>
  <c r="J754" i="58"/>
  <c r="J753" i="58"/>
  <c r="J752" i="58"/>
  <c r="J751" i="58"/>
  <c r="J750" i="58"/>
  <c r="J749" i="58"/>
  <c r="J748" i="58"/>
  <c r="J747" i="58"/>
  <c r="J746" i="58"/>
  <c r="J745" i="58"/>
  <c r="J744" i="58"/>
  <c r="J743" i="58"/>
  <c r="J742" i="58"/>
  <c r="J741" i="58"/>
  <c r="J740" i="58"/>
  <c r="J739" i="58"/>
  <c r="J738" i="58"/>
  <c r="J737" i="58"/>
  <c r="J736" i="58"/>
  <c r="J735" i="58"/>
  <c r="J734" i="58"/>
  <c r="J733" i="58"/>
  <c r="J732" i="58"/>
  <c r="J731" i="58"/>
  <c r="J730" i="58"/>
  <c r="J729" i="58"/>
  <c r="J728" i="58"/>
  <c r="J727" i="58"/>
  <c r="J726" i="58"/>
  <c r="J725" i="58"/>
  <c r="J724" i="58"/>
  <c r="J723" i="58"/>
  <c r="J722" i="58"/>
  <c r="J721" i="58"/>
  <c r="J720" i="58"/>
  <c r="J719" i="58"/>
  <c r="J718" i="58"/>
  <c r="J717" i="58"/>
  <c r="J716" i="58"/>
  <c r="J715" i="58"/>
  <c r="J714" i="58"/>
  <c r="J713" i="58"/>
  <c r="J712" i="58"/>
  <c r="J711" i="58"/>
  <c r="J710" i="58"/>
  <c r="J709" i="58"/>
  <c r="J708" i="58"/>
  <c r="J707" i="58"/>
  <c r="J706" i="58"/>
  <c r="J705" i="58"/>
  <c r="J704" i="58"/>
  <c r="J703" i="58"/>
  <c r="J702" i="58"/>
  <c r="J701" i="58"/>
  <c r="J700" i="58"/>
  <c r="J699" i="58"/>
  <c r="J698" i="58"/>
  <c r="J697" i="58"/>
  <c r="J696" i="58"/>
  <c r="J695" i="58"/>
  <c r="J694" i="58"/>
  <c r="J693" i="58"/>
  <c r="J692" i="58"/>
  <c r="J691" i="58"/>
  <c r="J690" i="58"/>
  <c r="J689" i="58"/>
  <c r="J688" i="58"/>
  <c r="J687" i="58"/>
  <c r="J686" i="58"/>
  <c r="J685" i="58"/>
  <c r="J684" i="58"/>
  <c r="J683" i="58"/>
  <c r="J682" i="58"/>
  <c r="J681" i="58"/>
  <c r="J680" i="58"/>
  <c r="J679" i="58"/>
  <c r="J678" i="58"/>
  <c r="J677" i="58"/>
  <c r="J676" i="58"/>
  <c r="J675" i="58"/>
  <c r="J674" i="58"/>
  <c r="J673" i="58"/>
  <c r="J672" i="58"/>
  <c r="J671" i="58"/>
  <c r="J670" i="58"/>
  <c r="J669" i="58"/>
  <c r="J668" i="58"/>
  <c r="J667" i="58"/>
  <c r="J666" i="58"/>
  <c r="J665" i="58"/>
  <c r="J664" i="58"/>
  <c r="J663" i="58"/>
  <c r="J662" i="58"/>
  <c r="J661" i="58"/>
  <c r="J660" i="58"/>
  <c r="J659" i="58"/>
  <c r="J658" i="58"/>
  <c r="J657" i="58"/>
  <c r="J656" i="58"/>
  <c r="J655" i="58"/>
  <c r="J654" i="58"/>
  <c r="J653" i="58"/>
  <c r="J652" i="58"/>
  <c r="J651" i="58"/>
  <c r="J650" i="58"/>
  <c r="J649" i="58"/>
  <c r="J648" i="58"/>
  <c r="J647" i="58"/>
  <c r="J646" i="58"/>
  <c r="J645" i="58"/>
  <c r="J644" i="58"/>
  <c r="J643" i="58"/>
  <c r="J642" i="58"/>
  <c r="J641" i="58"/>
  <c r="J640" i="58"/>
  <c r="J639" i="58"/>
  <c r="J638" i="58"/>
  <c r="J637" i="58"/>
  <c r="J636" i="58"/>
  <c r="J635" i="58"/>
  <c r="J634" i="58"/>
  <c r="J633" i="58"/>
  <c r="J632" i="58"/>
  <c r="J631" i="58"/>
  <c r="J630" i="58"/>
  <c r="J629" i="58"/>
  <c r="J628" i="58"/>
  <c r="J627" i="58"/>
  <c r="J626" i="58"/>
  <c r="J625" i="58"/>
  <c r="J624" i="58"/>
  <c r="J623" i="58"/>
  <c r="J622" i="58"/>
  <c r="J621" i="58"/>
  <c r="J620" i="58"/>
  <c r="J619" i="58"/>
  <c r="J618" i="58"/>
  <c r="J617" i="58"/>
  <c r="J616" i="58"/>
  <c r="J615" i="58"/>
  <c r="J614" i="58"/>
  <c r="J613" i="58"/>
  <c r="J612" i="58"/>
  <c r="J611" i="58"/>
  <c r="J610" i="58"/>
  <c r="J609" i="58"/>
  <c r="J608" i="58"/>
  <c r="J607" i="58"/>
  <c r="J606" i="58"/>
  <c r="J605" i="58"/>
  <c r="J604" i="58"/>
  <c r="J603" i="58"/>
  <c r="J602" i="58"/>
  <c r="J601" i="58"/>
  <c r="J600" i="58"/>
  <c r="J599" i="58"/>
  <c r="J598" i="58"/>
  <c r="J597" i="58"/>
  <c r="J596" i="58"/>
  <c r="J595" i="58"/>
  <c r="J594" i="58"/>
  <c r="J593" i="58"/>
  <c r="J592" i="58"/>
  <c r="J591" i="58"/>
  <c r="J590" i="58"/>
  <c r="J589" i="58"/>
  <c r="J588" i="58"/>
  <c r="J587" i="58"/>
  <c r="J586" i="58"/>
  <c r="J585" i="58"/>
  <c r="J584" i="58"/>
  <c r="J583" i="58"/>
  <c r="J582" i="58"/>
  <c r="J581" i="58"/>
  <c r="J580" i="58"/>
  <c r="J579" i="58"/>
  <c r="J578" i="58"/>
  <c r="J577" i="58"/>
  <c r="J576" i="58"/>
  <c r="J575" i="58"/>
  <c r="J574" i="58"/>
  <c r="J573" i="58"/>
  <c r="J572" i="58"/>
  <c r="J571" i="58"/>
  <c r="J570" i="58"/>
  <c r="J569" i="58"/>
  <c r="J568" i="58"/>
  <c r="J567" i="58"/>
  <c r="J566" i="58"/>
  <c r="J565" i="58"/>
  <c r="J564" i="58"/>
  <c r="J563" i="58"/>
  <c r="J562" i="58"/>
  <c r="J561" i="58"/>
  <c r="J560" i="58"/>
  <c r="J559" i="58"/>
  <c r="J558" i="58"/>
  <c r="J557" i="58"/>
  <c r="J556" i="58"/>
  <c r="J555" i="58"/>
  <c r="J554" i="58"/>
  <c r="J553" i="58"/>
  <c r="J552" i="58"/>
  <c r="J551" i="58"/>
  <c r="J550" i="58"/>
  <c r="J549" i="58"/>
  <c r="J548" i="58"/>
  <c r="J547" i="58"/>
  <c r="J546" i="58"/>
  <c r="J545" i="58"/>
  <c r="J544" i="58"/>
  <c r="J543" i="58"/>
  <c r="J542" i="58"/>
  <c r="J541" i="58"/>
  <c r="J540" i="58"/>
  <c r="J539" i="58"/>
  <c r="J538" i="58"/>
  <c r="J537" i="58"/>
  <c r="J536" i="58"/>
  <c r="J535" i="58"/>
  <c r="J534" i="58"/>
  <c r="J533" i="58"/>
  <c r="J532" i="58"/>
  <c r="J531" i="58"/>
  <c r="J530" i="58"/>
  <c r="J529" i="58"/>
  <c r="J528" i="58"/>
  <c r="J527" i="58"/>
  <c r="J526" i="58"/>
  <c r="J525" i="58"/>
  <c r="J524" i="58"/>
  <c r="J523" i="58"/>
  <c r="J522" i="58"/>
  <c r="J521" i="58"/>
  <c r="J520" i="58"/>
  <c r="J519" i="58"/>
  <c r="J518" i="58"/>
  <c r="J517" i="58"/>
  <c r="J516" i="58"/>
  <c r="J515" i="58"/>
  <c r="J514" i="58"/>
  <c r="J513" i="58"/>
  <c r="J512" i="58"/>
  <c r="J511" i="58"/>
  <c r="J510" i="58"/>
  <c r="J509" i="58"/>
  <c r="J508" i="58"/>
  <c r="J507" i="58"/>
  <c r="J506" i="58"/>
  <c r="J505" i="58"/>
  <c r="J504" i="58"/>
  <c r="J503" i="58"/>
  <c r="J502" i="58"/>
  <c r="J501" i="58"/>
  <c r="J500" i="58"/>
  <c r="J499" i="58"/>
  <c r="J498" i="58"/>
  <c r="J497" i="58"/>
  <c r="J496" i="58"/>
  <c r="J495" i="58"/>
  <c r="J494" i="58"/>
  <c r="J493" i="58"/>
  <c r="J492" i="58"/>
  <c r="J491" i="58"/>
  <c r="J490" i="58"/>
  <c r="J489" i="58"/>
  <c r="J488" i="58"/>
  <c r="J487" i="58"/>
  <c r="J486" i="58"/>
  <c r="J485" i="58"/>
  <c r="J484" i="58"/>
  <c r="J483" i="58"/>
  <c r="J482" i="58"/>
  <c r="J481" i="58"/>
  <c r="J480" i="58"/>
  <c r="J479" i="58"/>
  <c r="J478" i="58"/>
  <c r="J477" i="58"/>
  <c r="J476" i="58"/>
  <c r="J475" i="58"/>
  <c r="J474" i="58"/>
  <c r="J473" i="58"/>
  <c r="J472" i="58"/>
  <c r="J471" i="58"/>
  <c r="J470" i="58"/>
  <c r="J469" i="58"/>
  <c r="J468" i="58"/>
  <c r="J467" i="58"/>
  <c r="J466" i="58"/>
  <c r="J465" i="58"/>
  <c r="J464" i="58"/>
  <c r="J463" i="58"/>
  <c r="J462" i="58"/>
  <c r="J461" i="58"/>
  <c r="J460" i="58"/>
  <c r="J459" i="58"/>
  <c r="J458" i="58"/>
  <c r="J457" i="58"/>
  <c r="J456" i="58"/>
  <c r="J455" i="58"/>
  <c r="J454" i="58"/>
  <c r="J453" i="58"/>
  <c r="J452" i="58"/>
  <c r="J451" i="58"/>
  <c r="J450" i="58"/>
  <c r="J449" i="58"/>
  <c r="J448" i="58"/>
  <c r="J447" i="58"/>
  <c r="J446" i="58"/>
  <c r="J445" i="58"/>
  <c r="J444" i="58"/>
  <c r="J443" i="58"/>
  <c r="J442" i="58"/>
  <c r="J441" i="58"/>
  <c r="J440" i="58"/>
  <c r="J439" i="58"/>
  <c r="J438" i="58"/>
  <c r="J437" i="58"/>
  <c r="J436" i="58"/>
  <c r="J435" i="58"/>
  <c r="J434" i="58"/>
  <c r="J433" i="58"/>
  <c r="J432" i="58"/>
  <c r="J431" i="58"/>
  <c r="J430" i="58"/>
  <c r="J429" i="58"/>
  <c r="J428" i="58"/>
  <c r="J427" i="58"/>
  <c r="J426" i="58"/>
  <c r="J425" i="58"/>
  <c r="J424" i="58"/>
  <c r="J423" i="58"/>
  <c r="J422" i="58"/>
  <c r="J421" i="58"/>
  <c r="J420" i="58"/>
  <c r="J419" i="58"/>
  <c r="J418" i="58"/>
  <c r="J417" i="58"/>
  <c r="J416" i="58"/>
  <c r="J415" i="58"/>
  <c r="J414" i="58"/>
  <c r="J413" i="58"/>
  <c r="J412" i="58"/>
  <c r="J411" i="58"/>
  <c r="J410" i="58"/>
  <c r="J409" i="58"/>
  <c r="J408" i="58"/>
  <c r="J407" i="58"/>
  <c r="J406" i="58"/>
  <c r="J405" i="58"/>
  <c r="J404" i="58"/>
  <c r="J403" i="58"/>
  <c r="J402" i="58"/>
  <c r="J401" i="58"/>
  <c r="J400" i="58"/>
  <c r="J399" i="58"/>
  <c r="J398" i="58"/>
  <c r="J397" i="58"/>
  <c r="J396" i="58"/>
  <c r="J395" i="58"/>
  <c r="J394" i="58"/>
  <c r="J393" i="58"/>
  <c r="J392" i="58"/>
  <c r="J391" i="58"/>
  <c r="J390" i="58"/>
  <c r="J389" i="58"/>
  <c r="J388" i="58"/>
  <c r="J387" i="58"/>
  <c r="J386" i="58"/>
  <c r="J385" i="58"/>
  <c r="J384" i="58"/>
  <c r="J383" i="58"/>
  <c r="J382" i="58"/>
  <c r="J381" i="58"/>
  <c r="J380" i="58"/>
  <c r="J379" i="58"/>
  <c r="J378" i="58"/>
  <c r="J377" i="58"/>
  <c r="J376" i="58"/>
  <c r="J375" i="58"/>
  <c r="J374" i="58"/>
  <c r="J373" i="58"/>
  <c r="J372" i="58"/>
  <c r="J371" i="58"/>
  <c r="J370" i="58"/>
  <c r="J369" i="58"/>
  <c r="J368" i="58"/>
  <c r="J367" i="58"/>
  <c r="J366" i="58"/>
  <c r="J365" i="58"/>
  <c r="J364" i="58"/>
  <c r="J363" i="58"/>
  <c r="J362" i="58"/>
  <c r="J361" i="58"/>
  <c r="J360" i="58"/>
  <c r="J359" i="58"/>
  <c r="J358" i="58"/>
  <c r="J357" i="58"/>
  <c r="J356" i="58"/>
  <c r="J355" i="58"/>
  <c r="J354" i="58"/>
  <c r="J353" i="58"/>
  <c r="J352" i="58"/>
  <c r="J351" i="58"/>
  <c r="J350" i="58"/>
  <c r="J349" i="58"/>
  <c r="J348" i="58"/>
  <c r="J347" i="58"/>
  <c r="J346" i="58"/>
  <c r="J345" i="58"/>
  <c r="J344" i="58"/>
  <c r="J343" i="58"/>
  <c r="J342" i="58"/>
  <c r="J341" i="58"/>
  <c r="J340" i="58"/>
  <c r="J339" i="58"/>
  <c r="J338" i="58"/>
  <c r="J337" i="58"/>
  <c r="J336" i="58"/>
  <c r="J335" i="58"/>
  <c r="J334" i="58"/>
  <c r="J333" i="58"/>
  <c r="J332" i="58"/>
  <c r="J331" i="58"/>
  <c r="J330" i="58"/>
  <c r="J329" i="58"/>
  <c r="J328" i="58"/>
  <c r="J327" i="58"/>
  <c r="J326" i="58"/>
  <c r="J325" i="58"/>
  <c r="J324" i="58"/>
  <c r="J323" i="58"/>
  <c r="J322" i="58"/>
  <c r="J321" i="58"/>
  <c r="J320" i="58"/>
  <c r="J319" i="58"/>
  <c r="J318" i="58"/>
  <c r="J317" i="58"/>
  <c r="J316" i="58"/>
  <c r="J315" i="58"/>
  <c r="J314" i="58"/>
  <c r="J313" i="58"/>
  <c r="J312" i="58"/>
  <c r="J311" i="58"/>
  <c r="J310" i="58"/>
  <c r="J309" i="58"/>
  <c r="J308" i="58"/>
  <c r="J307" i="58"/>
  <c r="J306" i="58"/>
  <c r="J305" i="58"/>
  <c r="J304" i="58"/>
  <c r="J303" i="58"/>
  <c r="J302" i="58"/>
  <c r="J301" i="58"/>
  <c r="J300" i="58"/>
  <c r="J299" i="58"/>
  <c r="J298" i="58"/>
  <c r="J297" i="58"/>
  <c r="J296" i="58"/>
  <c r="J295" i="58"/>
  <c r="J294" i="58"/>
  <c r="J293" i="58"/>
  <c r="J292" i="58"/>
  <c r="J291" i="58"/>
  <c r="J290" i="58"/>
  <c r="J289" i="58"/>
  <c r="J288" i="58"/>
  <c r="J287" i="58"/>
  <c r="J286" i="58"/>
  <c r="J285" i="58"/>
  <c r="J284" i="58"/>
  <c r="J283" i="58"/>
  <c r="J282" i="58"/>
  <c r="J281" i="58"/>
  <c r="J280" i="58"/>
  <c r="J279" i="58"/>
  <c r="J278" i="58"/>
  <c r="J277" i="58"/>
  <c r="J276" i="58"/>
  <c r="J275" i="58"/>
  <c r="J274" i="58"/>
  <c r="J273" i="58"/>
  <c r="J272" i="58"/>
  <c r="J271" i="58"/>
  <c r="J270" i="58"/>
  <c r="J269" i="58"/>
  <c r="J268" i="58"/>
  <c r="J267" i="58"/>
  <c r="J266" i="58"/>
  <c r="J265" i="58"/>
  <c r="J264" i="58"/>
  <c r="J263" i="58"/>
  <c r="J262" i="58"/>
  <c r="J261" i="58"/>
  <c r="J260" i="58"/>
  <c r="J259" i="58"/>
  <c r="J258" i="58"/>
  <c r="J257" i="58"/>
  <c r="J256" i="58"/>
  <c r="J255" i="58"/>
  <c r="J254" i="58"/>
  <c r="J253" i="58"/>
  <c r="J252" i="58"/>
  <c r="J251" i="58"/>
  <c r="J250" i="58"/>
  <c r="J249" i="58"/>
  <c r="J248" i="58"/>
  <c r="J247" i="58"/>
  <c r="J246" i="58"/>
  <c r="J245" i="58"/>
  <c r="J244" i="58"/>
  <c r="J243" i="58"/>
  <c r="J242" i="58"/>
  <c r="J241" i="58"/>
  <c r="J240" i="58"/>
  <c r="J239" i="58"/>
  <c r="J238" i="58"/>
  <c r="J237" i="58"/>
  <c r="J236" i="58"/>
  <c r="J235" i="58"/>
  <c r="J234" i="58"/>
  <c r="J233" i="58"/>
  <c r="J232" i="58"/>
  <c r="J231" i="58"/>
  <c r="J230" i="58"/>
  <c r="J229" i="58"/>
  <c r="J228" i="58"/>
  <c r="J227" i="58"/>
  <c r="J226" i="58"/>
  <c r="J225" i="58"/>
  <c r="J224" i="58"/>
  <c r="J223" i="58"/>
  <c r="J222" i="58"/>
  <c r="J221" i="58"/>
  <c r="J220" i="58"/>
  <c r="J219" i="58"/>
  <c r="J218" i="58"/>
  <c r="J217" i="58"/>
  <c r="J216" i="58"/>
  <c r="J215" i="58"/>
  <c r="J214" i="58"/>
  <c r="J213" i="58"/>
  <c r="J212" i="58"/>
  <c r="J211" i="58"/>
  <c r="J210" i="58"/>
  <c r="J209" i="58"/>
  <c r="J208" i="58"/>
  <c r="J207" i="58"/>
  <c r="J206" i="58"/>
  <c r="J205" i="58"/>
  <c r="J204" i="58"/>
  <c r="J203" i="58"/>
  <c r="J202" i="58"/>
  <c r="J201" i="58"/>
  <c r="J200" i="58"/>
  <c r="J199" i="58"/>
  <c r="J198" i="58"/>
  <c r="J197" i="58"/>
  <c r="J196" i="58"/>
  <c r="J195" i="58"/>
  <c r="J194" i="58"/>
  <c r="J193" i="58"/>
  <c r="J192" i="58"/>
  <c r="J191" i="58"/>
  <c r="J190" i="58"/>
  <c r="J189" i="58"/>
  <c r="J188" i="58"/>
  <c r="J187" i="58"/>
  <c r="J186" i="58"/>
  <c r="J185" i="58"/>
  <c r="J184" i="58"/>
  <c r="J183" i="58"/>
  <c r="J182" i="58"/>
  <c r="J181" i="58"/>
  <c r="J180" i="58"/>
  <c r="J179" i="58"/>
  <c r="J178" i="58"/>
  <c r="J177" i="58"/>
  <c r="J176" i="58"/>
  <c r="J175" i="58"/>
  <c r="J174" i="58"/>
  <c r="J173" i="58"/>
  <c r="J172" i="58"/>
  <c r="J171" i="58"/>
  <c r="J170" i="58"/>
  <c r="J169" i="58"/>
  <c r="J168" i="58"/>
  <c r="J167" i="58"/>
  <c r="J166" i="58"/>
  <c r="J165" i="58"/>
  <c r="J164" i="58"/>
  <c r="J163" i="58"/>
  <c r="J162" i="58"/>
  <c r="J161" i="58"/>
  <c r="J160" i="58"/>
  <c r="J159" i="58"/>
  <c r="J158" i="58"/>
  <c r="J157" i="58"/>
  <c r="J156" i="58"/>
  <c r="J155" i="58"/>
  <c r="J154" i="58"/>
  <c r="J153" i="58"/>
  <c r="J152" i="58"/>
  <c r="J151" i="58"/>
  <c r="J150" i="58"/>
  <c r="J149" i="58"/>
  <c r="J148" i="58"/>
  <c r="J147" i="58"/>
  <c r="J146" i="58"/>
  <c r="J145" i="58"/>
  <c r="J144" i="58"/>
  <c r="J143" i="58"/>
  <c r="J142" i="58"/>
  <c r="J141" i="58"/>
  <c r="J140" i="58"/>
  <c r="J139" i="58"/>
  <c r="J138" i="58"/>
  <c r="J137" i="58"/>
  <c r="J136" i="58"/>
  <c r="J135" i="58"/>
  <c r="J134" i="58"/>
  <c r="J133" i="58"/>
  <c r="J132" i="58"/>
  <c r="J131" i="58"/>
  <c r="J130" i="58"/>
  <c r="J129" i="58"/>
  <c r="J128" i="58"/>
  <c r="J127" i="58"/>
  <c r="J126" i="58"/>
  <c r="J125" i="58"/>
  <c r="J124" i="58"/>
  <c r="J123" i="58"/>
  <c r="J122" i="58"/>
  <c r="J121" i="58"/>
  <c r="J120" i="58"/>
  <c r="J119" i="58"/>
  <c r="J118" i="58"/>
  <c r="J117" i="58"/>
  <c r="J116" i="58"/>
  <c r="J115" i="58"/>
  <c r="J114" i="58"/>
  <c r="J113" i="58"/>
  <c r="J112" i="58"/>
  <c r="J111" i="58"/>
  <c r="J110" i="58"/>
  <c r="J109" i="58"/>
  <c r="J108" i="58"/>
  <c r="J107" i="58"/>
  <c r="J106" i="58"/>
  <c r="J105" i="58"/>
  <c r="J104" i="58"/>
  <c r="J103" i="58"/>
  <c r="J102" i="58"/>
  <c r="J101" i="58"/>
  <c r="J100" i="58"/>
  <c r="J99" i="58"/>
  <c r="J98" i="58"/>
  <c r="J97" i="58"/>
  <c r="J96" i="58"/>
  <c r="J95" i="58"/>
  <c r="J94" i="58"/>
  <c r="J93" i="58"/>
  <c r="J92" i="58"/>
  <c r="J91" i="58"/>
  <c r="J90" i="58"/>
  <c r="J89" i="58"/>
  <c r="J88" i="58"/>
  <c r="J87" i="58"/>
  <c r="J86" i="58"/>
  <c r="J85" i="58"/>
  <c r="J84" i="58"/>
  <c r="J83" i="58"/>
  <c r="J82" i="58"/>
  <c r="J81" i="58"/>
  <c r="J80" i="58"/>
  <c r="J79" i="58"/>
  <c r="J78" i="58"/>
  <c r="J77" i="58"/>
  <c r="J76" i="58"/>
  <c r="J75" i="58"/>
  <c r="J74" i="58"/>
  <c r="J73" i="58"/>
  <c r="J72" i="58"/>
  <c r="J71" i="58"/>
  <c r="J70" i="58"/>
  <c r="J69" i="58"/>
  <c r="J68" i="58"/>
  <c r="J67" i="58"/>
  <c r="J66" i="58"/>
  <c r="J65" i="58"/>
  <c r="J64" i="58"/>
  <c r="J63" i="58"/>
  <c r="J62" i="58"/>
  <c r="J61" i="58"/>
  <c r="J60" i="58"/>
  <c r="J59" i="58"/>
  <c r="J58" i="58"/>
  <c r="J57" i="58"/>
  <c r="J56" i="58"/>
  <c r="J55" i="58"/>
  <c r="J54" i="58"/>
  <c r="J53" i="58"/>
  <c r="J52" i="58"/>
  <c r="J51" i="58"/>
  <c r="J50" i="58"/>
  <c r="J49" i="58"/>
  <c r="J48" i="58"/>
  <c r="J47" i="58"/>
  <c r="J46" i="58"/>
  <c r="J45" i="58"/>
  <c r="J44" i="58"/>
  <c r="J43" i="58"/>
  <c r="J42" i="58"/>
  <c r="J41" i="58"/>
  <c r="J40" i="58"/>
  <c r="J39" i="58"/>
  <c r="J38" i="58"/>
  <c r="J37" i="58"/>
  <c r="J36" i="58"/>
  <c r="J35" i="58"/>
  <c r="J34" i="58"/>
  <c r="J33" i="58"/>
  <c r="J32" i="58"/>
  <c r="J31" i="58"/>
  <c r="J30" i="58"/>
  <c r="J29" i="58"/>
  <c r="J28" i="58"/>
  <c r="J27" i="58"/>
  <c r="J26" i="58"/>
  <c r="J25" i="58"/>
  <c r="J24" i="58"/>
  <c r="J23" i="58"/>
  <c r="J22" i="58"/>
  <c r="J21" i="58"/>
  <c r="J20" i="58"/>
  <c r="J19" i="58"/>
  <c r="J18" i="58"/>
  <c r="J17" i="58"/>
  <c r="J16" i="58"/>
  <c r="J15" i="58"/>
  <c r="J14" i="58"/>
  <c r="J13" i="58"/>
  <c r="J12" i="58"/>
  <c r="J11" i="58"/>
  <c r="J10" i="58"/>
  <c r="J9" i="58"/>
  <c r="J8" i="58"/>
  <c r="J7" i="59"/>
  <c r="BO99" i="59"/>
  <c r="BO98" i="59"/>
  <c r="BO97" i="59"/>
  <c r="BO96" i="59"/>
  <c r="BG10" i="59"/>
  <c r="BG9" i="59"/>
  <c r="BG8" i="59"/>
  <c r="BG7" i="59"/>
  <c r="BF7" i="59"/>
  <c r="BG94" i="59"/>
  <c r="BG93" i="59"/>
  <c r="BG92" i="59"/>
  <c r="BG91" i="59"/>
  <c r="BG90" i="59"/>
  <c r="BG89" i="59"/>
  <c r="BG88" i="59"/>
  <c r="BG87" i="59"/>
  <c r="BG86" i="59"/>
  <c r="BG85" i="59"/>
  <c r="BG84" i="59"/>
  <c r="BG83" i="59"/>
  <c r="BG82" i="59"/>
  <c r="BG81" i="59"/>
  <c r="BG80" i="59"/>
  <c r="BG79" i="59"/>
  <c r="BG78" i="59"/>
  <c r="BG77" i="59"/>
  <c r="BG76" i="59"/>
  <c r="BG75" i="59"/>
  <c r="BG74" i="59"/>
  <c r="BG73" i="59"/>
  <c r="BG72" i="59"/>
  <c r="BG71" i="59"/>
  <c r="BG70" i="59"/>
  <c r="BG69" i="59"/>
  <c r="BG68" i="59"/>
  <c r="BG67" i="59"/>
  <c r="BG66" i="59"/>
  <c r="BG65" i="59"/>
  <c r="BG64" i="59"/>
  <c r="BG63" i="59"/>
  <c r="BG62" i="59"/>
  <c r="BG61" i="59"/>
  <c r="BG60" i="59"/>
  <c r="BG59" i="59"/>
  <c r="BG58" i="59"/>
  <c r="BG57" i="59"/>
  <c r="BG56" i="59"/>
  <c r="BG55" i="59"/>
  <c r="BG54" i="59"/>
  <c r="BG53" i="59"/>
  <c r="BG52" i="59"/>
  <c r="BG51" i="59"/>
  <c r="BG50" i="59"/>
  <c r="BG49" i="59"/>
  <c r="BG48" i="59"/>
  <c r="BG47" i="59"/>
  <c r="BG46" i="59"/>
  <c r="BG45" i="59"/>
  <c r="BG44" i="59"/>
  <c r="BG43" i="59"/>
  <c r="BG42" i="59"/>
  <c r="BG41" i="59"/>
  <c r="BG40" i="59"/>
  <c r="BG39" i="59"/>
  <c r="BG38" i="59"/>
  <c r="BG37" i="59"/>
  <c r="BG36" i="59"/>
  <c r="BG35" i="59"/>
  <c r="BG34" i="59"/>
  <c r="BG33" i="59"/>
  <c r="BG32" i="59"/>
  <c r="BG31" i="59"/>
  <c r="BG30" i="59"/>
  <c r="BG29" i="59"/>
  <c r="BG28" i="59"/>
  <c r="BG27" i="59"/>
  <c r="BG26" i="59"/>
  <c r="BG25" i="59"/>
  <c r="BG24" i="59"/>
  <c r="BG23" i="59"/>
  <c r="BG22" i="59"/>
  <c r="BG21" i="59"/>
  <c r="BG20" i="59"/>
  <c r="BG19" i="59"/>
  <c r="BG18" i="59"/>
  <c r="BG17" i="59"/>
  <c r="BG16" i="59"/>
  <c r="BG15" i="59"/>
  <c r="BG14" i="59"/>
  <c r="BG13" i="59"/>
  <c r="BG12" i="59"/>
  <c r="BG11" i="59"/>
  <c r="BF94" i="59"/>
  <c r="BF93" i="59"/>
  <c r="BF92" i="59"/>
  <c r="BF91" i="59"/>
  <c r="BF90" i="59"/>
  <c r="BF89" i="59"/>
  <c r="BF88" i="59"/>
  <c r="BF87" i="59"/>
  <c r="BF86" i="59"/>
  <c r="BF85" i="59"/>
  <c r="BF84" i="59"/>
  <c r="BF83" i="59"/>
  <c r="BF82" i="59"/>
  <c r="BF81" i="59"/>
  <c r="BF80" i="59"/>
  <c r="BF79" i="59"/>
  <c r="BF78" i="59"/>
  <c r="BF77" i="59"/>
  <c r="BF76" i="59"/>
  <c r="BF75" i="59"/>
  <c r="BF74" i="59"/>
  <c r="BF73" i="59"/>
  <c r="BF72" i="59"/>
  <c r="BF71" i="59"/>
  <c r="BF70" i="59"/>
  <c r="BF69" i="59"/>
  <c r="BF68" i="59"/>
  <c r="BF67" i="59"/>
  <c r="BF66" i="59"/>
  <c r="BF65" i="59"/>
  <c r="BF64" i="59"/>
  <c r="BF63" i="59"/>
  <c r="BF62" i="59"/>
  <c r="BF61" i="59"/>
  <c r="BF60" i="59"/>
  <c r="BF59" i="59"/>
  <c r="BF58" i="59"/>
  <c r="BF57" i="59"/>
  <c r="BF56" i="59"/>
  <c r="BF55" i="59"/>
  <c r="BF54" i="59"/>
  <c r="BF53" i="59"/>
  <c r="BF52" i="59"/>
  <c r="BF51" i="59"/>
  <c r="BF50" i="59"/>
  <c r="BF49" i="59"/>
  <c r="BF48" i="59"/>
  <c r="BF47" i="59"/>
  <c r="BF46" i="59"/>
  <c r="BF45" i="59"/>
  <c r="BF44" i="59"/>
  <c r="BF43" i="59"/>
  <c r="BF42" i="59"/>
  <c r="BF41" i="59"/>
  <c r="BF40" i="59"/>
  <c r="BF39" i="59"/>
  <c r="BF38" i="59"/>
  <c r="BF37" i="59"/>
  <c r="BF36" i="59"/>
  <c r="BF35" i="59"/>
  <c r="BF34" i="59"/>
  <c r="BF33" i="59"/>
  <c r="BF32" i="59"/>
  <c r="BF31" i="59"/>
  <c r="BF30" i="59"/>
  <c r="BF29" i="59"/>
  <c r="BF28" i="59"/>
  <c r="BF27" i="59"/>
  <c r="BF26" i="59"/>
  <c r="BF25" i="59"/>
  <c r="BF24" i="59"/>
  <c r="BF23" i="59"/>
  <c r="BF22" i="59"/>
  <c r="BF21" i="59"/>
  <c r="BF20" i="59"/>
  <c r="BF19" i="59"/>
  <c r="BF18" i="59"/>
  <c r="BF17" i="59"/>
  <c r="BF16" i="59"/>
  <c r="BF15" i="59"/>
  <c r="BF14" i="59"/>
  <c r="BF13" i="59"/>
  <c r="BF12" i="59"/>
  <c r="BF11" i="59"/>
  <c r="BF10" i="59"/>
  <c r="BF9" i="59"/>
  <c r="BF8" i="59"/>
  <c r="AY94" i="59"/>
  <c r="AY93" i="59"/>
  <c r="AY92" i="59"/>
  <c r="AY91" i="59"/>
  <c r="AY90" i="59"/>
  <c r="AY89" i="59"/>
  <c r="AY88" i="59"/>
  <c r="AY87" i="59"/>
  <c r="AY86" i="59"/>
  <c r="AY85" i="59"/>
  <c r="AY84" i="59"/>
  <c r="AY83" i="59"/>
  <c r="AY82" i="59"/>
  <c r="AY81" i="59"/>
  <c r="AY80" i="59"/>
  <c r="AY79" i="59"/>
  <c r="AY78" i="59"/>
  <c r="AY77" i="59"/>
  <c r="AY76" i="59"/>
  <c r="AY75" i="59"/>
  <c r="AY74" i="59"/>
  <c r="AY73" i="59"/>
  <c r="AY72" i="59"/>
  <c r="AY71" i="59"/>
  <c r="AY70" i="59"/>
  <c r="AY69" i="59"/>
  <c r="AY68" i="59"/>
  <c r="AY67" i="59"/>
  <c r="AY66" i="59"/>
  <c r="AY65" i="59"/>
  <c r="AY64" i="59"/>
  <c r="AY63" i="59"/>
  <c r="AY62" i="59"/>
  <c r="AY61" i="59"/>
  <c r="AY60" i="59"/>
  <c r="AY59" i="59"/>
  <c r="AY58" i="59"/>
  <c r="AY57" i="59"/>
  <c r="AY56" i="59"/>
  <c r="AY55" i="59"/>
  <c r="AY54" i="59"/>
  <c r="AY53" i="59"/>
  <c r="AY52" i="59"/>
  <c r="AY51" i="59"/>
  <c r="AY50" i="59"/>
  <c r="AY49" i="59"/>
  <c r="AY48" i="59"/>
  <c r="AY47" i="59"/>
  <c r="AY46" i="59"/>
  <c r="AY45" i="59"/>
  <c r="AY44" i="59"/>
  <c r="AY43" i="59"/>
  <c r="AY42" i="59"/>
  <c r="AY41" i="59"/>
  <c r="AY40" i="59"/>
  <c r="AY39" i="59"/>
  <c r="AY38" i="59"/>
  <c r="AY37" i="59"/>
  <c r="AY36" i="59"/>
  <c r="AY35" i="59"/>
  <c r="AY34" i="59"/>
  <c r="AY33" i="59"/>
  <c r="AY32" i="59"/>
  <c r="AY31" i="59"/>
  <c r="AY30" i="59"/>
  <c r="AY29" i="59"/>
  <c r="AY28" i="59"/>
  <c r="AY27" i="59"/>
  <c r="AY26" i="59"/>
  <c r="AY25" i="59"/>
  <c r="AY24" i="59"/>
  <c r="AY23" i="59"/>
  <c r="AY22" i="59"/>
  <c r="AY21" i="59"/>
  <c r="AY20" i="59"/>
  <c r="AY19" i="59"/>
  <c r="AY18" i="59"/>
  <c r="AY17" i="59"/>
  <c r="AY16" i="59"/>
  <c r="AY15" i="59"/>
  <c r="AY14" i="59"/>
  <c r="AY13" i="59"/>
  <c r="AY12" i="59"/>
  <c r="AY11" i="59"/>
  <c r="AY10" i="59"/>
  <c r="AY9" i="59"/>
  <c r="AY8" i="59"/>
  <c r="AY7" i="59"/>
  <c r="AX94" i="59"/>
  <c r="AX93" i="59"/>
  <c r="AX92" i="59"/>
  <c r="AX91" i="59"/>
  <c r="AX90" i="59"/>
  <c r="AX89" i="59"/>
  <c r="AX88" i="59"/>
  <c r="AX87" i="59"/>
  <c r="AX86" i="59"/>
  <c r="AX85" i="59"/>
  <c r="AX84" i="59"/>
  <c r="AX83" i="59"/>
  <c r="AX82" i="59"/>
  <c r="AX81" i="59"/>
  <c r="AX80" i="59"/>
  <c r="AX79" i="59"/>
  <c r="AX78" i="59"/>
  <c r="AX77" i="59"/>
  <c r="AX76" i="59"/>
  <c r="AX75" i="59"/>
  <c r="AX74" i="59"/>
  <c r="AX73" i="59"/>
  <c r="AX72" i="59"/>
  <c r="AX71" i="59"/>
  <c r="AX70" i="59"/>
  <c r="AX69" i="59"/>
  <c r="AX68" i="59"/>
  <c r="AX67" i="59"/>
  <c r="AX66" i="59"/>
  <c r="AX65" i="59"/>
  <c r="AX64" i="59"/>
  <c r="AX63" i="59"/>
  <c r="AX62" i="59"/>
  <c r="AX61" i="59"/>
  <c r="AX60" i="59"/>
  <c r="AX59" i="59"/>
  <c r="AX58" i="59"/>
  <c r="AX57" i="59"/>
  <c r="AX56" i="59"/>
  <c r="AX55" i="59"/>
  <c r="AX54" i="59"/>
  <c r="AX53" i="59"/>
  <c r="AX52" i="59"/>
  <c r="AX51" i="59"/>
  <c r="AX50" i="59"/>
  <c r="AX49" i="59"/>
  <c r="AX48" i="59"/>
  <c r="AX47" i="59"/>
  <c r="AX46" i="59"/>
  <c r="AX45" i="59"/>
  <c r="AX44" i="59"/>
  <c r="AX43" i="59"/>
  <c r="AX42" i="59"/>
  <c r="AX41" i="59"/>
  <c r="AX40" i="59"/>
  <c r="AX39" i="59"/>
  <c r="AX38" i="59"/>
  <c r="AX37" i="59"/>
  <c r="AX36" i="59"/>
  <c r="AX35" i="59"/>
  <c r="AX34" i="59"/>
  <c r="AX33" i="59"/>
  <c r="AX32" i="59"/>
  <c r="AX31" i="59"/>
  <c r="AX30" i="59"/>
  <c r="AX29" i="59"/>
  <c r="AX28" i="59"/>
  <c r="AX27" i="59"/>
  <c r="AX26" i="59"/>
  <c r="AX25" i="59"/>
  <c r="AX24" i="59"/>
  <c r="AX23" i="59"/>
  <c r="AX22" i="59"/>
  <c r="AX21" i="59"/>
  <c r="AX20" i="59"/>
  <c r="AX19" i="59"/>
  <c r="AX18" i="59"/>
  <c r="AX17" i="59"/>
  <c r="AX16" i="59"/>
  <c r="AX15" i="59"/>
  <c r="AX14" i="59"/>
  <c r="AX13" i="59"/>
  <c r="AX12" i="59"/>
  <c r="AX11" i="59"/>
  <c r="AX10" i="59"/>
  <c r="AX9" i="59"/>
  <c r="AX8" i="59"/>
  <c r="AX7" i="59"/>
  <c r="AQ96" i="59"/>
  <c r="AQ95" i="59"/>
  <c r="AQ94" i="59"/>
  <c r="AQ93" i="59"/>
  <c r="AQ92" i="59"/>
  <c r="AQ91" i="59"/>
  <c r="AQ90" i="59"/>
  <c r="AQ89" i="59"/>
  <c r="AQ88" i="59"/>
  <c r="AQ87" i="59"/>
  <c r="AQ86" i="59"/>
  <c r="AQ85" i="59"/>
  <c r="AQ84" i="59"/>
  <c r="AQ83" i="59"/>
  <c r="AQ82" i="59"/>
  <c r="AQ81" i="59"/>
  <c r="AQ80" i="59"/>
  <c r="AQ79" i="59"/>
  <c r="AQ78" i="59"/>
  <c r="AQ77" i="59"/>
  <c r="AQ76" i="59"/>
  <c r="AQ75" i="59"/>
  <c r="AQ74" i="59"/>
  <c r="AQ73" i="59"/>
  <c r="AQ72" i="59"/>
  <c r="AQ71" i="59"/>
  <c r="AQ70" i="59"/>
  <c r="AQ69" i="59"/>
  <c r="AQ68" i="59"/>
  <c r="AQ67" i="59"/>
  <c r="AQ66" i="59"/>
  <c r="AQ65" i="59"/>
  <c r="AQ64" i="59"/>
  <c r="AQ63" i="59"/>
  <c r="AQ62" i="59"/>
  <c r="AQ61" i="59"/>
  <c r="AQ60" i="59"/>
  <c r="AQ59" i="59"/>
  <c r="AQ58" i="59"/>
  <c r="AQ57" i="59"/>
  <c r="AQ56" i="59"/>
  <c r="AQ55" i="59"/>
  <c r="AQ54" i="59"/>
  <c r="AQ53" i="59"/>
  <c r="AQ52" i="59"/>
  <c r="AQ51" i="59"/>
  <c r="AQ50" i="59"/>
  <c r="AQ49" i="59"/>
  <c r="AQ48" i="59"/>
  <c r="AQ47" i="59"/>
  <c r="AQ46" i="59"/>
  <c r="AQ45" i="59"/>
  <c r="AQ44" i="59"/>
  <c r="AQ43" i="59"/>
  <c r="AQ42" i="59"/>
  <c r="AQ41" i="59"/>
  <c r="AQ40" i="59"/>
  <c r="AQ39" i="59"/>
  <c r="AQ38" i="59"/>
  <c r="AQ37" i="59"/>
  <c r="AQ36" i="59"/>
  <c r="AQ35" i="59"/>
  <c r="AQ34" i="59"/>
  <c r="AQ33" i="59"/>
  <c r="AQ32" i="59"/>
  <c r="AQ31" i="59"/>
  <c r="AQ30" i="59"/>
  <c r="AQ29" i="59"/>
  <c r="AQ28" i="59"/>
  <c r="AQ27" i="59"/>
  <c r="AQ26" i="59"/>
  <c r="AQ25" i="59"/>
  <c r="AQ24" i="59"/>
  <c r="AQ23" i="59"/>
  <c r="AQ22" i="59"/>
  <c r="AQ21" i="59"/>
  <c r="AQ20" i="59"/>
  <c r="AQ19" i="59"/>
  <c r="AQ18" i="59"/>
  <c r="AQ17" i="59"/>
  <c r="AQ16" i="59"/>
  <c r="AQ15" i="59"/>
  <c r="AQ14" i="59"/>
  <c r="AQ13" i="59"/>
  <c r="AQ12" i="59"/>
  <c r="AQ11" i="59"/>
  <c r="AQ10" i="59"/>
  <c r="AQ9" i="59"/>
  <c r="AQ8" i="59"/>
  <c r="AQ7" i="59"/>
  <c r="AP94" i="59"/>
  <c r="AP93" i="59"/>
  <c r="AP92" i="59"/>
  <c r="AP91" i="59"/>
  <c r="AP90" i="59"/>
  <c r="AP89" i="59"/>
  <c r="AP88" i="59"/>
  <c r="AP87" i="59"/>
  <c r="AP86" i="59"/>
  <c r="AP85" i="59"/>
  <c r="AP84" i="59"/>
  <c r="AP83" i="59"/>
  <c r="AP82" i="59"/>
  <c r="AP81" i="59"/>
  <c r="AP80" i="59"/>
  <c r="AP79" i="59"/>
  <c r="AP78" i="59"/>
  <c r="AP77" i="59"/>
  <c r="AP76" i="59"/>
  <c r="AP75" i="59"/>
  <c r="AP74" i="59"/>
  <c r="AP73" i="59"/>
  <c r="AP72" i="59"/>
  <c r="AP71" i="59"/>
  <c r="AP70" i="59"/>
  <c r="AP69" i="59"/>
  <c r="AP68" i="59"/>
  <c r="AP67" i="59"/>
  <c r="AP66" i="59"/>
  <c r="AP65" i="59"/>
  <c r="AP64" i="59"/>
  <c r="AP63" i="59"/>
  <c r="AP62" i="59"/>
  <c r="AP61" i="59"/>
  <c r="AP60" i="59"/>
  <c r="AP59" i="59"/>
  <c r="AP58" i="59"/>
  <c r="AP57" i="59"/>
  <c r="AP56" i="59"/>
  <c r="AP55" i="59"/>
  <c r="AP54" i="59"/>
  <c r="AP53" i="59"/>
  <c r="AP52" i="59"/>
  <c r="AP51" i="59"/>
  <c r="AP50" i="59"/>
  <c r="AP49" i="59"/>
  <c r="AP48" i="59"/>
  <c r="AP47" i="59"/>
  <c r="AP46" i="59"/>
  <c r="AP45" i="59"/>
  <c r="AP44" i="59"/>
  <c r="AP43" i="59"/>
  <c r="AP42" i="59"/>
  <c r="AP41" i="59"/>
  <c r="AP40" i="59"/>
  <c r="AP39" i="59"/>
  <c r="AP38" i="59"/>
  <c r="AP37" i="59"/>
  <c r="AP36" i="59"/>
  <c r="AP35" i="59"/>
  <c r="AP34" i="59"/>
  <c r="AP33" i="59"/>
  <c r="AP32" i="59"/>
  <c r="AP31" i="59"/>
  <c r="AP30" i="59"/>
  <c r="AP29" i="59"/>
  <c r="AP28" i="59"/>
  <c r="AP27" i="59"/>
  <c r="AP26" i="59"/>
  <c r="AP25" i="59"/>
  <c r="AP24" i="59"/>
  <c r="AP23" i="59"/>
  <c r="AP22" i="59"/>
  <c r="AP18" i="59"/>
  <c r="AP12" i="59"/>
  <c r="AI96" i="59"/>
  <c r="AI95" i="59"/>
  <c r="AI94" i="59"/>
  <c r="AI93" i="59"/>
  <c r="AI92" i="59"/>
  <c r="AI91" i="59"/>
  <c r="AI90" i="59"/>
  <c r="AI89" i="59"/>
  <c r="AI88" i="59"/>
  <c r="AI87" i="59"/>
  <c r="AI86" i="59"/>
  <c r="AI85" i="59"/>
  <c r="AI84" i="59"/>
  <c r="AI83" i="59"/>
  <c r="AI82" i="59"/>
  <c r="AI81" i="59"/>
  <c r="AI80" i="59"/>
  <c r="AI79" i="59"/>
  <c r="AI78" i="59"/>
  <c r="AI77" i="59"/>
  <c r="AI76" i="59"/>
  <c r="AI75" i="59"/>
  <c r="AI74" i="59"/>
  <c r="AI73" i="59"/>
  <c r="AI72" i="59"/>
  <c r="AI71" i="59"/>
  <c r="AI70" i="59"/>
  <c r="AI69" i="59"/>
  <c r="AI68" i="59"/>
  <c r="AI67" i="59"/>
  <c r="AI66" i="59"/>
  <c r="AI65" i="59"/>
  <c r="AI64" i="59"/>
  <c r="AI63" i="59"/>
  <c r="AI62" i="59"/>
  <c r="AI61" i="59"/>
  <c r="AI60" i="59"/>
  <c r="AI59" i="59"/>
  <c r="AI58" i="59"/>
  <c r="AI56" i="59"/>
  <c r="AI55" i="59"/>
  <c r="AI54" i="59"/>
  <c r="AI53" i="59"/>
  <c r="AI52" i="59"/>
  <c r="AI51" i="59"/>
  <c r="AI50" i="59"/>
  <c r="AI49" i="59"/>
  <c r="AI48" i="59"/>
  <c r="AI47" i="59"/>
  <c r="AI46" i="59"/>
  <c r="AI45" i="59"/>
  <c r="AI44" i="59"/>
  <c r="AI43" i="59"/>
  <c r="AI42" i="59"/>
  <c r="AI41" i="59"/>
  <c r="AI40" i="59"/>
  <c r="AI39" i="59"/>
  <c r="AI38" i="59"/>
  <c r="AI37" i="59"/>
  <c r="AI36" i="59"/>
  <c r="AI35" i="59"/>
  <c r="AI34" i="59"/>
  <c r="AI33" i="59"/>
  <c r="AI32" i="59"/>
  <c r="AI31" i="59"/>
  <c r="AI30" i="59"/>
  <c r="AI29" i="59"/>
  <c r="AI28" i="59"/>
  <c r="AI27" i="59"/>
  <c r="AI26" i="59"/>
  <c r="AI25" i="59"/>
  <c r="AI24" i="59"/>
  <c r="AI23" i="59"/>
  <c r="AI22" i="59"/>
  <c r="AI21" i="59"/>
  <c r="AI20" i="59"/>
  <c r="AI19" i="59"/>
  <c r="AI18" i="59"/>
  <c r="AI17" i="59"/>
  <c r="AI16" i="59"/>
  <c r="AI15" i="59"/>
  <c r="AI14" i="59"/>
  <c r="AI13" i="59"/>
  <c r="AI12" i="59"/>
  <c r="AI11" i="59"/>
  <c r="AI10" i="59"/>
  <c r="AI9" i="59"/>
  <c r="AI8" i="59"/>
  <c r="AI7" i="59"/>
  <c r="P76" i="69" l="1"/>
  <c r="P44" i="69"/>
  <c r="P12" i="69"/>
  <c r="P53" i="69"/>
  <c r="P21" i="69"/>
  <c r="P62" i="69"/>
  <c r="P30" i="69"/>
  <c r="P75" i="69"/>
  <c r="P43" i="69"/>
  <c r="P11" i="69"/>
  <c r="P32" i="69"/>
  <c r="P41" i="69"/>
  <c r="P18" i="69"/>
  <c r="P74" i="69"/>
  <c r="P23" i="69"/>
  <c r="P61" i="69"/>
  <c r="P38" i="69"/>
  <c r="P48" i="69"/>
  <c r="P57" i="69"/>
  <c r="P79" i="69"/>
  <c r="P72" i="69"/>
  <c r="P40" i="69"/>
  <c r="P8" i="69"/>
  <c r="P49" i="69"/>
  <c r="P17" i="69"/>
  <c r="P58" i="69"/>
  <c r="P26" i="69"/>
  <c r="P71" i="69"/>
  <c r="P39" i="69"/>
  <c r="P7" i="69"/>
  <c r="P73" i="69"/>
  <c r="P50" i="69"/>
  <c r="P31" i="69"/>
  <c r="P10" i="69"/>
  <c r="P52" i="69"/>
  <c r="P51" i="69"/>
  <c r="P25" i="69"/>
  <c r="P47" i="69"/>
  <c r="P68" i="69"/>
  <c r="P36" i="69"/>
  <c r="P77" i="69"/>
  <c r="P45" i="69"/>
  <c r="P13" i="69"/>
  <c r="P54" i="69"/>
  <c r="P22" i="69"/>
  <c r="P67" i="69"/>
  <c r="P35" i="69"/>
  <c r="P64" i="69"/>
  <c r="P9" i="69"/>
  <c r="P63" i="69"/>
  <c r="P42" i="69"/>
  <c r="P20" i="69"/>
  <c r="P70" i="69"/>
  <c r="P19" i="69"/>
  <c r="P16" i="69"/>
  <c r="P34" i="69"/>
  <c r="P60" i="69"/>
  <c r="P28" i="69"/>
  <c r="P69" i="69"/>
  <c r="P37" i="69"/>
  <c r="P78" i="69"/>
  <c r="P46" i="69"/>
  <c r="P14" i="69"/>
  <c r="P59" i="69"/>
  <c r="P27" i="69"/>
  <c r="P56" i="69"/>
  <c r="P24" i="69"/>
  <c r="P65" i="69"/>
  <c r="P33" i="69"/>
  <c r="P55" i="69"/>
  <c r="P29" i="69"/>
  <c r="P6" i="69"/>
  <c r="P66" i="69"/>
  <c r="P15" i="69"/>
  <c r="P6" i="68"/>
  <c r="P12" i="68"/>
  <c r="P9" i="68"/>
  <c r="P11" i="68"/>
  <c r="P8" i="68"/>
  <c r="P13" i="68"/>
  <c r="P10" i="68"/>
  <c r="P7" i="68"/>
  <c r="J13" i="59"/>
  <c r="I7" i="59" l="1"/>
  <c r="I7" i="58"/>
  <c r="BO831" i="58"/>
  <c r="BN831" i="58"/>
  <c r="BO830" i="58"/>
  <c r="BN830" i="58"/>
  <c r="BO829" i="58"/>
  <c r="BN829" i="58"/>
  <c r="BO828" i="58"/>
  <c r="BN828" i="58"/>
  <c r="BO827" i="58"/>
  <c r="BN827" i="58"/>
  <c r="BO826" i="58"/>
  <c r="BN826" i="58"/>
  <c r="BO824" i="58"/>
  <c r="BN824" i="58"/>
  <c r="BO823" i="58"/>
  <c r="BN823" i="58"/>
  <c r="BO822" i="58"/>
  <c r="BN822" i="58"/>
  <c r="BO821" i="58"/>
  <c r="BN821" i="58"/>
  <c r="BG831" i="58"/>
  <c r="BF831" i="58"/>
  <c r="BG830" i="58"/>
  <c r="BF830" i="58"/>
  <c r="BG829" i="58"/>
  <c r="BF829" i="58"/>
  <c r="BG828" i="58"/>
  <c r="BF828" i="58"/>
  <c r="BG827" i="58"/>
  <c r="BF827" i="58"/>
  <c r="BG826" i="58"/>
  <c r="BF826" i="58"/>
  <c r="BG825" i="58"/>
  <c r="BF825" i="58"/>
  <c r="BG824" i="58"/>
  <c r="BF824" i="58"/>
  <c r="BG823" i="58"/>
  <c r="BF823" i="58"/>
  <c r="BG822" i="58"/>
  <c r="BF822" i="58"/>
  <c r="BG821" i="58"/>
  <c r="BF821" i="58"/>
  <c r="AY831" i="58"/>
  <c r="AX831" i="58"/>
  <c r="AY830" i="58"/>
  <c r="AX830" i="58"/>
  <c r="AY829" i="58"/>
  <c r="AX829" i="58"/>
  <c r="AY828" i="58"/>
  <c r="AX828" i="58"/>
  <c r="AY827" i="58"/>
  <c r="AX827" i="58"/>
  <c r="AY826" i="58"/>
  <c r="AX826" i="58"/>
  <c r="AY825" i="58"/>
  <c r="AX825" i="58"/>
  <c r="AY824" i="58"/>
  <c r="AX824" i="58"/>
  <c r="AY823" i="58"/>
  <c r="AX823" i="58"/>
  <c r="AY822" i="58"/>
  <c r="AX822" i="58"/>
  <c r="AY821" i="58"/>
  <c r="AX821" i="58"/>
  <c r="AQ831" i="58"/>
  <c r="AP831" i="58"/>
  <c r="AQ830" i="58"/>
  <c r="AP830" i="58"/>
  <c r="AQ829" i="58"/>
  <c r="AP829" i="58"/>
  <c r="AQ828" i="58"/>
  <c r="AP828" i="58"/>
  <c r="AQ827" i="58"/>
  <c r="AP827" i="58"/>
  <c r="AQ826" i="58"/>
  <c r="AP826" i="58"/>
  <c r="AQ825" i="58"/>
  <c r="AP825" i="58"/>
  <c r="AQ824" i="58"/>
  <c r="AP824" i="58"/>
  <c r="AQ823" i="58"/>
  <c r="AP823" i="58"/>
  <c r="AQ822" i="58"/>
  <c r="AP822" i="58"/>
  <c r="AQ821" i="58"/>
  <c r="AP821" i="58"/>
  <c r="AI831" i="58"/>
  <c r="AH831" i="58"/>
  <c r="AI830" i="58"/>
  <c r="AH830" i="58"/>
  <c r="AI829" i="58"/>
  <c r="AH829" i="58"/>
  <c r="AI828" i="58"/>
  <c r="AH828" i="58"/>
  <c r="AI827" i="58"/>
  <c r="AH827" i="58"/>
  <c r="AI826" i="58"/>
  <c r="AH826" i="58"/>
  <c r="AI825" i="58"/>
  <c r="AH825" i="58"/>
  <c r="AI824" i="58"/>
  <c r="AH824" i="58"/>
  <c r="AI823" i="58"/>
  <c r="AH823" i="58"/>
  <c r="AI822" i="58"/>
  <c r="AH822" i="58"/>
  <c r="AI821" i="58"/>
  <c r="AH821" i="58"/>
  <c r="AA831" i="58"/>
  <c r="Z831" i="58"/>
  <c r="AA830" i="58"/>
  <c r="Z830" i="58"/>
  <c r="AA829" i="58"/>
  <c r="Z829" i="58"/>
  <c r="AA828" i="58"/>
  <c r="Z828" i="58"/>
  <c r="AA827" i="58"/>
  <c r="Z827" i="58"/>
  <c r="AA826" i="58"/>
  <c r="Z826" i="58"/>
  <c r="AA825" i="58"/>
  <c r="Z825" i="58"/>
  <c r="AA824" i="58"/>
  <c r="Z824" i="58"/>
  <c r="AA823" i="58"/>
  <c r="Z823" i="58"/>
  <c r="AA822" i="58"/>
  <c r="Z822" i="58"/>
  <c r="AA821" i="58"/>
  <c r="Z821" i="58"/>
  <c r="S831" i="58"/>
  <c r="R831" i="58"/>
  <c r="S830" i="58"/>
  <c r="R830" i="58"/>
  <c r="R829" i="58"/>
  <c r="R828" i="58"/>
  <c r="R827" i="58"/>
  <c r="R826" i="58"/>
  <c r="R825" i="58"/>
  <c r="R824" i="58"/>
  <c r="R823" i="58"/>
  <c r="R822" i="58"/>
  <c r="R821" i="58"/>
  <c r="K831" i="58"/>
  <c r="J831" i="58"/>
  <c r="K830" i="58"/>
  <c r="J830" i="58"/>
  <c r="K829" i="58"/>
  <c r="J829" i="58"/>
  <c r="K828" i="58"/>
  <c r="J828" i="58"/>
  <c r="K827" i="58"/>
  <c r="J827" i="58"/>
  <c r="K826" i="58"/>
  <c r="J826" i="58"/>
  <c r="K825" i="58"/>
  <c r="J825" i="58"/>
  <c r="K824" i="58"/>
  <c r="J824" i="58"/>
  <c r="K823" i="58"/>
  <c r="K822" i="58"/>
  <c r="BM831" i="58"/>
  <c r="BE829" i="58"/>
  <c r="Y825" i="58"/>
  <c r="Q828" i="58"/>
  <c r="I828" i="58"/>
  <c r="BO105" i="59"/>
  <c r="BN105" i="59"/>
  <c r="BO104" i="59"/>
  <c r="BN104" i="59"/>
  <c r="BO103" i="59"/>
  <c r="BN102" i="59"/>
  <c r="BO101" i="59"/>
  <c r="BN101" i="59"/>
  <c r="BN100" i="59"/>
  <c r="BN98" i="59"/>
  <c r="BN97" i="59"/>
  <c r="BN96" i="59"/>
  <c r="BF96" i="59"/>
  <c r="BG105" i="59"/>
  <c r="BF105" i="59"/>
  <c r="BG104" i="59"/>
  <c r="BF104" i="59"/>
  <c r="BG103" i="59"/>
  <c r="BF103" i="59"/>
  <c r="BG102" i="59"/>
  <c r="BF102" i="59"/>
  <c r="BG101" i="59"/>
  <c r="BF101" i="59"/>
  <c r="BG100" i="59"/>
  <c r="BF100" i="59"/>
  <c r="BG99" i="59"/>
  <c r="BF99" i="59"/>
  <c r="BG98" i="59"/>
  <c r="BF98" i="59"/>
  <c r="BG97" i="59"/>
  <c r="BF97" i="59"/>
  <c r="BG96" i="59"/>
  <c r="BG95" i="59"/>
  <c r="BF95" i="59"/>
  <c r="AY105" i="59"/>
  <c r="AX105" i="59"/>
  <c r="AY104" i="59"/>
  <c r="AX104" i="59"/>
  <c r="AY103" i="59"/>
  <c r="AX103" i="59"/>
  <c r="AY102" i="59"/>
  <c r="AX102" i="59"/>
  <c r="AY101" i="59"/>
  <c r="AX101" i="59"/>
  <c r="AY100" i="59"/>
  <c r="AX100" i="59"/>
  <c r="AY99" i="59"/>
  <c r="AX99" i="59"/>
  <c r="AY98" i="59"/>
  <c r="AX98" i="59"/>
  <c r="AY97" i="59"/>
  <c r="AX97" i="59"/>
  <c r="AY96" i="59"/>
  <c r="AX96" i="59"/>
  <c r="AY95" i="59"/>
  <c r="AX95" i="59"/>
  <c r="AQ105" i="59"/>
  <c r="AP105" i="59"/>
  <c r="AQ104" i="59"/>
  <c r="AP104" i="59"/>
  <c r="AQ103" i="59"/>
  <c r="AP103" i="59"/>
  <c r="AQ102" i="59"/>
  <c r="AP102" i="59"/>
  <c r="AQ101" i="59"/>
  <c r="AP101" i="59"/>
  <c r="AQ100" i="59"/>
  <c r="AP100" i="59"/>
  <c r="AQ99" i="59"/>
  <c r="AP99" i="59"/>
  <c r="AQ98" i="59"/>
  <c r="AP98" i="59"/>
  <c r="AQ97" i="59"/>
  <c r="AP97" i="59"/>
  <c r="AP96" i="59"/>
  <c r="AP95" i="59"/>
  <c r="AI105" i="59"/>
  <c r="AH105" i="59"/>
  <c r="AI104" i="59"/>
  <c r="AH104" i="59"/>
  <c r="AI103" i="59"/>
  <c r="AH103" i="59"/>
  <c r="AI102" i="59"/>
  <c r="AI101" i="59"/>
  <c r="AI100" i="59"/>
  <c r="AI99" i="59"/>
  <c r="AI98" i="59"/>
  <c r="AI97" i="59"/>
  <c r="AA105" i="59"/>
  <c r="Z105" i="59"/>
  <c r="AA104" i="59"/>
  <c r="Z104" i="59"/>
  <c r="AA103" i="59"/>
  <c r="Z103" i="59"/>
  <c r="AA102" i="59"/>
  <c r="Z102" i="59"/>
  <c r="AA101" i="59"/>
  <c r="Z101" i="59"/>
  <c r="AA100" i="59"/>
  <c r="Z100" i="59"/>
  <c r="AA99" i="59"/>
  <c r="Z99" i="59"/>
  <c r="AA98" i="59"/>
  <c r="Z98" i="59"/>
  <c r="AA97" i="59"/>
  <c r="Z97" i="59"/>
  <c r="AA96" i="59"/>
  <c r="Z96" i="59"/>
  <c r="AA95" i="59"/>
  <c r="Z95" i="59"/>
  <c r="S105" i="59"/>
  <c r="R105" i="59"/>
  <c r="S104" i="59"/>
  <c r="R104" i="59"/>
  <c r="S103" i="59"/>
  <c r="R103" i="59"/>
  <c r="S102" i="59"/>
  <c r="R102" i="59"/>
  <c r="S101" i="59"/>
  <c r="R101" i="59"/>
  <c r="S100" i="59"/>
  <c r="R100" i="59"/>
  <c r="S99" i="59"/>
  <c r="R99" i="59"/>
  <c r="S98" i="59"/>
  <c r="R98" i="59"/>
  <c r="S97" i="59"/>
  <c r="R97" i="59"/>
  <c r="S96" i="59"/>
  <c r="R96" i="59"/>
  <c r="R95" i="59"/>
  <c r="S95" i="59"/>
  <c r="K96" i="59"/>
  <c r="J96" i="59"/>
  <c r="K105" i="59"/>
  <c r="J105" i="59"/>
  <c r="K104" i="59"/>
  <c r="J104" i="59"/>
  <c r="K103" i="59"/>
  <c r="J103" i="59"/>
  <c r="K102" i="59"/>
  <c r="J102" i="59"/>
  <c r="K101" i="59"/>
  <c r="J101" i="59"/>
  <c r="K100" i="59"/>
  <c r="J100" i="59"/>
  <c r="K99" i="59"/>
  <c r="J99" i="59"/>
  <c r="K98" i="59"/>
  <c r="J98" i="59"/>
  <c r="K97" i="59"/>
  <c r="J97" i="59"/>
  <c r="K95" i="59"/>
  <c r="J95" i="59"/>
  <c r="BE103" i="59"/>
  <c r="AW103" i="59"/>
  <c r="AO98" i="59"/>
  <c r="AG102" i="59"/>
  <c r="Y96" i="59"/>
  <c r="Q103" i="59"/>
  <c r="I96" i="59"/>
  <c r="K7" i="59"/>
  <c r="Q100" i="59" l="1"/>
  <c r="AW95" i="59"/>
  <c r="Y95" i="59"/>
  <c r="AG830" i="58"/>
  <c r="AG823" i="58"/>
  <c r="AG822" i="58"/>
  <c r="AG821" i="58"/>
  <c r="AG824" i="58"/>
  <c r="AG827" i="58"/>
  <c r="AG826" i="58"/>
  <c r="AG825" i="58"/>
  <c r="I831" i="58"/>
  <c r="I822" i="58"/>
  <c r="I821" i="58"/>
  <c r="I826" i="58"/>
  <c r="I825" i="58"/>
  <c r="I824" i="58"/>
  <c r="I823" i="58"/>
  <c r="Q831" i="58"/>
  <c r="Q822" i="58"/>
  <c r="Q821" i="58"/>
  <c r="AO827" i="58"/>
  <c r="AO824" i="58"/>
  <c r="AO822" i="58"/>
  <c r="AO823" i="58"/>
  <c r="AO821" i="58"/>
  <c r="Y822" i="58"/>
  <c r="I827" i="58"/>
  <c r="AO101" i="59"/>
  <c r="AO104" i="59"/>
  <c r="AO103" i="59"/>
  <c r="AO105" i="59"/>
  <c r="AO102" i="59"/>
  <c r="Y830" i="58"/>
  <c r="BE826" i="58"/>
  <c r="BE96" i="59"/>
  <c r="BE95" i="59"/>
  <c r="BM821" i="58"/>
  <c r="BM825" i="58"/>
  <c r="BM830" i="58"/>
  <c r="BM829" i="58"/>
  <c r="BM827" i="58"/>
  <c r="BM826" i="58"/>
  <c r="BM824" i="58"/>
  <c r="BM823" i="58"/>
  <c r="BM822" i="58"/>
  <c r="BM828" i="58"/>
  <c r="I12" i="58"/>
  <c r="I11" i="58"/>
  <c r="I10" i="58"/>
  <c r="I17" i="58"/>
  <c r="I9" i="58"/>
  <c r="I15" i="58"/>
  <c r="I14" i="58"/>
  <c r="I16" i="58"/>
  <c r="I13" i="58"/>
  <c r="I8" i="58"/>
  <c r="I101" i="59"/>
  <c r="Q97" i="59"/>
  <c r="I99" i="59"/>
  <c r="Q98" i="59"/>
  <c r="I97" i="59"/>
  <c r="I105" i="59"/>
  <c r="Q95" i="59"/>
  <c r="Q101" i="59"/>
  <c r="Q104" i="59"/>
  <c r="Y103" i="59"/>
  <c r="AO95" i="59"/>
  <c r="AO100" i="59"/>
  <c r="AO97" i="59"/>
  <c r="AO99" i="59"/>
  <c r="AO96" i="59"/>
  <c r="I100" i="59"/>
  <c r="Q96" i="59"/>
  <c r="I104" i="59"/>
  <c r="Y99" i="59"/>
  <c r="Y101" i="59"/>
  <c r="Y98" i="59"/>
  <c r="Y100" i="59"/>
  <c r="Y105" i="59"/>
  <c r="Y97" i="59"/>
  <c r="Y102" i="59"/>
  <c r="I102" i="59"/>
  <c r="AG105" i="59"/>
  <c r="AG97" i="59"/>
  <c r="AG99" i="59"/>
  <c r="AG104" i="59"/>
  <c r="AG96" i="59"/>
  <c r="AG101" i="59"/>
  <c r="AG95" i="59"/>
  <c r="AG98" i="59"/>
  <c r="AG103" i="59"/>
  <c r="AG100" i="59"/>
  <c r="AW98" i="59"/>
  <c r="AW100" i="59"/>
  <c r="AW105" i="59"/>
  <c r="AW97" i="59"/>
  <c r="AW102" i="59"/>
  <c r="AW99" i="59"/>
  <c r="AW104" i="59"/>
  <c r="AW96" i="59"/>
  <c r="AW101" i="59"/>
  <c r="I103" i="59"/>
  <c r="Q99" i="59"/>
  <c r="AW824" i="58"/>
  <c r="AW826" i="58"/>
  <c r="AW831" i="58"/>
  <c r="AW823" i="58"/>
  <c r="AW828" i="58"/>
  <c r="AW825" i="58"/>
  <c r="AW830" i="58"/>
  <c r="AW822" i="58"/>
  <c r="AW827" i="58"/>
  <c r="AW821" i="58"/>
  <c r="I95" i="59"/>
  <c r="BE98" i="59"/>
  <c r="BE100" i="59"/>
  <c r="BE105" i="59"/>
  <c r="BE97" i="59"/>
  <c r="BE102" i="59"/>
  <c r="BE99" i="59"/>
  <c r="BE104" i="59"/>
  <c r="BE101" i="59"/>
  <c r="I98" i="59"/>
  <c r="Q102" i="59"/>
  <c r="Q105" i="59"/>
  <c r="Y104" i="59"/>
  <c r="AW829" i="58"/>
  <c r="Q826" i="58"/>
  <c r="Y828" i="58"/>
  <c r="AO830" i="58"/>
  <c r="BE824" i="58"/>
  <c r="I829" i="58"/>
  <c r="Q829" i="58"/>
  <c r="Y823" i="58"/>
  <c r="Y831" i="58"/>
  <c r="AG828" i="58"/>
  <c r="AO825" i="58"/>
  <c r="BE827" i="58"/>
  <c r="Q824" i="58"/>
  <c r="Y826" i="58"/>
  <c r="AG831" i="58"/>
  <c r="AO828" i="58"/>
  <c r="BE822" i="58"/>
  <c r="BE830" i="58"/>
  <c r="Q827" i="58"/>
  <c r="Y821" i="58"/>
  <c r="Y829" i="58"/>
  <c r="AO831" i="58"/>
  <c r="BE825" i="58"/>
  <c r="I830" i="58"/>
  <c r="Q830" i="58"/>
  <c r="Y824" i="58"/>
  <c r="AG829" i="58"/>
  <c r="AO826" i="58"/>
  <c r="BE828" i="58"/>
  <c r="Q825" i="58"/>
  <c r="Y827" i="58"/>
  <c r="AO829" i="58"/>
  <c r="BE823" i="58"/>
  <c r="BE831" i="58"/>
  <c r="I16" i="59"/>
  <c r="Q823" i="58"/>
  <c r="BE821" i="58"/>
  <c r="BM95" i="59" l="1"/>
  <c r="AA94" i="59"/>
  <c r="AA93" i="59"/>
  <c r="AA92" i="59"/>
  <c r="AA91" i="59"/>
  <c r="AA90" i="59"/>
  <c r="AA89" i="59"/>
  <c r="AA88" i="59"/>
  <c r="AA87" i="59"/>
  <c r="AA86" i="59"/>
  <c r="AA85" i="59"/>
  <c r="AA84" i="59"/>
  <c r="AA83" i="59"/>
  <c r="AA82" i="59"/>
  <c r="AA81" i="59"/>
  <c r="AA80" i="59"/>
  <c r="AA79" i="59"/>
  <c r="AA78" i="59"/>
  <c r="AA77" i="59"/>
  <c r="AA76" i="59"/>
  <c r="AA75" i="59"/>
  <c r="AA74" i="59"/>
  <c r="AA73" i="59"/>
  <c r="AA72" i="59"/>
  <c r="AA71" i="59"/>
  <c r="AA70" i="59"/>
  <c r="AA69" i="59"/>
  <c r="AA68" i="59"/>
  <c r="AA67" i="59"/>
  <c r="AA66" i="59"/>
  <c r="AA65" i="59"/>
  <c r="AA64" i="59"/>
  <c r="AA63" i="59"/>
  <c r="AA62" i="59"/>
  <c r="AA61" i="59"/>
  <c r="AA60" i="59"/>
  <c r="AA59" i="59"/>
  <c r="AA58" i="59"/>
  <c r="AA57" i="59"/>
  <c r="AA56" i="59"/>
  <c r="AA55" i="59"/>
  <c r="AA54" i="59"/>
  <c r="AA53" i="59"/>
  <c r="AA52" i="59"/>
  <c r="AA51" i="59"/>
  <c r="AA50" i="59"/>
  <c r="AA49" i="59"/>
  <c r="AA48" i="59"/>
  <c r="AA47" i="59"/>
  <c r="AA46" i="59"/>
  <c r="AA45" i="59"/>
  <c r="AA44" i="59"/>
  <c r="AA43" i="59"/>
  <c r="AA42" i="59"/>
  <c r="AA41" i="59"/>
  <c r="AA39" i="59"/>
  <c r="AA38" i="59"/>
  <c r="AA37" i="59"/>
  <c r="AA36" i="59"/>
  <c r="AA35" i="59"/>
  <c r="AA34" i="59"/>
  <c r="AA33" i="59"/>
  <c r="AA32" i="59"/>
  <c r="AA31" i="59"/>
  <c r="AA30" i="59"/>
  <c r="AA29" i="59"/>
  <c r="AA28" i="59"/>
  <c r="AA27" i="59"/>
  <c r="AA26" i="59"/>
  <c r="AA25" i="59"/>
  <c r="AA24" i="59"/>
  <c r="AA23" i="59"/>
  <c r="AA22" i="59"/>
  <c r="AA21" i="59"/>
  <c r="AA20" i="59"/>
  <c r="AA19" i="59"/>
  <c r="AA18" i="59"/>
  <c r="AA17" i="59"/>
  <c r="AA16" i="59"/>
  <c r="AA15" i="59"/>
  <c r="AA14" i="59"/>
  <c r="AA13" i="59"/>
  <c r="AA12" i="59"/>
  <c r="AA11" i="59"/>
  <c r="AA10" i="59"/>
  <c r="AA9" i="59"/>
  <c r="AA8" i="59"/>
  <c r="AA7" i="59"/>
  <c r="Z61" i="59"/>
  <c r="Z60" i="59"/>
  <c r="Z59" i="59"/>
  <c r="Z94" i="59"/>
  <c r="Z93" i="59"/>
  <c r="Z92" i="59"/>
  <c r="Z91" i="59"/>
  <c r="Z90" i="59"/>
  <c r="Z89" i="59"/>
  <c r="Z88" i="59"/>
  <c r="Z87" i="59"/>
  <c r="Z86" i="59"/>
  <c r="Z85" i="59"/>
  <c r="Z84" i="59"/>
  <c r="Z83" i="59"/>
  <c r="Z82" i="59"/>
  <c r="Z81" i="59"/>
  <c r="Z80" i="59"/>
  <c r="Z79" i="59"/>
  <c r="Z78" i="59"/>
  <c r="Z77" i="59"/>
  <c r="Z76" i="59"/>
  <c r="Z75" i="59"/>
  <c r="Z74" i="59"/>
  <c r="Z73" i="59"/>
  <c r="Z72" i="59"/>
  <c r="Z71" i="59"/>
  <c r="Z70" i="59"/>
  <c r="Z69" i="59"/>
  <c r="Z68" i="59"/>
  <c r="Z67" i="59"/>
  <c r="Z66" i="59"/>
  <c r="Z65" i="59"/>
  <c r="Z64" i="59"/>
  <c r="Z63" i="59"/>
  <c r="Z62" i="59"/>
  <c r="Z58" i="59"/>
  <c r="Z57" i="59"/>
  <c r="Z56" i="59"/>
  <c r="Z55" i="59"/>
  <c r="Z54" i="59"/>
  <c r="Z53" i="59"/>
  <c r="Z52" i="59"/>
  <c r="Z51" i="59"/>
  <c r="Z50" i="59"/>
  <c r="Z49" i="59"/>
  <c r="Z48" i="59"/>
  <c r="Z47" i="59"/>
  <c r="Z46" i="59"/>
  <c r="Z45" i="59"/>
  <c r="Z44" i="59"/>
  <c r="Z43" i="59"/>
  <c r="Z42" i="59"/>
  <c r="Z41" i="59"/>
  <c r="Z39" i="59"/>
  <c r="Z38" i="59"/>
  <c r="Z37" i="59"/>
  <c r="Z36" i="59"/>
  <c r="Z35" i="59"/>
  <c r="Z34" i="59"/>
  <c r="Z33" i="59"/>
  <c r="Z32" i="59"/>
  <c r="Z31" i="59"/>
  <c r="Z30" i="59"/>
  <c r="Z29" i="59"/>
  <c r="Z28" i="59"/>
  <c r="Z27" i="59"/>
  <c r="Z26" i="59"/>
  <c r="Z25" i="59"/>
  <c r="Z24" i="59"/>
  <c r="Z23" i="59"/>
  <c r="Z22" i="59"/>
  <c r="Z21" i="59"/>
  <c r="Z20" i="59"/>
  <c r="Z19" i="59"/>
  <c r="Z18" i="59"/>
  <c r="Z17" i="59"/>
  <c r="Z16" i="59"/>
  <c r="Z15" i="59"/>
  <c r="Z14" i="59"/>
  <c r="Z13" i="59"/>
  <c r="Z12" i="59"/>
  <c r="Z11" i="59"/>
  <c r="Z10" i="59"/>
  <c r="Z9" i="59"/>
  <c r="Z8" i="59"/>
  <c r="Z7" i="59"/>
  <c r="S94" i="59"/>
  <c r="S93" i="59"/>
  <c r="S92" i="59"/>
  <c r="S91" i="59"/>
  <c r="S90" i="59"/>
  <c r="S89" i="59"/>
  <c r="S88" i="59"/>
  <c r="S87" i="59"/>
  <c r="S86" i="59"/>
  <c r="S85" i="59"/>
  <c r="S84" i="59"/>
  <c r="S83" i="59"/>
  <c r="S82" i="59"/>
  <c r="S81" i="59"/>
  <c r="S80" i="59"/>
  <c r="S79" i="59"/>
  <c r="S78" i="59"/>
  <c r="S77" i="59"/>
  <c r="S76" i="59"/>
  <c r="S75" i="59"/>
  <c r="S74" i="59"/>
  <c r="S73" i="59"/>
  <c r="S72" i="59"/>
  <c r="S71" i="59"/>
  <c r="S70" i="59"/>
  <c r="S69" i="59"/>
  <c r="S68" i="59"/>
  <c r="S67" i="59"/>
  <c r="S66" i="59"/>
  <c r="S65" i="59"/>
  <c r="S64" i="59"/>
  <c r="S63" i="59"/>
  <c r="S62" i="59"/>
  <c r="S61" i="59"/>
  <c r="S60" i="59"/>
  <c r="S59" i="59"/>
  <c r="S58" i="59"/>
  <c r="S57" i="59"/>
  <c r="S56" i="59"/>
  <c r="S55" i="59"/>
  <c r="S54" i="59"/>
  <c r="S53" i="59"/>
  <c r="S52" i="59"/>
  <c r="S51" i="59"/>
  <c r="S50" i="59"/>
  <c r="S49" i="59"/>
  <c r="S48" i="59"/>
  <c r="S47" i="59"/>
  <c r="S46" i="59"/>
  <c r="S45" i="59"/>
  <c r="S44" i="59"/>
  <c r="S43" i="59"/>
  <c r="S42" i="59"/>
  <c r="S41" i="59"/>
  <c r="S40" i="59"/>
  <c r="S39" i="59"/>
  <c r="S38" i="59"/>
  <c r="S37" i="59"/>
  <c r="S36" i="59"/>
  <c r="S35" i="59"/>
  <c r="S34" i="59"/>
  <c r="S33" i="59"/>
  <c r="S32" i="59"/>
  <c r="S31" i="59"/>
  <c r="S30" i="59"/>
  <c r="S29" i="59"/>
  <c r="S28" i="59"/>
  <c r="S27" i="59"/>
  <c r="S26" i="59"/>
  <c r="S25" i="59"/>
  <c r="S24" i="59"/>
  <c r="S23" i="59"/>
  <c r="S22" i="59"/>
  <c r="S21" i="59"/>
  <c r="S20" i="59"/>
  <c r="S19" i="59"/>
  <c r="S17" i="59"/>
  <c r="S16" i="59"/>
  <c r="S15" i="59"/>
  <c r="S14" i="59"/>
  <c r="S13" i="59"/>
  <c r="S12" i="59"/>
  <c r="S11" i="59"/>
  <c r="S10" i="59"/>
  <c r="S9" i="59"/>
  <c r="S8" i="59"/>
  <c r="S7" i="59"/>
  <c r="R94" i="59"/>
  <c r="R93" i="59"/>
  <c r="R92" i="59"/>
  <c r="R91" i="59"/>
  <c r="R90" i="59"/>
  <c r="R89" i="59"/>
  <c r="R88" i="59"/>
  <c r="R87" i="59"/>
  <c r="R86" i="59"/>
  <c r="R85" i="59"/>
  <c r="R84" i="59"/>
  <c r="R83" i="59"/>
  <c r="R82" i="59"/>
  <c r="R81" i="59"/>
  <c r="R80" i="59"/>
  <c r="R79" i="59"/>
  <c r="R78" i="59"/>
  <c r="R77" i="59"/>
  <c r="R76" i="59"/>
  <c r="R75" i="59"/>
  <c r="R74" i="59"/>
  <c r="R73" i="59"/>
  <c r="R72" i="59"/>
  <c r="R71" i="59"/>
  <c r="R70" i="59"/>
  <c r="R69" i="59"/>
  <c r="R68" i="59"/>
  <c r="R67" i="59"/>
  <c r="R66" i="59"/>
  <c r="R65" i="59"/>
  <c r="R64" i="59"/>
  <c r="R63" i="59"/>
  <c r="R62" i="59"/>
  <c r="R61" i="59"/>
  <c r="R60" i="59"/>
  <c r="R59" i="59"/>
  <c r="R58" i="59"/>
  <c r="R57" i="59"/>
  <c r="R56" i="59"/>
  <c r="R55" i="59"/>
  <c r="R54" i="59"/>
  <c r="R53" i="59"/>
  <c r="R52" i="59"/>
  <c r="R51" i="59"/>
  <c r="R50" i="59"/>
  <c r="R49" i="59"/>
  <c r="R48" i="59"/>
  <c r="R47" i="59"/>
  <c r="R46" i="59"/>
  <c r="R45" i="59"/>
  <c r="R44" i="59"/>
  <c r="R43" i="59"/>
  <c r="R42" i="59"/>
  <c r="R41" i="59"/>
  <c r="R40" i="59"/>
  <c r="R39" i="59"/>
  <c r="R38" i="59"/>
  <c r="R37" i="59"/>
  <c r="R36" i="59"/>
  <c r="R35" i="59"/>
  <c r="R34" i="59"/>
  <c r="R33" i="59"/>
  <c r="R32" i="59"/>
  <c r="R31" i="59"/>
  <c r="R30" i="59"/>
  <c r="R29" i="59"/>
  <c r="R28" i="59"/>
  <c r="R27" i="59"/>
  <c r="R26" i="59"/>
  <c r="R25" i="59"/>
  <c r="R24" i="59"/>
  <c r="R23" i="59"/>
  <c r="R22" i="59"/>
  <c r="R21" i="59"/>
  <c r="R20" i="59"/>
  <c r="R19" i="59"/>
  <c r="R17" i="59"/>
  <c r="R16" i="59"/>
  <c r="R15" i="59"/>
  <c r="R14" i="59"/>
  <c r="R13" i="59"/>
  <c r="R12" i="59"/>
  <c r="R11" i="59"/>
  <c r="R10" i="59"/>
  <c r="R9" i="59"/>
  <c r="R8" i="59"/>
  <c r="R7" i="59"/>
  <c r="K94" i="59"/>
  <c r="K93" i="59"/>
  <c r="K92" i="59"/>
  <c r="K91" i="59"/>
  <c r="K90" i="59"/>
  <c r="K89" i="59"/>
  <c r="K88" i="59"/>
  <c r="K87" i="59"/>
  <c r="K86" i="59"/>
  <c r="K85" i="59"/>
  <c r="K84" i="59"/>
  <c r="K83" i="59"/>
  <c r="K82" i="59"/>
  <c r="K81" i="59"/>
  <c r="K80" i="59"/>
  <c r="K79" i="59"/>
  <c r="K78" i="59"/>
  <c r="K77" i="59"/>
  <c r="K76" i="59"/>
  <c r="K75" i="59"/>
  <c r="K74" i="59"/>
  <c r="K73" i="59"/>
  <c r="K72" i="59"/>
  <c r="K71" i="59"/>
  <c r="K70" i="59"/>
  <c r="K69" i="59"/>
  <c r="K68" i="59"/>
  <c r="K67" i="59"/>
  <c r="K66" i="59"/>
  <c r="K65" i="59"/>
  <c r="K64" i="59"/>
  <c r="K63" i="59"/>
  <c r="K62" i="59"/>
  <c r="K61" i="59"/>
  <c r="K60" i="59"/>
  <c r="K59" i="59"/>
  <c r="K58" i="59"/>
  <c r="K57" i="59"/>
  <c r="K56" i="59"/>
  <c r="K55" i="59"/>
  <c r="K54" i="59"/>
  <c r="K53" i="59"/>
  <c r="K52" i="59"/>
  <c r="K51" i="59"/>
  <c r="K50" i="59"/>
  <c r="K49" i="59"/>
  <c r="K48" i="59"/>
  <c r="K47" i="59"/>
  <c r="K46" i="59"/>
  <c r="K45" i="59"/>
  <c r="K44" i="59"/>
  <c r="K43" i="59"/>
  <c r="K42" i="59"/>
  <c r="K41" i="59"/>
  <c r="K40" i="59"/>
  <c r="K39" i="59"/>
  <c r="K38" i="59"/>
  <c r="K37" i="59"/>
  <c r="K36" i="59"/>
  <c r="K35" i="59"/>
  <c r="K34" i="59"/>
  <c r="K33" i="59"/>
  <c r="K32" i="59"/>
  <c r="K31" i="59"/>
  <c r="K30" i="59"/>
  <c r="K29" i="59"/>
  <c r="K28" i="59"/>
  <c r="K27" i="59"/>
  <c r="K26" i="59"/>
  <c r="K25" i="59"/>
  <c r="K24" i="59"/>
  <c r="K23" i="59"/>
  <c r="K22" i="59"/>
  <c r="K21" i="59"/>
  <c r="K20" i="59"/>
  <c r="K19" i="59"/>
  <c r="K18" i="59"/>
  <c r="K17" i="59"/>
  <c r="K16" i="59"/>
  <c r="K15" i="59"/>
  <c r="K14" i="59"/>
  <c r="K13" i="59"/>
  <c r="K12" i="59"/>
  <c r="K11" i="59"/>
  <c r="K10" i="59"/>
  <c r="K9" i="59"/>
  <c r="K8" i="59"/>
  <c r="J91" i="59"/>
  <c r="J90" i="59"/>
  <c r="J94" i="59"/>
  <c r="J93" i="59"/>
  <c r="J92"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2" i="59"/>
  <c r="J11" i="59"/>
  <c r="J10" i="59"/>
  <c r="J9" i="59"/>
  <c r="J8" i="59"/>
  <c r="F14" i="60" l="1"/>
  <c r="F6" i="60"/>
  <c r="F13" i="60"/>
  <c r="F12" i="60"/>
  <c r="F10" i="60"/>
  <c r="F11" i="60"/>
  <c r="F15" i="60"/>
  <c r="F8" i="60"/>
  <c r="F7" i="60"/>
  <c r="F9" i="60"/>
  <c r="BM100" i="59"/>
  <c r="BM102" i="59"/>
  <c r="BM99" i="59"/>
  <c r="BM104" i="59"/>
  <c r="BM96" i="59"/>
  <c r="BM101" i="59"/>
  <c r="BM98" i="59"/>
  <c r="BM103" i="59"/>
  <c r="BM105" i="59"/>
  <c r="BM97" i="59"/>
  <c r="K4" i="54"/>
  <c r="K13" i="20" l="1"/>
  <c r="K12" i="20"/>
  <c r="K11" i="20"/>
  <c r="K10" i="20"/>
  <c r="K9" i="20"/>
  <c r="K8" i="20"/>
  <c r="K7" i="20"/>
  <c r="K6" i="20"/>
  <c r="J13" i="20"/>
  <c r="J12" i="20"/>
  <c r="J11" i="20"/>
  <c r="J10" i="20"/>
  <c r="J9" i="20"/>
  <c r="J8" i="20"/>
  <c r="J7" i="20"/>
  <c r="J6" i="20"/>
  <c r="J12" i="18"/>
  <c r="J11" i="18"/>
  <c r="J10" i="18"/>
  <c r="J9" i="18"/>
  <c r="J8" i="18"/>
  <c r="J7" i="18"/>
  <c r="J6" i="18"/>
  <c r="I12" i="18"/>
  <c r="I11" i="18"/>
  <c r="I10" i="18"/>
  <c r="I9" i="18"/>
  <c r="I8" i="18"/>
  <c r="I7" i="18"/>
  <c r="I6" i="18"/>
  <c r="K12" i="18"/>
  <c r="K11" i="18"/>
  <c r="K10" i="18"/>
  <c r="H9" i="18"/>
  <c r="K8" i="18"/>
  <c r="K6" i="18"/>
  <c r="W11" i="20" l="1"/>
  <c r="V11" i="20" s="1"/>
  <c r="W7" i="20"/>
  <c r="V7" i="20" s="1"/>
  <c r="W10" i="20"/>
  <c r="V10" i="20" s="1"/>
  <c r="W6" i="20"/>
  <c r="V6" i="20" s="1"/>
  <c r="W13" i="20"/>
  <c r="V13" i="20" s="1"/>
  <c r="W9" i="20"/>
  <c r="V9" i="20" s="1"/>
  <c r="W12" i="20"/>
  <c r="V12" i="20" s="1"/>
  <c r="W8" i="20"/>
  <c r="V8" i="20" s="1"/>
  <c r="U13" i="20"/>
  <c r="T13" i="20" s="1"/>
  <c r="U9" i="20"/>
  <c r="T9" i="20" s="1"/>
  <c r="U12" i="20"/>
  <c r="T12" i="20" s="1"/>
  <c r="U8" i="20"/>
  <c r="T8" i="20" s="1"/>
  <c r="U11" i="20"/>
  <c r="T11" i="20" s="1"/>
  <c r="U7" i="20"/>
  <c r="T7" i="20" s="1"/>
  <c r="U10" i="20"/>
  <c r="T10" i="20" s="1"/>
  <c r="U6" i="20"/>
  <c r="T6" i="20" s="1"/>
  <c r="H8" i="18"/>
  <c r="K7" i="18"/>
  <c r="H7" i="18"/>
  <c r="K9" i="18"/>
  <c r="H10" i="18"/>
  <c r="H11" i="18"/>
  <c r="H12" i="18"/>
  <c r="H16" i="60" l="1"/>
  <c r="H15" i="60"/>
  <c r="H14" i="60"/>
  <c r="H13" i="60"/>
  <c r="H12" i="60"/>
  <c r="H11" i="60"/>
  <c r="H10" i="60"/>
  <c r="H9" i="60"/>
  <c r="H8" i="60"/>
  <c r="H7" i="60"/>
  <c r="G16" i="60"/>
  <c r="G15" i="60"/>
  <c r="G14" i="60"/>
  <c r="G13" i="60"/>
  <c r="G12" i="60"/>
  <c r="G11" i="60"/>
  <c r="G10" i="60"/>
  <c r="K9" i="57"/>
  <c r="K8" i="57"/>
  <c r="K7" i="57"/>
  <c r="K6" i="57"/>
  <c r="K5" i="57"/>
  <c r="K4" i="57"/>
  <c r="J9" i="57"/>
  <c r="J8" i="57"/>
  <c r="J7" i="57"/>
  <c r="J6" i="57"/>
  <c r="J5" i="57"/>
  <c r="J4" i="57"/>
  <c r="H9" i="56"/>
  <c r="H8" i="56"/>
  <c r="H7" i="56"/>
  <c r="H6" i="56"/>
  <c r="H5" i="56"/>
  <c r="H4" i="56"/>
  <c r="G9" i="56"/>
  <c r="G8" i="56"/>
  <c r="G7" i="56"/>
  <c r="G6" i="56"/>
  <c r="G5" i="56"/>
  <c r="G4" i="56"/>
  <c r="K7" i="19"/>
  <c r="K8" i="19"/>
  <c r="K9" i="19"/>
  <c r="K10" i="19"/>
  <c r="K11" i="19"/>
  <c r="K12" i="19"/>
  <c r="K13" i="19"/>
  <c r="K14" i="19"/>
  <c r="K15" i="19"/>
  <c r="K16" i="19"/>
  <c r="K17" i="19"/>
  <c r="K18" i="19"/>
  <c r="K19" i="19"/>
  <c r="K20" i="19"/>
  <c r="K21" i="19"/>
  <c r="K22" i="19"/>
  <c r="K23" i="19"/>
  <c r="K24" i="19"/>
  <c r="K25" i="19"/>
  <c r="K26" i="19"/>
  <c r="K27" i="19"/>
  <c r="K28" i="19"/>
  <c r="K29" i="19"/>
  <c r="K30" i="19"/>
  <c r="K31" i="19"/>
  <c r="K32" i="19"/>
  <c r="K33" i="19"/>
  <c r="K34" i="19"/>
  <c r="K35" i="19"/>
  <c r="K36" i="19"/>
  <c r="K37" i="19"/>
  <c r="K38" i="19"/>
  <c r="K39" i="19"/>
  <c r="K40" i="19"/>
  <c r="K41" i="19"/>
  <c r="K42" i="19"/>
  <c r="K43" i="19"/>
  <c r="K44" i="19"/>
  <c r="K45" i="19"/>
  <c r="K46" i="19"/>
  <c r="K47" i="19"/>
  <c r="K48" i="19"/>
  <c r="K49" i="19"/>
  <c r="K50" i="19"/>
  <c r="K51" i="19"/>
  <c r="K52" i="19"/>
  <c r="K53" i="19"/>
  <c r="K54" i="19"/>
  <c r="K55" i="19"/>
  <c r="K56" i="19"/>
  <c r="K57" i="19"/>
  <c r="K58" i="19"/>
  <c r="K59" i="19"/>
  <c r="K60" i="19"/>
  <c r="K61" i="19"/>
  <c r="K62" i="19"/>
  <c r="K63" i="19"/>
  <c r="K64" i="19"/>
  <c r="K65" i="19"/>
  <c r="K66" i="19"/>
  <c r="K67" i="19"/>
  <c r="K68" i="19"/>
  <c r="K69" i="19"/>
  <c r="K70" i="19"/>
  <c r="K71" i="19"/>
  <c r="K72" i="19"/>
  <c r="K73" i="19"/>
  <c r="K74" i="19"/>
  <c r="K75" i="19"/>
  <c r="K76" i="19"/>
  <c r="K77" i="19"/>
  <c r="K78" i="19"/>
  <c r="K79" i="19"/>
  <c r="K6" i="19"/>
  <c r="J7" i="19"/>
  <c r="J8" i="19"/>
  <c r="J9" i="19"/>
  <c r="J11" i="19"/>
  <c r="J12" i="19"/>
  <c r="J13" i="19"/>
  <c r="J14" i="19"/>
  <c r="J15" i="19"/>
  <c r="J16" i="19"/>
  <c r="J17" i="19"/>
  <c r="J18" i="19"/>
  <c r="J19" i="19"/>
  <c r="J20" i="19"/>
  <c r="J21" i="19"/>
  <c r="J22" i="19"/>
  <c r="J23" i="19"/>
  <c r="J24" i="19"/>
  <c r="J25" i="19"/>
  <c r="J26" i="19"/>
  <c r="J27"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56" i="19"/>
  <c r="J57" i="19"/>
  <c r="J58" i="19"/>
  <c r="J59" i="19"/>
  <c r="J60" i="19"/>
  <c r="J61" i="19"/>
  <c r="J62" i="19"/>
  <c r="J63" i="19"/>
  <c r="J64" i="19"/>
  <c r="J65" i="19"/>
  <c r="J66" i="19"/>
  <c r="J67" i="19"/>
  <c r="J68" i="19"/>
  <c r="J69" i="19"/>
  <c r="J70" i="19"/>
  <c r="J71" i="19"/>
  <c r="J72" i="19"/>
  <c r="J73" i="19"/>
  <c r="J74" i="19"/>
  <c r="J75" i="19"/>
  <c r="J76" i="19"/>
  <c r="J77" i="19"/>
  <c r="J78" i="19"/>
  <c r="J79" i="19"/>
  <c r="J6" i="19"/>
  <c r="J23" i="63" l="1"/>
  <c r="J58" i="62"/>
  <c r="I23" i="63"/>
  <c r="I58" i="62"/>
  <c r="J22" i="63"/>
  <c r="J57" i="62"/>
  <c r="I22" i="63"/>
  <c r="I57" i="62"/>
  <c r="J21" i="63"/>
  <c r="J56" i="62"/>
  <c r="I21" i="63"/>
  <c r="I56" i="62"/>
  <c r="J20" i="63"/>
  <c r="J55" i="62"/>
  <c r="I20" i="63"/>
  <c r="I55" i="62"/>
  <c r="J19" i="63"/>
  <c r="J54" i="62"/>
  <c r="I19" i="63"/>
  <c r="I54" i="62"/>
  <c r="J18" i="63"/>
  <c r="J53" i="62"/>
  <c r="I18" i="63"/>
  <c r="I53" i="62"/>
  <c r="W75" i="19"/>
  <c r="V75" i="19" s="1"/>
  <c r="W68" i="19"/>
  <c r="V68" i="19" s="1"/>
  <c r="W62" i="19"/>
  <c r="V62" i="19" s="1"/>
  <c r="W49" i="19"/>
  <c r="V49" i="19" s="1"/>
  <c r="W43" i="19"/>
  <c r="V43" i="19" s="1"/>
  <c r="W36" i="19"/>
  <c r="V36" i="19" s="1"/>
  <c r="W30" i="19"/>
  <c r="V30" i="19" s="1"/>
  <c r="W17" i="19"/>
  <c r="V17" i="19" s="1"/>
  <c r="W11" i="19"/>
  <c r="V11" i="19" s="1"/>
  <c r="W23" i="19"/>
  <c r="V23" i="19" s="1"/>
  <c r="W74" i="19"/>
  <c r="V74" i="19" s="1"/>
  <c r="W61" i="19"/>
  <c r="V61" i="19" s="1"/>
  <c r="W55" i="19"/>
  <c r="V55" i="19" s="1"/>
  <c r="W48" i="19"/>
  <c r="V48" i="19" s="1"/>
  <c r="W42" i="19"/>
  <c r="V42" i="19" s="1"/>
  <c r="W29" i="19"/>
  <c r="V29" i="19" s="1"/>
  <c r="W16" i="19"/>
  <c r="V16" i="19" s="1"/>
  <c r="W10" i="19"/>
  <c r="V10" i="19" s="1"/>
  <c r="W73" i="19"/>
  <c r="V73" i="19" s="1"/>
  <c r="W67" i="19"/>
  <c r="V67" i="19" s="1"/>
  <c r="W60" i="19"/>
  <c r="V60" i="19" s="1"/>
  <c r="W54" i="19"/>
  <c r="V54" i="19" s="1"/>
  <c r="W41" i="19"/>
  <c r="V41" i="19" s="1"/>
  <c r="W35" i="19"/>
  <c r="V35" i="19" s="1"/>
  <c r="W28" i="19"/>
  <c r="V28" i="19" s="1"/>
  <c r="W22" i="19"/>
  <c r="V22" i="19" s="1"/>
  <c r="W9" i="19"/>
  <c r="V9" i="19" s="1"/>
  <c r="W79" i="19"/>
  <c r="V79" i="19" s="1"/>
  <c r="W72" i="19"/>
  <c r="V72" i="19" s="1"/>
  <c r="W66" i="19"/>
  <c r="V66" i="19" s="1"/>
  <c r="W53" i="19"/>
  <c r="V53" i="19" s="1"/>
  <c r="W47" i="19"/>
  <c r="V47" i="19" s="1"/>
  <c r="W40" i="19"/>
  <c r="V40" i="19" s="1"/>
  <c r="W34" i="19"/>
  <c r="V34" i="19" s="1"/>
  <c r="W21" i="19"/>
  <c r="V21" i="19" s="1"/>
  <c r="W15" i="19"/>
  <c r="V15" i="19" s="1"/>
  <c r="W8" i="19"/>
  <c r="V8" i="19" s="1"/>
  <c r="W50" i="19"/>
  <c r="V50" i="19" s="1"/>
  <c r="W31" i="19"/>
  <c r="V31" i="19" s="1"/>
  <c r="W78" i="19"/>
  <c r="V78" i="19" s="1"/>
  <c r="W65" i="19"/>
  <c r="V65" i="19" s="1"/>
  <c r="W59" i="19"/>
  <c r="V59" i="19" s="1"/>
  <c r="W52" i="19"/>
  <c r="V52" i="19" s="1"/>
  <c r="W46" i="19"/>
  <c r="V46" i="19" s="1"/>
  <c r="W33" i="19"/>
  <c r="V33" i="19" s="1"/>
  <c r="W27" i="19"/>
  <c r="V27" i="19" s="1"/>
  <c r="W20" i="19"/>
  <c r="V20" i="19" s="1"/>
  <c r="W14" i="19"/>
  <c r="V14" i="19" s="1"/>
  <c r="W56" i="19"/>
  <c r="V56" i="19" s="1"/>
  <c r="W24" i="19"/>
  <c r="V24" i="19" s="1"/>
  <c r="W77" i="19"/>
  <c r="V77" i="19" s="1"/>
  <c r="W71" i="19"/>
  <c r="V71" i="19" s="1"/>
  <c r="W64" i="19"/>
  <c r="V64" i="19" s="1"/>
  <c r="W58" i="19"/>
  <c r="V58" i="19" s="1"/>
  <c r="W45" i="19"/>
  <c r="V45" i="19" s="1"/>
  <c r="W39" i="19"/>
  <c r="V39" i="19" s="1"/>
  <c r="W32" i="19"/>
  <c r="V32" i="19" s="1"/>
  <c r="W26" i="19"/>
  <c r="V26" i="19" s="1"/>
  <c r="W13" i="19"/>
  <c r="V13" i="19" s="1"/>
  <c r="W7" i="19"/>
  <c r="V7" i="19" s="1"/>
  <c r="W69" i="19"/>
  <c r="V69" i="19" s="1"/>
  <c r="W18" i="19"/>
  <c r="V18" i="19" s="1"/>
  <c r="W76" i="19"/>
  <c r="V76" i="19" s="1"/>
  <c r="W70" i="19"/>
  <c r="V70" i="19" s="1"/>
  <c r="W57" i="19"/>
  <c r="V57" i="19" s="1"/>
  <c r="W51" i="19"/>
  <c r="V51" i="19" s="1"/>
  <c r="W44" i="19"/>
  <c r="V44" i="19" s="1"/>
  <c r="W38" i="19"/>
  <c r="V38" i="19" s="1"/>
  <c r="W25" i="19"/>
  <c r="V25" i="19" s="1"/>
  <c r="W19" i="19"/>
  <c r="V19" i="19" s="1"/>
  <c r="W12" i="19"/>
  <c r="V12" i="19" s="1"/>
  <c r="W6" i="19"/>
  <c r="V6" i="19" s="1"/>
  <c r="W63" i="19"/>
  <c r="V63" i="19" s="1"/>
  <c r="W37" i="19"/>
  <c r="V37" i="19" s="1"/>
  <c r="AA78" i="19"/>
  <c r="Z78" i="19" s="1"/>
  <c r="AA72" i="19"/>
  <c r="Z72" i="19" s="1"/>
  <c r="AA65" i="19"/>
  <c r="Z65" i="19" s="1"/>
  <c r="AA59" i="19"/>
  <c r="Z59" i="19" s="1"/>
  <c r="AA46" i="19"/>
  <c r="Z46" i="19" s="1"/>
  <c r="AA40" i="19"/>
  <c r="Z40" i="19" s="1"/>
  <c r="AA33" i="19"/>
  <c r="Z33" i="19" s="1"/>
  <c r="AA27" i="19"/>
  <c r="Z27" i="19" s="1"/>
  <c r="AA14" i="19"/>
  <c r="Z14" i="19" s="1"/>
  <c r="AA8" i="19"/>
  <c r="Z8" i="19" s="1"/>
  <c r="AA77" i="19"/>
  <c r="Z77" i="19" s="1"/>
  <c r="AA71" i="19"/>
  <c r="Z71" i="19" s="1"/>
  <c r="AA58" i="19"/>
  <c r="Z58" i="19" s="1"/>
  <c r="AA52" i="19"/>
  <c r="Z52" i="19" s="1"/>
  <c r="AA45" i="19"/>
  <c r="Z45" i="19" s="1"/>
  <c r="AA39" i="19"/>
  <c r="Z39" i="19" s="1"/>
  <c r="AA26" i="19"/>
  <c r="Z26" i="19" s="1"/>
  <c r="AA20" i="19"/>
  <c r="Z20" i="19" s="1"/>
  <c r="AA13" i="19"/>
  <c r="Z13" i="19" s="1"/>
  <c r="AA7" i="19"/>
  <c r="Z7" i="19" s="1"/>
  <c r="AA70" i="19"/>
  <c r="Z70" i="19" s="1"/>
  <c r="AA64" i="19"/>
  <c r="Z64" i="19" s="1"/>
  <c r="AA57" i="19"/>
  <c r="Z57" i="19" s="1"/>
  <c r="AA51" i="19"/>
  <c r="Z51" i="19" s="1"/>
  <c r="AA38" i="19"/>
  <c r="Z38" i="19" s="1"/>
  <c r="AA32" i="19"/>
  <c r="Z32" i="19" s="1"/>
  <c r="AA25" i="19"/>
  <c r="Z25" i="19" s="1"/>
  <c r="AA19" i="19"/>
  <c r="Z19" i="19" s="1"/>
  <c r="AA6" i="19"/>
  <c r="Z6" i="19" s="1"/>
  <c r="AA76" i="19"/>
  <c r="Z76" i="19" s="1"/>
  <c r="AA69" i="19"/>
  <c r="Z69" i="19" s="1"/>
  <c r="AA63" i="19"/>
  <c r="Z63" i="19" s="1"/>
  <c r="AA50" i="19"/>
  <c r="Z50" i="19" s="1"/>
  <c r="AA44" i="19"/>
  <c r="Z44" i="19" s="1"/>
  <c r="AA37" i="19"/>
  <c r="Z37" i="19" s="1"/>
  <c r="AA31" i="19"/>
  <c r="Z31" i="19" s="1"/>
  <c r="AA18" i="19"/>
  <c r="Z18" i="19" s="1"/>
  <c r="AA12" i="19"/>
  <c r="Z12" i="19" s="1"/>
  <c r="AA53" i="19"/>
  <c r="Z53" i="19" s="1"/>
  <c r="AA28" i="19"/>
  <c r="Z28" i="19" s="1"/>
  <c r="AA75" i="19"/>
  <c r="Z75" i="19" s="1"/>
  <c r="AA62" i="19"/>
  <c r="Z62" i="19" s="1"/>
  <c r="AA56" i="19"/>
  <c r="Z56" i="19" s="1"/>
  <c r="AA49" i="19"/>
  <c r="Z49" i="19" s="1"/>
  <c r="AA43" i="19"/>
  <c r="Z43" i="19" s="1"/>
  <c r="AA30" i="19"/>
  <c r="Z30" i="19" s="1"/>
  <c r="AA24" i="19"/>
  <c r="Z24" i="19" s="1"/>
  <c r="AA17" i="19"/>
  <c r="Z17" i="19" s="1"/>
  <c r="AA11" i="19"/>
  <c r="Z11" i="19" s="1"/>
  <c r="AA66" i="19"/>
  <c r="Z66" i="19" s="1"/>
  <c r="AA15" i="19"/>
  <c r="Z15" i="19" s="1"/>
  <c r="AA74" i="19"/>
  <c r="Z74" i="19" s="1"/>
  <c r="AA68" i="19"/>
  <c r="Z68" i="19" s="1"/>
  <c r="AA61" i="19"/>
  <c r="Z61" i="19" s="1"/>
  <c r="AA55" i="19"/>
  <c r="Z55" i="19" s="1"/>
  <c r="AA42" i="19"/>
  <c r="Z42" i="19" s="1"/>
  <c r="AA36" i="19"/>
  <c r="Z36" i="19" s="1"/>
  <c r="AA29" i="19"/>
  <c r="Z29" i="19" s="1"/>
  <c r="AA23" i="19"/>
  <c r="Z23" i="19" s="1"/>
  <c r="AA10" i="19"/>
  <c r="Z10" i="19" s="1"/>
  <c r="AA79" i="19"/>
  <c r="Z79" i="19" s="1"/>
  <c r="AA47" i="19"/>
  <c r="Z47" i="19" s="1"/>
  <c r="AA21" i="19"/>
  <c r="Z21" i="19" s="1"/>
  <c r="AA73" i="19"/>
  <c r="Z73" i="19" s="1"/>
  <c r="AA67" i="19"/>
  <c r="Z67" i="19" s="1"/>
  <c r="AA54" i="19"/>
  <c r="Z54" i="19" s="1"/>
  <c r="AA48" i="19"/>
  <c r="Z48" i="19" s="1"/>
  <c r="AA41" i="19"/>
  <c r="Z41" i="19" s="1"/>
  <c r="AA35" i="19"/>
  <c r="Z35" i="19" s="1"/>
  <c r="AA22" i="19"/>
  <c r="Z22" i="19" s="1"/>
  <c r="AA16" i="19"/>
  <c r="Z16" i="19" s="1"/>
  <c r="AA9" i="19"/>
  <c r="Z9" i="19" s="1"/>
  <c r="AA60" i="19"/>
  <c r="Z60" i="19" s="1"/>
  <c r="AA34" i="19"/>
  <c r="Z34" i="19" s="1"/>
  <c r="I674" i="58"/>
  <c r="I673" i="58"/>
  <c r="I671" i="58"/>
  <c r="I670" i="58"/>
  <c r="I677" i="58"/>
  <c r="I669" i="58"/>
  <c r="I676" i="58"/>
  <c r="I668" i="58"/>
  <c r="I675" i="58"/>
  <c r="I672" i="58"/>
  <c r="I667" i="58"/>
  <c r="I144" i="58"/>
  <c r="I143" i="58"/>
  <c r="I142" i="58"/>
  <c r="I149" i="58"/>
  <c r="I141" i="58"/>
  <c r="I139" i="58"/>
  <c r="I147" i="58"/>
  <c r="I146" i="58"/>
  <c r="I145" i="58"/>
  <c r="I140" i="58"/>
  <c r="I148" i="58"/>
  <c r="Q343" i="58"/>
  <c r="Q342" i="58"/>
  <c r="Q340" i="58"/>
  <c r="Q347" i="58"/>
  <c r="Q339" i="58"/>
  <c r="Q346" i="58"/>
  <c r="Q338" i="58"/>
  <c r="Q345" i="58"/>
  <c r="Q344" i="58"/>
  <c r="Q341" i="58"/>
  <c r="Q337" i="58"/>
  <c r="Y543" i="58"/>
  <c r="Y542" i="58"/>
  <c r="Y541" i="58"/>
  <c r="Y540" i="58"/>
  <c r="Y539" i="58"/>
  <c r="Y538" i="58"/>
  <c r="Y545" i="58"/>
  <c r="Y544" i="58"/>
  <c r="Y537" i="58"/>
  <c r="Y535" i="58"/>
  <c r="Y536" i="58"/>
  <c r="Y105" i="58"/>
  <c r="Y97" i="58"/>
  <c r="Y104" i="58"/>
  <c r="Y96" i="58"/>
  <c r="Y103" i="58"/>
  <c r="Y102" i="58"/>
  <c r="Y95" i="58"/>
  <c r="Y101" i="58"/>
  <c r="Y100" i="58"/>
  <c r="Y99" i="58"/>
  <c r="Y98" i="58"/>
  <c r="AG298" i="58"/>
  <c r="AG297" i="58"/>
  <c r="AG296" i="58"/>
  <c r="AG295" i="58"/>
  <c r="AG294" i="58"/>
  <c r="AG303" i="58"/>
  <c r="AG302" i="58"/>
  <c r="AG293" i="58"/>
  <c r="AG301" i="58"/>
  <c r="AG299" i="58"/>
  <c r="AG300" i="58"/>
  <c r="AO495" i="58"/>
  <c r="AO501" i="58"/>
  <c r="AO493" i="58"/>
  <c r="AO500" i="58"/>
  <c r="AO492" i="58"/>
  <c r="AO498" i="58"/>
  <c r="AO497" i="58"/>
  <c r="AO496" i="58"/>
  <c r="AO494" i="58"/>
  <c r="AO499" i="58"/>
  <c r="AO491" i="58"/>
  <c r="AO59" i="58"/>
  <c r="AO58" i="58"/>
  <c r="AO57" i="58"/>
  <c r="AO56" i="58"/>
  <c r="AO55" i="58"/>
  <c r="AO60" i="58"/>
  <c r="AO52" i="58"/>
  <c r="AO54" i="58"/>
  <c r="AO53" i="58"/>
  <c r="AO61" i="58"/>
  <c r="AO51" i="58"/>
  <c r="AW253" i="58"/>
  <c r="AW252" i="58"/>
  <c r="AW259" i="58"/>
  <c r="AW251" i="58"/>
  <c r="AW257" i="58"/>
  <c r="AW256" i="58"/>
  <c r="AW255" i="58"/>
  <c r="AW249" i="58"/>
  <c r="AW258" i="58"/>
  <c r="AW254" i="58"/>
  <c r="AW250" i="58"/>
  <c r="BE718" i="58"/>
  <c r="BE717" i="58"/>
  <c r="BE716" i="58"/>
  <c r="BE715" i="58"/>
  <c r="BE714" i="58"/>
  <c r="BE721" i="58"/>
  <c r="BE713" i="58"/>
  <c r="BE720" i="58"/>
  <c r="BE712" i="58"/>
  <c r="BE711" i="58"/>
  <c r="BE719" i="58"/>
  <c r="BE279" i="58"/>
  <c r="BE278" i="58"/>
  <c r="BE277" i="58"/>
  <c r="BE276" i="58"/>
  <c r="BE275" i="58"/>
  <c r="BE274" i="58"/>
  <c r="BE281" i="58"/>
  <c r="BE273" i="58"/>
  <c r="BE280" i="58"/>
  <c r="BE272" i="58"/>
  <c r="BE271" i="58"/>
  <c r="AG35" i="59"/>
  <c r="AG34" i="59"/>
  <c r="AG32" i="59"/>
  <c r="AG33" i="59"/>
  <c r="AG38" i="59"/>
  <c r="AG30" i="59"/>
  <c r="AG37" i="59"/>
  <c r="AG31" i="59"/>
  <c r="AG29" i="59"/>
  <c r="AG39" i="59"/>
  <c r="AG36" i="59"/>
  <c r="I575" i="58"/>
  <c r="I574" i="58"/>
  <c r="I573" i="58"/>
  <c r="I572" i="58"/>
  <c r="I571" i="58"/>
  <c r="I578" i="58"/>
  <c r="I570" i="58"/>
  <c r="I577" i="58"/>
  <c r="I569" i="58"/>
  <c r="I576" i="58"/>
  <c r="I568" i="58"/>
  <c r="I399" i="58"/>
  <c r="I398" i="58"/>
  <c r="I397" i="58"/>
  <c r="I396" i="58"/>
  <c r="I402" i="58"/>
  <c r="I394" i="58"/>
  <c r="I401" i="58"/>
  <c r="I393" i="58"/>
  <c r="I392" i="58"/>
  <c r="I400" i="58"/>
  <c r="I395" i="58"/>
  <c r="I223" i="58"/>
  <c r="I222" i="58"/>
  <c r="I221" i="58"/>
  <c r="I220" i="58"/>
  <c r="I226" i="58"/>
  <c r="I218" i="58"/>
  <c r="I225" i="58"/>
  <c r="I217" i="58"/>
  <c r="I224" i="58"/>
  <c r="I219" i="58"/>
  <c r="I216" i="58"/>
  <c r="I135" i="58"/>
  <c r="I134" i="58"/>
  <c r="I133" i="58"/>
  <c r="I132" i="58"/>
  <c r="I138" i="58"/>
  <c r="I130" i="58"/>
  <c r="I137" i="58"/>
  <c r="I129" i="58"/>
  <c r="I136" i="58"/>
  <c r="I131" i="58"/>
  <c r="I128" i="58"/>
  <c r="I47" i="58"/>
  <c r="I46" i="58"/>
  <c r="I45" i="58"/>
  <c r="I44" i="58"/>
  <c r="I50" i="58"/>
  <c r="I42" i="58"/>
  <c r="I49" i="58"/>
  <c r="I41" i="58"/>
  <c r="I40" i="58"/>
  <c r="I48" i="58"/>
  <c r="I43" i="58"/>
  <c r="Q774" i="58"/>
  <c r="Q766" i="58"/>
  <c r="Q773" i="58"/>
  <c r="Q771" i="58"/>
  <c r="Q770" i="58"/>
  <c r="Q769" i="58"/>
  <c r="Q776" i="58"/>
  <c r="Q768" i="58"/>
  <c r="Q772" i="58"/>
  <c r="Q767" i="58"/>
  <c r="Q775" i="58"/>
  <c r="Q686" i="58"/>
  <c r="Q678" i="58"/>
  <c r="Q685" i="58"/>
  <c r="Q683" i="58"/>
  <c r="Q682" i="58"/>
  <c r="Q681" i="58"/>
  <c r="Q688" i="58"/>
  <c r="Q680" i="58"/>
  <c r="Q687" i="58"/>
  <c r="Q684" i="58"/>
  <c r="Q679" i="58"/>
  <c r="Q598" i="58"/>
  <c r="Q590" i="58"/>
  <c r="Q597" i="58"/>
  <c r="Q595" i="58"/>
  <c r="Q594" i="58"/>
  <c r="Q593" i="58"/>
  <c r="Q600" i="58"/>
  <c r="Q592" i="58"/>
  <c r="Q596" i="58"/>
  <c r="Q591" i="58"/>
  <c r="Q599" i="58"/>
  <c r="Q510" i="58"/>
  <c r="Q502" i="58"/>
  <c r="Q509" i="58"/>
  <c r="Q507" i="58"/>
  <c r="Q506" i="58"/>
  <c r="Q505" i="58"/>
  <c r="Q512" i="58"/>
  <c r="Q504" i="58"/>
  <c r="Q511" i="58"/>
  <c r="Q508" i="58"/>
  <c r="Q503" i="58"/>
  <c r="Q422" i="58"/>
  <c r="Q414" i="58"/>
  <c r="Q421" i="58"/>
  <c r="Q419" i="58"/>
  <c r="Q418" i="58"/>
  <c r="Q417" i="58"/>
  <c r="Q424" i="58"/>
  <c r="Q416" i="58"/>
  <c r="Q420" i="58"/>
  <c r="Q415" i="58"/>
  <c r="Q423" i="58"/>
  <c r="Q334" i="58"/>
  <c r="Q333" i="58"/>
  <c r="Q326" i="58"/>
  <c r="Q331" i="58"/>
  <c r="Q330" i="58"/>
  <c r="Q329" i="58"/>
  <c r="Q336" i="58"/>
  <c r="Q328" i="58"/>
  <c r="Q335" i="58"/>
  <c r="Q332" i="58"/>
  <c r="Q327" i="58"/>
  <c r="Q246" i="58"/>
  <c r="Q238" i="58"/>
  <c r="Q245" i="58"/>
  <c r="Q243" i="58"/>
  <c r="Q242" i="58"/>
  <c r="Q241" i="58"/>
  <c r="Q248" i="58"/>
  <c r="Q240" i="58"/>
  <c r="Q244" i="58"/>
  <c r="Q239" i="58"/>
  <c r="Q247" i="58"/>
  <c r="Q158" i="58"/>
  <c r="Q150" i="58"/>
  <c r="Q157" i="58"/>
  <c r="Q155" i="58"/>
  <c r="Q154" i="58"/>
  <c r="Q153" i="58"/>
  <c r="Q160" i="58"/>
  <c r="Q152" i="58"/>
  <c r="Q159" i="58"/>
  <c r="Q156" i="58"/>
  <c r="Q151" i="58"/>
  <c r="Q70" i="58"/>
  <c r="Q62" i="58"/>
  <c r="Q69" i="58"/>
  <c r="Q67" i="58"/>
  <c r="Q66" i="58"/>
  <c r="Q65" i="58"/>
  <c r="Q72" i="58"/>
  <c r="Q64" i="58"/>
  <c r="Q68" i="58"/>
  <c r="Q63" i="58"/>
  <c r="Q71" i="58"/>
  <c r="Y797" i="58"/>
  <c r="Y789" i="58"/>
  <c r="Y796" i="58"/>
  <c r="Y795" i="58"/>
  <c r="Y794" i="58"/>
  <c r="Y793" i="58"/>
  <c r="Y792" i="58"/>
  <c r="Y791" i="58"/>
  <c r="Y798" i="58"/>
  <c r="Y790" i="58"/>
  <c r="Y788" i="58"/>
  <c r="Y710" i="58"/>
  <c r="Y702" i="58"/>
  <c r="Y709" i="58"/>
  <c r="Y701" i="58"/>
  <c r="Y708" i="58"/>
  <c r="Y707" i="58"/>
  <c r="Y706" i="58"/>
  <c r="Y705" i="58"/>
  <c r="Y704" i="58"/>
  <c r="Y703" i="58"/>
  <c r="Y700" i="58"/>
  <c r="Y622" i="58"/>
  <c r="Y614" i="58"/>
  <c r="Y621" i="58"/>
  <c r="Y613" i="58"/>
  <c r="Y620" i="58"/>
  <c r="Y619" i="58"/>
  <c r="Y618" i="58"/>
  <c r="Y612" i="58"/>
  <c r="Y617" i="58"/>
  <c r="Y616" i="58"/>
  <c r="Y615" i="58"/>
  <c r="Y534" i="58"/>
  <c r="Y526" i="58"/>
  <c r="Y533" i="58"/>
  <c r="Y525" i="58"/>
  <c r="Y532" i="58"/>
  <c r="Y531" i="58"/>
  <c r="Y530" i="58"/>
  <c r="Y529" i="58"/>
  <c r="Y524" i="58"/>
  <c r="Y528" i="58"/>
  <c r="Y527" i="58"/>
  <c r="Y446" i="58"/>
  <c r="Y438" i="58"/>
  <c r="Y445" i="58"/>
  <c r="Y437" i="58"/>
  <c r="Y444" i="58"/>
  <c r="Y443" i="58"/>
  <c r="Y441" i="58"/>
  <c r="Y442" i="58"/>
  <c r="Y440" i="58"/>
  <c r="Y439" i="58"/>
  <c r="Y436" i="58"/>
  <c r="Y358" i="58"/>
  <c r="Y350" i="58"/>
  <c r="Y357" i="58"/>
  <c r="Y349" i="58"/>
  <c r="Y356" i="58"/>
  <c r="Y355" i="58"/>
  <c r="Y353" i="58"/>
  <c r="Y352" i="58"/>
  <c r="Y351" i="58"/>
  <c r="Y348" i="58"/>
  <c r="Y354" i="58"/>
  <c r="Y270" i="58"/>
  <c r="Y262" i="58"/>
  <c r="Y269" i="58"/>
  <c r="Y261" i="58"/>
  <c r="Y268" i="58"/>
  <c r="Y267" i="58"/>
  <c r="Y265" i="58"/>
  <c r="Y260" i="58"/>
  <c r="Y266" i="58"/>
  <c r="Y264" i="58"/>
  <c r="Y263" i="58"/>
  <c r="Y182" i="58"/>
  <c r="Y174" i="58"/>
  <c r="Y181" i="58"/>
  <c r="Y173" i="58"/>
  <c r="Y180" i="58"/>
  <c r="Y179" i="58"/>
  <c r="Y177" i="58"/>
  <c r="Y178" i="58"/>
  <c r="Y176" i="58"/>
  <c r="Y172" i="58"/>
  <c r="Y175" i="58"/>
  <c r="Y88" i="58"/>
  <c r="Y87" i="58"/>
  <c r="Y94" i="58"/>
  <c r="Y86" i="58"/>
  <c r="Y93" i="58"/>
  <c r="Y85" i="58"/>
  <c r="Y92" i="58"/>
  <c r="Y84" i="58"/>
  <c r="Y91" i="58"/>
  <c r="Y90" i="58"/>
  <c r="Y89" i="58"/>
  <c r="AG815" i="58"/>
  <c r="AG814" i="58"/>
  <c r="AG813" i="58"/>
  <c r="AG820" i="58"/>
  <c r="AG812" i="58"/>
  <c r="AG816" i="58"/>
  <c r="AG810" i="58"/>
  <c r="AG819" i="58"/>
  <c r="AG818" i="58"/>
  <c r="AG811" i="58"/>
  <c r="AG817" i="58"/>
  <c r="AG728" i="58"/>
  <c r="AG727" i="58"/>
  <c r="AG726" i="58"/>
  <c r="AG725" i="58"/>
  <c r="AG729" i="58"/>
  <c r="AG732" i="58"/>
  <c r="AG731" i="58"/>
  <c r="AG730" i="58"/>
  <c r="AG724" i="58"/>
  <c r="AG722" i="58"/>
  <c r="AG723" i="58"/>
  <c r="AG641" i="58"/>
  <c r="AG640" i="58"/>
  <c r="AG637" i="58"/>
  <c r="AG636" i="58"/>
  <c r="AG635" i="58"/>
  <c r="AG644" i="58"/>
  <c r="AG643" i="58"/>
  <c r="AG642" i="58"/>
  <c r="AG634" i="58"/>
  <c r="AG638" i="58"/>
  <c r="AG639" i="58"/>
  <c r="AG553" i="58"/>
  <c r="AG552" i="58"/>
  <c r="AG555" i="58"/>
  <c r="AG554" i="58"/>
  <c r="AG551" i="58"/>
  <c r="AG550" i="58"/>
  <c r="AG549" i="58"/>
  <c r="AG548" i="58"/>
  <c r="AG546" i="58"/>
  <c r="AG556" i="58"/>
  <c r="AG547" i="58"/>
  <c r="AG465" i="58"/>
  <c r="AG464" i="58"/>
  <c r="AG461" i="58"/>
  <c r="AG460" i="58"/>
  <c r="AG459" i="58"/>
  <c r="AG468" i="58"/>
  <c r="AG467" i="58"/>
  <c r="AG466" i="58"/>
  <c r="AG458" i="58"/>
  <c r="AG462" i="58"/>
  <c r="AG463" i="58"/>
  <c r="AG377" i="58"/>
  <c r="AG376" i="58"/>
  <c r="AG379" i="58"/>
  <c r="AG378" i="58"/>
  <c r="AG375" i="58"/>
  <c r="AG374" i="58"/>
  <c r="AG373" i="58"/>
  <c r="AG372" i="58"/>
  <c r="AG370" i="58"/>
  <c r="AG380" i="58"/>
  <c r="AG371" i="58"/>
  <c r="AG289" i="58"/>
  <c r="AG288" i="58"/>
  <c r="AG285" i="58"/>
  <c r="AG284" i="58"/>
  <c r="AG283" i="58"/>
  <c r="AG292" i="58"/>
  <c r="AG291" i="58"/>
  <c r="AG290" i="58"/>
  <c r="AG282" i="58"/>
  <c r="AG286" i="58"/>
  <c r="AG287" i="58"/>
  <c r="AG201" i="58"/>
  <c r="AG200" i="58"/>
  <c r="AG203" i="58"/>
  <c r="AG202" i="58"/>
  <c r="AG199" i="58"/>
  <c r="AG198" i="58"/>
  <c r="AG197" i="58"/>
  <c r="AG196" i="58"/>
  <c r="AG194" i="58"/>
  <c r="AG204" i="58"/>
  <c r="AG195" i="58"/>
  <c r="AG116" i="58"/>
  <c r="AG108" i="58"/>
  <c r="AG115" i="58"/>
  <c r="AG107" i="58"/>
  <c r="AG114" i="58"/>
  <c r="AG113" i="58"/>
  <c r="AG112" i="58"/>
  <c r="AG111" i="58"/>
  <c r="AG106" i="58"/>
  <c r="AG109" i="58"/>
  <c r="AG110" i="58"/>
  <c r="AG28" i="58"/>
  <c r="AG20" i="58"/>
  <c r="AG27" i="58"/>
  <c r="AG19" i="58"/>
  <c r="AG26" i="58"/>
  <c r="AG25" i="58"/>
  <c r="AG24" i="58"/>
  <c r="AG23" i="58"/>
  <c r="AG21" i="58"/>
  <c r="AG22" i="58"/>
  <c r="AG18" i="58"/>
  <c r="AO754" i="58"/>
  <c r="AO746" i="58"/>
  <c r="AO752" i="58"/>
  <c r="AO749" i="58"/>
  <c r="AO750" i="58"/>
  <c r="AO747" i="58"/>
  <c r="AO745" i="58"/>
  <c r="AO753" i="58"/>
  <c r="AO744" i="58"/>
  <c r="AO751" i="58"/>
  <c r="AO748" i="58"/>
  <c r="AO666" i="58"/>
  <c r="AO658" i="58"/>
  <c r="AO664" i="58"/>
  <c r="AO661" i="58"/>
  <c r="AO665" i="58"/>
  <c r="AO662" i="58"/>
  <c r="AO660" i="58"/>
  <c r="AO663" i="58"/>
  <c r="AO656" i="58"/>
  <c r="AO659" i="58"/>
  <c r="AO657" i="58"/>
  <c r="AO574" i="58"/>
  <c r="AO572" i="58"/>
  <c r="AO571" i="58"/>
  <c r="AO569" i="58"/>
  <c r="AO578" i="58"/>
  <c r="AO577" i="58"/>
  <c r="AO576" i="58"/>
  <c r="AO570" i="58"/>
  <c r="AO568" i="58"/>
  <c r="AO573" i="58"/>
  <c r="AO575" i="58"/>
  <c r="AO486" i="58"/>
  <c r="AO484" i="58"/>
  <c r="AO483" i="58"/>
  <c r="AO485" i="58"/>
  <c r="AO482" i="58"/>
  <c r="AO481" i="58"/>
  <c r="AO490" i="58"/>
  <c r="AO487" i="58"/>
  <c r="AO480" i="58"/>
  <c r="AO489" i="58"/>
  <c r="AO488" i="58"/>
  <c r="AO398" i="58"/>
  <c r="AO396" i="58"/>
  <c r="AO395" i="58"/>
  <c r="AO400" i="58"/>
  <c r="AO399" i="58"/>
  <c r="AO397" i="58"/>
  <c r="AO394" i="58"/>
  <c r="AO393" i="58"/>
  <c r="AO401" i="58"/>
  <c r="AO392" i="58"/>
  <c r="AO402" i="58"/>
  <c r="AO310" i="58"/>
  <c r="AO308" i="58"/>
  <c r="AO307" i="58"/>
  <c r="AO314" i="58"/>
  <c r="AO313" i="58"/>
  <c r="AO312" i="58"/>
  <c r="AO311" i="58"/>
  <c r="AO309" i="58"/>
  <c r="AO304" i="58"/>
  <c r="AO306" i="58"/>
  <c r="AO305" i="58"/>
  <c r="AO222" i="58"/>
  <c r="AO220" i="58"/>
  <c r="AO219" i="58"/>
  <c r="AO217" i="58"/>
  <c r="AO226" i="58"/>
  <c r="AO225" i="58"/>
  <c r="AO224" i="58"/>
  <c r="AO218" i="58"/>
  <c r="AO216" i="58"/>
  <c r="AO223" i="58"/>
  <c r="AO221" i="58"/>
  <c r="AO138" i="58"/>
  <c r="AO130" i="58"/>
  <c r="AO137" i="58"/>
  <c r="AO129" i="58"/>
  <c r="AO136" i="58"/>
  <c r="AO135" i="58"/>
  <c r="AO134" i="58"/>
  <c r="AO131" i="58"/>
  <c r="AO128" i="58"/>
  <c r="AO132" i="58"/>
  <c r="AO133" i="58"/>
  <c r="AO50" i="58"/>
  <c r="AO42" i="58"/>
  <c r="AO49" i="58"/>
  <c r="AO41" i="58"/>
  <c r="AO48" i="58"/>
  <c r="AO47" i="58"/>
  <c r="AO46" i="58"/>
  <c r="AO43" i="58"/>
  <c r="AO40" i="58"/>
  <c r="AO45" i="58"/>
  <c r="AO44" i="58"/>
  <c r="AW769" i="58"/>
  <c r="AW776" i="58"/>
  <c r="AW768" i="58"/>
  <c r="AW775" i="58"/>
  <c r="AW767" i="58"/>
  <c r="AW774" i="58"/>
  <c r="AW773" i="58"/>
  <c r="AW772" i="58"/>
  <c r="AW771" i="58"/>
  <c r="AW770" i="58"/>
  <c r="AW766" i="58"/>
  <c r="AW681" i="58"/>
  <c r="AW688" i="58"/>
  <c r="AW680" i="58"/>
  <c r="AW687" i="58"/>
  <c r="AW679" i="58"/>
  <c r="AW686" i="58"/>
  <c r="AW685" i="58"/>
  <c r="AW684" i="58"/>
  <c r="AW683" i="58"/>
  <c r="AW682" i="58"/>
  <c r="AW678" i="58"/>
  <c r="AW593" i="58"/>
  <c r="AW600" i="58"/>
  <c r="AW592" i="58"/>
  <c r="AW599" i="58"/>
  <c r="AW591" i="58"/>
  <c r="AW597" i="58"/>
  <c r="AW596" i="58"/>
  <c r="AW594" i="58"/>
  <c r="AW598" i="58"/>
  <c r="AW590" i="58"/>
  <c r="AW595" i="58"/>
  <c r="AW505" i="58"/>
  <c r="AW512" i="58"/>
  <c r="AW504" i="58"/>
  <c r="AW511" i="58"/>
  <c r="AW503" i="58"/>
  <c r="AW509" i="58"/>
  <c r="AW508" i="58"/>
  <c r="AW510" i="58"/>
  <c r="AW507" i="58"/>
  <c r="AW506" i="58"/>
  <c r="AW502" i="58"/>
  <c r="AW417" i="58"/>
  <c r="AW424" i="58"/>
  <c r="AW416" i="58"/>
  <c r="AW423" i="58"/>
  <c r="AW415" i="58"/>
  <c r="AW421" i="58"/>
  <c r="AW420" i="58"/>
  <c r="AW422" i="58"/>
  <c r="AW418" i="58"/>
  <c r="AW414" i="58"/>
  <c r="AW419" i="58"/>
  <c r="AW329" i="58"/>
  <c r="AW336" i="58"/>
  <c r="AW328" i="58"/>
  <c r="AW335" i="58"/>
  <c r="AW327" i="58"/>
  <c r="AW333" i="58"/>
  <c r="AW332" i="58"/>
  <c r="AW334" i="58"/>
  <c r="AW331" i="58"/>
  <c r="AW330" i="58"/>
  <c r="AW326" i="58"/>
  <c r="AW244" i="58"/>
  <c r="AW243" i="58"/>
  <c r="AW242" i="58"/>
  <c r="AW248" i="58"/>
  <c r="AW240" i="58"/>
  <c r="AW247" i="58"/>
  <c r="AW239" i="58"/>
  <c r="AW246" i="58"/>
  <c r="AW241" i="58"/>
  <c r="AW238" i="58"/>
  <c r="AW245" i="58"/>
  <c r="AW156" i="58"/>
  <c r="AW155" i="58"/>
  <c r="AW154" i="58"/>
  <c r="AW160" i="58"/>
  <c r="AW152" i="58"/>
  <c r="AW159" i="58"/>
  <c r="AW151" i="58"/>
  <c r="AW158" i="58"/>
  <c r="AW157" i="58"/>
  <c r="AW153" i="58"/>
  <c r="AW150" i="58"/>
  <c r="AW68" i="58"/>
  <c r="AW67" i="58"/>
  <c r="AW66" i="58"/>
  <c r="AW72" i="58"/>
  <c r="AW64" i="58"/>
  <c r="AW71" i="58"/>
  <c r="AW63" i="58"/>
  <c r="AW70" i="58"/>
  <c r="AW65" i="58"/>
  <c r="AW62" i="58"/>
  <c r="AW69" i="58"/>
  <c r="BE797" i="58"/>
  <c r="BE789" i="58"/>
  <c r="BE796" i="58"/>
  <c r="BE795" i="58"/>
  <c r="BE794" i="58"/>
  <c r="BE793" i="58"/>
  <c r="BE792" i="58"/>
  <c r="BE791" i="58"/>
  <c r="BE788" i="58"/>
  <c r="BE798" i="58"/>
  <c r="BE790" i="58"/>
  <c r="BE709" i="58"/>
  <c r="BE701" i="58"/>
  <c r="BE708" i="58"/>
  <c r="BE707" i="58"/>
  <c r="BE706" i="58"/>
  <c r="BE705" i="58"/>
  <c r="BE704" i="58"/>
  <c r="BE703" i="58"/>
  <c r="BE702" i="58"/>
  <c r="BE700" i="58"/>
  <c r="BE710" i="58"/>
  <c r="BE621" i="58"/>
  <c r="BE613" i="58"/>
  <c r="BE620" i="58"/>
  <c r="BE619" i="58"/>
  <c r="BE618" i="58"/>
  <c r="BE617" i="58"/>
  <c r="BE616" i="58"/>
  <c r="BE615" i="58"/>
  <c r="BE622" i="58"/>
  <c r="BE612" i="58"/>
  <c r="BE614" i="58"/>
  <c r="BE533" i="58"/>
  <c r="BE525" i="58"/>
  <c r="BE532" i="58"/>
  <c r="BE531" i="58"/>
  <c r="BE530" i="58"/>
  <c r="BE529" i="58"/>
  <c r="BE528" i="58"/>
  <c r="BE527" i="58"/>
  <c r="BE524" i="58"/>
  <c r="BE534" i="58"/>
  <c r="BE526" i="58"/>
  <c r="BE445" i="58"/>
  <c r="BE437" i="58"/>
  <c r="BE444" i="58"/>
  <c r="BE443" i="58"/>
  <c r="BE442" i="58"/>
  <c r="BE441" i="58"/>
  <c r="BE440" i="58"/>
  <c r="BE439" i="58"/>
  <c r="BE436" i="58"/>
  <c r="BE446" i="58"/>
  <c r="BE438" i="58"/>
  <c r="BE357" i="58"/>
  <c r="BE349" i="58"/>
  <c r="BE356" i="58"/>
  <c r="BE355" i="58"/>
  <c r="BE354" i="58"/>
  <c r="BE353" i="58"/>
  <c r="BE352" i="58"/>
  <c r="BE351" i="58"/>
  <c r="BE350" i="58"/>
  <c r="BE348" i="58"/>
  <c r="BE358" i="58"/>
  <c r="BE270" i="58"/>
  <c r="BE262" i="58"/>
  <c r="BE269" i="58"/>
  <c r="BE261" i="58"/>
  <c r="BE268" i="58"/>
  <c r="BE267" i="58"/>
  <c r="BE266" i="58"/>
  <c r="BE265" i="58"/>
  <c r="BE264" i="58"/>
  <c r="BE260" i="58"/>
  <c r="BE263" i="58"/>
  <c r="BE182" i="58"/>
  <c r="BE174" i="58"/>
  <c r="BE181" i="58"/>
  <c r="BE173" i="58"/>
  <c r="BE180" i="58"/>
  <c r="BE179" i="58"/>
  <c r="BE178" i="58"/>
  <c r="BE177" i="58"/>
  <c r="BE176" i="58"/>
  <c r="BE172" i="58"/>
  <c r="BE175" i="58"/>
  <c r="BE94" i="58"/>
  <c r="BE86" i="58"/>
  <c r="BE93" i="58"/>
  <c r="BE85" i="58"/>
  <c r="BE92" i="58"/>
  <c r="BE91" i="58"/>
  <c r="BE90" i="58"/>
  <c r="BE89" i="58"/>
  <c r="BE88" i="58"/>
  <c r="BE84" i="58"/>
  <c r="BE87" i="58"/>
  <c r="I320" i="58"/>
  <c r="I319" i="58"/>
  <c r="I318" i="58"/>
  <c r="I325" i="58"/>
  <c r="I317" i="58"/>
  <c r="I315" i="58"/>
  <c r="I323" i="58"/>
  <c r="I322" i="58"/>
  <c r="I316" i="58"/>
  <c r="I324" i="58"/>
  <c r="I321" i="58"/>
  <c r="Q519" i="58"/>
  <c r="Q518" i="58"/>
  <c r="Q516" i="58"/>
  <c r="Q523" i="58"/>
  <c r="Q515" i="58"/>
  <c r="Q522" i="58"/>
  <c r="Q514" i="58"/>
  <c r="Q521" i="58"/>
  <c r="Q520" i="58"/>
  <c r="Q517" i="58"/>
  <c r="Q513" i="58"/>
  <c r="Q79" i="58"/>
  <c r="Q78" i="58"/>
  <c r="Q76" i="58"/>
  <c r="Q83" i="58"/>
  <c r="Q75" i="58"/>
  <c r="Q82" i="58"/>
  <c r="Q74" i="58"/>
  <c r="Q81" i="58"/>
  <c r="Q73" i="58"/>
  <c r="Q80" i="58"/>
  <c r="Q77" i="58"/>
  <c r="Y279" i="58"/>
  <c r="Y278" i="58"/>
  <c r="Y277" i="58"/>
  <c r="Y276" i="58"/>
  <c r="Y274" i="58"/>
  <c r="Y281" i="58"/>
  <c r="Y280" i="58"/>
  <c r="Y275" i="58"/>
  <c r="Y273" i="58"/>
  <c r="Y271" i="58"/>
  <c r="Y272" i="58"/>
  <c r="AG474" i="58"/>
  <c r="AG473" i="58"/>
  <c r="AG472" i="58"/>
  <c r="AG471" i="58"/>
  <c r="AG470" i="58"/>
  <c r="AG479" i="58"/>
  <c r="AG478" i="58"/>
  <c r="AG469" i="58"/>
  <c r="AG477" i="58"/>
  <c r="AG475" i="58"/>
  <c r="AG476" i="58"/>
  <c r="AO583" i="58"/>
  <c r="AO589" i="58"/>
  <c r="AO581" i="58"/>
  <c r="AO588" i="58"/>
  <c r="AO580" i="58"/>
  <c r="AO584" i="58"/>
  <c r="AO582" i="58"/>
  <c r="AO585" i="58"/>
  <c r="AO579" i="58"/>
  <c r="AO587" i="58"/>
  <c r="AO586" i="58"/>
  <c r="AW698" i="58"/>
  <c r="AW690" i="58"/>
  <c r="AW697" i="58"/>
  <c r="AW696" i="58"/>
  <c r="AW695" i="58"/>
  <c r="AW694" i="58"/>
  <c r="AW693" i="58"/>
  <c r="AW699" i="58"/>
  <c r="AW692" i="58"/>
  <c r="AW689" i="58"/>
  <c r="AW691" i="58"/>
  <c r="AW77" i="58"/>
  <c r="AW76" i="58"/>
  <c r="AW83" i="58"/>
  <c r="AW75" i="58"/>
  <c r="AW81" i="58"/>
  <c r="AW80" i="58"/>
  <c r="AW79" i="58"/>
  <c r="AW73" i="58"/>
  <c r="AW82" i="58"/>
  <c r="AW78" i="58"/>
  <c r="AW74" i="58"/>
  <c r="BE103" i="58"/>
  <c r="BE102" i="58"/>
  <c r="BE101" i="58"/>
  <c r="BE100" i="58"/>
  <c r="BE99" i="58"/>
  <c r="BE98" i="58"/>
  <c r="BE105" i="58"/>
  <c r="BE97" i="58"/>
  <c r="BE104" i="58"/>
  <c r="BE96" i="58"/>
  <c r="BE95" i="58"/>
  <c r="I753" i="58"/>
  <c r="I745" i="58"/>
  <c r="I752" i="58"/>
  <c r="I750" i="58"/>
  <c r="I749" i="58"/>
  <c r="I748" i="58"/>
  <c r="I747" i="58"/>
  <c r="I754" i="58"/>
  <c r="I751" i="58"/>
  <c r="I746" i="58"/>
  <c r="I744" i="58"/>
  <c r="I487" i="58"/>
  <c r="I483" i="58"/>
  <c r="I486" i="58"/>
  <c r="I485" i="58"/>
  <c r="I484" i="58"/>
  <c r="I490" i="58"/>
  <c r="I482" i="58"/>
  <c r="I489" i="58"/>
  <c r="I481" i="58"/>
  <c r="I480" i="58"/>
  <c r="I488" i="58"/>
  <c r="I311" i="58"/>
  <c r="I310" i="58"/>
  <c r="I309" i="58"/>
  <c r="I308" i="58"/>
  <c r="I314" i="58"/>
  <c r="I306" i="58"/>
  <c r="I313" i="58"/>
  <c r="I305" i="58"/>
  <c r="I312" i="58"/>
  <c r="I307" i="58"/>
  <c r="I304" i="58"/>
  <c r="AG26" i="59"/>
  <c r="AG25" i="59"/>
  <c r="AG24" i="59"/>
  <c r="AG23" i="59"/>
  <c r="AG21" i="59"/>
  <c r="AG18" i="59"/>
  <c r="AG28" i="59"/>
  <c r="AG20" i="59"/>
  <c r="AG27" i="59"/>
  <c r="AG22" i="59"/>
  <c r="AG19" i="59"/>
  <c r="I736" i="58"/>
  <c r="I743" i="58"/>
  <c r="I735" i="58"/>
  <c r="I741" i="58"/>
  <c r="I740" i="58"/>
  <c r="I739" i="58"/>
  <c r="I738" i="58"/>
  <c r="I742" i="58"/>
  <c r="I737" i="58"/>
  <c r="I734" i="58"/>
  <c r="I733" i="58"/>
  <c r="I655" i="58"/>
  <c r="I653" i="58"/>
  <c r="I654" i="58"/>
  <c r="I652" i="58"/>
  <c r="I651" i="58"/>
  <c r="I649" i="58"/>
  <c r="I650" i="58"/>
  <c r="I648" i="58"/>
  <c r="I647" i="58"/>
  <c r="I645" i="58"/>
  <c r="I646" i="58"/>
  <c r="I566" i="58"/>
  <c r="I558" i="58"/>
  <c r="I562" i="58"/>
  <c r="I565" i="58"/>
  <c r="I564" i="58"/>
  <c r="I563" i="58"/>
  <c r="I561" i="58"/>
  <c r="I557" i="58"/>
  <c r="I560" i="58"/>
  <c r="I567" i="58"/>
  <c r="I559" i="58"/>
  <c r="I478" i="58"/>
  <c r="I470" i="58"/>
  <c r="I477" i="58"/>
  <c r="I476" i="58"/>
  <c r="I475" i="58"/>
  <c r="I473" i="58"/>
  <c r="I469" i="58"/>
  <c r="I472" i="58"/>
  <c r="I479" i="58"/>
  <c r="I474" i="58"/>
  <c r="I471" i="58"/>
  <c r="I390" i="58"/>
  <c r="I382" i="58"/>
  <c r="I389" i="58"/>
  <c r="I388" i="58"/>
  <c r="I387" i="58"/>
  <c r="I385" i="58"/>
  <c r="I381" i="58"/>
  <c r="I384" i="58"/>
  <c r="I383" i="58"/>
  <c r="I391" i="58"/>
  <c r="I386" i="58"/>
  <c r="I302" i="58"/>
  <c r="I294" i="58"/>
  <c r="I301" i="58"/>
  <c r="I300" i="58"/>
  <c r="I299" i="58"/>
  <c r="I297" i="58"/>
  <c r="I293" i="58"/>
  <c r="I296" i="58"/>
  <c r="I303" i="58"/>
  <c r="I298" i="58"/>
  <c r="I295" i="58"/>
  <c r="I214" i="58"/>
  <c r="I206" i="58"/>
  <c r="I213" i="58"/>
  <c r="I212" i="58"/>
  <c r="I211" i="58"/>
  <c r="I209" i="58"/>
  <c r="I205" i="58"/>
  <c r="I208" i="58"/>
  <c r="I207" i="58"/>
  <c r="I215" i="58"/>
  <c r="I210" i="58"/>
  <c r="I126" i="58"/>
  <c r="I118" i="58"/>
  <c r="I125" i="58"/>
  <c r="I124" i="58"/>
  <c r="I123" i="58"/>
  <c r="I121" i="58"/>
  <c r="I117" i="58"/>
  <c r="I120" i="58"/>
  <c r="I127" i="58"/>
  <c r="I122" i="58"/>
  <c r="I119" i="58"/>
  <c r="I38" i="58"/>
  <c r="I30" i="58"/>
  <c r="I37" i="58"/>
  <c r="I36" i="58"/>
  <c r="I35" i="58"/>
  <c r="I33" i="58"/>
  <c r="I29" i="58"/>
  <c r="I32" i="58"/>
  <c r="I31" i="58"/>
  <c r="I39" i="58"/>
  <c r="I34" i="58"/>
  <c r="Q765" i="58"/>
  <c r="Q757" i="58"/>
  <c r="Q764" i="58"/>
  <c r="Q756" i="58"/>
  <c r="Q755" i="58"/>
  <c r="Q762" i="58"/>
  <c r="Q761" i="58"/>
  <c r="Q760" i="58"/>
  <c r="Q759" i="58"/>
  <c r="Q763" i="58"/>
  <c r="Q758" i="58"/>
  <c r="Q677" i="58"/>
  <c r="Q669" i="58"/>
  <c r="Q676" i="58"/>
  <c r="Q668" i="58"/>
  <c r="Q667" i="58"/>
  <c r="Q674" i="58"/>
  <c r="Q673" i="58"/>
  <c r="Q672" i="58"/>
  <c r="Q671" i="58"/>
  <c r="Q675" i="58"/>
  <c r="Q670" i="58"/>
  <c r="Q589" i="58"/>
  <c r="Q581" i="58"/>
  <c r="Q588" i="58"/>
  <c r="Q580" i="58"/>
  <c r="Q579" i="58"/>
  <c r="Q586" i="58"/>
  <c r="Q585" i="58"/>
  <c r="Q584" i="58"/>
  <c r="Q583" i="58"/>
  <c r="Q587" i="58"/>
  <c r="Q582" i="58"/>
  <c r="Q501" i="58"/>
  <c r="Q493" i="58"/>
  <c r="Q500" i="58"/>
  <c r="Q492" i="58"/>
  <c r="Q491" i="58"/>
  <c r="Q498" i="58"/>
  <c r="Q497" i="58"/>
  <c r="Q496" i="58"/>
  <c r="Q495" i="58"/>
  <c r="Q499" i="58"/>
  <c r="Q494" i="58"/>
  <c r="Q413" i="58"/>
  <c r="Q405" i="58"/>
  <c r="Q412" i="58"/>
  <c r="Q404" i="58"/>
  <c r="Q403" i="58"/>
  <c r="Q410" i="58"/>
  <c r="Q409" i="58"/>
  <c r="Q408" i="58"/>
  <c r="Q407" i="58"/>
  <c r="Q411" i="58"/>
  <c r="Q406" i="58"/>
  <c r="Q325" i="58"/>
  <c r="Q317" i="58"/>
  <c r="Q315" i="58"/>
  <c r="Q324" i="58"/>
  <c r="Q316" i="58"/>
  <c r="Q322" i="58"/>
  <c r="Q321" i="58"/>
  <c r="Q320" i="58"/>
  <c r="Q319" i="58"/>
  <c r="Q323" i="58"/>
  <c r="Q318" i="58"/>
  <c r="Q237" i="58"/>
  <c r="Q229" i="58"/>
  <c r="Q236" i="58"/>
  <c r="Q228" i="58"/>
  <c r="Q227" i="58"/>
  <c r="Q234" i="58"/>
  <c r="Q233" i="58"/>
  <c r="Q232" i="58"/>
  <c r="Q231" i="58"/>
  <c r="Q235" i="58"/>
  <c r="Q230" i="58"/>
  <c r="Q149" i="58"/>
  <c r="Q141" i="58"/>
  <c r="Q148" i="58"/>
  <c r="Q140" i="58"/>
  <c r="Q146" i="58"/>
  <c r="Q139" i="58"/>
  <c r="Q145" i="58"/>
  <c r="Q144" i="58"/>
  <c r="Q143" i="58"/>
  <c r="Q147" i="58"/>
  <c r="Q142" i="58"/>
  <c r="Q61" i="58"/>
  <c r="Q53" i="58"/>
  <c r="Q60" i="58"/>
  <c r="Q52" i="58"/>
  <c r="Q51" i="58"/>
  <c r="Q58" i="58"/>
  <c r="Q57" i="58"/>
  <c r="Q56" i="58"/>
  <c r="Q55" i="58"/>
  <c r="Q59" i="58"/>
  <c r="Q54" i="58"/>
  <c r="Y780" i="58"/>
  <c r="Y787" i="58"/>
  <c r="Y779" i="58"/>
  <c r="Y786" i="58"/>
  <c r="Y778" i="58"/>
  <c r="Y785" i="58"/>
  <c r="Y777" i="58"/>
  <c r="Y784" i="58"/>
  <c r="Y783" i="58"/>
  <c r="Y782" i="58"/>
  <c r="Y781" i="58"/>
  <c r="Y693" i="58"/>
  <c r="Y692" i="58"/>
  <c r="Y699" i="58"/>
  <c r="Y691" i="58"/>
  <c r="Y698" i="58"/>
  <c r="Y690" i="58"/>
  <c r="Y697" i="58"/>
  <c r="Y696" i="58"/>
  <c r="Y695" i="58"/>
  <c r="Y694" i="58"/>
  <c r="Y689" i="58"/>
  <c r="Y605" i="58"/>
  <c r="Y604" i="58"/>
  <c r="Y611" i="58"/>
  <c r="Y603" i="58"/>
  <c r="Y610" i="58"/>
  <c r="Y602" i="58"/>
  <c r="Y609" i="58"/>
  <c r="Y608" i="58"/>
  <c r="Y607" i="58"/>
  <c r="Y601" i="58"/>
  <c r="Y606" i="58"/>
  <c r="Y517" i="58"/>
  <c r="Y516" i="58"/>
  <c r="Y523" i="58"/>
  <c r="Y515" i="58"/>
  <c r="Y522" i="58"/>
  <c r="Y514" i="58"/>
  <c r="Y521" i="58"/>
  <c r="Y520" i="58"/>
  <c r="Y518" i="58"/>
  <c r="Y513" i="58"/>
  <c r="Y519" i="58"/>
  <c r="Y429" i="58"/>
  <c r="Y428" i="58"/>
  <c r="Y435" i="58"/>
  <c r="Y427" i="58"/>
  <c r="Y434" i="58"/>
  <c r="Y426" i="58"/>
  <c r="Y432" i="58"/>
  <c r="Y433" i="58"/>
  <c r="Y431" i="58"/>
  <c r="Y425" i="58"/>
  <c r="Y430" i="58"/>
  <c r="Y341" i="58"/>
  <c r="Y340" i="58"/>
  <c r="Y347" i="58"/>
  <c r="Y339" i="58"/>
  <c r="Y346" i="58"/>
  <c r="Y338" i="58"/>
  <c r="Y344" i="58"/>
  <c r="Y345" i="58"/>
  <c r="Y343" i="58"/>
  <c r="Y342" i="58"/>
  <c r="Y337" i="58"/>
  <c r="Y253" i="58"/>
  <c r="Y252" i="58"/>
  <c r="Y259" i="58"/>
  <c r="Y251" i="58"/>
  <c r="Y258" i="58"/>
  <c r="Y250" i="58"/>
  <c r="Y256" i="58"/>
  <c r="Y257" i="58"/>
  <c r="Y255" i="58"/>
  <c r="Y254" i="58"/>
  <c r="Y249" i="58"/>
  <c r="Y171" i="58"/>
  <c r="Y170" i="58"/>
  <c r="Y167" i="58"/>
  <c r="Y166" i="58"/>
  <c r="Y165" i="58"/>
  <c r="Y164" i="58"/>
  <c r="Y163" i="58"/>
  <c r="Y162" i="58"/>
  <c r="Y161" i="58"/>
  <c r="Y169" i="58"/>
  <c r="Y168" i="58"/>
  <c r="Y79" i="58"/>
  <c r="Y78" i="58"/>
  <c r="Y77" i="58"/>
  <c r="Y76" i="58"/>
  <c r="Y83" i="58"/>
  <c r="Y75" i="58"/>
  <c r="Y82" i="58"/>
  <c r="Y74" i="58"/>
  <c r="Y73" i="58"/>
  <c r="Y81" i="58"/>
  <c r="Y80" i="58"/>
  <c r="AG807" i="58"/>
  <c r="AG806" i="58"/>
  <c r="AG805" i="58"/>
  <c r="AG804" i="58"/>
  <c r="AG808" i="58"/>
  <c r="AG800" i="58"/>
  <c r="AG809" i="58"/>
  <c r="AG803" i="58"/>
  <c r="AG802" i="58"/>
  <c r="AG801" i="58"/>
  <c r="AG799" i="58"/>
  <c r="AG720" i="58"/>
  <c r="AG712" i="58"/>
  <c r="AG719" i="58"/>
  <c r="AG718" i="58"/>
  <c r="AG717" i="58"/>
  <c r="AG716" i="58"/>
  <c r="AG715" i="58"/>
  <c r="AG714" i="58"/>
  <c r="AG713" i="58"/>
  <c r="AG721" i="58"/>
  <c r="AG711" i="58"/>
  <c r="AG632" i="58"/>
  <c r="AG624" i="58"/>
  <c r="AG631" i="58"/>
  <c r="AG626" i="58"/>
  <c r="AG625" i="58"/>
  <c r="AG633" i="58"/>
  <c r="AG630" i="58"/>
  <c r="AG629" i="58"/>
  <c r="AG627" i="58"/>
  <c r="AG623" i="58"/>
  <c r="AG628" i="58"/>
  <c r="AG544" i="58"/>
  <c r="AG536" i="58"/>
  <c r="AG543" i="58"/>
  <c r="AG542" i="58"/>
  <c r="AG541" i="58"/>
  <c r="AG540" i="58"/>
  <c r="AG539" i="58"/>
  <c r="AG538" i="58"/>
  <c r="AG537" i="58"/>
  <c r="AG545" i="58"/>
  <c r="AG535" i="58"/>
  <c r="AG456" i="58"/>
  <c r="AG448" i="58"/>
  <c r="AG455" i="58"/>
  <c r="AG450" i="58"/>
  <c r="AG449" i="58"/>
  <c r="AG457" i="58"/>
  <c r="AG454" i="58"/>
  <c r="AG453" i="58"/>
  <c r="AG451" i="58"/>
  <c r="AG452" i="58"/>
  <c r="AG447" i="58"/>
  <c r="AG368" i="58"/>
  <c r="AG360" i="58"/>
  <c r="AG367" i="58"/>
  <c r="AG366" i="58"/>
  <c r="AG365" i="58"/>
  <c r="AG364" i="58"/>
  <c r="AG363" i="58"/>
  <c r="AG362" i="58"/>
  <c r="AG361" i="58"/>
  <c r="AG369" i="58"/>
  <c r="AG359" i="58"/>
  <c r="AG280" i="58"/>
  <c r="AG272" i="58"/>
  <c r="AG279" i="58"/>
  <c r="AG274" i="58"/>
  <c r="AG273" i="58"/>
  <c r="AG281" i="58"/>
  <c r="AG278" i="58"/>
  <c r="AG277" i="58"/>
  <c r="AG275" i="58"/>
  <c r="AG276" i="58"/>
  <c r="AG271" i="58"/>
  <c r="AG192" i="58"/>
  <c r="AG184" i="58"/>
  <c r="AG191" i="58"/>
  <c r="AG190" i="58"/>
  <c r="AG189" i="58"/>
  <c r="AG188" i="58"/>
  <c r="AG187" i="58"/>
  <c r="AG186" i="58"/>
  <c r="AG185" i="58"/>
  <c r="AG193" i="58"/>
  <c r="AG183" i="58"/>
  <c r="AG99" i="58"/>
  <c r="AG98" i="58"/>
  <c r="AG105" i="58"/>
  <c r="AG97" i="58"/>
  <c r="AG104" i="58"/>
  <c r="AG96" i="58"/>
  <c r="AG103" i="58"/>
  <c r="AG102" i="58"/>
  <c r="AG100" i="58"/>
  <c r="AG101" i="58"/>
  <c r="AG95" i="58"/>
  <c r="AO7" i="58"/>
  <c r="AO15" i="58"/>
  <c r="AO14" i="58"/>
  <c r="AO13" i="58"/>
  <c r="AO12" i="58"/>
  <c r="AO11" i="58"/>
  <c r="AO16" i="58"/>
  <c r="AO8" i="58"/>
  <c r="AO17" i="58"/>
  <c r="AO10" i="58"/>
  <c r="AO9" i="58"/>
  <c r="AO737" i="58"/>
  <c r="AO743" i="58"/>
  <c r="AO735" i="58"/>
  <c r="AO740" i="58"/>
  <c r="AO736" i="58"/>
  <c r="AO741" i="58"/>
  <c r="AO733" i="58"/>
  <c r="AO739" i="58"/>
  <c r="AO738" i="58"/>
  <c r="AO734" i="58"/>
  <c r="AO742" i="58"/>
  <c r="AO653" i="58"/>
  <c r="AO651" i="58"/>
  <c r="AO650" i="58"/>
  <c r="AO654" i="58"/>
  <c r="AO645" i="58"/>
  <c r="AO652" i="58"/>
  <c r="AO649" i="58"/>
  <c r="AO648" i="58"/>
  <c r="AO647" i="58"/>
  <c r="AO655" i="58"/>
  <c r="AO646" i="58"/>
  <c r="AO565" i="58"/>
  <c r="AO563" i="58"/>
  <c r="AO562" i="58"/>
  <c r="AO557" i="58"/>
  <c r="AO567" i="58"/>
  <c r="AO566" i="58"/>
  <c r="AO564" i="58"/>
  <c r="AO561" i="58"/>
  <c r="AO558" i="58"/>
  <c r="AO560" i="58"/>
  <c r="AO559" i="58"/>
  <c r="AO477" i="58"/>
  <c r="AO475" i="58"/>
  <c r="AO474" i="58"/>
  <c r="AO471" i="58"/>
  <c r="AO469" i="58"/>
  <c r="AO470" i="58"/>
  <c r="AO479" i="58"/>
  <c r="AO478" i="58"/>
  <c r="AO472" i="58"/>
  <c r="AO476" i="58"/>
  <c r="AO473" i="58"/>
  <c r="AO389" i="58"/>
  <c r="AO387" i="58"/>
  <c r="AO386" i="58"/>
  <c r="AO385" i="58"/>
  <c r="AO381" i="58"/>
  <c r="AO384" i="58"/>
  <c r="AO383" i="58"/>
  <c r="AO382" i="58"/>
  <c r="AO388" i="58"/>
  <c r="AO391" i="58"/>
  <c r="AO390" i="58"/>
  <c r="AO301" i="58"/>
  <c r="AO299" i="58"/>
  <c r="AO298" i="58"/>
  <c r="AO302" i="58"/>
  <c r="AO293" i="58"/>
  <c r="AO300" i="58"/>
  <c r="AO297" i="58"/>
  <c r="AO296" i="58"/>
  <c r="AO295" i="58"/>
  <c r="AO303" i="58"/>
  <c r="AO294" i="58"/>
  <c r="AO213" i="58"/>
  <c r="AO211" i="58"/>
  <c r="AO210" i="58"/>
  <c r="AO205" i="58"/>
  <c r="AO215" i="58"/>
  <c r="AO214" i="58"/>
  <c r="AO212" i="58"/>
  <c r="AO209" i="58"/>
  <c r="AO206" i="58"/>
  <c r="AO208" i="58"/>
  <c r="AO207" i="58"/>
  <c r="AO121" i="58"/>
  <c r="AO117" i="58"/>
  <c r="AO120" i="58"/>
  <c r="AO127" i="58"/>
  <c r="AO119" i="58"/>
  <c r="AO126" i="58"/>
  <c r="AO118" i="58"/>
  <c r="AO125" i="58"/>
  <c r="AO122" i="58"/>
  <c r="AO124" i="58"/>
  <c r="AO123" i="58"/>
  <c r="AO33" i="58"/>
  <c r="AO29" i="58"/>
  <c r="AO32" i="58"/>
  <c r="AO39" i="58"/>
  <c r="AO31" i="58"/>
  <c r="AO38" i="58"/>
  <c r="AO30" i="58"/>
  <c r="AO37" i="58"/>
  <c r="AO34" i="58"/>
  <c r="AO36" i="58"/>
  <c r="AO35" i="58"/>
  <c r="AW760" i="58"/>
  <c r="AW759" i="58"/>
  <c r="AW758" i="58"/>
  <c r="AW765" i="58"/>
  <c r="AW757" i="58"/>
  <c r="AW764" i="58"/>
  <c r="AW756" i="58"/>
  <c r="AW763" i="58"/>
  <c r="AW755" i="58"/>
  <c r="AW762" i="58"/>
  <c r="AW761" i="58"/>
  <c r="AW672" i="58"/>
  <c r="AW671" i="58"/>
  <c r="AW670" i="58"/>
  <c r="AW677" i="58"/>
  <c r="AW669" i="58"/>
  <c r="AW676" i="58"/>
  <c r="AW668" i="58"/>
  <c r="AW675" i="58"/>
  <c r="AW667" i="58"/>
  <c r="AW674" i="58"/>
  <c r="AW673" i="58"/>
  <c r="AW584" i="58"/>
  <c r="AW583" i="58"/>
  <c r="AW582" i="58"/>
  <c r="AW588" i="58"/>
  <c r="AW580" i="58"/>
  <c r="AW587" i="58"/>
  <c r="AW579" i="58"/>
  <c r="AW589" i="58"/>
  <c r="AW586" i="58"/>
  <c r="AW581" i="58"/>
  <c r="AW585" i="58"/>
  <c r="AW496" i="58"/>
  <c r="AW495" i="58"/>
  <c r="AW494" i="58"/>
  <c r="AW500" i="58"/>
  <c r="AW492" i="58"/>
  <c r="AW499" i="58"/>
  <c r="AW498" i="58"/>
  <c r="AW491" i="58"/>
  <c r="AW497" i="58"/>
  <c r="AW493" i="58"/>
  <c r="AW501" i="58"/>
  <c r="AW408" i="58"/>
  <c r="AW407" i="58"/>
  <c r="AW406" i="58"/>
  <c r="AW412" i="58"/>
  <c r="AW404" i="58"/>
  <c r="AW411" i="58"/>
  <c r="AW405" i="58"/>
  <c r="AW403" i="58"/>
  <c r="AW413" i="58"/>
  <c r="AW410" i="58"/>
  <c r="AW409" i="58"/>
  <c r="AW320" i="58"/>
  <c r="AW319" i="58"/>
  <c r="AW318" i="58"/>
  <c r="AW324" i="58"/>
  <c r="AW323" i="58"/>
  <c r="AW315" i="58"/>
  <c r="AW322" i="58"/>
  <c r="AW321" i="58"/>
  <c r="AW317" i="58"/>
  <c r="AW325" i="58"/>
  <c r="AW316" i="58"/>
  <c r="AW235" i="58"/>
  <c r="AW227" i="58"/>
  <c r="AW234" i="58"/>
  <c r="AW233" i="58"/>
  <c r="AW231" i="58"/>
  <c r="AW230" i="58"/>
  <c r="AW237" i="58"/>
  <c r="AW229" i="58"/>
  <c r="AW236" i="58"/>
  <c r="AW232" i="58"/>
  <c r="AW228" i="58"/>
  <c r="AW147" i="58"/>
  <c r="AW139" i="58"/>
  <c r="AW146" i="58"/>
  <c r="AW145" i="58"/>
  <c r="AW143" i="58"/>
  <c r="AW142" i="58"/>
  <c r="AW149" i="58"/>
  <c r="AW141" i="58"/>
  <c r="AW148" i="58"/>
  <c r="AW144" i="58"/>
  <c r="AW140" i="58"/>
  <c r="AW59" i="58"/>
  <c r="AW51" i="58"/>
  <c r="AW58" i="58"/>
  <c r="AW57" i="58"/>
  <c r="AW55" i="58"/>
  <c r="AW54" i="58"/>
  <c r="AW61" i="58"/>
  <c r="AW53" i="58"/>
  <c r="AW60" i="58"/>
  <c r="AW56" i="58"/>
  <c r="AW52" i="58"/>
  <c r="BE780" i="58"/>
  <c r="BE787" i="58"/>
  <c r="BE779" i="58"/>
  <c r="BE786" i="58"/>
  <c r="BE778" i="58"/>
  <c r="BE785" i="58"/>
  <c r="BE784" i="58"/>
  <c r="BE783" i="58"/>
  <c r="BE782" i="58"/>
  <c r="BE777" i="58"/>
  <c r="BE781" i="58"/>
  <c r="BE692" i="58"/>
  <c r="BE699" i="58"/>
  <c r="BE691" i="58"/>
  <c r="BE698" i="58"/>
  <c r="BE690" i="58"/>
  <c r="BE697" i="58"/>
  <c r="BE696" i="58"/>
  <c r="BE695" i="58"/>
  <c r="BE694" i="58"/>
  <c r="BE693" i="58"/>
  <c r="BE689" i="58"/>
  <c r="BE604" i="58"/>
  <c r="BE611" i="58"/>
  <c r="BE603" i="58"/>
  <c r="BE610" i="58"/>
  <c r="BE602" i="58"/>
  <c r="BE609" i="58"/>
  <c r="BE608" i="58"/>
  <c r="BE607" i="58"/>
  <c r="BE606" i="58"/>
  <c r="BE601" i="58"/>
  <c r="BE605" i="58"/>
  <c r="BE516" i="58"/>
  <c r="BE523" i="58"/>
  <c r="BE515" i="58"/>
  <c r="BE522" i="58"/>
  <c r="BE514" i="58"/>
  <c r="BE521" i="58"/>
  <c r="BE520" i="58"/>
  <c r="BE519" i="58"/>
  <c r="BE518" i="58"/>
  <c r="BE513" i="58"/>
  <c r="BE517" i="58"/>
  <c r="BE428" i="58"/>
  <c r="BE435" i="58"/>
  <c r="BE427" i="58"/>
  <c r="BE434" i="58"/>
  <c r="BE426" i="58"/>
  <c r="BE433" i="58"/>
  <c r="BE432" i="58"/>
  <c r="BE431" i="58"/>
  <c r="BE430" i="58"/>
  <c r="BE425" i="58"/>
  <c r="BE429" i="58"/>
  <c r="BE340" i="58"/>
  <c r="BE347" i="58"/>
  <c r="BE339" i="58"/>
  <c r="BE346" i="58"/>
  <c r="BE338" i="58"/>
  <c r="BE345" i="58"/>
  <c r="BE337" i="58"/>
  <c r="BE344" i="58"/>
  <c r="BE343" i="58"/>
  <c r="BE342" i="58"/>
  <c r="BE341" i="58"/>
  <c r="BE253" i="58"/>
  <c r="BE252" i="58"/>
  <c r="BE259" i="58"/>
  <c r="BE251" i="58"/>
  <c r="BE258" i="58"/>
  <c r="BE250" i="58"/>
  <c r="BE257" i="58"/>
  <c r="BE256" i="58"/>
  <c r="BE255" i="58"/>
  <c r="BE249" i="58"/>
  <c r="BE254" i="58"/>
  <c r="BE165" i="58"/>
  <c r="BE164" i="58"/>
  <c r="BE171" i="58"/>
  <c r="BE163" i="58"/>
  <c r="BE170" i="58"/>
  <c r="BE162" i="58"/>
  <c r="BE169" i="58"/>
  <c r="BE168" i="58"/>
  <c r="BE167" i="58"/>
  <c r="BE161" i="58"/>
  <c r="BE166" i="58"/>
  <c r="BE77" i="58"/>
  <c r="BE76" i="58"/>
  <c r="BE83" i="58"/>
  <c r="BE75" i="58"/>
  <c r="BE82" i="58"/>
  <c r="BE81" i="58"/>
  <c r="BE80" i="58"/>
  <c r="BE79" i="58"/>
  <c r="BE74" i="58"/>
  <c r="BE73" i="58"/>
  <c r="BE78" i="58"/>
  <c r="I496" i="58"/>
  <c r="I495" i="58"/>
  <c r="I492" i="58"/>
  <c r="I494" i="58"/>
  <c r="I500" i="58"/>
  <c r="I501" i="58"/>
  <c r="I493" i="58"/>
  <c r="I491" i="58"/>
  <c r="I499" i="58"/>
  <c r="I498" i="58"/>
  <c r="I497" i="58"/>
  <c r="Q607" i="58"/>
  <c r="Q606" i="58"/>
  <c r="Q604" i="58"/>
  <c r="Q611" i="58"/>
  <c r="Q603" i="58"/>
  <c r="Q610" i="58"/>
  <c r="Q602" i="58"/>
  <c r="Q609" i="58"/>
  <c r="Q608" i="58"/>
  <c r="Q601" i="58"/>
  <c r="Q605" i="58"/>
  <c r="Y806" i="58"/>
  <c r="Y805" i="58"/>
  <c r="Y804" i="58"/>
  <c r="Y803" i="58"/>
  <c r="Y802" i="58"/>
  <c r="Y809" i="58"/>
  <c r="Y801" i="58"/>
  <c r="Y808" i="58"/>
  <c r="Y800" i="58"/>
  <c r="Y799" i="58"/>
  <c r="Y807" i="58"/>
  <c r="Y191" i="58"/>
  <c r="Y190" i="58"/>
  <c r="Y189" i="58"/>
  <c r="Y188" i="58"/>
  <c r="Y186" i="58"/>
  <c r="Y187" i="58"/>
  <c r="Y185" i="58"/>
  <c r="Y184" i="58"/>
  <c r="Y183" i="58"/>
  <c r="Y193" i="58"/>
  <c r="Y192" i="58"/>
  <c r="AG386" i="58"/>
  <c r="AG385" i="58"/>
  <c r="AG390" i="58"/>
  <c r="AG389" i="58"/>
  <c r="AG388" i="58"/>
  <c r="AG387" i="58"/>
  <c r="AG384" i="58"/>
  <c r="AG381" i="58"/>
  <c r="AG383" i="58"/>
  <c r="AG391" i="58"/>
  <c r="AG382" i="58"/>
  <c r="AG37" i="58"/>
  <c r="AG36" i="58"/>
  <c r="AG35" i="58"/>
  <c r="AG34" i="58"/>
  <c r="AG33" i="58"/>
  <c r="AG29" i="58"/>
  <c r="AG32" i="58"/>
  <c r="AG38" i="58"/>
  <c r="AG30" i="58"/>
  <c r="AG39" i="58"/>
  <c r="AG31" i="58"/>
  <c r="AO231" i="58"/>
  <c r="AO237" i="58"/>
  <c r="AO229" i="58"/>
  <c r="AO236" i="58"/>
  <c r="AO228" i="58"/>
  <c r="AO232" i="58"/>
  <c r="AO230" i="58"/>
  <c r="AO233" i="58"/>
  <c r="AO227" i="58"/>
  <c r="AO234" i="58"/>
  <c r="AO235" i="58"/>
  <c r="AW346" i="58"/>
  <c r="AW338" i="58"/>
  <c r="AW345" i="58"/>
  <c r="AW344" i="58"/>
  <c r="AW342" i="58"/>
  <c r="AW341" i="58"/>
  <c r="AW347" i="58"/>
  <c r="AW343" i="58"/>
  <c r="AW337" i="58"/>
  <c r="AW340" i="58"/>
  <c r="AW339" i="58"/>
  <c r="BE191" i="58"/>
  <c r="BE190" i="58"/>
  <c r="BE189" i="58"/>
  <c r="BE188" i="58"/>
  <c r="BE187" i="58"/>
  <c r="BE186" i="58"/>
  <c r="BE193" i="58"/>
  <c r="BE185" i="58"/>
  <c r="BE192" i="58"/>
  <c r="BE184" i="58"/>
  <c r="BE183" i="58"/>
  <c r="I665" i="58"/>
  <c r="I657" i="58"/>
  <c r="I664" i="58"/>
  <c r="I662" i="58"/>
  <c r="I661" i="58"/>
  <c r="I660" i="58"/>
  <c r="I659" i="58"/>
  <c r="I666" i="58"/>
  <c r="I656" i="58"/>
  <c r="I663" i="58"/>
  <c r="I658" i="58"/>
  <c r="AG8" i="59"/>
  <c r="AG7" i="59"/>
  <c r="AG10" i="59"/>
  <c r="AG9" i="59"/>
  <c r="I814" i="58"/>
  <c r="I813" i="58"/>
  <c r="I819" i="58"/>
  <c r="I811" i="58"/>
  <c r="I818" i="58"/>
  <c r="I817" i="58"/>
  <c r="I816" i="58"/>
  <c r="I810" i="58"/>
  <c r="I820" i="58"/>
  <c r="I812" i="58"/>
  <c r="I815" i="58"/>
  <c r="I727" i="58"/>
  <c r="I726" i="58"/>
  <c r="I732" i="58"/>
  <c r="I724" i="58"/>
  <c r="I731" i="58"/>
  <c r="I723" i="58"/>
  <c r="I730" i="58"/>
  <c r="I729" i="58"/>
  <c r="I725" i="58"/>
  <c r="I728" i="58"/>
  <c r="I722" i="58"/>
  <c r="I644" i="58"/>
  <c r="I636" i="58"/>
  <c r="I640" i="58"/>
  <c r="I643" i="58"/>
  <c r="I635" i="58"/>
  <c r="I634" i="58"/>
  <c r="I642" i="58"/>
  <c r="I641" i="58"/>
  <c r="I639" i="58"/>
  <c r="I638" i="58"/>
  <c r="I637" i="58"/>
  <c r="I549" i="58"/>
  <c r="I556" i="58"/>
  <c r="I548" i="58"/>
  <c r="I553" i="58"/>
  <c r="I555" i="58"/>
  <c r="I547" i="58"/>
  <c r="I554" i="58"/>
  <c r="I552" i="58"/>
  <c r="I551" i="58"/>
  <c r="I546" i="58"/>
  <c r="I550" i="58"/>
  <c r="I461" i="58"/>
  <c r="I468" i="58"/>
  <c r="I460" i="58"/>
  <c r="I467" i="58"/>
  <c r="I459" i="58"/>
  <c r="I466" i="58"/>
  <c r="I465" i="58"/>
  <c r="I464" i="58"/>
  <c r="I463" i="58"/>
  <c r="I458" i="58"/>
  <c r="I462" i="58"/>
  <c r="I373" i="58"/>
  <c r="I380" i="58"/>
  <c r="I372" i="58"/>
  <c r="I379" i="58"/>
  <c r="I371" i="58"/>
  <c r="I378" i="58"/>
  <c r="I376" i="58"/>
  <c r="I375" i="58"/>
  <c r="I370" i="58"/>
  <c r="I377" i="58"/>
  <c r="I374" i="58"/>
  <c r="I285" i="58"/>
  <c r="I292" i="58"/>
  <c r="I284" i="58"/>
  <c r="I291" i="58"/>
  <c r="I283" i="58"/>
  <c r="I290" i="58"/>
  <c r="I288" i="58"/>
  <c r="I287" i="58"/>
  <c r="I282" i="58"/>
  <c r="I286" i="58"/>
  <c r="I289" i="58"/>
  <c r="I197" i="58"/>
  <c r="I204" i="58"/>
  <c r="I196" i="58"/>
  <c r="I203" i="58"/>
  <c r="I195" i="58"/>
  <c r="I202" i="58"/>
  <c r="I200" i="58"/>
  <c r="I199" i="58"/>
  <c r="I194" i="58"/>
  <c r="I201" i="58"/>
  <c r="I198" i="58"/>
  <c r="I109" i="58"/>
  <c r="I116" i="58"/>
  <c r="I108" i="58"/>
  <c r="I115" i="58"/>
  <c r="I107" i="58"/>
  <c r="I114" i="58"/>
  <c r="I112" i="58"/>
  <c r="I111" i="58"/>
  <c r="I106" i="58"/>
  <c r="I113" i="58"/>
  <c r="I110" i="58"/>
  <c r="I21" i="58"/>
  <c r="I28" i="58"/>
  <c r="I20" i="58"/>
  <c r="I27" i="58"/>
  <c r="I19" i="58"/>
  <c r="I26" i="58"/>
  <c r="I24" i="58"/>
  <c r="I23" i="58"/>
  <c r="I18" i="58"/>
  <c r="I25" i="58"/>
  <c r="I22" i="58"/>
  <c r="Q748" i="58"/>
  <c r="Q747" i="58"/>
  <c r="Q753" i="58"/>
  <c r="Q745" i="58"/>
  <c r="Q752" i="58"/>
  <c r="Q751" i="58"/>
  <c r="Q750" i="58"/>
  <c r="Q744" i="58"/>
  <c r="Q754" i="58"/>
  <c r="Q749" i="58"/>
  <c r="Q746" i="58"/>
  <c r="Q660" i="58"/>
  <c r="Q659" i="58"/>
  <c r="Q665" i="58"/>
  <c r="Q657" i="58"/>
  <c r="Q664" i="58"/>
  <c r="Q663" i="58"/>
  <c r="Q662" i="58"/>
  <c r="Q666" i="58"/>
  <c r="Q661" i="58"/>
  <c r="Q658" i="58"/>
  <c r="Q656" i="58"/>
  <c r="Q572" i="58"/>
  <c r="Q571" i="58"/>
  <c r="Q577" i="58"/>
  <c r="Q569" i="58"/>
  <c r="Q576" i="58"/>
  <c r="Q575" i="58"/>
  <c r="Q574" i="58"/>
  <c r="Q578" i="58"/>
  <c r="Q573" i="58"/>
  <c r="Q570" i="58"/>
  <c r="Q568" i="58"/>
  <c r="Q484" i="58"/>
  <c r="Q483" i="58"/>
  <c r="Q489" i="58"/>
  <c r="Q481" i="58"/>
  <c r="Q488" i="58"/>
  <c r="Q487" i="58"/>
  <c r="Q486" i="58"/>
  <c r="Q490" i="58"/>
  <c r="Q480" i="58"/>
  <c r="Q485" i="58"/>
  <c r="Q482" i="58"/>
  <c r="Q396" i="58"/>
  <c r="Q395" i="58"/>
  <c r="Q401" i="58"/>
  <c r="Q393" i="58"/>
  <c r="Q400" i="58"/>
  <c r="Q399" i="58"/>
  <c r="Q398" i="58"/>
  <c r="Q392" i="58"/>
  <c r="Q402" i="58"/>
  <c r="Q397" i="58"/>
  <c r="Q394" i="58"/>
  <c r="Q308" i="58"/>
  <c r="Q307" i="58"/>
  <c r="Q313" i="58"/>
  <c r="Q305" i="58"/>
  <c r="Q312" i="58"/>
  <c r="Q311" i="58"/>
  <c r="Q310" i="58"/>
  <c r="Q314" i="58"/>
  <c r="Q309" i="58"/>
  <c r="Q306" i="58"/>
  <c r="Q304" i="58"/>
  <c r="Q220" i="58"/>
  <c r="Q219" i="58"/>
  <c r="Q225" i="58"/>
  <c r="Q217" i="58"/>
  <c r="Q224" i="58"/>
  <c r="Q223" i="58"/>
  <c r="Q222" i="58"/>
  <c r="Q226" i="58"/>
  <c r="Q221" i="58"/>
  <c r="Q218" i="58"/>
  <c r="Q216" i="58"/>
  <c r="Q132" i="58"/>
  <c r="Q131" i="58"/>
  <c r="Q128" i="58"/>
  <c r="Q137" i="58"/>
  <c r="Q129" i="58"/>
  <c r="Q136" i="58"/>
  <c r="Q135" i="58"/>
  <c r="Q134" i="58"/>
  <c r="Q138" i="58"/>
  <c r="Q133" i="58"/>
  <c r="Q130" i="58"/>
  <c r="Q44" i="58"/>
  <c r="Q43" i="58"/>
  <c r="Q49" i="58"/>
  <c r="Q41" i="58"/>
  <c r="Q48" i="58"/>
  <c r="Q47" i="58"/>
  <c r="Q46" i="58"/>
  <c r="Q40" i="58"/>
  <c r="Q50" i="58"/>
  <c r="Q45" i="58"/>
  <c r="Q42" i="58"/>
  <c r="Y772" i="58"/>
  <c r="Y771" i="58"/>
  <c r="Y770" i="58"/>
  <c r="Y769" i="58"/>
  <c r="Y776" i="58"/>
  <c r="Y768" i="58"/>
  <c r="Y775" i="58"/>
  <c r="Y767" i="58"/>
  <c r="Y774" i="58"/>
  <c r="Y773" i="58"/>
  <c r="Y766" i="58"/>
  <c r="Y684" i="58"/>
  <c r="Y683" i="58"/>
  <c r="Y682" i="58"/>
  <c r="Y681" i="58"/>
  <c r="Y688" i="58"/>
  <c r="Y680" i="58"/>
  <c r="Y687" i="58"/>
  <c r="Y679" i="58"/>
  <c r="Y686" i="58"/>
  <c r="Y685" i="58"/>
  <c r="Y678" i="58"/>
  <c r="Y597" i="58"/>
  <c r="Y596" i="58"/>
  <c r="Y595" i="58"/>
  <c r="Y594" i="58"/>
  <c r="Y593" i="58"/>
  <c r="Y600" i="58"/>
  <c r="Y592" i="58"/>
  <c r="Y599" i="58"/>
  <c r="Y591" i="58"/>
  <c r="Y590" i="58"/>
  <c r="Y598" i="58"/>
  <c r="Y508" i="58"/>
  <c r="Y507" i="58"/>
  <c r="Y506" i="58"/>
  <c r="Y505" i="58"/>
  <c r="Y512" i="58"/>
  <c r="Y504" i="58"/>
  <c r="Y511" i="58"/>
  <c r="Y503" i="58"/>
  <c r="Y510" i="58"/>
  <c r="Y509" i="58"/>
  <c r="Y502" i="58"/>
  <c r="Y420" i="58"/>
  <c r="Y419" i="58"/>
  <c r="Y418" i="58"/>
  <c r="Y417" i="58"/>
  <c r="Y423" i="58"/>
  <c r="Y415" i="58"/>
  <c r="Y422" i="58"/>
  <c r="Y421" i="58"/>
  <c r="Y416" i="58"/>
  <c r="Y414" i="58"/>
  <c r="Y424" i="58"/>
  <c r="Y332" i="58"/>
  <c r="Y331" i="58"/>
  <c r="Y330" i="58"/>
  <c r="Y329" i="58"/>
  <c r="Y335" i="58"/>
  <c r="Y327" i="58"/>
  <c r="Y328" i="58"/>
  <c r="Y336" i="58"/>
  <c r="Y334" i="58"/>
  <c r="Y326" i="58"/>
  <c r="Y333" i="58"/>
  <c r="Y244" i="58"/>
  <c r="Y243" i="58"/>
  <c r="Y242" i="58"/>
  <c r="Y241" i="58"/>
  <c r="Y247" i="58"/>
  <c r="Y239" i="58"/>
  <c r="Y248" i="58"/>
  <c r="Y246" i="58"/>
  <c r="Y245" i="58"/>
  <c r="Y240" i="58"/>
  <c r="Y238" i="58"/>
  <c r="Y158" i="58"/>
  <c r="Y157" i="58"/>
  <c r="Y156" i="58"/>
  <c r="Y155" i="58"/>
  <c r="Y154" i="58"/>
  <c r="Y153" i="58"/>
  <c r="Y160" i="58"/>
  <c r="Y152" i="58"/>
  <c r="Y150" i="58"/>
  <c r="Y159" i="58"/>
  <c r="Y151" i="58"/>
  <c r="Y70" i="58"/>
  <c r="Y69" i="58"/>
  <c r="Y68" i="58"/>
  <c r="Y67" i="58"/>
  <c r="Y66" i="58"/>
  <c r="Y65" i="58"/>
  <c r="Y72" i="58"/>
  <c r="Y64" i="58"/>
  <c r="Y62" i="58"/>
  <c r="Y71" i="58"/>
  <c r="Y63" i="58"/>
  <c r="AG798" i="58"/>
  <c r="AG790" i="58"/>
  <c r="AG797" i="58"/>
  <c r="AG789" i="58"/>
  <c r="AG796" i="58"/>
  <c r="AG795" i="58"/>
  <c r="AG791" i="58"/>
  <c r="AG794" i="58"/>
  <c r="AG793" i="58"/>
  <c r="AG792" i="58"/>
  <c r="AG788" i="58"/>
  <c r="AG703" i="58"/>
  <c r="AG710" i="58"/>
  <c r="AG702" i="58"/>
  <c r="AG707" i="58"/>
  <c r="AG706" i="58"/>
  <c r="AG705" i="58"/>
  <c r="AG704" i="58"/>
  <c r="AG701" i="58"/>
  <c r="AG708" i="58"/>
  <c r="AG700" i="58"/>
  <c r="AG709" i="58"/>
  <c r="AG615" i="58"/>
  <c r="AG622" i="58"/>
  <c r="AG614" i="58"/>
  <c r="AG613" i="58"/>
  <c r="AG621" i="58"/>
  <c r="AG620" i="58"/>
  <c r="AG619" i="58"/>
  <c r="AG618" i="58"/>
  <c r="AG616" i="58"/>
  <c r="AG612" i="58"/>
  <c r="AG617" i="58"/>
  <c r="AG527" i="58"/>
  <c r="AG534" i="58"/>
  <c r="AG526" i="58"/>
  <c r="AG531" i="58"/>
  <c r="AG530" i="58"/>
  <c r="AG529" i="58"/>
  <c r="AG528" i="58"/>
  <c r="AG525" i="58"/>
  <c r="AG532" i="58"/>
  <c r="AG524" i="58"/>
  <c r="AG533" i="58"/>
  <c r="AG439" i="58"/>
  <c r="AG446" i="58"/>
  <c r="AG438" i="58"/>
  <c r="AG437" i="58"/>
  <c r="AG445" i="58"/>
  <c r="AG444" i="58"/>
  <c r="AG443" i="58"/>
  <c r="AG442" i="58"/>
  <c r="AG440" i="58"/>
  <c r="AG436" i="58"/>
  <c r="AG441" i="58"/>
  <c r="AG351" i="58"/>
  <c r="AG358" i="58"/>
  <c r="AG350" i="58"/>
  <c r="AG355" i="58"/>
  <c r="AG354" i="58"/>
  <c r="AG353" i="58"/>
  <c r="AG352" i="58"/>
  <c r="AG349" i="58"/>
  <c r="AG356" i="58"/>
  <c r="AG348" i="58"/>
  <c r="AG357" i="58"/>
  <c r="AG263" i="58"/>
  <c r="AG270" i="58"/>
  <c r="AG262" i="58"/>
  <c r="AG261" i="58"/>
  <c r="AG269" i="58"/>
  <c r="AG268" i="58"/>
  <c r="AG267" i="58"/>
  <c r="AG266" i="58"/>
  <c r="AG264" i="58"/>
  <c r="AG260" i="58"/>
  <c r="AG265" i="58"/>
  <c r="AG175" i="58"/>
  <c r="AG182" i="58"/>
  <c r="AG179" i="58"/>
  <c r="AG178" i="58"/>
  <c r="AG177" i="58"/>
  <c r="AG176" i="58"/>
  <c r="AG174" i="58"/>
  <c r="AG173" i="58"/>
  <c r="AG180" i="58"/>
  <c r="AG172" i="58"/>
  <c r="AG181" i="58"/>
  <c r="AG90" i="58"/>
  <c r="AG89" i="58"/>
  <c r="AG88" i="58"/>
  <c r="AG87" i="58"/>
  <c r="AG94" i="58"/>
  <c r="AG86" i="58"/>
  <c r="AG93" i="58"/>
  <c r="AG85" i="58"/>
  <c r="AG91" i="58"/>
  <c r="AG84" i="58"/>
  <c r="AG92" i="58"/>
  <c r="AO816" i="58"/>
  <c r="AO814" i="58"/>
  <c r="AO819" i="58"/>
  <c r="AO811" i="58"/>
  <c r="AO820" i="58"/>
  <c r="AO817" i="58"/>
  <c r="AO815" i="58"/>
  <c r="AO810" i="58"/>
  <c r="AO812" i="58"/>
  <c r="AO818" i="58"/>
  <c r="AO813" i="58"/>
  <c r="AO728" i="58"/>
  <c r="AO726" i="58"/>
  <c r="AO731" i="58"/>
  <c r="AO723" i="58"/>
  <c r="AO732" i="58"/>
  <c r="AO730" i="58"/>
  <c r="AO722" i="58"/>
  <c r="AO729" i="58"/>
  <c r="AO724" i="58"/>
  <c r="AO727" i="58"/>
  <c r="AO725" i="58"/>
  <c r="AO644" i="58"/>
  <c r="AO636" i="58"/>
  <c r="AO642" i="58"/>
  <c r="AO641" i="58"/>
  <c r="AO639" i="58"/>
  <c r="AO638" i="58"/>
  <c r="AO634" i="58"/>
  <c r="AO637" i="58"/>
  <c r="AO635" i="58"/>
  <c r="AO640" i="58"/>
  <c r="AO643" i="58"/>
  <c r="AO556" i="58"/>
  <c r="AO548" i="58"/>
  <c r="AO554" i="58"/>
  <c r="AO553" i="58"/>
  <c r="AO555" i="58"/>
  <c r="AO552" i="58"/>
  <c r="AO546" i="58"/>
  <c r="AO551" i="58"/>
  <c r="AO550" i="58"/>
  <c r="AO549" i="58"/>
  <c r="AO547" i="58"/>
  <c r="AO468" i="58"/>
  <c r="AO460" i="58"/>
  <c r="AO466" i="58"/>
  <c r="AO465" i="58"/>
  <c r="AO458" i="58"/>
  <c r="AO467" i="58"/>
  <c r="AO464" i="58"/>
  <c r="AO463" i="58"/>
  <c r="AO459" i="58"/>
  <c r="AO461" i="58"/>
  <c r="AO462" i="58"/>
  <c r="AO380" i="58"/>
  <c r="AO372" i="58"/>
  <c r="AO378" i="58"/>
  <c r="AO377" i="58"/>
  <c r="AO373" i="58"/>
  <c r="AO371" i="58"/>
  <c r="AO370" i="58"/>
  <c r="AO379" i="58"/>
  <c r="AO374" i="58"/>
  <c r="AO376" i="58"/>
  <c r="AO375" i="58"/>
  <c r="AO292" i="58"/>
  <c r="AO284" i="58"/>
  <c r="AO290" i="58"/>
  <c r="AO289" i="58"/>
  <c r="AO287" i="58"/>
  <c r="AO286" i="58"/>
  <c r="AO282" i="58"/>
  <c r="AO285" i="58"/>
  <c r="AO283" i="58"/>
  <c r="AO288" i="58"/>
  <c r="AO291" i="58"/>
  <c r="AO204" i="58"/>
  <c r="AO196" i="58"/>
  <c r="AO202" i="58"/>
  <c r="AO201" i="58"/>
  <c r="AO203" i="58"/>
  <c r="AO200" i="58"/>
  <c r="AO194" i="58"/>
  <c r="AO199" i="58"/>
  <c r="AO198" i="58"/>
  <c r="AO197" i="58"/>
  <c r="AO195" i="58"/>
  <c r="AO112" i="58"/>
  <c r="AO111" i="58"/>
  <c r="AO106" i="58"/>
  <c r="AO110" i="58"/>
  <c r="AO109" i="58"/>
  <c r="AO116" i="58"/>
  <c r="AO108" i="58"/>
  <c r="AO113" i="58"/>
  <c r="AO115" i="58"/>
  <c r="AO114" i="58"/>
  <c r="AO107" i="58"/>
  <c r="AO24" i="58"/>
  <c r="AO23" i="58"/>
  <c r="AO18" i="58"/>
  <c r="AO22" i="58"/>
  <c r="AO21" i="58"/>
  <c r="AO28" i="58"/>
  <c r="AO20" i="58"/>
  <c r="AO25" i="58"/>
  <c r="AO19" i="58"/>
  <c r="AO27" i="58"/>
  <c r="AO26" i="58"/>
  <c r="AW751" i="58"/>
  <c r="AW750" i="58"/>
  <c r="AW749" i="58"/>
  <c r="AW748" i="58"/>
  <c r="AW747" i="58"/>
  <c r="AW754" i="58"/>
  <c r="AW746" i="58"/>
  <c r="AW753" i="58"/>
  <c r="AW752" i="58"/>
  <c r="AW744" i="58"/>
  <c r="AW745" i="58"/>
  <c r="AW663" i="58"/>
  <c r="AW662" i="58"/>
  <c r="AW661" i="58"/>
  <c r="AW660" i="58"/>
  <c r="AW659" i="58"/>
  <c r="AW666" i="58"/>
  <c r="AW658" i="58"/>
  <c r="AW656" i="58"/>
  <c r="AW665" i="58"/>
  <c r="AW664" i="58"/>
  <c r="AW657" i="58"/>
  <c r="AW575" i="58"/>
  <c r="AW574" i="58"/>
  <c r="AW573" i="58"/>
  <c r="AW571" i="58"/>
  <c r="AW578" i="58"/>
  <c r="AW570" i="58"/>
  <c r="AW569" i="58"/>
  <c r="AW568" i="58"/>
  <c r="AW577" i="58"/>
  <c r="AW576" i="58"/>
  <c r="AW572" i="58"/>
  <c r="AW487" i="58"/>
  <c r="AW486" i="58"/>
  <c r="AW485" i="58"/>
  <c r="AW483" i="58"/>
  <c r="AW490" i="58"/>
  <c r="AW482" i="58"/>
  <c r="AW480" i="58"/>
  <c r="AW488" i="58"/>
  <c r="AW484" i="58"/>
  <c r="AW481" i="58"/>
  <c r="AW489" i="58"/>
  <c r="AW399" i="58"/>
  <c r="AW398" i="58"/>
  <c r="AW397" i="58"/>
  <c r="AW395" i="58"/>
  <c r="AW402" i="58"/>
  <c r="AW394" i="58"/>
  <c r="AW401" i="58"/>
  <c r="AW392" i="58"/>
  <c r="AW400" i="58"/>
  <c r="AW393" i="58"/>
  <c r="AW396" i="58"/>
  <c r="AW314" i="58"/>
  <c r="AW306" i="58"/>
  <c r="AW313" i="58"/>
  <c r="AW305" i="58"/>
  <c r="AW304" i="58"/>
  <c r="AW312" i="58"/>
  <c r="AW310" i="58"/>
  <c r="AW309" i="58"/>
  <c r="AW308" i="58"/>
  <c r="AW311" i="58"/>
  <c r="AW307" i="58"/>
  <c r="AW226" i="58"/>
  <c r="AW218" i="58"/>
  <c r="AW225" i="58"/>
  <c r="AW217" i="58"/>
  <c r="AW216" i="58"/>
  <c r="AW224" i="58"/>
  <c r="AW222" i="58"/>
  <c r="AW221" i="58"/>
  <c r="AW220" i="58"/>
  <c r="AW223" i="58"/>
  <c r="AW219" i="58"/>
  <c r="AW138" i="58"/>
  <c r="AW130" i="58"/>
  <c r="AW137" i="58"/>
  <c r="AW129" i="58"/>
  <c r="AW128" i="58"/>
  <c r="AW136" i="58"/>
  <c r="AW134" i="58"/>
  <c r="AW133" i="58"/>
  <c r="AW132" i="58"/>
  <c r="AW135" i="58"/>
  <c r="AW131" i="58"/>
  <c r="AW50" i="58"/>
  <c r="AW42" i="58"/>
  <c r="AW49" i="58"/>
  <c r="AW41" i="58"/>
  <c r="AW40" i="58"/>
  <c r="AW48" i="58"/>
  <c r="AW46" i="58"/>
  <c r="AW45" i="58"/>
  <c r="AW44" i="58"/>
  <c r="AW47" i="58"/>
  <c r="AW43" i="58"/>
  <c r="BE771" i="58"/>
  <c r="BE770" i="58"/>
  <c r="BE769" i="58"/>
  <c r="BE776" i="58"/>
  <c r="BE768" i="58"/>
  <c r="BE775" i="58"/>
  <c r="BE767" i="58"/>
  <c r="BE774" i="58"/>
  <c r="BE773" i="58"/>
  <c r="BE772" i="58"/>
  <c r="BE766" i="58"/>
  <c r="BE683" i="58"/>
  <c r="BE682" i="58"/>
  <c r="BE681" i="58"/>
  <c r="BE688" i="58"/>
  <c r="BE680" i="58"/>
  <c r="BE687" i="58"/>
  <c r="BE679" i="58"/>
  <c r="BE686" i="58"/>
  <c r="BE685" i="58"/>
  <c r="BE684" i="58"/>
  <c r="BE678" i="58"/>
  <c r="BE595" i="58"/>
  <c r="BE594" i="58"/>
  <c r="BE593" i="58"/>
  <c r="BE600" i="58"/>
  <c r="BE592" i="58"/>
  <c r="BE599" i="58"/>
  <c r="BE591" i="58"/>
  <c r="BE598" i="58"/>
  <c r="BE597" i="58"/>
  <c r="BE590" i="58"/>
  <c r="BE596" i="58"/>
  <c r="BE507" i="58"/>
  <c r="BE506" i="58"/>
  <c r="BE505" i="58"/>
  <c r="BE512" i="58"/>
  <c r="BE504" i="58"/>
  <c r="BE511" i="58"/>
  <c r="BE503" i="58"/>
  <c r="BE510" i="58"/>
  <c r="BE509" i="58"/>
  <c r="BE502" i="58"/>
  <c r="BE508" i="58"/>
  <c r="BE419" i="58"/>
  <c r="BE418" i="58"/>
  <c r="BE417" i="58"/>
  <c r="BE424" i="58"/>
  <c r="BE416" i="58"/>
  <c r="BE423" i="58"/>
  <c r="BE415" i="58"/>
  <c r="BE422" i="58"/>
  <c r="BE421" i="58"/>
  <c r="BE420" i="58"/>
  <c r="BE414" i="58"/>
  <c r="BE332" i="58"/>
  <c r="BE331" i="58"/>
  <c r="BE330" i="58"/>
  <c r="BE329" i="58"/>
  <c r="BE336" i="58"/>
  <c r="BE328" i="58"/>
  <c r="BE335" i="58"/>
  <c r="BE327" i="58"/>
  <c r="BE334" i="58"/>
  <c r="BE333" i="58"/>
  <c r="BE326" i="58"/>
  <c r="BE244" i="58"/>
  <c r="BE243" i="58"/>
  <c r="BE242" i="58"/>
  <c r="BE241" i="58"/>
  <c r="BE248" i="58"/>
  <c r="BE240" i="58"/>
  <c r="BE247" i="58"/>
  <c r="BE239" i="58"/>
  <c r="BE246" i="58"/>
  <c r="BE238" i="58"/>
  <c r="BE245" i="58"/>
  <c r="BE156" i="58"/>
  <c r="BE155" i="58"/>
  <c r="BE154" i="58"/>
  <c r="BE153" i="58"/>
  <c r="BE160" i="58"/>
  <c r="BE152" i="58"/>
  <c r="BE159" i="58"/>
  <c r="BE151" i="58"/>
  <c r="BE158" i="58"/>
  <c r="BE150" i="58"/>
  <c r="BE157" i="58"/>
  <c r="BE65" i="58"/>
  <c r="BE72" i="58"/>
  <c r="BE64" i="58"/>
  <c r="BE71" i="58"/>
  <c r="BE63" i="58"/>
  <c r="BE62" i="58"/>
  <c r="BE70" i="58"/>
  <c r="BE69" i="58"/>
  <c r="BE68" i="58"/>
  <c r="BE66" i="58"/>
  <c r="BE67" i="58"/>
  <c r="AG44" i="59"/>
  <c r="AG43" i="59"/>
  <c r="AG50" i="59"/>
  <c r="AG42" i="59"/>
  <c r="AG41" i="59"/>
  <c r="AG40" i="59"/>
  <c r="AG49" i="59"/>
  <c r="AG47" i="59"/>
  <c r="AG46" i="59"/>
  <c r="AG48" i="59"/>
  <c r="AG45" i="59"/>
  <c r="Q783" i="58"/>
  <c r="Q782" i="58"/>
  <c r="Q780" i="58"/>
  <c r="Q787" i="58"/>
  <c r="Q779" i="58"/>
  <c r="Q786" i="58"/>
  <c r="Q778" i="58"/>
  <c r="Q785" i="58"/>
  <c r="Q777" i="58"/>
  <c r="Q784" i="58"/>
  <c r="Q781" i="58"/>
  <c r="Y719" i="58"/>
  <c r="Y718" i="58"/>
  <c r="Y717" i="58"/>
  <c r="Y716" i="58"/>
  <c r="Y715" i="58"/>
  <c r="Y714" i="58"/>
  <c r="Y721" i="58"/>
  <c r="Y713" i="58"/>
  <c r="Y720" i="58"/>
  <c r="Y712" i="58"/>
  <c r="Y711" i="58"/>
  <c r="AG737" i="58"/>
  <c r="AG736" i="58"/>
  <c r="AG743" i="58"/>
  <c r="AG735" i="58"/>
  <c r="AG742" i="58"/>
  <c r="AG734" i="58"/>
  <c r="AG738" i="58"/>
  <c r="AG740" i="58"/>
  <c r="AG739" i="58"/>
  <c r="AG741" i="58"/>
  <c r="AG733" i="58"/>
  <c r="AG125" i="58"/>
  <c r="AG124" i="58"/>
  <c r="AG123" i="58"/>
  <c r="AG122" i="58"/>
  <c r="AG121" i="58"/>
  <c r="AG117" i="58"/>
  <c r="AG120" i="58"/>
  <c r="AG126" i="58"/>
  <c r="AG118" i="58"/>
  <c r="AG127" i="58"/>
  <c r="AG119" i="58"/>
  <c r="AO319" i="58"/>
  <c r="AO325" i="58"/>
  <c r="AO317" i="58"/>
  <c r="AO324" i="58"/>
  <c r="AO316" i="58"/>
  <c r="AO323" i="58"/>
  <c r="AO322" i="58"/>
  <c r="AO318" i="58"/>
  <c r="AO315" i="58"/>
  <c r="AO321" i="58"/>
  <c r="AO320" i="58"/>
  <c r="AW522" i="58"/>
  <c r="AW514" i="58"/>
  <c r="AW521" i="58"/>
  <c r="AW520" i="58"/>
  <c r="AW518" i="58"/>
  <c r="AW517" i="58"/>
  <c r="AW523" i="58"/>
  <c r="AW519" i="58"/>
  <c r="AW516" i="58"/>
  <c r="AW513" i="58"/>
  <c r="AW515" i="58"/>
  <c r="BE542" i="58"/>
  <c r="BE541" i="58"/>
  <c r="BE540" i="58"/>
  <c r="BE539" i="58"/>
  <c r="BE538" i="58"/>
  <c r="BE545" i="58"/>
  <c r="BE537" i="58"/>
  <c r="BE544" i="58"/>
  <c r="BE536" i="58"/>
  <c r="BE535" i="58"/>
  <c r="BE543" i="58"/>
  <c r="I802" i="58"/>
  <c r="I801" i="58"/>
  <c r="I799" i="58"/>
  <c r="I806" i="58"/>
  <c r="I809" i="58"/>
  <c r="I805" i="58"/>
  <c r="I808" i="58"/>
  <c r="I804" i="58"/>
  <c r="I807" i="58"/>
  <c r="I803" i="58"/>
  <c r="I800" i="58"/>
  <c r="I718" i="58"/>
  <c r="I717" i="58"/>
  <c r="I715" i="58"/>
  <c r="I714" i="58"/>
  <c r="I721" i="58"/>
  <c r="I713" i="58"/>
  <c r="I720" i="58"/>
  <c r="I712" i="58"/>
  <c r="I711" i="58"/>
  <c r="I719" i="58"/>
  <c r="I716" i="58"/>
  <c r="I627" i="58"/>
  <c r="I626" i="58"/>
  <c r="I633" i="58"/>
  <c r="I625" i="58"/>
  <c r="I632" i="58"/>
  <c r="I624" i="58"/>
  <c r="I631" i="58"/>
  <c r="I630" i="58"/>
  <c r="I629" i="58"/>
  <c r="I628" i="58"/>
  <c r="I623" i="58"/>
  <c r="I540" i="58"/>
  <c r="I539" i="58"/>
  <c r="I538" i="58"/>
  <c r="I544" i="58"/>
  <c r="I545" i="58"/>
  <c r="I537" i="58"/>
  <c r="I536" i="58"/>
  <c r="I543" i="58"/>
  <c r="I542" i="58"/>
  <c r="I541" i="58"/>
  <c r="I535" i="58"/>
  <c r="I452" i="58"/>
  <c r="I456" i="58"/>
  <c r="I451" i="58"/>
  <c r="I450" i="58"/>
  <c r="I457" i="58"/>
  <c r="I449" i="58"/>
  <c r="I455" i="58"/>
  <c r="I454" i="58"/>
  <c r="I447" i="58"/>
  <c r="I453" i="58"/>
  <c r="I448" i="58"/>
  <c r="I364" i="58"/>
  <c r="I363" i="58"/>
  <c r="I362" i="58"/>
  <c r="I369" i="58"/>
  <c r="I361" i="58"/>
  <c r="I367" i="58"/>
  <c r="I366" i="58"/>
  <c r="I359" i="58"/>
  <c r="I368" i="58"/>
  <c r="I365" i="58"/>
  <c r="I360" i="58"/>
  <c r="I276" i="58"/>
  <c r="I275" i="58"/>
  <c r="I274" i="58"/>
  <c r="I281" i="58"/>
  <c r="I273" i="58"/>
  <c r="I279" i="58"/>
  <c r="I278" i="58"/>
  <c r="I277" i="58"/>
  <c r="I272" i="58"/>
  <c r="I280" i="58"/>
  <c r="I271" i="58"/>
  <c r="I188" i="58"/>
  <c r="I183" i="58"/>
  <c r="I187" i="58"/>
  <c r="I186" i="58"/>
  <c r="I193" i="58"/>
  <c r="I185" i="58"/>
  <c r="I191" i="58"/>
  <c r="I190" i="58"/>
  <c r="I192" i="58"/>
  <c r="I189" i="58"/>
  <c r="I184" i="58"/>
  <c r="I100" i="58"/>
  <c r="I99" i="58"/>
  <c r="I98" i="58"/>
  <c r="I105" i="58"/>
  <c r="I97" i="58"/>
  <c r="I103" i="58"/>
  <c r="I102" i="58"/>
  <c r="I101" i="58"/>
  <c r="I95" i="58"/>
  <c r="I96" i="58"/>
  <c r="I104" i="58"/>
  <c r="Q8" i="58"/>
  <c r="Q17" i="58"/>
  <c r="Q9" i="58"/>
  <c r="Q16" i="58"/>
  <c r="Q14" i="58"/>
  <c r="Q13" i="58"/>
  <c r="Q12" i="58"/>
  <c r="Q7" i="58"/>
  <c r="Q11" i="58"/>
  <c r="Q15" i="58"/>
  <c r="Q10" i="58"/>
  <c r="Q739" i="58"/>
  <c r="Q738" i="58"/>
  <c r="Q736" i="58"/>
  <c r="Q733" i="58"/>
  <c r="Q743" i="58"/>
  <c r="Q735" i="58"/>
  <c r="Q742" i="58"/>
  <c r="Q734" i="58"/>
  <c r="Q741" i="58"/>
  <c r="Q737" i="58"/>
  <c r="Q740" i="58"/>
  <c r="Q651" i="58"/>
  <c r="Q650" i="58"/>
  <c r="Q648" i="58"/>
  <c r="Q645" i="58"/>
  <c r="Q655" i="58"/>
  <c r="Q647" i="58"/>
  <c r="Q654" i="58"/>
  <c r="Q646" i="58"/>
  <c r="Q653" i="58"/>
  <c r="Q652" i="58"/>
  <c r="Q649" i="58"/>
  <c r="Q563" i="58"/>
  <c r="Q562" i="58"/>
  <c r="Q560" i="58"/>
  <c r="Q557" i="58"/>
  <c r="Q567" i="58"/>
  <c r="Q559" i="58"/>
  <c r="Q566" i="58"/>
  <c r="Q558" i="58"/>
  <c r="Q565" i="58"/>
  <c r="Q561" i="58"/>
  <c r="Q564" i="58"/>
  <c r="Q475" i="58"/>
  <c r="Q474" i="58"/>
  <c r="Q472" i="58"/>
  <c r="Q469" i="58"/>
  <c r="Q479" i="58"/>
  <c r="Q471" i="58"/>
  <c r="Q478" i="58"/>
  <c r="Q470" i="58"/>
  <c r="Q477" i="58"/>
  <c r="Q476" i="58"/>
  <c r="Q473" i="58"/>
  <c r="Q387" i="58"/>
  <c r="Q386" i="58"/>
  <c r="Q384" i="58"/>
  <c r="Q381" i="58"/>
  <c r="Q391" i="58"/>
  <c r="Q383" i="58"/>
  <c r="Q390" i="58"/>
  <c r="Q382" i="58"/>
  <c r="Q389" i="58"/>
  <c r="Q385" i="58"/>
  <c r="Q388" i="58"/>
  <c r="Q299" i="58"/>
  <c r="Q298" i="58"/>
  <c r="Q296" i="58"/>
  <c r="Q293" i="58"/>
  <c r="Q303" i="58"/>
  <c r="Q295" i="58"/>
  <c r="Q302" i="58"/>
  <c r="Q294" i="58"/>
  <c r="Q301" i="58"/>
  <c r="Q300" i="58"/>
  <c r="Q297" i="58"/>
  <c r="Q211" i="58"/>
  <c r="Q210" i="58"/>
  <c r="Q208" i="58"/>
  <c r="Q205" i="58"/>
  <c r="Q215" i="58"/>
  <c r="Q207" i="58"/>
  <c r="Q214" i="58"/>
  <c r="Q206" i="58"/>
  <c r="Q213" i="58"/>
  <c r="Q209" i="58"/>
  <c r="Q212" i="58"/>
  <c r="Q123" i="58"/>
  <c r="Q122" i="58"/>
  <c r="Q120" i="58"/>
  <c r="Q127" i="58"/>
  <c r="Q119" i="58"/>
  <c r="Q126" i="58"/>
  <c r="Q118" i="58"/>
  <c r="Q125" i="58"/>
  <c r="Q117" i="58"/>
  <c r="Q124" i="58"/>
  <c r="Q121" i="58"/>
  <c r="Q35" i="58"/>
  <c r="Q34" i="58"/>
  <c r="Q32" i="58"/>
  <c r="Q29" i="58"/>
  <c r="Q39" i="58"/>
  <c r="Q31" i="58"/>
  <c r="Q38" i="58"/>
  <c r="Q30" i="58"/>
  <c r="Q37" i="58"/>
  <c r="Q33" i="58"/>
  <c r="Q36" i="58"/>
  <c r="Y763" i="58"/>
  <c r="Y762" i="58"/>
  <c r="Y761" i="58"/>
  <c r="Y760" i="58"/>
  <c r="Y759" i="58"/>
  <c r="Y758" i="58"/>
  <c r="Y765" i="58"/>
  <c r="Y757" i="58"/>
  <c r="Y755" i="58"/>
  <c r="Y764" i="58"/>
  <c r="Y756" i="58"/>
  <c r="Y675" i="58"/>
  <c r="Y674" i="58"/>
  <c r="Y673" i="58"/>
  <c r="Y672" i="58"/>
  <c r="Y671" i="58"/>
  <c r="Y670" i="58"/>
  <c r="Y677" i="58"/>
  <c r="Y669" i="58"/>
  <c r="Y667" i="58"/>
  <c r="Y676" i="58"/>
  <c r="Y668" i="58"/>
  <c r="Y588" i="58"/>
  <c r="Y587" i="58"/>
  <c r="Y586" i="58"/>
  <c r="Y585" i="58"/>
  <c r="Y584" i="58"/>
  <c r="Y583" i="58"/>
  <c r="Y582" i="58"/>
  <c r="Y589" i="58"/>
  <c r="Y581" i="58"/>
  <c r="Y580" i="58"/>
  <c r="Y579" i="58"/>
  <c r="Y499" i="58"/>
  <c r="Y498" i="58"/>
  <c r="Y497" i="58"/>
  <c r="Y496" i="58"/>
  <c r="Y495" i="58"/>
  <c r="Y494" i="58"/>
  <c r="Y501" i="58"/>
  <c r="Y500" i="58"/>
  <c r="Y493" i="58"/>
  <c r="Y492" i="58"/>
  <c r="Y491" i="58"/>
  <c r="Y411" i="58"/>
  <c r="Y410" i="58"/>
  <c r="Y409" i="58"/>
  <c r="Y408" i="58"/>
  <c r="Y406" i="58"/>
  <c r="Y413" i="58"/>
  <c r="Y412" i="58"/>
  <c r="Y407" i="58"/>
  <c r="Y405" i="58"/>
  <c r="Y403" i="58"/>
  <c r="Y404" i="58"/>
  <c r="Y323" i="58"/>
  <c r="Y322" i="58"/>
  <c r="Y321" i="58"/>
  <c r="Y320" i="58"/>
  <c r="Y318" i="58"/>
  <c r="Y325" i="58"/>
  <c r="Y324" i="58"/>
  <c r="Y319" i="58"/>
  <c r="Y317" i="58"/>
  <c r="Y316" i="58"/>
  <c r="Y315" i="58"/>
  <c r="Y235" i="58"/>
  <c r="Y234" i="58"/>
  <c r="Y233" i="58"/>
  <c r="Y232" i="58"/>
  <c r="Y230" i="58"/>
  <c r="Y236" i="58"/>
  <c r="Y231" i="58"/>
  <c r="Y229" i="58"/>
  <c r="Y228" i="58"/>
  <c r="Y227" i="58"/>
  <c r="Y237" i="58"/>
  <c r="Y149" i="58"/>
  <c r="Y141" i="58"/>
  <c r="Y148" i="58"/>
  <c r="Y140" i="58"/>
  <c r="Y147" i="58"/>
  <c r="Y146" i="58"/>
  <c r="Y145" i="58"/>
  <c r="Y144" i="58"/>
  <c r="Y143" i="58"/>
  <c r="Y142" i="58"/>
  <c r="Y139" i="58"/>
  <c r="Y61" i="58"/>
  <c r="Y53" i="58"/>
  <c r="Y60" i="58"/>
  <c r="Y52" i="58"/>
  <c r="Y59" i="58"/>
  <c r="Y58" i="58"/>
  <c r="Y57" i="58"/>
  <c r="Y56" i="58"/>
  <c r="Y55" i="58"/>
  <c r="Y54" i="58"/>
  <c r="Y51" i="58"/>
  <c r="AG781" i="58"/>
  <c r="AG780" i="58"/>
  <c r="AG787" i="58"/>
  <c r="AG779" i="58"/>
  <c r="AG786" i="58"/>
  <c r="AG778" i="58"/>
  <c r="AG782" i="58"/>
  <c r="AG785" i="58"/>
  <c r="AG784" i="58"/>
  <c r="AG777" i="58"/>
  <c r="AG783" i="58"/>
  <c r="AG694" i="58"/>
  <c r="AG693" i="58"/>
  <c r="AG696" i="58"/>
  <c r="AG689" i="58"/>
  <c r="AG695" i="58"/>
  <c r="AG692" i="58"/>
  <c r="AG691" i="58"/>
  <c r="AG690" i="58"/>
  <c r="AG699" i="58"/>
  <c r="AG697" i="58"/>
  <c r="AG698" i="58"/>
  <c r="AG606" i="58"/>
  <c r="AG605" i="58"/>
  <c r="AG602" i="58"/>
  <c r="AG601" i="58"/>
  <c r="AG611" i="58"/>
  <c r="AG610" i="58"/>
  <c r="AG609" i="58"/>
  <c r="AG608" i="58"/>
  <c r="AG607" i="58"/>
  <c r="AG603" i="58"/>
  <c r="AG604" i="58"/>
  <c r="AG518" i="58"/>
  <c r="AG517" i="58"/>
  <c r="AG520" i="58"/>
  <c r="AG513" i="58"/>
  <c r="AG519" i="58"/>
  <c r="AG516" i="58"/>
  <c r="AG515" i="58"/>
  <c r="AG514" i="58"/>
  <c r="AG523" i="58"/>
  <c r="AG521" i="58"/>
  <c r="AG522" i="58"/>
  <c r="AG430" i="58"/>
  <c r="AG429" i="58"/>
  <c r="AG426" i="58"/>
  <c r="AG425" i="58"/>
  <c r="AG435" i="58"/>
  <c r="AG434" i="58"/>
  <c r="AG433" i="58"/>
  <c r="AG432" i="58"/>
  <c r="AG431" i="58"/>
  <c r="AG427" i="58"/>
  <c r="AG428" i="58"/>
  <c r="AG342" i="58"/>
  <c r="AG341" i="58"/>
  <c r="AG344" i="58"/>
  <c r="AG337" i="58"/>
  <c r="AG343" i="58"/>
  <c r="AG340" i="58"/>
  <c r="AG339" i="58"/>
  <c r="AG338" i="58"/>
  <c r="AG347" i="58"/>
  <c r="AG345" i="58"/>
  <c r="AG346" i="58"/>
  <c r="AG254" i="58"/>
  <c r="AG253" i="58"/>
  <c r="AG250" i="58"/>
  <c r="AG249" i="58"/>
  <c r="AG259" i="58"/>
  <c r="AG258" i="58"/>
  <c r="AG257" i="58"/>
  <c r="AG256" i="58"/>
  <c r="AG255" i="58"/>
  <c r="AG251" i="58"/>
  <c r="AG252" i="58"/>
  <c r="AG169" i="58"/>
  <c r="AG161" i="58"/>
  <c r="AG168" i="58"/>
  <c r="AG167" i="58"/>
  <c r="AG166" i="58"/>
  <c r="AG165" i="58"/>
  <c r="AG164" i="58"/>
  <c r="AG170" i="58"/>
  <c r="AG162" i="58"/>
  <c r="AG171" i="58"/>
  <c r="AG163" i="58"/>
  <c r="AG81" i="58"/>
  <c r="AG73" i="58"/>
  <c r="AG80" i="58"/>
  <c r="AG79" i="58"/>
  <c r="AG78" i="58"/>
  <c r="AG77" i="58"/>
  <c r="AG76" i="58"/>
  <c r="AG82" i="58"/>
  <c r="AG74" i="58"/>
  <c r="AG83" i="58"/>
  <c r="AG75" i="58"/>
  <c r="AO807" i="58"/>
  <c r="AO805" i="58"/>
  <c r="AO802" i="58"/>
  <c r="AO806" i="58"/>
  <c r="AO803" i="58"/>
  <c r="AO801" i="58"/>
  <c r="AO809" i="58"/>
  <c r="AO808" i="58"/>
  <c r="AO804" i="58"/>
  <c r="AO800" i="58"/>
  <c r="AO799" i="58"/>
  <c r="AO719" i="58"/>
  <c r="AO717" i="58"/>
  <c r="AO714" i="58"/>
  <c r="AO721" i="58"/>
  <c r="AO718" i="58"/>
  <c r="AO716" i="58"/>
  <c r="AO720" i="58"/>
  <c r="AO715" i="58"/>
  <c r="AO713" i="58"/>
  <c r="AO711" i="58"/>
  <c r="AO712" i="58"/>
  <c r="AO627" i="58"/>
  <c r="AO633" i="58"/>
  <c r="AO625" i="58"/>
  <c r="AO632" i="58"/>
  <c r="AO624" i="58"/>
  <c r="AO626" i="58"/>
  <c r="AO623" i="58"/>
  <c r="AO631" i="58"/>
  <c r="AO628" i="58"/>
  <c r="AO630" i="58"/>
  <c r="AO629" i="58"/>
  <c r="AO539" i="58"/>
  <c r="AO545" i="58"/>
  <c r="AO537" i="58"/>
  <c r="AO544" i="58"/>
  <c r="AO536" i="58"/>
  <c r="AO541" i="58"/>
  <c r="AO540" i="58"/>
  <c r="AO538" i="58"/>
  <c r="AO535" i="58"/>
  <c r="AO542" i="58"/>
  <c r="AO543" i="58"/>
  <c r="AO451" i="58"/>
  <c r="AO457" i="58"/>
  <c r="AO449" i="58"/>
  <c r="AO456" i="58"/>
  <c r="AO448" i="58"/>
  <c r="AO455" i="58"/>
  <c r="AO454" i="58"/>
  <c r="AO453" i="58"/>
  <c r="AO447" i="58"/>
  <c r="AO452" i="58"/>
  <c r="AO450" i="58"/>
  <c r="AO363" i="58"/>
  <c r="AO369" i="58"/>
  <c r="AO361" i="58"/>
  <c r="AO368" i="58"/>
  <c r="AO360" i="58"/>
  <c r="AO367" i="58"/>
  <c r="AO359" i="58"/>
  <c r="AO366" i="58"/>
  <c r="AO365" i="58"/>
  <c r="AO364" i="58"/>
  <c r="AO362" i="58"/>
  <c r="AO275" i="58"/>
  <c r="AO281" i="58"/>
  <c r="AO273" i="58"/>
  <c r="AO280" i="58"/>
  <c r="AO272" i="58"/>
  <c r="AO274" i="58"/>
  <c r="AO271" i="58"/>
  <c r="AO279" i="58"/>
  <c r="AO276" i="58"/>
  <c r="AO278" i="58"/>
  <c r="AO277" i="58"/>
  <c r="AO187" i="58"/>
  <c r="AO193" i="58"/>
  <c r="AO185" i="58"/>
  <c r="AO192" i="58"/>
  <c r="AO184" i="58"/>
  <c r="AO189" i="58"/>
  <c r="AO188" i="58"/>
  <c r="AO186" i="58"/>
  <c r="AO183" i="58"/>
  <c r="AO190" i="58"/>
  <c r="AO191" i="58"/>
  <c r="AO103" i="58"/>
  <c r="AO102" i="58"/>
  <c r="AO101" i="58"/>
  <c r="AO95" i="58"/>
  <c r="AO100" i="58"/>
  <c r="AO99" i="58"/>
  <c r="AO104" i="58"/>
  <c r="AO96" i="58"/>
  <c r="AO105" i="58"/>
  <c r="AO98" i="58"/>
  <c r="AO97" i="58"/>
  <c r="AW15" i="58"/>
  <c r="AW14" i="58"/>
  <c r="AW7" i="58"/>
  <c r="AW13" i="58"/>
  <c r="AW11" i="58"/>
  <c r="AW10" i="58"/>
  <c r="AW17" i="58"/>
  <c r="AW9" i="58"/>
  <c r="AW16" i="58"/>
  <c r="AW12" i="58"/>
  <c r="AW8" i="58"/>
  <c r="AW742" i="58"/>
  <c r="AW734" i="58"/>
  <c r="AW741" i="58"/>
  <c r="AW740" i="58"/>
  <c r="AW739" i="58"/>
  <c r="AW738" i="58"/>
  <c r="AW737" i="58"/>
  <c r="AW733" i="58"/>
  <c r="AW736" i="58"/>
  <c r="AW735" i="58"/>
  <c r="AW743" i="58"/>
  <c r="AW654" i="58"/>
  <c r="AW646" i="58"/>
  <c r="AW653" i="58"/>
  <c r="AW652" i="58"/>
  <c r="AW651" i="58"/>
  <c r="AW650" i="58"/>
  <c r="AW649" i="58"/>
  <c r="AW648" i="58"/>
  <c r="AW647" i="58"/>
  <c r="AW645" i="58"/>
  <c r="AW655" i="58"/>
  <c r="AW566" i="58"/>
  <c r="AW558" i="58"/>
  <c r="AW565" i="58"/>
  <c r="AW564" i="58"/>
  <c r="AW562" i="58"/>
  <c r="AW561" i="58"/>
  <c r="AW567" i="58"/>
  <c r="AW563" i="58"/>
  <c r="AW557" i="58"/>
  <c r="AW559" i="58"/>
  <c r="AW560" i="58"/>
  <c r="AW478" i="58"/>
  <c r="AW470" i="58"/>
  <c r="AW477" i="58"/>
  <c r="AW476" i="58"/>
  <c r="AW474" i="58"/>
  <c r="AW473" i="58"/>
  <c r="AW475" i="58"/>
  <c r="AW472" i="58"/>
  <c r="AW471" i="58"/>
  <c r="AW469" i="58"/>
  <c r="AW479" i="58"/>
  <c r="AW390" i="58"/>
  <c r="AW382" i="58"/>
  <c r="AW389" i="58"/>
  <c r="AW388" i="58"/>
  <c r="AW386" i="58"/>
  <c r="AW385" i="58"/>
  <c r="AW383" i="58"/>
  <c r="AW381" i="58"/>
  <c r="AW391" i="58"/>
  <c r="AW387" i="58"/>
  <c r="AW384" i="58"/>
  <c r="AW297" i="58"/>
  <c r="AW296" i="58"/>
  <c r="AW303" i="58"/>
  <c r="AW295" i="58"/>
  <c r="AW293" i="58"/>
  <c r="AW301" i="58"/>
  <c r="AW300" i="58"/>
  <c r="AW299" i="58"/>
  <c r="AW302" i="58"/>
  <c r="AW298" i="58"/>
  <c r="AW294" i="58"/>
  <c r="AW209" i="58"/>
  <c r="AW208" i="58"/>
  <c r="AW215" i="58"/>
  <c r="AW207" i="58"/>
  <c r="AW205" i="58"/>
  <c r="AW213" i="58"/>
  <c r="AW212" i="58"/>
  <c r="AW211" i="58"/>
  <c r="AW206" i="58"/>
  <c r="AW210" i="58"/>
  <c r="AW214" i="58"/>
  <c r="AW121" i="58"/>
  <c r="AW120" i="58"/>
  <c r="AW127" i="58"/>
  <c r="AW119" i="58"/>
  <c r="AW117" i="58"/>
  <c r="AW125" i="58"/>
  <c r="AW124" i="58"/>
  <c r="AW123" i="58"/>
  <c r="AW126" i="58"/>
  <c r="AW122" i="58"/>
  <c r="AW118" i="58"/>
  <c r="AW33" i="58"/>
  <c r="AW32" i="58"/>
  <c r="AW39" i="58"/>
  <c r="AW31" i="58"/>
  <c r="AW29" i="58"/>
  <c r="AW37" i="58"/>
  <c r="AW36" i="58"/>
  <c r="AW35" i="58"/>
  <c r="AW30" i="58"/>
  <c r="AW38" i="58"/>
  <c r="AW34" i="58"/>
  <c r="BE762" i="58"/>
  <c r="BE761" i="58"/>
  <c r="BE760" i="58"/>
  <c r="BE759" i="58"/>
  <c r="BE758" i="58"/>
  <c r="BE765" i="58"/>
  <c r="BE757" i="58"/>
  <c r="BE764" i="58"/>
  <c r="BE756" i="58"/>
  <c r="BE763" i="58"/>
  <c r="BE755" i="58"/>
  <c r="BE674" i="58"/>
  <c r="BE673" i="58"/>
  <c r="BE672" i="58"/>
  <c r="BE671" i="58"/>
  <c r="BE670" i="58"/>
  <c r="BE677" i="58"/>
  <c r="BE669" i="58"/>
  <c r="BE676" i="58"/>
  <c r="BE668" i="58"/>
  <c r="BE675" i="58"/>
  <c r="BE667" i="58"/>
  <c r="BE586" i="58"/>
  <c r="BE585" i="58"/>
  <c r="BE584" i="58"/>
  <c r="BE583" i="58"/>
  <c r="BE582" i="58"/>
  <c r="BE589" i="58"/>
  <c r="BE581" i="58"/>
  <c r="BE588" i="58"/>
  <c r="BE580" i="58"/>
  <c r="BE579" i="58"/>
  <c r="BE587" i="58"/>
  <c r="BE498" i="58"/>
  <c r="BE497" i="58"/>
  <c r="BE496" i="58"/>
  <c r="BE495" i="58"/>
  <c r="BE494" i="58"/>
  <c r="BE501" i="58"/>
  <c r="BE493" i="58"/>
  <c r="BE500" i="58"/>
  <c r="BE492" i="58"/>
  <c r="BE491" i="58"/>
  <c r="BE499" i="58"/>
  <c r="BE410" i="58"/>
  <c r="BE409" i="58"/>
  <c r="BE408" i="58"/>
  <c r="BE407" i="58"/>
  <c r="BE406" i="58"/>
  <c r="BE413" i="58"/>
  <c r="BE405" i="58"/>
  <c r="BE412" i="58"/>
  <c r="BE404" i="58"/>
  <c r="BE411" i="58"/>
  <c r="BE403" i="58"/>
  <c r="BE323" i="58"/>
  <c r="BE322" i="58"/>
  <c r="BE321" i="58"/>
  <c r="BE320" i="58"/>
  <c r="BE319" i="58"/>
  <c r="BE318" i="58"/>
  <c r="BE325" i="58"/>
  <c r="BE317" i="58"/>
  <c r="BE324" i="58"/>
  <c r="BE315" i="58"/>
  <c r="BE316" i="58"/>
  <c r="BE235" i="58"/>
  <c r="BE234" i="58"/>
  <c r="BE233" i="58"/>
  <c r="BE232" i="58"/>
  <c r="BE231" i="58"/>
  <c r="BE230" i="58"/>
  <c r="BE237" i="58"/>
  <c r="BE229" i="58"/>
  <c r="BE227" i="58"/>
  <c r="BE236" i="58"/>
  <c r="BE228" i="58"/>
  <c r="BE147" i="58"/>
  <c r="BE146" i="58"/>
  <c r="BE145" i="58"/>
  <c r="BE144" i="58"/>
  <c r="BE143" i="58"/>
  <c r="BE142" i="58"/>
  <c r="BE149" i="58"/>
  <c r="BE141" i="58"/>
  <c r="BE140" i="58"/>
  <c r="BE139" i="58"/>
  <c r="BE148" i="58"/>
  <c r="BE56" i="58"/>
  <c r="BE55" i="58"/>
  <c r="BE54" i="58"/>
  <c r="BE61" i="58"/>
  <c r="BE53" i="58"/>
  <c r="BE51" i="58"/>
  <c r="BE60" i="58"/>
  <c r="BE52" i="58"/>
  <c r="BE59" i="58"/>
  <c r="BE57" i="58"/>
  <c r="BE58" i="58"/>
  <c r="I762" i="58"/>
  <c r="I761" i="58"/>
  <c r="I759" i="58"/>
  <c r="I758" i="58"/>
  <c r="I765" i="58"/>
  <c r="I757" i="58"/>
  <c r="I764" i="58"/>
  <c r="I756" i="58"/>
  <c r="I760" i="58"/>
  <c r="I755" i="58"/>
  <c r="I763" i="58"/>
  <c r="I232" i="58"/>
  <c r="I231" i="58"/>
  <c r="I230" i="58"/>
  <c r="I237" i="58"/>
  <c r="I229" i="58"/>
  <c r="I227" i="58"/>
  <c r="I235" i="58"/>
  <c r="I234" i="58"/>
  <c r="I228" i="58"/>
  <c r="I236" i="58"/>
  <c r="I233" i="58"/>
  <c r="Q431" i="58"/>
  <c r="Q430" i="58"/>
  <c r="Q428" i="58"/>
  <c r="Q435" i="58"/>
  <c r="Q427" i="58"/>
  <c r="Q434" i="58"/>
  <c r="Q426" i="58"/>
  <c r="Q433" i="58"/>
  <c r="Q425" i="58"/>
  <c r="Q432" i="58"/>
  <c r="Q429" i="58"/>
  <c r="Y631" i="58"/>
  <c r="Y630" i="58"/>
  <c r="Y629" i="58"/>
  <c r="Y628" i="58"/>
  <c r="Y627" i="58"/>
  <c r="Y626" i="58"/>
  <c r="Y633" i="58"/>
  <c r="Y625" i="58"/>
  <c r="Y632" i="58"/>
  <c r="Y624" i="58"/>
  <c r="Y623" i="58"/>
  <c r="AG650" i="58"/>
  <c r="AG649" i="58"/>
  <c r="AG648" i="58"/>
  <c r="AG647" i="58"/>
  <c r="AG646" i="58"/>
  <c r="AG655" i="58"/>
  <c r="AG654" i="58"/>
  <c r="AG645" i="58"/>
  <c r="AG653" i="58"/>
  <c r="AG651" i="58"/>
  <c r="AG652" i="58"/>
  <c r="AO763" i="58"/>
  <c r="AO761" i="58"/>
  <c r="AO758" i="58"/>
  <c r="AO764" i="58"/>
  <c r="AO760" i="58"/>
  <c r="AO759" i="58"/>
  <c r="AO765" i="58"/>
  <c r="AO762" i="58"/>
  <c r="AO757" i="58"/>
  <c r="AO756" i="58"/>
  <c r="AO755" i="58"/>
  <c r="AO149" i="58"/>
  <c r="AO148" i="58"/>
  <c r="AO147" i="58"/>
  <c r="AO146" i="58"/>
  <c r="AO145" i="58"/>
  <c r="AO144" i="58"/>
  <c r="AO143" i="58"/>
  <c r="AO140" i="58"/>
  <c r="AO142" i="58"/>
  <c r="AO139" i="58"/>
  <c r="AO141" i="58"/>
  <c r="AW434" i="58"/>
  <c r="AW426" i="58"/>
  <c r="AW433" i="58"/>
  <c r="AW432" i="58"/>
  <c r="AW430" i="58"/>
  <c r="AW429" i="58"/>
  <c r="AW428" i="58"/>
  <c r="AW427" i="58"/>
  <c r="AW435" i="58"/>
  <c r="AW425" i="58"/>
  <c r="AW431" i="58"/>
  <c r="BE806" i="58"/>
  <c r="BE805" i="58"/>
  <c r="BE804" i="58"/>
  <c r="BE803" i="58"/>
  <c r="BE802" i="58"/>
  <c r="BE809" i="58"/>
  <c r="BE801" i="58"/>
  <c r="BE808" i="58"/>
  <c r="BE800" i="58"/>
  <c r="BE799" i="58"/>
  <c r="BE807" i="58"/>
  <c r="BE366" i="58"/>
  <c r="BE365" i="58"/>
  <c r="BE364" i="58"/>
  <c r="BE363" i="58"/>
  <c r="BE362" i="58"/>
  <c r="BE369" i="58"/>
  <c r="BE361" i="58"/>
  <c r="BE368" i="58"/>
  <c r="BE360" i="58"/>
  <c r="BE359" i="58"/>
  <c r="BE367" i="58"/>
  <c r="I797" i="58"/>
  <c r="I789" i="58"/>
  <c r="I796" i="58"/>
  <c r="I794" i="58"/>
  <c r="I793" i="58"/>
  <c r="I792" i="58"/>
  <c r="I791" i="58"/>
  <c r="I795" i="58"/>
  <c r="I790" i="58"/>
  <c r="I788" i="58"/>
  <c r="I798" i="58"/>
  <c r="I619" i="58"/>
  <c r="I612" i="58"/>
  <c r="I615" i="58"/>
  <c r="I618" i="58"/>
  <c r="I617" i="58"/>
  <c r="I616" i="58"/>
  <c r="I622" i="58"/>
  <c r="I614" i="58"/>
  <c r="I621" i="58"/>
  <c r="I613" i="58"/>
  <c r="I620" i="58"/>
  <c r="I443" i="58"/>
  <c r="I436" i="58"/>
  <c r="I442" i="58"/>
  <c r="I441" i="58"/>
  <c r="I440" i="58"/>
  <c r="I439" i="58"/>
  <c r="I446" i="58"/>
  <c r="I438" i="58"/>
  <c r="I445" i="58"/>
  <c r="I437" i="58"/>
  <c r="I444" i="58"/>
  <c r="I355" i="58"/>
  <c r="I348" i="58"/>
  <c r="I354" i="58"/>
  <c r="I353" i="58"/>
  <c r="I352" i="58"/>
  <c r="I358" i="58"/>
  <c r="I350" i="58"/>
  <c r="I357" i="58"/>
  <c r="I349" i="58"/>
  <c r="I356" i="58"/>
  <c r="I351" i="58"/>
  <c r="I267" i="58"/>
  <c r="I260" i="58"/>
  <c r="I266" i="58"/>
  <c r="I265" i="58"/>
  <c r="I264" i="58"/>
  <c r="I270" i="58"/>
  <c r="I262" i="58"/>
  <c r="I269" i="58"/>
  <c r="I261" i="58"/>
  <c r="I263" i="58"/>
  <c r="I268" i="58"/>
  <c r="I179" i="58"/>
  <c r="I178" i="58"/>
  <c r="I177" i="58"/>
  <c r="I176" i="58"/>
  <c r="I182" i="58"/>
  <c r="I174" i="58"/>
  <c r="I181" i="58"/>
  <c r="I173" i="58"/>
  <c r="I175" i="58"/>
  <c r="I172" i="58"/>
  <c r="I180" i="58"/>
  <c r="I91" i="58"/>
  <c r="I84" i="58"/>
  <c r="I90" i="58"/>
  <c r="I89" i="58"/>
  <c r="I88" i="58"/>
  <c r="I94" i="58"/>
  <c r="I86" i="58"/>
  <c r="I93" i="58"/>
  <c r="I85" i="58"/>
  <c r="I92" i="58"/>
  <c r="I87" i="58"/>
  <c r="Q818" i="58"/>
  <c r="Q817" i="58"/>
  <c r="Q815" i="58"/>
  <c r="Q814" i="58"/>
  <c r="Q810" i="58"/>
  <c r="Q813" i="58"/>
  <c r="Q820" i="58"/>
  <c r="Q812" i="58"/>
  <c r="Q819" i="58"/>
  <c r="Q816" i="58"/>
  <c r="Q811" i="58"/>
  <c r="Q730" i="58"/>
  <c r="Q729" i="58"/>
  <c r="Q727" i="58"/>
  <c r="Q726" i="58"/>
  <c r="Q722" i="58"/>
  <c r="Q725" i="58"/>
  <c r="Q732" i="58"/>
  <c r="Q724" i="58"/>
  <c r="Q731" i="58"/>
  <c r="Q728" i="58"/>
  <c r="Q723" i="58"/>
  <c r="Q642" i="58"/>
  <c r="Q641" i="58"/>
  <c r="Q639" i="58"/>
  <c r="Q638" i="58"/>
  <c r="Q634" i="58"/>
  <c r="Q637" i="58"/>
  <c r="Q644" i="58"/>
  <c r="Q636" i="58"/>
  <c r="Q643" i="58"/>
  <c r="Q640" i="58"/>
  <c r="Q635" i="58"/>
  <c r="Q554" i="58"/>
  <c r="Q553" i="58"/>
  <c r="Q551" i="58"/>
  <c r="Q550" i="58"/>
  <c r="Q546" i="58"/>
  <c r="Q549" i="58"/>
  <c r="Q556" i="58"/>
  <c r="Q548" i="58"/>
  <c r="Q555" i="58"/>
  <c r="Q552" i="58"/>
  <c r="Q547" i="58"/>
  <c r="Q466" i="58"/>
  <c r="Q465" i="58"/>
  <c r="Q463" i="58"/>
  <c r="Q462" i="58"/>
  <c r="Q458" i="58"/>
  <c r="Q461" i="58"/>
  <c r="Q468" i="58"/>
  <c r="Q460" i="58"/>
  <c r="Q467" i="58"/>
  <c r="Q464" i="58"/>
  <c r="Q459" i="58"/>
  <c r="Q378" i="58"/>
  <c r="Q377" i="58"/>
  <c r="Q375" i="58"/>
  <c r="Q374" i="58"/>
  <c r="Q370" i="58"/>
  <c r="Q373" i="58"/>
  <c r="Q380" i="58"/>
  <c r="Q372" i="58"/>
  <c r="Q379" i="58"/>
  <c r="Q376" i="58"/>
  <c r="Q371" i="58"/>
  <c r="Q290" i="58"/>
  <c r="Q289" i="58"/>
  <c r="Q287" i="58"/>
  <c r="Q286" i="58"/>
  <c r="Q282" i="58"/>
  <c r="Q285" i="58"/>
  <c r="Q292" i="58"/>
  <c r="Q284" i="58"/>
  <c r="Q291" i="58"/>
  <c r="Q288" i="58"/>
  <c r="Q283" i="58"/>
  <c r="Q202" i="58"/>
  <c r="Q201" i="58"/>
  <c r="Q199" i="58"/>
  <c r="Q198" i="58"/>
  <c r="Q194" i="58"/>
  <c r="Q197" i="58"/>
  <c r="Q204" i="58"/>
  <c r="Q196" i="58"/>
  <c r="Q203" i="58"/>
  <c r="Q200" i="58"/>
  <c r="Q195" i="58"/>
  <c r="Q114" i="58"/>
  <c r="Q113" i="58"/>
  <c r="Q111" i="58"/>
  <c r="Q110" i="58"/>
  <c r="Q106" i="58"/>
  <c r="Q109" i="58"/>
  <c r="Q116" i="58"/>
  <c r="Q108" i="58"/>
  <c r="Q115" i="58"/>
  <c r="Q112" i="58"/>
  <c r="Q107" i="58"/>
  <c r="Q26" i="58"/>
  <c r="Q25" i="58"/>
  <c r="Q23" i="58"/>
  <c r="Q22" i="58"/>
  <c r="Q18" i="58"/>
  <c r="Q21" i="58"/>
  <c r="Q28" i="58"/>
  <c r="Q20" i="58"/>
  <c r="Q27" i="58"/>
  <c r="Q24" i="58"/>
  <c r="Q19" i="58"/>
  <c r="Y754" i="58"/>
  <c r="Y746" i="58"/>
  <c r="Y753" i="58"/>
  <c r="Y745" i="58"/>
  <c r="Y752" i="58"/>
  <c r="Y751" i="58"/>
  <c r="Y750" i="58"/>
  <c r="Y749" i="58"/>
  <c r="Y748" i="58"/>
  <c r="Y744" i="58"/>
  <c r="Y747" i="58"/>
  <c r="Y666" i="58"/>
  <c r="Y658" i="58"/>
  <c r="Y665" i="58"/>
  <c r="Y657" i="58"/>
  <c r="Y664" i="58"/>
  <c r="Y663" i="58"/>
  <c r="Y662" i="58"/>
  <c r="Y661" i="58"/>
  <c r="Y660" i="58"/>
  <c r="Y659" i="58"/>
  <c r="Y656" i="58"/>
  <c r="Y578" i="58"/>
  <c r="Y570" i="58"/>
  <c r="Y577" i="58"/>
  <c r="Y569" i="58"/>
  <c r="Y576" i="58"/>
  <c r="Y575" i="58"/>
  <c r="Y574" i="58"/>
  <c r="Y573" i="58"/>
  <c r="Y568" i="58"/>
  <c r="Y572" i="58"/>
  <c r="Y571" i="58"/>
  <c r="Y490" i="58"/>
  <c r="Y482" i="58"/>
  <c r="Y489" i="58"/>
  <c r="Y481" i="58"/>
  <c r="Y488" i="58"/>
  <c r="Y487" i="58"/>
  <c r="Y486" i="58"/>
  <c r="Y485" i="58"/>
  <c r="Y483" i="58"/>
  <c r="Y480" i="58"/>
  <c r="Y484" i="58"/>
  <c r="Y402" i="58"/>
  <c r="Y394" i="58"/>
  <c r="Y401" i="58"/>
  <c r="Y393" i="58"/>
  <c r="Y400" i="58"/>
  <c r="Y399" i="58"/>
  <c r="Y397" i="58"/>
  <c r="Y398" i="58"/>
  <c r="Y392" i="58"/>
  <c r="Y396" i="58"/>
  <c r="Y395" i="58"/>
  <c r="Y314" i="58"/>
  <c r="Y306" i="58"/>
  <c r="Y313" i="58"/>
  <c r="Y305" i="58"/>
  <c r="Y312" i="58"/>
  <c r="Y311" i="58"/>
  <c r="Y309" i="58"/>
  <c r="Y307" i="58"/>
  <c r="Y304" i="58"/>
  <c r="Y310" i="58"/>
  <c r="Y308" i="58"/>
  <c r="Y226" i="58"/>
  <c r="Y218" i="58"/>
  <c r="Y225" i="58"/>
  <c r="Y217" i="58"/>
  <c r="Y224" i="58"/>
  <c r="Y223" i="58"/>
  <c r="Y221" i="58"/>
  <c r="Y216" i="58"/>
  <c r="Y222" i="58"/>
  <c r="Y220" i="58"/>
  <c r="Y219" i="58"/>
  <c r="Y132" i="58"/>
  <c r="Y128" i="58"/>
  <c r="Y131" i="58"/>
  <c r="Y138" i="58"/>
  <c r="Y130" i="58"/>
  <c r="Y137" i="58"/>
  <c r="Y129" i="58"/>
  <c r="Y136" i="58"/>
  <c r="Y135" i="58"/>
  <c r="Y134" i="58"/>
  <c r="Y133" i="58"/>
  <c r="Y44" i="58"/>
  <c r="Y40" i="58"/>
  <c r="Y43" i="58"/>
  <c r="Y50" i="58"/>
  <c r="Y42" i="58"/>
  <c r="Y49" i="58"/>
  <c r="Y41" i="58"/>
  <c r="Y48" i="58"/>
  <c r="Y47" i="58"/>
  <c r="Y46" i="58"/>
  <c r="Y45" i="58"/>
  <c r="AG772" i="58"/>
  <c r="AG771" i="58"/>
  <c r="AG770" i="58"/>
  <c r="AG769" i="58"/>
  <c r="AG773" i="58"/>
  <c r="AG775" i="58"/>
  <c r="AG774" i="58"/>
  <c r="AG766" i="58"/>
  <c r="AG768" i="58"/>
  <c r="AG767" i="58"/>
  <c r="AG776" i="58"/>
  <c r="AG685" i="58"/>
  <c r="AG684" i="58"/>
  <c r="AG683" i="58"/>
  <c r="AG682" i="58"/>
  <c r="AG678" i="58"/>
  <c r="AG681" i="58"/>
  <c r="AG680" i="58"/>
  <c r="AG679" i="58"/>
  <c r="AG688" i="58"/>
  <c r="AG686" i="58"/>
  <c r="AG687" i="58"/>
  <c r="AG597" i="58"/>
  <c r="AG596" i="58"/>
  <c r="AG591" i="58"/>
  <c r="AG600" i="58"/>
  <c r="AG590" i="58"/>
  <c r="AG599" i="58"/>
  <c r="AG598" i="58"/>
  <c r="AG595" i="58"/>
  <c r="AG594" i="58"/>
  <c r="AG592" i="58"/>
  <c r="AG593" i="58"/>
  <c r="AG509" i="58"/>
  <c r="AG508" i="58"/>
  <c r="AG507" i="58"/>
  <c r="AG506" i="58"/>
  <c r="AG502" i="58"/>
  <c r="AG505" i="58"/>
  <c r="AG504" i="58"/>
  <c r="AG503" i="58"/>
  <c r="AG512" i="58"/>
  <c r="AG510" i="58"/>
  <c r="AG511" i="58"/>
  <c r="AG421" i="58"/>
  <c r="AG420" i="58"/>
  <c r="AG415" i="58"/>
  <c r="AG424" i="58"/>
  <c r="AG414" i="58"/>
  <c r="AG423" i="58"/>
  <c r="AG422" i="58"/>
  <c r="AG419" i="58"/>
  <c r="AG418" i="58"/>
  <c r="AG416" i="58"/>
  <c r="AG417" i="58"/>
  <c r="AG333" i="58"/>
  <c r="AG332" i="58"/>
  <c r="AG331" i="58"/>
  <c r="AG330" i="58"/>
  <c r="AG326" i="58"/>
  <c r="AG329" i="58"/>
  <c r="AG328" i="58"/>
  <c r="AG327" i="58"/>
  <c r="AG336" i="58"/>
  <c r="AG334" i="58"/>
  <c r="AG335" i="58"/>
  <c r="AG245" i="58"/>
  <c r="AG244" i="58"/>
  <c r="AG239" i="58"/>
  <c r="AG248" i="58"/>
  <c r="AG238" i="58"/>
  <c r="AG247" i="58"/>
  <c r="AG246" i="58"/>
  <c r="AG243" i="58"/>
  <c r="AG242" i="58"/>
  <c r="AG240" i="58"/>
  <c r="AG241" i="58"/>
  <c r="AG160" i="58"/>
  <c r="AG152" i="58"/>
  <c r="AG159" i="58"/>
  <c r="AG151" i="58"/>
  <c r="AG150" i="58"/>
  <c r="AG158" i="58"/>
  <c r="AG157" i="58"/>
  <c r="AG156" i="58"/>
  <c r="AG155" i="58"/>
  <c r="AG153" i="58"/>
  <c r="AG154" i="58"/>
  <c r="AG72" i="58"/>
  <c r="AG64" i="58"/>
  <c r="AG71" i="58"/>
  <c r="AG63" i="58"/>
  <c r="AG62" i="58"/>
  <c r="AG70" i="58"/>
  <c r="AG69" i="58"/>
  <c r="AG68" i="58"/>
  <c r="AG67" i="58"/>
  <c r="AG65" i="58"/>
  <c r="AG66" i="58"/>
  <c r="AO798" i="58"/>
  <c r="AO790" i="58"/>
  <c r="AO796" i="58"/>
  <c r="AO793" i="58"/>
  <c r="AO792" i="58"/>
  <c r="AO789" i="58"/>
  <c r="AO797" i="58"/>
  <c r="AO788" i="58"/>
  <c r="AO791" i="58"/>
  <c r="AO795" i="58"/>
  <c r="AO794" i="58"/>
  <c r="AO710" i="58"/>
  <c r="AO702" i="58"/>
  <c r="AO708" i="58"/>
  <c r="AO705" i="58"/>
  <c r="AO707" i="58"/>
  <c r="AO704" i="58"/>
  <c r="AO703" i="58"/>
  <c r="AO700" i="58"/>
  <c r="AO709" i="58"/>
  <c r="AO701" i="58"/>
  <c r="AO706" i="58"/>
  <c r="AO618" i="58"/>
  <c r="AO616" i="58"/>
  <c r="AO615" i="58"/>
  <c r="AO622" i="58"/>
  <c r="AO621" i="58"/>
  <c r="AO620" i="58"/>
  <c r="AO612" i="58"/>
  <c r="AO619" i="58"/>
  <c r="AO613" i="58"/>
  <c r="AO617" i="58"/>
  <c r="AO614" i="58"/>
  <c r="AO530" i="58"/>
  <c r="AO528" i="58"/>
  <c r="AO527" i="58"/>
  <c r="AO526" i="58"/>
  <c r="AO525" i="58"/>
  <c r="AO534" i="58"/>
  <c r="AO524" i="58"/>
  <c r="AO533" i="58"/>
  <c r="AO529" i="58"/>
  <c r="AO532" i="58"/>
  <c r="AO531" i="58"/>
  <c r="AO442" i="58"/>
  <c r="AO440" i="58"/>
  <c r="AO439" i="58"/>
  <c r="AO443" i="58"/>
  <c r="AO441" i="58"/>
  <c r="AO438" i="58"/>
  <c r="AO437" i="58"/>
  <c r="AO436" i="58"/>
  <c r="AO444" i="58"/>
  <c r="AO446" i="58"/>
  <c r="AO445" i="58"/>
  <c r="AO354" i="58"/>
  <c r="AO352" i="58"/>
  <c r="AO351" i="58"/>
  <c r="AO357" i="58"/>
  <c r="AO356" i="58"/>
  <c r="AO355" i="58"/>
  <c r="AO353" i="58"/>
  <c r="AO348" i="58"/>
  <c r="AO350" i="58"/>
  <c r="AO358" i="58"/>
  <c r="AO349" i="58"/>
  <c r="AO266" i="58"/>
  <c r="AO264" i="58"/>
  <c r="AO263" i="58"/>
  <c r="AO270" i="58"/>
  <c r="AO269" i="58"/>
  <c r="AO268" i="58"/>
  <c r="AO260" i="58"/>
  <c r="AO267" i="58"/>
  <c r="AO261" i="58"/>
  <c r="AO265" i="58"/>
  <c r="AO262" i="58"/>
  <c r="AO178" i="58"/>
  <c r="AO176" i="58"/>
  <c r="AO175" i="58"/>
  <c r="AO174" i="58"/>
  <c r="AO173" i="58"/>
  <c r="AO182" i="58"/>
  <c r="AO172" i="58"/>
  <c r="AO181" i="58"/>
  <c r="AO177" i="58"/>
  <c r="AO180" i="58"/>
  <c r="AO179" i="58"/>
  <c r="AO94" i="58"/>
  <c r="AO86" i="58"/>
  <c r="AO93" i="58"/>
  <c r="AO85" i="58"/>
  <c r="AO92" i="58"/>
  <c r="AO91" i="58"/>
  <c r="AO84" i="58"/>
  <c r="AO90" i="58"/>
  <c r="AO87" i="58"/>
  <c r="AO89" i="58"/>
  <c r="AO88" i="58"/>
  <c r="AW813" i="58"/>
  <c r="AW820" i="58"/>
  <c r="AW812" i="58"/>
  <c r="AW819" i="58"/>
  <c r="AW811" i="58"/>
  <c r="AW818" i="58"/>
  <c r="AW817" i="58"/>
  <c r="AW816" i="58"/>
  <c r="AW815" i="58"/>
  <c r="AW810" i="58"/>
  <c r="AW814" i="58"/>
  <c r="AW725" i="58"/>
  <c r="AW732" i="58"/>
  <c r="AW724" i="58"/>
  <c r="AW731" i="58"/>
  <c r="AW723" i="58"/>
  <c r="AW730" i="58"/>
  <c r="AW729" i="58"/>
  <c r="AW728" i="58"/>
  <c r="AW727" i="58"/>
  <c r="AW722" i="58"/>
  <c r="AW726" i="58"/>
  <c r="AW637" i="58"/>
  <c r="AW644" i="58"/>
  <c r="AW636" i="58"/>
  <c r="AW643" i="58"/>
  <c r="AW635" i="58"/>
  <c r="AW642" i="58"/>
  <c r="AW641" i="58"/>
  <c r="AW640" i="58"/>
  <c r="AW639" i="58"/>
  <c r="AW638" i="58"/>
  <c r="AW634" i="58"/>
  <c r="AW549" i="58"/>
  <c r="AW556" i="58"/>
  <c r="AW548" i="58"/>
  <c r="AW555" i="58"/>
  <c r="AW547" i="58"/>
  <c r="AW553" i="58"/>
  <c r="AW552" i="58"/>
  <c r="AW554" i="58"/>
  <c r="AW551" i="58"/>
  <c r="AW550" i="58"/>
  <c r="AW546" i="58"/>
  <c r="AW461" i="58"/>
  <c r="AW468" i="58"/>
  <c r="AW460" i="58"/>
  <c r="AW467" i="58"/>
  <c r="AW459" i="58"/>
  <c r="AW465" i="58"/>
  <c r="AW464" i="58"/>
  <c r="AW463" i="58"/>
  <c r="AW462" i="58"/>
  <c r="AW458" i="58"/>
  <c r="AW466" i="58"/>
  <c r="AW373" i="58"/>
  <c r="AW380" i="58"/>
  <c r="AW372" i="58"/>
  <c r="AW379" i="58"/>
  <c r="AW371" i="58"/>
  <c r="AW377" i="58"/>
  <c r="AW376" i="58"/>
  <c r="AW378" i="58"/>
  <c r="AW375" i="58"/>
  <c r="AW374" i="58"/>
  <c r="AW370" i="58"/>
  <c r="AW288" i="58"/>
  <c r="AW287" i="58"/>
  <c r="AW286" i="58"/>
  <c r="AW292" i="58"/>
  <c r="AW284" i="58"/>
  <c r="AW291" i="58"/>
  <c r="AW283" i="58"/>
  <c r="AW290" i="58"/>
  <c r="AW282" i="58"/>
  <c r="AW289" i="58"/>
  <c r="AW285" i="58"/>
  <c r="AW200" i="58"/>
  <c r="AW199" i="58"/>
  <c r="AW198" i="58"/>
  <c r="AW204" i="58"/>
  <c r="AW196" i="58"/>
  <c r="AW203" i="58"/>
  <c r="AW195" i="58"/>
  <c r="AW202" i="58"/>
  <c r="AW201" i="58"/>
  <c r="AW197" i="58"/>
  <c r="AW194" i="58"/>
  <c r="AW112" i="58"/>
  <c r="AW111" i="58"/>
  <c r="AW110" i="58"/>
  <c r="AW116" i="58"/>
  <c r="AW108" i="58"/>
  <c r="AW115" i="58"/>
  <c r="AW107" i="58"/>
  <c r="AW114" i="58"/>
  <c r="AW106" i="58"/>
  <c r="AW113" i="58"/>
  <c r="AW109" i="58"/>
  <c r="AW24" i="58"/>
  <c r="AW23" i="58"/>
  <c r="AW22" i="58"/>
  <c r="AW28" i="58"/>
  <c r="AW20" i="58"/>
  <c r="AW27" i="58"/>
  <c r="AW19" i="58"/>
  <c r="AW26" i="58"/>
  <c r="AW25" i="58"/>
  <c r="AW21" i="58"/>
  <c r="AW18" i="58"/>
  <c r="BE753" i="58"/>
  <c r="BE745" i="58"/>
  <c r="BE752" i="58"/>
  <c r="BE751" i="58"/>
  <c r="BE750" i="58"/>
  <c r="BE749" i="58"/>
  <c r="BE748" i="58"/>
  <c r="BE747" i="58"/>
  <c r="BE754" i="58"/>
  <c r="BE746" i="58"/>
  <c r="BE744" i="58"/>
  <c r="BE665" i="58"/>
  <c r="BE657" i="58"/>
  <c r="BE664" i="58"/>
  <c r="BE663" i="58"/>
  <c r="BE662" i="58"/>
  <c r="BE661" i="58"/>
  <c r="BE660" i="58"/>
  <c r="BE659" i="58"/>
  <c r="BE666" i="58"/>
  <c r="BE658" i="58"/>
  <c r="BE656" i="58"/>
  <c r="BE577" i="58"/>
  <c r="BE569" i="58"/>
  <c r="BE576" i="58"/>
  <c r="BE575" i="58"/>
  <c r="BE574" i="58"/>
  <c r="BE573" i="58"/>
  <c r="BE572" i="58"/>
  <c r="BE571" i="58"/>
  <c r="BE568" i="58"/>
  <c r="BE570" i="58"/>
  <c r="BE578" i="58"/>
  <c r="BE489" i="58"/>
  <c r="BE481" i="58"/>
  <c r="BE488" i="58"/>
  <c r="BE487" i="58"/>
  <c r="BE486" i="58"/>
  <c r="BE485" i="58"/>
  <c r="BE484" i="58"/>
  <c r="BE483" i="58"/>
  <c r="BE490" i="58"/>
  <c r="BE482" i="58"/>
  <c r="BE480" i="58"/>
  <c r="BE401" i="58"/>
  <c r="BE393" i="58"/>
  <c r="BE400" i="58"/>
  <c r="BE399" i="58"/>
  <c r="BE398" i="58"/>
  <c r="BE397" i="58"/>
  <c r="BE396" i="58"/>
  <c r="BE395" i="58"/>
  <c r="BE402" i="58"/>
  <c r="BE394" i="58"/>
  <c r="BE392" i="58"/>
  <c r="BE314" i="58"/>
  <c r="BE306" i="58"/>
  <c r="BE313" i="58"/>
  <c r="BE305" i="58"/>
  <c r="BE312" i="58"/>
  <c r="BE311" i="58"/>
  <c r="BE310" i="58"/>
  <c r="BE309" i="58"/>
  <c r="BE308" i="58"/>
  <c r="BE304" i="58"/>
  <c r="BE307" i="58"/>
  <c r="BE226" i="58"/>
  <c r="BE218" i="58"/>
  <c r="BE225" i="58"/>
  <c r="BE217" i="58"/>
  <c r="BE224" i="58"/>
  <c r="BE223" i="58"/>
  <c r="BE222" i="58"/>
  <c r="BE221" i="58"/>
  <c r="BE220" i="58"/>
  <c r="BE216" i="58"/>
  <c r="BE219" i="58"/>
  <c r="BE138" i="58"/>
  <c r="BE130" i="58"/>
  <c r="BE137" i="58"/>
  <c r="BE129" i="58"/>
  <c r="BE136" i="58"/>
  <c r="BE135" i="58"/>
  <c r="BE134" i="58"/>
  <c r="BE133" i="58"/>
  <c r="BE132" i="58"/>
  <c r="BE131" i="58"/>
  <c r="BE128" i="58"/>
  <c r="BE47" i="58"/>
  <c r="BE46" i="58"/>
  <c r="BE45" i="58"/>
  <c r="BE44" i="58"/>
  <c r="BE43" i="58"/>
  <c r="BE40" i="58"/>
  <c r="BE50" i="58"/>
  <c r="BE42" i="58"/>
  <c r="BE48" i="58"/>
  <c r="BE49" i="58"/>
  <c r="BE41" i="58"/>
  <c r="I408" i="58"/>
  <c r="I407" i="58"/>
  <c r="I406" i="58"/>
  <c r="I413" i="58"/>
  <c r="I405" i="58"/>
  <c r="I403" i="58"/>
  <c r="I411" i="58"/>
  <c r="I410" i="58"/>
  <c r="I412" i="58"/>
  <c r="I404" i="58"/>
  <c r="I409" i="58"/>
  <c r="I56" i="58"/>
  <c r="I55" i="58"/>
  <c r="I54" i="58"/>
  <c r="I61" i="58"/>
  <c r="I53" i="58"/>
  <c r="I51" i="58"/>
  <c r="I59" i="58"/>
  <c r="I58" i="58"/>
  <c r="I52" i="58"/>
  <c r="I60" i="58"/>
  <c r="I57" i="58"/>
  <c r="Q255" i="58"/>
  <c r="Q254" i="58"/>
  <c r="Q252" i="58"/>
  <c r="Q259" i="58"/>
  <c r="Q251" i="58"/>
  <c r="Q258" i="58"/>
  <c r="Q250" i="58"/>
  <c r="Q257" i="58"/>
  <c r="Q256" i="58"/>
  <c r="Q249" i="58"/>
  <c r="Q253" i="58"/>
  <c r="Y455" i="58"/>
  <c r="Y454" i="58"/>
  <c r="Y453" i="58"/>
  <c r="Y452" i="58"/>
  <c r="Y451" i="58"/>
  <c r="Y450" i="58"/>
  <c r="Y448" i="58"/>
  <c r="Y447" i="58"/>
  <c r="Y457" i="58"/>
  <c r="Y456" i="58"/>
  <c r="Y449" i="58"/>
  <c r="AG562" i="58"/>
  <c r="AG561" i="58"/>
  <c r="AG566" i="58"/>
  <c r="AG565" i="58"/>
  <c r="AG564" i="58"/>
  <c r="AG563" i="58"/>
  <c r="AG560" i="58"/>
  <c r="AG557" i="58"/>
  <c r="AG559" i="58"/>
  <c r="AG567" i="58"/>
  <c r="AG558" i="58"/>
  <c r="AO675" i="58"/>
  <c r="AO673" i="58"/>
  <c r="AO670" i="58"/>
  <c r="AO676" i="58"/>
  <c r="AO674" i="58"/>
  <c r="AO672" i="58"/>
  <c r="AO671" i="58"/>
  <c r="AO669" i="58"/>
  <c r="AO668" i="58"/>
  <c r="AO677" i="58"/>
  <c r="AO667" i="58"/>
  <c r="AW786" i="58"/>
  <c r="AW778" i="58"/>
  <c r="AW785" i="58"/>
  <c r="AW784" i="58"/>
  <c r="AW783" i="58"/>
  <c r="AW782" i="58"/>
  <c r="AW781" i="58"/>
  <c r="AW787" i="58"/>
  <c r="AW780" i="58"/>
  <c r="AW777" i="58"/>
  <c r="AW779" i="58"/>
  <c r="AW165" i="58"/>
  <c r="AW164" i="58"/>
  <c r="AW171" i="58"/>
  <c r="AW163" i="58"/>
  <c r="AW169" i="58"/>
  <c r="AW168" i="58"/>
  <c r="AW167" i="58"/>
  <c r="AW161" i="58"/>
  <c r="AW170" i="58"/>
  <c r="AW166" i="58"/>
  <c r="AW162" i="58"/>
  <c r="BE454" i="58"/>
  <c r="BE453" i="58"/>
  <c r="BE452" i="58"/>
  <c r="BE451" i="58"/>
  <c r="BE450" i="58"/>
  <c r="BE457" i="58"/>
  <c r="BE449" i="58"/>
  <c r="BE456" i="58"/>
  <c r="BE448" i="58"/>
  <c r="BE447" i="58"/>
  <c r="BE455" i="58"/>
  <c r="AG88" i="59"/>
  <c r="AG84" i="59"/>
  <c r="AG87" i="59"/>
  <c r="AG94" i="59"/>
  <c r="AG86" i="59"/>
  <c r="AG93" i="59"/>
  <c r="AG85" i="59"/>
  <c r="AG91" i="59"/>
  <c r="AG90" i="59"/>
  <c r="AG92" i="59"/>
  <c r="AG89" i="59"/>
  <c r="AG78" i="59"/>
  <c r="AG79" i="59"/>
  <c r="AG73" i="59"/>
  <c r="AG80" i="59"/>
  <c r="AG81" i="59"/>
  <c r="AG75" i="59"/>
  <c r="AG83" i="59"/>
  <c r="AG76" i="59"/>
  <c r="AG82" i="59"/>
  <c r="AG74" i="59"/>
  <c r="AG77" i="59"/>
  <c r="I709" i="58"/>
  <c r="I701" i="58"/>
  <c r="I708" i="58"/>
  <c r="I706" i="58"/>
  <c r="I705" i="58"/>
  <c r="I704" i="58"/>
  <c r="I703" i="58"/>
  <c r="I700" i="58"/>
  <c r="I710" i="58"/>
  <c r="I707" i="58"/>
  <c r="I702" i="58"/>
  <c r="I531" i="58"/>
  <c r="I524" i="58"/>
  <c r="I527" i="58"/>
  <c r="I530" i="58"/>
  <c r="I529" i="58"/>
  <c r="I528" i="58"/>
  <c r="I534" i="58"/>
  <c r="I526" i="58"/>
  <c r="I533" i="58"/>
  <c r="I525" i="58"/>
  <c r="I532" i="58"/>
  <c r="AG62" i="59"/>
  <c r="AG70" i="59"/>
  <c r="AG69" i="59"/>
  <c r="AG68" i="59"/>
  <c r="AG67" i="59"/>
  <c r="AG65" i="59"/>
  <c r="AG72" i="59"/>
  <c r="AG64" i="59"/>
  <c r="AG66" i="59"/>
  <c r="AG63" i="59"/>
  <c r="AG71" i="59"/>
  <c r="I780" i="58"/>
  <c r="I787" i="58"/>
  <c r="I779" i="58"/>
  <c r="I785" i="58"/>
  <c r="I784" i="58"/>
  <c r="I783" i="58"/>
  <c r="I782" i="58"/>
  <c r="I778" i="58"/>
  <c r="I786" i="58"/>
  <c r="I777" i="58"/>
  <c r="I781" i="58"/>
  <c r="I692" i="58"/>
  <c r="I699" i="58"/>
  <c r="I691" i="58"/>
  <c r="I697" i="58"/>
  <c r="I696" i="58"/>
  <c r="I695" i="58"/>
  <c r="I694" i="58"/>
  <c r="I690" i="58"/>
  <c r="I689" i="58"/>
  <c r="I698" i="58"/>
  <c r="I693" i="58"/>
  <c r="I610" i="58"/>
  <c r="I602" i="58"/>
  <c r="I609" i="58"/>
  <c r="I601" i="58"/>
  <c r="I608" i="58"/>
  <c r="I607" i="58"/>
  <c r="I606" i="58"/>
  <c r="I605" i="58"/>
  <c r="I604" i="58"/>
  <c r="I603" i="58"/>
  <c r="I611" i="58"/>
  <c r="I522" i="58"/>
  <c r="I514" i="58"/>
  <c r="I518" i="58"/>
  <c r="I521" i="58"/>
  <c r="I513" i="58"/>
  <c r="I520" i="58"/>
  <c r="I519" i="58"/>
  <c r="I517" i="58"/>
  <c r="I516" i="58"/>
  <c r="I523" i="58"/>
  <c r="I515" i="58"/>
  <c r="I434" i="58"/>
  <c r="I426" i="58"/>
  <c r="I433" i="58"/>
  <c r="I425" i="58"/>
  <c r="I432" i="58"/>
  <c r="I431" i="58"/>
  <c r="I429" i="58"/>
  <c r="I428" i="58"/>
  <c r="I435" i="58"/>
  <c r="I427" i="58"/>
  <c r="I430" i="58"/>
  <c r="I346" i="58"/>
  <c r="I338" i="58"/>
  <c r="I345" i="58"/>
  <c r="I337" i="58"/>
  <c r="I344" i="58"/>
  <c r="I343" i="58"/>
  <c r="I341" i="58"/>
  <c r="I340" i="58"/>
  <c r="I347" i="58"/>
  <c r="I342" i="58"/>
  <c r="I339" i="58"/>
  <c r="I258" i="58"/>
  <c r="I250" i="58"/>
  <c r="I257" i="58"/>
  <c r="I249" i="58"/>
  <c r="I256" i="58"/>
  <c r="I255" i="58"/>
  <c r="I253" i="58"/>
  <c r="I252" i="58"/>
  <c r="I251" i="58"/>
  <c r="I259" i="58"/>
  <c r="I254" i="58"/>
  <c r="I170" i="58"/>
  <c r="I162" i="58"/>
  <c r="I169" i="58"/>
  <c r="I161" i="58"/>
  <c r="I168" i="58"/>
  <c r="I167" i="58"/>
  <c r="I165" i="58"/>
  <c r="I164" i="58"/>
  <c r="I171" i="58"/>
  <c r="I166" i="58"/>
  <c r="I163" i="58"/>
  <c r="I82" i="58"/>
  <c r="I74" i="58"/>
  <c r="I81" i="58"/>
  <c r="I73" i="58"/>
  <c r="I80" i="58"/>
  <c r="I79" i="58"/>
  <c r="I77" i="58"/>
  <c r="I76" i="58"/>
  <c r="I83" i="58"/>
  <c r="I75" i="58"/>
  <c r="I78" i="58"/>
  <c r="Q809" i="58"/>
  <c r="Q801" i="58"/>
  <c r="Q808" i="58"/>
  <c r="Q800" i="58"/>
  <c r="Q806" i="58"/>
  <c r="Q805" i="58"/>
  <c r="Q804" i="58"/>
  <c r="Q799" i="58"/>
  <c r="Q803" i="58"/>
  <c r="Q807" i="58"/>
  <c r="Q802" i="58"/>
  <c r="Q721" i="58"/>
  <c r="Q713" i="58"/>
  <c r="Q720" i="58"/>
  <c r="Q712" i="58"/>
  <c r="Q718" i="58"/>
  <c r="Q717" i="58"/>
  <c r="Q716" i="58"/>
  <c r="Q711" i="58"/>
  <c r="Q715" i="58"/>
  <c r="Q719" i="58"/>
  <c r="Q714" i="58"/>
  <c r="Q633" i="58"/>
  <c r="Q625" i="58"/>
  <c r="Q632" i="58"/>
  <c r="Q624" i="58"/>
  <c r="Q630" i="58"/>
  <c r="Q629" i="58"/>
  <c r="Q628" i="58"/>
  <c r="Q623" i="58"/>
  <c r="Q627" i="58"/>
  <c r="Q631" i="58"/>
  <c r="Q626" i="58"/>
  <c r="Q545" i="58"/>
  <c r="Q537" i="58"/>
  <c r="Q544" i="58"/>
  <c r="Q536" i="58"/>
  <c r="Q542" i="58"/>
  <c r="Q541" i="58"/>
  <c r="Q540" i="58"/>
  <c r="Q535" i="58"/>
  <c r="Q539" i="58"/>
  <c r="Q543" i="58"/>
  <c r="Q538" i="58"/>
  <c r="Q457" i="58"/>
  <c r="Q449" i="58"/>
  <c r="Q456" i="58"/>
  <c r="Q448" i="58"/>
  <c r="Q454" i="58"/>
  <c r="Q453" i="58"/>
  <c r="Q452" i="58"/>
  <c r="Q447" i="58"/>
  <c r="Q451" i="58"/>
  <c r="Q455" i="58"/>
  <c r="Q450" i="58"/>
  <c r="Q369" i="58"/>
  <c r="Q361" i="58"/>
  <c r="Q368" i="58"/>
  <c r="Q360" i="58"/>
  <c r="Q366" i="58"/>
  <c r="Q365" i="58"/>
  <c r="Q364" i="58"/>
  <c r="Q359" i="58"/>
  <c r="Q363" i="58"/>
  <c r="Q367" i="58"/>
  <c r="Q362" i="58"/>
  <c r="Q281" i="58"/>
  <c r="Q273" i="58"/>
  <c r="Q280" i="58"/>
  <c r="Q272" i="58"/>
  <c r="Q278" i="58"/>
  <c r="Q277" i="58"/>
  <c r="Q276" i="58"/>
  <c r="Q271" i="58"/>
  <c r="Q275" i="58"/>
  <c r="Q279" i="58"/>
  <c r="Q274" i="58"/>
  <c r="Q193" i="58"/>
  <c r="Q185" i="58"/>
  <c r="Q192" i="58"/>
  <c r="Q184" i="58"/>
  <c r="Q190" i="58"/>
  <c r="Q189" i="58"/>
  <c r="Q188" i="58"/>
  <c r="Q183" i="58"/>
  <c r="Q187" i="58"/>
  <c r="Q191" i="58"/>
  <c r="Q186" i="58"/>
  <c r="Q105" i="58"/>
  <c r="Q97" i="58"/>
  <c r="Q104" i="58"/>
  <c r="Q96" i="58"/>
  <c r="Q102" i="58"/>
  <c r="Q101" i="58"/>
  <c r="Q100" i="58"/>
  <c r="Q95" i="58"/>
  <c r="Q99" i="58"/>
  <c r="Q103" i="58"/>
  <c r="Q98" i="58"/>
  <c r="Y17" i="58"/>
  <c r="Y9" i="58"/>
  <c r="Y16" i="58"/>
  <c r="Y8" i="58"/>
  <c r="Y15" i="58"/>
  <c r="Y14" i="58"/>
  <c r="Y7" i="58"/>
  <c r="Y13" i="58"/>
  <c r="Y12" i="58"/>
  <c r="Y11" i="58"/>
  <c r="Y10" i="58"/>
  <c r="Y737" i="58"/>
  <c r="Y736" i="58"/>
  <c r="Y743" i="58"/>
  <c r="Y735" i="58"/>
  <c r="Y742" i="58"/>
  <c r="Y734" i="58"/>
  <c r="Y741" i="58"/>
  <c r="Y740" i="58"/>
  <c r="Y739" i="58"/>
  <c r="Y733" i="58"/>
  <c r="Y738" i="58"/>
  <c r="Y649" i="58"/>
  <c r="Y648" i="58"/>
  <c r="Y655" i="58"/>
  <c r="Y647" i="58"/>
  <c r="Y654" i="58"/>
  <c r="Y646" i="58"/>
  <c r="Y653" i="58"/>
  <c r="Y652" i="58"/>
  <c r="Y651" i="58"/>
  <c r="Y650" i="58"/>
  <c r="Y645" i="58"/>
  <c r="Y561" i="58"/>
  <c r="Y560" i="58"/>
  <c r="Y567" i="58"/>
  <c r="Y559" i="58"/>
  <c r="Y566" i="58"/>
  <c r="Y558" i="58"/>
  <c r="Y565" i="58"/>
  <c r="Y564" i="58"/>
  <c r="Y557" i="58"/>
  <c r="Y563" i="58"/>
  <c r="Y562" i="58"/>
  <c r="Y473" i="58"/>
  <c r="Y472" i="58"/>
  <c r="Y479" i="58"/>
  <c r="Y471" i="58"/>
  <c r="Y478" i="58"/>
  <c r="Y470" i="58"/>
  <c r="Y477" i="58"/>
  <c r="Y476" i="58"/>
  <c r="Y475" i="58"/>
  <c r="Y469" i="58"/>
  <c r="Y474" i="58"/>
  <c r="Y385" i="58"/>
  <c r="Y384" i="58"/>
  <c r="Y391" i="58"/>
  <c r="Y383" i="58"/>
  <c r="Y390" i="58"/>
  <c r="Y382" i="58"/>
  <c r="Y388" i="58"/>
  <c r="Y381" i="58"/>
  <c r="Y389" i="58"/>
  <c r="Y387" i="58"/>
  <c r="Y386" i="58"/>
  <c r="Y297" i="58"/>
  <c r="Y296" i="58"/>
  <c r="Y303" i="58"/>
  <c r="Y295" i="58"/>
  <c r="Y302" i="58"/>
  <c r="Y294" i="58"/>
  <c r="Y300" i="58"/>
  <c r="Y301" i="58"/>
  <c r="Y293" i="58"/>
  <c r="Y299" i="58"/>
  <c r="Y298" i="58"/>
  <c r="Y209" i="58"/>
  <c r="Y208" i="58"/>
  <c r="Y215" i="58"/>
  <c r="Y207" i="58"/>
  <c r="Y214" i="58"/>
  <c r="Y206" i="58"/>
  <c r="Y212" i="58"/>
  <c r="Y211" i="58"/>
  <c r="Y210" i="58"/>
  <c r="Y205" i="58"/>
  <c r="Y213" i="58"/>
  <c r="Y123" i="58"/>
  <c r="Y122" i="58"/>
  <c r="Y117" i="58"/>
  <c r="Y121" i="58"/>
  <c r="Y120" i="58"/>
  <c r="Y127" i="58"/>
  <c r="Y119" i="58"/>
  <c r="Y126" i="58"/>
  <c r="Y118" i="58"/>
  <c r="Y125" i="58"/>
  <c r="Y124" i="58"/>
  <c r="Y35" i="58"/>
  <c r="Y34" i="58"/>
  <c r="Y29" i="58"/>
  <c r="Y33" i="58"/>
  <c r="Y32" i="58"/>
  <c r="Y39" i="58"/>
  <c r="Y31" i="58"/>
  <c r="Y38" i="58"/>
  <c r="Y30" i="58"/>
  <c r="Y37" i="58"/>
  <c r="Y36" i="58"/>
  <c r="AG763" i="58"/>
  <c r="AG762" i="58"/>
  <c r="AG761" i="58"/>
  <c r="AG760" i="58"/>
  <c r="AG764" i="58"/>
  <c r="AG756" i="58"/>
  <c r="AG765" i="58"/>
  <c r="AG759" i="58"/>
  <c r="AG755" i="58"/>
  <c r="AG758" i="58"/>
  <c r="AG757" i="58"/>
  <c r="AG676" i="58"/>
  <c r="AG668" i="58"/>
  <c r="AG675" i="58"/>
  <c r="AG672" i="58"/>
  <c r="AG671" i="58"/>
  <c r="AG670" i="58"/>
  <c r="AG667" i="58"/>
  <c r="AG669" i="58"/>
  <c r="AG677" i="58"/>
  <c r="AG673" i="58"/>
  <c r="AG674" i="58"/>
  <c r="AG588" i="58"/>
  <c r="AG580" i="58"/>
  <c r="AG587" i="58"/>
  <c r="AG589" i="58"/>
  <c r="AG586" i="58"/>
  <c r="AG579" i="58"/>
  <c r="AG585" i="58"/>
  <c r="AG584" i="58"/>
  <c r="AG583" i="58"/>
  <c r="AG581" i="58"/>
  <c r="AG582" i="58"/>
  <c r="AG500" i="58"/>
  <c r="AG492" i="58"/>
  <c r="AG499" i="58"/>
  <c r="AG496" i="58"/>
  <c r="AG495" i="58"/>
  <c r="AG494" i="58"/>
  <c r="AG491" i="58"/>
  <c r="AG493" i="58"/>
  <c r="AG501" i="58"/>
  <c r="AG497" i="58"/>
  <c r="AG498" i="58"/>
  <c r="AG412" i="58"/>
  <c r="AG404" i="58"/>
  <c r="AG411" i="58"/>
  <c r="AG413" i="58"/>
  <c r="AG410" i="58"/>
  <c r="AG403" i="58"/>
  <c r="AG409" i="58"/>
  <c r="AG408" i="58"/>
  <c r="AG407" i="58"/>
  <c r="AG405" i="58"/>
  <c r="AG406" i="58"/>
  <c r="AG324" i="58"/>
  <c r="AG316" i="58"/>
  <c r="AG323" i="58"/>
  <c r="AG320" i="58"/>
  <c r="AG319" i="58"/>
  <c r="AG318" i="58"/>
  <c r="AG315" i="58"/>
  <c r="AG317" i="58"/>
  <c r="AG325" i="58"/>
  <c r="AG321" i="58"/>
  <c r="AG322" i="58"/>
  <c r="AG236" i="58"/>
  <c r="AG228" i="58"/>
  <c r="AG235" i="58"/>
  <c r="AG237" i="58"/>
  <c r="AG234" i="58"/>
  <c r="AG227" i="58"/>
  <c r="AG233" i="58"/>
  <c r="AG232" i="58"/>
  <c r="AG231" i="58"/>
  <c r="AG229" i="58"/>
  <c r="AG230" i="58"/>
  <c r="AG143" i="58"/>
  <c r="AG142" i="58"/>
  <c r="AG149" i="58"/>
  <c r="AG141" i="58"/>
  <c r="AG139" i="58"/>
  <c r="AG148" i="58"/>
  <c r="AG140" i="58"/>
  <c r="AG147" i="58"/>
  <c r="AG146" i="58"/>
  <c r="AG144" i="58"/>
  <c r="AG145" i="58"/>
  <c r="AG55" i="58"/>
  <c r="AG54" i="58"/>
  <c r="AG61" i="58"/>
  <c r="AG53" i="58"/>
  <c r="AG51" i="58"/>
  <c r="AG60" i="58"/>
  <c r="AG52" i="58"/>
  <c r="AG59" i="58"/>
  <c r="AG58" i="58"/>
  <c r="AG56" i="58"/>
  <c r="AG57" i="58"/>
  <c r="AO781" i="58"/>
  <c r="AO787" i="58"/>
  <c r="AO779" i="58"/>
  <c r="AO784" i="58"/>
  <c r="AO778" i="58"/>
  <c r="AO786" i="58"/>
  <c r="AO785" i="58"/>
  <c r="AO783" i="58"/>
  <c r="AO777" i="58"/>
  <c r="AO782" i="58"/>
  <c r="AO780" i="58"/>
  <c r="AO693" i="58"/>
  <c r="AO699" i="58"/>
  <c r="AO691" i="58"/>
  <c r="AO696" i="58"/>
  <c r="AO694" i="58"/>
  <c r="AO690" i="58"/>
  <c r="AO697" i="58"/>
  <c r="AO695" i="58"/>
  <c r="AO692" i="58"/>
  <c r="AO689" i="58"/>
  <c r="AO698" i="58"/>
  <c r="AO609" i="58"/>
  <c r="AO607" i="58"/>
  <c r="AO606" i="58"/>
  <c r="AO611" i="58"/>
  <c r="AO610" i="58"/>
  <c r="AO608" i="58"/>
  <c r="AO605" i="58"/>
  <c r="AO604" i="58"/>
  <c r="AO601" i="58"/>
  <c r="AO603" i="58"/>
  <c r="AO602" i="58"/>
  <c r="AO521" i="58"/>
  <c r="AO519" i="58"/>
  <c r="AO518" i="58"/>
  <c r="AO514" i="58"/>
  <c r="AO523" i="58"/>
  <c r="AO522" i="58"/>
  <c r="AO520" i="58"/>
  <c r="AO513" i="58"/>
  <c r="AO515" i="58"/>
  <c r="AO517" i="58"/>
  <c r="AO516" i="58"/>
  <c r="AO433" i="58"/>
  <c r="AO431" i="58"/>
  <c r="AO430" i="58"/>
  <c r="AO428" i="58"/>
  <c r="AO427" i="58"/>
  <c r="AO426" i="58"/>
  <c r="AO435" i="58"/>
  <c r="AO425" i="58"/>
  <c r="AO429" i="58"/>
  <c r="AO434" i="58"/>
  <c r="AO432" i="58"/>
  <c r="AO345" i="58"/>
  <c r="AO343" i="58"/>
  <c r="AO342" i="58"/>
  <c r="AO344" i="58"/>
  <c r="AO341" i="58"/>
  <c r="AO340" i="58"/>
  <c r="AO339" i="58"/>
  <c r="AO338" i="58"/>
  <c r="AO337" i="58"/>
  <c r="AO346" i="58"/>
  <c r="AO347" i="58"/>
  <c r="AO257" i="58"/>
  <c r="AO255" i="58"/>
  <c r="AO254" i="58"/>
  <c r="AO259" i="58"/>
  <c r="AO258" i="58"/>
  <c r="AO256" i="58"/>
  <c r="AO253" i="58"/>
  <c r="AO252" i="58"/>
  <c r="AO249" i="58"/>
  <c r="AO251" i="58"/>
  <c r="AO250" i="58"/>
  <c r="AO169" i="58"/>
  <c r="AO167" i="58"/>
  <c r="AO166" i="58"/>
  <c r="AO162" i="58"/>
  <c r="AO171" i="58"/>
  <c r="AO170" i="58"/>
  <c r="AO168" i="58"/>
  <c r="AO161" i="58"/>
  <c r="AO163" i="58"/>
  <c r="AO165" i="58"/>
  <c r="AO164" i="58"/>
  <c r="AO77" i="58"/>
  <c r="AO76" i="58"/>
  <c r="AO83" i="58"/>
  <c r="AO75" i="58"/>
  <c r="AO82" i="58"/>
  <c r="AO74" i="58"/>
  <c r="AO81" i="58"/>
  <c r="AO73" i="58"/>
  <c r="AO78" i="58"/>
  <c r="AO80" i="58"/>
  <c r="AO79" i="58"/>
  <c r="AW804" i="58"/>
  <c r="AW803" i="58"/>
  <c r="AW802" i="58"/>
  <c r="AW809" i="58"/>
  <c r="AW801" i="58"/>
  <c r="AW808" i="58"/>
  <c r="AW800" i="58"/>
  <c r="AW807" i="58"/>
  <c r="AW806" i="58"/>
  <c r="AW799" i="58"/>
  <c r="AW805" i="58"/>
  <c r="AW716" i="58"/>
  <c r="AW715" i="58"/>
  <c r="AW714" i="58"/>
  <c r="AW721" i="58"/>
  <c r="AW713" i="58"/>
  <c r="AW720" i="58"/>
  <c r="AW712" i="58"/>
  <c r="AW719" i="58"/>
  <c r="AW718" i="58"/>
  <c r="AW717" i="58"/>
  <c r="AW711" i="58"/>
  <c r="AW628" i="58"/>
  <c r="AW627" i="58"/>
  <c r="AW626" i="58"/>
  <c r="AW633" i="58"/>
  <c r="AW625" i="58"/>
  <c r="AW632" i="58"/>
  <c r="AW624" i="58"/>
  <c r="AW631" i="58"/>
  <c r="AW630" i="58"/>
  <c r="AW623" i="58"/>
  <c r="AW629" i="58"/>
  <c r="AW540" i="58"/>
  <c r="AW539" i="58"/>
  <c r="AW538" i="58"/>
  <c r="AW544" i="58"/>
  <c r="AW536" i="58"/>
  <c r="AW543" i="58"/>
  <c r="AW545" i="58"/>
  <c r="AW542" i="58"/>
  <c r="AW541" i="58"/>
  <c r="AW535" i="58"/>
  <c r="AW537" i="58"/>
  <c r="AW452" i="58"/>
  <c r="AW451" i="58"/>
  <c r="AW450" i="58"/>
  <c r="AW456" i="58"/>
  <c r="AW448" i="58"/>
  <c r="AW455" i="58"/>
  <c r="AW453" i="58"/>
  <c r="AW449" i="58"/>
  <c r="AW447" i="58"/>
  <c r="AW457" i="58"/>
  <c r="AW454" i="58"/>
  <c r="AW364" i="58"/>
  <c r="AW363" i="58"/>
  <c r="AW362" i="58"/>
  <c r="AW368" i="58"/>
  <c r="AW360" i="58"/>
  <c r="AW367" i="58"/>
  <c r="AW369" i="58"/>
  <c r="AW359" i="58"/>
  <c r="AW366" i="58"/>
  <c r="AW365" i="58"/>
  <c r="AW361" i="58"/>
  <c r="AW279" i="58"/>
  <c r="AW278" i="58"/>
  <c r="AW277" i="58"/>
  <c r="AW275" i="58"/>
  <c r="AW271" i="58"/>
  <c r="AW274" i="58"/>
  <c r="AW281" i="58"/>
  <c r="AW273" i="58"/>
  <c r="AW276" i="58"/>
  <c r="AW272" i="58"/>
  <c r="AW280" i="58"/>
  <c r="AW191" i="58"/>
  <c r="AW190" i="58"/>
  <c r="AW189" i="58"/>
  <c r="AW187" i="58"/>
  <c r="AW183" i="58"/>
  <c r="AW186" i="58"/>
  <c r="AW193" i="58"/>
  <c r="AW185" i="58"/>
  <c r="AW192" i="58"/>
  <c r="AW188" i="58"/>
  <c r="AW184" i="58"/>
  <c r="AW103" i="58"/>
  <c r="AW102" i="58"/>
  <c r="AW101" i="58"/>
  <c r="AW99" i="58"/>
  <c r="AW95" i="58"/>
  <c r="AW98" i="58"/>
  <c r="AW105" i="58"/>
  <c r="AW97" i="58"/>
  <c r="AW100" i="58"/>
  <c r="AW96" i="58"/>
  <c r="AW104" i="58"/>
  <c r="BE12" i="58"/>
  <c r="BE11" i="58"/>
  <c r="BE10" i="58"/>
  <c r="BE17" i="58"/>
  <c r="BE9" i="58"/>
  <c r="BE16" i="58"/>
  <c r="BE8" i="58"/>
  <c r="BE15" i="58"/>
  <c r="BE13" i="58"/>
  <c r="BE14" i="58"/>
  <c r="BE7" i="58"/>
  <c r="BE736" i="58"/>
  <c r="BE743" i="58"/>
  <c r="BE735" i="58"/>
  <c r="BE742" i="58"/>
  <c r="BE734" i="58"/>
  <c r="BE741" i="58"/>
  <c r="BE740" i="58"/>
  <c r="BE739" i="58"/>
  <c r="BE738" i="58"/>
  <c r="BE737" i="58"/>
  <c r="BE733" i="58"/>
  <c r="BE648" i="58"/>
  <c r="BE655" i="58"/>
  <c r="BE647" i="58"/>
  <c r="BE654" i="58"/>
  <c r="BE646" i="58"/>
  <c r="BE653" i="58"/>
  <c r="BE652" i="58"/>
  <c r="BE651" i="58"/>
  <c r="BE650" i="58"/>
  <c r="BE645" i="58"/>
  <c r="BE649" i="58"/>
  <c r="BE560" i="58"/>
  <c r="BE567" i="58"/>
  <c r="BE559" i="58"/>
  <c r="BE566" i="58"/>
  <c r="BE558" i="58"/>
  <c r="BE565" i="58"/>
  <c r="BE564" i="58"/>
  <c r="BE563" i="58"/>
  <c r="BE562" i="58"/>
  <c r="BE561" i="58"/>
  <c r="BE557" i="58"/>
  <c r="BE472" i="58"/>
  <c r="BE479" i="58"/>
  <c r="BE471" i="58"/>
  <c r="BE478" i="58"/>
  <c r="BE470" i="58"/>
  <c r="BE477" i="58"/>
  <c r="BE476" i="58"/>
  <c r="BE475" i="58"/>
  <c r="BE474" i="58"/>
  <c r="BE473" i="58"/>
  <c r="BE469" i="58"/>
  <c r="BE384" i="58"/>
  <c r="BE391" i="58"/>
  <c r="BE383" i="58"/>
  <c r="BE390" i="58"/>
  <c r="BE382" i="58"/>
  <c r="BE389" i="58"/>
  <c r="BE388" i="58"/>
  <c r="BE387" i="58"/>
  <c r="BE386" i="58"/>
  <c r="BE385" i="58"/>
  <c r="BE381" i="58"/>
  <c r="BE297" i="58"/>
  <c r="BE296" i="58"/>
  <c r="BE303" i="58"/>
  <c r="BE295" i="58"/>
  <c r="BE302" i="58"/>
  <c r="BE294" i="58"/>
  <c r="BE301" i="58"/>
  <c r="BE300" i="58"/>
  <c r="BE299" i="58"/>
  <c r="BE293" i="58"/>
  <c r="BE298" i="58"/>
  <c r="BE209" i="58"/>
  <c r="BE208" i="58"/>
  <c r="BE215" i="58"/>
  <c r="BE207" i="58"/>
  <c r="BE214" i="58"/>
  <c r="BE206" i="58"/>
  <c r="BE213" i="58"/>
  <c r="BE212" i="58"/>
  <c r="BE211" i="58"/>
  <c r="BE210" i="58"/>
  <c r="BE205" i="58"/>
  <c r="BE121" i="58"/>
  <c r="BE120" i="58"/>
  <c r="BE127" i="58"/>
  <c r="BE119" i="58"/>
  <c r="BE126" i="58"/>
  <c r="BE118" i="58"/>
  <c r="BE125" i="58"/>
  <c r="BE124" i="58"/>
  <c r="BE123" i="58"/>
  <c r="BE122" i="58"/>
  <c r="BE117" i="58"/>
  <c r="BE38" i="58"/>
  <c r="BE30" i="58"/>
  <c r="BE37" i="58"/>
  <c r="BE36" i="58"/>
  <c r="BE35" i="58"/>
  <c r="BE34" i="58"/>
  <c r="BE33" i="58"/>
  <c r="BE29" i="58"/>
  <c r="BE39" i="58"/>
  <c r="BE31" i="58"/>
  <c r="BE32" i="58"/>
  <c r="I584" i="58"/>
  <c r="I588" i="58"/>
  <c r="I583" i="58"/>
  <c r="I582" i="58"/>
  <c r="I589" i="58"/>
  <c r="I581" i="58"/>
  <c r="I579" i="58"/>
  <c r="I580" i="58"/>
  <c r="I587" i="58"/>
  <c r="I586" i="58"/>
  <c r="I585" i="58"/>
  <c r="Q695" i="58"/>
  <c r="Q694" i="58"/>
  <c r="Q692" i="58"/>
  <c r="Q699" i="58"/>
  <c r="Q691" i="58"/>
  <c r="Q698" i="58"/>
  <c r="Q690" i="58"/>
  <c r="Q697" i="58"/>
  <c r="Q696" i="58"/>
  <c r="Q693" i="58"/>
  <c r="Q689" i="58"/>
  <c r="Q167" i="58"/>
  <c r="Q166" i="58"/>
  <c r="Q164" i="58"/>
  <c r="Q171" i="58"/>
  <c r="Q163" i="58"/>
  <c r="Q170" i="58"/>
  <c r="Q162" i="58"/>
  <c r="Q169" i="58"/>
  <c r="Q168" i="58"/>
  <c r="Q165" i="58"/>
  <c r="Q161" i="58"/>
  <c r="Y367" i="58"/>
  <c r="Y366" i="58"/>
  <c r="Y365" i="58"/>
  <c r="Y364" i="58"/>
  <c r="Y362" i="58"/>
  <c r="Y369" i="58"/>
  <c r="Y368" i="58"/>
  <c r="Y359" i="58"/>
  <c r="Y363" i="58"/>
  <c r="Y361" i="58"/>
  <c r="Y360" i="58"/>
  <c r="AG11" i="58"/>
  <c r="AG10" i="58"/>
  <c r="AG17" i="58"/>
  <c r="AG9" i="58"/>
  <c r="AG16" i="58"/>
  <c r="AG8" i="58"/>
  <c r="AG15" i="58"/>
  <c r="AG14" i="58"/>
  <c r="AG12" i="58"/>
  <c r="AG7" i="58"/>
  <c r="AG13" i="58"/>
  <c r="AG210" i="58"/>
  <c r="AG209" i="58"/>
  <c r="AG214" i="58"/>
  <c r="AG213" i="58"/>
  <c r="AG212" i="58"/>
  <c r="AG211" i="58"/>
  <c r="AG208" i="58"/>
  <c r="AG205" i="58"/>
  <c r="AG207" i="58"/>
  <c r="AG215" i="58"/>
  <c r="AG206" i="58"/>
  <c r="AO407" i="58"/>
  <c r="AO413" i="58"/>
  <c r="AO405" i="58"/>
  <c r="AO412" i="58"/>
  <c r="AO404" i="58"/>
  <c r="AO411" i="58"/>
  <c r="AO410" i="58"/>
  <c r="AO409" i="58"/>
  <c r="AO408" i="58"/>
  <c r="AO406" i="58"/>
  <c r="AO403" i="58"/>
  <c r="AW610" i="58"/>
  <c r="AW602" i="58"/>
  <c r="AW609" i="58"/>
  <c r="AW608" i="58"/>
  <c r="AW606" i="58"/>
  <c r="AW605" i="58"/>
  <c r="AW611" i="58"/>
  <c r="AW604" i="58"/>
  <c r="AW603" i="58"/>
  <c r="AW601" i="58"/>
  <c r="AW607" i="58"/>
  <c r="BE630" i="58"/>
  <c r="BE629" i="58"/>
  <c r="BE628" i="58"/>
  <c r="BE627" i="58"/>
  <c r="BE626" i="58"/>
  <c r="BE633" i="58"/>
  <c r="BE625" i="58"/>
  <c r="BE632" i="58"/>
  <c r="BE624" i="58"/>
  <c r="BE631" i="58"/>
  <c r="BE623" i="58"/>
  <c r="AG61" i="59"/>
  <c r="AG53" i="59"/>
  <c r="AG60" i="59"/>
  <c r="AG52" i="59"/>
  <c r="AG58" i="59"/>
  <c r="AG59" i="59"/>
  <c r="AG51" i="59"/>
  <c r="AG56" i="59"/>
  <c r="AG55" i="59"/>
  <c r="AG54" i="59"/>
  <c r="AG57" i="59"/>
  <c r="I771" i="58"/>
  <c r="I770" i="58"/>
  <c r="I776" i="58"/>
  <c r="I768" i="58"/>
  <c r="I775" i="58"/>
  <c r="I767" i="58"/>
  <c r="I774" i="58"/>
  <c r="I773" i="58"/>
  <c r="I766" i="58"/>
  <c r="I772" i="58"/>
  <c r="I769" i="58"/>
  <c r="I683" i="58"/>
  <c r="I682" i="58"/>
  <c r="I688" i="58"/>
  <c r="I680" i="58"/>
  <c r="I687" i="58"/>
  <c r="I679" i="58"/>
  <c r="I686" i="58"/>
  <c r="I685" i="58"/>
  <c r="I684" i="58"/>
  <c r="I681" i="58"/>
  <c r="I678" i="58"/>
  <c r="I593" i="58"/>
  <c r="I600" i="58"/>
  <c r="I592" i="58"/>
  <c r="I599" i="58"/>
  <c r="I591" i="58"/>
  <c r="I590" i="58"/>
  <c r="I597" i="58"/>
  <c r="I598" i="58"/>
  <c r="I596" i="58"/>
  <c r="I595" i="58"/>
  <c r="I594" i="58"/>
  <c r="I505" i="58"/>
  <c r="I512" i="58"/>
  <c r="I504" i="58"/>
  <c r="I511" i="58"/>
  <c r="I503" i="58"/>
  <c r="I502" i="58"/>
  <c r="I510" i="58"/>
  <c r="I509" i="58"/>
  <c r="I508" i="58"/>
  <c r="I507" i="58"/>
  <c r="I506" i="58"/>
  <c r="I417" i="58"/>
  <c r="I424" i="58"/>
  <c r="I416" i="58"/>
  <c r="I423" i="58"/>
  <c r="I415" i="58"/>
  <c r="I414" i="58"/>
  <c r="I422" i="58"/>
  <c r="I420" i="58"/>
  <c r="I419" i="58"/>
  <c r="I418" i="58"/>
  <c r="I421" i="58"/>
  <c r="I329" i="58"/>
  <c r="I336" i="58"/>
  <c r="I328" i="58"/>
  <c r="I335" i="58"/>
  <c r="I327" i="58"/>
  <c r="I326" i="58"/>
  <c r="I334" i="58"/>
  <c r="I332" i="58"/>
  <c r="I331" i="58"/>
  <c r="I333" i="58"/>
  <c r="I330" i="58"/>
  <c r="I241" i="58"/>
  <c r="I248" i="58"/>
  <c r="I240" i="58"/>
  <c r="I247" i="58"/>
  <c r="I239" i="58"/>
  <c r="I238" i="58"/>
  <c r="I246" i="58"/>
  <c r="I244" i="58"/>
  <c r="I243" i="58"/>
  <c r="I242" i="58"/>
  <c r="I245" i="58"/>
  <c r="I153" i="58"/>
  <c r="I160" i="58"/>
  <c r="I152" i="58"/>
  <c r="I159" i="58"/>
  <c r="I151" i="58"/>
  <c r="I150" i="58"/>
  <c r="I158" i="58"/>
  <c r="I156" i="58"/>
  <c r="I155" i="58"/>
  <c r="I157" i="58"/>
  <c r="I154" i="58"/>
  <c r="I65" i="58"/>
  <c r="I72" i="58"/>
  <c r="I64" i="58"/>
  <c r="I71" i="58"/>
  <c r="I63" i="58"/>
  <c r="I62" i="58"/>
  <c r="I70" i="58"/>
  <c r="I68" i="58"/>
  <c r="I67" i="58"/>
  <c r="I66" i="58"/>
  <c r="I69" i="58"/>
  <c r="Q792" i="58"/>
  <c r="Q791" i="58"/>
  <c r="Q797" i="58"/>
  <c r="Q789" i="58"/>
  <c r="Q796" i="58"/>
  <c r="Q795" i="58"/>
  <c r="Q794" i="58"/>
  <c r="Q788" i="58"/>
  <c r="Q798" i="58"/>
  <c r="Q793" i="58"/>
  <c r="Q790" i="58"/>
  <c r="Q704" i="58"/>
  <c r="Q703" i="58"/>
  <c r="Q709" i="58"/>
  <c r="Q701" i="58"/>
  <c r="Q708" i="58"/>
  <c r="Q707" i="58"/>
  <c r="Q706" i="58"/>
  <c r="Q700" i="58"/>
  <c r="Q702" i="58"/>
  <c r="Q710" i="58"/>
  <c r="Q705" i="58"/>
  <c r="Q616" i="58"/>
  <c r="Q615" i="58"/>
  <c r="Q621" i="58"/>
  <c r="Q613" i="58"/>
  <c r="Q620" i="58"/>
  <c r="Q619" i="58"/>
  <c r="Q618" i="58"/>
  <c r="Q612" i="58"/>
  <c r="Q622" i="58"/>
  <c r="Q617" i="58"/>
  <c r="Q614" i="58"/>
  <c r="Q528" i="58"/>
  <c r="Q527" i="58"/>
  <c r="Q533" i="58"/>
  <c r="Q525" i="58"/>
  <c r="Q532" i="58"/>
  <c r="Q531" i="58"/>
  <c r="Q530" i="58"/>
  <c r="Q524" i="58"/>
  <c r="Q526" i="58"/>
  <c r="Q534" i="58"/>
  <c r="Q529" i="58"/>
  <c r="Q440" i="58"/>
  <c r="Q439" i="58"/>
  <c r="Q445" i="58"/>
  <c r="Q437" i="58"/>
  <c r="Q444" i="58"/>
  <c r="Q443" i="58"/>
  <c r="Q442" i="58"/>
  <c r="Q436" i="58"/>
  <c r="Q446" i="58"/>
  <c r="Q441" i="58"/>
  <c r="Q438" i="58"/>
  <c r="Q352" i="58"/>
  <c r="Q351" i="58"/>
  <c r="Q357" i="58"/>
  <c r="Q349" i="58"/>
  <c r="Q356" i="58"/>
  <c r="Q355" i="58"/>
  <c r="Q354" i="58"/>
  <c r="Q348" i="58"/>
  <c r="Q350" i="58"/>
  <c r="Q358" i="58"/>
  <c r="Q353" i="58"/>
  <c r="Q264" i="58"/>
  <c r="Q263" i="58"/>
  <c r="Q269" i="58"/>
  <c r="Q261" i="58"/>
  <c r="Q268" i="58"/>
  <c r="Q267" i="58"/>
  <c r="Q266" i="58"/>
  <c r="Q260" i="58"/>
  <c r="Q270" i="58"/>
  <c r="Q265" i="58"/>
  <c r="Q262" i="58"/>
  <c r="Q176" i="58"/>
  <c r="Q175" i="58"/>
  <c r="Q181" i="58"/>
  <c r="Q173" i="58"/>
  <c r="Q180" i="58"/>
  <c r="Q179" i="58"/>
  <c r="Q178" i="58"/>
  <c r="Q172" i="58"/>
  <c r="Q174" i="58"/>
  <c r="Q182" i="58"/>
  <c r="Q177" i="58"/>
  <c r="Q88" i="58"/>
  <c r="Q87" i="58"/>
  <c r="Q93" i="58"/>
  <c r="Q85" i="58"/>
  <c r="Q92" i="58"/>
  <c r="Q91" i="58"/>
  <c r="Q90" i="58"/>
  <c r="Q84" i="58"/>
  <c r="Q94" i="58"/>
  <c r="Q89" i="58"/>
  <c r="Q86" i="58"/>
  <c r="Y815" i="58"/>
  <c r="Y814" i="58"/>
  <c r="Y813" i="58"/>
  <c r="Y820" i="58"/>
  <c r="Y812" i="58"/>
  <c r="Y819" i="58"/>
  <c r="Y811" i="58"/>
  <c r="Y818" i="58"/>
  <c r="Y817" i="58"/>
  <c r="Y810" i="58"/>
  <c r="Y816" i="58"/>
  <c r="Y728" i="58"/>
  <c r="Y727" i="58"/>
  <c r="Y726" i="58"/>
  <c r="Y725" i="58"/>
  <c r="Y732" i="58"/>
  <c r="Y724" i="58"/>
  <c r="Y731" i="58"/>
  <c r="Y723" i="58"/>
  <c r="Y730" i="58"/>
  <c r="Y729" i="58"/>
  <c r="Y722" i="58"/>
  <c r="Y640" i="58"/>
  <c r="Y639" i="58"/>
  <c r="Y638" i="58"/>
  <c r="Y637" i="58"/>
  <c r="Y644" i="58"/>
  <c r="Y636" i="58"/>
  <c r="Y643" i="58"/>
  <c r="Y635" i="58"/>
  <c r="Y642" i="58"/>
  <c r="Y641" i="58"/>
  <c r="Y634" i="58"/>
  <c r="Y552" i="58"/>
  <c r="Y551" i="58"/>
  <c r="Y550" i="58"/>
  <c r="Y549" i="58"/>
  <c r="Y556" i="58"/>
  <c r="Y548" i="58"/>
  <c r="Y555" i="58"/>
  <c r="Y547" i="58"/>
  <c r="Y553" i="58"/>
  <c r="Y546" i="58"/>
  <c r="Y554" i="58"/>
  <c r="Y464" i="58"/>
  <c r="Y463" i="58"/>
  <c r="Y462" i="58"/>
  <c r="Y461" i="58"/>
  <c r="Y468" i="58"/>
  <c r="Y460" i="58"/>
  <c r="Y467" i="58"/>
  <c r="Y459" i="58"/>
  <c r="Y458" i="58"/>
  <c r="Y466" i="58"/>
  <c r="Y465" i="58"/>
  <c r="Y376" i="58"/>
  <c r="Y375" i="58"/>
  <c r="Y374" i="58"/>
  <c r="Y373" i="58"/>
  <c r="Y379" i="58"/>
  <c r="Y371" i="58"/>
  <c r="Y377" i="58"/>
  <c r="Y372" i="58"/>
  <c r="Y370" i="58"/>
  <c r="Y380" i="58"/>
  <c r="Y378" i="58"/>
  <c r="Y288" i="58"/>
  <c r="Y287" i="58"/>
  <c r="Y286" i="58"/>
  <c r="Y285" i="58"/>
  <c r="Y291" i="58"/>
  <c r="Y283" i="58"/>
  <c r="Y282" i="58"/>
  <c r="Y292" i="58"/>
  <c r="Y290" i="58"/>
  <c r="Y289" i="58"/>
  <c r="Y284" i="58"/>
  <c r="Y200" i="58"/>
  <c r="Y199" i="58"/>
  <c r="Y198" i="58"/>
  <c r="Y197" i="58"/>
  <c r="Y203" i="58"/>
  <c r="Y195" i="58"/>
  <c r="Y204" i="58"/>
  <c r="Y194" i="58"/>
  <c r="Y202" i="58"/>
  <c r="Y201" i="58"/>
  <c r="Y196" i="58"/>
  <c r="Y114" i="58"/>
  <c r="Y113" i="58"/>
  <c r="Y112" i="58"/>
  <c r="Y106" i="58"/>
  <c r="Y111" i="58"/>
  <c r="Y110" i="58"/>
  <c r="Y109" i="58"/>
  <c r="Y116" i="58"/>
  <c r="Y108" i="58"/>
  <c r="Y115" i="58"/>
  <c r="Y107" i="58"/>
  <c r="Y26" i="58"/>
  <c r="Y25" i="58"/>
  <c r="Y24" i="58"/>
  <c r="Y18" i="58"/>
  <c r="Y23" i="58"/>
  <c r="Y22" i="58"/>
  <c r="Y21" i="58"/>
  <c r="Y28" i="58"/>
  <c r="Y20" i="58"/>
  <c r="Y19" i="58"/>
  <c r="Y27" i="58"/>
  <c r="AG754" i="58"/>
  <c r="AG746" i="58"/>
  <c r="AG753" i="58"/>
  <c r="AG745" i="58"/>
  <c r="AG752" i="58"/>
  <c r="AG751" i="58"/>
  <c r="AG747" i="58"/>
  <c r="AG748" i="58"/>
  <c r="AG744" i="58"/>
  <c r="AG749" i="58"/>
  <c r="AG750" i="58"/>
  <c r="AG659" i="58"/>
  <c r="AG666" i="58"/>
  <c r="AG658" i="58"/>
  <c r="AG661" i="58"/>
  <c r="AG660" i="58"/>
  <c r="AG657" i="58"/>
  <c r="AG656" i="58"/>
  <c r="AG665" i="58"/>
  <c r="AG664" i="58"/>
  <c r="AG662" i="58"/>
  <c r="AG663" i="58"/>
  <c r="AG571" i="58"/>
  <c r="AG578" i="58"/>
  <c r="AG570" i="58"/>
  <c r="AG577" i="58"/>
  <c r="AG576" i="58"/>
  <c r="AG575" i="58"/>
  <c r="AG574" i="58"/>
  <c r="AG568" i="58"/>
  <c r="AG573" i="58"/>
  <c r="AG572" i="58"/>
  <c r="AG569" i="58"/>
  <c r="AG483" i="58"/>
  <c r="AG490" i="58"/>
  <c r="AG482" i="58"/>
  <c r="AG485" i="58"/>
  <c r="AG484" i="58"/>
  <c r="AG481" i="58"/>
  <c r="AG480" i="58"/>
  <c r="AG489" i="58"/>
  <c r="AG488" i="58"/>
  <c r="AG486" i="58"/>
  <c r="AG487" i="58"/>
  <c r="AG395" i="58"/>
  <c r="AG402" i="58"/>
  <c r="AG394" i="58"/>
  <c r="AG401" i="58"/>
  <c r="AG400" i="58"/>
  <c r="AG399" i="58"/>
  <c r="AG398" i="58"/>
  <c r="AG392" i="58"/>
  <c r="AG397" i="58"/>
  <c r="AG396" i="58"/>
  <c r="AG393" i="58"/>
  <c r="AG307" i="58"/>
  <c r="AG314" i="58"/>
  <c r="AG306" i="58"/>
  <c r="AG309" i="58"/>
  <c r="AG308" i="58"/>
  <c r="AG305" i="58"/>
  <c r="AG304" i="58"/>
  <c r="AG313" i="58"/>
  <c r="AG312" i="58"/>
  <c r="AG310" i="58"/>
  <c r="AG311" i="58"/>
  <c r="AG219" i="58"/>
  <c r="AG226" i="58"/>
  <c r="AG218" i="58"/>
  <c r="AG225" i="58"/>
  <c r="AG224" i="58"/>
  <c r="AG223" i="58"/>
  <c r="AG222" i="58"/>
  <c r="AG216" i="58"/>
  <c r="AG221" i="58"/>
  <c r="AG220" i="58"/>
  <c r="AG217" i="58"/>
  <c r="AG134" i="58"/>
  <c r="AG133" i="58"/>
  <c r="AG132" i="58"/>
  <c r="AG131" i="58"/>
  <c r="AG128" i="58"/>
  <c r="AG138" i="58"/>
  <c r="AG130" i="58"/>
  <c r="AG137" i="58"/>
  <c r="AG129" i="58"/>
  <c r="AG135" i="58"/>
  <c r="AG136" i="58"/>
  <c r="AG46" i="58"/>
  <c r="AG45" i="58"/>
  <c r="AG44" i="58"/>
  <c r="AG43" i="58"/>
  <c r="AG40" i="58"/>
  <c r="AG50" i="58"/>
  <c r="AG42" i="58"/>
  <c r="AG49" i="58"/>
  <c r="AG41" i="58"/>
  <c r="AG47" i="58"/>
  <c r="AG48" i="58"/>
  <c r="AO772" i="58"/>
  <c r="AO770" i="58"/>
  <c r="AO775" i="58"/>
  <c r="AO767" i="58"/>
  <c r="AO774" i="58"/>
  <c r="AO773" i="58"/>
  <c r="AO776" i="58"/>
  <c r="AO768" i="58"/>
  <c r="AO771" i="58"/>
  <c r="AO769" i="58"/>
  <c r="AO766" i="58"/>
  <c r="AO684" i="58"/>
  <c r="AO682" i="58"/>
  <c r="AO687" i="58"/>
  <c r="AO679" i="58"/>
  <c r="AO680" i="58"/>
  <c r="AO688" i="58"/>
  <c r="AO686" i="58"/>
  <c r="AO685" i="58"/>
  <c r="AO683" i="58"/>
  <c r="AO681" i="58"/>
  <c r="AO678" i="58"/>
  <c r="AO600" i="58"/>
  <c r="AO592" i="58"/>
  <c r="AO598" i="58"/>
  <c r="AO597" i="58"/>
  <c r="AO596" i="58"/>
  <c r="AO595" i="58"/>
  <c r="AO594" i="58"/>
  <c r="AO593" i="58"/>
  <c r="AO591" i="58"/>
  <c r="AO599" i="58"/>
  <c r="AO590" i="58"/>
  <c r="AO512" i="58"/>
  <c r="AO504" i="58"/>
  <c r="AO510" i="58"/>
  <c r="AO509" i="58"/>
  <c r="AO511" i="58"/>
  <c r="AO508" i="58"/>
  <c r="AO507" i="58"/>
  <c r="AO506" i="58"/>
  <c r="AO505" i="58"/>
  <c r="AO503" i="58"/>
  <c r="AO502" i="58"/>
  <c r="AO424" i="58"/>
  <c r="AO416" i="58"/>
  <c r="AO422" i="58"/>
  <c r="AO421" i="58"/>
  <c r="AO415" i="58"/>
  <c r="AO423" i="58"/>
  <c r="AO420" i="58"/>
  <c r="AO417" i="58"/>
  <c r="AO419" i="58"/>
  <c r="AO418" i="58"/>
  <c r="AO414" i="58"/>
  <c r="AO336" i="58"/>
  <c r="AO328" i="58"/>
  <c r="AO334" i="58"/>
  <c r="AO333" i="58"/>
  <c r="AO330" i="58"/>
  <c r="AO329" i="58"/>
  <c r="AO327" i="58"/>
  <c r="AO331" i="58"/>
  <c r="AO335" i="58"/>
  <c r="AO332" i="58"/>
  <c r="AO326" i="58"/>
  <c r="AO248" i="58"/>
  <c r="AO240" i="58"/>
  <c r="AO246" i="58"/>
  <c r="AO245" i="58"/>
  <c r="AO244" i="58"/>
  <c r="AO243" i="58"/>
  <c r="AO242" i="58"/>
  <c r="AO241" i="58"/>
  <c r="AO239" i="58"/>
  <c r="AO247" i="58"/>
  <c r="AO238" i="58"/>
  <c r="AO160" i="58"/>
  <c r="AO158" i="58"/>
  <c r="AO157" i="58"/>
  <c r="AO159" i="58"/>
  <c r="AO156" i="58"/>
  <c r="AO155" i="58"/>
  <c r="AO154" i="58"/>
  <c r="AO151" i="58"/>
  <c r="AO153" i="58"/>
  <c r="AO152" i="58"/>
  <c r="AO150" i="58"/>
  <c r="AO68" i="58"/>
  <c r="AO67" i="58"/>
  <c r="AO66" i="58"/>
  <c r="AO65" i="58"/>
  <c r="AO72" i="58"/>
  <c r="AO64" i="58"/>
  <c r="AO69" i="58"/>
  <c r="AO71" i="58"/>
  <c r="AO63" i="58"/>
  <c r="AO70" i="58"/>
  <c r="AO62" i="58"/>
  <c r="AW795" i="58"/>
  <c r="AW794" i="58"/>
  <c r="AW793" i="58"/>
  <c r="AW792" i="58"/>
  <c r="AW791" i="58"/>
  <c r="AW798" i="58"/>
  <c r="AW790" i="58"/>
  <c r="AW789" i="58"/>
  <c r="AW788" i="58"/>
  <c r="AW797" i="58"/>
  <c r="AW796" i="58"/>
  <c r="AW707" i="58"/>
  <c r="AW706" i="58"/>
  <c r="AW705" i="58"/>
  <c r="AW704" i="58"/>
  <c r="AW703" i="58"/>
  <c r="AW710" i="58"/>
  <c r="AW702" i="58"/>
  <c r="AW709" i="58"/>
  <c r="AW701" i="58"/>
  <c r="AW700" i="58"/>
  <c r="AW708" i="58"/>
  <c r="AW619" i="58"/>
  <c r="AW618" i="58"/>
  <c r="AW617" i="58"/>
  <c r="AW615" i="58"/>
  <c r="AW622" i="58"/>
  <c r="AW614" i="58"/>
  <c r="AW616" i="58"/>
  <c r="AW613" i="58"/>
  <c r="AW612" i="58"/>
  <c r="AW621" i="58"/>
  <c r="AW620" i="58"/>
  <c r="AW531" i="58"/>
  <c r="AW530" i="58"/>
  <c r="AW529" i="58"/>
  <c r="AW527" i="58"/>
  <c r="AW534" i="58"/>
  <c r="AW526" i="58"/>
  <c r="AW533" i="58"/>
  <c r="AW532" i="58"/>
  <c r="AW524" i="58"/>
  <c r="AW528" i="58"/>
  <c r="AW525" i="58"/>
  <c r="AW443" i="58"/>
  <c r="AW442" i="58"/>
  <c r="AW441" i="58"/>
  <c r="AW439" i="58"/>
  <c r="AW446" i="58"/>
  <c r="AW438" i="58"/>
  <c r="AW445" i="58"/>
  <c r="AW440" i="58"/>
  <c r="AW437" i="58"/>
  <c r="AW436" i="58"/>
  <c r="AW444" i="58"/>
  <c r="AW355" i="58"/>
  <c r="AW354" i="58"/>
  <c r="AW353" i="58"/>
  <c r="AW351" i="58"/>
  <c r="AW358" i="58"/>
  <c r="AW350" i="58"/>
  <c r="AW357" i="58"/>
  <c r="AW356" i="58"/>
  <c r="AW352" i="58"/>
  <c r="AW348" i="58"/>
  <c r="AW349" i="58"/>
  <c r="AW270" i="58"/>
  <c r="AW262" i="58"/>
  <c r="AW269" i="58"/>
  <c r="AW261" i="58"/>
  <c r="AW268" i="58"/>
  <c r="AW266" i="58"/>
  <c r="AW265" i="58"/>
  <c r="AW260" i="58"/>
  <c r="AW264" i="58"/>
  <c r="AW267" i="58"/>
  <c r="AW263" i="58"/>
  <c r="AW182" i="58"/>
  <c r="AW174" i="58"/>
  <c r="AW181" i="58"/>
  <c r="AW173" i="58"/>
  <c r="AW180" i="58"/>
  <c r="AW178" i="58"/>
  <c r="AW177" i="58"/>
  <c r="AW172" i="58"/>
  <c r="AW176" i="58"/>
  <c r="AW179" i="58"/>
  <c r="AW175" i="58"/>
  <c r="AW94" i="58"/>
  <c r="AW86" i="58"/>
  <c r="AW93" i="58"/>
  <c r="AW85" i="58"/>
  <c r="AW92" i="58"/>
  <c r="AW90" i="58"/>
  <c r="AW89" i="58"/>
  <c r="AW84" i="58"/>
  <c r="AW88" i="58"/>
  <c r="AW91" i="58"/>
  <c r="AW87" i="58"/>
  <c r="BE815" i="58"/>
  <c r="BE814" i="58"/>
  <c r="BE813" i="58"/>
  <c r="BE820" i="58"/>
  <c r="BE812" i="58"/>
  <c r="BE819" i="58"/>
  <c r="BE811" i="58"/>
  <c r="BE818" i="58"/>
  <c r="BE817" i="58"/>
  <c r="BE816" i="58"/>
  <c r="BE810" i="58"/>
  <c r="BE727" i="58"/>
  <c r="BE726" i="58"/>
  <c r="BE725" i="58"/>
  <c r="BE732" i="58"/>
  <c r="BE724" i="58"/>
  <c r="BE731" i="58"/>
  <c r="BE723" i="58"/>
  <c r="BE730" i="58"/>
  <c r="BE729" i="58"/>
  <c r="BE728" i="58"/>
  <c r="BE722" i="58"/>
  <c r="BE639" i="58"/>
  <c r="BE638" i="58"/>
  <c r="BE637" i="58"/>
  <c r="BE644" i="58"/>
  <c r="BE636" i="58"/>
  <c r="BE643" i="58"/>
  <c r="BE635" i="58"/>
  <c r="BE642" i="58"/>
  <c r="BE641" i="58"/>
  <c r="BE640" i="58"/>
  <c r="BE634" i="58"/>
  <c r="BE551" i="58"/>
  <c r="BE550" i="58"/>
  <c r="BE549" i="58"/>
  <c r="BE556" i="58"/>
  <c r="BE548" i="58"/>
  <c r="BE555" i="58"/>
  <c r="BE547" i="58"/>
  <c r="BE554" i="58"/>
  <c r="BE553" i="58"/>
  <c r="BE552" i="58"/>
  <c r="BE546" i="58"/>
  <c r="BE463" i="58"/>
  <c r="BE462" i="58"/>
  <c r="BE461" i="58"/>
  <c r="BE468" i="58"/>
  <c r="BE460" i="58"/>
  <c r="BE467" i="58"/>
  <c r="BE459" i="58"/>
  <c r="BE466" i="58"/>
  <c r="BE465" i="58"/>
  <c r="BE464" i="58"/>
  <c r="BE458" i="58"/>
  <c r="BE375" i="58"/>
  <c r="BE374" i="58"/>
  <c r="BE373" i="58"/>
  <c r="BE380" i="58"/>
  <c r="BE372" i="58"/>
  <c r="BE379" i="58"/>
  <c r="BE371" i="58"/>
  <c r="BE378" i="58"/>
  <c r="BE377" i="58"/>
  <c r="BE376" i="58"/>
  <c r="BE370" i="58"/>
  <c r="BE288" i="58"/>
  <c r="BE287" i="58"/>
  <c r="BE286" i="58"/>
  <c r="BE285" i="58"/>
  <c r="BE292" i="58"/>
  <c r="BE284" i="58"/>
  <c r="BE291" i="58"/>
  <c r="BE283" i="58"/>
  <c r="BE290" i="58"/>
  <c r="BE289" i="58"/>
  <c r="BE282" i="58"/>
  <c r="BE200" i="58"/>
  <c r="BE199" i="58"/>
  <c r="BE198" i="58"/>
  <c r="BE197" i="58"/>
  <c r="BE204" i="58"/>
  <c r="BE196" i="58"/>
  <c r="BE203" i="58"/>
  <c r="BE195" i="58"/>
  <c r="BE202" i="58"/>
  <c r="BE201" i="58"/>
  <c r="BE194" i="58"/>
  <c r="BE112" i="58"/>
  <c r="BE111" i="58"/>
  <c r="BE110" i="58"/>
  <c r="BE109" i="58"/>
  <c r="BE116" i="58"/>
  <c r="BE108" i="58"/>
  <c r="BE115" i="58"/>
  <c r="BE107" i="58"/>
  <c r="BE114" i="58"/>
  <c r="BE113" i="58"/>
  <c r="BE106" i="58"/>
  <c r="BE21" i="58"/>
  <c r="BE28" i="58"/>
  <c r="BE20" i="58"/>
  <c r="BE27" i="58"/>
  <c r="BE19" i="58"/>
  <c r="BE26" i="58"/>
  <c r="BE25" i="58"/>
  <c r="BE24" i="58"/>
  <c r="BE22" i="58"/>
  <c r="BE23" i="58"/>
  <c r="BE18" i="58"/>
  <c r="AG11" i="59"/>
  <c r="AG16" i="59"/>
  <c r="AG13" i="59"/>
  <c r="AG15" i="59"/>
  <c r="AG12" i="59"/>
  <c r="AG17" i="59"/>
  <c r="AG14" i="59"/>
  <c r="I26" i="59"/>
  <c r="I25" i="59"/>
  <c r="I24" i="59"/>
  <c r="I23" i="59"/>
  <c r="I22" i="59"/>
  <c r="I19" i="59"/>
  <c r="I21" i="59"/>
  <c r="I18" i="59"/>
  <c r="I28" i="59"/>
  <c r="I20" i="59"/>
  <c r="I27" i="59"/>
  <c r="I15" i="59"/>
  <c r="I8" i="59"/>
  <c r="I14" i="59"/>
  <c r="I11" i="59"/>
  <c r="I13" i="59"/>
  <c r="I12" i="59"/>
  <c r="I10" i="59"/>
  <c r="I17" i="59"/>
  <c r="I9" i="59"/>
  <c r="I87" i="59"/>
  <c r="I94" i="59"/>
  <c r="I86" i="59"/>
  <c r="I93" i="59"/>
  <c r="I85" i="59"/>
  <c r="I91" i="59"/>
  <c r="I92" i="59"/>
  <c r="I84" i="59"/>
  <c r="I88" i="59"/>
  <c r="I90" i="59"/>
  <c r="I89" i="59"/>
  <c r="I44" i="59"/>
  <c r="I43" i="59"/>
  <c r="I50" i="59"/>
  <c r="I42" i="59"/>
  <c r="I49" i="59"/>
  <c r="I41" i="59"/>
  <c r="I40" i="59"/>
  <c r="I48" i="59"/>
  <c r="I47" i="59"/>
  <c r="I45" i="59"/>
  <c r="I46" i="59"/>
  <c r="I79" i="59"/>
  <c r="I73" i="59"/>
  <c r="I78" i="59"/>
  <c r="I83" i="59"/>
  <c r="I77" i="59"/>
  <c r="I76" i="59"/>
  <c r="I75" i="59"/>
  <c r="I80" i="59"/>
  <c r="I82" i="59"/>
  <c r="I74" i="59"/>
  <c r="I81" i="59"/>
  <c r="I35" i="59"/>
  <c r="I34" i="59"/>
  <c r="I31" i="59"/>
  <c r="I36" i="59"/>
  <c r="I33" i="59"/>
  <c r="I39" i="59"/>
  <c r="I29" i="59"/>
  <c r="I32" i="59"/>
  <c r="I38" i="59"/>
  <c r="I30" i="59"/>
  <c r="I37" i="59"/>
  <c r="I70" i="59"/>
  <c r="I69" i="59"/>
  <c r="I62" i="59"/>
  <c r="I68" i="59"/>
  <c r="I66" i="59"/>
  <c r="I63" i="59"/>
  <c r="I67" i="59"/>
  <c r="I65" i="59"/>
  <c r="I72" i="59"/>
  <c r="I64" i="59"/>
  <c r="I71" i="59"/>
  <c r="I61" i="59"/>
  <c r="I53" i="59"/>
  <c r="I54" i="59"/>
  <c r="I60" i="59"/>
  <c r="I52" i="59"/>
  <c r="I57" i="59"/>
  <c r="I59" i="59"/>
  <c r="I51" i="59"/>
  <c r="I58" i="59"/>
  <c r="I56" i="59"/>
  <c r="I55" i="59"/>
  <c r="H10" i="56" l="1"/>
  <c r="G10" i="56"/>
  <c r="J24" i="63" l="1"/>
  <c r="J59" i="62"/>
  <c r="I24" i="63"/>
  <c r="I59" i="62"/>
  <c r="Y40" i="59"/>
  <c r="Q18" i="59"/>
  <c r="AO16" i="59" l="1"/>
  <c r="AO8" i="59"/>
  <c r="AO7" i="59"/>
  <c r="AO15" i="59"/>
  <c r="AO14" i="59"/>
  <c r="AO13" i="59"/>
  <c r="AO11" i="59"/>
  <c r="AO10" i="59"/>
  <c r="AO9" i="59"/>
  <c r="AO17" i="59"/>
  <c r="AO12" i="59"/>
  <c r="BE14" i="59"/>
  <c r="BE13" i="59"/>
  <c r="BE12" i="59"/>
  <c r="BE11" i="59"/>
  <c r="BE9" i="59"/>
  <c r="BE17" i="59"/>
  <c r="BE8" i="59"/>
  <c r="BE16" i="59"/>
  <c r="BE10" i="59"/>
  <c r="BE15" i="59"/>
  <c r="BE7" i="59"/>
  <c r="AO87" i="59"/>
  <c r="AO94" i="59"/>
  <c r="AO86" i="59"/>
  <c r="AO84" i="59"/>
  <c r="AO93" i="59"/>
  <c r="AO85" i="59"/>
  <c r="AO92" i="59"/>
  <c r="AO90" i="59"/>
  <c r="AO89" i="59"/>
  <c r="AO91" i="59"/>
  <c r="AO88" i="59"/>
  <c r="AW93" i="59"/>
  <c r="AW85" i="59"/>
  <c r="AW92" i="59"/>
  <c r="AW91" i="59"/>
  <c r="AW90" i="59"/>
  <c r="AW88" i="59"/>
  <c r="AW87" i="59"/>
  <c r="AW86" i="59"/>
  <c r="AW94" i="59"/>
  <c r="AW84" i="59"/>
  <c r="AW89" i="59"/>
  <c r="BE91" i="59"/>
  <c r="BE90" i="59"/>
  <c r="BE89" i="59"/>
  <c r="BE88" i="59"/>
  <c r="BE94" i="59"/>
  <c r="BE86" i="59"/>
  <c r="BE93" i="59"/>
  <c r="BE85" i="59"/>
  <c r="BE87" i="59"/>
  <c r="BE92" i="59"/>
  <c r="BE84" i="59"/>
  <c r="AW14" i="59"/>
  <c r="AW13" i="59"/>
  <c r="AW12" i="59"/>
  <c r="AW11" i="59"/>
  <c r="AW17" i="59"/>
  <c r="AW9" i="59"/>
  <c r="AW7" i="59"/>
  <c r="AW16" i="59"/>
  <c r="AW8" i="59"/>
  <c r="AW15" i="59"/>
  <c r="AW10" i="59"/>
  <c r="AO78" i="59"/>
  <c r="AO77" i="59"/>
  <c r="AO76" i="59"/>
  <c r="AO73" i="59"/>
  <c r="AO83" i="59"/>
  <c r="AO75" i="59"/>
  <c r="AO81" i="59"/>
  <c r="AO80" i="59"/>
  <c r="AO74" i="59"/>
  <c r="AO79" i="59"/>
  <c r="AO82" i="59"/>
  <c r="AW76" i="59"/>
  <c r="AW73" i="59"/>
  <c r="AW83" i="59"/>
  <c r="AW75" i="59"/>
  <c r="AW82" i="59"/>
  <c r="AW74" i="59"/>
  <c r="AW81" i="59"/>
  <c r="AW79" i="59"/>
  <c r="AW78" i="59"/>
  <c r="AW80" i="59"/>
  <c r="AW77" i="59"/>
  <c r="BE83" i="59"/>
  <c r="BE75" i="59"/>
  <c r="BE82" i="59"/>
  <c r="BE74" i="59"/>
  <c r="BE73" i="59"/>
  <c r="BE81" i="59"/>
  <c r="BE80" i="59"/>
  <c r="BE78" i="59"/>
  <c r="BE77" i="59"/>
  <c r="BE79" i="59"/>
  <c r="BE76" i="59"/>
  <c r="AO69" i="59"/>
  <c r="AO68" i="59"/>
  <c r="AO67" i="59"/>
  <c r="AO66" i="59"/>
  <c r="AO62" i="59"/>
  <c r="AO72" i="59"/>
  <c r="AO64" i="59"/>
  <c r="AO71" i="59"/>
  <c r="AO63" i="59"/>
  <c r="AO70" i="59"/>
  <c r="AO65" i="59"/>
  <c r="AW67" i="59"/>
  <c r="AW66" i="59"/>
  <c r="AW62" i="59"/>
  <c r="AW65" i="59"/>
  <c r="AW72" i="59"/>
  <c r="AW64" i="59"/>
  <c r="AW70" i="59"/>
  <c r="AW69" i="59"/>
  <c r="AW71" i="59"/>
  <c r="AW68" i="59"/>
  <c r="AW63" i="59"/>
  <c r="BE66" i="59"/>
  <c r="BE65" i="59"/>
  <c r="BE72" i="59"/>
  <c r="BE64" i="59"/>
  <c r="BE62" i="59"/>
  <c r="BE71" i="59"/>
  <c r="BE63" i="59"/>
  <c r="BE69" i="59"/>
  <c r="BE68" i="59"/>
  <c r="BE67" i="59"/>
  <c r="BE70" i="59"/>
  <c r="AO60" i="59"/>
  <c r="AO52" i="59"/>
  <c r="AO59" i="59"/>
  <c r="AO58" i="59"/>
  <c r="AO57" i="59"/>
  <c r="AO55" i="59"/>
  <c r="AO54" i="59"/>
  <c r="AO61" i="59"/>
  <c r="AO56" i="59"/>
  <c r="AO51" i="59"/>
  <c r="AO53" i="59"/>
  <c r="AW58" i="59"/>
  <c r="AW57" i="59"/>
  <c r="AW56" i="59"/>
  <c r="AW51" i="59"/>
  <c r="AW55" i="59"/>
  <c r="AW61" i="59"/>
  <c r="AW53" i="59"/>
  <c r="AW60" i="59"/>
  <c r="AW52" i="59"/>
  <c r="AW54" i="59"/>
  <c r="AW59" i="59"/>
  <c r="BE57" i="59"/>
  <c r="BE56" i="59"/>
  <c r="BE55" i="59"/>
  <c r="BE54" i="59"/>
  <c r="BE51" i="59"/>
  <c r="BE60" i="59"/>
  <c r="BE52" i="59"/>
  <c r="BE59" i="59"/>
  <c r="BE61" i="59"/>
  <c r="BE58" i="59"/>
  <c r="BE53" i="59"/>
  <c r="AO43" i="59"/>
  <c r="AO50" i="59"/>
  <c r="AO42" i="59"/>
  <c r="AO49" i="59"/>
  <c r="AO41" i="59"/>
  <c r="AO48" i="59"/>
  <c r="AO46" i="59"/>
  <c r="AO40" i="59"/>
  <c r="AO45" i="59"/>
  <c r="AO44" i="59"/>
  <c r="AO47" i="59"/>
  <c r="AW49" i="59"/>
  <c r="AW41" i="59"/>
  <c r="AW48" i="59"/>
  <c r="AW47" i="59"/>
  <c r="AW46" i="59"/>
  <c r="AW40" i="59"/>
  <c r="AW44" i="59"/>
  <c r="AW43" i="59"/>
  <c r="AW50" i="59"/>
  <c r="AW45" i="59"/>
  <c r="AW42" i="59"/>
  <c r="BE48" i="59"/>
  <c r="BE40" i="59"/>
  <c r="BE47" i="59"/>
  <c r="BE46" i="59"/>
  <c r="BE45" i="59"/>
  <c r="BE43" i="59"/>
  <c r="BE50" i="59"/>
  <c r="BE42" i="59"/>
  <c r="BE41" i="59"/>
  <c r="BE49" i="59"/>
  <c r="BE44" i="59"/>
  <c r="AO34" i="59"/>
  <c r="AO33" i="59"/>
  <c r="AO32" i="59"/>
  <c r="AO39" i="59"/>
  <c r="AO31" i="59"/>
  <c r="AO37" i="59"/>
  <c r="AO36" i="59"/>
  <c r="AO29" i="59"/>
  <c r="AO35" i="59"/>
  <c r="AO30" i="59"/>
  <c r="AO38" i="59"/>
  <c r="AW32" i="59"/>
  <c r="AW39" i="59"/>
  <c r="AW31" i="59"/>
  <c r="AW38" i="59"/>
  <c r="AW30" i="59"/>
  <c r="AW37" i="59"/>
  <c r="AW35" i="59"/>
  <c r="AW34" i="59"/>
  <c r="AW29" i="59"/>
  <c r="AW36" i="59"/>
  <c r="AW33" i="59"/>
  <c r="BE32" i="59"/>
  <c r="BE39" i="59"/>
  <c r="BE31" i="59"/>
  <c r="BE38" i="59"/>
  <c r="BE30" i="59"/>
  <c r="BE37" i="59"/>
  <c r="BE35" i="59"/>
  <c r="BE34" i="59"/>
  <c r="BE33" i="59"/>
  <c r="BE36" i="59"/>
  <c r="BE29" i="59"/>
  <c r="AO25" i="59"/>
  <c r="AO24" i="59"/>
  <c r="AO23" i="59"/>
  <c r="AO22" i="59"/>
  <c r="AO28" i="59"/>
  <c r="AO20" i="59"/>
  <c r="AO27" i="59"/>
  <c r="AO19" i="59"/>
  <c r="AO18" i="59"/>
  <c r="AO26" i="59"/>
  <c r="AO21" i="59"/>
  <c r="AW23" i="59"/>
  <c r="AW22" i="59"/>
  <c r="AW21" i="59"/>
  <c r="AW28" i="59"/>
  <c r="AW20" i="59"/>
  <c r="AW26" i="59"/>
  <c r="AW18" i="59"/>
  <c r="AW25" i="59"/>
  <c r="AW24" i="59"/>
  <c r="AW27" i="59"/>
  <c r="AW19" i="59"/>
  <c r="BE23" i="59"/>
  <c r="BE22" i="59"/>
  <c r="BE21" i="59"/>
  <c r="BE28" i="59"/>
  <c r="BE20" i="59"/>
  <c r="BE26" i="59"/>
  <c r="BE18" i="59"/>
  <c r="BE25" i="59"/>
  <c r="BE19" i="59"/>
  <c r="BE27" i="59"/>
  <c r="BE24" i="59"/>
  <c r="Q33" i="59"/>
  <c r="Q32" i="59"/>
  <c r="Q37" i="59"/>
  <c r="Q39" i="59"/>
  <c r="Q31" i="59"/>
  <c r="Q34" i="59"/>
  <c r="Q38" i="59"/>
  <c r="Q30" i="59"/>
  <c r="Q36" i="59"/>
  <c r="Q29" i="59"/>
  <c r="Q35" i="59"/>
  <c r="Y49" i="59"/>
  <c r="Y41" i="59"/>
  <c r="Y48" i="59"/>
  <c r="Y47" i="59"/>
  <c r="Y46" i="59"/>
  <c r="Y45" i="59"/>
  <c r="Y44" i="59"/>
  <c r="Y50" i="59"/>
  <c r="Y43" i="59"/>
  <c r="Y42" i="59"/>
  <c r="Y58" i="59"/>
  <c r="Y57" i="59"/>
  <c r="Y56" i="59"/>
  <c r="Y55" i="59"/>
  <c r="Y51" i="59"/>
  <c r="Y54" i="59"/>
  <c r="Y61" i="59"/>
  <c r="Y53" i="59"/>
  <c r="Y60" i="59"/>
  <c r="Y52" i="59"/>
  <c r="Y59" i="59"/>
  <c r="Q22" i="59"/>
  <c r="Q24" i="59"/>
  <c r="Q21" i="59"/>
  <c r="Q23" i="59"/>
  <c r="Q20" i="59"/>
  <c r="Q19" i="59"/>
  <c r="Q25" i="59"/>
  <c r="Q28" i="59"/>
  <c r="Q27" i="59"/>
  <c r="Q26" i="59"/>
  <c r="Q50" i="59"/>
  <c r="Q42" i="59"/>
  <c r="Q49" i="59"/>
  <c r="Q41" i="59"/>
  <c r="Q48" i="59"/>
  <c r="Q46" i="59"/>
  <c r="Q47" i="59"/>
  <c r="Q43" i="59"/>
  <c r="Q45" i="59"/>
  <c r="Q44" i="59"/>
  <c r="Q40" i="59"/>
  <c r="Q14" i="59"/>
  <c r="Q13" i="59"/>
  <c r="Q12" i="59"/>
  <c r="Q7" i="59"/>
  <c r="Q11" i="59"/>
  <c r="Q10" i="59"/>
  <c r="Q17" i="59"/>
  <c r="Q9" i="59"/>
  <c r="Q16" i="59"/>
  <c r="Q8" i="59"/>
  <c r="Q15" i="59"/>
  <c r="Y32" i="59"/>
  <c r="Y39" i="59"/>
  <c r="Y31" i="59"/>
  <c r="Y38" i="59"/>
  <c r="Y30" i="59"/>
  <c r="Y37" i="59"/>
  <c r="Y36" i="59"/>
  <c r="Y35" i="59"/>
  <c r="Y29" i="59"/>
  <c r="Y34" i="59"/>
  <c r="Y33" i="59"/>
  <c r="Y14" i="59"/>
  <c r="Y13" i="59"/>
  <c r="Y12" i="59"/>
  <c r="Y7" i="59"/>
  <c r="Y11" i="59"/>
  <c r="Y10" i="59"/>
  <c r="Y17" i="59"/>
  <c r="Y9" i="59"/>
  <c r="Y16" i="59"/>
  <c r="Y8" i="59"/>
  <c r="Y15" i="59"/>
  <c r="Y23" i="59"/>
  <c r="Y22" i="59"/>
  <c r="Y21" i="59"/>
  <c r="Y28" i="59"/>
  <c r="Y20" i="59"/>
  <c r="Y27" i="59"/>
  <c r="Y19" i="59"/>
  <c r="Y26" i="59"/>
  <c r="Y24" i="59"/>
  <c r="Y25" i="59"/>
  <c r="Y18" i="59"/>
  <c r="Q77" i="59"/>
  <c r="Q76" i="59"/>
  <c r="Q83" i="59"/>
  <c r="Q75" i="59"/>
  <c r="Q81" i="59"/>
  <c r="Q82" i="59"/>
  <c r="Q74" i="59"/>
  <c r="Q73" i="59"/>
  <c r="Q78" i="59"/>
  <c r="Q80" i="59"/>
  <c r="Q79" i="59"/>
  <c r="Q68" i="59"/>
  <c r="Q67" i="59"/>
  <c r="Q66" i="59"/>
  <c r="Q62" i="59"/>
  <c r="Q65" i="59"/>
  <c r="Q72" i="59"/>
  <c r="Q64" i="59"/>
  <c r="Q71" i="59"/>
  <c r="Q63" i="59"/>
  <c r="Q69" i="59"/>
  <c r="Q70" i="59"/>
  <c r="Y76" i="59"/>
  <c r="Y83" i="59"/>
  <c r="Y75" i="59"/>
  <c r="Y73" i="59"/>
  <c r="Y82" i="59"/>
  <c r="Y74" i="59"/>
  <c r="Y81" i="59"/>
  <c r="Y80" i="59"/>
  <c r="Y77" i="59"/>
  <c r="Y79" i="59"/>
  <c r="Y78" i="59"/>
  <c r="Q94" i="59"/>
  <c r="Q86" i="59"/>
  <c r="Q93" i="59"/>
  <c r="Q85" i="59"/>
  <c r="Q90" i="59"/>
  <c r="Q92" i="59"/>
  <c r="Q84" i="59"/>
  <c r="Q91" i="59"/>
  <c r="Q89" i="59"/>
  <c r="Q88" i="59"/>
  <c r="Q87" i="59"/>
  <c r="Y93" i="59"/>
  <c r="Y85" i="59"/>
  <c r="Y84" i="59"/>
  <c r="Y92" i="59"/>
  <c r="Y91" i="59"/>
  <c r="Y90" i="59"/>
  <c r="Y89" i="59"/>
  <c r="Y88" i="59"/>
  <c r="Y94" i="59"/>
  <c r="Y87" i="59"/>
  <c r="Y86" i="59"/>
  <c r="Q59" i="59"/>
  <c r="Q58" i="59"/>
  <c r="Q60" i="59"/>
  <c r="Q57" i="59"/>
  <c r="Q56" i="59"/>
  <c r="Q55" i="59"/>
  <c r="Q54" i="59"/>
  <c r="Q51" i="59"/>
  <c r="Q61" i="59"/>
  <c r="Q53" i="59"/>
  <c r="Q52" i="59"/>
  <c r="Y67" i="59"/>
  <c r="Y66" i="59"/>
  <c r="Y65" i="59"/>
  <c r="Y62" i="59"/>
  <c r="Y72" i="59"/>
  <c r="Y64" i="59"/>
  <c r="Y71" i="59"/>
  <c r="Y63" i="59"/>
  <c r="Y70" i="59"/>
  <c r="Y69" i="59"/>
  <c r="Y68" i="59"/>
  <c r="L44" i="19"/>
  <c r="I11" i="20"/>
  <c r="L11" i="20"/>
  <c r="I10" i="20"/>
  <c r="L10" i="20"/>
  <c r="I9" i="20"/>
  <c r="L9" i="20"/>
  <c r="L8" i="20"/>
  <c r="I8" i="20"/>
  <c r="L7" i="20"/>
  <c r="I7" i="20"/>
  <c r="I6" i="20"/>
  <c r="I44" i="19" l="1"/>
  <c r="I13" i="20"/>
  <c r="L13" i="20"/>
  <c r="I12" i="20"/>
  <c r="S11" i="20" s="1"/>
  <c r="R11" i="20" s="1"/>
  <c r="L12" i="20"/>
  <c r="I17" i="19"/>
  <c r="L17" i="19"/>
  <c r="L63" i="19"/>
  <c r="I63" i="19"/>
  <c r="L31" i="19"/>
  <c r="I31" i="19"/>
  <c r="I74" i="19"/>
  <c r="L74" i="19"/>
  <c r="I66" i="19"/>
  <c r="L66" i="19"/>
  <c r="I18" i="19"/>
  <c r="L18" i="19"/>
  <c r="I75" i="19"/>
  <c r="L75" i="19"/>
  <c r="I43" i="19"/>
  <c r="L43" i="19"/>
  <c r="L11" i="19"/>
  <c r="L10" i="19"/>
  <c r="I72" i="19"/>
  <c r="L72" i="19"/>
  <c r="I40" i="19"/>
  <c r="L40" i="19"/>
  <c r="I8" i="19"/>
  <c r="L8" i="19"/>
  <c r="L78" i="19"/>
  <c r="I78" i="19"/>
  <c r="L46" i="19"/>
  <c r="I46" i="19"/>
  <c r="L14" i="19"/>
  <c r="I14" i="19"/>
  <c r="I77" i="19"/>
  <c r="L77" i="19"/>
  <c r="L45" i="19"/>
  <c r="I45" i="19"/>
  <c r="L13" i="19"/>
  <c r="I13" i="19"/>
  <c r="L28" i="19"/>
  <c r="I28" i="19"/>
  <c r="L52" i="19"/>
  <c r="I52" i="19"/>
  <c r="I49" i="19"/>
  <c r="L49" i="19"/>
  <c r="L68" i="19"/>
  <c r="I68" i="19"/>
  <c r="L55" i="19"/>
  <c r="I55" i="19"/>
  <c r="L23" i="19"/>
  <c r="I23" i="19"/>
  <c r="I26" i="19"/>
  <c r="L26" i="19"/>
  <c r="I34" i="19"/>
  <c r="L34" i="19"/>
  <c r="I67" i="19"/>
  <c r="L67" i="19"/>
  <c r="I35" i="19"/>
  <c r="L35" i="19"/>
  <c r="I64" i="19"/>
  <c r="L64" i="19"/>
  <c r="I32" i="19"/>
  <c r="L32" i="19"/>
  <c r="L70" i="19"/>
  <c r="I70" i="19"/>
  <c r="L38" i="19"/>
  <c r="I38" i="19"/>
  <c r="I6" i="19"/>
  <c r="L6" i="19"/>
  <c r="L69" i="19"/>
  <c r="I69" i="19"/>
  <c r="I37" i="19"/>
  <c r="L37" i="19"/>
  <c r="I42" i="19"/>
  <c r="L42" i="19"/>
  <c r="I73" i="19"/>
  <c r="L73" i="19"/>
  <c r="I41" i="19"/>
  <c r="L41" i="19"/>
  <c r="L79" i="19"/>
  <c r="I79" i="19"/>
  <c r="L47" i="19"/>
  <c r="I47" i="19"/>
  <c r="L15" i="19"/>
  <c r="I15" i="19"/>
  <c r="I59" i="19"/>
  <c r="L59" i="19"/>
  <c r="I27" i="19"/>
  <c r="L27" i="19"/>
  <c r="I56" i="19"/>
  <c r="L56" i="19"/>
  <c r="I24" i="19"/>
  <c r="L24" i="19"/>
  <c r="L62" i="19"/>
  <c r="I62" i="19"/>
  <c r="L30" i="19"/>
  <c r="I30" i="19"/>
  <c r="L61" i="19"/>
  <c r="I61" i="19"/>
  <c r="L29" i="19"/>
  <c r="I29" i="19"/>
  <c r="I9" i="19"/>
  <c r="L9" i="19"/>
  <c r="I65" i="19"/>
  <c r="L65" i="19"/>
  <c r="L33" i="19"/>
  <c r="I33" i="19"/>
  <c r="I50" i="19"/>
  <c r="L50" i="19"/>
  <c r="L71" i="19"/>
  <c r="I71" i="19"/>
  <c r="L39" i="19"/>
  <c r="I39" i="19"/>
  <c r="L7" i="19"/>
  <c r="I7" i="19"/>
  <c r="L12" i="19"/>
  <c r="I12" i="19"/>
  <c r="L20" i="19"/>
  <c r="I20" i="19"/>
  <c r="I58" i="19"/>
  <c r="L58" i="19"/>
  <c r="L36" i="19"/>
  <c r="I36" i="19"/>
  <c r="I51" i="19"/>
  <c r="L51" i="19"/>
  <c r="I19" i="19"/>
  <c r="L19" i="19"/>
  <c r="L60" i="19"/>
  <c r="I60" i="19"/>
  <c r="I48" i="19"/>
  <c r="L48" i="19"/>
  <c r="I16" i="19"/>
  <c r="L16" i="19"/>
  <c r="L76" i="19"/>
  <c r="I76" i="19"/>
  <c r="L54" i="19"/>
  <c r="I54" i="19"/>
  <c r="L22" i="19"/>
  <c r="I22" i="19"/>
  <c r="L53" i="19"/>
  <c r="I53" i="19"/>
  <c r="L21" i="19"/>
  <c r="I21" i="19"/>
  <c r="L57" i="19"/>
  <c r="I57" i="19"/>
  <c r="I25" i="19"/>
  <c r="L25" i="19"/>
  <c r="J11" i="54"/>
  <c r="K11" i="54"/>
  <c r="J12" i="54"/>
  <c r="K12" i="54"/>
  <c r="J13" i="54"/>
  <c r="K13" i="54"/>
  <c r="Y11" i="20" l="1"/>
  <c r="X11" i="20" s="1"/>
  <c r="S13" i="20"/>
  <c r="R13" i="20" s="1"/>
  <c r="S10" i="20"/>
  <c r="R10" i="20" s="1"/>
  <c r="Y10" i="20"/>
  <c r="X10" i="20" s="1"/>
  <c r="Y12" i="20"/>
  <c r="X12" i="20" s="1"/>
  <c r="S8" i="20"/>
  <c r="R8" i="20" s="1"/>
  <c r="S9" i="20"/>
  <c r="R9" i="20" s="1"/>
  <c r="Y13" i="20"/>
  <c r="X13" i="20" s="1"/>
  <c r="Y7" i="20"/>
  <c r="X7" i="20" s="1"/>
  <c r="S12" i="20"/>
  <c r="R12" i="20" s="1"/>
  <c r="S7" i="20"/>
  <c r="R7" i="20" s="1"/>
  <c r="Y9" i="20"/>
  <c r="X9" i="20" s="1"/>
  <c r="Y8" i="20"/>
  <c r="X8" i="20" s="1"/>
  <c r="S6" i="20"/>
  <c r="R6" i="20" s="1"/>
  <c r="Y6" i="20"/>
  <c r="X6" i="20" s="1"/>
  <c r="AE77" i="19"/>
  <c r="AD77" i="19" s="1"/>
  <c r="AE70" i="19"/>
  <c r="AD70" i="19" s="1"/>
  <c r="AE62" i="19"/>
  <c r="AD62" i="19" s="1"/>
  <c r="AE54" i="19"/>
  <c r="AD54" i="19" s="1"/>
  <c r="AE76" i="19"/>
  <c r="AD76" i="19" s="1"/>
  <c r="AE69" i="19"/>
  <c r="AD69" i="19" s="1"/>
  <c r="AE61" i="19"/>
  <c r="AD61" i="19" s="1"/>
  <c r="AE75" i="19"/>
  <c r="AD75" i="19" s="1"/>
  <c r="AE68" i="19"/>
  <c r="AD68" i="19" s="1"/>
  <c r="AE60" i="19"/>
  <c r="AD60" i="19" s="1"/>
  <c r="AE52" i="19"/>
  <c r="AD52" i="19" s="1"/>
  <c r="AE67" i="19"/>
  <c r="AD67" i="19" s="1"/>
  <c r="AE59" i="19"/>
  <c r="AD59" i="19" s="1"/>
  <c r="AE74" i="19"/>
  <c r="AD74" i="19" s="1"/>
  <c r="AE66" i="19"/>
  <c r="AD66" i="19" s="1"/>
  <c r="AE79" i="19"/>
  <c r="AD79" i="19" s="1"/>
  <c r="AE73" i="19"/>
  <c r="AD73" i="19" s="1"/>
  <c r="AE65" i="19"/>
  <c r="AD65" i="19" s="1"/>
  <c r="AE57" i="19"/>
  <c r="AD57" i="19" s="1"/>
  <c r="AE72" i="19"/>
  <c r="AD72" i="19" s="1"/>
  <c r="AE64" i="19"/>
  <c r="AD64" i="19" s="1"/>
  <c r="AE56" i="19"/>
  <c r="AD56" i="19" s="1"/>
  <c r="AE53" i="19"/>
  <c r="AD53" i="19" s="1"/>
  <c r="AE44" i="19"/>
  <c r="AD44" i="19" s="1"/>
  <c r="AE36" i="19"/>
  <c r="AD36" i="19" s="1"/>
  <c r="AE28" i="19"/>
  <c r="AD28" i="19" s="1"/>
  <c r="AE20" i="19"/>
  <c r="AD20" i="19" s="1"/>
  <c r="AE12" i="19"/>
  <c r="AD12" i="19" s="1"/>
  <c r="AE51" i="19"/>
  <c r="AD51" i="19" s="1"/>
  <c r="AE43" i="19"/>
  <c r="AD43" i="19" s="1"/>
  <c r="AE35" i="19"/>
  <c r="AD35" i="19" s="1"/>
  <c r="AE27" i="19"/>
  <c r="AD27" i="19" s="1"/>
  <c r="AE19" i="19"/>
  <c r="AD19" i="19" s="1"/>
  <c r="AE11" i="19"/>
  <c r="AD11" i="19" s="1"/>
  <c r="AE50" i="19"/>
  <c r="AD50" i="19" s="1"/>
  <c r="AE42" i="19"/>
  <c r="AD42" i="19" s="1"/>
  <c r="AE34" i="19"/>
  <c r="AD34" i="19" s="1"/>
  <c r="AE26" i="19"/>
  <c r="AD26" i="19" s="1"/>
  <c r="AE18" i="19"/>
  <c r="AD18" i="19" s="1"/>
  <c r="AE10" i="19"/>
  <c r="AD10" i="19" s="1"/>
  <c r="AE78" i="19"/>
  <c r="AD78" i="19" s="1"/>
  <c r="AE49" i="19"/>
  <c r="AD49" i="19" s="1"/>
  <c r="AE41" i="19"/>
  <c r="AD41" i="19" s="1"/>
  <c r="AE33" i="19"/>
  <c r="AD33" i="19" s="1"/>
  <c r="AE25" i="19"/>
  <c r="AD25" i="19" s="1"/>
  <c r="AE17" i="19"/>
  <c r="AD17" i="19" s="1"/>
  <c r="AE9" i="19"/>
  <c r="AD9" i="19" s="1"/>
  <c r="AE55" i="19"/>
  <c r="AD55" i="19" s="1"/>
  <c r="AE13" i="19"/>
  <c r="AD13" i="19" s="1"/>
  <c r="AE71" i="19"/>
  <c r="AD71" i="19" s="1"/>
  <c r="AE48" i="19"/>
  <c r="AD48" i="19" s="1"/>
  <c r="AE40" i="19"/>
  <c r="AD40" i="19" s="1"/>
  <c r="AE32" i="19"/>
  <c r="AD32" i="19" s="1"/>
  <c r="AE24" i="19"/>
  <c r="AD24" i="19" s="1"/>
  <c r="AE16" i="19"/>
  <c r="AD16" i="19" s="1"/>
  <c r="AE8" i="19"/>
  <c r="AD8" i="19" s="1"/>
  <c r="AE45" i="19"/>
  <c r="AD45" i="19" s="1"/>
  <c r="AE21" i="19"/>
  <c r="AD21" i="19" s="1"/>
  <c r="AE63" i="19"/>
  <c r="AD63" i="19" s="1"/>
  <c r="AE47" i="19"/>
  <c r="AD47" i="19" s="1"/>
  <c r="AE39" i="19"/>
  <c r="AD39" i="19" s="1"/>
  <c r="AE31" i="19"/>
  <c r="AD31" i="19" s="1"/>
  <c r="AE23" i="19"/>
  <c r="AD23" i="19" s="1"/>
  <c r="AE15" i="19"/>
  <c r="AD15" i="19" s="1"/>
  <c r="AE7" i="19"/>
  <c r="AD7" i="19" s="1"/>
  <c r="AE37" i="19"/>
  <c r="AD37" i="19" s="1"/>
  <c r="AE58" i="19"/>
  <c r="AD58" i="19" s="1"/>
  <c r="AE46" i="19"/>
  <c r="AD46" i="19" s="1"/>
  <c r="AE38" i="19"/>
  <c r="AD38" i="19" s="1"/>
  <c r="AE30" i="19"/>
  <c r="AD30" i="19" s="1"/>
  <c r="AE22" i="19"/>
  <c r="AD22" i="19" s="1"/>
  <c r="AE14" i="19"/>
  <c r="AD14" i="19" s="1"/>
  <c r="AE6" i="19"/>
  <c r="AD6" i="19" s="1"/>
  <c r="AE29" i="19"/>
  <c r="AD29" i="19" s="1"/>
  <c r="S73" i="19"/>
  <c r="R73" i="19" s="1"/>
  <c r="S65" i="19"/>
  <c r="R65" i="19" s="1"/>
  <c r="S57" i="19"/>
  <c r="R57" i="19" s="1"/>
  <c r="S49" i="19"/>
  <c r="R49" i="19" s="1"/>
  <c r="S41" i="19"/>
  <c r="R41" i="19" s="1"/>
  <c r="S33" i="19"/>
  <c r="R33" i="19" s="1"/>
  <c r="S25" i="19"/>
  <c r="R25" i="19" s="1"/>
  <c r="S17" i="19"/>
  <c r="R17" i="19" s="1"/>
  <c r="S9" i="19"/>
  <c r="R9" i="19" s="1"/>
  <c r="S64" i="19"/>
  <c r="R64" i="19" s="1"/>
  <c r="S40" i="19"/>
  <c r="R40" i="19" s="1"/>
  <c r="S24" i="19"/>
  <c r="R24" i="19" s="1"/>
  <c r="S8" i="19"/>
  <c r="R8" i="19" s="1"/>
  <c r="S72" i="19"/>
  <c r="R72" i="19" s="1"/>
  <c r="S56" i="19"/>
  <c r="R56" i="19" s="1"/>
  <c r="S48" i="19"/>
  <c r="R48" i="19" s="1"/>
  <c r="S32" i="19"/>
  <c r="R32" i="19" s="1"/>
  <c r="S16" i="19"/>
  <c r="R16" i="19" s="1"/>
  <c r="S79" i="19"/>
  <c r="R79" i="19" s="1"/>
  <c r="S71" i="19"/>
  <c r="R71" i="19" s="1"/>
  <c r="S63" i="19"/>
  <c r="R63" i="19" s="1"/>
  <c r="S55" i="19"/>
  <c r="R55" i="19" s="1"/>
  <c r="S47" i="19"/>
  <c r="R47" i="19" s="1"/>
  <c r="S39" i="19"/>
  <c r="R39" i="19" s="1"/>
  <c r="S31" i="19"/>
  <c r="R31" i="19" s="1"/>
  <c r="S23" i="19"/>
  <c r="R23" i="19" s="1"/>
  <c r="S15" i="19"/>
  <c r="R15" i="19" s="1"/>
  <c r="S7" i="19"/>
  <c r="R7" i="19" s="1"/>
  <c r="S78" i="19"/>
  <c r="R78" i="19" s="1"/>
  <c r="S70" i="19"/>
  <c r="R70" i="19" s="1"/>
  <c r="S62" i="19"/>
  <c r="R62" i="19" s="1"/>
  <c r="S54" i="19"/>
  <c r="R54" i="19" s="1"/>
  <c r="S46" i="19"/>
  <c r="R46" i="19" s="1"/>
  <c r="S38" i="19"/>
  <c r="R38" i="19" s="1"/>
  <c r="S30" i="19"/>
  <c r="R30" i="19" s="1"/>
  <c r="S22" i="19"/>
  <c r="R22" i="19" s="1"/>
  <c r="S14" i="19"/>
  <c r="R14" i="19" s="1"/>
  <c r="S6" i="19"/>
  <c r="R6" i="19" s="1"/>
  <c r="T6" i="19" s="1"/>
  <c r="S66" i="19"/>
  <c r="R66" i="19" s="1"/>
  <c r="S34" i="19"/>
  <c r="R34" i="19" s="1"/>
  <c r="S77" i="19"/>
  <c r="R77" i="19" s="1"/>
  <c r="S69" i="19"/>
  <c r="R69" i="19" s="1"/>
  <c r="S61" i="19"/>
  <c r="R61" i="19" s="1"/>
  <c r="S53" i="19"/>
  <c r="R53" i="19" s="1"/>
  <c r="S45" i="19"/>
  <c r="R45" i="19" s="1"/>
  <c r="S37" i="19"/>
  <c r="R37" i="19" s="1"/>
  <c r="S29" i="19"/>
  <c r="R29" i="19" s="1"/>
  <c r="S21" i="19"/>
  <c r="R21" i="19" s="1"/>
  <c r="S13" i="19"/>
  <c r="R13" i="19" s="1"/>
  <c r="S50" i="19"/>
  <c r="R50" i="19" s="1"/>
  <c r="S10" i="19"/>
  <c r="R10" i="19" s="1"/>
  <c r="S76" i="19"/>
  <c r="R76" i="19" s="1"/>
  <c r="S68" i="19"/>
  <c r="R68" i="19" s="1"/>
  <c r="S60" i="19"/>
  <c r="R60" i="19" s="1"/>
  <c r="S52" i="19"/>
  <c r="R52" i="19" s="1"/>
  <c r="S44" i="19"/>
  <c r="R44" i="19" s="1"/>
  <c r="S36" i="19"/>
  <c r="R36" i="19" s="1"/>
  <c r="S28" i="19"/>
  <c r="R28" i="19" s="1"/>
  <c r="S20" i="19"/>
  <c r="R20" i="19" s="1"/>
  <c r="S12" i="19"/>
  <c r="R12" i="19" s="1"/>
  <c r="S74" i="19"/>
  <c r="R74" i="19" s="1"/>
  <c r="S42" i="19"/>
  <c r="R42" i="19" s="1"/>
  <c r="S18" i="19"/>
  <c r="R18" i="19" s="1"/>
  <c r="S75" i="19"/>
  <c r="R75" i="19" s="1"/>
  <c r="S67" i="19"/>
  <c r="R67" i="19" s="1"/>
  <c r="S59" i="19"/>
  <c r="R59" i="19" s="1"/>
  <c r="S51" i="19"/>
  <c r="R51" i="19" s="1"/>
  <c r="S43" i="19"/>
  <c r="R43" i="19" s="1"/>
  <c r="S35" i="19"/>
  <c r="R35" i="19" s="1"/>
  <c r="S27" i="19"/>
  <c r="R27" i="19" s="1"/>
  <c r="S19" i="19"/>
  <c r="R19" i="19" s="1"/>
  <c r="S11" i="19"/>
  <c r="R11" i="19" s="1"/>
  <c r="S58" i="19"/>
  <c r="R58" i="19" s="1"/>
  <c r="S26" i="19"/>
  <c r="R26" i="19" s="1"/>
  <c r="K10" i="57"/>
  <c r="J10" i="57"/>
  <c r="BL94" i="59"/>
  <c r="BK94" i="59"/>
  <c r="BL93" i="59"/>
  <c r="BK93" i="59"/>
  <c r="BL92" i="59"/>
  <c r="BK92" i="59"/>
  <c r="BL91" i="59"/>
  <c r="BK91" i="59"/>
  <c r="BL90" i="59"/>
  <c r="BK90" i="59"/>
  <c r="BL89" i="59"/>
  <c r="BK89" i="59"/>
  <c r="BL88" i="59"/>
  <c r="BK88" i="59"/>
  <c r="BL87" i="59"/>
  <c r="BK87" i="59"/>
  <c r="BL86" i="59"/>
  <c r="BK86" i="59"/>
  <c r="BL85" i="59"/>
  <c r="BK85" i="59"/>
  <c r="BL84" i="59"/>
  <c r="BK84" i="59"/>
  <c r="BL83" i="59"/>
  <c r="BK83" i="59"/>
  <c r="BL82" i="59"/>
  <c r="BK82" i="59"/>
  <c r="BL81" i="59"/>
  <c r="BK81" i="59"/>
  <c r="BL80" i="59"/>
  <c r="BK80" i="59"/>
  <c r="BL79" i="59"/>
  <c r="BK79" i="59"/>
  <c r="BL78" i="59"/>
  <c r="BK78" i="59"/>
  <c r="BL77" i="59"/>
  <c r="BK77" i="59"/>
  <c r="BL76" i="59"/>
  <c r="BK76" i="59"/>
  <c r="BL75" i="59"/>
  <c r="BK75" i="59"/>
  <c r="BL74" i="59"/>
  <c r="BK74" i="59"/>
  <c r="BL73" i="59"/>
  <c r="BK73" i="59"/>
  <c r="BL72" i="59"/>
  <c r="BK72" i="59"/>
  <c r="BL71" i="59"/>
  <c r="BK71" i="59"/>
  <c r="BL70" i="59"/>
  <c r="BK70" i="59"/>
  <c r="BL69" i="59"/>
  <c r="BK69" i="59"/>
  <c r="BL68" i="59"/>
  <c r="BK68" i="59"/>
  <c r="BL67" i="59"/>
  <c r="BK67" i="59"/>
  <c r="BL66" i="59"/>
  <c r="BK66" i="59"/>
  <c r="BL65" i="59"/>
  <c r="BK65" i="59"/>
  <c r="BL64" i="59"/>
  <c r="BK64" i="59"/>
  <c r="BL63" i="59"/>
  <c r="BK63" i="59"/>
  <c r="BL62" i="59"/>
  <c r="BK62" i="59"/>
  <c r="BL61" i="59"/>
  <c r="BK61" i="59"/>
  <c r="BL60" i="59"/>
  <c r="BK60" i="59"/>
  <c r="BL59" i="59"/>
  <c r="BK59" i="59"/>
  <c r="BL58" i="59"/>
  <c r="BK58" i="59"/>
  <c r="BL57" i="59"/>
  <c r="BK57" i="59"/>
  <c r="BL56" i="59"/>
  <c r="BK56" i="59"/>
  <c r="BL55" i="59"/>
  <c r="BK55" i="59"/>
  <c r="BL54" i="59"/>
  <c r="BK54" i="59"/>
  <c r="BL53" i="59"/>
  <c r="BK53" i="59"/>
  <c r="BL52" i="59"/>
  <c r="BK52" i="59"/>
  <c r="BL51" i="59"/>
  <c r="BK51" i="59"/>
  <c r="BL50" i="59"/>
  <c r="BK50" i="59"/>
  <c r="BL49" i="59"/>
  <c r="BK49" i="59"/>
  <c r="BL48" i="59"/>
  <c r="BK48" i="59"/>
  <c r="BL47" i="59"/>
  <c r="BK47" i="59"/>
  <c r="BL46" i="59"/>
  <c r="BK46" i="59"/>
  <c r="BL45" i="59"/>
  <c r="BK45" i="59"/>
  <c r="BL44" i="59"/>
  <c r="BK44" i="59"/>
  <c r="BL43" i="59"/>
  <c r="BK43" i="59"/>
  <c r="BL42" i="59"/>
  <c r="BK42" i="59"/>
  <c r="BL41" i="59"/>
  <c r="BK41" i="59"/>
  <c r="BL40" i="59"/>
  <c r="BK40" i="59"/>
  <c r="BL39" i="59"/>
  <c r="BK39" i="59"/>
  <c r="BL38" i="59"/>
  <c r="BK38" i="59"/>
  <c r="BL37" i="59"/>
  <c r="BK37" i="59"/>
  <c r="BL36" i="59"/>
  <c r="BK36" i="59"/>
  <c r="BL35" i="59"/>
  <c r="BK35" i="59"/>
  <c r="BL34" i="59"/>
  <c r="BK34" i="59"/>
  <c r="BL33" i="59"/>
  <c r="BK33" i="59"/>
  <c r="BL32" i="59"/>
  <c r="BK32" i="59"/>
  <c r="BL31" i="59"/>
  <c r="BK31" i="59"/>
  <c r="BL30" i="59"/>
  <c r="BK30" i="59"/>
  <c r="BL29" i="59"/>
  <c r="BK29" i="59"/>
  <c r="BL28" i="59"/>
  <c r="BK28" i="59"/>
  <c r="BL27" i="59"/>
  <c r="BK27" i="59"/>
  <c r="BL26" i="59"/>
  <c r="BK26" i="59"/>
  <c r="BL25" i="59"/>
  <c r="BK25" i="59"/>
  <c r="BL24" i="59"/>
  <c r="BK24" i="59"/>
  <c r="BL23" i="59"/>
  <c r="BK23" i="59"/>
  <c r="BL22" i="59"/>
  <c r="BK22" i="59"/>
  <c r="BL21" i="59"/>
  <c r="BK21" i="59"/>
  <c r="BL20" i="59"/>
  <c r="BK20" i="59"/>
  <c r="BL19" i="59"/>
  <c r="BK19" i="59"/>
  <c r="BL18" i="59"/>
  <c r="BK18" i="59"/>
  <c r="BL17" i="59"/>
  <c r="BK17" i="59"/>
  <c r="BL16" i="59"/>
  <c r="BK16" i="59"/>
  <c r="BL15" i="59"/>
  <c r="BK15" i="59"/>
  <c r="BL14" i="59"/>
  <c r="BK14" i="59"/>
  <c r="BL13" i="59"/>
  <c r="BK13" i="59"/>
  <c r="BL12" i="59"/>
  <c r="BK12" i="59"/>
  <c r="BL11" i="59"/>
  <c r="BK11" i="59"/>
  <c r="BL10" i="59"/>
  <c r="BK10" i="59"/>
  <c r="BL9" i="59"/>
  <c r="BK9" i="59"/>
  <c r="BL8" i="59"/>
  <c r="BK8" i="59"/>
  <c r="BL7" i="59"/>
  <c r="BK7" i="59"/>
  <c r="BL211" i="58"/>
  <c r="BL143" i="58"/>
  <c r="BL630" i="58"/>
  <c r="BL491" i="58"/>
  <c r="BK17" i="58"/>
  <c r="BL17" i="58"/>
  <c r="BK7" i="58"/>
  <c r="BL7" i="58"/>
  <c r="BL8" i="58"/>
  <c r="BK9" i="58"/>
  <c r="BL9" i="58"/>
  <c r="BK10" i="58"/>
  <c r="BL10" i="58"/>
  <c r="BK11" i="58"/>
  <c r="BL11" i="58"/>
  <c r="BL12" i="58"/>
  <c r="BK13" i="58"/>
  <c r="BL13" i="58"/>
  <c r="BK14" i="58"/>
  <c r="BL14" i="58"/>
  <c r="BK15" i="58"/>
  <c r="BL15" i="58"/>
  <c r="BK16" i="58"/>
  <c r="BL16" i="58"/>
  <c r="BK18" i="58"/>
  <c r="BL18" i="58"/>
  <c r="BK19" i="58"/>
  <c r="BL19" i="58"/>
  <c r="BK20" i="58"/>
  <c r="BL20" i="58"/>
  <c r="BK21" i="58"/>
  <c r="BL21" i="58"/>
  <c r="BK22" i="58"/>
  <c r="BL22" i="58"/>
  <c r="BK23" i="58"/>
  <c r="BL23" i="58"/>
  <c r="BK24" i="58"/>
  <c r="BL24" i="58"/>
  <c r="BK25" i="58"/>
  <c r="BL25" i="58"/>
  <c r="BK26" i="58"/>
  <c r="BL26" i="58"/>
  <c r="BK27" i="58"/>
  <c r="BL27" i="58"/>
  <c r="BK28" i="58"/>
  <c r="BL28" i="58"/>
  <c r="BK29" i="58"/>
  <c r="BL29" i="58"/>
  <c r="BK30" i="58"/>
  <c r="BL30" i="58"/>
  <c r="BK31" i="58"/>
  <c r="BL31" i="58"/>
  <c r="BK32" i="58"/>
  <c r="BL32" i="58"/>
  <c r="BK33" i="58"/>
  <c r="BL33" i="58"/>
  <c r="BK34" i="58"/>
  <c r="BL34" i="58"/>
  <c r="BK35" i="58"/>
  <c r="BL35" i="58"/>
  <c r="BK36" i="58"/>
  <c r="BL36" i="58"/>
  <c r="BK37" i="58"/>
  <c r="BL37" i="58"/>
  <c r="BK38" i="58"/>
  <c r="BL38" i="58"/>
  <c r="BK39" i="58"/>
  <c r="BL39" i="58"/>
  <c r="BK40" i="58"/>
  <c r="BL40" i="58"/>
  <c r="BK41" i="58"/>
  <c r="BL41" i="58"/>
  <c r="BK42" i="58"/>
  <c r="BL42" i="58"/>
  <c r="BK43" i="58"/>
  <c r="BL43" i="58"/>
  <c r="BK44" i="58"/>
  <c r="BL44" i="58"/>
  <c r="BK45" i="58"/>
  <c r="BL45" i="58"/>
  <c r="BK46" i="58"/>
  <c r="BL46" i="58"/>
  <c r="BK47" i="58"/>
  <c r="BL47" i="58"/>
  <c r="BK48" i="58"/>
  <c r="BL48" i="58"/>
  <c r="BK49" i="58"/>
  <c r="BL49" i="58"/>
  <c r="BK50" i="58"/>
  <c r="BL50" i="58"/>
  <c r="BK51" i="58"/>
  <c r="BL51" i="58"/>
  <c r="BK52" i="58"/>
  <c r="BL52" i="58"/>
  <c r="BK53" i="58"/>
  <c r="BL53" i="58"/>
  <c r="BK54" i="58"/>
  <c r="BL54" i="58"/>
  <c r="BK55" i="58"/>
  <c r="BL55" i="58"/>
  <c r="BK56" i="58"/>
  <c r="BL56" i="58"/>
  <c r="BK57" i="58"/>
  <c r="BL57" i="58"/>
  <c r="BK58" i="58"/>
  <c r="BL58" i="58"/>
  <c r="BK59" i="58"/>
  <c r="BL59" i="58"/>
  <c r="BK60" i="58"/>
  <c r="BL60" i="58"/>
  <c r="BK61" i="58"/>
  <c r="BL61" i="58"/>
  <c r="BK62" i="58"/>
  <c r="BL62" i="58"/>
  <c r="BK63" i="58"/>
  <c r="BL63" i="58"/>
  <c r="BK64" i="58"/>
  <c r="BL64" i="58"/>
  <c r="BK65" i="58"/>
  <c r="BL65" i="58"/>
  <c r="BK66" i="58"/>
  <c r="BL66" i="58"/>
  <c r="BK67" i="58"/>
  <c r="BL67" i="58"/>
  <c r="BK68" i="58"/>
  <c r="BL68" i="58"/>
  <c r="BK69" i="58"/>
  <c r="BL69" i="58"/>
  <c r="BK70" i="58"/>
  <c r="BL70" i="58"/>
  <c r="BK71" i="58"/>
  <c r="BL71" i="58"/>
  <c r="BK72" i="58"/>
  <c r="BL72" i="58"/>
  <c r="BK73" i="58"/>
  <c r="BL73" i="58"/>
  <c r="BK74" i="58"/>
  <c r="BL74" i="58"/>
  <c r="BK75" i="58"/>
  <c r="BL75" i="58"/>
  <c r="BK76" i="58"/>
  <c r="BL76" i="58"/>
  <c r="BK77" i="58"/>
  <c r="BL77" i="58"/>
  <c r="BK78" i="58"/>
  <c r="BL78" i="58"/>
  <c r="BK79" i="58"/>
  <c r="BL79" i="58"/>
  <c r="BK80" i="58"/>
  <c r="BL80" i="58"/>
  <c r="BK81" i="58"/>
  <c r="BL81" i="58"/>
  <c r="BK82" i="58"/>
  <c r="BL82" i="58"/>
  <c r="BK83" i="58"/>
  <c r="BL83" i="58"/>
  <c r="BK84" i="58"/>
  <c r="BL84" i="58"/>
  <c r="BK85" i="58"/>
  <c r="BL85" i="58"/>
  <c r="BK86" i="58"/>
  <c r="BL86" i="58"/>
  <c r="BK87" i="58"/>
  <c r="BL87" i="58"/>
  <c r="BK88" i="58"/>
  <c r="BL88" i="58"/>
  <c r="BK89" i="58"/>
  <c r="BL89" i="58"/>
  <c r="BK90" i="58"/>
  <c r="BL90" i="58"/>
  <c r="BK91" i="58"/>
  <c r="BL91" i="58"/>
  <c r="BK92" i="58"/>
  <c r="BL92" i="58"/>
  <c r="BK93" i="58"/>
  <c r="BL93" i="58"/>
  <c r="BK94" i="58"/>
  <c r="BL94" i="58"/>
  <c r="BK95" i="58"/>
  <c r="BL95" i="58"/>
  <c r="BK96" i="58"/>
  <c r="BL96" i="58"/>
  <c r="BK97" i="58"/>
  <c r="BL97" i="58"/>
  <c r="BK98" i="58"/>
  <c r="BL98" i="58"/>
  <c r="BK99" i="58"/>
  <c r="BL99" i="58"/>
  <c r="BK100" i="58"/>
  <c r="BL100" i="58"/>
  <c r="BK101" i="58"/>
  <c r="BL101" i="58"/>
  <c r="BK102" i="58"/>
  <c r="BL102" i="58"/>
  <c r="BK103" i="58"/>
  <c r="BL103" i="58"/>
  <c r="BK104" i="58"/>
  <c r="BL104" i="58"/>
  <c r="BK105" i="58"/>
  <c r="BL105" i="58"/>
  <c r="BK106" i="58"/>
  <c r="BL106" i="58"/>
  <c r="BK107" i="58"/>
  <c r="BL107" i="58"/>
  <c r="BK108" i="58"/>
  <c r="BL108" i="58"/>
  <c r="BK109" i="58"/>
  <c r="BL109" i="58"/>
  <c r="BK110" i="58"/>
  <c r="BL110" i="58"/>
  <c r="BK111" i="58"/>
  <c r="BL111" i="58"/>
  <c r="BK112" i="58"/>
  <c r="BL112" i="58"/>
  <c r="BK113" i="58"/>
  <c r="BL113" i="58"/>
  <c r="BK114" i="58"/>
  <c r="BL114" i="58"/>
  <c r="BK115" i="58"/>
  <c r="BL115" i="58"/>
  <c r="BK116" i="58"/>
  <c r="BL116" i="58"/>
  <c r="BK117" i="58"/>
  <c r="BL117" i="58"/>
  <c r="BK118" i="58"/>
  <c r="BL118" i="58"/>
  <c r="BK119" i="58"/>
  <c r="BL119" i="58"/>
  <c r="BK120" i="58"/>
  <c r="BL120" i="58"/>
  <c r="BK121" i="58"/>
  <c r="BL121" i="58"/>
  <c r="BK122" i="58"/>
  <c r="BL122" i="58"/>
  <c r="BK123" i="58"/>
  <c r="BL123" i="58"/>
  <c r="BK124" i="58"/>
  <c r="BL124" i="58"/>
  <c r="BK125" i="58"/>
  <c r="BL125" i="58"/>
  <c r="BK126" i="58"/>
  <c r="BL126" i="58"/>
  <c r="BK127" i="58"/>
  <c r="BK128" i="58"/>
  <c r="BL128" i="58"/>
  <c r="BK129" i="58"/>
  <c r="BL129" i="58"/>
  <c r="BK130" i="58"/>
  <c r="BL130" i="58"/>
  <c r="BK131" i="58"/>
  <c r="BL131" i="58"/>
  <c r="BK132" i="58"/>
  <c r="BL132" i="58"/>
  <c r="BK133" i="58"/>
  <c r="BL133" i="58"/>
  <c r="BK134" i="58"/>
  <c r="BL134" i="58"/>
  <c r="BK135" i="58"/>
  <c r="BK136" i="58"/>
  <c r="BL136" i="58"/>
  <c r="BK137" i="58"/>
  <c r="BL137" i="58"/>
  <c r="BK138" i="58"/>
  <c r="BL138" i="58"/>
  <c r="BK139" i="58"/>
  <c r="BL139" i="58"/>
  <c r="BK140" i="58"/>
  <c r="BL140" i="58"/>
  <c r="BK141" i="58"/>
  <c r="BL141" i="58"/>
  <c r="BK142" i="58"/>
  <c r="BL142" i="58"/>
  <c r="BK143" i="58"/>
  <c r="BK144" i="58"/>
  <c r="BL144" i="58"/>
  <c r="BK145" i="58"/>
  <c r="BL145" i="58"/>
  <c r="BK146" i="58"/>
  <c r="BL146" i="58"/>
  <c r="BK147" i="58"/>
  <c r="BL147" i="58"/>
  <c r="BK148" i="58"/>
  <c r="BL148" i="58"/>
  <c r="BK149" i="58"/>
  <c r="BL149" i="58"/>
  <c r="BK150" i="58"/>
  <c r="BL150" i="58"/>
  <c r="BK151" i="58"/>
  <c r="BL152" i="58"/>
  <c r="BK153" i="58"/>
  <c r="BL153" i="58"/>
  <c r="BK154" i="58"/>
  <c r="BK155" i="58"/>
  <c r="BL155" i="58"/>
  <c r="BK156" i="58"/>
  <c r="BL156" i="58"/>
  <c r="BK157" i="58"/>
  <c r="BL157" i="58"/>
  <c r="BK158" i="58"/>
  <c r="BL158" i="58"/>
  <c r="BK159" i="58"/>
  <c r="BL159" i="58"/>
  <c r="BK160" i="58"/>
  <c r="BL160" i="58"/>
  <c r="BK161" i="58"/>
  <c r="BL161" i="58"/>
  <c r="BK162" i="58"/>
  <c r="BL162" i="58"/>
  <c r="BK163" i="58"/>
  <c r="BL163" i="58"/>
  <c r="BK164" i="58"/>
  <c r="BL164" i="58"/>
  <c r="BK165" i="58"/>
  <c r="BL165" i="58"/>
  <c r="BK166" i="58"/>
  <c r="BK167" i="58"/>
  <c r="BL167" i="58"/>
  <c r="BK168" i="58"/>
  <c r="BL168" i="58"/>
  <c r="BK169" i="58"/>
  <c r="BK170" i="58"/>
  <c r="BL170" i="58"/>
  <c r="BK171" i="58"/>
  <c r="BL171" i="58"/>
  <c r="BK172" i="58"/>
  <c r="BL172" i="58"/>
  <c r="BK173" i="58"/>
  <c r="BL173" i="58"/>
  <c r="BK174" i="58"/>
  <c r="BL174" i="58"/>
  <c r="BK175" i="58"/>
  <c r="BL175" i="58"/>
  <c r="BK176" i="58"/>
  <c r="BL176" i="58"/>
  <c r="BK177" i="58"/>
  <c r="BL177" i="58"/>
  <c r="BK178" i="58"/>
  <c r="BL178" i="58"/>
  <c r="BK179" i="58"/>
  <c r="BL179" i="58"/>
  <c r="BK180" i="58"/>
  <c r="BL180" i="58"/>
  <c r="BK181" i="58"/>
  <c r="BL181" i="58"/>
  <c r="BK182" i="58"/>
  <c r="BK183" i="58"/>
  <c r="BL183" i="58"/>
  <c r="BK184" i="58"/>
  <c r="BL184" i="58"/>
  <c r="BK185" i="58"/>
  <c r="BK186" i="58"/>
  <c r="BL186" i="58"/>
  <c r="BK187" i="58"/>
  <c r="BL187" i="58"/>
  <c r="BK188" i="58"/>
  <c r="BL188" i="58"/>
  <c r="BK189" i="58"/>
  <c r="BL189" i="58"/>
  <c r="BK190" i="58"/>
  <c r="BL190" i="58"/>
  <c r="BK191" i="58"/>
  <c r="BL191" i="58"/>
  <c r="BK192" i="58"/>
  <c r="BL192" i="58"/>
  <c r="BK193" i="58"/>
  <c r="BL193" i="58"/>
  <c r="BK194" i="58"/>
  <c r="BL194" i="58"/>
  <c r="BK195" i="58"/>
  <c r="BK196" i="58"/>
  <c r="BL196" i="58"/>
  <c r="BK197" i="58"/>
  <c r="BL197" i="58"/>
  <c r="BK198" i="58"/>
  <c r="BL198" i="58"/>
  <c r="BK199" i="58"/>
  <c r="BK200" i="58"/>
  <c r="BL200" i="58"/>
  <c r="BK201" i="58"/>
  <c r="BL201" i="58"/>
  <c r="BK202" i="58"/>
  <c r="BL202" i="58"/>
  <c r="BK203" i="58"/>
  <c r="BK204" i="58"/>
  <c r="BL204" i="58"/>
  <c r="BK205" i="58"/>
  <c r="BL205" i="58"/>
  <c r="BK206" i="58"/>
  <c r="BL206" i="58"/>
  <c r="BK207" i="58"/>
  <c r="BK208" i="58"/>
  <c r="BL208" i="58"/>
  <c r="BK209" i="58"/>
  <c r="BL209" i="58"/>
  <c r="BK210" i="58"/>
  <c r="BL210" i="58"/>
  <c r="BK211" i="58"/>
  <c r="BK212" i="58"/>
  <c r="BL212" i="58"/>
  <c r="BK213" i="58"/>
  <c r="BL213" i="58"/>
  <c r="BK214" i="58"/>
  <c r="BL214" i="58"/>
  <c r="BK215" i="58"/>
  <c r="BL215" i="58"/>
  <c r="BK216" i="58"/>
  <c r="BL216" i="58"/>
  <c r="BK217" i="58"/>
  <c r="BL217" i="58"/>
  <c r="BK218" i="58"/>
  <c r="BL218" i="58"/>
  <c r="BK219" i="58"/>
  <c r="BL219" i="58"/>
  <c r="BK220" i="58"/>
  <c r="BL220" i="58"/>
  <c r="BK221" i="58"/>
  <c r="BL221" i="58"/>
  <c r="BK222" i="58"/>
  <c r="BL222" i="58"/>
  <c r="BK223" i="58"/>
  <c r="BL223" i="58"/>
  <c r="BK224" i="58"/>
  <c r="BL224" i="58"/>
  <c r="BK225" i="58"/>
  <c r="BL225" i="58"/>
  <c r="BK226" i="58"/>
  <c r="BL226" i="58"/>
  <c r="BK227" i="58"/>
  <c r="BL227" i="58"/>
  <c r="BK228" i="58"/>
  <c r="BL228" i="58"/>
  <c r="BK229" i="58"/>
  <c r="BL229" i="58"/>
  <c r="BK230" i="58"/>
  <c r="BL230" i="58"/>
  <c r="BK231" i="58"/>
  <c r="BL231" i="58"/>
  <c r="BK232" i="58"/>
  <c r="BL232" i="58"/>
  <c r="BK233" i="58"/>
  <c r="BL233" i="58"/>
  <c r="BK234" i="58"/>
  <c r="BL234" i="58"/>
  <c r="BK235" i="58"/>
  <c r="BL235" i="58"/>
  <c r="BK236" i="58"/>
  <c r="BL236" i="58"/>
  <c r="BK237" i="58"/>
  <c r="BL237" i="58"/>
  <c r="BK238" i="58"/>
  <c r="BL238" i="58"/>
  <c r="BK239" i="58"/>
  <c r="BL239" i="58"/>
  <c r="BK240" i="58"/>
  <c r="BL240" i="58"/>
  <c r="BK241" i="58"/>
  <c r="BL241" i="58"/>
  <c r="BK242" i="58"/>
  <c r="BL242" i="58"/>
  <c r="BK243" i="58"/>
  <c r="BL243" i="58"/>
  <c r="BK244" i="58"/>
  <c r="BL244" i="58"/>
  <c r="BK245" i="58"/>
  <c r="BL245" i="58"/>
  <c r="BK246" i="58"/>
  <c r="BL246" i="58"/>
  <c r="BK247" i="58"/>
  <c r="BL247" i="58"/>
  <c r="BK248" i="58"/>
  <c r="BL248" i="58"/>
  <c r="BK249" i="58"/>
  <c r="BL249" i="58"/>
  <c r="BK250" i="58"/>
  <c r="BL250" i="58"/>
  <c r="BK251" i="58"/>
  <c r="BL251" i="58"/>
  <c r="BK252" i="58"/>
  <c r="BL252" i="58"/>
  <c r="BK253" i="58"/>
  <c r="BL253" i="58"/>
  <c r="BK254" i="58"/>
  <c r="BL254" i="58"/>
  <c r="BK255" i="58"/>
  <c r="BL255" i="58"/>
  <c r="BK256" i="58"/>
  <c r="BL256" i="58"/>
  <c r="BK257" i="58"/>
  <c r="BL257" i="58"/>
  <c r="BK258" i="58"/>
  <c r="BL258" i="58"/>
  <c r="BK259" i="58"/>
  <c r="BL259" i="58"/>
  <c r="BK260" i="58"/>
  <c r="BL260" i="58"/>
  <c r="BK261" i="58"/>
  <c r="BL261" i="58"/>
  <c r="BK262" i="58"/>
  <c r="BL262" i="58"/>
  <c r="BK263" i="58"/>
  <c r="BL263" i="58"/>
  <c r="BK264" i="58"/>
  <c r="BL264" i="58"/>
  <c r="BK265" i="58"/>
  <c r="BL265" i="58"/>
  <c r="BK266" i="58"/>
  <c r="BL266" i="58"/>
  <c r="BK267" i="58"/>
  <c r="BL267" i="58"/>
  <c r="BK268" i="58"/>
  <c r="BL268" i="58"/>
  <c r="BK269" i="58"/>
  <c r="BL269" i="58"/>
  <c r="BK270" i="58"/>
  <c r="BL270" i="58"/>
  <c r="BK271" i="58"/>
  <c r="BL271" i="58"/>
  <c r="BK272" i="58"/>
  <c r="BL272" i="58"/>
  <c r="BK273" i="58"/>
  <c r="BL273" i="58"/>
  <c r="BK274" i="58"/>
  <c r="BL274" i="58"/>
  <c r="BK275" i="58"/>
  <c r="BL275" i="58"/>
  <c r="BK276" i="58"/>
  <c r="BL276" i="58"/>
  <c r="BK277" i="58"/>
  <c r="BL277" i="58"/>
  <c r="BK278" i="58"/>
  <c r="BL278" i="58"/>
  <c r="BK279" i="58"/>
  <c r="BL279" i="58"/>
  <c r="BK280" i="58"/>
  <c r="BL280" i="58"/>
  <c r="BK281" i="58"/>
  <c r="BL281" i="58"/>
  <c r="BK282" i="58"/>
  <c r="BL282" i="58"/>
  <c r="BK283" i="58"/>
  <c r="BL283" i="58"/>
  <c r="BK284" i="58"/>
  <c r="BL284" i="58"/>
  <c r="BK285" i="58"/>
  <c r="BL285" i="58"/>
  <c r="BK286" i="58"/>
  <c r="BL286" i="58"/>
  <c r="BK287" i="58"/>
  <c r="BL287" i="58"/>
  <c r="BK288" i="58"/>
  <c r="BL288" i="58"/>
  <c r="BK289" i="58"/>
  <c r="BL289" i="58"/>
  <c r="BK290" i="58"/>
  <c r="BL290" i="58"/>
  <c r="BK291" i="58"/>
  <c r="BL291" i="58"/>
  <c r="BK292" i="58"/>
  <c r="BL292" i="58"/>
  <c r="BK293" i="58"/>
  <c r="BL293" i="58"/>
  <c r="BK294" i="58"/>
  <c r="BL294" i="58"/>
  <c r="BK295" i="58"/>
  <c r="BL295" i="58"/>
  <c r="BK296" i="58"/>
  <c r="BL296" i="58"/>
  <c r="BK297" i="58"/>
  <c r="BL297" i="58"/>
  <c r="BK298" i="58"/>
  <c r="BL298" i="58"/>
  <c r="BK299" i="58"/>
  <c r="BL299" i="58"/>
  <c r="BK300" i="58"/>
  <c r="BL300" i="58"/>
  <c r="BK301" i="58"/>
  <c r="BL301" i="58"/>
  <c r="BK302" i="58"/>
  <c r="BL302" i="58"/>
  <c r="BK303" i="58"/>
  <c r="BL303" i="58"/>
  <c r="BK304" i="58"/>
  <c r="BL304" i="58"/>
  <c r="BK305" i="58"/>
  <c r="BL305" i="58"/>
  <c r="BK306" i="58"/>
  <c r="BL306" i="58"/>
  <c r="BK307" i="58"/>
  <c r="BL307" i="58"/>
  <c r="BK308" i="58"/>
  <c r="BL308" i="58"/>
  <c r="BK309" i="58"/>
  <c r="BL309" i="58"/>
  <c r="BK310" i="58"/>
  <c r="BL310" i="58"/>
  <c r="BK311" i="58"/>
  <c r="BL311" i="58"/>
  <c r="BK312" i="58"/>
  <c r="BL312" i="58"/>
  <c r="BK313" i="58"/>
  <c r="BL313" i="58"/>
  <c r="BK314" i="58"/>
  <c r="BL314" i="58"/>
  <c r="BK315" i="58"/>
  <c r="BL315" i="58"/>
  <c r="BK316" i="58"/>
  <c r="BL316" i="58"/>
  <c r="BK317" i="58"/>
  <c r="BL317" i="58"/>
  <c r="BK318" i="58"/>
  <c r="BL318" i="58"/>
  <c r="BK319" i="58"/>
  <c r="BL319" i="58"/>
  <c r="BK320" i="58"/>
  <c r="BL320" i="58"/>
  <c r="BK321" i="58"/>
  <c r="BL321" i="58"/>
  <c r="BK322" i="58"/>
  <c r="BL322" i="58"/>
  <c r="BK323" i="58"/>
  <c r="BL323" i="58"/>
  <c r="BK324" i="58"/>
  <c r="BL324" i="58"/>
  <c r="BK325" i="58"/>
  <c r="BL325" i="58"/>
  <c r="BK326" i="58"/>
  <c r="BL326" i="58"/>
  <c r="BK327" i="58"/>
  <c r="BL327" i="58"/>
  <c r="BK328" i="58"/>
  <c r="BL328" i="58"/>
  <c r="BK329" i="58"/>
  <c r="BL329" i="58"/>
  <c r="BK330" i="58"/>
  <c r="BL330" i="58"/>
  <c r="BK331" i="58"/>
  <c r="BL331" i="58"/>
  <c r="BK332" i="58"/>
  <c r="BL332" i="58"/>
  <c r="BK333" i="58"/>
  <c r="BL333" i="58"/>
  <c r="BK334" i="58"/>
  <c r="BL334" i="58"/>
  <c r="BK335" i="58"/>
  <c r="BL335" i="58"/>
  <c r="BK336" i="58"/>
  <c r="BL336" i="58"/>
  <c r="BK337" i="58"/>
  <c r="BL337" i="58"/>
  <c r="BK338" i="58"/>
  <c r="BL338" i="58"/>
  <c r="BK339" i="58"/>
  <c r="BL339" i="58"/>
  <c r="BK340" i="58"/>
  <c r="BL340" i="58"/>
  <c r="BK341" i="58"/>
  <c r="BL341" i="58"/>
  <c r="BK342" i="58"/>
  <c r="BL342" i="58"/>
  <c r="BK343" i="58"/>
  <c r="BL343" i="58"/>
  <c r="BK344" i="58"/>
  <c r="BL344" i="58"/>
  <c r="BK345" i="58"/>
  <c r="BL345" i="58"/>
  <c r="BK346" i="58"/>
  <c r="BL346" i="58"/>
  <c r="BK347" i="58"/>
  <c r="BL347" i="58"/>
  <c r="BK348" i="58"/>
  <c r="BL348" i="58"/>
  <c r="BK349" i="58"/>
  <c r="BL349" i="58"/>
  <c r="BK350" i="58"/>
  <c r="BL350" i="58"/>
  <c r="BK351" i="58"/>
  <c r="BL351" i="58"/>
  <c r="BK352" i="58"/>
  <c r="BL352" i="58"/>
  <c r="BK353" i="58"/>
  <c r="BL353" i="58"/>
  <c r="BK354" i="58"/>
  <c r="BL354" i="58"/>
  <c r="BK355" i="58"/>
  <c r="BL355" i="58"/>
  <c r="BK356" i="58"/>
  <c r="BL356" i="58"/>
  <c r="BK357" i="58"/>
  <c r="BK358" i="58"/>
  <c r="BL358" i="58"/>
  <c r="BK359" i="58"/>
  <c r="BL359" i="58"/>
  <c r="BK360" i="58"/>
  <c r="BL360" i="58"/>
  <c r="BK361" i="58"/>
  <c r="BL361" i="58"/>
  <c r="BK362" i="58"/>
  <c r="BL362" i="58"/>
  <c r="BK363" i="58"/>
  <c r="BL363" i="58"/>
  <c r="BK364" i="58"/>
  <c r="BL364" i="58"/>
  <c r="BK365" i="58"/>
  <c r="BL365" i="58"/>
  <c r="BK366" i="58"/>
  <c r="BL366" i="58"/>
  <c r="BK367" i="58"/>
  <c r="BL367" i="58"/>
  <c r="BK368" i="58"/>
  <c r="BL368" i="58"/>
  <c r="BK369" i="58"/>
  <c r="BL369" i="58"/>
  <c r="BK370" i="58"/>
  <c r="BL370" i="58"/>
  <c r="BK371" i="58"/>
  <c r="BL371" i="58"/>
  <c r="BK372" i="58"/>
  <c r="BL372" i="58"/>
  <c r="BK373" i="58"/>
  <c r="BL373" i="58"/>
  <c r="BK374" i="58"/>
  <c r="BL374" i="58"/>
  <c r="BK375" i="58"/>
  <c r="BL375" i="58"/>
  <c r="BK376" i="58"/>
  <c r="BL376" i="58"/>
  <c r="BK377" i="58"/>
  <c r="BL377" i="58"/>
  <c r="BK378" i="58"/>
  <c r="BL378" i="58"/>
  <c r="BK379" i="58"/>
  <c r="BL379" i="58"/>
  <c r="BK380" i="58"/>
  <c r="BL380" i="58"/>
  <c r="BK381" i="58"/>
  <c r="BL381" i="58"/>
  <c r="BK382" i="58"/>
  <c r="BL382" i="58"/>
  <c r="BK383" i="58"/>
  <c r="BL383" i="58"/>
  <c r="BK384" i="58"/>
  <c r="BL384" i="58"/>
  <c r="BK385" i="58"/>
  <c r="BL385" i="58"/>
  <c r="BK386" i="58"/>
  <c r="BL386" i="58"/>
  <c r="BK387" i="58"/>
  <c r="BL387" i="58"/>
  <c r="BK388" i="58"/>
  <c r="BL388" i="58"/>
  <c r="BK389" i="58"/>
  <c r="BL389" i="58"/>
  <c r="BK390" i="58"/>
  <c r="BL390" i="58"/>
  <c r="BK391" i="58"/>
  <c r="BL391" i="58"/>
  <c r="BK392" i="58"/>
  <c r="BL392" i="58"/>
  <c r="BK393" i="58"/>
  <c r="BL393" i="58"/>
  <c r="BK394" i="58"/>
  <c r="BL394" i="58"/>
  <c r="BK395" i="58"/>
  <c r="BL395" i="58"/>
  <c r="BK396" i="58"/>
  <c r="BL396" i="58"/>
  <c r="BK397" i="58"/>
  <c r="BL397" i="58"/>
  <c r="BK398" i="58"/>
  <c r="BL398" i="58"/>
  <c r="BK399" i="58"/>
  <c r="BL399" i="58"/>
  <c r="BK400" i="58"/>
  <c r="BL400" i="58"/>
  <c r="BK401" i="58"/>
  <c r="BL401" i="58"/>
  <c r="BK402" i="58"/>
  <c r="BL402" i="58"/>
  <c r="BK403" i="58"/>
  <c r="BL403" i="58"/>
  <c r="BK404" i="58"/>
  <c r="BL404" i="58"/>
  <c r="BK405" i="58"/>
  <c r="BL405" i="58"/>
  <c r="BK406" i="58"/>
  <c r="BL406" i="58"/>
  <c r="BK407" i="58"/>
  <c r="BL407" i="58"/>
  <c r="BK408" i="58"/>
  <c r="BL408" i="58"/>
  <c r="BK409" i="58"/>
  <c r="BL409" i="58"/>
  <c r="BK410" i="58"/>
  <c r="BL410" i="58"/>
  <c r="BK411" i="58"/>
  <c r="BL411" i="58"/>
  <c r="BK412" i="58"/>
  <c r="BL412" i="58"/>
  <c r="BK413" i="58"/>
  <c r="BL413" i="58"/>
  <c r="BK414" i="58"/>
  <c r="BL414" i="58"/>
  <c r="BK415" i="58"/>
  <c r="BL415" i="58"/>
  <c r="BK416" i="58"/>
  <c r="BL416" i="58"/>
  <c r="BK417" i="58"/>
  <c r="BL417" i="58"/>
  <c r="BK418" i="58"/>
  <c r="BL418" i="58"/>
  <c r="BK419" i="58"/>
  <c r="BL419" i="58"/>
  <c r="BK420" i="58"/>
  <c r="BL420" i="58"/>
  <c r="BK421" i="58"/>
  <c r="BL421" i="58"/>
  <c r="BK422" i="58"/>
  <c r="BL422" i="58"/>
  <c r="BK423" i="58"/>
  <c r="BL423" i="58"/>
  <c r="BK424" i="58"/>
  <c r="BL424" i="58"/>
  <c r="BK425" i="58"/>
  <c r="BL425" i="58"/>
  <c r="BK426" i="58"/>
  <c r="BL426" i="58"/>
  <c r="BK427" i="58"/>
  <c r="BL427" i="58"/>
  <c r="BK428" i="58"/>
  <c r="BL428" i="58"/>
  <c r="BK429" i="58"/>
  <c r="BL429" i="58"/>
  <c r="BK430" i="58"/>
  <c r="BL430" i="58"/>
  <c r="BK431" i="58"/>
  <c r="BL431" i="58"/>
  <c r="BK432" i="58"/>
  <c r="BL432" i="58"/>
  <c r="BK433" i="58"/>
  <c r="BL433" i="58"/>
  <c r="BK434" i="58"/>
  <c r="BL434" i="58"/>
  <c r="BK435" i="58"/>
  <c r="BL435" i="58"/>
  <c r="BK436" i="58"/>
  <c r="BL436" i="58"/>
  <c r="BK437" i="58"/>
  <c r="BL437" i="58"/>
  <c r="BK438" i="58"/>
  <c r="BL438" i="58"/>
  <c r="BK439" i="58"/>
  <c r="BL439" i="58"/>
  <c r="BK440" i="58"/>
  <c r="BL440" i="58"/>
  <c r="BK441" i="58"/>
  <c r="BL441" i="58"/>
  <c r="BK442" i="58"/>
  <c r="BL442" i="58"/>
  <c r="BK443" i="58"/>
  <c r="BL443" i="58"/>
  <c r="BK444" i="58"/>
  <c r="BL444" i="58"/>
  <c r="BK445" i="58"/>
  <c r="BL445" i="58"/>
  <c r="BK446" i="58"/>
  <c r="BL446" i="58"/>
  <c r="BK447" i="58"/>
  <c r="BL447" i="58"/>
  <c r="BK448" i="58"/>
  <c r="BL448" i="58"/>
  <c r="BK449" i="58"/>
  <c r="BL449" i="58"/>
  <c r="BK450" i="58"/>
  <c r="BL450" i="58"/>
  <c r="BK451" i="58"/>
  <c r="BL451" i="58"/>
  <c r="BK452" i="58"/>
  <c r="BL452" i="58"/>
  <c r="BK453" i="58"/>
  <c r="BL453" i="58"/>
  <c r="BK454" i="58"/>
  <c r="BL454" i="58"/>
  <c r="BK455" i="58"/>
  <c r="BL455" i="58"/>
  <c r="BK456" i="58"/>
  <c r="BL456" i="58"/>
  <c r="BK457" i="58"/>
  <c r="BL457" i="58"/>
  <c r="BK458" i="58"/>
  <c r="BL458" i="58"/>
  <c r="BK459" i="58"/>
  <c r="BL459" i="58"/>
  <c r="BK460" i="58"/>
  <c r="BL460" i="58"/>
  <c r="BK461" i="58"/>
  <c r="BL461" i="58"/>
  <c r="BK462" i="58"/>
  <c r="BL462" i="58"/>
  <c r="BK463" i="58"/>
  <c r="BL463" i="58"/>
  <c r="BK464" i="58"/>
  <c r="BL464" i="58"/>
  <c r="BK465" i="58"/>
  <c r="BL465" i="58"/>
  <c r="BK466" i="58"/>
  <c r="BL466" i="58"/>
  <c r="BK467" i="58"/>
  <c r="BL467" i="58"/>
  <c r="BK468" i="58"/>
  <c r="BL468" i="58"/>
  <c r="BK469" i="58"/>
  <c r="BL469" i="58"/>
  <c r="BK470" i="58"/>
  <c r="BL470" i="58"/>
  <c r="BK471" i="58"/>
  <c r="BL471" i="58"/>
  <c r="BK472" i="58"/>
  <c r="BL472" i="58"/>
  <c r="BK473" i="58"/>
  <c r="BL473" i="58"/>
  <c r="BK474" i="58"/>
  <c r="BL474" i="58"/>
  <c r="BK475" i="58"/>
  <c r="BL475" i="58"/>
  <c r="BL476" i="58"/>
  <c r="BK477" i="58"/>
  <c r="BL477" i="58"/>
  <c r="BK478" i="58"/>
  <c r="BL478" i="58"/>
  <c r="BK479" i="58"/>
  <c r="BL479" i="58"/>
  <c r="BK480" i="58"/>
  <c r="BL480" i="58"/>
  <c r="BK481" i="58"/>
  <c r="BL481" i="58"/>
  <c r="BK482" i="58"/>
  <c r="BL482" i="58"/>
  <c r="BK483" i="58"/>
  <c r="BL483" i="58"/>
  <c r="BK484" i="58"/>
  <c r="BL484" i="58"/>
  <c r="BK485" i="58"/>
  <c r="BL485" i="58"/>
  <c r="BK486" i="58"/>
  <c r="BL486" i="58"/>
  <c r="BK487" i="58"/>
  <c r="BL487" i="58"/>
  <c r="BK488" i="58"/>
  <c r="BL488" i="58"/>
  <c r="BK489" i="58"/>
  <c r="BL489" i="58"/>
  <c r="BK490" i="58"/>
  <c r="BL490" i="58"/>
  <c r="BK491" i="58"/>
  <c r="BK492" i="58"/>
  <c r="BL492" i="58"/>
  <c r="BK493" i="58"/>
  <c r="BL493" i="58"/>
  <c r="BK494" i="58"/>
  <c r="BL494" i="58"/>
  <c r="BK495" i="58"/>
  <c r="BL495" i="58"/>
  <c r="BK496" i="58"/>
  <c r="BL496" i="58"/>
  <c r="BK497" i="58"/>
  <c r="BL497" i="58"/>
  <c r="BK498" i="58"/>
  <c r="BL498" i="58"/>
  <c r="BK499" i="58"/>
  <c r="BL499" i="58"/>
  <c r="BK500" i="58"/>
  <c r="BL500" i="58"/>
  <c r="BK501" i="58"/>
  <c r="BL501" i="58"/>
  <c r="BK502" i="58"/>
  <c r="BL502" i="58"/>
  <c r="BK503" i="58"/>
  <c r="BL503" i="58"/>
  <c r="BK504" i="58"/>
  <c r="BL504" i="58"/>
  <c r="BK505" i="58"/>
  <c r="BL505" i="58"/>
  <c r="BK506" i="58"/>
  <c r="BL506" i="58"/>
  <c r="BK507" i="58"/>
  <c r="BL507" i="58"/>
  <c r="BK508" i="58"/>
  <c r="BL508" i="58"/>
  <c r="BK509" i="58"/>
  <c r="BL509" i="58"/>
  <c r="BK510" i="58"/>
  <c r="BL510" i="58"/>
  <c r="BK511" i="58"/>
  <c r="BL511" i="58"/>
  <c r="BK512" i="58"/>
  <c r="BL512" i="58"/>
  <c r="BK513" i="58"/>
  <c r="BL513" i="58"/>
  <c r="BK514" i="58"/>
  <c r="BL514" i="58"/>
  <c r="BK515" i="58"/>
  <c r="BL515" i="58"/>
  <c r="BK516" i="58"/>
  <c r="BL516" i="58"/>
  <c r="BK517" i="58"/>
  <c r="BL517" i="58"/>
  <c r="BK518" i="58"/>
  <c r="BL518" i="58"/>
  <c r="BK519" i="58"/>
  <c r="BL519" i="58"/>
  <c r="BK520" i="58"/>
  <c r="BL520" i="58"/>
  <c r="BK521" i="58"/>
  <c r="BL521" i="58"/>
  <c r="BK522" i="58"/>
  <c r="BL522" i="58"/>
  <c r="BK523" i="58"/>
  <c r="BL523" i="58"/>
  <c r="BK524" i="58"/>
  <c r="BL524" i="58"/>
  <c r="BK525" i="58"/>
  <c r="BL525" i="58"/>
  <c r="BK526" i="58"/>
  <c r="BL526" i="58"/>
  <c r="BK527" i="58"/>
  <c r="BL527" i="58"/>
  <c r="BK528" i="58"/>
  <c r="BL528" i="58"/>
  <c r="BK529" i="58"/>
  <c r="BL529" i="58"/>
  <c r="BK530" i="58"/>
  <c r="BL530" i="58"/>
  <c r="BK531" i="58"/>
  <c r="BL531" i="58"/>
  <c r="BK532" i="58"/>
  <c r="BL532" i="58"/>
  <c r="BK533" i="58"/>
  <c r="BL533" i="58"/>
  <c r="BK534" i="58"/>
  <c r="BL534" i="58"/>
  <c r="BK535" i="58"/>
  <c r="BL535" i="58"/>
  <c r="BK536" i="58"/>
  <c r="BL536" i="58"/>
  <c r="BK537" i="58"/>
  <c r="BL537" i="58"/>
  <c r="BK538" i="58"/>
  <c r="BL538" i="58"/>
  <c r="BK539" i="58"/>
  <c r="BL539" i="58"/>
  <c r="BK540" i="58"/>
  <c r="BL540" i="58"/>
  <c r="BK541" i="58"/>
  <c r="BL541" i="58"/>
  <c r="BK542" i="58"/>
  <c r="BL542" i="58"/>
  <c r="BK543" i="58"/>
  <c r="BL543" i="58"/>
  <c r="BK544" i="58"/>
  <c r="BL544" i="58"/>
  <c r="BK545" i="58"/>
  <c r="BL545" i="58"/>
  <c r="BK546" i="58"/>
  <c r="BL546" i="58"/>
  <c r="BK547" i="58"/>
  <c r="BL547" i="58"/>
  <c r="BK548" i="58"/>
  <c r="BL548" i="58"/>
  <c r="BK549" i="58"/>
  <c r="BL549" i="58"/>
  <c r="BK550" i="58"/>
  <c r="BL550" i="58"/>
  <c r="BK551" i="58"/>
  <c r="BL551" i="58"/>
  <c r="BK552" i="58"/>
  <c r="BL552" i="58"/>
  <c r="BK553" i="58"/>
  <c r="BL553" i="58"/>
  <c r="BK554" i="58"/>
  <c r="BK555" i="58"/>
  <c r="BL555" i="58"/>
  <c r="BK556" i="58"/>
  <c r="BL556" i="58"/>
  <c r="BK557" i="58"/>
  <c r="BL557" i="58"/>
  <c r="BK558" i="58"/>
  <c r="BL558" i="58"/>
  <c r="BK559" i="58"/>
  <c r="BL559" i="58"/>
  <c r="BK560" i="58"/>
  <c r="BL560" i="58"/>
  <c r="BK561" i="58"/>
  <c r="BL561" i="58"/>
  <c r="BK562" i="58"/>
  <c r="BL562" i="58"/>
  <c r="BK563" i="58"/>
  <c r="BL563" i="58"/>
  <c r="BK564" i="58"/>
  <c r="BL564" i="58"/>
  <c r="BK565" i="58"/>
  <c r="BL565" i="58"/>
  <c r="BK566" i="58"/>
  <c r="BL566" i="58"/>
  <c r="BK567" i="58"/>
  <c r="BL567" i="58"/>
  <c r="BK568" i="58"/>
  <c r="BL568" i="58"/>
  <c r="BK569" i="58"/>
  <c r="BL569" i="58"/>
  <c r="BK570" i="58"/>
  <c r="BL570" i="58"/>
  <c r="BK571" i="58"/>
  <c r="BL571" i="58"/>
  <c r="BK572" i="58"/>
  <c r="BL572" i="58"/>
  <c r="BK573" i="58"/>
  <c r="BL573" i="58"/>
  <c r="BK574" i="58"/>
  <c r="BL574" i="58"/>
  <c r="BL575" i="58"/>
  <c r="BK576" i="58"/>
  <c r="BL576" i="58"/>
  <c r="BK577" i="58"/>
  <c r="BL577" i="58"/>
  <c r="BK578" i="58"/>
  <c r="BK579" i="58"/>
  <c r="BL579" i="58"/>
  <c r="BK580" i="58"/>
  <c r="BL580" i="58"/>
  <c r="BK581" i="58"/>
  <c r="BL581" i="58"/>
  <c r="BK582" i="58"/>
  <c r="BL582" i="58"/>
  <c r="BK583" i="58"/>
  <c r="BL583" i="58"/>
  <c r="BK584" i="58"/>
  <c r="BL584" i="58"/>
  <c r="BK585" i="58"/>
  <c r="BL585" i="58"/>
  <c r="BK586" i="58"/>
  <c r="BL586" i="58"/>
  <c r="BK587" i="58"/>
  <c r="BL587" i="58"/>
  <c r="BK588" i="58"/>
  <c r="BL588" i="58"/>
  <c r="BK589" i="58"/>
  <c r="BL589" i="58"/>
  <c r="BK590" i="58"/>
  <c r="BL590" i="58"/>
  <c r="BK591" i="58"/>
  <c r="BL591" i="58"/>
  <c r="BK592" i="58"/>
  <c r="BL592" i="58"/>
  <c r="BK593" i="58"/>
  <c r="BL593" i="58"/>
  <c r="BK594" i="58"/>
  <c r="BL594" i="58"/>
  <c r="BK595" i="58"/>
  <c r="BL595" i="58"/>
  <c r="BK596" i="58"/>
  <c r="BL596" i="58"/>
  <c r="BK597" i="58"/>
  <c r="BL597" i="58"/>
  <c r="BK598" i="58"/>
  <c r="BL598" i="58"/>
  <c r="BK599" i="58"/>
  <c r="BL599" i="58"/>
  <c r="BK600" i="58"/>
  <c r="BL600" i="58"/>
  <c r="BK601" i="58"/>
  <c r="BL601" i="58"/>
  <c r="BK602" i="58"/>
  <c r="BL602" i="58"/>
  <c r="BK603" i="58"/>
  <c r="BL603" i="58"/>
  <c r="BK604" i="58"/>
  <c r="BL604" i="58"/>
  <c r="BK605" i="58"/>
  <c r="BL605" i="58"/>
  <c r="BK606" i="58"/>
  <c r="BL606" i="58"/>
  <c r="BK607" i="58"/>
  <c r="BL607" i="58"/>
  <c r="BK608" i="58"/>
  <c r="BL608" i="58"/>
  <c r="BK609" i="58"/>
  <c r="BL609" i="58"/>
  <c r="BK610" i="58"/>
  <c r="BL610" i="58"/>
  <c r="BK611" i="58"/>
  <c r="BL611" i="58"/>
  <c r="BK612" i="58"/>
  <c r="BL612" i="58"/>
  <c r="BK613" i="58"/>
  <c r="BL613" i="58"/>
  <c r="BK614" i="58"/>
  <c r="BL614" i="58"/>
  <c r="BK615" i="58"/>
  <c r="BL615" i="58"/>
  <c r="BK616" i="58"/>
  <c r="BL616" i="58"/>
  <c r="BK617" i="58"/>
  <c r="BL617" i="58"/>
  <c r="BK618" i="58"/>
  <c r="BL618" i="58"/>
  <c r="BK619" i="58"/>
  <c r="BL619" i="58"/>
  <c r="BK620" i="58"/>
  <c r="BL620" i="58"/>
  <c r="BK621" i="58"/>
  <c r="BL621" i="58"/>
  <c r="BK622" i="58"/>
  <c r="BL622" i="58"/>
  <c r="BK623" i="58"/>
  <c r="BL623" i="58"/>
  <c r="BK624" i="58"/>
  <c r="BL624" i="58"/>
  <c r="BK625" i="58"/>
  <c r="BL625" i="58"/>
  <c r="BK626" i="58"/>
  <c r="BL626" i="58"/>
  <c r="BK627" i="58"/>
  <c r="BL627" i="58"/>
  <c r="BK628" i="58"/>
  <c r="BL628" i="58"/>
  <c r="BK629" i="58"/>
  <c r="BL629" i="58"/>
  <c r="BK630" i="58"/>
  <c r="BK631" i="58"/>
  <c r="BL631" i="58"/>
  <c r="BK632" i="58"/>
  <c r="BL632" i="58"/>
  <c r="BK633" i="58"/>
  <c r="BL633" i="58"/>
  <c r="BK634" i="58"/>
  <c r="BL634" i="58"/>
  <c r="BK635" i="58"/>
  <c r="BL635" i="58"/>
  <c r="BK636" i="58"/>
  <c r="BL636" i="58"/>
  <c r="BK637" i="58"/>
  <c r="BL637" i="58"/>
  <c r="BK638" i="58"/>
  <c r="BL638" i="58"/>
  <c r="BK639" i="58"/>
  <c r="BL639" i="58"/>
  <c r="BK640" i="58"/>
  <c r="BL640" i="58"/>
  <c r="BK641" i="58"/>
  <c r="BL641" i="58"/>
  <c r="BK642" i="58"/>
  <c r="BL642" i="58"/>
  <c r="BK643" i="58"/>
  <c r="BL643" i="58"/>
  <c r="BK644" i="58"/>
  <c r="BL644" i="58"/>
  <c r="BK645" i="58"/>
  <c r="BL645" i="58"/>
  <c r="BK646" i="58"/>
  <c r="BL646" i="58"/>
  <c r="BK647" i="58"/>
  <c r="BL647" i="58"/>
  <c r="BK648" i="58"/>
  <c r="BL648" i="58"/>
  <c r="BK649" i="58"/>
  <c r="BL649" i="58"/>
  <c r="BK650" i="58"/>
  <c r="BL650" i="58"/>
  <c r="BK651" i="58"/>
  <c r="BL651" i="58"/>
  <c r="BK652" i="58"/>
  <c r="BL652" i="58"/>
  <c r="BK653" i="58"/>
  <c r="BL653" i="58"/>
  <c r="BK654" i="58"/>
  <c r="BL654" i="58"/>
  <c r="BK655" i="58"/>
  <c r="BL655" i="58"/>
  <c r="BK656" i="58"/>
  <c r="BL656" i="58"/>
  <c r="BK657" i="58"/>
  <c r="BL657" i="58"/>
  <c r="BK658" i="58"/>
  <c r="BK659" i="58"/>
  <c r="BL659" i="58"/>
  <c r="BK660" i="58"/>
  <c r="BL660" i="58"/>
  <c r="BK661" i="58"/>
  <c r="BL661" i="58"/>
  <c r="BK662" i="58"/>
  <c r="BL662" i="58"/>
  <c r="BK663" i="58"/>
  <c r="BL663" i="58"/>
  <c r="BK664" i="58"/>
  <c r="BL664" i="58"/>
  <c r="BK665" i="58"/>
  <c r="BL665" i="58"/>
  <c r="BK666" i="58"/>
  <c r="BL666" i="58"/>
  <c r="BK667" i="58"/>
  <c r="BL667" i="58"/>
  <c r="BK668" i="58"/>
  <c r="BL668" i="58"/>
  <c r="BK669" i="58"/>
  <c r="BL669" i="58"/>
  <c r="BK670" i="58"/>
  <c r="BL670" i="58"/>
  <c r="BK671" i="58"/>
  <c r="BL671" i="58"/>
  <c r="BK672" i="58"/>
  <c r="BL672" i="58"/>
  <c r="BK673" i="58"/>
  <c r="BL673" i="58"/>
  <c r="BK674" i="58"/>
  <c r="BL674" i="58"/>
  <c r="BK675" i="58"/>
  <c r="BL675" i="58"/>
  <c r="BK676" i="58"/>
  <c r="BL676" i="58"/>
  <c r="BK677" i="58"/>
  <c r="BL677" i="58"/>
  <c r="BK678" i="58"/>
  <c r="BL678" i="58"/>
  <c r="BK679" i="58"/>
  <c r="BL679" i="58"/>
  <c r="BK680" i="58"/>
  <c r="BL680" i="58"/>
  <c r="BK681" i="58"/>
  <c r="BL681" i="58"/>
  <c r="BK682" i="58"/>
  <c r="BL682" i="58"/>
  <c r="BK683" i="58"/>
  <c r="BL683" i="58"/>
  <c r="BK684" i="58"/>
  <c r="BL684" i="58"/>
  <c r="BK685" i="58"/>
  <c r="BL685" i="58"/>
  <c r="BK686" i="58"/>
  <c r="BL686" i="58"/>
  <c r="BK687" i="58"/>
  <c r="BL687" i="58"/>
  <c r="BK688" i="58"/>
  <c r="BL688" i="58"/>
  <c r="BK689" i="58"/>
  <c r="BL689" i="58"/>
  <c r="BK690" i="58"/>
  <c r="BL690" i="58"/>
  <c r="BK691" i="58"/>
  <c r="BL691" i="58"/>
  <c r="BK692" i="58"/>
  <c r="BL692" i="58"/>
  <c r="BK693" i="58"/>
  <c r="BL693" i="58"/>
  <c r="BK694" i="58"/>
  <c r="BL694" i="58"/>
  <c r="BK695" i="58"/>
  <c r="BL695" i="58"/>
  <c r="BK696" i="58"/>
  <c r="BL696" i="58"/>
  <c r="BK697" i="58"/>
  <c r="BL697" i="58"/>
  <c r="BK698" i="58"/>
  <c r="BL698" i="58"/>
  <c r="BK699" i="58"/>
  <c r="BL699" i="58"/>
  <c r="BK700" i="58"/>
  <c r="BL700" i="58"/>
  <c r="BK701" i="58"/>
  <c r="BL701" i="58"/>
  <c r="BK702" i="58"/>
  <c r="BL702" i="58"/>
  <c r="BK703" i="58"/>
  <c r="BL703" i="58"/>
  <c r="BK704" i="58"/>
  <c r="BL704" i="58"/>
  <c r="BK705" i="58"/>
  <c r="BL705" i="58"/>
  <c r="BK706" i="58"/>
  <c r="BL706" i="58"/>
  <c r="BK707" i="58"/>
  <c r="BL707" i="58"/>
  <c r="BK708" i="58"/>
  <c r="BL708" i="58"/>
  <c r="BK709" i="58"/>
  <c r="BL709" i="58"/>
  <c r="BK710" i="58"/>
  <c r="BL710" i="58"/>
  <c r="BK711" i="58"/>
  <c r="BL711" i="58"/>
  <c r="BK712" i="58"/>
  <c r="BL712" i="58"/>
  <c r="BK713" i="58"/>
  <c r="BL713" i="58"/>
  <c r="BK714" i="58"/>
  <c r="BL714" i="58"/>
  <c r="BK715" i="58"/>
  <c r="BL715" i="58"/>
  <c r="BK716" i="58"/>
  <c r="BL716" i="58"/>
  <c r="BK717" i="58"/>
  <c r="BL717" i="58"/>
  <c r="BK718" i="58"/>
  <c r="BL718" i="58"/>
  <c r="BK719" i="58"/>
  <c r="BL719" i="58"/>
  <c r="BK720" i="58"/>
  <c r="BL720" i="58"/>
  <c r="BK721" i="58"/>
  <c r="BL721" i="58"/>
  <c r="BK722" i="58"/>
  <c r="BL722" i="58"/>
  <c r="BK723" i="58"/>
  <c r="BL723" i="58"/>
  <c r="BK724" i="58"/>
  <c r="BL724" i="58"/>
  <c r="BK725" i="58"/>
  <c r="BL725" i="58"/>
  <c r="BK726" i="58"/>
  <c r="BL726" i="58"/>
  <c r="BK727" i="58"/>
  <c r="BL727" i="58"/>
  <c r="BK728" i="58"/>
  <c r="BL728" i="58"/>
  <c r="BK729" i="58"/>
  <c r="BL729" i="58"/>
  <c r="BK730" i="58"/>
  <c r="BL730" i="58"/>
  <c r="BK731" i="58"/>
  <c r="BL731" i="58"/>
  <c r="BK732" i="58"/>
  <c r="BL732" i="58"/>
  <c r="BK733" i="58"/>
  <c r="BL733" i="58"/>
  <c r="BK734" i="58"/>
  <c r="BL734" i="58"/>
  <c r="BK735" i="58"/>
  <c r="BL735" i="58"/>
  <c r="BK736" i="58"/>
  <c r="BL736" i="58"/>
  <c r="BK737" i="58"/>
  <c r="BL737" i="58"/>
  <c r="BK738" i="58"/>
  <c r="BL738" i="58"/>
  <c r="BK739" i="58"/>
  <c r="BL739" i="58"/>
  <c r="BK740" i="58"/>
  <c r="BL740" i="58"/>
  <c r="BK741" i="58"/>
  <c r="BL741" i="58"/>
  <c r="BK742" i="58"/>
  <c r="BL742" i="58"/>
  <c r="BK743" i="58"/>
  <c r="BL743" i="58"/>
  <c r="BK744" i="58"/>
  <c r="BL744" i="58"/>
  <c r="BK745" i="58"/>
  <c r="BL745" i="58"/>
  <c r="BK746" i="58"/>
  <c r="BL746" i="58"/>
  <c r="BK747" i="58"/>
  <c r="BL747" i="58"/>
  <c r="BK748" i="58"/>
  <c r="BL748" i="58"/>
  <c r="BK749" i="58"/>
  <c r="BL749" i="58"/>
  <c r="BK750" i="58"/>
  <c r="BL750" i="58"/>
  <c r="BK751" i="58"/>
  <c r="BL751" i="58"/>
  <c r="BK752" i="58"/>
  <c r="BL752" i="58"/>
  <c r="BK753" i="58"/>
  <c r="BL753" i="58"/>
  <c r="BK754" i="58"/>
  <c r="BL754" i="58"/>
  <c r="BK755" i="58"/>
  <c r="BL755" i="58"/>
  <c r="BK756" i="58"/>
  <c r="BL756" i="58"/>
  <c r="BK757" i="58"/>
  <c r="BL757" i="58"/>
  <c r="BK758" i="58"/>
  <c r="BL758" i="58"/>
  <c r="BK759" i="58"/>
  <c r="BL759" i="58"/>
  <c r="BK760" i="58"/>
  <c r="BL760" i="58"/>
  <c r="BK761" i="58"/>
  <c r="BL761" i="58"/>
  <c r="BK762" i="58"/>
  <c r="BL762" i="58"/>
  <c r="BK763" i="58"/>
  <c r="BL763" i="58"/>
  <c r="BK764" i="58"/>
  <c r="BL764" i="58"/>
  <c r="BK765" i="58"/>
  <c r="BL765" i="58"/>
  <c r="BK766" i="58"/>
  <c r="BL766" i="58"/>
  <c r="BK767" i="58"/>
  <c r="BL767" i="58"/>
  <c r="BK768" i="58"/>
  <c r="BL768" i="58"/>
  <c r="BK769" i="58"/>
  <c r="BL769" i="58"/>
  <c r="BK770" i="58"/>
  <c r="BL770" i="58"/>
  <c r="BK771" i="58"/>
  <c r="BL771" i="58"/>
  <c r="BK772" i="58"/>
  <c r="BL772" i="58"/>
  <c r="BK773" i="58"/>
  <c r="BL773" i="58"/>
  <c r="BK774" i="58"/>
  <c r="BL774" i="58"/>
  <c r="BK775" i="58"/>
  <c r="BL775" i="58"/>
  <c r="BK776" i="58"/>
  <c r="BL776" i="58"/>
  <c r="BK777" i="58"/>
  <c r="BL777" i="58"/>
  <c r="BK778" i="58"/>
  <c r="BL778" i="58"/>
  <c r="BK779" i="58"/>
  <c r="BL779" i="58"/>
  <c r="BK780" i="58"/>
  <c r="BL780" i="58"/>
  <c r="BK781" i="58"/>
  <c r="BL781" i="58"/>
  <c r="BK782" i="58"/>
  <c r="BL782" i="58"/>
  <c r="BK783" i="58"/>
  <c r="BL783" i="58"/>
  <c r="BK784" i="58"/>
  <c r="BL784" i="58"/>
  <c r="BK785" i="58"/>
  <c r="BL785" i="58"/>
  <c r="BK786" i="58"/>
  <c r="BL786" i="58"/>
  <c r="BK787" i="58"/>
  <c r="BL787" i="58"/>
  <c r="BK788" i="58"/>
  <c r="BL788" i="58"/>
  <c r="BK789" i="58"/>
  <c r="BL789" i="58"/>
  <c r="BK790" i="58"/>
  <c r="BL790" i="58"/>
  <c r="BK791" i="58"/>
  <c r="BL791" i="58"/>
  <c r="BK792" i="58"/>
  <c r="BL792" i="58"/>
  <c r="BK793" i="58"/>
  <c r="BL793" i="58"/>
  <c r="BK794" i="58"/>
  <c r="BL794" i="58"/>
  <c r="BK795" i="58"/>
  <c r="BL795" i="58"/>
  <c r="BK796" i="58"/>
  <c r="BL796" i="58"/>
  <c r="BK797" i="58"/>
  <c r="BL797" i="58"/>
  <c r="BK798" i="58"/>
  <c r="BL798" i="58"/>
  <c r="BK799" i="58"/>
  <c r="BL799" i="58"/>
  <c r="BK800" i="58"/>
  <c r="BL800" i="58"/>
  <c r="BK801" i="58"/>
  <c r="BL801" i="58"/>
  <c r="BK802" i="58"/>
  <c r="BL802" i="58"/>
  <c r="BK803" i="58"/>
  <c r="BL803" i="58"/>
  <c r="BK804" i="58"/>
  <c r="BL804" i="58"/>
  <c r="BK805" i="58"/>
  <c r="BL805" i="58"/>
  <c r="BK806" i="58"/>
  <c r="BL806" i="58"/>
  <c r="BK807" i="58"/>
  <c r="BL807" i="58"/>
  <c r="BK808" i="58"/>
  <c r="BL808" i="58"/>
  <c r="BK809" i="58"/>
  <c r="BL809" i="58"/>
  <c r="BK810" i="58"/>
  <c r="BL810" i="58"/>
  <c r="BK811" i="58"/>
  <c r="BL811" i="58"/>
  <c r="BK812" i="58"/>
  <c r="BL812" i="58"/>
  <c r="BK813" i="58"/>
  <c r="BL813" i="58"/>
  <c r="BK814" i="58"/>
  <c r="BL814" i="58"/>
  <c r="BK815" i="58"/>
  <c r="BL815" i="58"/>
  <c r="BK816" i="58"/>
  <c r="BL816" i="58"/>
  <c r="BK817" i="58"/>
  <c r="BL817" i="58"/>
  <c r="BK818" i="58"/>
  <c r="BL818" i="58"/>
  <c r="BK819" i="58"/>
  <c r="BL819" i="58"/>
  <c r="BK820" i="58"/>
  <c r="BL820" i="58"/>
  <c r="BN579" i="58" l="1"/>
  <c r="BN501" i="58"/>
  <c r="BN347" i="58"/>
  <c r="BN130" i="58"/>
  <c r="BN820" i="58"/>
  <c r="BO820" i="58"/>
  <c r="BM820" i="58"/>
  <c r="BN819" i="58"/>
  <c r="BO819" i="58"/>
  <c r="BM819" i="58"/>
  <c r="BO818" i="58"/>
  <c r="BM818" i="58"/>
  <c r="BN818" i="58"/>
  <c r="BM817" i="58"/>
  <c r="BO817" i="58"/>
  <c r="BN817" i="58"/>
  <c r="BO816" i="58"/>
  <c r="BM816" i="58"/>
  <c r="BN816" i="58"/>
  <c r="BN815" i="58"/>
  <c r="BM815" i="58"/>
  <c r="BO815" i="58"/>
  <c r="BM814" i="58"/>
  <c r="BO814" i="58"/>
  <c r="BN814" i="58"/>
  <c r="BM813" i="58"/>
  <c r="BO813" i="58"/>
  <c r="BN813" i="58"/>
  <c r="BN812" i="58"/>
  <c r="BO812" i="58"/>
  <c r="BM812" i="58"/>
  <c r="BN811" i="58"/>
  <c r="BM811" i="58"/>
  <c r="BO811" i="58"/>
  <c r="BM810" i="58"/>
  <c r="BO810" i="58"/>
  <c r="BN810" i="58"/>
  <c r="BM809" i="58"/>
  <c r="BO809" i="58"/>
  <c r="BN809" i="58"/>
  <c r="BM808" i="58"/>
  <c r="BO808" i="58"/>
  <c r="BN808" i="58"/>
  <c r="BN807" i="58"/>
  <c r="BM807" i="58"/>
  <c r="BO807" i="58"/>
  <c r="BM806" i="58"/>
  <c r="BO806" i="58"/>
  <c r="BN806" i="58"/>
  <c r="BO805" i="58"/>
  <c r="BM805" i="58"/>
  <c r="BN805" i="58"/>
  <c r="BN804" i="58"/>
  <c r="BO804" i="58"/>
  <c r="BM804" i="58"/>
  <c r="BN803" i="58"/>
  <c r="BO803" i="58"/>
  <c r="BM803" i="58"/>
  <c r="BO802" i="58"/>
  <c r="BM802" i="58"/>
  <c r="BN802" i="58"/>
  <c r="BM801" i="58"/>
  <c r="BO801" i="58"/>
  <c r="BN801" i="58"/>
  <c r="BO800" i="58"/>
  <c r="BM800" i="58"/>
  <c r="BN800" i="58"/>
  <c r="BN799" i="58"/>
  <c r="BM799" i="58"/>
  <c r="BO799" i="58"/>
  <c r="BM798" i="58"/>
  <c r="BO798" i="58"/>
  <c r="BN798" i="58"/>
  <c r="BM797" i="58"/>
  <c r="BO797" i="58"/>
  <c r="BN797" i="58"/>
  <c r="BN796" i="58"/>
  <c r="BO796" i="58"/>
  <c r="BM796" i="58"/>
  <c r="BN795" i="58"/>
  <c r="BM795" i="58"/>
  <c r="BO795" i="58"/>
  <c r="BO794" i="58"/>
  <c r="BM794" i="58"/>
  <c r="BN794" i="58"/>
  <c r="BM793" i="58"/>
  <c r="BO793" i="58"/>
  <c r="BN793" i="58"/>
  <c r="BM792" i="58"/>
  <c r="BO792" i="58"/>
  <c r="BN792" i="58"/>
  <c r="BN791" i="58"/>
  <c r="BO791" i="58"/>
  <c r="BM791" i="58"/>
  <c r="BO790" i="58"/>
  <c r="BM790" i="58"/>
  <c r="BN790" i="58"/>
  <c r="BN789" i="58"/>
  <c r="BM789" i="58"/>
  <c r="BO789" i="58"/>
  <c r="BN788" i="58"/>
  <c r="BM788" i="58"/>
  <c r="BO788" i="58"/>
  <c r="BN787" i="58"/>
  <c r="BO787" i="58"/>
  <c r="BM787" i="58"/>
  <c r="BO786" i="58"/>
  <c r="BM786" i="58"/>
  <c r="BN786" i="58"/>
  <c r="BO785" i="58"/>
  <c r="BM785" i="58"/>
  <c r="BN785" i="58"/>
  <c r="BM784" i="58"/>
  <c r="BO784" i="58"/>
  <c r="BN784" i="58"/>
  <c r="BN783" i="58"/>
  <c r="BO783" i="58"/>
  <c r="BM783" i="58"/>
  <c r="BO782" i="58"/>
  <c r="BM782" i="58"/>
  <c r="BN782" i="58"/>
  <c r="BM781" i="58"/>
  <c r="BO781" i="58"/>
  <c r="BN781" i="58"/>
  <c r="BN780" i="58"/>
  <c r="BM780" i="58"/>
  <c r="BO780" i="58"/>
  <c r="BN779" i="58"/>
  <c r="BO779" i="58"/>
  <c r="BM779" i="58"/>
  <c r="BM778" i="58"/>
  <c r="BO778" i="58"/>
  <c r="BN778" i="58"/>
  <c r="BM777" i="58"/>
  <c r="BO777" i="58"/>
  <c r="BN777" i="58"/>
  <c r="BO776" i="58"/>
  <c r="BM776" i="58"/>
  <c r="BN776" i="58"/>
  <c r="BN775" i="58"/>
  <c r="BM775" i="58"/>
  <c r="BO775" i="58"/>
  <c r="BO774" i="58"/>
  <c r="BM774" i="58"/>
  <c r="BN774" i="58"/>
  <c r="BM773" i="58"/>
  <c r="BO773" i="58"/>
  <c r="BN773" i="58"/>
  <c r="BN772" i="58"/>
  <c r="BM772" i="58"/>
  <c r="BO772" i="58"/>
  <c r="BN771" i="58"/>
  <c r="BO771" i="58"/>
  <c r="BM771" i="58"/>
  <c r="BM770" i="58"/>
  <c r="BO770" i="58"/>
  <c r="BN770" i="58"/>
  <c r="BO769" i="58"/>
  <c r="BM769" i="58"/>
  <c r="BN769" i="58"/>
  <c r="BO768" i="58"/>
  <c r="BM768" i="58"/>
  <c r="BN768" i="58"/>
  <c r="BN767" i="58"/>
  <c r="BM767" i="58"/>
  <c r="BO767" i="58"/>
  <c r="BM766" i="58"/>
  <c r="BO766" i="58"/>
  <c r="BN766" i="58"/>
  <c r="BO765" i="58"/>
  <c r="BM765" i="58"/>
  <c r="BN765" i="58"/>
  <c r="BN764" i="58"/>
  <c r="BM764" i="58"/>
  <c r="BO764" i="58"/>
  <c r="BN763" i="58"/>
  <c r="BO763" i="58"/>
  <c r="BM763" i="58"/>
  <c r="BM762" i="58"/>
  <c r="BO762" i="58"/>
  <c r="BN762" i="58"/>
  <c r="BO761" i="58"/>
  <c r="BM761" i="58"/>
  <c r="BN761" i="58"/>
  <c r="BM760" i="58"/>
  <c r="BO760" i="58"/>
  <c r="BN760" i="58"/>
  <c r="BN759" i="58"/>
  <c r="BM759" i="58"/>
  <c r="BO759" i="58"/>
  <c r="BM758" i="58"/>
  <c r="BO758" i="58"/>
  <c r="BN758" i="58"/>
  <c r="BN757" i="58"/>
  <c r="BO757" i="58"/>
  <c r="BM757" i="58"/>
  <c r="BN756" i="58"/>
  <c r="BM756" i="58"/>
  <c r="BO756" i="58"/>
  <c r="BN755" i="58"/>
  <c r="BO755" i="58"/>
  <c r="BM755" i="58"/>
  <c r="BO754" i="58"/>
  <c r="BM754" i="58"/>
  <c r="BN754" i="58"/>
  <c r="BM753" i="58"/>
  <c r="BO753" i="58"/>
  <c r="BN753" i="58"/>
  <c r="BO752" i="58"/>
  <c r="BM752" i="58"/>
  <c r="BN752" i="58"/>
  <c r="BN751" i="58"/>
  <c r="BM751" i="58"/>
  <c r="BO751" i="58"/>
  <c r="BM750" i="58"/>
  <c r="BO750" i="58"/>
  <c r="BN750" i="58"/>
  <c r="BO749" i="58"/>
  <c r="BM749" i="58"/>
  <c r="BN749" i="58"/>
  <c r="BN748" i="58"/>
  <c r="BM748" i="58"/>
  <c r="BO748" i="58"/>
  <c r="BN747" i="58"/>
  <c r="BO747" i="58"/>
  <c r="BM747" i="58"/>
  <c r="BO746" i="58"/>
  <c r="BM746" i="58"/>
  <c r="BN746" i="58"/>
  <c r="BM745" i="58"/>
  <c r="BO745" i="58"/>
  <c r="BN745" i="58"/>
  <c r="BM744" i="58"/>
  <c r="BO744" i="58"/>
  <c r="BN744" i="58"/>
  <c r="BN743" i="58"/>
  <c r="BO743" i="58"/>
  <c r="BM743" i="58"/>
  <c r="BM742" i="58"/>
  <c r="BO742" i="58"/>
  <c r="BN742" i="58"/>
  <c r="BM741" i="58"/>
  <c r="BO741" i="58"/>
  <c r="BN741" i="58"/>
  <c r="BN740" i="58"/>
  <c r="BM740" i="58"/>
  <c r="BO740" i="58"/>
  <c r="BN739" i="58"/>
  <c r="BO739" i="58"/>
  <c r="BM739" i="58"/>
  <c r="BO738" i="58"/>
  <c r="BM738" i="58"/>
  <c r="BN738" i="58"/>
  <c r="BM737" i="58"/>
  <c r="BO737" i="58"/>
  <c r="BN737" i="58"/>
  <c r="BO736" i="58"/>
  <c r="BM736" i="58"/>
  <c r="BN736" i="58"/>
  <c r="BN735" i="58"/>
  <c r="BO735" i="58"/>
  <c r="BM735" i="58"/>
  <c r="BM734" i="58"/>
  <c r="BO734" i="58"/>
  <c r="BN734" i="58"/>
  <c r="BM733" i="58"/>
  <c r="BO733" i="58"/>
  <c r="BN733" i="58"/>
  <c r="BN732" i="58"/>
  <c r="BM732" i="58"/>
  <c r="BO732" i="58"/>
  <c r="BN731" i="58"/>
  <c r="BO731" i="58"/>
  <c r="BM731" i="58"/>
  <c r="BO730" i="58"/>
  <c r="BM730" i="58"/>
  <c r="BN730" i="58"/>
  <c r="BM729" i="58"/>
  <c r="BO729" i="58"/>
  <c r="BN729" i="58"/>
  <c r="BM728" i="58"/>
  <c r="BO728" i="58"/>
  <c r="BN728" i="58"/>
  <c r="BN727" i="58"/>
  <c r="BM727" i="58"/>
  <c r="BO727" i="58"/>
  <c r="BN726" i="58"/>
  <c r="BM726" i="58"/>
  <c r="BO726" i="58"/>
  <c r="BM725" i="58"/>
  <c r="BO725" i="58"/>
  <c r="BN725" i="58"/>
  <c r="BN724" i="58"/>
  <c r="BM724" i="58"/>
  <c r="BO724" i="58"/>
  <c r="BN723" i="58"/>
  <c r="BO723" i="58"/>
  <c r="BM723" i="58"/>
  <c r="BO722" i="58"/>
  <c r="BM722" i="58"/>
  <c r="BN722" i="58"/>
  <c r="BO721" i="58"/>
  <c r="BM721" i="58"/>
  <c r="BN721" i="58"/>
  <c r="BM720" i="58"/>
  <c r="BO720" i="58"/>
  <c r="BN720" i="58"/>
  <c r="BN719" i="58"/>
  <c r="BO719" i="58"/>
  <c r="BM719" i="58"/>
  <c r="BM718" i="58"/>
  <c r="BO718" i="58"/>
  <c r="BN718" i="58"/>
  <c r="BM717" i="58"/>
  <c r="BO717" i="58"/>
  <c r="BN717" i="58"/>
  <c r="BN716" i="58"/>
  <c r="BM716" i="58"/>
  <c r="BO716" i="58"/>
  <c r="BN715" i="58"/>
  <c r="BO715" i="58"/>
  <c r="BM715" i="58"/>
  <c r="BO714" i="58"/>
  <c r="BM714" i="58"/>
  <c r="BN714" i="58"/>
  <c r="BO713" i="58"/>
  <c r="BM713" i="58"/>
  <c r="BN713" i="58"/>
  <c r="BM712" i="58"/>
  <c r="BO712" i="58"/>
  <c r="BN712" i="58"/>
  <c r="BN711" i="58"/>
  <c r="BO711" i="58"/>
  <c r="BM711" i="58"/>
  <c r="BO710" i="58"/>
  <c r="BM710" i="58"/>
  <c r="BN710" i="58"/>
  <c r="BN709" i="58"/>
  <c r="BM709" i="58"/>
  <c r="BO709" i="58"/>
  <c r="BN708" i="58"/>
  <c r="BM708" i="58"/>
  <c r="BO708" i="58"/>
  <c r="BN707" i="58"/>
  <c r="BO707" i="58"/>
  <c r="BM707" i="58"/>
  <c r="BO706" i="58"/>
  <c r="BM706" i="58"/>
  <c r="BN706" i="58"/>
  <c r="BO705" i="58"/>
  <c r="BM705" i="58"/>
  <c r="BN705" i="58"/>
  <c r="BM704" i="58"/>
  <c r="BO704" i="58"/>
  <c r="BN704" i="58"/>
  <c r="BN703" i="58"/>
  <c r="BM703" i="58"/>
  <c r="BO703" i="58"/>
  <c r="BO702" i="58"/>
  <c r="BM702" i="58"/>
  <c r="BN702" i="58"/>
  <c r="BM701" i="58"/>
  <c r="BO701" i="58"/>
  <c r="BN701" i="58"/>
  <c r="BN700" i="58"/>
  <c r="BM700" i="58"/>
  <c r="BO700" i="58"/>
  <c r="BN699" i="58"/>
  <c r="BO699" i="58"/>
  <c r="BM699" i="58"/>
  <c r="BM698" i="58"/>
  <c r="BO698" i="58"/>
  <c r="BN698" i="58"/>
  <c r="BO697" i="58"/>
  <c r="BM697" i="58"/>
  <c r="BN697" i="58"/>
  <c r="BM696" i="58"/>
  <c r="BO696" i="58"/>
  <c r="BN696" i="58"/>
  <c r="BN695" i="58"/>
  <c r="BM695" i="58"/>
  <c r="BO695" i="58"/>
  <c r="BO694" i="58"/>
  <c r="BM694" i="58"/>
  <c r="BN694" i="58"/>
  <c r="BM693" i="58"/>
  <c r="BO693" i="58"/>
  <c r="BN693" i="58"/>
  <c r="BN692" i="58"/>
  <c r="BM692" i="58"/>
  <c r="BO692" i="58"/>
  <c r="BN691" i="58"/>
  <c r="BO691" i="58"/>
  <c r="BM691" i="58"/>
  <c r="BO690" i="58"/>
  <c r="BM690" i="58"/>
  <c r="BN690" i="58"/>
  <c r="BO689" i="58"/>
  <c r="BM689" i="58"/>
  <c r="BN689" i="58"/>
  <c r="BO688" i="58"/>
  <c r="BM688" i="58"/>
  <c r="BN688" i="58"/>
  <c r="BN687" i="58"/>
  <c r="BM687" i="58"/>
  <c r="BO687" i="58"/>
  <c r="BM686" i="58"/>
  <c r="BO686" i="58"/>
  <c r="BN686" i="58"/>
  <c r="BM685" i="58"/>
  <c r="BO685" i="58"/>
  <c r="BN685" i="58"/>
  <c r="BN684" i="58"/>
  <c r="BM684" i="58"/>
  <c r="BO684" i="58"/>
  <c r="BN683" i="58"/>
  <c r="BO683" i="58"/>
  <c r="BM683" i="58"/>
  <c r="BM682" i="58"/>
  <c r="BO682" i="58"/>
  <c r="BN682" i="58"/>
  <c r="BO681" i="58"/>
  <c r="BM681" i="58"/>
  <c r="BN681" i="58"/>
  <c r="BO680" i="58"/>
  <c r="BM680" i="58"/>
  <c r="BN680" i="58"/>
  <c r="BN679" i="58"/>
  <c r="BM679" i="58"/>
  <c r="BO679" i="58"/>
  <c r="BM678" i="58"/>
  <c r="BO678" i="58"/>
  <c r="BN678" i="58"/>
  <c r="BO677" i="58"/>
  <c r="BM677" i="58"/>
  <c r="BN677" i="58"/>
  <c r="BN676" i="58"/>
  <c r="BM676" i="58"/>
  <c r="BO676" i="58"/>
  <c r="BN675" i="58"/>
  <c r="BO675" i="58"/>
  <c r="BM675" i="58"/>
  <c r="BM674" i="58"/>
  <c r="BO674" i="58"/>
  <c r="BN674" i="58"/>
  <c r="BM673" i="58"/>
  <c r="BO673" i="58"/>
  <c r="BN673" i="58"/>
  <c r="BO672" i="58"/>
  <c r="BM672" i="58"/>
  <c r="BN672" i="58"/>
  <c r="BN671" i="58"/>
  <c r="BM671" i="58"/>
  <c r="BO671" i="58"/>
  <c r="BM670" i="58"/>
  <c r="BO670" i="58"/>
  <c r="BN670" i="58"/>
  <c r="BO669" i="58"/>
  <c r="BM669" i="58"/>
  <c r="BN669" i="58"/>
  <c r="BN668" i="58"/>
  <c r="BM668" i="58"/>
  <c r="BO668" i="58"/>
  <c r="BN667" i="58"/>
  <c r="BO667" i="58"/>
  <c r="BM667" i="58"/>
  <c r="BO666" i="58"/>
  <c r="BM666" i="58"/>
  <c r="BN666" i="58"/>
  <c r="BM665" i="58"/>
  <c r="BO665" i="58"/>
  <c r="BN665" i="58"/>
  <c r="BO664" i="58"/>
  <c r="BM664" i="58"/>
  <c r="BN664" i="58"/>
  <c r="BN663" i="58"/>
  <c r="BM663" i="58"/>
  <c r="BO663" i="58"/>
  <c r="BM662" i="58"/>
  <c r="BO662" i="58"/>
  <c r="BN662" i="58"/>
  <c r="BO661" i="58"/>
  <c r="BM661" i="58"/>
  <c r="BN661" i="58"/>
  <c r="BN660" i="58"/>
  <c r="BM660" i="58"/>
  <c r="BO660" i="58"/>
  <c r="BN659" i="58"/>
  <c r="BO659" i="58"/>
  <c r="BM659" i="58"/>
  <c r="BM658" i="58"/>
  <c r="BN658" i="58"/>
  <c r="BM657" i="58"/>
  <c r="BO657" i="58"/>
  <c r="BN657" i="58"/>
  <c r="BM656" i="58"/>
  <c r="BO656" i="58"/>
  <c r="BN656" i="58"/>
  <c r="BN655" i="58"/>
  <c r="BO655" i="58"/>
  <c r="BM655" i="58"/>
  <c r="BN654" i="58"/>
  <c r="BM654" i="58"/>
  <c r="BO654" i="58"/>
  <c r="BM653" i="58"/>
  <c r="BO653" i="58"/>
  <c r="BN653" i="58"/>
  <c r="BN652" i="58"/>
  <c r="BM652" i="58"/>
  <c r="BO652" i="58"/>
  <c r="BN651" i="58"/>
  <c r="BO651" i="58"/>
  <c r="BM651" i="58"/>
  <c r="BO650" i="58"/>
  <c r="BM650" i="58"/>
  <c r="BN650" i="58"/>
  <c r="BM649" i="58"/>
  <c r="BO649" i="58"/>
  <c r="BN649" i="58"/>
  <c r="BO648" i="58"/>
  <c r="BM648" i="58"/>
  <c r="BN648" i="58"/>
  <c r="BN647" i="58"/>
  <c r="BO647" i="58"/>
  <c r="BM647" i="58"/>
  <c r="BN646" i="58"/>
  <c r="BM646" i="58"/>
  <c r="BO646" i="58"/>
  <c r="BM645" i="58"/>
  <c r="BO645" i="58"/>
  <c r="BN645" i="58"/>
  <c r="BN644" i="58"/>
  <c r="BM644" i="58"/>
  <c r="BO644" i="58"/>
  <c r="BN643" i="58"/>
  <c r="BO643" i="58"/>
  <c r="BM643" i="58"/>
  <c r="BO642" i="58"/>
  <c r="BM642" i="58"/>
  <c r="BN642" i="58"/>
  <c r="BM641" i="58"/>
  <c r="BO641" i="58"/>
  <c r="BN641" i="58"/>
  <c r="BM640" i="58"/>
  <c r="BO640" i="58"/>
  <c r="BN640" i="58"/>
  <c r="BN639" i="58"/>
  <c r="BO639" i="58"/>
  <c r="BM639" i="58"/>
  <c r="BN638" i="58"/>
  <c r="BM638" i="58"/>
  <c r="BO638" i="58"/>
  <c r="BM637" i="58"/>
  <c r="BO637" i="58"/>
  <c r="BN637" i="58"/>
  <c r="BN636" i="58"/>
  <c r="BM636" i="58"/>
  <c r="BO636" i="58"/>
  <c r="BN635" i="58"/>
  <c r="BO635" i="58"/>
  <c r="BM635" i="58"/>
  <c r="BO634" i="58"/>
  <c r="BM634" i="58"/>
  <c r="BN634" i="58"/>
  <c r="BO633" i="58"/>
  <c r="BM633" i="58"/>
  <c r="BN633" i="58"/>
  <c r="BM632" i="58"/>
  <c r="BO632" i="58"/>
  <c r="BN632" i="58"/>
  <c r="BN631" i="58"/>
  <c r="BO631" i="58"/>
  <c r="BM631" i="58"/>
  <c r="BN630" i="58"/>
  <c r="BM630" i="58"/>
  <c r="BO630" i="58"/>
  <c r="BM629" i="58"/>
  <c r="BO629" i="58"/>
  <c r="BN629" i="58"/>
  <c r="BN628" i="58"/>
  <c r="BM628" i="58"/>
  <c r="BO628" i="58"/>
  <c r="BN627" i="58"/>
  <c r="BO627" i="58"/>
  <c r="BM627" i="58"/>
  <c r="BO626" i="58"/>
  <c r="BM626" i="58"/>
  <c r="BN626" i="58"/>
  <c r="BO625" i="58"/>
  <c r="BM625" i="58"/>
  <c r="BN625" i="58"/>
  <c r="BM624" i="58"/>
  <c r="BO624" i="58"/>
  <c r="BN624" i="58"/>
  <c r="BO623" i="58"/>
  <c r="BM623" i="58"/>
  <c r="BN623" i="58"/>
  <c r="BN622" i="58"/>
  <c r="BO622" i="58"/>
  <c r="BM622" i="58"/>
  <c r="BM621" i="58"/>
  <c r="BO621" i="58"/>
  <c r="BN621" i="58"/>
  <c r="BN620" i="58"/>
  <c r="BM620" i="58"/>
  <c r="BO620" i="58"/>
  <c r="BN619" i="58"/>
  <c r="BO619" i="58"/>
  <c r="BM619" i="58"/>
  <c r="BM618" i="58"/>
  <c r="BO618" i="58"/>
  <c r="BN618" i="58"/>
  <c r="BO617" i="58"/>
  <c r="BM617" i="58"/>
  <c r="BN617" i="58"/>
  <c r="BM616" i="58"/>
  <c r="BO616" i="58"/>
  <c r="BN616" i="58"/>
  <c r="BO615" i="58"/>
  <c r="BM615" i="58"/>
  <c r="BN615" i="58"/>
  <c r="BN614" i="58"/>
  <c r="BO614" i="58"/>
  <c r="BM614" i="58"/>
  <c r="BM613" i="58"/>
  <c r="BO613" i="58"/>
  <c r="BN613" i="58"/>
  <c r="BN612" i="58"/>
  <c r="BM612" i="58"/>
  <c r="BO612" i="58"/>
  <c r="BN611" i="58"/>
  <c r="BO611" i="58"/>
  <c r="BM611" i="58"/>
  <c r="BO610" i="58"/>
  <c r="BM610" i="58"/>
  <c r="BN610" i="58"/>
  <c r="BO609" i="58"/>
  <c r="BM609" i="58"/>
  <c r="BN609" i="58"/>
  <c r="BM608" i="58"/>
  <c r="BO608" i="58"/>
  <c r="BN608" i="58"/>
  <c r="BM607" i="58"/>
  <c r="BO607" i="58"/>
  <c r="BN607" i="58"/>
  <c r="BN606" i="58"/>
  <c r="BO606" i="58"/>
  <c r="BM606" i="58"/>
  <c r="BM605" i="58"/>
  <c r="BO605" i="58"/>
  <c r="BN605" i="58"/>
  <c r="BN604" i="58"/>
  <c r="BM604" i="58"/>
  <c r="BO604" i="58"/>
  <c r="BN603" i="58"/>
  <c r="BO603" i="58"/>
  <c r="BM603" i="58"/>
  <c r="BM602" i="58"/>
  <c r="BO602" i="58"/>
  <c r="BN602" i="58"/>
  <c r="BO601" i="58"/>
  <c r="BM601" i="58"/>
  <c r="BN601" i="58"/>
  <c r="BO600" i="58"/>
  <c r="BM600" i="58"/>
  <c r="BN600" i="58"/>
  <c r="BM599" i="58"/>
  <c r="BO599" i="58"/>
  <c r="BN599" i="58"/>
  <c r="BN598" i="58"/>
  <c r="BM598" i="58"/>
  <c r="BO598" i="58"/>
  <c r="BM597" i="58"/>
  <c r="BO597" i="58"/>
  <c r="BN597" i="58"/>
  <c r="BN596" i="58"/>
  <c r="BM596" i="58"/>
  <c r="BO596" i="58"/>
  <c r="BN595" i="58"/>
  <c r="BO595" i="58"/>
  <c r="BM595" i="58"/>
  <c r="BM594" i="58"/>
  <c r="BO594" i="58"/>
  <c r="BN594" i="58"/>
  <c r="BO593" i="58"/>
  <c r="BM593" i="58"/>
  <c r="BN593" i="58"/>
  <c r="BO592" i="58"/>
  <c r="BM592" i="58"/>
  <c r="BN592" i="58"/>
  <c r="BM591" i="58"/>
  <c r="BO591" i="58"/>
  <c r="BN591" i="58"/>
  <c r="BN590" i="58"/>
  <c r="BO590" i="58"/>
  <c r="BM590" i="58"/>
  <c r="BM589" i="58"/>
  <c r="BO589" i="58"/>
  <c r="BN589" i="58"/>
  <c r="BN588" i="58"/>
  <c r="BM588" i="58"/>
  <c r="BO588" i="58"/>
  <c r="BN587" i="58"/>
  <c r="BO587" i="58"/>
  <c r="BM587" i="58"/>
  <c r="BM586" i="58"/>
  <c r="BO586" i="58"/>
  <c r="BN586" i="58"/>
  <c r="BO585" i="58"/>
  <c r="BM585" i="58"/>
  <c r="BN585" i="58"/>
  <c r="BO584" i="58"/>
  <c r="BM584" i="58"/>
  <c r="BN584" i="58"/>
  <c r="BM583" i="58"/>
  <c r="BO583" i="58"/>
  <c r="BN583" i="58"/>
  <c r="BN582" i="58"/>
  <c r="BM582" i="58"/>
  <c r="BO582" i="58"/>
  <c r="BO581" i="58"/>
  <c r="BM581" i="58"/>
  <c r="BN581" i="58"/>
  <c r="BN580" i="58"/>
  <c r="BM580" i="58"/>
  <c r="BO580" i="58"/>
  <c r="BO579" i="58"/>
  <c r="BM579" i="58"/>
  <c r="BM578" i="58"/>
  <c r="BN578" i="58"/>
  <c r="BN577" i="58"/>
  <c r="BM577" i="58"/>
  <c r="BO577" i="58"/>
  <c r="BO576" i="58"/>
  <c r="BM576" i="58"/>
  <c r="BN576" i="58"/>
  <c r="BN574" i="58"/>
  <c r="BM574" i="58"/>
  <c r="BO574" i="58"/>
  <c r="BN573" i="58"/>
  <c r="BO573" i="58"/>
  <c r="BM573" i="58"/>
  <c r="BM572" i="58"/>
  <c r="BO572" i="58"/>
  <c r="BN572" i="58"/>
  <c r="BN571" i="58"/>
  <c r="BO571" i="58"/>
  <c r="BM571" i="58"/>
  <c r="BO570" i="58"/>
  <c r="BM570" i="58"/>
  <c r="BN570" i="58"/>
  <c r="BM569" i="58"/>
  <c r="BO569" i="58"/>
  <c r="BN569" i="58"/>
  <c r="BM568" i="58"/>
  <c r="BO568" i="58"/>
  <c r="BN568" i="58"/>
  <c r="BO567" i="58"/>
  <c r="BM567" i="58"/>
  <c r="BN567" i="58"/>
  <c r="BN566" i="58"/>
  <c r="BM566" i="58"/>
  <c r="BO566" i="58"/>
  <c r="BN565" i="58"/>
  <c r="BM565" i="58"/>
  <c r="BO565" i="58"/>
  <c r="BM564" i="58"/>
  <c r="BO564" i="58"/>
  <c r="BN564" i="58"/>
  <c r="BN563" i="58"/>
  <c r="BO563" i="58"/>
  <c r="BM563" i="58"/>
  <c r="BO562" i="58"/>
  <c r="BM562" i="58"/>
  <c r="BN562" i="58"/>
  <c r="BM561" i="58"/>
  <c r="BO561" i="58"/>
  <c r="BN561" i="58"/>
  <c r="BO560" i="58"/>
  <c r="BM560" i="58"/>
  <c r="BN560" i="58"/>
  <c r="BO559" i="58"/>
  <c r="BM559" i="58"/>
  <c r="BN559" i="58"/>
  <c r="BN558" i="58"/>
  <c r="BM558" i="58"/>
  <c r="BO558" i="58"/>
  <c r="BN557" i="58"/>
  <c r="BM557" i="58"/>
  <c r="BO557" i="58"/>
  <c r="BM556" i="58"/>
  <c r="BO556" i="58"/>
  <c r="BN556" i="58"/>
  <c r="BN555" i="58"/>
  <c r="BO555" i="58"/>
  <c r="BM555" i="58"/>
  <c r="BM554" i="58"/>
  <c r="BN554" i="58"/>
  <c r="BM553" i="58"/>
  <c r="BO553" i="58"/>
  <c r="BN553" i="58"/>
  <c r="BN552" i="58"/>
  <c r="BM552" i="58"/>
  <c r="BO552" i="58"/>
  <c r="BO551" i="58"/>
  <c r="BM551" i="58"/>
  <c r="BN551" i="58"/>
  <c r="BM550" i="58"/>
  <c r="BO550" i="58"/>
  <c r="BN550" i="58"/>
  <c r="BN549" i="58"/>
  <c r="BM549" i="58"/>
  <c r="BO549" i="58"/>
  <c r="BN548" i="58"/>
  <c r="BM548" i="58"/>
  <c r="BO548" i="58"/>
  <c r="BN547" i="58"/>
  <c r="BO547" i="58"/>
  <c r="BM547" i="58"/>
  <c r="BO546" i="58"/>
  <c r="BM546" i="58"/>
  <c r="BN546" i="58"/>
  <c r="BO545" i="58"/>
  <c r="BM545" i="58"/>
  <c r="BN545" i="58"/>
  <c r="BN544" i="58"/>
  <c r="BM544" i="58"/>
  <c r="BO544" i="58"/>
  <c r="BO543" i="58"/>
  <c r="BM543" i="58"/>
  <c r="BN543" i="58"/>
  <c r="BM542" i="58"/>
  <c r="BO542" i="58"/>
  <c r="BN542" i="58"/>
  <c r="BN541" i="58"/>
  <c r="BM541" i="58"/>
  <c r="BO541" i="58"/>
  <c r="BN540" i="58"/>
  <c r="BM540" i="58"/>
  <c r="BO540" i="58"/>
  <c r="BN539" i="58"/>
  <c r="BO539" i="58"/>
  <c r="BM539" i="58"/>
  <c r="BO538" i="58"/>
  <c r="BM538" i="58"/>
  <c r="BN538" i="58"/>
  <c r="BO537" i="58"/>
  <c r="BM537" i="58"/>
  <c r="BN537" i="58"/>
  <c r="BN536" i="58"/>
  <c r="BM536" i="58"/>
  <c r="BO536" i="58"/>
  <c r="BO535" i="58"/>
  <c r="BM535" i="58"/>
  <c r="BN535" i="58"/>
  <c r="BO534" i="58"/>
  <c r="BM534" i="58"/>
  <c r="BN534" i="58"/>
  <c r="BN533" i="58"/>
  <c r="BM533" i="58"/>
  <c r="BO533" i="58"/>
  <c r="BN532" i="58"/>
  <c r="BM532" i="58"/>
  <c r="BO532" i="58"/>
  <c r="BN531" i="58"/>
  <c r="BO531" i="58"/>
  <c r="BM531" i="58"/>
  <c r="BO530" i="58"/>
  <c r="BM530" i="58"/>
  <c r="BN530" i="58"/>
  <c r="BO529" i="58"/>
  <c r="BM529" i="58"/>
  <c r="BN529" i="58"/>
  <c r="BN528" i="58"/>
  <c r="BM528" i="58"/>
  <c r="BO528" i="58"/>
  <c r="BO527" i="58"/>
  <c r="BM527" i="58"/>
  <c r="BN527" i="58"/>
  <c r="BM526" i="58"/>
  <c r="BO526" i="58"/>
  <c r="BN526" i="58"/>
  <c r="BN525" i="58"/>
  <c r="BM525" i="58"/>
  <c r="BO525" i="58"/>
  <c r="BN524" i="58"/>
  <c r="BM524" i="58"/>
  <c r="BO524" i="58"/>
  <c r="BN523" i="58"/>
  <c r="BO523" i="58"/>
  <c r="BM523" i="58"/>
  <c r="BM522" i="58"/>
  <c r="BO522" i="58"/>
  <c r="BN522" i="58"/>
  <c r="BO521" i="58"/>
  <c r="BM521" i="58"/>
  <c r="BN521" i="58"/>
  <c r="BN520" i="58"/>
  <c r="BM520" i="58"/>
  <c r="BO520" i="58"/>
  <c r="BM519" i="58"/>
  <c r="BO519" i="58"/>
  <c r="BN519" i="58"/>
  <c r="BO518" i="58"/>
  <c r="BM518" i="58"/>
  <c r="BN518" i="58"/>
  <c r="BN517" i="58"/>
  <c r="BM517" i="58"/>
  <c r="BO517" i="58"/>
  <c r="BN516" i="58"/>
  <c r="BM516" i="58"/>
  <c r="BO516" i="58"/>
  <c r="BN515" i="58"/>
  <c r="BO515" i="58"/>
  <c r="BM515" i="58"/>
  <c r="BM514" i="58"/>
  <c r="BO514" i="58"/>
  <c r="BN514" i="58"/>
  <c r="BO513" i="58"/>
  <c r="BM513" i="58"/>
  <c r="BN513" i="58"/>
  <c r="BN512" i="58"/>
  <c r="BO512" i="58"/>
  <c r="BM512" i="58"/>
  <c r="BM511" i="58"/>
  <c r="BO511" i="58"/>
  <c r="BN511" i="58"/>
  <c r="BM510" i="58"/>
  <c r="BO510" i="58"/>
  <c r="BN510" i="58"/>
  <c r="BN509" i="58"/>
  <c r="BM509" i="58"/>
  <c r="BO509" i="58"/>
  <c r="BN508" i="58"/>
  <c r="BM508" i="58"/>
  <c r="BO508" i="58"/>
  <c r="BN507" i="58"/>
  <c r="BO507" i="58"/>
  <c r="BM507" i="58"/>
  <c r="BO506" i="58"/>
  <c r="BM506" i="58"/>
  <c r="BN506" i="58"/>
  <c r="BO505" i="58"/>
  <c r="BM505" i="58"/>
  <c r="BN505" i="58"/>
  <c r="BN504" i="58"/>
  <c r="BO504" i="58"/>
  <c r="BM504" i="58"/>
  <c r="BM503" i="58"/>
  <c r="BO503" i="58"/>
  <c r="BN503" i="58"/>
  <c r="BM502" i="58"/>
  <c r="BO502" i="58"/>
  <c r="BN502" i="58"/>
  <c r="BO501" i="58"/>
  <c r="BM501" i="58"/>
  <c r="BN500" i="58"/>
  <c r="BM500" i="58"/>
  <c r="BO500" i="58"/>
  <c r="BN499" i="58"/>
  <c r="BO499" i="58"/>
  <c r="BM499" i="58"/>
  <c r="BM498" i="58"/>
  <c r="BO498" i="58"/>
  <c r="BN498" i="58"/>
  <c r="BO497" i="58"/>
  <c r="BM497" i="58"/>
  <c r="BN497" i="58"/>
  <c r="BN496" i="58"/>
  <c r="BO496" i="58"/>
  <c r="BM496" i="58"/>
  <c r="BM495" i="58"/>
  <c r="BO495" i="58"/>
  <c r="BN495" i="58"/>
  <c r="BM494" i="58"/>
  <c r="BO494" i="58"/>
  <c r="BN494" i="58"/>
  <c r="BN493" i="58"/>
  <c r="BM493" i="58"/>
  <c r="BO493" i="58"/>
  <c r="BN492" i="58"/>
  <c r="BM492" i="58"/>
  <c r="BO492" i="58"/>
  <c r="BO491" i="58"/>
  <c r="BM491" i="58"/>
  <c r="BN491" i="58"/>
  <c r="BO490" i="58"/>
  <c r="BM490" i="58"/>
  <c r="BN490" i="58"/>
  <c r="BM489" i="58"/>
  <c r="BO489" i="58"/>
  <c r="BN489" i="58"/>
  <c r="BN488" i="58"/>
  <c r="BO488" i="58"/>
  <c r="BM488" i="58"/>
  <c r="BM487" i="58"/>
  <c r="BO487" i="58"/>
  <c r="BN487" i="58"/>
  <c r="BM486" i="58"/>
  <c r="BO486" i="58"/>
  <c r="BN486" i="58"/>
  <c r="BN485" i="58"/>
  <c r="BM485" i="58"/>
  <c r="BO485" i="58"/>
  <c r="BN484" i="58"/>
  <c r="BM484" i="58"/>
  <c r="BO484" i="58"/>
  <c r="BO483" i="58"/>
  <c r="BM483" i="58"/>
  <c r="BN483" i="58"/>
  <c r="BO482" i="58"/>
  <c r="BM482" i="58"/>
  <c r="BN482" i="58"/>
  <c r="BM481" i="58"/>
  <c r="BO481" i="58"/>
  <c r="BN481" i="58"/>
  <c r="BN480" i="58"/>
  <c r="BM480" i="58"/>
  <c r="BO480" i="58"/>
  <c r="BO479" i="58"/>
  <c r="BM479" i="58"/>
  <c r="BN479" i="58"/>
  <c r="BM478" i="58"/>
  <c r="BO478" i="58"/>
  <c r="BN478" i="58"/>
  <c r="BN477" i="58"/>
  <c r="BM477" i="58"/>
  <c r="BO477" i="58"/>
  <c r="BN475" i="58"/>
  <c r="BO475" i="58"/>
  <c r="BM475" i="58"/>
  <c r="BO474" i="58"/>
  <c r="BM474" i="58"/>
  <c r="BN474" i="58"/>
  <c r="BM473" i="58"/>
  <c r="BO473" i="58"/>
  <c r="BN473" i="58"/>
  <c r="BO472" i="58"/>
  <c r="BM472" i="58"/>
  <c r="BN472" i="58"/>
  <c r="BN471" i="58"/>
  <c r="BO471" i="58"/>
  <c r="BM471" i="58"/>
  <c r="BM470" i="58"/>
  <c r="BO470" i="58"/>
  <c r="BN470" i="58"/>
  <c r="BN469" i="58"/>
  <c r="BM469" i="58"/>
  <c r="BO469" i="58"/>
  <c r="BN468" i="58"/>
  <c r="BM468" i="58"/>
  <c r="BO468" i="58"/>
  <c r="BN467" i="58"/>
  <c r="BO467" i="58"/>
  <c r="BM467" i="58"/>
  <c r="BO466" i="58"/>
  <c r="BM466" i="58"/>
  <c r="BN466" i="58"/>
  <c r="BM465" i="58"/>
  <c r="BO465" i="58"/>
  <c r="BN465" i="58"/>
  <c r="BM464" i="58"/>
  <c r="BO464" i="58"/>
  <c r="BN464" i="58"/>
  <c r="BN463" i="58"/>
  <c r="BO463" i="58"/>
  <c r="BM463" i="58"/>
  <c r="BM462" i="58"/>
  <c r="BO462" i="58"/>
  <c r="BN462" i="58"/>
  <c r="BN461" i="58"/>
  <c r="BM461" i="58"/>
  <c r="BO461" i="58"/>
  <c r="BN460" i="58"/>
  <c r="BM460" i="58"/>
  <c r="BO460" i="58"/>
  <c r="BN459" i="58"/>
  <c r="BO459" i="58"/>
  <c r="BM459" i="58"/>
  <c r="BO458" i="58"/>
  <c r="BM458" i="58"/>
  <c r="BN458" i="58"/>
  <c r="BO457" i="58"/>
  <c r="BM457" i="58"/>
  <c r="BN457" i="58"/>
  <c r="BM456" i="58"/>
  <c r="BO456" i="58"/>
  <c r="BN456" i="58"/>
  <c r="BN455" i="58"/>
  <c r="BO455" i="58"/>
  <c r="BM455" i="58"/>
  <c r="BM454" i="58"/>
  <c r="BO454" i="58"/>
  <c r="BN454" i="58"/>
  <c r="BN453" i="58"/>
  <c r="BM453" i="58"/>
  <c r="BO453" i="58"/>
  <c r="BN452" i="58"/>
  <c r="BM452" i="58"/>
  <c r="BO452" i="58"/>
  <c r="BN451" i="58"/>
  <c r="BO451" i="58"/>
  <c r="BM451" i="58"/>
  <c r="BO450" i="58"/>
  <c r="BM450" i="58"/>
  <c r="BN450" i="58"/>
  <c r="BO449" i="58"/>
  <c r="BM449" i="58"/>
  <c r="BN449" i="58"/>
  <c r="BM448" i="58"/>
  <c r="BO448" i="58"/>
  <c r="BN448" i="58"/>
  <c r="BN447" i="58"/>
  <c r="BO447" i="58"/>
  <c r="BM447" i="58"/>
  <c r="BO446" i="58"/>
  <c r="BM446" i="58"/>
  <c r="BN446" i="58"/>
  <c r="BN445" i="58"/>
  <c r="BM445" i="58"/>
  <c r="BO445" i="58"/>
  <c r="BN444" i="58"/>
  <c r="BM444" i="58"/>
  <c r="BO444" i="58"/>
  <c r="BN443" i="58"/>
  <c r="BO443" i="58"/>
  <c r="BM443" i="58"/>
  <c r="BM442" i="58"/>
  <c r="BO442" i="58"/>
  <c r="BN442" i="58"/>
  <c r="BO441" i="58"/>
  <c r="BM441" i="58"/>
  <c r="BN441" i="58"/>
  <c r="BM440" i="58"/>
  <c r="BO440" i="58"/>
  <c r="BN440" i="58"/>
  <c r="BN439" i="58"/>
  <c r="BO439" i="58"/>
  <c r="BM439" i="58"/>
  <c r="BO438" i="58"/>
  <c r="BM438" i="58"/>
  <c r="BN438" i="58"/>
  <c r="BN437" i="58"/>
  <c r="BM437" i="58"/>
  <c r="BO437" i="58"/>
  <c r="BN436" i="58"/>
  <c r="BM436" i="58"/>
  <c r="BO436" i="58"/>
  <c r="BN435" i="58"/>
  <c r="BO435" i="58"/>
  <c r="BM435" i="58"/>
  <c r="BO434" i="58"/>
  <c r="BM434" i="58"/>
  <c r="BN434" i="58"/>
  <c r="BO433" i="58"/>
  <c r="BM433" i="58"/>
  <c r="BN433" i="58"/>
  <c r="BM432" i="58"/>
  <c r="BO432" i="58"/>
  <c r="BN432" i="58"/>
  <c r="BN431" i="58"/>
  <c r="BO431" i="58"/>
  <c r="BM431" i="58"/>
  <c r="BO430" i="58"/>
  <c r="BM430" i="58"/>
  <c r="BN430" i="58"/>
  <c r="BN429" i="58"/>
  <c r="BM429" i="58"/>
  <c r="BO429" i="58"/>
  <c r="BN428" i="58"/>
  <c r="BM428" i="58"/>
  <c r="BO428" i="58"/>
  <c r="BN427" i="58"/>
  <c r="BO427" i="58"/>
  <c r="BM427" i="58"/>
  <c r="BO426" i="58"/>
  <c r="BM426" i="58"/>
  <c r="BN426" i="58"/>
  <c r="BO425" i="58"/>
  <c r="BM425" i="58"/>
  <c r="BN425" i="58"/>
  <c r="BM424" i="58"/>
  <c r="BO424" i="58"/>
  <c r="BN424" i="58"/>
  <c r="BN423" i="58"/>
  <c r="BM423" i="58"/>
  <c r="BO423" i="58"/>
  <c r="BM422" i="58"/>
  <c r="BO422" i="58"/>
  <c r="BN422" i="58"/>
  <c r="BN421" i="58"/>
  <c r="BM421" i="58"/>
  <c r="BO421" i="58"/>
  <c r="BN420" i="58"/>
  <c r="BM420" i="58"/>
  <c r="BO420" i="58"/>
  <c r="BN419" i="58"/>
  <c r="BO419" i="58"/>
  <c r="BM419" i="58"/>
  <c r="BO418" i="58"/>
  <c r="BM418" i="58"/>
  <c r="BN418" i="58"/>
  <c r="BO417" i="58"/>
  <c r="BM417" i="58"/>
  <c r="BN417" i="58"/>
  <c r="BM416" i="58"/>
  <c r="BO416" i="58"/>
  <c r="BN416" i="58"/>
  <c r="BN415" i="58"/>
  <c r="BM415" i="58"/>
  <c r="BO415" i="58"/>
  <c r="BM414" i="58"/>
  <c r="BO414" i="58"/>
  <c r="BN414" i="58"/>
  <c r="BN413" i="58"/>
  <c r="BM413" i="58"/>
  <c r="BO413" i="58"/>
  <c r="BN412" i="58"/>
  <c r="BM412" i="58"/>
  <c r="BO412" i="58"/>
  <c r="BN411" i="58"/>
  <c r="BO411" i="58"/>
  <c r="BM411" i="58"/>
  <c r="BO410" i="58"/>
  <c r="BM410" i="58"/>
  <c r="BN410" i="58"/>
  <c r="BO409" i="58"/>
  <c r="BM409" i="58"/>
  <c r="BN409" i="58"/>
  <c r="BO408" i="58"/>
  <c r="BM408" i="58"/>
  <c r="BN408" i="58"/>
  <c r="BN407" i="58"/>
  <c r="BM407" i="58"/>
  <c r="BO407" i="58"/>
  <c r="BO406" i="58"/>
  <c r="BM406" i="58"/>
  <c r="BN406" i="58"/>
  <c r="BN405" i="58"/>
  <c r="BM405" i="58"/>
  <c r="BO405" i="58"/>
  <c r="BN404" i="58"/>
  <c r="BM404" i="58"/>
  <c r="BO404" i="58"/>
  <c r="BN403" i="58"/>
  <c r="BO403" i="58"/>
  <c r="BM403" i="58"/>
  <c r="BM402" i="58"/>
  <c r="BO402" i="58"/>
  <c r="BN402" i="58"/>
  <c r="BO401" i="58"/>
  <c r="BM401" i="58"/>
  <c r="BN401" i="58"/>
  <c r="BO400" i="58"/>
  <c r="BM400" i="58"/>
  <c r="BN400" i="58"/>
  <c r="BN399" i="58"/>
  <c r="BM399" i="58"/>
  <c r="BO399" i="58"/>
  <c r="BM398" i="58"/>
  <c r="BO398" i="58"/>
  <c r="BN398" i="58"/>
  <c r="BN397" i="58"/>
  <c r="BO397" i="58"/>
  <c r="BM397" i="58"/>
  <c r="BN396" i="58"/>
  <c r="BM396" i="58"/>
  <c r="BO396" i="58"/>
  <c r="BN395" i="58"/>
  <c r="BO395" i="58"/>
  <c r="BM395" i="58"/>
  <c r="BM394" i="58"/>
  <c r="BO394" i="58"/>
  <c r="BN394" i="58"/>
  <c r="BO393" i="58"/>
  <c r="BM393" i="58"/>
  <c r="BN393" i="58"/>
  <c r="BO392" i="58"/>
  <c r="BM392" i="58"/>
  <c r="BN392" i="58"/>
  <c r="BN391" i="58"/>
  <c r="BM391" i="58"/>
  <c r="BO391" i="58"/>
  <c r="BM390" i="58"/>
  <c r="BO390" i="58"/>
  <c r="BN390" i="58"/>
  <c r="BN389" i="58"/>
  <c r="BO389" i="58"/>
  <c r="BM389" i="58"/>
  <c r="BN388" i="58"/>
  <c r="BM388" i="58"/>
  <c r="BO388" i="58"/>
  <c r="BN387" i="58"/>
  <c r="BO387" i="58"/>
  <c r="BM387" i="58"/>
  <c r="BO386" i="58"/>
  <c r="BM386" i="58"/>
  <c r="BN386" i="58"/>
  <c r="BM385" i="58"/>
  <c r="BO385" i="58"/>
  <c r="BN385" i="58"/>
  <c r="BO384" i="58"/>
  <c r="BM384" i="58"/>
  <c r="BN384" i="58"/>
  <c r="BN383" i="58"/>
  <c r="BM383" i="58"/>
  <c r="BO383" i="58"/>
  <c r="BM382" i="58"/>
  <c r="BO382" i="58"/>
  <c r="BN382" i="58"/>
  <c r="BN381" i="58"/>
  <c r="BO381" i="58"/>
  <c r="BM381" i="58"/>
  <c r="BN380" i="58"/>
  <c r="BM380" i="58"/>
  <c r="BO380" i="58"/>
  <c r="BN379" i="58"/>
  <c r="BO379" i="58"/>
  <c r="BM379" i="58"/>
  <c r="BO378" i="58"/>
  <c r="BM378" i="58"/>
  <c r="BN378" i="58"/>
  <c r="BM377" i="58"/>
  <c r="BO377" i="58"/>
  <c r="BN377" i="58"/>
  <c r="BO376" i="58"/>
  <c r="BM376" i="58"/>
  <c r="BN376" i="58"/>
  <c r="BN375" i="58"/>
  <c r="BO375" i="58"/>
  <c r="BM375" i="58"/>
  <c r="BM374" i="58"/>
  <c r="BO374" i="58"/>
  <c r="BN374" i="58"/>
  <c r="BN373" i="58"/>
  <c r="BM373" i="58"/>
  <c r="BO373" i="58"/>
  <c r="BN372" i="58"/>
  <c r="BM372" i="58"/>
  <c r="BO372" i="58"/>
  <c r="BN371" i="58"/>
  <c r="BO371" i="58"/>
  <c r="BM371" i="58"/>
  <c r="BO370" i="58"/>
  <c r="BM370" i="58"/>
  <c r="BN370" i="58"/>
  <c r="BM369" i="58"/>
  <c r="BO369" i="58"/>
  <c r="BN369" i="58"/>
  <c r="BO368" i="58"/>
  <c r="BM368" i="58"/>
  <c r="BN368" i="58"/>
  <c r="BN367" i="58"/>
  <c r="BO367" i="58"/>
  <c r="BM367" i="58"/>
  <c r="BM366" i="58"/>
  <c r="BO366" i="58"/>
  <c r="BN366" i="58"/>
  <c r="BN365" i="58"/>
  <c r="BM365" i="58"/>
  <c r="BO365" i="58"/>
  <c r="BN364" i="58"/>
  <c r="BM364" i="58"/>
  <c r="BO364" i="58"/>
  <c r="BN363" i="58"/>
  <c r="BO363" i="58"/>
  <c r="BM363" i="58"/>
  <c r="BO362" i="58"/>
  <c r="BM362" i="58"/>
  <c r="BN362" i="58"/>
  <c r="BM361" i="58"/>
  <c r="BO361" i="58"/>
  <c r="BN361" i="58"/>
  <c r="BO360" i="58"/>
  <c r="BM360" i="58"/>
  <c r="BN360" i="58"/>
  <c r="BN359" i="58"/>
  <c r="BO359" i="58"/>
  <c r="BM359" i="58"/>
  <c r="BM358" i="58"/>
  <c r="BO358" i="58"/>
  <c r="BN358" i="58"/>
  <c r="BM357" i="58"/>
  <c r="BN357" i="58"/>
  <c r="BN356" i="58"/>
  <c r="BM356" i="58"/>
  <c r="BO356" i="58"/>
  <c r="BN355" i="58"/>
  <c r="BO355" i="58"/>
  <c r="BM355" i="58"/>
  <c r="BO354" i="58"/>
  <c r="BM354" i="58"/>
  <c r="BN354" i="58"/>
  <c r="BO353" i="58"/>
  <c r="BM353" i="58"/>
  <c r="BN353" i="58"/>
  <c r="BM352" i="58"/>
  <c r="BO352" i="58"/>
  <c r="BN352" i="58"/>
  <c r="BN351" i="58"/>
  <c r="BO351" i="58"/>
  <c r="BM351" i="58"/>
  <c r="BM350" i="58"/>
  <c r="BO350" i="58"/>
  <c r="BN350" i="58"/>
  <c r="BM349" i="58"/>
  <c r="BO349" i="58"/>
  <c r="BN349" i="58"/>
  <c r="BN348" i="58"/>
  <c r="BO348" i="58"/>
  <c r="BM348" i="58"/>
  <c r="BO347" i="58"/>
  <c r="BM347" i="58"/>
  <c r="BO346" i="58"/>
  <c r="BM346" i="58"/>
  <c r="BN346" i="58"/>
  <c r="BO345" i="58"/>
  <c r="BM345" i="58"/>
  <c r="BN345" i="58"/>
  <c r="BM344" i="58"/>
  <c r="BO344" i="58"/>
  <c r="BN344" i="58"/>
  <c r="BN343" i="58"/>
  <c r="BO343" i="58"/>
  <c r="BM343" i="58"/>
  <c r="BO342" i="58"/>
  <c r="BM342" i="58"/>
  <c r="BN342" i="58"/>
  <c r="BM341" i="58"/>
  <c r="BO341" i="58"/>
  <c r="BN341" i="58"/>
  <c r="BN340" i="58"/>
  <c r="BM340" i="58"/>
  <c r="BO340" i="58"/>
  <c r="BN339" i="58"/>
  <c r="BO339" i="58"/>
  <c r="BM339" i="58"/>
  <c r="BO338" i="58"/>
  <c r="BM338" i="58"/>
  <c r="BN338" i="58"/>
  <c r="BO337" i="58"/>
  <c r="BM337" i="58"/>
  <c r="BN337" i="58"/>
  <c r="BM336" i="58"/>
  <c r="BO336" i="58"/>
  <c r="BN336" i="58"/>
  <c r="BN335" i="58"/>
  <c r="BM335" i="58"/>
  <c r="BO335" i="58"/>
  <c r="BO334" i="58"/>
  <c r="BM334" i="58"/>
  <c r="BN334" i="58"/>
  <c r="BM333" i="58"/>
  <c r="BO333" i="58"/>
  <c r="BN333" i="58"/>
  <c r="BN332" i="58"/>
  <c r="BM332" i="58"/>
  <c r="BO332" i="58"/>
  <c r="BN331" i="58"/>
  <c r="BO331" i="58"/>
  <c r="BM331" i="58"/>
  <c r="BO330" i="58"/>
  <c r="BM330" i="58"/>
  <c r="BN330" i="58"/>
  <c r="BO329" i="58"/>
  <c r="BM329" i="58"/>
  <c r="BN329" i="58"/>
  <c r="BM328" i="58"/>
  <c r="BO328" i="58"/>
  <c r="BN328" i="58"/>
  <c r="BN327" i="58"/>
  <c r="BM327" i="58"/>
  <c r="BO327" i="58"/>
  <c r="BO326" i="58"/>
  <c r="BM326" i="58"/>
  <c r="BN326" i="58"/>
  <c r="BM325" i="58"/>
  <c r="BO325" i="58"/>
  <c r="BN325" i="58"/>
  <c r="BN324" i="58"/>
  <c r="BM324" i="58"/>
  <c r="BO324" i="58"/>
  <c r="BN323" i="58"/>
  <c r="BO323" i="58"/>
  <c r="BM323" i="58"/>
  <c r="BM322" i="58"/>
  <c r="BO322" i="58"/>
  <c r="BN322" i="58"/>
  <c r="BO321" i="58"/>
  <c r="BM321" i="58"/>
  <c r="BN321" i="58"/>
  <c r="BO320" i="58"/>
  <c r="BM320" i="58"/>
  <c r="BN320" i="58"/>
  <c r="BN319" i="58"/>
  <c r="BM319" i="58"/>
  <c r="BO319" i="58"/>
  <c r="BO318" i="58"/>
  <c r="BM318" i="58"/>
  <c r="BN318" i="58"/>
  <c r="BM317" i="58"/>
  <c r="BO317" i="58"/>
  <c r="BN317" i="58"/>
  <c r="BN316" i="58"/>
  <c r="BM316" i="58"/>
  <c r="BO316" i="58"/>
  <c r="BN315" i="58"/>
  <c r="BO315" i="58"/>
  <c r="BM315" i="58"/>
  <c r="BM314" i="58"/>
  <c r="BO314" i="58"/>
  <c r="BN314" i="58"/>
  <c r="BO313" i="58"/>
  <c r="BM313" i="58"/>
  <c r="BN313" i="58"/>
  <c r="BO312" i="58"/>
  <c r="BM312" i="58"/>
  <c r="BN312" i="58"/>
  <c r="BN311" i="58"/>
  <c r="BM311" i="58"/>
  <c r="BO311" i="58"/>
  <c r="BM310" i="58"/>
  <c r="BO310" i="58"/>
  <c r="BN310" i="58"/>
  <c r="BO309" i="58"/>
  <c r="BM309" i="58"/>
  <c r="BN309" i="58"/>
  <c r="BN308" i="58"/>
  <c r="BM308" i="58"/>
  <c r="BO308" i="58"/>
  <c r="BN307" i="58"/>
  <c r="BO307" i="58"/>
  <c r="BM307" i="58"/>
  <c r="BM306" i="58"/>
  <c r="BO306" i="58"/>
  <c r="BN306" i="58"/>
  <c r="BO305" i="58"/>
  <c r="BM305" i="58"/>
  <c r="BN305" i="58"/>
  <c r="BO304" i="58"/>
  <c r="BM304" i="58"/>
  <c r="BN304" i="58"/>
  <c r="BN303" i="58"/>
  <c r="BM303" i="58"/>
  <c r="BO303" i="58"/>
  <c r="BM302" i="58"/>
  <c r="BO302" i="58"/>
  <c r="BN302" i="58"/>
  <c r="BM301" i="58"/>
  <c r="BO301" i="58"/>
  <c r="BN301" i="58"/>
  <c r="BN300" i="58"/>
  <c r="BM300" i="58"/>
  <c r="BO300" i="58"/>
  <c r="BN299" i="58"/>
  <c r="BO299" i="58"/>
  <c r="BM299" i="58"/>
  <c r="BO298" i="58"/>
  <c r="BM298" i="58"/>
  <c r="BN298" i="58"/>
  <c r="BM297" i="58"/>
  <c r="BO297" i="58"/>
  <c r="BN297" i="58"/>
  <c r="BO296" i="58"/>
  <c r="BM296" i="58"/>
  <c r="BN296" i="58"/>
  <c r="BN295" i="58"/>
  <c r="BM295" i="58"/>
  <c r="BO295" i="58"/>
  <c r="BM294" i="58"/>
  <c r="BO294" i="58"/>
  <c r="BN294" i="58"/>
  <c r="BO293" i="58"/>
  <c r="BM293" i="58"/>
  <c r="BN293" i="58"/>
  <c r="BN292" i="58"/>
  <c r="BM292" i="58"/>
  <c r="BO292" i="58"/>
  <c r="BN291" i="58"/>
  <c r="BO291" i="58"/>
  <c r="BM291" i="58"/>
  <c r="BO290" i="58"/>
  <c r="BM290" i="58"/>
  <c r="BN290" i="58"/>
  <c r="BM289" i="58"/>
  <c r="BO289" i="58"/>
  <c r="BN289" i="58"/>
  <c r="BO288" i="58"/>
  <c r="BM288" i="58"/>
  <c r="BN288" i="58"/>
  <c r="BN287" i="58"/>
  <c r="BO287" i="58"/>
  <c r="BM287" i="58"/>
  <c r="BM286" i="58"/>
  <c r="BO286" i="58"/>
  <c r="BN286" i="58"/>
  <c r="BM285" i="58"/>
  <c r="BO285" i="58"/>
  <c r="BN285" i="58"/>
  <c r="BN284" i="58"/>
  <c r="BM284" i="58"/>
  <c r="BO284" i="58"/>
  <c r="BN283" i="58"/>
  <c r="BO283" i="58"/>
  <c r="BM283" i="58"/>
  <c r="BO282" i="58"/>
  <c r="BM282" i="58"/>
  <c r="BN282" i="58"/>
  <c r="BM281" i="58"/>
  <c r="BO281" i="58"/>
  <c r="BN281" i="58"/>
  <c r="BO280" i="58"/>
  <c r="BM280" i="58"/>
  <c r="BN280" i="58"/>
  <c r="BN279" i="58"/>
  <c r="BO279" i="58"/>
  <c r="BM279" i="58"/>
  <c r="BM278" i="58"/>
  <c r="BO278" i="58"/>
  <c r="BN278" i="58"/>
  <c r="BM277" i="58"/>
  <c r="BO277" i="58"/>
  <c r="BN277" i="58"/>
  <c r="BN276" i="58"/>
  <c r="BM276" i="58"/>
  <c r="BO276" i="58"/>
  <c r="BN275" i="58"/>
  <c r="BO275" i="58"/>
  <c r="BM275" i="58"/>
  <c r="BO274" i="58"/>
  <c r="BM274" i="58"/>
  <c r="BN274" i="58"/>
  <c r="BM273" i="58"/>
  <c r="BO273" i="58"/>
  <c r="BN273" i="58"/>
  <c r="BM272" i="58"/>
  <c r="BO272" i="58"/>
  <c r="BN272" i="58"/>
  <c r="BN271" i="58"/>
  <c r="BO271" i="58"/>
  <c r="BM271" i="58"/>
  <c r="BM270" i="58"/>
  <c r="BO270" i="58"/>
  <c r="BN270" i="58"/>
  <c r="BM269" i="58"/>
  <c r="BO269" i="58"/>
  <c r="BN269" i="58"/>
  <c r="BN268" i="58"/>
  <c r="BM268" i="58"/>
  <c r="BO268" i="58"/>
  <c r="BN267" i="58"/>
  <c r="BO267" i="58"/>
  <c r="BM267" i="58"/>
  <c r="BO266" i="58"/>
  <c r="BM266" i="58"/>
  <c r="BN266" i="58"/>
  <c r="BO265" i="58"/>
  <c r="BM265" i="58"/>
  <c r="BN265" i="58"/>
  <c r="BM264" i="58"/>
  <c r="BO264" i="58"/>
  <c r="BN264" i="58"/>
  <c r="BN263" i="58"/>
  <c r="BO263" i="58"/>
  <c r="BM263" i="58"/>
  <c r="BM262" i="58"/>
  <c r="BO262" i="58"/>
  <c r="BN262" i="58"/>
  <c r="BM261" i="58"/>
  <c r="BO261" i="58"/>
  <c r="BN261" i="58"/>
  <c r="BN260" i="58"/>
  <c r="BO260" i="58"/>
  <c r="BM260" i="58"/>
  <c r="BN259" i="58"/>
  <c r="BO259" i="58"/>
  <c r="BM259" i="58"/>
  <c r="BO258" i="58"/>
  <c r="BM258" i="58"/>
  <c r="BN258" i="58"/>
  <c r="BO257" i="58"/>
  <c r="BM257" i="58"/>
  <c r="BN257" i="58"/>
  <c r="BM256" i="58"/>
  <c r="BO256" i="58"/>
  <c r="BN256" i="58"/>
  <c r="BN255" i="58"/>
  <c r="BM255" i="58"/>
  <c r="BO255" i="58"/>
  <c r="BO254" i="58"/>
  <c r="BM254" i="58"/>
  <c r="BN254" i="58"/>
  <c r="BM253" i="58"/>
  <c r="BO253" i="58"/>
  <c r="BN253" i="58"/>
  <c r="BN252" i="58"/>
  <c r="BM252" i="58"/>
  <c r="BO252" i="58"/>
  <c r="BN251" i="58"/>
  <c r="BO251" i="58"/>
  <c r="BM251" i="58"/>
  <c r="BO250" i="58"/>
  <c r="BM250" i="58"/>
  <c r="BN250" i="58"/>
  <c r="BO249" i="58"/>
  <c r="BM249" i="58"/>
  <c r="BN249" i="58"/>
  <c r="BM248" i="58"/>
  <c r="BO248" i="58"/>
  <c r="BN248" i="58"/>
  <c r="BN247" i="58"/>
  <c r="BM247" i="58"/>
  <c r="BO247" i="58"/>
  <c r="BO246" i="58"/>
  <c r="BM246" i="58"/>
  <c r="BN246" i="58"/>
  <c r="BM245" i="58"/>
  <c r="BO245" i="58"/>
  <c r="BN245" i="58"/>
  <c r="BN244" i="58"/>
  <c r="BM244" i="58"/>
  <c r="BO244" i="58"/>
  <c r="BN243" i="58"/>
  <c r="BO243" i="58"/>
  <c r="BM243" i="58"/>
  <c r="BO242" i="58"/>
  <c r="BM242" i="58"/>
  <c r="BN242" i="58"/>
  <c r="BO241" i="58"/>
  <c r="BM241" i="58"/>
  <c r="BN241" i="58"/>
  <c r="BM240" i="58"/>
  <c r="BO240" i="58"/>
  <c r="BN240" i="58"/>
  <c r="BN239" i="58"/>
  <c r="BM239" i="58"/>
  <c r="BO239" i="58"/>
  <c r="BO238" i="58"/>
  <c r="BM238" i="58"/>
  <c r="BN238" i="58"/>
  <c r="BM237" i="58"/>
  <c r="BO237" i="58"/>
  <c r="BN237" i="58"/>
  <c r="BN236" i="58"/>
  <c r="BM236" i="58"/>
  <c r="BO236" i="58"/>
  <c r="BN235" i="58"/>
  <c r="BO235" i="58"/>
  <c r="BM235" i="58"/>
  <c r="BO234" i="58"/>
  <c r="BM234" i="58"/>
  <c r="BN234" i="58"/>
  <c r="BO233" i="58"/>
  <c r="BM233" i="58"/>
  <c r="BN233" i="58"/>
  <c r="BO232" i="58"/>
  <c r="BM232" i="58"/>
  <c r="BN232" i="58"/>
  <c r="BN231" i="58"/>
  <c r="BM231" i="58"/>
  <c r="BO231" i="58"/>
  <c r="BM230" i="58"/>
  <c r="BO230" i="58"/>
  <c r="BN230" i="58"/>
  <c r="BM229" i="58"/>
  <c r="BO229" i="58"/>
  <c r="BN229" i="58"/>
  <c r="BN228" i="58"/>
  <c r="BM228" i="58"/>
  <c r="BO228" i="58"/>
  <c r="BN227" i="58"/>
  <c r="BO227" i="58"/>
  <c r="BM227" i="58"/>
  <c r="BM226" i="58"/>
  <c r="BO226" i="58"/>
  <c r="BN226" i="58"/>
  <c r="BO225" i="58"/>
  <c r="BM225" i="58"/>
  <c r="BN225" i="58"/>
  <c r="BO224" i="58"/>
  <c r="BM224" i="58"/>
  <c r="BN224" i="58"/>
  <c r="BN223" i="58"/>
  <c r="BM223" i="58"/>
  <c r="BO223" i="58"/>
  <c r="BM222" i="58"/>
  <c r="BO222" i="58"/>
  <c r="BN222" i="58"/>
  <c r="BO221" i="58"/>
  <c r="BM221" i="58"/>
  <c r="BN221" i="58"/>
  <c r="BN220" i="58"/>
  <c r="BM220" i="58"/>
  <c r="BO220" i="58"/>
  <c r="BN219" i="58"/>
  <c r="BO219" i="58"/>
  <c r="BM219" i="58"/>
  <c r="BM218" i="58"/>
  <c r="BO218" i="58"/>
  <c r="BN218" i="58"/>
  <c r="BO217" i="58"/>
  <c r="BM217" i="58"/>
  <c r="BN217" i="58"/>
  <c r="BO216" i="58"/>
  <c r="BM216" i="58"/>
  <c r="BN216" i="58"/>
  <c r="BN215" i="58"/>
  <c r="BM215" i="58"/>
  <c r="BO215" i="58"/>
  <c r="BM214" i="58"/>
  <c r="BO214" i="58"/>
  <c r="BN214" i="58"/>
  <c r="BO213" i="58"/>
  <c r="BM213" i="58"/>
  <c r="BN213" i="58"/>
  <c r="BN212" i="58"/>
  <c r="BM212" i="58"/>
  <c r="BO212" i="58"/>
  <c r="BN211" i="58"/>
  <c r="BO211" i="58"/>
  <c r="BM211" i="58"/>
  <c r="BO210" i="58"/>
  <c r="BM210" i="58"/>
  <c r="BN210" i="58"/>
  <c r="BO209" i="58"/>
  <c r="BM209" i="58"/>
  <c r="BN209" i="58"/>
  <c r="BO208" i="58"/>
  <c r="BM208" i="58"/>
  <c r="BN208" i="58"/>
  <c r="BM207" i="58"/>
  <c r="BN207" i="58"/>
  <c r="BN206" i="58"/>
  <c r="BM206" i="58"/>
  <c r="BO206" i="58"/>
  <c r="BO205" i="58"/>
  <c r="BM205" i="58"/>
  <c r="BN205" i="58"/>
  <c r="BN204" i="58"/>
  <c r="BM204" i="58"/>
  <c r="BO204" i="58"/>
  <c r="BN203" i="58"/>
  <c r="BM203" i="58"/>
  <c r="BO202" i="58"/>
  <c r="BM202" i="58"/>
  <c r="BN202" i="58"/>
  <c r="BN201" i="58"/>
  <c r="BM201" i="58"/>
  <c r="BO201" i="58"/>
  <c r="BO200" i="58"/>
  <c r="BM200" i="58"/>
  <c r="BN200" i="58"/>
  <c r="BM199" i="58"/>
  <c r="BN199" i="58"/>
  <c r="BN198" i="58"/>
  <c r="BM198" i="58"/>
  <c r="BO198" i="58"/>
  <c r="BN197" i="58"/>
  <c r="BM197" i="58"/>
  <c r="BO197" i="58"/>
  <c r="BM196" i="58"/>
  <c r="BO196" i="58"/>
  <c r="BN196" i="58"/>
  <c r="BN195" i="58"/>
  <c r="BM195" i="58"/>
  <c r="BO194" i="58"/>
  <c r="BM194" i="58"/>
  <c r="BN194" i="58"/>
  <c r="BM193" i="58"/>
  <c r="BO193" i="58"/>
  <c r="BN193" i="58"/>
  <c r="BN192" i="58"/>
  <c r="BO192" i="58"/>
  <c r="BM192" i="58"/>
  <c r="BO191" i="58"/>
  <c r="BM191" i="58"/>
  <c r="BN191" i="58"/>
  <c r="BM190" i="58"/>
  <c r="BO190" i="58"/>
  <c r="BN190" i="58"/>
  <c r="BN189" i="58"/>
  <c r="BM189" i="58"/>
  <c r="BO189" i="58"/>
  <c r="BN188" i="58"/>
  <c r="BM188" i="58"/>
  <c r="BO188" i="58"/>
  <c r="BN187" i="58"/>
  <c r="BO187" i="58"/>
  <c r="BM187" i="58"/>
  <c r="BO186" i="58"/>
  <c r="BM186" i="58"/>
  <c r="BN186" i="58"/>
  <c r="BM185" i="58"/>
  <c r="BN185" i="58"/>
  <c r="BN184" i="58"/>
  <c r="BM184" i="58"/>
  <c r="BO184" i="58"/>
  <c r="BO183" i="58"/>
  <c r="BM183" i="58"/>
  <c r="BN183" i="58"/>
  <c r="BM182" i="58"/>
  <c r="BN182" i="58"/>
  <c r="BN181" i="58"/>
  <c r="BM181" i="58"/>
  <c r="BO181" i="58"/>
  <c r="BN180" i="58"/>
  <c r="BM180" i="58"/>
  <c r="BO180" i="58"/>
  <c r="BN179" i="58"/>
  <c r="BO179" i="58"/>
  <c r="BM179" i="58"/>
  <c r="BO178" i="58"/>
  <c r="BM178" i="58"/>
  <c r="BN178" i="58"/>
  <c r="BO177" i="58"/>
  <c r="BM177" i="58"/>
  <c r="BN177" i="58"/>
  <c r="BM176" i="58"/>
  <c r="BO176" i="58"/>
  <c r="BN176" i="58"/>
  <c r="BN175" i="58"/>
  <c r="BO175" i="58"/>
  <c r="BM175" i="58"/>
  <c r="BM174" i="58"/>
  <c r="BO174" i="58"/>
  <c r="BN174" i="58"/>
  <c r="BN173" i="58"/>
  <c r="BM173" i="58"/>
  <c r="BO173" i="58"/>
  <c r="BN172" i="58"/>
  <c r="BO172" i="58"/>
  <c r="BM172" i="58"/>
  <c r="BN171" i="58"/>
  <c r="BO171" i="58"/>
  <c r="BM171" i="58"/>
  <c r="BO170" i="58"/>
  <c r="BM170" i="58"/>
  <c r="BN170" i="58"/>
  <c r="BM169" i="58"/>
  <c r="BN169" i="58"/>
  <c r="BM168" i="58"/>
  <c r="BO168" i="58"/>
  <c r="BN168" i="58"/>
  <c r="BN167" i="58"/>
  <c r="BO167" i="58"/>
  <c r="BM167" i="58"/>
  <c r="BN166" i="58"/>
  <c r="BM166" i="58"/>
  <c r="BM165" i="58"/>
  <c r="BO165" i="58"/>
  <c r="BN165" i="58"/>
  <c r="BN164" i="58"/>
  <c r="BO164" i="58"/>
  <c r="BM164" i="58"/>
  <c r="BN163" i="58"/>
  <c r="BO163" i="58"/>
  <c r="BM163" i="58"/>
  <c r="BN162" i="58"/>
  <c r="BO162" i="58"/>
  <c r="BM162" i="58"/>
  <c r="BO161" i="58"/>
  <c r="BM161" i="58"/>
  <c r="BN161" i="58"/>
  <c r="BM160" i="58"/>
  <c r="BO160" i="58"/>
  <c r="BN160" i="58"/>
  <c r="BM159" i="58"/>
  <c r="BO159" i="58"/>
  <c r="BN159" i="58"/>
  <c r="BN158" i="58"/>
  <c r="BM158" i="58"/>
  <c r="BO158" i="58"/>
  <c r="BM157" i="58"/>
  <c r="BO157" i="58"/>
  <c r="BN157" i="58"/>
  <c r="BN156" i="58"/>
  <c r="BM156" i="58"/>
  <c r="BO156" i="58"/>
  <c r="BN155" i="58"/>
  <c r="BO155" i="58"/>
  <c r="BM155" i="58"/>
  <c r="BN154" i="58"/>
  <c r="BM154" i="58"/>
  <c r="BO153" i="58"/>
  <c r="BM153" i="58"/>
  <c r="BN153" i="58"/>
  <c r="BM151" i="58"/>
  <c r="BN151" i="58"/>
  <c r="BO150" i="58"/>
  <c r="BM150" i="58"/>
  <c r="BN150" i="58"/>
  <c r="BN149" i="58"/>
  <c r="BM149" i="58"/>
  <c r="BO149" i="58"/>
  <c r="BM148" i="58"/>
  <c r="BO148" i="58"/>
  <c r="BN148" i="58"/>
  <c r="BN147" i="58"/>
  <c r="BO147" i="58"/>
  <c r="BM147" i="58"/>
  <c r="BN146" i="58"/>
  <c r="BO146" i="58"/>
  <c r="BM146" i="58"/>
  <c r="BO145" i="58"/>
  <c r="BM145" i="58"/>
  <c r="BN145" i="58"/>
  <c r="BO144" i="58"/>
  <c r="BM144" i="58"/>
  <c r="BN144" i="58"/>
  <c r="BM143" i="58"/>
  <c r="BO143" i="58"/>
  <c r="BN143" i="58"/>
  <c r="BM142" i="58"/>
  <c r="BO142" i="58"/>
  <c r="BN142" i="58"/>
  <c r="BN141" i="58"/>
  <c r="BM141" i="58"/>
  <c r="BO141" i="58"/>
  <c r="BN140" i="58"/>
  <c r="BM140" i="58"/>
  <c r="BO140" i="58"/>
  <c r="BO139" i="58"/>
  <c r="BM139" i="58"/>
  <c r="BN139" i="58"/>
  <c r="BN138" i="58"/>
  <c r="BM138" i="58"/>
  <c r="BO138" i="58"/>
  <c r="BO137" i="58"/>
  <c r="BM137" i="58"/>
  <c r="BN137" i="58"/>
  <c r="BN136" i="58"/>
  <c r="BO136" i="58"/>
  <c r="BM136" i="58"/>
  <c r="BM135" i="58"/>
  <c r="BN135" i="58"/>
  <c r="BM134" i="58"/>
  <c r="BO134" i="58"/>
  <c r="BN134" i="58"/>
  <c r="BN133" i="58"/>
  <c r="BO133" i="58"/>
  <c r="BM133" i="58"/>
  <c r="BN132" i="58"/>
  <c r="BM132" i="58"/>
  <c r="BO132" i="58"/>
  <c r="BO131" i="58"/>
  <c r="BM131" i="58"/>
  <c r="BN131" i="58"/>
  <c r="BM130" i="58"/>
  <c r="BO130" i="58"/>
  <c r="BO129" i="58"/>
  <c r="BM129" i="58"/>
  <c r="BN129" i="58"/>
  <c r="BO128" i="58"/>
  <c r="BM128" i="58"/>
  <c r="BN128" i="58"/>
  <c r="BN127" i="58"/>
  <c r="BM127" i="58"/>
  <c r="BM126" i="58"/>
  <c r="BO126" i="58"/>
  <c r="BN126" i="58"/>
  <c r="BM125" i="58"/>
  <c r="BO125" i="58"/>
  <c r="BN125" i="58"/>
  <c r="BN124" i="58"/>
  <c r="BM124" i="58"/>
  <c r="BO124" i="58"/>
  <c r="BN123" i="58"/>
  <c r="BO123" i="58"/>
  <c r="BM123" i="58"/>
  <c r="BN122" i="58"/>
  <c r="BO122" i="58"/>
  <c r="BM122" i="58"/>
  <c r="BM121" i="58"/>
  <c r="BO121" i="58"/>
  <c r="BN121" i="58"/>
  <c r="BO120" i="58"/>
  <c r="BM120" i="58"/>
  <c r="BN120" i="58"/>
  <c r="BN119" i="58"/>
  <c r="BM119" i="58"/>
  <c r="BO119" i="58"/>
  <c r="BM118" i="58"/>
  <c r="BO118" i="58"/>
  <c r="BN118" i="58"/>
  <c r="BO117" i="58"/>
  <c r="BM117" i="58"/>
  <c r="BN117" i="58"/>
  <c r="BN116" i="58"/>
  <c r="BM116" i="58"/>
  <c r="BO116" i="58"/>
  <c r="BN115" i="58"/>
  <c r="BO115" i="58"/>
  <c r="BM115" i="58"/>
  <c r="BN114" i="58"/>
  <c r="BO114" i="58"/>
  <c r="BM114" i="58"/>
  <c r="BM113" i="58"/>
  <c r="BO113" i="58"/>
  <c r="BN113" i="58"/>
  <c r="BO112" i="58"/>
  <c r="BM112" i="58"/>
  <c r="BN112" i="58"/>
  <c r="BN111" i="58"/>
  <c r="BO111" i="58"/>
  <c r="BM111" i="58"/>
  <c r="BM110" i="58"/>
  <c r="BO110" i="58"/>
  <c r="BN110" i="58"/>
  <c r="BM109" i="58"/>
  <c r="BO109" i="58"/>
  <c r="BN109" i="58"/>
  <c r="BN108" i="58"/>
  <c r="BM108" i="58"/>
  <c r="BO108" i="58"/>
  <c r="BN107" i="58"/>
  <c r="BO107" i="58"/>
  <c r="BM107" i="58"/>
  <c r="BN106" i="58"/>
  <c r="BO106" i="58"/>
  <c r="BM106" i="58"/>
  <c r="BM105" i="58"/>
  <c r="BO105" i="58"/>
  <c r="BN105" i="58"/>
  <c r="BO104" i="58"/>
  <c r="BM104" i="58"/>
  <c r="BN104" i="58"/>
  <c r="BN103" i="58"/>
  <c r="BO103" i="58"/>
  <c r="BM103" i="58"/>
  <c r="BM102" i="58"/>
  <c r="BO102" i="58"/>
  <c r="BN102" i="58"/>
  <c r="BM101" i="58"/>
  <c r="BO101" i="58"/>
  <c r="BN101" i="58"/>
  <c r="BN100" i="58"/>
  <c r="BM100" i="58"/>
  <c r="BO100" i="58"/>
  <c r="BN99" i="58"/>
  <c r="BO99" i="58"/>
  <c r="BM99" i="58"/>
  <c r="BN98" i="58"/>
  <c r="BO98" i="58"/>
  <c r="BM98" i="58"/>
  <c r="BM97" i="58"/>
  <c r="BO97" i="58"/>
  <c r="BN97" i="58"/>
  <c r="BO96" i="58"/>
  <c r="BM96" i="58"/>
  <c r="BN96" i="58"/>
  <c r="BN95" i="58"/>
  <c r="BO95" i="58"/>
  <c r="BM95" i="58"/>
  <c r="BM94" i="58"/>
  <c r="BO94" i="58"/>
  <c r="BN94" i="58"/>
  <c r="BM93" i="58"/>
  <c r="BO93" i="58"/>
  <c r="BN93" i="58"/>
  <c r="BN92" i="58"/>
  <c r="BM92" i="58"/>
  <c r="BO92" i="58"/>
  <c r="BN91" i="58"/>
  <c r="BO91" i="58"/>
  <c r="BM91" i="58"/>
  <c r="BN90" i="58"/>
  <c r="BO90" i="58"/>
  <c r="BM90" i="58"/>
  <c r="BO89" i="58"/>
  <c r="BM89" i="58"/>
  <c r="BN89" i="58"/>
  <c r="BM88" i="58"/>
  <c r="BO88" i="58"/>
  <c r="BN88" i="58"/>
  <c r="BN87" i="58"/>
  <c r="BO87" i="58"/>
  <c r="BM87" i="58"/>
  <c r="BM86" i="58"/>
  <c r="BO86" i="58"/>
  <c r="BN86" i="58"/>
  <c r="BM85" i="58"/>
  <c r="BO85" i="58"/>
  <c r="BN85" i="58"/>
  <c r="BN84" i="58"/>
  <c r="BO84" i="58"/>
  <c r="BM84" i="58"/>
  <c r="BN83" i="58"/>
  <c r="BO83" i="58"/>
  <c r="BM83" i="58"/>
  <c r="BN82" i="58"/>
  <c r="BO82" i="58"/>
  <c r="BM82" i="58"/>
  <c r="BO81" i="58"/>
  <c r="BM81" i="58"/>
  <c r="BN81" i="58"/>
  <c r="BM80" i="58"/>
  <c r="BO80" i="58"/>
  <c r="BN80" i="58"/>
  <c r="BN79" i="58"/>
  <c r="BO79" i="58"/>
  <c r="BM79" i="58"/>
  <c r="BO78" i="58"/>
  <c r="BM78" i="58"/>
  <c r="BN78" i="58"/>
  <c r="BM77" i="58"/>
  <c r="BO77" i="58"/>
  <c r="BN77" i="58"/>
  <c r="BN76" i="58"/>
  <c r="BM76" i="58"/>
  <c r="BO76" i="58"/>
  <c r="BN75" i="58"/>
  <c r="BO75" i="58"/>
  <c r="BM75" i="58"/>
  <c r="BN74" i="58"/>
  <c r="BO74" i="58"/>
  <c r="BM74" i="58"/>
  <c r="BO73" i="58"/>
  <c r="BM73" i="58"/>
  <c r="BN73" i="58"/>
  <c r="BM72" i="58"/>
  <c r="BO72" i="58"/>
  <c r="BN72" i="58"/>
  <c r="BN71" i="58"/>
  <c r="BM71" i="58"/>
  <c r="BO71" i="58"/>
  <c r="BM70" i="58"/>
  <c r="BO70" i="58"/>
  <c r="BN70" i="58"/>
  <c r="BM69" i="58"/>
  <c r="BO69" i="58"/>
  <c r="BN69" i="58"/>
  <c r="BN68" i="58"/>
  <c r="BM68" i="58"/>
  <c r="BO68" i="58"/>
  <c r="BN67" i="58"/>
  <c r="BO67" i="58"/>
  <c r="BM67" i="58"/>
  <c r="BN66" i="58"/>
  <c r="BM66" i="58"/>
  <c r="BO66" i="58"/>
  <c r="BO65" i="58"/>
  <c r="BM65" i="58"/>
  <c r="BN65" i="58"/>
  <c r="BM64" i="58"/>
  <c r="BO64" i="58"/>
  <c r="BN64" i="58"/>
  <c r="BN63" i="58"/>
  <c r="BM63" i="58"/>
  <c r="BO63" i="58"/>
  <c r="BO62" i="58"/>
  <c r="BM62" i="58"/>
  <c r="BN62" i="58"/>
  <c r="BM61" i="58"/>
  <c r="BO61" i="58"/>
  <c r="BN61" i="58"/>
  <c r="BN60" i="58"/>
  <c r="BM60" i="58"/>
  <c r="BO60" i="58"/>
  <c r="BN59" i="58"/>
  <c r="BO59" i="58"/>
  <c r="BM59" i="58"/>
  <c r="BN58" i="58"/>
  <c r="BO58" i="58"/>
  <c r="BM58" i="58"/>
  <c r="BO57" i="58"/>
  <c r="BM57" i="58"/>
  <c r="BN57" i="58"/>
  <c r="BM56" i="58"/>
  <c r="BO56" i="58"/>
  <c r="BN56" i="58"/>
  <c r="BN55" i="58"/>
  <c r="BM55" i="58"/>
  <c r="BO55" i="58"/>
  <c r="BM54" i="58"/>
  <c r="BO54" i="58"/>
  <c r="BN54" i="58"/>
  <c r="BM53" i="58"/>
  <c r="BO53" i="58"/>
  <c r="BN53" i="58"/>
  <c r="BN52" i="58"/>
  <c r="BM52" i="58"/>
  <c r="BO52" i="58"/>
  <c r="BN51" i="58"/>
  <c r="BO51" i="58"/>
  <c r="BM51" i="58"/>
  <c r="BN50" i="58"/>
  <c r="BM50" i="58"/>
  <c r="BO50" i="58"/>
  <c r="BO49" i="58"/>
  <c r="BM49" i="58"/>
  <c r="BN49" i="58"/>
  <c r="BO48" i="58"/>
  <c r="BM48" i="58"/>
  <c r="BN48" i="58"/>
  <c r="BN47" i="58"/>
  <c r="BM47" i="58"/>
  <c r="BO47" i="58"/>
  <c r="BM46" i="58"/>
  <c r="BO46" i="58"/>
  <c r="BN46" i="58"/>
  <c r="BO45" i="58"/>
  <c r="BM45" i="58"/>
  <c r="BN45" i="58"/>
  <c r="BN44" i="58"/>
  <c r="BM44" i="58"/>
  <c r="BO44" i="58"/>
  <c r="BN43" i="58"/>
  <c r="BO43" i="58"/>
  <c r="BM43" i="58"/>
  <c r="BN42" i="58"/>
  <c r="BM42" i="58"/>
  <c r="BO42" i="58"/>
  <c r="BO41" i="58"/>
  <c r="BM41" i="58"/>
  <c r="BN41" i="58"/>
  <c r="BO40" i="58"/>
  <c r="BM40" i="58"/>
  <c r="BN40" i="58"/>
  <c r="BN39" i="58"/>
  <c r="BM39" i="58"/>
  <c r="BO39" i="58"/>
  <c r="BM38" i="58"/>
  <c r="BO38" i="58"/>
  <c r="BN38" i="58"/>
  <c r="BM37" i="58"/>
  <c r="BO37" i="58"/>
  <c r="BN37" i="58"/>
  <c r="BN36" i="58"/>
  <c r="BM36" i="58"/>
  <c r="BO36" i="58"/>
  <c r="BN35" i="58"/>
  <c r="BO35" i="58"/>
  <c r="BM35" i="58"/>
  <c r="BN34" i="58"/>
  <c r="BO34" i="58"/>
  <c r="BM34" i="58"/>
  <c r="BM33" i="58"/>
  <c r="BO33" i="58"/>
  <c r="BN33" i="58"/>
  <c r="BO32" i="58"/>
  <c r="BM32" i="58"/>
  <c r="BN32" i="58"/>
  <c r="BN31" i="58"/>
  <c r="BM31" i="58"/>
  <c r="BO31" i="58"/>
  <c r="BM30" i="58"/>
  <c r="BO30" i="58"/>
  <c r="BN30" i="58"/>
  <c r="BO29" i="58"/>
  <c r="BM29" i="58"/>
  <c r="BN29" i="58"/>
  <c r="BN28" i="58"/>
  <c r="BM28" i="58"/>
  <c r="BO28" i="58"/>
  <c r="BN27" i="58"/>
  <c r="BO27" i="58"/>
  <c r="BM27" i="58"/>
  <c r="BN26" i="58"/>
  <c r="BO26" i="58"/>
  <c r="BM26" i="58"/>
  <c r="BM25" i="58"/>
  <c r="BO25" i="58"/>
  <c r="BO24" i="58"/>
  <c r="BM24" i="58"/>
  <c r="BN24" i="58"/>
  <c r="BN23" i="58"/>
  <c r="BO23" i="58"/>
  <c r="BM23" i="58"/>
  <c r="BM22" i="58"/>
  <c r="BO22" i="58"/>
  <c r="BN22" i="58"/>
  <c r="BM21" i="58"/>
  <c r="BO21" i="58"/>
  <c r="BN21" i="58"/>
  <c r="BN20" i="58"/>
  <c r="BM20" i="58"/>
  <c r="BO20" i="58"/>
  <c r="BN19" i="58"/>
  <c r="BO19" i="58"/>
  <c r="BM19" i="58"/>
  <c r="BO18" i="58"/>
  <c r="BM18" i="58"/>
  <c r="BN18" i="58"/>
  <c r="BN17" i="58"/>
  <c r="BM17" i="58"/>
  <c r="BO17" i="58"/>
  <c r="BM16" i="58"/>
  <c r="BO16" i="58"/>
  <c r="BN16" i="58"/>
  <c r="BO15" i="58"/>
  <c r="BM15" i="58"/>
  <c r="BN15" i="58"/>
  <c r="BN14" i="58"/>
  <c r="BM14" i="58"/>
  <c r="BO14" i="58"/>
  <c r="BM13" i="58"/>
  <c r="BO13" i="58"/>
  <c r="BN13" i="58"/>
  <c r="BN11" i="58"/>
  <c r="BO11" i="58"/>
  <c r="BM11" i="58"/>
  <c r="BN10" i="58"/>
  <c r="BO10" i="58"/>
  <c r="BM10" i="58"/>
  <c r="BM9" i="58"/>
  <c r="BO9" i="58"/>
  <c r="BN9" i="58"/>
  <c r="BO7" i="58"/>
  <c r="BM7" i="58"/>
  <c r="BN7" i="58"/>
  <c r="BN58" i="59"/>
  <c r="BN94" i="59"/>
  <c r="BM94" i="59"/>
  <c r="BO94" i="59"/>
  <c r="BN93" i="59"/>
  <c r="BM93" i="59"/>
  <c r="BO93" i="59"/>
  <c r="BN92" i="59"/>
  <c r="BO92" i="59"/>
  <c r="BM92" i="59"/>
  <c r="BN91" i="59"/>
  <c r="BM91" i="59"/>
  <c r="BO91" i="59"/>
  <c r="BN90" i="59"/>
  <c r="BM90" i="59"/>
  <c r="BO90" i="59"/>
  <c r="BN89" i="59"/>
  <c r="BO89" i="59"/>
  <c r="BM89" i="59"/>
  <c r="BN88" i="59"/>
  <c r="BO88" i="59"/>
  <c r="BM88" i="59"/>
  <c r="BM87" i="59"/>
  <c r="BO87" i="59"/>
  <c r="BN87" i="59"/>
  <c r="BN86" i="59"/>
  <c r="BO86" i="59"/>
  <c r="BM86" i="59"/>
  <c r="BN85" i="59"/>
  <c r="BO85" i="59"/>
  <c r="BM85" i="59"/>
  <c r="BN84" i="59"/>
  <c r="BO84" i="59"/>
  <c r="BM84" i="59"/>
  <c r="BN83" i="59"/>
  <c r="BM83" i="59"/>
  <c r="BO83" i="59"/>
  <c r="BN82" i="59"/>
  <c r="BM82" i="59"/>
  <c r="BO82" i="59"/>
  <c r="BN81" i="59"/>
  <c r="BO81" i="59"/>
  <c r="BM81" i="59"/>
  <c r="BN80" i="59"/>
  <c r="BO80" i="59"/>
  <c r="BM80" i="59"/>
  <c r="BO79" i="59"/>
  <c r="BM79" i="59"/>
  <c r="BN79" i="59"/>
  <c r="BN78" i="59"/>
  <c r="BO78" i="59"/>
  <c r="BM78" i="59"/>
  <c r="BN77" i="59"/>
  <c r="BM77" i="59"/>
  <c r="BO77" i="59"/>
  <c r="BN76" i="59"/>
  <c r="BM76" i="59"/>
  <c r="BO76" i="59"/>
  <c r="BN75" i="59"/>
  <c r="BO75" i="59"/>
  <c r="BM75" i="59"/>
  <c r="BN74" i="59"/>
  <c r="BM74" i="59"/>
  <c r="BO74" i="59"/>
  <c r="BN73" i="59"/>
  <c r="BM73" i="59"/>
  <c r="BO73" i="59"/>
  <c r="BN72" i="59"/>
  <c r="BO72" i="59"/>
  <c r="BM72" i="59"/>
  <c r="BO71" i="59"/>
  <c r="BM71" i="59"/>
  <c r="BN71" i="59"/>
  <c r="BN70" i="59"/>
  <c r="BO70" i="59"/>
  <c r="BM70" i="59"/>
  <c r="BN69" i="59"/>
  <c r="BO69" i="59"/>
  <c r="BM69" i="59"/>
  <c r="BN68" i="59"/>
  <c r="BM68" i="59"/>
  <c r="BO68" i="59"/>
  <c r="BN67" i="59"/>
  <c r="BO67" i="59"/>
  <c r="BM67" i="59"/>
  <c r="BN66" i="59"/>
  <c r="BM66" i="59"/>
  <c r="BO66" i="59"/>
  <c r="BN65" i="59"/>
  <c r="BM65" i="59"/>
  <c r="BO65" i="59"/>
  <c r="BN64" i="59"/>
  <c r="BO64" i="59"/>
  <c r="BM64" i="59"/>
  <c r="BO63" i="59"/>
  <c r="BM63" i="59"/>
  <c r="BN63" i="59"/>
  <c r="BN62" i="59"/>
  <c r="BO62" i="59"/>
  <c r="BM62" i="59"/>
  <c r="BN61" i="59"/>
  <c r="BO61" i="59"/>
  <c r="BM61" i="59"/>
  <c r="BN60" i="59"/>
  <c r="BM60" i="59"/>
  <c r="BO60" i="59"/>
  <c r="BN59" i="59"/>
  <c r="BM59" i="59"/>
  <c r="BO59" i="59"/>
  <c r="BO58" i="59"/>
  <c r="BM58" i="59"/>
  <c r="BN57" i="59"/>
  <c r="BM57" i="59"/>
  <c r="BO57" i="59"/>
  <c r="BN56" i="59"/>
  <c r="BO56" i="59"/>
  <c r="BM56" i="59"/>
  <c r="BM55" i="59"/>
  <c r="BO55" i="59"/>
  <c r="BN55" i="59"/>
  <c r="BN54" i="59"/>
  <c r="BO54" i="59"/>
  <c r="BM54" i="59"/>
  <c r="BN53" i="59"/>
  <c r="BO53" i="59"/>
  <c r="BM53" i="59"/>
  <c r="BN52" i="59"/>
  <c r="BM52" i="59"/>
  <c r="BO52" i="59"/>
  <c r="BN51" i="59"/>
  <c r="BO51" i="59"/>
  <c r="BM51" i="59"/>
  <c r="BN50" i="59"/>
  <c r="BO50" i="59"/>
  <c r="BM50" i="59"/>
  <c r="BN49" i="59"/>
  <c r="BM49" i="59"/>
  <c r="BO49" i="59"/>
  <c r="BN48" i="59"/>
  <c r="BO48" i="59"/>
  <c r="BM48" i="59"/>
  <c r="BO47" i="59"/>
  <c r="BM47" i="59"/>
  <c r="BN47" i="59"/>
  <c r="BN46" i="59"/>
  <c r="BO46" i="59"/>
  <c r="BM46" i="59"/>
  <c r="BN45" i="59"/>
  <c r="BO45" i="59"/>
  <c r="BM45" i="59"/>
  <c r="BN44" i="59"/>
  <c r="BM44" i="59"/>
  <c r="BO44" i="59"/>
  <c r="BN43" i="59"/>
  <c r="BM43" i="59"/>
  <c r="BO43" i="59"/>
  <c r="BN42" i="59"/>
  <c r="BO42" i="59"/>
  <c r="BM42" i="59"/>
  <c r="BN41" i="59"/>
  <c r="BM41" i="59"/>
  <c r="BO41" i="59"/>
  <c r="BN40" i="59"/>
  <c r="BO40" i="59"/>
  <c r="BM40" i="59"/>
  <c r="BO39" i="59"/>
  <c r="BM39" i="59"/>
  <c r="BN39" i="59"/>
  <c r="BN38" i="59"/>
  <c r="BM38" i="59"/>
  <c r="BO38" i="59"/>
  <c r="BN37" i="59"/>
  <c r="BO37" i="59"/>
  <c r="BM37" i="59"/>
  <c r="BN36" i="59"/>
  <c r="BO36" i="59"/>
  <c r="BM36" i="59"/>
  <c r="BN35" i="59"/>
  <c r="BM35" i="59"/>
  <c r="BO35" i="59"/>
  <c r="BN34" i="59"/>
  <c r="BM34" i="59"/>
  <c r="BO34" i="59"/>
  <c r="BN33" i="59"/>
  <c r="BM33" i="59"/>
  <c r="BO33" i="59"/>
  <c r="BN32" i="59"/>
  <c r="BO32" i="59"/>
  <c r="BM32" i="59"/>
  <c r="BO31" i="59"/>
  <c r="BM31" i="59"/>
  <c r="BN31" i="59"/>
  <c r="BN30" i="59"/>
  <c r="BM30" i="59"/>
  <c r="BO30" i="59"/>
  <c r="BN29" i="59"/>
  <c r="BM29" i="59"/>
  <c r="BO29" i="59"/>
  <c r="BN28" i="59"/>
  <c r="BO28" i="59"/>
  <c r="BM28" i="59"/>
  <c r="BN27" i="59"/>
  <c r="BM27" i="59"/>
  <c r="BO27" i="59"/>
  <c r="BN26" i="59"/>
  <c r="BM26" i="59"/>
  <c r="BO26" i="59"/>
  <c r="BN25" i="59"/>
  <c r="BO25" i="59"/>
  <c r="BM25" i="59"/>
  <c r="BN24" i="59"/>
  <c r="BO24" i="59"/>
  <c r="BM24" i="59"/>
  <c r="BO23" i="59"/>
  <c r="BM23" i="59"/>
  <c r="BN23" i="59"/>
  <c r="BN22" i="59"/>
  <c r="BM22" i="59"/>
  <c r="BO22" i="59"/>
  <c r="BN21" i="59"/>
  <c r="BO21" i="59"/>
  <c r="BM21" i="59"/>
  <c r="BN20" i="59"/>
  <c r="BO20" i="59"/>
  <c r="BM20" i="59"/>
  <c r="BN19" i="59"/>
  <c r="BM19" i="59"/>
  <c r="BO19" i="59"/>
  <c r="BN18" i="59"/>
  <c r="BM18" i="59"/>
  <c r="BO18" i="59"/>
  <c r="BN17" i="59"/>
  <c r="BM17" i="59"/>
  <c r="BO17" i="59"/>
  <c r="BN16" i="59"/>
  <c r="BO16" i="59"/>
  <c r="BM16" i="59"/>
  <c r="BO15" i="59"/>
  <c r="BM15" i="59"/>
  <c r="BN15" i="59"/>
  <c r="BN14" i="59"/>
  <c r="BO14" i="59"/>
  <c r="BM14" i="59"/>
  <c r="BN13" i="59"/>
  <c r="BM13" i="59"/>
  <c r="BO13" i="59"/>
  <c r="BN12" i="59"/>
  <c r="BO12" i="59"/>
  <c r="BM12" i="59"/>
  <c r="BN11" i="59"/>
  <c r="BM11" i="59"/>
  <c r="BO11" i="59"/>
  <c r="BN10" i="59"/>
  <c r="BM10" i="59"/>
  <c r="BO10" i="59"/>
  <c r="BN9" i="59"/>
  <c r="BM9" i="59"/>
  <c r="BO9" i="59"/>
  <c r="BN8" i="59"/>
  <c r="BO8" i="59"/>
  <c r="BM8" i="59"/>
  <c r="BM7" i="59"/>
  <c r="BO7" i="59"/>
  <c r="BN7" i="59"/>
  <c r="BL151" i="58"/>
  <c r="BO151" i="58" s="1"/>
  <c r="BL135" i="58"/>
  <c r="BO135" i="58" s="1"/>
  <c r="BL127" i="58"/>
  <c r="BO127" i="58" s="1"/>
  <c r="BL207" i="58"/>
  <c r="BO207" i="58" s="1"/>
  <c r="BL203" i="58"/>
  <c r="BO203" i="58" s="1"/>
  <c r="BL199" i="58"/>
  <c r="BO199" i="58" s="1"/>
  <c r="BL195" i="58"/>
  <c r="BO195" i="58" s="1"/>
  <c r="BL182" i="58"/>
  <c r="BO182" i="58" s="1"/>
  <c r="BL166" i="58"/>
  <c r="BO166" i="58" s="1"/>
  <c r="BL154" i="58"/>
  <c r="BO154" i="58" s="1"/>
  <c r="BL185" i="58"/>
  <c r="BO185" i="58" s="1"/>
  <c r="BL169" i="58"/>
  <c r="BO169" i="58" s="1"/>
  <c r="BL554" i="58"/>
  <c r="BO554" i="58" s="1"/>
  <c r="BK152" i="58"/>
  <c r="BK8" i="58"/>
  <c r="BK476" i="58"/>
  <c r="BL357" i="58"/>
  <c r="BO357" i="58" s="1"/>
  <c r="BK575" i="58"/>
  <c r="BN25" i="58"/>
  <c r="BL658" i="58"/>
  <c r="BO658" i="58" s="1"/>
  <c r="BL578" i="58"/>
  <c r="BO578" i="58" s="1"/>
  <c r="BK12" i="58"/>
  <c r="BM575" i="58" l="1"/>
  <c r="BO575" i="58"/>
  <c r="BN575" i="58"/>
  <c r="BM476" i="58"/>
  <c r="BO476" i="58"/>
  <c r="BN476" i="58"/>
  <c r="BM152" i="58"/>
  <c r="BO152" i="58"/>
  <c r="BN152" i="58"/>
  <c r="BO12" i="58"/>
  <c r="BM12" i="58"/>
  <c r="BN12" i="58"/>
  <c r="BO8" i="58"/>
  <c r="BM8" i="58"/>
  <c r="BN8" i="58"/>
  <c r="G523" i="57"/>
  <c r="H523" i="57"/>
  <c r="I523" i="57"/>
  <c r="G524" i="57"/>
  <c r="H524" i="57"/>
  <c r="I524" i="57"/>
  <c r="G525" i="57"/>
  <c r="H525" i="57"/>
  <c r="I525" i="57"/>
  <c r="G526" i="57"/>
  <c r="H526" i="57"/>
  <c r="I526" i="57"/>
  <c r="G527" i="57"/>
  <c r="H527" i="57"/>
  <c r="I527" i="57"/>
  <c r="G528" i="57"/>
  <c r="I528" i="57"/>
  <c r="H522" i="57"/>
  <c r="I522" i="57"/>
  <c r="G522" i="57"/>
  <c r="H60" i="54"/>
  <c r="I60" i="54"/>
  <c r="H61" i="54"/>
  <c r="I61" i="54"/>
  <c r="H62" i="54"/>
  <c r="I62" i="54"/>
  <c r="H63" i="54"/>
  <c r="I63" i="54"/>
  <c r="H64" i="54"/>
  <c r="I64" i="54"/>
  <c r="H65" i="54"/>
  <c r="I65" i="54"/>
  <c r="I66" i="54"/>
  <c r="G61" i="54"/>
  <c r="G62" i="54"/>
  <c r="G63" i="54"/>
  <c r="G64" i="54"/>
  <c r="G65" i="54"/>
  <c r="G66" i="54"/>
  <c r="J402" i="57"/>
  <c r="K402" i="57"/>
  <c r="K401" i="57"/>
  <c r="J401" i="57"/>
  <c r="K400" i="57"/>
  <c r="J400" i="57"/>
  <c r="K399" i="57"/>
  <c r="J399" i="57"/>
  <c r="K398" i="57"/>
  <c r="J398" i="57"/>
  <c r="K397" i="57"/>
  <c r="J397" i="57"/>
  <c r="K396" i="57"/>
  <c r="J396" i="57"/>
  <c r="K395" i="57"/>
  <c r="J395" i="57"/>
  <c r="K394" i="57"/>
  <c r="J394" i="57"/>
  <c r="K393" i="57"/>
  <c r="J393" i="57"/>
  <c r="K392" i="57"/>
  <c r="J392" i="57"/>
  <c r="K391" i="57"/>
  <c r="J391" i="57"/>
  <c r="K390" i="57"/>
  <c r="J390" i="57"/>
  <c r="K389" i="57"/>
  <c r="J389" i="57"/>
  <c r="K388" i="57"/>
  <c r="K387" i="57"/>
  <c r="J387" i="57"/>
  <c r="K386" i="57"/>
  <c r="J386" i="57"/>
  <c r="K385" i="57"/>
  <c r="J385" i="57"/>
  <c r="K384" i="57"/>
  <c r="J384" i="57"/>
  <c r="K383" i="57"/>
  <c r="J383" i="57"/>
  <c r="K382" i="57"/>
  <c r="J382" i="57"/>
  <c r="K381" i="57"/>
  <c r="K380" i="57"/>
  <c r="J380" i="57"/>
  <c r="K379" i="57"/>
  <c r="J379" i="57"/>
  <c r="K378" i="57"/>
  <c r="J378" i="57"/>
  <c r="K377" i="57"/>
  <c r="J377" i="57"/>
  <c r="K376" i="57"/>
  <c r="J376" i="57"/>
  <c r="K375" i="57"/>
  <c r="J375" i="57"/>
  <c r="K374" i="57"/>
  <c r="K373" i="57"/>
  <c r="J373" i="57"/>
  <c r="K372" i="57"/>
  <c r="J372" i="57"/>
  <c r="K371" i="57"/>
  <c r="J371" i="57"/>
  <c r="K370" i="57"/>
  <c r="J370" i="57"/>
  <c r="K369" i="57"/>
  <c r="J369" i="57"/>
  <c r="K368" i="57"/>
  <c r="J368" i="57"/>
  <c r="K367" i="57"/>
  <c r="K366" i="57"/>
  <c r="J366" i="57"/>
  <c r="K365" i="57"/>
  <c r="J365" i="57"/>
  <c r="K364" i="57"/>
  <c r="J364" i="57"/>
  <c r="K363" i="57"/>
  <c r="J363" i="57"/>
  <c r="K362" i="57"/>
  <c r="J362" i="57"/>
  <c r="K361" i="57"/>
  <c r="J361" i="57"/>
  <c r="K360" i="57"/>
  <c r="K359" i="57"/>
  <c r="J359" i="57"/>
  <c r="K358" i="57"/>
  <c r="J358" i="57"/>
  <c r="K357" i="57"/>
  <c r="J357" i="57"/>
  <c r="K356" i="57"/>
  <c r="J356" i="57"/>
  <c r="K355" i="57"/>
  <c r="J355" i="57"/>
  <c r="K354" i="57"/>
  <c r="J354" i="57"/>
  <c r="K353" i="57"/>
  <c r="J353" i="57"/>
  <c r="K352" i="57"/>
  <c r="J352" i="57"/>
  <c r="K351" i="57"/>
  <c r="J351" i="57"/>
  <c r="K350" i="57"/>
  <c r="J350" i="57"/>
  <c r="K349" i="57"/>
  <c r="J349" i="57"/>
  <c r="K348" i="57"/>
  <c r="J348" i="57"/>
  <c r="K347" i="57"/>
  <c r="J347" i="57"/>
  <c r="K346" i="57"/>
  <c r="K345" i="57"/>
  <c r="J345" i="57"/>
  <c r="K344" i="57"/>
  <c r="J344" i="57"/>
  <c r="K343" i="57"/>
  <c r="J343" i="57"/>
  <c r="K342" i="57"/>
  <c r="J342" i="57"/>
  <c r="K341" i="57"/>
  <c r="J341" i="57"/>
  <c r="K340" i="57"/>
  <c r="J340" i="57"/>
  <c r="J339" i="57"/>
  <c r="K339" i="57"/>
  <c r="K338" i="57"/>
  <c r="J338" i="57"/>
  <c r="K337" i="57"/>
  <c r="J337" i="57"/>
  <c r="K336" i="57"/>
  <c r="J336" i="57"/>
  <c r="K335" i="57"/>
  <c r="J335" i="57"/>
  <c r="K334" i="57"/>
  <c r="J334" i="57"/>
  <c r="K333" i="57"/>
  <c r="J333" i="57"/>
  <c r="K332" i="57"/>
  <c r="K331" i="57"/>
  <c r="J331" i="57"/>
  <c r="K330" i="57"/>
  <c r="J330" i="57"/>
  <c r="K329" i="57"/>
  <c r="J329" i="57"/>
  <c r="K328" i="57"/>
  <c r="J328" i="57"/>
  <c r="K327" i="57"/>
  <c r="J327" i="57"/>
  <c r="K326" i="57"/>
  <c r="J326" i="57"/>
  <c r="K325" i="57"/>
  <c r="K324" i="57"/>
  <c r="J324" i="57"/>
  <c r="K323" i="57"/>
  <c r="J323" i="57"/>
  <c r="K322" i="57"/>
  <c r="J322" i="57"/>
  <c r="K321" i="57"/>
  <c r="J321" i="57"/>
  <c r="K320" i="57"/>
  <c r="J320" i="57"/>
  <c r="K319" i="57"/>
  <c r="J319" i="57"/>
  <c r="K318" i="57"/>
  <c r="K317" i="57"/>
  <c r="J317" i="57"/>
  <c r="K316" i="57"/>
  <c r="J316" i="57"/>
  <c r="K315" i="57"/>
  <c r="J315" i="57"/>
  <c r="K314" i="57"/>
  <c r="J314" i="57"/>
  <c r="K313" i="57"/>
  <c r="J313" i="57"/>
  <c r="K312" i="57"/>
  <c r="J312" i="57"/>
  <c r="K311" i="57"/>
  <c r="K310" i="57"/>
  <c r="J310" i="57"/>
  <c r="K309" i="57"/>
  <c r="J309" i="57"/>
  <c r="K308" i="57"/>
  <c r="J308" i="57"/>
  <c r="K307" i="57"/>
  <c r="J307" i="57"/>
  <c r="K306" i="57"/>
  <c r="J306" i="57"/>
  <c r="K305" i="57"/>
  <c r="J305" i="57"/>
  <c r="K304" i="57"/>
  <c r="K303" i="57"/>
  <c r="J303" i="57"/>
  <c r="K302" i="57"/>
  <c r="J302" i="57"/>
  <c r="K301" i="57"/>
  <c r="J301" i="57"/>
  <c r="K300" i="57"/>
  <c r="J300" i="57"/>
  <c r="K299" i="57"/>
  <c r="J299" i="57"/>
  <c r="K298" i="57"/>
  <c r="J298" i="57"/>
  <c r="K297" i="57"/>
  <c r="J297" i="57"/>
  <c r="K296" i="57"/>
  <c r="J296" i="57"/>
  <c r="K295" i="57"/>
  <c r="J295" i="57"/>
  <c r="K294" i="57"/>
  <c r="J294" i="57"/>
  <c r="K293" i="57"/>
  <c r="J293" i="57"/>
  <c r="K292" i="57"/>
  <c r="J292" i="57"/>
  <c r="K291" i="57"/>
  <c r="J291" i="57"/>
  <c r="K290" i="57"/>
  <c r="K289" i="57"/>
  <c r="J289" i="57"/>
  <c r="K288" i="57"/>
  <c r="J288" i="57"/>
  <c r="K287" i="57"/>
  <c r="J287" i="57"/>
  <c r="K286" i="57"/>
  <c r="J286" i="57"/>
  <c r="K285" i="57"/>
  <c r="J285" i="57"/>
  <c r="K284" i="57"/>
  <c r="J284" i="57"/>
  <c r="J283" i="57"/>
  <c r="K283" i="57"/>
  <c r="K282" i="57"/>
  <c r="J282" i="57"/>
  <c r="K281" i="57"/>
  <c r="J281" i="57"/>
  <c r="K280" i="57"/>
  <c r="J280" i="57"/>
  <c r="K279" i="57"/>
  <c r="J279" i="57"/>
  <c r="K278" i="57"/>
  <c r="J278" i="57"/>
  <c r="K277" i="57"/>
  <c r="J277" i="57"/>
  <c r="K276" i="57"/>
  <c r="K275" i="57"/>
  <c r="J275" i="57"/>
  <c r="K274" i="57"/>
  <c r="J274" i="57"/>
  <c r="K273" i="57"/>
  <c r="J273" i="57"/>
  <c r="K272" i="57"/>
  <c r="J272" i="57"/>
  <c r="K271" i="57"/>
  <c r="J271" i="57"/>
  <c r="K270" i="57"/>
  <c r="J270" i="57"/>
  <c r="K269" i="57"/>
  <c r="K268" i="57"/>
  <c r="J268" i="57"/>
  <c r="K267" i="57"/>
  <c r="J267" i="57"/>
  <c r="K266" i="57"/>
  <c r="J266" i="57"/>
  <c r="K265" i="57"/>
  <c r="J265" i="57"/>
  <c r="K264" i="57"/>
  <c r="J264" i="57"/>
  <c r="K263" i="57"/>
  <c r="J263" i="57"/>
  <c r="J262" i="57"/>
  <c r="K261" i="57"/>
  <c r="J261" i="57"/>
  <c r="K260" i="57"/>
  <c r="J260" i="57"/>
  <c r="K259" i="57"/>
  <c r="J259" i="57"/>
  <c r="K258" i="57"/>
  <c r="J258" i="57"/>
  <c r="K257" i="57"/>
  <c r="J257" i="57"/>
  <c r="K256" i="57"/>
  <c r="J256" i="57"/>
  <c r="J255" i="57"/>
  <c r="K254" i="57"/>
  <c r="J254" i="57"/>
  <c r="K253" i="57"/>
  <c r="J253" i="57"/>
  <c r="K252" i="57"/>
  <c r="J252" i="57"/>
  <c r="K251" i="57"/>
  <c r="J251" i="57"/>
  <c r="K250" i="57"/>
  <c r="J250" i="57"/>
  <c r="K249" i="57"/>
  <c r="J249" i="57"/>
  <c r="K500" i="57"/>
  <c r="K499" i="57"/>
  <c r="J499" i="57"/>
  <c r="K498" i="57"/>
  <c r="J498" i="57"/>
  <c r="K497" i="57"/>
  <c r="J497" i="57"/>
  <c r="K496" i="57"/>
  <c r="J496" i="57"/>
  <c r="K495" i="57"/>
  <c r="J495" i="57"/>
  <c r="K494" i="57"/>
  <c r="J494" i="57"/>
  <c r="K493" i="57"/>
  <c r="J493" i="57"/>
  <c r="K492" i="57"/>
  <c r="J492" i="57"/>
  <c r="K491" i="57"/>
  <c r="J491" i="57"/>
  <c r="K490" i="57"/>
  <c r="J490" i="57"/>
  <c r="K489" i="57"/>
  <c r="J489" i="57"/>
  <c r="K488" i="57"/>
  <c r="J488" i="57"/>
  <c r="K487" i="57"/>
  <c r="J487" i="57"/>
  <c r="K486" i="57"/>
  <c r="K485" i="57"/>
  <c r="J485" i="57"/>
  <c r="K484" i="57"/>
  <c r="J484" i="57"/>
  <c r="K483" i="57"/>
  <c r="J483" i="57"/>
  <c r="K482" i="57"/>
  <c r="J482" i="57"/>
  <c r="K481" i="57"/>
  <c r="J481" i="57"/>
  <c r="K480" i="57"/>
  <c r="J480" i="57"/>
  <c r="K479" i="57"/>
  <c r="K478" i="57"/>
  <c r="J478" i="57"/>
  <c r="K477" i="57"/>
  <c r="J477" i="57"/>
  <c r="K476" i="57"/>
  <c r="J476" i="57"/>
  <c r="K475" i="57"/>
  <c r="J475" i="57"/>
  <c r="K474" i="57"/>
  <c r="J474" i="57"/>
  <c r="K473" i="57"/>
  <c r="J473" i="57"/>
  <c r="J472" i="57"/>
  <c r="K472" i="57"/>
  <c r="K471" i="57"/>
  <c r="J471" i="57"/>
  <c r="K470" i="57"/>
  <c r="J470" i="57"/>
  <c r="K469" i="57"/>
  <c r="J469" i="57"/>
  <c r="K468" i="57"/>
  <c r="J468" i="57"/>
  <c r="K467" i="57"/>
  <c r="J467" i="57"/>
  <c r="K466" i="57"/>
  <c r="J466" i="57"/>
  <c r="K465" i="57"/>
  <c r="K464" i="57"/>
  <c r="J464" i="57"/>
  <c r="K463" i="57"/>
  <c r="J463" i="57"/>
  <c r="K462" i="57"/>
  <c r="J462" i="57"/>
  <c r="K461" i="57"/>
  <c r="J461" i="57"/>
  <c r="K460" i="57"/>
  <c r="J460" i="57"/>
  <c r="K459" i="57"/>
  <c r="J459" i="57"/>
  <c r="K458" i="57"/>
  <c r="K457" i="57"/>
  <c r="J457" i="57"/>
  <c r="K456" i="57"/>
  <c r="J456" i="57"/>
  <c r="K455" i="57"/>
  <c r="J455" i="57"/>
  <c r="K454" i="57"/>
  <c r="J454" i="57"/>
  <c r="K453" i="57"/>
  <c r="J453" i="57"/>
  <c r="K452" i="57"/>
  <c r="J452" i="57"/>
  <c r="K451" i="57"/>
  <c r="K450" i="57"/>
  <c r="J450" i="57"/>
  <c r="K449" i="57"/>
  <c r="J449" i="57"/>
  <c r="K448" i="57"/>
  <c r="J448" i="57"/>
  <c r="K447" i="57"/>
  <c r="J447" i="57"/>
  <c r="K446" i="57"/>
  <c r="J446" i="57"/>
  <c r="K445" i="57"/>
  <c r="J445" i="57"/>
  <c r="K129" i="57"/>
  <c r="K128" i="57"/>
  <c r="J128" i="57"/>
  <c r="K127" i="57"/>
  <c r="J127" i="57"/>
  <c r="K126" i="57"/>
  <c r="J126" i="57"/>
  <c r="K125" i="57"/>
  <c r="J125" i="57"/>
  <c r="K124" i="57"/>
  <c r="J124" i="57"/>
  <c r="K123" i="57"/>
  <c r="J123" i="57"/>
  <c r="K122" i="57"/>
  <c r="K121" i="57"/>
  <c r="J121" i="57"/>
  <c r="K120" i="57"/>
  <c r="J120" i="57"/>
  <c r="K119" i="57"/>
  <c r="J119" i="57"/>
  <c r="K118" i="57"/>
  <c r="J118" i="57"/>
  <c r="K117" i="57"/>
  <c r="J117" i="57"/>
  <c r="K116" i="57"/>
  <c r="J116" i="57"/>
  <c r="K115" i="57"/>
  <c r="K114" i="57"/>
  <c r="J114" i="57"/>
  <c r="K113" i="57"/>
  <c r="J113" i="57"/>
  <c r="K112" i="57"/>
  <c r="J112" i="57"/>
  <c r="K111" i="57"/>
  <c r="J111" i="57"/>
  <c r="K110" i="57"/>
  <c r="J110" i="57"/>
  <c r="K109" i="57"/>
  <c r="J109" i="57"/>
  <c r="K108" i="57"/>
  <c r="K107" i="57"/>
  <c r="J107" i="57"/>
  <c r="K106" i="57"/>
  <c r="J106" i="57"/>
  <c r="K105" i="57"/>
  <c r="J105" i="57"/>
  <c r="K104" i="57"/>
  <c r="J104" i="57"/>
  <c r="K103" i="57"/>
  <c r="J103" i="57"/>
  <c r="K102" i="57"/>
  <c r="J102" i="57"/>
  <c r="K101" i="57"/>
  <c r="K100" i="57"/>
  <c r="J100" i="57"/>
  <c r="K99" i="57"/>
  <c r="J99" i="57"/>
  <c r="K98" i="57"/>
  <c r="J98" i="57"/>
  <c r="K97" i="57"/>
  <c r="J97" i="57"/>
  <c r="K96" i="57"/>
  <c r="J96" i="57"/>
  <c r="K95" i="57"/>
  <c r="J95" i="57"/>
  <c r="K94" i="57"/>
  <c r="K93" i="57"/>
  <c r="J93" i="57"/>
  <c r="K92" i="57"/>
  <c r="J92" i="57"/>
  <c r="K91" i="57"/>
  <c r="J91" i="57"/>
  <c r="K90" i="57"/>
  <c r="J90" i="57"/>
  <c r="K89" i="57"/>
  <c r="J89" i="57"/>
  <c r="K88" i="57"/>
  <c r="J88" i="57"/>
  <c r="K87" i="57"/>
  <c r="K86" i="57"/>
  <c r="J86" i="57"/>
  <c r="K85" i="57"/>
  <c r="J85" i="57"/>
  <c r="K84" i="57"/>
  <c r="J84" i="57"/>
  <c r="K83" i="57"/>
  <c r="J83" i="57"/>
  <c r="K82" i="57"/>
  <c r="J82" i="57"/>
  <c r="K81" i="57"/>
  <c r="J81" i="57"/>
  <c r="K80" i="57"/>
  <c r="K79" i="57"/>
  <c r="J79" i="57"/>
  <c r="K78" i="57"/>
  <c r="J78" i="57"/>
  <c r="K77" i="57"/>
  <c r="J77" i="57"/>
  <c r="K76" i="57"/>
  <c r="J76" i="57"/>
  <c r="K75" i="57"/>
  <c r="J75" i="57"/>
  <c r="K74" i="57"/>
  <c r="J74" i="57"/>
  <c r="K73" i="57"/>
  <c r="K72" i="57"/>
  <c r="J72" i="57"/>
  <c r="K71" i="57"/>
  <c r="J71" i="57"/>
  <c r="K70" i="57"/>
  <c r="J70" i="57"/>
  <c r="K69" i="57"/>
  <c r="J69" i="57"/>
  <c r="K68" i="57"/>
  <c r="J68" i="57"/>
  <c r="K67" i="57"/>
  <c r="J67" i="57"/>
  <c r="K66" i="57"/>
  <c r="K65" i="57"/>
  <c r="J65" i="57"/>
  <c r="K64" i="57"/>
  <c r="J64" i="57"/>
  <c r="K63" i="57"/>
  <c r="J63" i="57"/>
  <c r="K62" i="57"/>
  <c r="J62" i="57"/>
  <c r="K61" i="57"/>
  <c r="J61" i="57"/>
  <c r="K60" i="57"/>
  <c r="J60" i="57"/>
  <c r="K59" i="57"/>
  <c r="K58" i="57"/>
  <c r="J58" i="57"/>
  <c r="K57" i="57"/>
  <c r="J57" i="57"/>
  <c r="K56" i="57"/>
  <c r="J56" i="57"/>
  <c r="K55" i="57"/>
  <c r="J55" i="57"/>
  <c r="K54" i="57"/>
  <c r="J54" i="57"/>
  <c r="K53" i="57"/>
  <c r="J53" i="57"/>
  <c r="K52" i="57"/>
  <c r="K51" i="57"/>
  <c r="J51" i="57"/>
  <c r="K50" i="57"/>
  <c r="J50" i="57"/>
  <c r="K49" i="57"/>
  <c r="J49" i="57"/>
  <c r="K48" i="57"/>
  <c r="J48" i="57"/>
  <c r="K47" i="57"/>
  <c r="J47" i="57"/>
  <c r="K46" i="57"/>
  <c r="J46" i="57"/>
  <c r="K45" i="57"/>
  <c r="K44" i="57"/>
  <c r="J44" i="57"/>
  <c r="K43" i="57"/>
  <c r="J43" i="57"/>
  <c r="K42" i="57"/>
  <c r="J42" i="57"/>
  <c r="K41" i="57"/>
  <c r="J41" i="57"/>
  <c r="K40" i="57"/>
  <c r="J40" i="57"/>
  <c r="K39" i="57"/>
  <c r="J39" i="57"/>
  <c r="K38" i="57"/>
  <c r="K37" i="57"/>
  <c r="J37" i="57"/>
  <c r="K36" i="57"/>
  <c r="J36" i="57"/>
  <c r="K35" i="57"/>
  <c r="J35" i="57"/>
  <c r="K34" i="57"/>
  <c r="J34" i="57"/>
  <c r="K33" i="57"/>
  <c r="J33" i="57"/>
  <c r="K32" i="57"/>
  <c r="J32" i="57"/>
  <c r="J31" i="57"/>
  <c r="K30" i="57"/>
  <c r="J30" i="57"/>
  <c r="K29" i="57"/>
  <c r="J29" i="57"/>
  <c r="K28" i="57"/>
  <c r="J28" i="57"/>
  <c r="K27" i="57"/>
  <c r="J27" i="57"/>
  <c r="K26" i="57"/>
  <c r="J26" i="57"/>
  <c r="K25" i="57"/>
  <c r="J25" i="57"/>
  <c r="J24" i="57"/>
  <c r="K23" i="57"/>
  <c r="J23" i="57"/>
  <c r="K22" i="57"/>
  <c r="J22" i="57"/>
  <c r="K21" i="57"/>
  <c r="J21" i="57"/>
  <c r="K20" i="57"/>
  <c r="J20" i="57"/>
  <c r="K19" i="57"/>
  <c r="J19" i="57"/>
  <c r="K18" i="57"/>
  <c r="J18" i="57"/>
  <c r="K241" i="57"/>
  <c r="K240" i="57"/>
  <c r="J240" i="57"/>
  <c r="K239" i="57"/>
  <c r="J239" i="57"/>
  <c r="K238" i="57"/>
  <c r="J238" i="57"/>
  <c r="K237" i="57"/>
  <c r="J237" i="57"/>
  <c r="K236" i="57"/>
  <c r="J236" i="57"/>
  <c r="K235" i="57"/>
  <c r="J235" i="57"/>
  <c r="K234" i="57"/>
  <c r="K233" i="57"/>
  <c r="J233" i="57"/>
  <c r="K232" i="57"/>
  <c r="J232" i="57"/>
  <c r="K231" i="57"/>
  <c r="J231" i="57"/>
  <c r="K230" i="57"/>
  <c r="J230" i="57"/>
  <c r="K229" i="57"/>
  <c r="J229" i="57"/>
  <c r="K228" i="57"/>
  <c r="J228" i="57"/>
  <c r="J227" i="57"/>
  <c r="K226" i="57"/>
  <c r="J226" i="57"/>
  <c r="K225" i="57"/>
  <c r="J225" i="57"/>
  <c r="K224" i="57"/>
  <c r="J224" i="57"/>
  <c r="K223" i="57"/>
  <c r="J223" i="57"/>
  <c r="K222" i="57"/>
  <c r="J222" i="57"/>
  <c r="K221" i="57"/>
  <c r="J221" i="57"/>
  <c r="K220" i="57"/>
  <c r="K219" i="57"/>
  <c r="J219" i="57"/>
  <c r="K218" i="57"/>
  <c r="J218" i="57"/>
  <c r="K217" i="57"/>
  <c r="J217" i="57"/>
  <c r="K216" i="57"/>
  <c r="J216" i="57"/>
  <c r="K215" i="57"/>
  <c r="J215" i="57"/>
  <c r="K214" i="57"/>
  <c r="J214" i="57"/>
  <c r="K213" i="57"/>
  <c r="K212" i="57"/>
  <c r="J212" i="57"/>
  <c r="K211" i="57"/>
  <c r="J211" i="57"/>
  <c r="K210" i="57"/>
  <c r="J210" i="57"/>
  <c r="K209" i="57"/>
  <c r="J209" i="57"/>
  <c r="K208" i="57"/>
  <c r="J208" i="57"/>
  <c r="K207" i="57"/>
  <c r="J207" i="57"/>
  <c r="J206" i="57"/>
  <c r="K205" i="57"/>
  <c r="J205" i="57"/>
  <c r="K204" i="57"/>
  <c r="J204" i="57"/>
  <c r="K203" i="57"/>
  <c r="J203" i="57"/>
  <c r="K202" i="57"/>
  <c r="J202" i="57"/>
  <c r="K201" i="57"/>
  <c r="J201" i="57"/>
  <c r="K200" i="57"/>
  <c r="J200" i="57"/>
  <c r="J199" i="57"/>
  <c r="K198" i="57"/>
  <c r="J198" i="57"/>
  <c r="K197" i="57"/>
  <c r="J197" i="57"/>
  <c r="K196" i="57"/>
  <c r="J196" i="57"/>
  <c r="K195" i="57"/>
  <c r="J195" i="57"/>
  <c r="K194" i="57"/>
  <c r="J194" i="57"/>
  <c r="K193" i="57"/>
  <c r="J193" i="57"/>
  <c r="K192" i="57"/>
  <c r="K191" i="57"/>
  <c r="J191" i="57"/>
  <c r="K190" i="57"/>
  <c r="J190" i="57"/>
  <c r="K189" i="57"/>
  <c r="J189" i="57"/>
  <c r="K188" i="57"/>
  <c r="J188" i="57"/>
  <c r="K187" i="57"/>
  <c r="J187" i="57"/>
  <c r="K186" i="57"/>
  <c r="J186" i="57"/>
  <c r="K185" i="57"/>
  <c r="K184" i="57"/>
  <c r="J184" i="57"/>
  <c r="K183" i="57"/>
  <c r="J183" i="57"/>
  <c r="K182" i="57"/>
  <c r="J182" i="57"/>
  <c r="K181" i="57"/>
  <c r="J181" i="57"/>
  <c r="K180" i="57"/>
  <c r="J180" i="57"/>
  <c r="K179" i="57"/>
  <c r="J179" i="57"/>
  <c r="J178" i="57"/>
  <c r="K177" i="57"/>
  <c r="J177" i="57"/>
  <c r="K176" i="57"/>
  <c r="J176" i="57"/>
  <c r="K175" i="57"/>
  <c r="J175" i="57"/>
  <c r="K174" i="57"/>
  <c r="J174" i="57"/>
  <c r="K173" i="57"/>
  <c r="J173" i="57"/>
  <c r="K172" i="57"/>
  <c r="J172" i="57"/>
  <c r="J171" i="57"/>
  <c r="K170" i="57"/>
  <c r="J170" i="57"/>
  <c r="K169" i="57"/>
  <c r="J169" i="57"/>
  <c r="K168" i="57"/>
  <c r="J168" i="57"/>
  <c r="K167" i="57"/>
  <c r="J167" i="57"/>
  <c r="K166" i="57"/>
  <c r="J166" i="57"/>
  <c r="K165" i="57"/>
  <c r="J165" i="57"/>
  <c r="K164" i="57"/>
  <c r="K163" i="57"/>
  <c r="J163" i="57"/>
  <c r="K162" i="57"/>
  <c r="J162" i="57"/>
  <c r="K161" i="57"/>
  <c r="J161" i="57"/>
  <c r="K160" i="57"/>
  <c r="J160" i="57"/>
  <c r="K159" i="57"/>
  <c r="J159" i="57"/>
  <c r="K158" i="57"/>
  <c r="J158" i="57"/>
  <c r="K157" i="57"/>
  <c r="K156" i="57"/>
  <c r="J156" i="57"/>
  <c r="K155" i="57"/>
  <c r="J155" i="57"/>
  <c r="K154" i="57"/>
  <c r="J154" i="57"/>
  <c r="K153" i="57"/>
  <c r="J153" i="57"/>
  <c r="K152" i="57"/>
  <c r="J152" i="57"/>
  <c r="K151" i="57"/>
  <c r="J151" i="57"/>
  <c r="K150" i="57"/>
  <c r="K149" i="57"/>
  <c r="J149" i="57"/>
  <c r="K148" i="57"/>
  <c r="J148" i="57"/>
  <c r="K147" i="57"/>
  <c r="J147" i="57"/>
  <c r="K146" i="57"/>
  <c r="J146" i="57"/>
  <c r="K145" i="57"/>
  <c r="J145" i="57"/>
  <c r="K144" i="57"/>
  <c r="J144" i="57"/>
  <c r="J143" i="57"/>
  <c r="K142" i="57"/>
  <c r="J142" i="57"/>
  <c r="K141" i="57"/>
  <c r="J141" i="57"/>
  <c r="K140" i="57"/>
  <c r="J140" i="57"/>
  <c r="K139" i="57"/>
  <c r="J139" i="57"/>
  <c r="K138" i="57"/>
  <c r="J138" i="57"/>
  <c r="K137" i="57"/>
  <c r="J137" i="57"/>
  <c r="J136" i="57"/>
  <c r="K135" i="57"/>
  <c r="J135" i="57"/>
  <c r="K134" i="57"/>
  <c r="J134" i="57"/>
  <c r="K133" i="57"/>
  <c r="J133" i="57"/>
  <c r="K132" i="57"/>
  <c r="J132" i="57"/>
  <c r="K131" i="57"/>
  <c r="J131" i="57"/>
  <c r="K130" i="57"/>
  <c r="J130" i="57"/>
  <c r="J507" i="57"/>
  <c r="K506" i="57"/>
  <c r="J506" i="57"/>
  <c r="K505" i="57"/>
  <c r="J505" i="57"/>
  <c r="K504" i="57"/>
  <c r="J504" i="57"/>
  <c r="K503" i="57"/>
  <c r="J503" i="57"/>
  <c r="K502" i="57"/>
  <c r="J502" i="57"/>
  <c r="K501" i="57"/>
  <c r="J501" i="57"/>
  <c r="J444" i="57"/>
  <c r="K443" i="57"/>
  <c r="J443" i="57"/>
  <c r="K442" i="57"/>
  <c r="J442" i="57"/>
  <c r="K441" i="57"/>
  <c r="J441" i="57"/>
  <c r="K440" i="57"/>
  <c r="J440" i="57"/>
  <c r="K439" i="57"/>
  <c r="J439" i="57"/>
  <c r="K438" i="57"/>
  <c r="J438" i="57"/>
  <c r="J521" i="57"/>
  <c r="K520" i="57"/>
  <c r="J520" i="57"/>
  <c r="K519" i="57"/>
  <c r="J519" i="57"/>
  <c r="K518" i="57"/>
  <c r="J518" i="57"/>
  <c r="K517" i="57"/>
  <c r="J517" i="57"/>
  <c r="K516" i="57"/>
  <c r="J516" i="57"/>
  <c r="K515" i="57"/>
  <c r="J515" i="57"/>
  <c r="J514" i="57"/>
  <c r="K513" i="57"/>
  <c r="J513" i="57"/>
  <c r="K512" i="57"/>
  <c r="J512" i="57"/>
  <c r="K511" i="57"/>
  <c r="J511" i="57"/>
  <c r="K510" i="57"/>
  <c r="J510" i="57"/>
  <c r="K509" i="57"/>
  <c r="J509" i="57"/>
  <c r="K508" i="57"/>
  <c r="J508" i="57"/>
  <c r="J437" i="57"/>
  <c r="K436" i="57"/>
  <c r="J436" i="57"/>
  <c r="K435" i="57"/>
  <c r="J435" i="57"/>
  <c r="K434" i="57"/>
  <c r="J434" i="57"/>
  <c r="K433" i="57"/>
  <c r="J433" i="57"/>
  <c r="K432" i="57"/>
  <c r="J432" i="57"/>
  <c r="K431" i="57"/>
  <c r="J431" i="57"/>
  <c r="K430" i="57"/>
  <c r="K429" i="57"/>
  <c r="J429" i="57"/>
  <c r="K428" i="57"/>
  <c r="J428" i="57"/>
  <c r="K427" i="57"/>
  <c r="J427" i="57"/>
  <c r="K426" i="57"/>
  <c r="J426" i="57"/>
  <c r="K425" i="57"/>
  <c r="J425" i="57"/>
  <c r="K424" i="57"/>
  <c r="J424" i="57"/>
  <c r="K423" i="57"/>
  <c r="K422" i="57"/>
  <c r="J422" i="57"/>
  <c r="K421" i="57"/>
  <c r="J421" i="57"/>
  <c r="K420" i="57"/>
  <c r="J420" i="57"/>
  <c r="K419" i="57"/>
  <c r="J419" i="57"/>
  <c r="K418" i="57"/>
  <c r="J418" i="57"/>
  <c r="K417" i="57"/>
  <c r="J417" i="57"/>
  <c r="K416" i="57"/>
  <c r="K415" i="57"/>
  <c r="J415" i="57"/>
  <c r="K414" i="57"/>
  <c r="J414" i="57"/>
  <c r="K413" i="57"/>
  <c r="J413" i="57"/>
  <c r="K412" i="57"/>
  <c r="J412" i="57"/>
  <c r="K411" i="57"/>
  <c r="J411" i="57"/>
  <c r="K410" i="57"/>
  <c r="J410" i="57"/>
  <c r="J409" i="57"/>
  <c r="K408" i="57"/>
  <c r="J408" i="57"/>
  <c r="K407" i="57"/>
  <c r="J407" i="57"/>
  <c r="K406" i="57"/>
  <c r="J406" i="57"/>
  <c r="K405" i="57"/>
  <c r="J405" i="57"/>
  <c r="K404" i="57"/>
  <c r="J404" i="57"/>
  <c r="K403" i="57"/>
  <c r="J403" i="57"/>
  <c r="K248" i="57"/>
  <c r="K247" i="57"/>
  <c r="J247" i="57"/>
  <c r="K246" i="57"/>
  <c r="J246" i="57"/>
  <c r="K245" i="57"/>
  <c r="J245" i="57"/>
  <c r="K244" i="57"/>
  <c r="J244" i="57"/>
  <c r="K243" i="57"/>
  <c r="J243" i="57"/>
  <c r="K242" i="57"/>
  <c r="J242" i="57"/>
  <c r="K17" i="57"/>
  <c r="K16" i="57"/>
  <c r="J16" i="57"/>
  <c r="K15" i="57"/>
  <c r="J15" i="57"/>
  <c r="K14" i="57"/>
  <c r="J14" i="57"/>
  <c r="K13" i="57"/>
  <c r="J13" i="57"/>
  <c r="K12" i="57"/>
  <c r="J12" i="57"/>
  <c r="K11" i="57"/>
  <c r="J11" i="57"/>
  <c r="J59" i="54"/>
  <c r="K59" i="54"/>
  <c r="K58" i="54"/>
  <c r="J58" i="54"/>
  <c r="K57" i="54"/>
  <c r="J57" i="54"/>
  <c r="K56" i="54"/>
  <c r="J56" i="54"/>
  <c r="K55" i="54"/>
  <c r="J55" i="54"/>
  <c r="K54" i="54"/>
  <c r="J54" i="54"/>
  <c r="K53" i="54"/>
  <c r="J53" i="54"/>
  <c r="J52" i="54"/>
  <c r="K52" i="54"/>
  <c r="K51" i="54"/>
  <c r="J51" i="54"/>
  <c r="K50" i="54"/>
  <c r="J50" i="54"/>
  <c r="K49" i="54"/>
  <c r="J49" i="54"/>
  <c r="K48" i="54"/>
  <c r="J48" i="54"/>
  <c r="K47" i="54"/>
  <c r="J47" i="54"/>
  <c r="K46" i="54"/>
  <c r="J46" i="54"/>
  <c r="K45" i="54"/>
  <c r="K44" i="54"/>
  <c r="J44" i="54"/>
  <c r="K43" i="54"/>
  <c r="J43" i="54"/>
  <c r="K42" i="54"/>
  <c r="J42" i="54"/>
  <c r="K41" i="54"/>
  <c r="J41" i="54"/>
  <c r="K40" i="54"/>
  <c r="J40" i="54"/>
  <c r="K39" i="54"/>
  <c r="J39" i="54"/>
  <c r="K38" i="54"/>
  <c r="J38" i="54"/>
  <c r="K37" i="54"/>
  <c r="J37" i="54"/>
  <c r="K36" i="54"/>
  <c r="J36" i="54"/>
  <c r="K35" i="54"/>
  <c r="J35" i="54"/>
  <c r="K34" i="54"/>
  <c r="J34" i="54"/>
  <c r="K33" i="54"/>
  <c r="J33" i="54"/>
  <c r="K32" i="54"/>
  <c r="J32" i="54"/>
  <c r="K31" i="54"/>
  <c r="K30" i="54"/>
  <c r="J30" i="54"/>
  <c r="K29" i="54"/>
  <c r="J29" i="54"/>
  <c r="K28" i="54"/>
  <c r="J28" i="54"/>
  <c r="K27" i="54"/>
  <c r="J27" i="54"/>
  <c r="K26" i="54"/>
  <c r="J26" i="54"/>
  <c r="K25" i="54"/>
  <c r="J25" i="54"/>
  <c r="K24" i="54"/>
  <c r="J24" i="54"/>
  <c r="K23" i="54"/>
  <c r="J23" i="54"/>
  <c r="K22" i="54"/>
  <c r="J22" i="54"/>
  <c r="K21" i="54"/>
  <c r="J21" i="54"/>
  <c r="K20" i="54"/>
  <c r="J20" i="54"/>
  <c r="K19" i="54"/>
  <c r="J19" i="54"/>
  <c r="K18" i="54"/>
  <c r="J18" i="54"/>
  <c r="K17" i="54"/>
  <c r="J17" i="54"/>
  <c r="K16" i="54"/>
  <c r="J16" i="54"/>
  <c r="K15" i="54"/>
  <c r="J15" i="54"/>
  <c r="K14" i="54"/>
  <c r="J14" i="54"/>
  <c r="K10" i="54"/>
  <c r="J10" i="54"/>
  <c r="K9" i="54"/>
  <c r="J9" i="54"/>
  <c r="K8" i="54"/>
  <c r="J8" i="54"/>
  <c r="K7" i="54"/>
  <c r="J7" i="54"/>
  <c r="K6" i="54"/>
  <c r="J6" i="54"/>
  <c r="K5" i="54"/>
  <c r="J5" i="54"/>
  <c r="K61" i="54"/>
  <c r="K524" i="57"/>
  <c r="K63" i="54"/>
  <c r="K526" i="57"/>
  <c r="K527" i="57"/>
  <c r="K522" i="57"/>
  <c r="J61" i="54"/>
  <c r="J524" i="57"/>
  <c r="J63" i="54"/>
  <c r="J526" i="57"/>
  <c r="J65" i="54"/>
  <c r="J522" i="57"/>
  <c r="J528" i="57"/>
  <c r="K24" i="57" l="1"/>
  <c r="J465" i="57"/>
  <c r="J346" i="57"/>
  <c r="J290" i="57"/>
  <c r="J527" i="57"/>
  <c r="K64" i="54"/>
  <c r="K62" i="54"/>
  <c r="K60" i="54"/>
  <c r="K525" i="57"/>
  <c r="J66" i="54"/>
  <c r="J64" i="54"/>
  <c r="J62" i="54"/>
  <c r="J60" i="54"/>
  <c r="J525" i="57"/>
  <c r="K523" i="57"/>
  <c r="H66" i="54"/>
  <c r="J523" i="57"/>
  <c r="K65" i="54"/>
  <c r="H528" i="57"/>
  <c r="J122" i="57"/>
  <c r="K444" i="57"/>
  <c r="J45" i="57"/>
  <c r="J94" i="57"/>
  <c r="J325" i="57"/>
  <c r="J381" i="57"/>
  <c r="J66" i="57"/>
  <c r="K262" i="57"/>
  <c r="J311" i="57"/>
  <c r="J318" i="57"/>
  <c r="J367" i="57"/>
  <c r="J374" i="57"/>
  <c r="K227" i="57"/>
  <c r="K255" i="57"/>
  <c r="K31" i="57"/>
  <c r="J276" i="57"/>
  <c r="J304" i="57"/>
  <c r="J332" i="57"/>
  <c r="J360" i="57"/>
  <c r="J388" i="57"/>
  <c r="J269" i="57"/>
  <c r="J458" i="57"/>
  <c r="J486" i="57"/>
  <c r="J451" i="57"/>
  <c r="J479" i="57"/>
  <c r="J500" i="57"/>
  <c r="K178" i="57"/>
  <c r="J59" i="57"/>
  <c r="J87" i="57"/>
  <c r="J115" i="57"/>
  <c r="K171" i="57"/>
  <c r="K136" i="57"/>
  <c r="K143" i="57"/>
  <c r="K199" i="57"/>
  <c r="J234" i="57"/>
  <c r="J52" i="57"/>
  <c r="J80" i="57"/>
  <c r="J108" i="57"/>
  <c r="K507" i="57"/>
  <c r="K206" i="57"/>
  <c r="J38" i="57"/>
  <c r="J73" i="57"/>
  <c r="J101" i="57"/>
  <c r="J129" i="57"/>
  <c r="J164" i="57"/>
  <c r="J192" i="57"/>
  <c r="J220" i="57"/>
  <c r="J157" i="57"/>
  <c r="J150" i="57"/>
  <c r="J185" i="57"/>
  <c r="J213" i="57"/>
  <c r="J241" i="57"/>
  <c r="K514" i="57"/>
  <c r="K521" i="57"/>
  <c r="J248" i="57"/>
  <c r="J423" i="57"/>
  <c r="K409" i="57"/>
  <c r="K437" i="57"/>
  <c r="J430" i="57"/>
  <c r="J416" i="57"/>
  <c r="J17" i="57"/>
  <c r="J45" i="54"/>
  <c r="J31" i="54"/>
  <c r="K528" i="57" l="1"/>
  <c r="K66" i="54"/>
  <c r="K13" i="18"/>
  <c r="L80" i="19" l="1"/>
  <c r="L14" i="20"/>
  <c r="K8" i="61"/>
  <c r="J13" i="18"/>
  <c r="H13" i="18"/>
  <c r="D10" i="40"/>
  <c r="D9" i="40"/>
  <c r="D8" i="40"/>
  <c r="D7" i="40"/>
  <c r="D6" i="40"/>
  <c r="D5" i="40"/>
  <c r="J8" i="61" l="1"/>
  <c r="K80" i="19"/>
  <c r="K14" i="20"/>
  <c r="I14" i="20"/>
  <c r="H8" i="61"/>
  <c r="I80" i="19"/>
  <c r="I13" i="18"/>
  <c r="I8" i="56"/>
  <c r="I7" i="56"/>
  <c r="I6" i="56"/>
  <c r="I5" i="56"/>
  <c r="I4" i="56"/>
  <c r="I10" i="56"/>
  <c r="I9" i="56"/>
  <c r="F16" i="60"/>
  <c r="D7" i="38"/>
  <c r="D6" i="38"/>
  <c r="D5" i="38"/>
  <c r="AG6" i="20" l="1"/>
  <c r="J14" i="20"/>
  <c r="J80" i="19"/>
  <c r="I8" i="61"/>
  <c r="L65" i="54"/>
  <c r="K23" i="63"/>
  <c r="K58" i="62"/>
  <c r="K18" i="63"/>
  <c r="K53" i="62"/>
  <c r="L62" i="54"/>
  <c r="K20" i="63"/>
  <c r="K55" i="62"/>
  <c r="L63" i="54"/>
  <c r="K21" i="63"/>
  <c r="K56" i="62"/>
  <c r="L64" i="54"/>
  <c r="K22" i="63"/>
  <c r="K57" i="62"/>
  <c r="L66" i="54"/>
  <c r="K24" i="63"/>
  <c r="K59" i="62"/>
  <c r="L61" i="54"/>
  <c r="K19" i="63"/>
  <c r="K54" i="62"/>
  <c r="L522" i="57"/>
  <c r="L60" i="54"/>
  <c r="L525" i="57"/>
  <c r="L526" i="57"/>
  <c r="L523" i="57"/>
  <c r="L527" i="57"/>
  <c r="L528" i="57"/>
  <c r="L524" i="57"/>
  <c r="D77" i="40"/>
  <c r="D78" i="40"/>
  <c r="D76" i="40"/>
  <c r="D75" i="40"/>
  <c r="D74" i="40"/>
  <c r="D73" i="40"/>
  <c r="D72" i="40"/>
  <c r="D71" i="40"/>
  <c r="D70" i="40"/>
  <c r="D69" i="40"/>
  <c r="D68" i="40"/>
  <c r="D67" i="40"/>
  <c r="D66" i="40"/>
  <c r="D65" i="40"/>
  <c r="D64" i="40"/>
  <c r="D63" i="40"/>
  <c r="D62" i="40"/>
  <c r="D61" i="40"/>
  <c r="D60" i="40"/>
  <c r="D59" i="40"/>
  <c r="D58" i="40"/>
  <c r="D57" i="40"/>
  <c r="D56" i="40"/>
  <c r="D55" i="40"/>
  <c r="D54" i="40"/>
  <c r="D53" i="40"/>
  <c r="D52" i="40"/>
  <c r="D51" i="40"/>
  <c r="D50" i="40"/>
  <c r="D49" i="40"/>
  <c r="D48" i="40"/>
  <c r="D47" i="40"/>
  <c r="D46" i="40"/>
  <c r="D45" i="40"/>
  <c r="D44" i="40"/>
  <c r="D43" i="40"/>
  <c r="D42" i="40"/>
  <c r="D41" i="40"/>
  <c r="D40" i="40"/>
  <c r="D39" i="40"/>
  <c r="D38" i="40"/>
  <c r="D37" i="40"/>
  <c r="D36" i="40"/>
  <c r="D35" i="40"/>
  <c r="D34" i="40"/>
  <c r="D33" i="40"/>
  <c r="D32" i="40"/>
  <c r="D31" i="40"/>
  <c r="D30" i="40"/>
  <c r="D29" i="40"/>
  <c r="D28" i="40"/>
  <c r="D27" i="40"/>
  <c r="D26" i="40"/>
  <c r="D25" i="40"/>
  <c r="D24" i="40"/>
  <c r="D23" i="40"/>
  <c r="D22" i="40"/>
  <c r="D21" i="40"/>
  <c r="D20" i="40"/>
  <c r="D19" i="40"/>
  <c r="D18" i="40"/>
  <c r="D17" i="40"/>
  <c r="D16" i="40"/>
  <c r="D15" i="40"/>
  <c r="D14" i="40"/>
  <c r="D13" i="40"/>
  <c r="D12" i="40"/>
  <c r="D11" i="40"/>
  <c r="D12" i="38"/>
  <c r="D11" i="38"/>
  <c r="D10" i="38"/>
  <c r="D9" i="38"/>
  <c r="D8" i="38"/>
  <c r="D13" i="38" l="1"/>
  <c r="AW54" i="19"/>
  <c r="AY54" i="19" s="1"/>
  <c r="AQ6" i="19"/>
  <c r="AS6" i="19" s="1"/>
  <c r="D79" i="40"/>
  <c r="AF68" i="19"/>
  <c r="AF52" i="19"/>
  <c r="AF36" i="19"/>
  <c r="AF64" i="19"/>
  <c r="AF48" i="19"/>
  <c r="AF32" i="19"/>
  <c r="AF21" i="19"/>
  <c r="AF65" i="19"/>
  <c r="AF49" i="19"/>
  <c r="AF66" i="19"/>
  <c r="AF28" i="19"/>
  <c r="AF43" i="19"/>
  <c r="AF12" i="19"/>
  <c r="AF13" i="19"/>
  <c r="AF67" i="19"/>
  <c r="AF51" i="19"/>
  <c r="AF79" i="19"/>
  <c r="AF63" i="19"/>
  <c r="AF47" i="19"/>
  <c r="AF31" i="19"/>
  <c r="AF76" i="19"/>
  <c r="AF60" i="19"/>
  <c r="AF77" i="19"/>
  <c r="AF61" i="19"/>
  <c r="AF45" i="19"/>
  <c r="AF24" i="19"/>
  <c r="AF35" i="19"/>
  <c r="AF23" i="19"/>
  <c r="AF10" i="19"/>
  <c r="AF7" i="19"/>
  <c r="AF33" i="19"/>
  <c r="AF8" i="19"/>
  <c r="AF78" i="19"/>
  <c r="AF62" i="19"/>
  <c r="AF46" i="19"/>
  <c r="AF74" i="19"/>
  <c r="AF58" i="19"/>
  <c r="AF42" i="19"/>
  <c r="AF29" i="19"/>
  <c r="AF75" i="19"/>
  <c r="AF59" i="19"/>
  <c r="AF72" i="19"/>
  <c r="AF56" i="19"/>
  <c r="AF40" i="19"/>
  <c r="AF19" i="19"/>
  <c r="AF30" i="19"/>
  <c r="AF15" i="19"/>
  <c r="AF26" i="19"/>
  <c r="AF6" i="19"/>
  <c r="AF27" i="19"/>
  <c r="AF20" i="19"/>
  <c r="AF73" i="19"/>
  <c r="AF57" i="19"/>
  <c r="AF41" i="19"/>
  <c r="AF69" i="19"/>
  <c r="AF53" i="19"/>
  <c r="AF37" i="19"/>
  <c r="AF25" i="19"/>
  <c r="AF70" i="19"/>
  <c r="AF54" i="19"/>
  <c r="AF71" i="19"/>
  <c r="AF55" i="19"/>
  <c r="AF39" i="19"/>
  <c r="AF18" i="19"/>
  <c r="AF22" i="19"/>
  <c r="AF14" i="19"/>
  <c r="AF17" i="19"/>
  <c r="AF44" i="19"/>
  <c r="AF16" i="19"/>
  <c r="AF9" i="19"/>
  <c r="AF50" i="19"/>
  <c r="AF38" i="19"/>
  <c r="AF11" i="19"/>
  <c r="AF34" i="19"/>
  <c r="T62" i="19"/>
  <c r="T74" i="19"/>
  <c r="T42" i="19"/>
  <c r="T52" i="19"/>
  <c r="T50" i="19"/>
  <c r="T64" i="19"/>
  <c r="T76" i="19"/>
  <c r="T60" i="19"/>
  <c r="T44" i="19"/>
  <c r="T72" i="19"/>
  <c r="T56" i="19"/>
  <c r="T40" i="19"/>
  <c r="T49" i="19"/>
  <c r="T73" i="19"/>
  <c r="T57" i="19"/>
  <c r="T41" i="19"/>
  <c r="T69" i="19"/>
  <c r="T53" i="19"/>
  <c r="T75" i="19"/>
  <c r="T59" i="19"/>
  <c r="T77" i="19"/>
  <c r="T61" i="19"/>
  <c r="T45" i="19"/>
  <c r="T67" i="19"/>
  <c r="T51" i="19"/>
  <c r="T79" i="19"/>
  <c r="T63" i="19"/>
  <c r="T47" i="19"/>
  <c r="T70" i="19"/>
  <c r="T54" i="19"/>
  <c r="T71" i="19"/>
  <c r="T55" i="19"/>
  <c r="T39" i="19"/>
  <c r="T38" i="19"/>
  <c r="T43" i="19"/>
  <c r="T78" i="19"/>
  <c r="T46" i="19"/>
  <c r="T58" i="19"/>
  <c r="T68" i="19"/>
  <c r="T66" i="19"/>
  <c r="T65" i="19"/>
  <c r="T48" i="19"/>
  <c r="AB75" i="19"/>
  <c r="AB59" i="19"/>
  <c r="AB43" i="19"/>
  <c r="AB71" i="19"/>
  <c r="AB55" i="19"/>
  <c r="AB39" i="19"/>
  <c r="AB24" i="19"/>
  <c r="AB64" i="19"/>
  <c r="AB48" i="19"/>
  <c r="AB69" i="19"/>
  <c r="AB53" i="19"/>
  <c r="AB37" i="19"/>
  <c r="AB25" i="19"/>
  <c r="AB34" i="19"/>
  <c r="AB13" i="19"/>
  <c r="AB18" i="19"/>
  <c r="AB46" i="19"/>
  <c r="AB17" i="19"/>
  <c r="AB12" i="19"/>
  <c r="AB72" i="19"/>
  <c r="AB56" i="19"/>
  <c r="AB40" i="19"/>
  <c r="AB68" i="19"/>
  <c r="AB52" i="19"/>
  <c r="AB36" i="19"/>
  <c r="AB78" i="19"/>
  <c r="AB62" i="19"/>
  <c r="AB79" i="19"/>
  <c r="AB63" i="19"/>
  <c r="AB47" i="19"/>
  <c r="AB31" i="19"/>
  <c r="AB23" i="19"/>
  <c r="AB33" i="19"/>
  <c r="AB8" i="19"/>
  <c r="AB15" i="19"/>
  <c r="AB41" i="19"/>
  <c r="AB14" i="19"/>
  <c r="AB70" i="19"/>
  <c r="AB54" i="19"/>
  <c r="AB38" i="19"/>
  <c r="AB66" i="19"/>
  <c r="AB50" i="19"/>
  <c r="AB35" i="19"/>
  <c r="AB73" i="19"/>
  <c r="AB57" i="19"/>
  <c r="AB76" i="19"/>
  <c r="AB60" i="19"/>
  <c r="AB44" i="19"/>
  <c r="AB29" i="19"/>
  <c r="AB21" i="19"/>
  <c r="AB30" i="19"/>
  <c r="AB20" i="19"/>
  <c r="AB11" i="19"/>
  <c r="AB32" i="19"/>
  <c r="AB10" i="19"/>
  <c r="AB65" i="19"/>
  <c r="AB49" i="19"/>
  <c r="AB77" i="19"/>
  <c r="AB61" i="19"/>
  <c r="AB45" i="19"/>
  <c r="AB28" i="19"/>
  <c r="AB67" i="19"/>
  <c r="AB51" i="19"/>
  <c r="AB74" i="19"/>
  <c r="AB58" i="19"/>
  <c r="AB42" i="19"/>
  <c r="AB27" i="19"/>
  <c r="AB16" i="19"/>
  <c r="AB22" i="19"/>
  <c r="AB19" i="19"/>
  <c r="AB9" i="19"/>
  <c r="AB26" i="19"/>
  <c r="AB7" i="19"/>
  <c r="AG8" i="20"/>
  <c r="AG12" i="20"/>
  <c r="AG9" i="20"/>
  <c r="AG13" i="20"/>
  <c r="AG7" i="20"/>
  <c r="AG11" i="20"/>
  <c r="AG10" i="20"/>
  <c r="AZ8" i="19"/>
  <c r="BB8" i="19" s="1"/>
  <c r="AQ7" i="19"/>
  <c r="AS7" i="19" s="1"/>
  <c r="AQ8" i="19"/>
  <c r="AS8" i="19" s="1"/>
  <c r="AQ9" i="19"/>
  <c r="AS9" i="19" s="1"/>
  <c r="AQ10" i="19"/>
  <c r="AS10" i="19" s="1"/>
  <c r="AQ11" i="19"/>
  <c r="AS11" i="19" s="1"/>
  <c r="AQ12" i="19"/>
  <c r="AS12" i="19" s="1"/>
  <c r="AQ13" i="19"/>
  <c r="AS13" i="19" s="1"/>
  <c r="AQ14" i="19"/>
  <c r="AS14" i="19" s="1"/>
  <c r="AQ15" i="19"/>
  <c r="AS15" i="19" s="1"/>
  <c r="AQ16" i="19"/>
  <c r="AS16" i="19" s="1"/>
  <c r="AQ17" i="19"/>
  <c r="AS17" i="19" s="1"/>
  <c r="AQ18" i="19"/>
  <c r="AS18" i="19" s="1"/>
  <c r="AQ19" i="19"/>
  <c r="AS19" i="19" s="1"/>
  <c r="AQ20" i="19"/>
  <c r="AS20" i="19" s="1"/>
  <c r="AQ21" i="19"/>
  <c r="AS21" i="19" s="1"/>
  <c r="AQ22" i="19"/>
  <c r="AS22" i="19" s="1"/>
  <c r="AQ23" i="19"/>
  <c r="AS23" i="19" s="1"/>
  <c r="AQ24" i="19"/>
  <c r="AS24" i="19" s="1"/>
  <c r="AQ25" i="19"/>
  <c r="AS25" i="19" s="1"/>
  <c r="AQ26" i="19"/>
  <c r="AS26" i="19" s="1"/>
  <c r="AQ27" i="19"/>
  <c r="AS27" i="19" s="1"/>
  <c r="AQ28" i="19"/>
  <c r="AS28" i="19" s="1"/>
  <c r="AQ29" i="19"/>
  <c r="AS29" i="19" s="1"/>
  <c r="AQ30" i="19"/>
  <c r="AS30" i="19" s="1"/>
  <c r="AQ31" i="19"/>
  <c r="AS31" i="19" s="1"/>
  <c r="AQ32" i="19"/>
  <c r="AS32" i="19" s="1"/>
  <c r="AQ33" i="19"/>
  <c r="AS33" i="19" s="1"/>
  <c r="AQ34" i="19"/>
  <c r="AS34" i="19" s="1"/>
  <c r="AQ35" i="19"/>
  <c r="AS35" i="19" s="1"/>
  <c r="AQ36" i="19"/>
  <c r="AS36" i="19" s="1"/>
  <c r="AQ37" i="19"/>
  <c r="AS37" i="19" s="1"/>
  <c r="AQ38" i="19"/>
  <c r="AS38" i="19" s="1"/>
  <c r="AQ39" i="19"/>
  <c r="AS39" i="19" s="1"/>
  <c r="AQ40" i="19"/>
  <c r="AS40" i="19" s="1"/>
  <c r="AQ41" i="19"/>
  <c r="AS41" i="19" s="1"/>
  <c r="AQ42" i="19"/>
  <c r="AS42" i="19" s="1"/>
  <c r="AQ43" i="19"/>
  <c r="AS43" i="19" s="1"/>
  <c r="AQ44" i="19"/>
  <c r="AS44" i="19" s="1"/>
  <c r="AQ45" i="19"/>
  <c r="AS45" i="19" s="1"/>
  <c r="AQ46" i="19"/>
  <c r="AS46" i="19" s="1"/>
  <c r="AQ47" i="19"/>
  <c r="AS47" i="19" s="1"/>
  <c r="AQ48" i="19"/>
  <c r="AS48" i="19" s="1"/>
  <c r="AQ49" i="19"/>
  <c r="AS49" i="19" s="1"/>
  <c r="AQ50" i="19"/>
  <c r="AS50" i="19" s="1"/>
  <c r="AQ51" i="19"/>
  <c r="AS51" i="19" s="1"/>
  <c r="AQ52" i="19"/>
  <c r="AS52" i="19" s="1"/>
  <c r="AQ53" i="19"/>
  <c r="AS53" i="19" s="1"/>
  <c r="AQ54" i="19"/>
  <c r="AS54" i="19" s="1"/>
  <c r="AQ55" i="19"/>
  <c r="AS55" i="19" s="1"/>
  <c r="AQ56" i="19"/>
  <c r="AS56" i="19" s="1"/>
  <c r="AQ57" i="19"/>
  <c r="AS57" i="19" s="1"/>
  <c r="AQ58" i="19"/>
  <c r="AS58" i="19" s="1"/>
  <c r="AQ59" i="19"/>
  <c r="AS59" i="19" s="1"/>
  <c r="AQ60" i="19"/>
  <c r="AS60" i="19" s="1"/>
  <c r="AQ61" i="19"/>
  <c r="AS61" i="19" s="1"/>
  <c r="AQ62" i="19"/>
  <c r="AS62" i="19" s="1"/>
  <c r="AQ63" i="19"/>
  <c r="AS63" i="19" s="1"/>
  <c r="AQ64" i="19"/>
  <c r="AS64" i="19" s="1"/>
  <c r="AQ65" i="19"/>
  <c r="AS65" i="19" s="1"/>
  <c r="AQ66" i="19"/>
  <c r="AS66" i="19" s="1"/>
  <c r="AQ67" i="19"/>
  <c r="AS67" i="19" s="1"/>
  <c r="AQ68" i="19"/>
  <c r="AS68" i="19" s="1"/>
  <c r="AQ69" i="19"/>
  <c r="AS69" i="19" s="1"/>
  <c r="AQ70" i="19"/>
  <c r="AS70" i="19" s="1"/>
  <c r="AQ71" i="19"/>
  <c r="AS71" i="19" s="1"/>
  <c r="AQ72" i="19"/>
  <c r="AS72" i="19" s="1"/>
  <c r="AQ73" i="19"/>
  <c r="AS73" i="19" s="1"/>
  <c r="AQ74" i="19"/>
  <c r="AS74" i="19" s="1"/>
  <c r="AQ75" i="19"/>
  <c r="AS75" i="19" s="1"/>
  <c r="AQ76" i="19"/>
  <c r="AS76" i="19" s="1"/>
  <c r="AQ77" i="19"/>
  <c r="AS77" i="19" s="1"/>
  <c r="AQ78" i="19"/>
  <c r="AS78" i="19" s="1"/>
  <c r="AQ79" i="19"/>
  <c r="AS79" i="19" s="1"/>
  <c r="AB6" i="19" l="1"/>
  <c r="T28" i="19"/>
  <c r="T27" i="19"/>
  <c r="T19" i="19"/>
  <c r="T23" i="19"/>
  <c r="T31" i="19"/>
  <c r="T35" i="19"/>
  <c r="T30" i="19"/>
  <c r="T26" i="19"/>
  <c r="T16" i="19"/>
  <c r="T18" i="19"/>
  <c r="T20" i="19"/>
  <c r="T8" i="19"/>
  <c r="T15" i="19"/>
  <c r="T33" i="19"/>
  <c r="T36" i="19"/>
  <c r="T25" i="19"/>
  <c r="T9" i="19"/>
  <c r="T29" i="19"/>
  <c r="T32" i="19"/>
  <c r="T14" i="19"/>
  <c r="T17" i="19"/>
  <c r="T37" i="19"/>
  <c r="T24" i="19"/>
  <c r="T12" i="19"/>
  <c r="T22" i="19"/>
  <c r="T34" i="19"/>
  <c r="T11" i="19"/>
  <c r="T21" i="19"/>
  <c r="T13" i="19"/>
  <c r="T7" i="19"/>
  <c r="T10" i="19"/>
  <c r="H10" i="38"/>
  <c r="E13" i="38"/>
  <c r="H7" i="38"/>
  <c r="H5" i="38"/>
  <c r="H9" i="38"/>
  <c r="H12" i="38"/>
  <c r="H11" i="38"/>
  <c r="H8" i="38"/>
  <c r="H6" i="38"/>
  <c r="AH12" i="20"/>
  <c r="AT16" i="19"/>
  <c r="AV16" i="19" s="1"/>
  <c r="E79" i="40"/>
  <c r="N76" i="40"/>
  <c r="N48" i="40"/>
  <c r="N28" i="40"/>
  <c r="N8" i="40"/>
  <c r="N75" i="40"/>
  <c r="N71" i="40"/>
  <c r="N67" i="40"/>
  <c r="N63" i="40"/>
  <c r="N59" i="40"/>
  <c r="N55" i="40"/>
  <c r="N51" i="40"/>
  <c r="N47" i="40"/>
  <c r="N43" i="40"/>
  <c r="N39" i="40"/>
  <c r="N35" i="40"/>
  <c r="N31" i="40"/>
  <c r="N27" i="40"/>
  <c r="N23" i="40"/>
  <c r="N19" i="40"/>
  <c r="N15" i="40"/>
  <c r="N11" i="40"/>
  <c r="N7" i="40"/>
  <c r="N78" i="40"/>
  <c r="N74" i="40"/>
  <c r="N70" i="40"/>
  <c r="N66" i="40"/>
  <c r="N62" i="40"/>
  <c r="N58" i="40"/>
  <c r="N54" i="40"/>
  <c r="N50" i="40"/>
  <c r="N46" i="40"/>
  <c r="N42" i="40"/>
  <c r="N38" i="40"/>
  <c r="N34" i="40"/>
  <c r="N30" i="40"/>
  <c r="N26" i="40"/>
  <c r="N22" i="40"/>
  <c r="N18" i="40"/>
  <c r="N14" i="40"/>
  <c r="N10" i="40"/>
  <c r="N6" i="40"/>
  <c r="N77" i="40"/>
  <c r="N73" i="40"/>
  <c r="N69" i="40"/>
  <c r="N65" i="40"/>
  <c r="N61" i="40"/>
  <c r="N57" i="40"/>
  <c r="N53" i="40"/>
  <c r="N49" i="40"/>
  <c r="N45" i="40"/>
  <c r="N41" i="40"/>
  <c r="N37" i="40"/>
  <c r="N33" i="40"/>
  <c r="N29" i="40"/>
  <c r="N25" i="40"/>
  <c r="N21" i="40"/>
  <c r="N17" i="40"/>
  <c r="N13" i="40"/>
  <c r="N9" i="40"/>
  <c r="N5" i="40"/>
  <c r="N68" i="40"/>
  <c r="N56" i="40"/>
  <c r="N40" i="40"/>
  <c r="N32" i="40"/>
  <c r="N20" i="40"/>
  <c r="N16" i="40"/>
  <c r="N72" i="40"/>
  <c r="N64" i="40"/>
  <c r="N60" i="40"/>
  <c r="N52" i="40"/>
  <c r="N44" i="40"/>
  <c r="N36" i="40"/>
  <c r="N24" i="40"/>
  <c r="N12" i="40"/>
  <c r="X64" i="19"/>
  <c r="X69" i="19"/>
  <c r="X57" i="19"/>
  <c r="X72" i="19"/>
  <c r="X53" i="19"/>
  <c r="X37" i="19"/>
  <c r="X32" i="19"/>
  <c r="X45" i="19"/>
  <c r="X59" i="19"/>
  <c r="X24" i="19"/>
  <c r="X26" i="19"/>
  <c r="X73" i="19"/>
  <c r="X20" i="19"/>
  <c r="X41" i="19"/>
  <c r="X27" i="19"/>
  <c r="X56" i="19"/>
  <c r="X78" i="19"/>
  <c r="X51" i="19"/>
  <c r="X16" i="19"/>
  <c r="X18" i="19"/>
  <c r="X68" i="19"/>
  <c r="X49" i="19"/>
  <c r="X63" i="19"/>
  <c r="X28" i="19"/>
  <c r="X30" i="19"/>
  <c r="X48" i="19"/>
  <c r="X43" i="19"/>
  <c r="X8" i="19"/>
  <c r="X10" i="19"/>
  <c r="X71" i="19"/>
  <c r="X25" i="19"/>
  <c r="X60" i="19"/>
  <c r="X66" i="19"/>
  <c r="X9" i="19"/>
  <c r="X40" i="19"/>
  <c r="X62" i="19"/>
  <c r="X35" i="19"/>
  <c r="X42" i="19"/>
  <c r="X7" i="19"/>
  <c r="X52" i="19"/>
  <c r="X47" i="19"/>
  <c r="X12" i="19"/>
  <c r="X14" i="19"/>
  <c r="X54" i="19"/>
  <c r="X31" i="19"/>
  <c r="X29" i="19"/>
  <c r="X39" i="19"/>
  <c r="X38" i="19"/>
  <c r="X50" i="19"/>
  <c r="X22" i="19"/>
  <c r="X46" i="19"/>
  <c r="X23" i="19"/>
  <c r="X21" i="19"/>
  <c r="X36" i="19"/>
  <c r="X58" i="19"/>
  <c r="X34" i="19"/>
  <c r="X33" i="19"/>
  <c r="X61" i="19"/>
  <c r="X75" i="19"/>
  <c r="X15" i="19"/>
  <c r="X11" i="19"/>
  <c r="X76" i="19"/>
  <c r="X44" i="19"/>
  <c r="X55" i="19"/>
  <c r="X67" i="19"/>
  <c r="X65" i="19"/>
  <c r="X79" i="19"/>
  <c r="X19" i="19"/>
  <c r="X17" i="19"/>
  <c r="AH7" i="20"/>
  <c r="AH13" i="20"/>
  <c r="AJ8" i="20"/>
  <c r="AJ12" i="20"/>
  <c r="AJ9" i="20"/>
  <c r="AJ13" i="20"/>
  <c r="AJ11" i="20"/>
  <c r="AJ10" i="20"/>
  <c r="AJ6" i="20"/>
  <c r="AJ7" i="20"/>
  <c r="AI10" i="20"/>
  <c r="AI6" i="20"/>
  <c r="AI7" i="20"/>
  <c r="AI11" i="20"/>
  <c r="AI9" i="20"/>
  <c r="AI13" i="20"/>
  <c r="AI8" i="20"/>
  <c r="AI12" i="20"/>
  <c r="AW51" i="19"/>
  <c r="AY51" i="19" s="1"/>
  <c r="AT39" i="19"/>
  <c r="AV39" i="19" s="1"/>
  <c r="AW73" i="19"/>
  <c r="AY73" i="19" s="1"/>
  <c r="AW65" i="19"/>
  <c r="AY65" i="19" s="1"/>
  <c r="AW62" i="19"/>
  <c r="AY62" i="19" s="1"/>
  <c r="AW22" i="19"/>
  <c r="AY22" i="19" s="1"/>
  <c r="AW19" i="19"/>
  <c r="AY19" i="19" s="1"/>
  <c r="AW67" i="19"/>
  <c r="AY67" i="19" s="1"/>
  <c r="AW53" i="19"/>
  <c r="AY53" i="19" s="1"/>
  <c r="AW45" i="19"/>
  <c r="AY45" i="19" s="1"/>
  <c r="AW15" i="19"/>
  <c r="AY15" i="19" s="1"/>
  <c r="AW47" i="19"/>
  <c r="AY47" i="19" s="1"/>
  <c r="AW34" i="19"/>
  <c r="AY34" i="19" s="1"/>
  <c r="AW31" i="19"/>
  <c r="AY31" i="19" s="1"/>
  <c r="AW55" i="19"/>
  <c r="AY55" i="19" s="1"/>
  <c r="AW78" i="19"/>
  <c r="AY78" i="19" s="1"/>
  <c r="AW69" i="19"/>
  <c r="AY69" i="19" s="1"/>
  <c r="AW57" i="19"/>
  <c r="AY57" i="19" s="1"/>
  <c r="AW71" i="19"/>
  <c r="AY71" i="19" s="1"/>
  <c r="AW49" i="19"/>
  <c r="AY49" i="19" s="1"/>
  <c r="AW59" i="19"/>
  <c r="AY59" i="19" s="1"/>
  <c r="AW46" i="19"/>
  <c r="AY46" i="19" s="1"/>
  <c r="AW79" i="19"/>
  <c r="AY79" i="19" s="1"/>
  <c r="AW77" i="19"/>
  <c r="AY77" i="19" s="1"/>
  <c r="AZ72" i="19"/>
  <c r="BB72" i="19" s="1"/>
  <c r="AW70" i="19"/>
  <c r="AY70" i="19" s="1"/>
  <c r="AW63" i="19"/>
  <c r="AY63" i="19" s="1"/>
  <c r="AW61" i="19"/>
  <c r="AY61" i="19" s="1"/>
  <c r="AW43" i="19"/>
  <c r="AY43" i="19" s="1"/>
  <c r="AW38" i="19"/>
  <c r="AY38" i="19" s="1"/>
  <c r="AW35" i="19"/>
  <c r="AY35" i="19" s="1"/>
  <c r="AZ26" i="19"/>
  <c r="BB26" i="19" s="1"/>
  <c r="AW18" i="19"/>
  <c r="AY18" i="19" s="1"/>
  <c r="AW75" i="19"/>
  <c r="AY75" i="19" s="1"/>
  <c r="AZ7" i="19"/>
  <c r="BB7" i="19" s="1"/>
  <c r="AZ6" i="19"/>
  <c r="BB6" i="19" s="1"/>
  <c r="AZ56" i="19"/>
  <c r="BB56" i="19" s="1"/>
  <c r="AZ30" i="19"/>
  <c r="BB30" i="19" s="1"/>
  <c r="AZ24" i="19"/>
  <c r="BB24" i="19" s="1"/>
  <c r="AZ12" i="19"/>
  <c r="BB12" i="19" s="1"/>
  <c r="AZ79" i="19"/>
  <c r="BB79" i="19" s="1"/>
  <c r="AZ77" i="19"/>
  <c r="BB77" i="19" s="1"/>
  <c r="AZ75" i="19"/>
  <c r="BB75" i="19" s="1"/>
  <c r="AZ73" i="19"/>
  <c r="BB73" i="19" s="1"/>
  <c r="AT66" i="19"/>
  <c r="AV66" i="19" s="1"/>
  <c r="AZ63" i="19"/>
  <c r="BB63" i="19" s="1"/>
  <c r="AZ61" i="19"/>
  <c r="BB61" i="19" s="1"/>
  <c r="AZ59" i="19"/>
  <c r="BB59" i="19" s="1"/>
  <c r="AZ58" i="19"/>
  <c r="BB58" i="19" s="1"/>
  <c r="AT56" i="19"/>
  <c r="AV56" i="19" s="1"/>
  <c r="AT50" i="19"/>
  <c r="AV50" i="19" s="1"/>
  <c r="AZ47" i="19"/>
  <c r="BB47" i="19" s="1"/>
  <c r="AZ44" i="19"/>
  <c r="BB44" i="19" s="1"/>
  <c r="AZ41" i="19"/>
  <c r="BB41" i="19" s="1"/>
  <c r="AZ28" i="19"/>
  <c r="BB28" i="19" s="1"/>
  <c r="AZ27" i="19"/>
  <c r="BB27" i="19" s="1"/>
  <c r="AT7" i="19"/>
  <c r="AV7" i="19" s="1"/>
  <c r="AZ64" i="19"/>
  <c r="BB64" i="19" s="1"/>
  <c r="AZ48" i="19"/>
  <c r="BB48" i="19" s="1"/>
  <c r="AZ39" i="19"/>
  <c r="BB39" i="19" s="1"/>
  <c r="AT35" i="19"/>
  <c r="AV35" i="19" s="1"/>
  <c r="AZ23" i="19"/>
  <c r="BB23" i="19" s="1"/>
  <c r="AZ17" i="19"/>
  <c r="BB17" i="19" s="1"/>
  <c r="AZ13" i="19"/>
  <c r="BB13" i="19" s="1"/>
  <c r="AZ10" i="19"/>
  <c r="BB10" i="19" s="1"/>
  <c r="AT9" i="19"/>
  <c r="AV9" i="19" s="1"/>
  <c r="AT8" i="19"/>
  <c r="AV8" i="19" s="1"/>
  <c r="AT11" i="19"/>
  <c r="AV11" i="19" s="1"/>
  <c r="AT27" i="19"/>
  <c r="AV27" i="19" s="1"/>
  <c r="AT30" i="19"/>
  <c r="AV30" i="19" s="1"/>
  <c r="AT43" i="19"/>
  <c r="AV43" i="19" s="1"/>
  <c r="AT51" i="19"/>
  <c r="AV51" i="19" s="1"/>
  <c r="AT59" i="19"/>
  <c r="AV59" i="19" s="1"/>
  <c r="AT67" i="19"/>
  <c r="AV67" i="19" s="1"/>
  <c r="AT6" i="19"/>
  <c r="AV6" i="19" s="1"/>
  <c r="AT12" i="19"/>
  <c r="AV12" i="19" s="1"/>
  <c r="AT18" i="19"/>
  <c r="AV18" i="19" s="1"/>
  <c r="AT31" i="19"/>
  <c r="AV31" i="19" s="1"/>
  <c r="AT34" i="19"/>
  <c r="AV34" i="19" s="1"/>
  <c r="AZ15" i="19"/>
  <c r="BB15" i="19" s="1"/>
  <c r="AZ16" i="19"/>
  <c r="BB16" i="19" s="1"/>
  <c r="AZ18" i="19"/>
  <c r="BB18" i="19" s="1"/>
  <c r="AZ21" i="19"/>
  <c r="BB21" i="19" s="1"/>
  <c r="AZ31" i="19"/>
  <c r="BB31" i="19" s="1"/>
  <c r="AZ32" i="19"/>
  <c r="BB32" i="19" s="1"/>
  <c r="AZ34" i="19"/>
  <c r="BB34" i="19" s="1"/>
  <c r="AZ37" i="19"/>
  <c r="BB37" i="19" s="1"/>
  <c r="AZ46" i="19"/>
  <c r="BB46" i="19" s="1"/>
  <c r="AZ54" i="19"/>
  <c r="BB54" i="19" s="1"/>
  <c r="AZ62" i="19"/>
  <c r="BB62" i="19" s="1"/>
  <c r="AZ70" i="19"/>
  <c r="BB70" i="19" s="1"/>
  <c r="AZ78" i="19"/>
  <c r="BB78" i="19" s="1"/>
  <c r="AZ9" i="19"/>
  <c r="BB9" i="19" s="1"/>
  <c r="AZ19" i="19"/>
  <c r="BB19" i="19" s="1"/>
  <c r="AZ20" i="19"/>
  <c r="BB20" i="19" s="1"/>
  <c r="AZ22" i="19"/>
  <c r="BB22" i="19" s="1"/>
  <c r="AZ25" i="19"/>
  <c r="BB25" i="19" s="1"/>
  <c r="AZ35" i="19"/>
  <c r="BB35" i="19" s="1"/>
  <c r="AZ36" i="19"/>
  <c r="BB36" i="19" s="1"/>
  <c r="AZ38" i="19"/>
  <c r="BB38" i="19" s="1"/>
  <c r="AZ76" i="19"/>
  <c r="BB76" i="19" s="1"/>
  <c r="AZ74" i="19"/>
  <c r="BB74" i="19" s="1"/>
  <c r="AT72" i="19"/>
  <c r="AV72" i="19" s="1"/>
  <c r="AT70" i="19"/>
  <c r="AV70" i="19" s="1"/>
  <c r="AZ60" i="19"/>
  <c r="BB60" i="19" s="1"/>
  <c r="AZ57" i="19"/>
  <c r="BB57" i="19" s="1"/>
  <c r="AT55" i="19"/>
  <c r="AV55" i="19" s="1"/>
  <c r="AZ45" i="19"/>
  <c r="BB45" i="19" s="1"/>
  <c r="AZ43" i="19"/>
  <c r="BB43" i="19" s="1"/>
  <c r="AZ42" i="19"/>
  <c r="BB42" i="19" s="1"/>
  <c r="AT79" i="19"/>
  <c r="AV79" i="19" s="1"/>
  <c r="AT76" i="19"/>
  <c r="AV76" i="19" s="1"/>
  <c r="AT74" i="19"/>
  <c r="AV74" i="19" s="1"/>
  <c r="AZ71" i="19"/>
  <c r="BB71" i="19" s="1"/>
  <c r="AZ69" i="19"/>
  <c r="BB69" i="19" s="1"/>
  <c r="AZ68" i="19"/>
  <c r="BB68" i="19" s="1"/>
  <c r="AZ67" i="19"/>
  <c r="BB67" i="19" s="1"/>
  <c r="AZ66" i="19"/>
  <c r="BB66" i="19" s="1"/>
  <c r="AZ65" i="19"/>
  <c r="BB65" i="19" s="1"/>
  <c r="AT64" i="19"/>
  <c r="AV64" i="19" s="1"/>
  <c r="AT63" i="19"/>
  <c r="AV63" i="19" s="1"/>
  <c r="AT62" i="19"/>
  <c r="AV62" i="19" s="1"/>
  <c r="AT60" i="19"/>
  <c r="AV60" i="19" s="1"/>
  <c r="AT58" i="19"/>
  <c r="AV58" i="19" s="1"/>
  <c r="AZ55" i="19"/>
  <c r="BB55" i="19" s="1"/>
  <c r="AZ53" i="19"/>
  <c r="BB53" i="19" s="1"/>
  <c r="AZ52" i="19"/>
  <c r="BB52" i="19" s="1"/>
  <c r="AZ51" i="19"/>
  <c r="BB51" i="19" s="1"/>
  <c r="AZ50" i="19"/>
  <c r="BB50" i="19" s="1"/>
  <c r="AZ49" i="19"/>
  <c r="BB49" i="19" s="1"/>
  <c r="AT48" i="19"/>
  <c r="AV48" i="19" s="1"/>
  <c r="AT47" i="19"/>
  <c r="AV47" i="19" s="1"/>
  <c r="AT46" i="19"/>
  <c r="AV46" i="19" s="1"/>
  <c r="AT44" i="19"/>
  <c r="AV44" i="19" s="1"/>
  <c r="AZ40" i="19"/>
  <c r="BB40" i="19" s="1"/>
  <c r="AT38" i="19"/>
  <c r="AV38" i="19" s="1"/>
  <c r="AT36" i="19"/>
  <c r="AV36" i="19" s="1"/>
  <c r="AZ33" i="19"/>
  <c r="BB33" i="19" s="1"/>
  <c r="AT32" i="19"/>
  <c r="AV32" i="19" s="1"/>
  <c r="AZ29" i="19"/>
  <c r="BB29" i="19" s="1"/>
  <c r="AT28" i="19"/>
  <c r="AV28" i="19" s="1"/>
  <c r="AZ14" i="19"/>
  <c r="BB14" i="19" s="1"/>
  <c r="AZ11" i="19"/>
  <c r="BB11" i="19" s="1"/>
  <c r="AT10" i="19"/>
  <c r="AV10" i="19" s="1"/>
  <c r="AW8" i="19"/>
  <c r="AY8" i="19" s="1"/>
  <c r="AW7" i="19"/>
  <c r="AY7" i="19" s="1"/>
  <c r="AW10" i="19"/>
  <c r="AY10" i="19" s="1"/>
  <c r="AW23" i="19"/>
  <c r="AY23" i="19" s="1"/>
  <c r="AW26" i="19"/>
  <c r="AY26" i="19" s="1"/>
  <c r="AW39" i="19"/>
  <c r="AY39" i="19" s="1"/>
  <c r="AW42" i="19"/>
  <c r="AY42" i="19" s="1"/>
  <c r="AW50" i="19"/>
  <c r="AY50" i="19" s="1"/>
  <c r="AW58" i="19"/>
  <c r="AY58" i="19" s="1"/>
  <c r="AW66" i="19"/>
  <c r="AY66" i="19" s="1"/>
  <c r="AW74" i="19"/>
  <c r="AY74" i="19" s="1"/>
  <c r="AW11" i="19"/>
  <c r="AY11" i="19" s="1"/>
  <c r="AW14" i="19"/>
  <c r="AY14" i="19" s="1"/>
  <c r="AW27" i="19"/>
  <c r="AY27" i="19" s="1"/>
  <c r="AW30" i="19"/>
  <c r="AY30" i="19" s="1"/>
  <c r="AW41" i="19"/>
  <c r="AY41" i="19" s="1"/>
  <c r="AW37" i="19"/>
  <c r="AY37" i="19" s="1"/>
  <c r="AW33" i="19"/>
  <c r="AY33" i="19" s="1"/>
  <c r="AW29" i="19"/>
  <c r="AY29" i="19" s="1"/>
  <c r="AW25" i="19"/>
  <c r="AY25" i="19" s="1"/>
  <c r="AW21" i="19"/>
  <c r="AY21" i="19" s="1"/>
  <c r="AW17" i="19"/>
  <c r="AY17" i="19" s="1"/>
  <c r="AW13" i="19"/>
  <c r="AY13" i="19" s="1"/>
  <c r="AW9" i="19"/>
  <c r="AY9" i="19" s="1"/>
  <c r="AW6" i="19"/>
  <c r="AY6" i="19" s="1"/>
  <c r="AT77" i="19"/>
  <c r="AV77" i="19" s="1"/>
  <c r="AW76" i="19"/>
  <c r="AY76" i="19" s="1"/>
  <c r="AT73" i="19"/>
  <c r="AV73" i="19" s="1"/>
  <c r="AW72" i="19"/>
  <c r="AY72" i="19" s="1"/>
  <c r="AT69" i="19"/>
  <c r="AV69" i="19" s="1"/>
  <c r="AW68" i="19"/>
  <c r="AY68" i="19" s="1"/>
  <c r="AT65" i="19"/>
  <c r="AV65" i="19" s="1"/>
  <c r="AW64" i="19"/>
  <c r="AY64" i="19" s="1"/>
  <c r="AT61" i="19"/>
  <c r="AV61" i="19" s="1"/>
  <c r="AW60" i="19"/>
  <c r="AY60" i="19" s="1"/>
  <c r="AT57" i="19"/>
  <c r="AV57" i="19" s="1"/>
  <c r="AW56" i="19"/>
  <c r="AY56" i="19" s="1"/>
  <c r="AT53" i="19"/>
  <c r="AV53" i="19" s="1"/>
  <c r="AW52" i="19"/>
  <c r="AY52" i="19" s="1"/>
  <c r="AT49" i="19"/>
  <c r="AV49" i="19" s="1"/>
  <c r="AW48" i="19"/>
  <c r="AY48" i="19" s="1"/>
  <c r="AT45" i="19"/>
  <c r="AV45" i="19" s="1"/>
  <c r="AW44" i="19"/>
  <c r="AY44" i="19" s="1"/>
  <c r="AT41" i="19"/>
  <c r="AV41" i="19" s="1"/>
  <c r="AW40" i="19"/>
  <c r="AY40" i="19" s="1"/>
  <c r="AT37" i="19"/>
  <c r="AV37" i="19" s="1"/>
  <c r="AW36" i="19"/>
  <c r="AY36" i="19" s="1"/>
  <c r="AT33" i="19"/>
  <c r="AV33" i="19" s="1"/>
  <c r="AW32" i="19"/>
  <c r="AY32" i="19" s="1"/>
  <c r="AT29" i="19"/>
  <c r="AV29" i="19" s="1"/>
  <c r="AW28" i="19"/>
  <c r="AY28" i="19" s="1"/>
  <c r="AT25" i="19"/>
  <c r="AV25" i="19" s="1"/>
  <c r="AW24" i="19"/>
  <c r="AY24" i="19" s="1"/>
  <c r="AT21" i="19"/>
  <c r="AV21" i="19" s="1"/>
  <c r="AW20" i="19"/>
  <c r="AY20" i="19" s="1"/>
  <c r="AT17" i="19"/>
  <c r="AV17" i="19" s="1"/>
  <c r="AW16" i="19"/>
  <c r="AY16" i="19" s="1"/>
  <c r="AT13" i="19"/>
  <c r="AV13" i="19" s="1"/>
  <c r="AW12" i="19"/>
  <c r="AY12" i="19" s="1"/>
  <c r="X6" i="19" l="1"/>
  <c r="X74" i="19"/>
  <c r="X13" i="19"/>
  <c r="X77" i="19"/>
  <c r="X70" i="19"/>
  <c r="I12" i="38"/>
  <c r="I5" i="38"/>
  <c r="I6" i="38"/>
  <c r="I7" i="38"/>
  <c r="I9" i="38"/>
  <c r="I10" i="38"/>
  <c r="I8" i="38"/>
  <c r="AT14" i="19"/>
  <c r="AV14" i="19" s="1"/>
  <c r="AT22" i="19"/>
  <c r="AV22" i="19" s="1"/>
  <c r="AT26" i="19"/>
  <c r="AV26" i="19" s="1"/>
  <c r="AT54" i="19"/>
  <c r="AV54" i="19" s="1"/>
  <c r="AH8" i="20"/>
  <c r="AH11" i="20"/>
  <c r="AH6" i="20"/>
  <c r="AT15" i="19"/>
  <c r="AV15" i="19" s="1"/>
  <c r="AT40" i="19"/>
  <c r="AV40" i="19" s="1"/>
  <c r="AH10" i="20"/>
  <c r="AH9" i="20"/>
  <c r="AT23" i="19"/>
  <c r="AV23" i="19" s="1"/>
  <c r="AT42" i="19"/>
  <c r="AV42" i="19" s="1"/>
  <c r="AT78" i="19"/>
  <c r="AV78" i="19" s="1"/>
  <c r="AT68" i="19"/>
  <c r="AV68" i="19" s="1"/>
  <c r="AT75" i="19"/>
  <c r="AV75" i="19" s="1"/>
  <c r="AT24" i="19"/>
  <c r="AV24" i="19" s="1"/>
  <c r="AT20" i="19"/>
  <c r="AV20" i="19" s="1"/>
  <c r="AT19" i="19"/>
  <c r="AV19" i="19" s="1"/>
  <c r="AT52" i="19"/>
  <c r="AV52" i="19" s="1"/>
  <c r="AT71" i="19"/>
  <c r="AV71" i="19" s="1"/>
  <c r="I11" i="38"/>
  <c r="O39" i="40"/>
  <c r="Q39" i="40" s="1"/>
  <c r="O53" i="40"/>
  <c r="Q53" i="40" s="1"/>
  <c r="O9" i="40"/>
  <c r="Q9" i="40" s="1"/>
  <c r="O75" i="40"/>
  <c r="Q75" i="40" s="1"/>
  <c r="O71" i="40"/>
  <c r="Q71" i="40" s="1"/>
  <c r="O67" i="40"/>
  <c r="Q67" i="40" s="1"/>
  <c r="O63" i="40"/>
  <c r="Q63" i="40" s="1"/>
  <c r="O59" i="40"/>
  <c r="Q59" i="40" s="1"/>
  <c r="O55" i="40"/>
  <c r="Q55" i="40" s="1"/>
  <c r="O51" i="40"/>
  <c r="Q51" i="40" s="1"/>
  <c r="O43" i="40"/>
  <c r="Q43" i="40" s="1"/>
  <c r="O35" i="40"/>
  <c r="Q35" i="40" s="1"/>
  <c r="O27" i="40"/>
  <c r="Q27" i="40" s="1"/>
  <c r="O23" i="40"/>
  <c r="Q23" i="40" s="1"/>
  <c r="O19" i="40"/>
  <c r="Q19" i="40" s="1"/>
  <c r="O11" i="40"/>
  <c r="Q11" i="40" s="1"/>
  <c r="O77" i="40"/>
  <c r="Q77" i="40" s="1"/>
  <c r="O25" i="40"/>
  <c r="Q25" i="40" s="1"/>
  <c r="O34" i="40"/>
  <c r="Q34" i="40" s="1"/>
  <c r="O14" i="40"/>
  <c r="Q14" i="40" s="1"/>
  <c r="O57" i="40"/>
  <c r="Q57" i="40" s="1"/>
  <c r="O33" i="40"/>
  <c r="Q33" i="40" s="1"/>
  <c r="O78" i="40"/>
  <c r="Q78" i="40" s="1"/>
  <c r="O74" i="40"/>
  <c r="Q74" i="40" s="1"/>
  <c r="O70" i="40"/>
  <c r="Q70" i="40" s="1"/>
  <c r="O66" i="40"/>
  <c r="Q66" i="40" s="1"/>
  <c r="O62" i="40"/>
  <c r="Q62" i="40" s="1"/>
  <c r="O58" i="40"/>
  <c r="Q58" i="40" s="1"/>
  <c r="O54" i="40"/>
  <c r="Q54" i="40" s="1"/>
  <c r="O50" i="40"/>
  <c r="Q50" i="40" s="1"/>
  <c r="O46" i="40"/>
  <c r="Q46" i="40" s="1"/>
  <c r="O42" i="40"/>
  <c r="Q42" i="40" s="1"/>
  <c r="O38" i="40"/>
  <c r="Q38" i="40" s="1"/>
  <c r="O30" i="40"/>
  <c r="Q30" i="40" s="1"/>
  <c r="O26" i="40"/>
  <c r="Q26" i="40" s="1"/>
  <c r="O22" i="40"/>
  <c r="Q22" i="40" s="1"/>
  <c r="O18" i="40"/>
  <c r="Q18" i="40" s="1"/>
  <c r="O10" i="40"/>
  <c r="Q10" i="40" s="1"/>
  <c r="O6" i="40"/>
  <c r="Q6" i="40" s="1"/>
  <c r="O73" i="40"/>
  <c r="Q73" i="40" s="1"/>
  <c r="O41" i="40"/>
  <c r="Q41" i="40" s="1"/>
  <c r="O17" i="40"/>
  <c r="Q17" i="40" s="1"/>
  <c r="O69" i="40"/>
  <c r="Q69" i="40" s="1"/>
  <c r="O45" i="40"/>
  <c r="Q45" i="40" s="1"/>
  <c r="O5" i="40"/>
  <c r="Q5" i="40" s="1"/>
  <c r="O61" i="40"/>
  <c r="Q61" i="40" s="1"/>
  <c r="O21" i="40"/>
  <c r="Q21" i="40" s="1"/>
  <c r="O36" i="40"/>
  <c r="Q36" i="40" s="1"/>
  <c r="O12" i="40"/>
  <c r="Q12" i="40" s="1"/>
  <c r="O47" i="40"/>
  <c r="Q47" i="40" s="1"/>
  <c r="O7" i="40"/>
  <c r="Q7" i="40" s="1"/>
  <c r="O49" i="40"/>
  <c r="Q49" i="40" s="1"/>
  <c r="O29" i="40"/>
  <c r="Q29" i="40" s="1"/>
  <c r="O13" i="40"/>
  <c r="Q13" i="40" s="1"/>
  <c r="O76" i="40"/>
  <c r="Q76" i="40" s="1"/>
  <c r="O72" i="40"/>
  <c r="Q72" i="40" s="1"/>
  <c r="O68" i="40"/>
  <c r="Q68" i="40" s="1"/>
  <c r="O64" i="40"/>
  <c r="Q64" i="40" s="1"/>
  <c r="O60" i="40"/>
  <c r="Q60" i="40" s="1"/>
  <c r="O56" i="40"/>
  <c r="Q56" i="40" s="1"/>
  <c r="O52" i="40"/>
  <c r="Q52" i="40" s="1"/>
  <c r="O48" i="40"/>
  <c r="Q48" i="40" s="1"/>
  <c r="O44" i="40"/>
  <c r="Q44" i="40" s="1"/>
  <c r="O40" i="40"/>
  <c r="Q40" i="40" s="1"/>
  <c r="O32" i="40"/>
  <c r="Q32" i="40" s="1"/>
  <c r="O28" i="40"/>
  <c r="Q28" i="40" s="1"/>
  <c r="O24" i="40"/>
  <c r="Q24" i="40" s="1"/>
  <c r="O20" i="40"/>
  <c r="Q20" i="40" s="1"/>
  <c r="O16" i="40"/>
  <c r="Q16" i="40" s="1"/>
  <c r="O8" i="40"/>
  <c r="Q8" i="40" s="1"/>
  <c r="O31" i="40"/>
  <c r="Q31" i="40" s="1"/>
  <c r="O15" i="40"/>
  <c r="Q15" i="40" s="1"/>
  <c r="O65" i="40"/>
  <c r="Q65" i="40" s="1"/>
  <c r="O37" i="40"/>
  <c r="Q37" i="40" s="1"/>
</calcChain>
</file>

<file path=xl/sharedStrings.xml><?xml version="1.0" encoding="utf-8"?>
<sst xmlns="http://schemas.openxmlformats.org/spreadsheetml/2006/main" count="18789" uniqueCount="557">
  <si>
    <t>広域連合全体</t>
  </si>
  <si>
    <t>豊能医療圏</t>
    <rPh sb="0" eb="2">
      <t>トヨノ</t>
    </rPh>
    <rPh sb="2" eb="4">
      <t>イリョウ</t>
    </rPh>
    <rPh sb="4" eb="5">
      <t>ケン</t>
    </rPh>
    <phoneticPr fontId="31"/>
  </si>
  <si>
    <t>豊中市</t>
  </si>
  <si>
    <t>池田市</t>
  </si>
  <si>
    <t>吹田市</t>
  </si>
  <si>
    <t>箕面市</t>
  </si>
  <si>
    <t>豊能町</t>
  </si>
  <si>
    <t>能勢町</t>
  </si>
  <si>
    <t>三島医療圏</t>
    <rPh sb="0" eb="1">
      <t>ミシマ</t>
    </rPh>
    <rPh sb="1" eb="3">
      <t>イリョウ</t>
    </rPh>
    <rPh sb="3" eb="4">
      <t>ケン</t>
    </rPh>
    <phoneticPr fontId="31"/>
  </si>
  <si>
    <t>高槻市</t>
  </si>
  <si>
    <t>茨木市</t>
  </si>
  <si>
    <t>摂津市</t>
  </si>
  <si>
    <t>島本町</t>
  </si>
  <si>
    <t>北河内医療圏</t>
    <rPh sb="0" eb="2">
      <t>キタカワチ</t>
    </rPh>
    <rPh sb="2" eb="4">
      <t>イリョウ</t>
    </rPh>
    <rPh sb="4" eb="5">
      <t>ケン</t>
    </rPh>
    <phoneticPr fontId="31"/>
  </si>
  <si>
    <t>守口市</t>
  </si>
  <si>
    <t>枚方市</t>
  </si>
  <si>
    <t>寝屋川市</t>
  </si>
  <si>
    <t>大東市</t>
  </si>
  <si>
    <t>門真市</t>
  </si>
  <si>
    <t>四條畷市</t>
  </si>
  <si>
    <t>交野市</t>
  </si>
  <si>
    <t>中河内医療圏</t>
    <rPh sb="0" eb="2">
      <t>ナカガウチ</t>
    </rPh>
    <rPh sb="2" eb="4">
      <t>イリョウ</t>
    </rPh>
    <rPh sb="4" eb="5">
      <t>ケン</t>
    </rPh>
    <phoneticPr fontId="31"/>
  </si>
  <si>
    <t>八尾市</t>
  </si>
  <si>
    <t>柏原市</t>
  </si>
  <si>
    <t>東大阪市</t>
  </si>
  <si>
    <t>南河内医療圏</t>
    <rPh sb="0" eb="2">
      <t>カワチ</t>
    </rPh>
    <rPh sb="2" eb="4">
      <t>イリョウ</t>
    </rPh>
    <rPh sb="4" eb="5">
      <t>ケン</t>
    </rPh>
    <phoneticPr fontId="31"/>
  </si>
  <si>
    <t>富田林市</t>
  </si>
  <si>
    <t>河内長野市</t>
  </si>
  <si>
    <t>松原市</t>
  </si>
  <si>
    <t>羽曳野市</t>
  </si>
  <si>
    <t>藤井寺市</t>
  </si>
  <si>
    <t>大阪狭山市</t>
  </si>
  <si>
    <t>太子町</t>
  </si>
  <si>
    <t>河南町</t>
  </si>
  <si>
    <t>千早赤阪村</t>
  </si>
  <si>
    <t>堺市医療圏</t>
    <rPh sb="0" eb="2">
      <t>サカイシ</t>
    </rPh>
    <rPh sb="2" eb="4">
      <t>イリョウ</t>
    </rPh>
    <rPh sb="4" eb="5">
      <t>ケン</t>
    </rPh>
    <phoneticPr fontId="31"/>
  </si>
  <si>
    <t>堺市</t>
  </si>
  <si>
    <t>堺市堺区</t>
  </si>
  <si>
    <t>堺市中区</t>
  </si>
  <si>
    <t>堺市東区</t>
  </si>
  <si>
    <t>堺市西区</t>
  </si>
  <si>
    <t>堺市南区</t>
  </si>
  <si>
    <t>堺市北区</t>
  </si>
  <si>
    <t>堺市美原区</t>
  </si>
  <si>
    <t>泉州医療圏</t>
    <rPh sb="0" eb="1">
      <t>センシュウ</t>
    </rPh>
    <rPh sb="1" eb="3">
      <t>イリョウ</t>
    </rPh>
    <rPh sb="3" eb="4">
      <t>ケン</t>
    </rPh>
    <phoneticPr fontId="31"/>
  </si>
  <si>
    <t>岸和田市</t>
  </si>
  <si>
    <t>泉大津市</t>
  </si>
  <si>
    <t>貝塚市</t>
  </si>
  <si>
    <t>泉佐野市</t>
  </si>
  <si>
    <t>和泉市</t>
  </si>
  <si>
    <t>高石市</t>
  </si>
  <si>
    <t>泉南市</t>
  </si>
  <si>
    <t>阪南市</t>
  </si>
  <si>
    <t>忠岡町</t>
  </si>
  <si>
    <t>熊取町</t>
  </si>
  <si>
    <t>田尻町</t>
  </si>
  <si>
    <t>岬町</t>
  </si>
  <si>
    <t>大阪市医療圏</t>
    <rPh sb="0" eb="2">
      <t>オオサカシ</t>
    </rPh>
    <rPh sb="2" eb="4">
      <t>イリョウ</t>
    </rPh>
    <rPh sb="4" eb="5">
      <t>ケン</t>
    </rPh>
    <phoneticPr fontId="31"/>
  </si>
  <si>
    <t>大阪市</t>
  </si>
  <si>
    <t>天王寺区</t>
  </si>
  <si>
    <t>西淀川区</t>
  </si>
  <si>
    <t>東淀川区</t>
  </si>
  <si>
    <t>阿倍野区</t>
  </si>
  <si>
    <t>東住吉区</t>
  </si>
  <si>
    <t>住之江区</t>
  </si>
  <si>
    <t>年齢階層</t>
  </si>
  <si>
    <t>A</t>
  </si>
  <si>
    <t>B</t>
  </si>
  <si>
    <t>C</t>
  </si>
  <si>
    <t>D</t>
  </si>
  <si>
    <t>C/A</t>
  </si>
  <si>
    <t>C/B</t>
  </si>
  <si>
    <t>C/D</t>
  </si>
  <si>
    <t>B/A</t>
  </si>
  <si>
    <t>D/A</t>
  </si>
  <si>
    <t>被保険者数(人)</t>
  </si>
  <si>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</si>
  <si>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</si>
  <si>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</si>
  <si>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</si>
  <si>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</si>
  <si>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</si>
  <si>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</si>
  <si>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</si>
  <si>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</si>
  <si>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</si>
  <si>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</si>
  <si>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</si>
  <si>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</si>
  <si>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</si>
  <si>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</si>
  <si>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</si>
  <si>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</si>
  <si>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</si>
  <si>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市区町村</t>
    <rPh sb="0" eb="2">
      <t>シク</t>
    </rPh>
    <rPh sb="2" eb="4">
      <t>チョウソン</t>
    </rPh>
    <phoneticPr fontId="4"/>
  </si>
  <si>
    <t>地区</t>
    <rPh sb="0" eb="2">
      <t>チク</t>
    </rPh>
    <phoneticPr fontId="4"/>
  </si>
  <si>
    <t>65歳～69歳</t>
    <phoneticPr fontId="4"/>
  </si>
  <si>
    <t>70歳～74歳</t>
  </si>
  <si>
    <t>75歳～79歳</t>
  </si>
  <si>
    <t>80歳～84歳</t>
  </si>
  <si>
    <t>85歳～89歳</t>
  </si>
  <si>
    <t>90歳～94歳</t>
  </si>
  <si>
    <t>95歳～</t>
  </si>
  <si>
    <t>資格確認日…1日でも資格があれば分析対象としている。</t>
    <rPh sb="0" eb="2">
      <t>シカク</t>
    </rPh>
    <rPh sb="2" eb="4">
      <t>カクニン</t>
    </rPh>
    <rPh sb="4" eb="5">
      <t>ヒ</t>
    </rPh>
    <phoneticPr fontId="4"/>
  </si>
  <si>
    <t>【グラフ用】</t>
    <rPh sb="4" eb="5">
      <t>ヨウ</t>
    </rPh>
    <phoneticPr fontId="4"/>
  </si>
  <si>
    <t>資格確認日…1日でも資格があれば分析対象としている。</t>
    <rPh sb="0" eb="2">
      <t>シカク</t>
    </rPh>
    <rPh sb="2" eb="4">
      <t>カクニン</t>
    </rPh>
    <rPh sb="4" eb="5">
      <t>ビ</t>
    </rPh>
    <rPh sb="7" eb="8">
      <t>ニチ</t>
    </rPh>
    <rPh sb="10" eb="12">
      <t>シカク</t>
    </rPh>
    <rPh sb="16" eb="18">
      <t>ブンセキ</t>
    </rPh>
    <rPh sb="18" eb="20">
      <t>タイショウ</t>
    </rPh>
    <phoneticPr fontId="4"/>
  </si>
  <si>
    <t>【年齢調整後】</t>
    <rPh sb="1" eb="3">
      <t>ネンレイ</t>
    </rPh>
    <rPh sb="3" eb="5">
      <t>チョウセイ</t>
    </rPh>
    <rPh sb="5" eb="6">
      <t>アト</t>
    </rPh>
    <phoneticPr fontId="4"/>
  </si>
  <si>
    <t>市区町村</t>
    <phoneticPr fontId="4"/>
  </si>
  <si>
    <t>年齢調整前
被保険者一人当たりの
歯科医療費(円)</t>
    <rPh sb="6" eb="10">
      <t>ヒホケンシャ</t>
    </rPh>
    <rPh sb="10" eb="12">
      <t>ヒトリ</t>
    </rPh>
    <rPh sb="12" eb="13">
      <t>ア</t>
    </rPh>
    <rPh sb="17" eb="19">
      <t>シカ</t>
    </rPh>
    <rPh sb="19" eb="21">
      <t>イリョウ</t>
    </rPh>
    <rPh sb="21" eb="22">
      <t>ヒ</t>
    </rPh>
    <rPh sb="23" eb="24">
      <t>エン</t>
    </rPh>
    <phoneticPr fontId="4"/>
  </si>
  <si>
    <t>年齢調整後
被保険者一人当たりの
歯科医療費(円)</t>
    <rPh sb="4" eb="5">
      <t>ゴ</t>
    </rPh>
    <rPh sb="6" eb="10">
      <t>ヒホケンシャ</t>
    </rPh>
    <rPh sb="10" eb="12">
      <t>ヒトリ</t>
    </rPh>
    <rPh sb="12" eb="13">
      <t>ア</t>
    </rPh>
    <rPh sb="17" eb="19">
      <t>シカ</t>
    </rPh>
    <rPh sb="19" eb="21">
      <t>イリョウ</t>
    </rPh>
    <rPh sb="21" eb="22">
      <t>ヒ</t>
    </rPh>
    <rPh sb="23" eb="24">
      <t>エン</t>
    </rPh>
    <phoneticPr fontId="4"/>
  </si>
  <si>
    <t>年齢調整前被保険者一人当たりの歯科医療費</t>
    <rPh sb="5" eb="9">
      <t>ヒホケンシャ</t>
    </rPh>
    <rPh sb="9" eb="11">
      <t>ヒトリ</t>
    </rPh>
    <rPh sb="11" eb="12">
      <t>ア</t>
    </rPh>
    <rPh sb="15" eb="17">
      <t>シカ</t>
    </rPh>
    <rPh sb="17" eb="19">
      <t>イリョウ</t>
    </rPh>
    <rPh sb="19" eb="20">
      <t>ヒ</t>
    </rPh>
    <phoneticPr fontId="4"/>
  </si>
  <si>
    <t>年齢調整後被保険者一人当たりの歯科医療費</t>
    <rPh sb="4" eb="5">
      <t>ゴ</t>
    </rPh>
    <rPh sb="5" eb="9">
      <t>ヒホケンシャ</t>
    </rPh>
    <rPh sb="9" eb="11">
      <t>ヒトリ</t>
    </rPh>
    <rPh sb="11" eb="12">
      <t>ア</t>
    </rPh>
    <rPh sb="15" eb="17">
      <t>シカ</t>
    </rPh>
    <rPh sb="17" eb="19">
      <t>イリョウ</t>
    </rPh>
    <rPh sb="19" eb="20">
      <t>ヒ</t>
    </rPh>
    <phoneticPr fontId="4"/>
  </si>
  <si>
    <t>中分類名</t>
    <rPh sb="0" eb="3">
      <t>チュウブンルイ</t>
    </rPh>
    <rPh sb="3" eb="4">
      <t>メイ</t>
    </rPh>
    <phoneticPr fontId="4"/>
  </si>
  <si>
    <t>豊能医療圏</t>
  </si>
  <si>
    <t>高血圧性疾患</t>
  </si>
  <si>
    <t>糖尿病</t>
  </si>
  <si>
    <t>三島医療圏</t>
  </si>
  <si>
    <t>北河内医療圏</t>
  </si>
  <si>
    <t>中河内医療圏</t>
  </si>
  <si>
    <t>南河内医療圏</t>
  </si>
  <si>
    <t>堺市医療圏</t>
  </si>
  <si>
    <t>泉州医療圏</t>
  </si>
  <si>
    <t>広域連合全体</t>
    <rPh sb="0" eb="2">
      <t>コウイキ</t>
    </rPh>
    <rPh sb="2" eb="4">
      <t>レンゴウ</t>
    </rPh>
    <rPh sb="4" eb="6">
      <t>ゼンタイ</t>
    </rPh>
    <phoneticPr fontId="4"/>
  </si>
  <si>
    <t>虚血性心疾患</t>
  </si>
  <si>
    <t>う蝕</t>
    <phoneticPr fontId="46"/>
  </si>
  <si>
    <t>歯肉炎及び歯周疾患</t>
    <phoneticPr fontId="46"/>
  </si>
  <si>
    <t>その他の歯及び歯の
支持組織の障害</t>
    <phoneticPr fontId="46"/>
  </si>
  <si>
    <t>その他の
消化器系の疾患</t>
    <phoneticPr fontId="46"/>
  </si>
  <si>
    <t>その他の損傷及び
その他の外因の影響</t>
    <phoneticPr fontId="46"/>
  </si>
  <si>
    <t>歯科合計</t>
    <rPh sb="0" eb="2">
      <t>シカ</t>
    </rPh>
    <rPh sb="2" eb="4">
      <t>ゴウケイ</t>
    </rPh>
    <phoneticPr fontId="46"/>
  </si>
  <si>
    <t>※歯科レセプト件数及び歯科患者数…疾病項目毎に集計しているため、合計は一致しない(複数疾病をもつ患者がいるため)。</t>
    <rPh sb="1" eb="3">
      <t>シカ</t>
    </rPh>
    <rPh sb="7" eb="9">
      <t>ケンスウ</t>
    </rPh>
    <rPh sb="9" eb="10">
      <t>オヨ</t>
    </rPh>
    <rPh sb="11" eb="13">
      <t>シカ</t>
    </rPh>
    <rPh sb="13" eb="15">
      <t>カンジャ</t>
    </rPh>
    <rPh sb="15" eb="16">
      <t>スウ</t>
    </rPh>
    <rPh sb="17" eb="19">
      <t>シッペイ</t>
    </rPh>
    <rPh sb="19" eb="21">
      <t>コウモク</t>
    </rPh>
    <rPh sb="21" eb="22">
      <t>ゴト</t>
    </rPh>
    <rPh sb="23" eb="25">
      <t>シュウケイ</t>
    </rPh>
    <rPh sb="32" eb="34">
      <t>ゴウケイ</t>
    </rPh>
    <rPh sb="35" eb="37">
      <t>イッチ</t>
    </rPh>
    <phoneticPr fontId="4"/>
  </si>
  <si>
    <t>1113 その他の消化器系の疾患</t>
    <phoneticPr fontId="4"/>
  </si>
  <si>
    <t>【グラフ作成用】</t>
    <rPh sb="4" eb="7">
      <t>サクセイヨウ</t>
    </rPh>
    <phoneticPr fontId="4"/>
  </si>
  <si>
    <t>【計算用被保険者数】</t>
    <rPh sb="1" eb="4">
      <t>ケイサンヨウ</t>
    </rPh>
    <rPh sb="4" eb="5">
      <t>ヒ</t>
    </rPh>
    <rPh sb="5" eb="7">
      <t>ホケン</t>
    </rPh>
    <rPh sb="7" eb="8">
      <t>シャ</t>
    </rPh>
    <rPh sb="8" eb="9">
      <t>スウ</t>
    </rPh>
    <phoneticPr fontId="4"/>
  </si>
  <si>
    <t>歯科合計</t>
    <rPh sb="0" eb="2">
      <t>シカ</t>
    </rPh>
    <rPh sb="2" eb="4">
      <t>ゴウケイ</t>
    </rPh>
    <phoneticPr fontId="4"/>
  </si>
  <si>
    <t>特定の疾病を持たない者</t>
    <rPh sb="0" eb="2">
      <t>トクテイ</t>
    </rPh>
    <rPh sb="3" eb="5">
      <t>シッペイ</t>
    </rPh>
    <rPh sb="6" eb="7">
      <t>モ</t>
    </rPh>
    <rPh sb="10" eb="11">
      <t>モノ</t>
    </rPh>
    <phoneticPr fontId="4"/>
  </si>
  <si>
    <t>被保険者数(人)</t>
    <rPh sb="0" eb="4">
      <t>ヒホケンシャ</t>
    </rPh>
    <rPh sb="4" eb="5">
      <t>スウ</t>
    </rPh>
    <rPh sb="6" eb="7">
      <t>ニン</t>
    </rPh>
    <phoneticPr fontId="4"/>
  </si>
  <si>
    <t>脳血管疾患</t>
    <rPh sb="0" eb="1">
      <t>ノウ</t>
    </rPh>
    <rPh sb="1" eb="3">
      <t>ケッカン</t>
    </rPh>
    <rPh sb="3" eb="5">
      <t>シッカン</t>
    </rPh>
    <phoneticPr fontId="51"/>
  </si>
  <si>
    <t>動脈硬化</t>
    <rPh sb="0" eb="2">
      <t>ドウミャク</t>
    </rPh>
    <rPh sb="2" eb="4">
      <t>コウカ</t>
    </rPh>
    <phoneticPr fontId="1"/>
  </si>
  <si>
    <t>腎不全</t>
    <rPh sb="0" eb="3">
      <t>ジンフゼン</t>
    </rPh>
    <phoneticPr fontId="1"/>
  </si>
  <si>
    <t>気分障害</t>
    <rPh sb="0" eb="2">
      <t>キブン</t>
    </rPh>
    <rPh sb="2" eb="4">
      <t>ショウガイ</t>
    </rPh>
    <phoneticPr fontId="1"/>
  </si>
  <si>
    <t>悪性新生物</t>
    <rPh sb="0" eb="2">
      <t>アクセイ</t>
    </rPh>
    <rPh sb="2" eb="5">
      <t>シンセイブツ</t>
    </rPh>
    <phoneticPr fontId="1"/>
  </si>
  <si>
    <t>肺炎</t>
    <rPh sb="0" eb="2">
      <t>ハイエン</t>
    </rPh>
    <phoneticPr fontId="1"/>
  </si>
  <si>
    <t>被保険者数</t>
    <rPh sb="0" eb="4">
      <t>ヒホケンシャ</t>
    </rPh>
    <rPh sb="4" eb="5">
      <t>スウ</t>
    </rPh>
    <phoneticPr fontId="4"/>
  </si>
  <si>
    <t>患者一人
当たりの
歯科医療費(円)</t>
    <rPh sb="10" eb="12">
      <t>シカ</t>
    </rPh>
    <rPh sb="16" eb="17">
      <t>エン</t>
    </rPh>
    <phoneticPr fontId="46"/>
  </si>
  <si>
    <t>65歳～69歳</t>
    <phoneticPr fontId="4"/>
  </si>
  <si>
    <t>70歳～74歳</t>
    <phoneticPr fontId="4"/>
  </si>
  <si>
    <t>75歳～79歳</t>
    <phoneticPr fontId="4"/>
  </si>
  <si>
    <t>80歳～84歳</t>
    <phoneticPr fontId="4"/>
  </si>
  <si>
    <t>85歳～89歳</t>
    <phoneticPr fontId="4"/>
  </si>
  <si>
    <t>90歳～94歳</t>
    <phoneticPr fontId="4"/>
  </si>
  <si>
    <t>95歳～</t>
    <phoneticPr fontId="4"/>
  </si>
  <si>
    <t>合計</t>
    <rPh sb="0" eb="2">
      <t>ゴウケイ</t>
    </rPh>
    <phoneticPr fontId="4"/>
  </si>
  <si>
    <t>患者数
(人)</t>
    <rPh sb="0" eb="3">
      <t>カンジャスウ</t>
    </rPh>
    <rPh sb="3" eb="4">
      <t>タイスウ</t>
    </rPh>
    <rPh sb="5" eb="6">
      <t>ニン</t>
    </rPh>
    <phoneticPr fontId="46"/>
  </si>
  <si>
    <t>脂質異常症</t>
  </si>
  <si>
    <t>特定疾病別 歯科レセプト発生者一人当たりの歯科医療費</t>
    <rPh sb="0" eb="2">
      <t>トクテイ</t>
    </rPh>
    <rPh sb="2" eb="4">
      <t>シッペイ</t>
    </rPh>
    <rPh sb="4" eb="5">
      <t>ベツ</t>
    </rPh>
    <rPh sb="15" eb="17">
      <t>ヒトリ</t>
    </rPh>
    <rPh sb="17" eb="18">
      <t>ア</t>
    </rPh>
    <rPh sb="21" eb="23">
      <t>シカ</t>
    </rPh>
    <rPh sb="23" eb="26">
      <t>イリョウヒ</t>
    </rPh>
    <phoneticPr fontId="31"/>
  </si>
  <si>
    <t>データ化範囲(分析対象)…歯科の電子レセプト。</t>
    <phoneticPr fontId="4"/>
  </si>
  <si>
    <t>糖尿病</t>
    <phoneticPr fontId="4"/>
  </si>
  <si>
    <t>C/A</t>
    <phoneticPr fontId="4"/>
  </si>
  <si>
    <t>B</t>
    <phoneticPr fontId="4"/>
  </si>
  <si>
    <t>B/被保険者数</t>
    <rPh sb="2" eb="6">
      <t>ヒホケンシャ</t>
    </rPh>
    <rPh sb="6" eb="7">
      <t>スウ</t>
    </rPh>
    <phoneticPr fontId="4"/>
  </si>
  <si>
    <t>B/A</t>
    <phoneticPr fontId="4"/>
  </si>
  <si>
    <t>A</t>
    <phoneticPr fontId="4"/>
  </si>
  <si>
    <t>C/B</t>
    <phoneticPr fontId="4"/>
  </si>
  <si>
    <t>特定疾病別 特定疾病患者に占める歯科レセプト発生者の割合</t>
    <phoneticPr fontId="31"/>
  </si>
  <si>
    <t>A</t>
    <phoneticPr fontId="4"/>
  </si>
  <si>
    <t>C</t>
    <phoneticPr fontId="4"/>
  </si>
  <si>
    <t>D</t>
    <phoneticPr fontId="4"/>
  </si>
  <si>
    <t>D/C</t>
    <phoneticPr fontId="4"/>
  </si>
  <si>
    <t>大阪市医療圏</t>
  </si>
  <si>
    <t>豊能医療圏</t>
    <phoneticPr fontId="4"/>
  </si>
  <si>
    <t>【計算用被保険者数】</t>
    <rPh sb="1" eb="4">
      <t>ケイサンヨウ</t>
    </rPh>
    <rPh sb="4" eb="8">
      <t>ヒホケンシャ</t>
    </rPh>
    <rPh sb="8" eb="9">
      <t>スウ</t>
    </rPh>
    <phoneticPr fontId="4"/>
  </si>
  <si>
    <t>歯科
レセプト
件数(件)</t>
    <rPh sb="0" eb="2">
      <t>シカ</t>
    </rPh>
    <rPh sb="8" eb="10">
      <t>ケンスウ</t>
    </rPh>
    <rPh sb="11" eb="12">
      <t>ケン</t>
    </rPh>
    <phoneticPr fontId="4"/>
  </si>
  <si>
    <t>歯科
医療費
(円)</t>
    <rPh sb="0" eb="2">
      <t>シカ</t>
    </rPh>
    <phoneticPr fontId="4"/>
  </si>
  <si>
    <t>歯科
患者数
(人)　</t>
    <rPh sb="0" eb="2">
      <t>シカ</t>
    </rPh>
    <phoneticPr fontId="4"/>
  </si>
  <si>
    <t>歯科
レセプト
件数(件)※</t>
    <rPh sb="0" eb="2">
      <t>シカ</t>
    </rPh>
    <rPh sb="8" eb="10">
      <t>ケンスウ</t>
    </rPh>
    <rPh sb="11" eb="12">
      <t>ケン</t>
    </rPh>
    <phoneticPr fontId="4"/>
  </si>
  <si>
    <t>歯科
医療費
(円)</t>
    <rPh sb="0" eb="2">
      <t>シカ</t>
    </rPh>
    <rPh sb="3" eb="6">
      <t>イリョウヒ</t>
    </rPh>
    <rPh sb="8" eb="9">
      <t>エン</t>
    </rPh>
    <phoneticPr fontId="4"/>
  </si>
  <si>
    <t>歯科
患者数
(人)※</t>
    <rPh sb="0" eb="2">
      <t>シカ</t>
    </rPh>
    <rPh sb="3" eb="6">
      <t>カンジャスウ</t>
    </rPh>
    <rPh sb="8" eb="9">
      <t>ニン</t>
    </rPh>
    <phoneticPr fontId="4"/>
  </si>
  <si>
    <t>レセプト
一件当たりの
歯科医療費
(円)</t>
    <rPh sb="5" eb="6">
      <t>イッ</t>
    </rPh>
    <rPh sb="6" eb="7">
      <t>ケン</t>
    </rPh>
    <rPh sb="7" eb="8">
      <t>ア</t>
    </rPh>
    <rPh sb="12" eb="14">
      <t>シカ</t>
    </rPh>
    <rPh sb="14" eb="17">
      <t>イリョウヒ</t>
    </rPh>
    <rPh sb="19" eb="20">
      <t>エン</t>
    </rPh>
    <phoneticPr fontId="4"/>
  </si>
  <si>
    <t>被保険者数
(人)</t>
    <rPh sb="0" eb="4">
      <t>ヒホケンシャ</t>
    </rPh>
    <rPh sb="4" eb="5">
      <t>スウ</t>
    </rPh>
    <rPh sb="7" eb="8">
      <t>ニン</t>
    </rPh>
    <phoneticPr fontId="4"/>
  </si>
  <si>
    <t>歯科
患者数
(人)</t>
    <rPh sb="0" eb="2">
      <t>シカ</t>
    </rPh>
    <rPh sb="3" eb="6">
      <t>カンジャスウ</t>
    </rPh>
    <rPh sb="8" eb="9">
      <t>ニン</t>
    </rPh>
    <phoneticPr fontId="4"/>
  </si>
  <si>
    <t>患者
一人当たりの
歯科医療費
(円)</t>
    <rPh sb="0" eb="2">
      <t>カンジャ</t>
    </rPh>
    <rPh sb="3" eb="5">
      <t>ヒトリ</t>
    </rPh>
    <rPh sb="5" eb="6">
      <t>ア</t>
    </rPh>
    <rPh sb="10" eb="12">
      <t>シカ</t>
    </rPh>
    <rPh sb="12" eb="15">
      <t>イリョウヒ</t>
    </rPh>
    <rPh sb="17" eb="18">
      <t>エン</t>
    </rPh>
    <phoneticPr fontId="4"/>
  </si>
  <si>
    <t>特定疾病患者の
歯科医療費(円)</t>
    <rPh sb="0" eb="2">
      <t>トクテイ</t>
    </rPh>
    <rPh sb="2" eb="4">
      <t>シッペイ</t>
    </rPh>
    <rPh sb="4" eb="6">
      <t>カンジャ</t>
    </rPh>
    <rPh sb="8" eb="10">
      <t>シカ</t>
    </rPh>
    <rPh sb="10" eb="13">
      <t>イリョウヒ</t>
    </rPh>
    <rPh sb="14" eb="15">
      <t>エン</t>
    </rPh>
    <phoneticPr fontId="4"/>
  </si>
  <si>
    <t>患者
一人当たりの
歯科医療費
(円)</t>
    <rPh sb="10" eb="12">
      <t>シカ</t>
    </rPh>
    <rPh sb="17" eb="18">
      <t>エン</t>
    </rPh>
    <phoneticPr fontId="46"/>
  </si>
  <si>
    <t>被保険者数
に占める割合</t>
    <rPh sb="0" eb="4">
      <t>ヒホケンシャ</t>
    </rPh>
    <rPh sb="7" eb="8">
      <t>シ</t>
    </rPh>
    <rPh sb="10" eb="12">
      <t>ワリアイ</t>
    </rPh>
    <phoneticPr fontId="4"/>
  </si>
  <si>
    <t>特定疾病患者数
に占める割合</t>
    <rPh sb="0" eb="2">
      <t>トクテイ</t>
    </rPh>
    <rPh sb="2" eb="4">
      <t>シッペイ</t>
    </rPh>
    <rPh sb="4" eb="6">
      <t>カンジャ</t>
    </rPh>
    <rPh sb="6" eb="7">
      <t>スウ</t>
    </rPh>
    <rPh sb="9" eb="10">
      <t>シ</t>
    </rPh>
    <rPh sb="12" eb="14">
      <t>ワリアイ</t>
    </rPh>
    <phoneticPr fontId="4"/>
  </si>
  <si>
    <t>被保険者数
(人)</t>
    <phoneticPr fontId="4"/>
  </si>
  <si>
    <t>歯科患者割合(被保険者数に占める割合)</t>
    <phoneticPr fontId="4"/>
  </si>
  <si>
    <t>被保険者一人当たりの歯科医療費</t>
    <rPh sb="10" eb="12">
      <t>シカ</t>
    </rPh>
    <rPh sb="12" eb="15">
      <t>イリョウヒ</t>
    </rPh>
    <phoneticPr fontId="4"/>
  </si>
  <si>
    <t>歯科患者割合(被保険者数に占める割合)</t>
    <rPh sb="0" eb="2">
      <t>シカ</t>
    </rPh>
    <rPh sb="2" eb="4">
      <t>カンジャ</t>
    </rPh>
    <rPh sb="4" eb="6">
      <t>ワリアイ</t>
    </rPh>
    <phoneticPr fontId="4"/>
  </si>
  <si>
    <t>被保険者一人当たりの歯科医療費</t>
    <rPh sb="9" eb="11">
      <t>シカ</t>
    </rPh>
    <phoneticPr fontId="4"/>
  </si>
  <si>
    <t>被保険者
一人当たりの
歯科レセプト
件数(件)</t>
    <rPh sb="0" eb="4">
      <t>ヒホケンシャ</t>
    </rPh>
    <rPh sb="5" eb="7">
      <t>ヒトリ</t>
    </rPh>
    <rPh sb="7" eb="8">
      <t>ア</t>
    </rPh>
    <rPh sb="12" eb="14">
      <t>シカ</t>
    </rPh>
    <rPh sb="19" eb="21">
      <t>ケンスウ</t>
    </rPh>
    <rPh sb="22" eb="23">
      <t>ケン</t>
    </rPh>
    <phoneticPr fontId="4"/>
  </si>
  <si>
    <t>被保険者
一人当たりの
歯科医療費
(円)</t>
    <rPh sb="12" eb="14">
      <t>シカ</t>
    </rPh>
    <phoneticPr fontId="4"/>
  </si>
  <si>
    <t>【表作成用被保険者数】</t>
    <rPh sb="1" eb="2">
      <t>ヒョウ</t>
    </rPh>
    <rPh sb="2" eb="5">
      <t>サクセイヨウ</t>
    </rPh>
    <rPh sb="5" eb="9">
      <t>ヒホケンシャ</t>
    </rPh>
    <rPh sb="9" eb="10">
      <t>スウ</t>
    </rPh>
    <phoneticPr fontId="4"/>
  </si>
  <si>
    <t>65歳～69歳</t>
    <rPh sb="2" eb="3">
      <t>サイ</t>
    </rPh>
    <rPh sb="6" eb="7">
      <t>サイ</t>
    </rPh>
    <phoneticPr fontId="4"/>
  </si>
  <si>
    <t>70歳～74歳</t>
    <rPh sb="2" eb="3">
      <t>サイ</t>
    </rPh>
    <rPh sb="6" eb="7">
      <t>サイ</t>
    </rPh>
    <phoneticPr fontId="4"/>
  </si>
  <si>
    <t>75歳～79歳</t>
    <rPh sb="2" eb="3">
      <t>サイ</t>
    </rPh>
    <rPh sb="6" eb="7">
      <t>サイ</t>
    </rPh>
    <phoneticPr fontId="4"/>
  </si>
  <si>
    <t>80歳～84歳</t>
    <rPh sb="2" eb="3">
      <t>サイ</t>
    </rPh>
    <rPh sb="6" eb="7">
      <t>サイ</t>
    </rPh>
    <phoneticPr fontId="4"/>
  </si>
  <si>
    <t>85歳～89歳</t>
    <rPh sb="2" eb="3">
      <t>サイ</t>
    </rPh>
    <rPh sb="6" eb="7">
      <t>サイ</t>
    </rPh>
    <phoneticPr fontId="4"/>
  </si>
  <si>
    <t>90歳～94歳</t>
    <rPh sb="2" eb="3">
      <t>サイ</t>
    </rPh>
    <rPh sb="6" eb="7">
      <t>サイ</t>
    </rPh>
    <phoneticPr fontId="4"/>
  </si>
  <si>
    <t>95歳～</t>
    <rPh sb="2" eb="3">
      <t>サイ</t>
    </rPh>
    <phoneticPr fontId="4"/>
  </si>
  <si>
    <t>堺市中区</t>
    <phoneticPr fontId="4"/>
  </si>
  <si>
    <t>以上</t>
    <rPh sb="0" eb="2">
      <t>イジョウ</t>
    </rPh>
    <phoneticPr fontId="5"/>
  </si>
  <si>
    <t>以下</t>
    <rPh sb="0" eb="2">
      <t>イカ</t>
    </rPh>
    <phoneticPr fontId="5"/>
  </si>
  <si>
    <t>未満</t>
    <rPh sb="0" eb="2">
      <t>ミマン</t>
    </rPh>
    <phoneticPr fontId="5"/>
  </si>
  <si>
    <t>中分類名</t>
    <phoneticPr fontId="4"/>
  </si>
  <si>
    <t>特定疾病名</t>
    <rPh sb="0" eb="2">
      <t>トクテイ</t>
    </rPh>
    <rPh sb="2" eb="4">
      <t>シッペイ</t>
    </rPh>
    <rPh sb="4" eb="5">
      <t>メイ</t>
    </rPh>
    <phoneticPr fontId="1"/>
  </si>
  <si>
    <t>特定疾病名</t>
    <phoneticPr fontId="4"/>
  </si>
  <si>
    <t>中分類による疾病別歯科医療費</t>
    <rPh sb="0" eb="3">
      <t>チュウブンルイ</t>
    </rPh>
    <rPh sb="6" eb="8">
      <t>シッペイ</t>
    </rPh>
    <rPh sb="8" eb="9">
      <t>ベツ</t>
    </rPh>
    <rPh sb="9" eb="11">
      <t>シカ</t>
    </rPh>
    <rPh sb="11" eb="14">
      <t>イリョウヒ</t>
    </rPh>
    <phoneticPr fontId="4"/>
  </si>
  <si>
    <t>地区別</t>
    <rPh sb="0" eb="2">
      <t>チク</t>
    </rPh>
    <rPh sb="2" eb="3">
      <t>ベツ</t>
    </rPh>
    <phoneticPr fontId="4"/>
  </si>
  <si>
    <t>市区町村別</t>
    <rPh sb="0" eb="2">
      <t>シク</t>
    </rPh>
    <rPh sb="2" eb="4">
      <t>マチムラ</t>
    </rPh>
    <rPh sb="4" eb="5">
      <t>ベツ</t>
    </rPh>
    <phoneticPr fontId="4"/>
  </si>
  <si>
    <t>歯科患者割合(被保険者数に占める割合)
(%)</t>
    <rPh sb="0" eb="2">
      <t>シカ</t>
    </rPh>
    <rPh sb="2" eb="4">
      <t>カンジャ</t>
    </rPh>
    <rPh sb="4" eb="6">
      <t>ワリアイ</t>
    </rPh>
    <phoneticPr fontId="4"/>
  </si>
  <si>
    <t>歯科患者割合
(被保険者数に占める割合)
(%)</t>
    <rPh sb="0" eb="2">
      <t>シカ</t>
    </rPh>
    <rPh sb="2" eb="4">
      <t>カンジャ</t>
    </rPh>
    <rPh sb="4" eb="6">
      <t>ワリアイ</t>
    </rPh>
    <phoneticPr fontId="4"/>
  </si>
  <si>
    <t>特定疾病患者のうち歯科レセプトが発生している者の割合(%)</t>
    <rPh sb="0" eb="2">
      <t>トクテイ</t>
    </rPh>
    <rPh sb="2" eb="4">
      <t>シッペイ</t>
    </rPh>
    <rPh sb="4" eb="6">
      <t>カンジャ</t>
    </rPh>
    <rPh sb="9" eb="11">
      <t>シカ</t>
    </rPh>
    <rPh sb="16" eb="18">
      <t>ハッセイ</t>
    </rPh>
    <rPh sb="22" eb="23">
      <t>モノ</t>
    </rPh>
    <rPh sb="24" eb="26">
      <t>ワリアイ</t>
    </rPh>
    <phoneticPr fontId="4"/>
  </si>
  <si>
    <t>【グラフラベル用】</t>
    <rPh sb="7" eb="8">
      <t>ヨウ</t>
    </rPh>
    <phoneticPr fontId="4"/>
  </si>
  <si>
    <t>歯科医療費</t>
    <rPh sb="0" eb="2">
      <t>シカ</t>
    </rPh>
    <rPh sb="2" eb="5">
      <t>イリョウヒ</t>
    </rPh>
    <phoneticPr fontId="4"/>
  </si>
  <si>
    <t>歯科患者割合</t>
    <rPh sb="0" eb="6">
      <t>シカカンジャワリアイ</t>
    </rPh>
    <phoneticPr fontId="4"/>
  </si>
  <si>
    <t>R3年度</t>
    <rPh sb="2" eb="4">
      <t>ネンド</t>
    </rPh>
    <phoneticPr fontId="4"/>
  </si>
  <si>
    <t>R2年度</t>
    <rPh sb="2" eb="4">
      <t>ネンド</t>
    </rPh>
    <phoneticPr fontId="4"/>
  </si>
  <si>
    <t>前年度との差分</t>
    <rPh sb="0" eb="3">
      <t>ゼンネンド</t>
    </rPh>
    <rPh sb="5" eb="7">
      <t>サブン</t>
    </rPh>
    <phoneticPr fontId="4"/>
  </si>
  <si>
    <t>R2年度市区町村別数値</t>
    <rPh sb="2" eb="4">
      <t>ネンド</t>
    </rPh>
    <rPh sb="4" eb="6">
      <t>シク</t>
    </rPh>
    <rPh sb="9" eb="11">
      <t>スウチ</t>
    </rPh>
    <phoneticPr fontId="4"/>
  </si>
  <si>
    <t>被保険者一人当たりの歯科医療費</t>
    <rPh sb="10" eb="12">
      <t>シカ</t>
    </rPh>
    <phoneticPr fontId="4"/>
  </si>
  <si>
    <t>前年度との差分(被保険者一人当たりの歯科医療費)</t>
    <rPh sb="0" eb="3">
      <t>ゼンネンド</t>
    </rPh>
    <rPh sb="5" eb="7">
      <t>サブン</t>
    </rPh>
    <phoneticPr fontId="4"/>
  </si>
  <si>
    <t>前年度との差分(歯科患者割合(被保険者数に占める割合))</t>
    <rPh sb="0" eb="3">
      <t>ゼンネンド</t>
    </rPh>
    <rPh sb="5" eb="7">
      <t>サブン</t>
    </rPh>
    <phoneticPr fontId="4"/>
  </si>
  <si>
    <t>全年齢</t>
    <rPh sb="0" eb="3">
      <t>ゼ</t>
    </rPh>
    <phoneticPr fontId="4"/>
  </si>
  <si>
    <t>データ化範囲(分析対象)…歯科の電子レセプト。対象診療年月は令和3年4月～令和4年3月診療分(12カ月分)。</t>
    <rPh sb="13" eb="15">
      <t>シカ</t>
    </rPh>
    <phoneticPr fontId="4"/>
  </si>
  <si>
    <t>年齢基準日…令和4年3月31日時点。</t>
    <phoneticPr fontId="4"/>
  </si>
  <si>
    <t>男性</t>
    <rPh sb="0" eb="2">
      <t>ダンセイ</t>
    </rPh>
    <phoneticPr fontId="4"/>
  </si>
  <si>
    <t>女性</t>
    <rPh sb="0" eb="2">
      <t>ジョセイ</t>
    </rPh>
    <phoneticPr fontId="4"/>
  </si>
  <si>
    <t>性別</t>
    <rPh sb="0" eb="2">
      <t>セイベツ</t>
    </rPh>
    <phoneticPr fontId="4"/>
  </si>
  <si>
    <t>　　　　　　　　　　　　対象診療年月は令和3年4月～令和4年3月診療分(12カ月分)。</t>
    <phoneticPr fontId="4"/>
  </si>
  <si>
    <t>データ化範囲(分析対象)…歯科の電子レセプト。対象診療年月は令和3年4月～令和4年3月診療分(12カ月分)。</t>
    <phoneticPr fontId="4"/>
  </si>
  <si>
    <t>年齢階層</t>
    <rPh sb="0" eb="4">
      <t>ネンレイカイソウ</t>
    </rPh>
    <phoneticPr fontId="4"/>
  </si>
  <si>
    <t>全年齢</t>
    <rPh sb="0" eb="3">
      <t>ゼンネンレイ</t>
    </rPh>
    <phoneticPr fontId="4"/>
  </si>
  <si>
    <t>性別</t>
    <rPh sb="0" eb="2">
      <t>セ</t>
    </rPh>
    <phoneticPr fontId="4"/>
  </si>
  <si>
    <t>女性</t>
    <rPh sb="0" eb="2">
      <t>ジ</t>
    </rPh>
    <phoneticPr fontId="4"/>
  </si>
  <si>
    <t>男女計</t>
    <rPh sb="0" eb="3">
      <t>ダ</t>
    </rPh>
    <phoneticPr fontId="4"/>
  </si>
  <si>
    <t>特定の疾病を
持たない者</t>
    <rPh sb="0" eb="2">
      <t>トクテイ</t>
    </rPh>
    <rPh sb="3" eb="5">
      <t>シッペイ</t>
    </rPh>
    <rPh sb="11" eb="12">
      <t>モノ</t>
    </rPh>
    <phoneticPr fontId="46"/>
  </si>
  <si>
    <t>上記</t>
    <phoneticPr fontId="4"/>
  </si>
  <si>
    <t>中分類以外の疾病</t>
    <phoneticPr fontId="4"/>
  </si>
  <si>
    <t>特定疾病別歯科医療費</t>
    <rPh sb="0" eb="2">
      <t>トクテイ</t>
    </rPh>
    <rPh sb="2" eb="4">
      <t>シッペイ</t>
    </rPh>
    <rPh sb="4" eb="5">
      <t>ベツ</t>
    </rPh>
    <rPh sb="5" eb="7">
      <t>シカ</t>
    </rPh>
    <rPh sb="7" eb="10">
      <t>イリョウヒ</t>
    </rPh>
    <phoneticPr fontId="4"/>
  </si>
  <si>
    <t>市区町村別</t>
    <rPh sb="0" eb="2">
      <t>シク</t>
    </rPh>
    <rPh sb="2" eb="4">
      <t>チョウソン</t>
    </rPh>
    <rPh sb="4" eb="5">
      <t>ベツ</t>
    </rPh>
    <phoneticPr fontId="4"/>
  </si>
  <si>
    <t>広域連合全体(年齢階層別)</t>
    <rPh sb="0" eb="2">
      <t>コウイキ</t>
    </rPh>
    <rPh sb="2" eb="4">
      <t>レンゴウ</t>
    </rPh>
    <rPh sb="4" eb="6">
      <t>ゼンタイ</t>
    </rPh>
    <rPh sb="6" eb="13">
      <t>ネ</t>
    </rPh>
    <phoneticPr fontId="4"/>
  </si>
  <si>
    <t>中分類による疾病別歯科医療費</t>
    <rPh sb="0" eb="1">
      <t>ナカ</t>
    </rPh>
    <rPh sb="1" eb="3">
      <t>ブンルイ</t>
    </rPh>
    <rPh sb="6" eb="8">
      <t>シッペイ</t>
    </rPh>
    <rPh sb="8" eb="9">
      <t>ベツ</t>
    </rPh>
    <rPh sb="9" eb="11">
      <t>シカ</t>
    </rPh>
    <rPh sb="11" eb="14">
      <t>イリョウヒ</t>
    </rPh>
    <phoneticPr fontId="4"/>
  </si>
  <si>
    <t>広域連合全体(男女別)</t>
    <rPh sb="0" eb="2">
      <t>コウイキ</t>
    </rPh>
    <rPh sb="2" eb="4">
      <t>レンゴウ</t>
    </rPh>
    <rPh sb="4" eb="6">
      <t>ゼンタイ</t>
    </rPh>
    <rPh sb="6" eb="11">
      <t>ダ</t>
    </rPh>
    <phoneticPr fontId="4"/>
  </si>
  <si>
    <t>広域連合全体　</t>
    <rPh sb="0" eb="2">
      <t>コウイキ</t>
    </rPh>
    <rPh sb="2" eb="4">
      <t>レンゴウ</t>
    </rPh>
    <rPh sb="4" eb="6">
      <t>ゼンタイ</t>
    </rPh>
    <phoneticPr fontId="4"/>
  </si>
  <si>
    <t>年齢調整前後の被保険者一人当たりの歯科医療費</t>
    <rPh sb="0" eb="2">
      <t>ネンレイ</t>
    </rPh>
    <rPh sb="2" eb="4">
      <t>チョウセイ</t>
    </rPh>
    <rPh sb="4" eb="6">
      <t>ゼンゴ</t>
    </rPh>
    <rPh sb="17" eb="19">
      <t>シカ</t>
    </rPh>
    <phoneticPr fontId="4"/>
  </si>
  <si>
    <t>歯科医療費の状況</t>
    <rPh sb="0" eb="2">
      <t>シカ</t>
    </rPh>
    <rPh sb="2" eb="5">
      <t>イリョウヒ</t>
    </rPh>
    <rPh sb="6" eb="8">
      <t>ジョウキョウ</t>
    </rPh>
    <phoneticPr fontId="4"/>
  </si>
  <si>
    <t>地区別</t>
    <rPh sb="0" eb="2">
      <t>チク</t>
    </rPh>
    <phoneticPr fontId="4"/>
  </si>
  <si>
    <t>歯科医療費の状況</t>
    <rPh sb="0" eb="2">
      <t>シカ</t>
    </rPh>
    <rPh sb="6" eb="8">
      <t>ジョウキョウ</t>
    </rPh>
    <phoneticPr fontId="4"/>
  </si>
  <si>
    <t>市区町村別</t>
    <phoneticPr fontId="4"/>
  </si>
  <si>
    <t>年齢調整前後の被保険者一人当たりの歯科医療費</t>
    <rPh sb="17" eb="19">
      <t>シカ</t>
    </rPh>
    <phoneticPr fontId="4"/>
  </si>
  <si>
    <t>【年齢調整前】</t>
    <rPh sb="1" eb="3">
      <t>ネンレイ</t>
    </rPh>
    <rPh sb="3" eb="5">
      <t>チョウセイ</t>
    </rPh>
    <rPh sb="5" eb="6">
      <t>マエ</t>
    </rPh>
    <phoneticPr fontId="4"/>
  </si>
  <si>
    <t>前年度との差分(年齢調整後被保険者一人当たりの歯科医療費)</t>
    <rPh sb="8" eb="10">
      <t>ネンレイ</t>
    </rPh>
    <rPh sb="10" eb="13">
      <t>チョウセイゴ</t>
    </rPh>
    <rPh sb="13" eb="14">
      <t>ヒ</t>
    </rPh>
    <rPh sb="14" eb="17">
      <t>ホケンシャ</t>
    </rPh>
    <rPh sb="17" eb="19">
      <t>ヒトリ</t>
    </rPh>
    <rPh sb="19" eb="20">
      <t>ア</t>
    </rPh>
    <rPh sb="23" eb="25">
      <t>シカ</t>
    </rPh>
    <rPh sb="25" eb="28">
      <t>イリョウヒ</t>
    </rPh>
    <phoneticPr fontId="4"/>
  </si>
  <si>
    <t>市区町村別</t>
    <phoneticPr fontId="4"/>
  </si>
  <si>
    <t>【年齢調整後】</t>
    <rPh sb="1" eb="3">
      <t>ネンレイ</t>
    </rPh>
    <rPh sb="3" eb="5">
      <t>チョウセイ</t>
    </rPh>
    <rPh sb="5" eb="6">
      <t>ウシ</t>
    </rPh>
    <phoneticPr fontId="4"/>
  </si>
  <si>
    <t>中分類による疾病別歯科医療費の構成比</t>
    <rPh sb="15" eb="18">
      <t>コウセイヒ</t>
    </rPh>
    <phoneticPr fontId="46"/>
  </si>
  <si>
    <t>地区別</t>
    <phoneticPr fontId="4"/>
  </si>
  <si>
    <t>歯科患者割合</t>
    <rPh sb="0" eb="2">
      <t>シカ</t>
    </rPh>
    <rPh sb="2" eb="4">
      <t>カンジャ</t>
    </rPh>
    <rPh sb="4" eb="6">
      <t>ワリアイ</t>
    </rPh>
    <phoneticPr fontId="4"/>
  </si>
  <si>
    <t>前年度との差分(被保険者一人当たりの歯科医療費)</t>
    <rPh sb="0" eb="3">
      <t>ゼンネンド</t>
    </rPh>
    <rPh sb="5" eb="7">
      <t>サブン</t>
    </rPh>
    <rPh sb="8" eb="12">
      <t>ヒホケンジャ</t>
    </rPh>
    <rPh sb="12" eb="15">
      <t>ヒトリア</t>
    </rPh>
    <rPh sb="18" eb="20">
      <t>シカ</t>
    </rPh>
    <rPh sb="20" eb="23">
      <t>イリョウヒ</t>
    </rPh>
    <phoneticPr fontId="4"/>
  </si>
  <si>
    <t>前年度との差分(歯科患者割合)</t>
    <rPh sb="0" eb="3">
      <t>ゼンネンド</t>
    </rPh>
    <rPh sb="5" eb="7">
      <t>サブン</t>
    </rPh>
    <rPh sb="8" eb="10">
      <t>シカ</t>
    </rPh>
    <rPh sb="10" eb="12">
      <t>カンジャ</t>
    </rPh>
    <rPh sb="12" eb="14">
      <t>ワリアイ</t>
    </rPh>
    <phoneticPr fontId="4"/>
  </si>
  <si>
    <t>歯科患者割合</t>
    <rPh sb="0" eb="2">
      <t>シカ</t>
    </rPh>
    <phoneticPr fontId="4"/>
  </si>
  <si>
    <t>B+C</t>
    <phoneticPr fontId="4"/>
  </si>
  <si>
    <t>A+B+C+D</t>
    <phoneticPr fontId="4"/>
  </si>
  <si>
    <t>A/(A+B+C+D)</t>
    <phoneticPr fontId="4"/>
  </si>
  <si>
    <t>歯科医療費(円)</t>
    <rPh sb="0" eb="2">
      <t>シカ</t>
    </rPh>
    <rPh sb="2" eb="5">
      <t>イリョウヒ</t>
    </rPh>
    <rPh sb="6" eb="7">
      <t>エン</t>
    </rPh>
    <phoneticPr fontId="4"/>
  </si>
  <si>
    <t>調剤医療費(円)</t>
    <rPh sb="0" eb="2">
      <t>チョウザイ</t>
    </rPh>
    <rPh sb="2" eb="5">
      <t>イリョウヒ</t>
    </rPh>
    <rPh sb="6" eb="7">
      <t>エン</t>
    </rPh>
    <phoneticPr fontId="4"/>
  </si>
  <si>
    <t>医療費全体(円)</t>
    <rPh sb="0" eb="3">
      <t>イリョウヒ</t>
    </rPh>
    <rPh sb="3" eb="5">
      <t>ゼンタイ</t>
    </rPh>
    <rPh sb="6" eb="7">
      <t>エン</t>
    </rPh>
    <phoneticPr fontId="4"/>
  </si>
  <si>
    <t>小計</t>
    <rPh sb="0" eb="2">
      <t>ショウケイ</t>
    </rPh>
    <phoneticPr fontId="4"/>
  </si>
  <si>
    <t>データ化範囲(分析対象)…歯科、入院(DPCを含む)、入院外、調剤の電子レセプト。対象診療年月は令和3年4月～令和4年3月診療分(12カ月分)。</t>
    <rPh sb="13" eb="15">
      <t>シカ</t>
    </rPh>
    <rPh sb="16" eb="18">
      <t>ニュウイン</t>
    </rPh>
    <rPh sb="23" eb="24">
      <t>フク</t>
    </rPh>
    <rPh sb="27" eb="30">
      <t>ニュウインガイ</t>
    </rPh>
    <rPh sb="31" eb="33">
      <t>チョウザイ</t>
    </rPh>
    <phoneticPr fontId="4"/>
  </si>
  <si>
    <t>【グラフ作成用】</t>
    <rPh sb="4" eb="6">
      <t>サクセイ</t>
    </rPh>
    <rPh sb="6" eb="7">
      <t>ヨウ</t>
    </rPh>
    <phoneticPr fontId="4"/>
  </si>
  <si>
    <t>歯科</t>
    <rPh sb="0" eb="2">
      <t>シカ</t>
    </rPh>
    <phoneticPr fontId="4"/>
  </si>
  <si>
    <t>入院</t>
    <rPh sb="0" eb="2">
      <t>ニュウイン</t>
    </rPh>
    <phoneticPr fontId="4"/>
  </si>
  <si>
    <t>入院外</t>
    <rPh sb="0" eb="3">
      <t>ニュウインガイ</t>
    </rPh>
    <phoneticPr fontId="4"/>
  </si>
  <si>
    <t>調剤</t>
    <rPh sb="0" eb="2">
      <t>チョウザイ</t>
    </rPh>
    <phoneticPr fontId="4"/>
  </si>
  <si>
    <t>医療費全体における歯科医療費の状況</t>
    <rPh sb="0" eb="3">
      <t>イリョウヒ</t>
    </rPh>
    <rPh sb="3" eb="5">
      <t>ゼンタイ</t>
    </rPh>
    <rPh sb="9" eb="11">
      <t>シカ</t>
    </rPh>
    <rPh sb="11" eb="14">
      <t>イリョウヒ</t>
    </rPh>
    <rPh sb="15" eb="17">
      <t>ジョウキョウ</t>
    </rPh>
    <phoneticPr fontId="4"/>
  </si>
  <si>
    <t>広域連合全体(男女別)</t>
    <rPh sb="0" eb="2">
      <t>コウイキ</t>
    </rPh>
    <rPh sb="2" eb="4">
      <t>レンゴウ</t>
    </rPh>
    <rPh sb="4" eb="5">
      <t>ゼン</t>
    </rPh>
    <rPh sb="6" eb="11">
      <t>ダ</t>
    </rPh>
    <phoneticPr fontId="4"/>
  </si>
  <si>
    <t>歯科医療費割合</t>
    <phoneticPr fontId="4"/>
  </si>
  <si>
    <t>歯科医療費割合(医療費全体に占める割合)</t>
    <rPh sb="0" eb="2">
      <t>シカ</t>
    </rPh>
    <rPh sb="2" eb="5">
      <t>イリョウヒ</t>
    </rPh>
    <rPh sb="5" eb="7">
      <t>ワリアイ</t>
    </rPh>
    <rPh sb="8" eb="11">
      <t>イリョウヒ</t>
    </rPh>
    <rPh sb="11" eb="13">
      <t>ゼンタイ</t>
    </rPh>
    <rPh sb="14" eb="15">
      <t>シ</t>
    </rPh>
    <rPh sb="17" eb="19">
      <t>ワリアイ</t>
    </rPh>
    <phoneticPr fontId="4"/>
  </si>
  <si>
    <t>歯科医療費割合(医療費全体に占める割合)</t>
    <phoneticPr fontId="4"/>
  </si>
  <si>
    <t>E</t>
  </si>
  <si>
    <t>歯科
診療日数
(日)</t>
    <rPh sb="0" eb="2">
      <t>シカ</t>
    </rPh>
    <rPh sb="3" eb="7">
      <t>シンリョウニッスウ</t>
    </rPh>
    <rPh sb="9" eb="10">
      <t>ニチ</t>
    </rPh>
    <phoneticPr fontId="4"/>
  </si>
  <si>
    <t>E/B</t>
    <phoneticPr fontId="4"/>
  </si>
  <si>
    <t>C/E</t>
    <phoneticPr fontId="4"/>
  </si>
  <si>
    <t>受診率
(件/人)※</t>
    <rPh sb="0" eb="3">
      <t>ジュシンリツ</t>
    </rPh>
    <rPh sb="5" eb="6">
      <t>ケン</t>
    </rPh>
    <rPh sb="7" eb="8">
      <t>ニン</t>
    </rPh>
    <phoneticPr fontId="4"/>
  </si>
  <si>
    <t>一件当たりの日数(日)※</t>
    <rPh sb="0" eb="2">
      <t>イッケン</t>
    </rPh>
    <rPh sb="2" eb="3">
      <t>ア</t>
    </rPh>
    <rPh sb="6" eb="8">
      <t>ニッスウ</t>
    </rPh>
    <rPh sb="9" eb="10">
      <t>ニチ</t>
    </rPh>
    <phoneticPr fontId="4"/>
  </si>
  <si>
    <t>一日当たりの医療費(円)※</t>
    <rPh sb="0" eb="2">
      <t>イチニチ</t>
    </rPh>
    <rPh sb="2" eb="3">
      <t>ア</t>
    </rPh>
    <rPh sb="6" eb="9">
      <t>イリョウヒ</t>
    </rPh>
    <rPh sb="10" eb="11">
      <t>エン</t>
    </rPh>
    <phoneticPr fontId="4"/>
  </si>
  <si>
    <t>歯科レセプト
一件当たりの
歯科医療費(円)</t>
    <rPh sb="0" eb="2">
      <t>シカ</t>
    </rPh>
    <rPh sb="14" eb="16">
      <t>シカ</t>
    </rPh>
    <rPh sb="16" eb="18">
      <t>イリョウ</t>
    </rPh>
    <rPh sb="18" eb="19">
      <t>ヒ</t>
    </rPh>
    <phoneticPr fontId="4"/>
  </si>
  <si>
    <t>歯科患者
一人当たりの
歯科医療費(円)</t>
    <rPh sb="0" eb="2">
      <t>シカ</t>
    </rPh>
    <rPh sb="12" eb="14">
      <t>シカ</t>
    </rPh>
    <phoneticPr fontId="4"/>
  </si>
  <si>
    <t>※受診率…被保険者一人当たりの歯科レセプト件数。</t>
    <phoneticPr fontId="4"/>
  </si>
  <si>
    <t>※一件当たりの日数…歯科レセプト一件当たりの診療実日数。</t>
    <phoneticPr fontId="4"/>
  </si>
  <si>
    <t>※一日当たりの医療費…診療一日当たりの歯科医療費。</t>
    <phoneticPr fontId="4"/>
  </si>
  <si>
    <t>受診率
(件/人)</t>
    <rPh sb="0" eb="3">
      <t>ジュシンリツ</t>
    </rPh>
    <rPh sb="5" eb="6">
      <t>ケン</t>
    </rPh>
    <rPh sb="7" eb="8">
      <t>ニン</t>
    </rPh>
    <phoneticPr fontId="4"/>
  </si>
  <si>
    <t>一件当たりの日数(日)</t>
    <rPh sb="0" eb="2">
      <t>イッケン</t>
    </rPh>
    <rPh sb="2" eb="3">
      <t>ア</t>
    </rPh>
    <rPh sb="6" eb="8">
      <t>ニッスウ</t>
    </rPh>
    <rPh sb="9" eb="10">
      <t>ニチ</t>
    </rPh>
    <phoneticPr fontId="4"/>
  </si>
  <si>
    <t>一日当たりの医療費(円)</t>
    <rPh sb="0" eb="2">
      <t>イチニチ</t>
    </rPh>
    <rPh sb="2" eb="3">
      <t>ア</t>
    </rPh>
    <rPh sb="6" eb="9">
      <t>イリョウヒ</t>
    </rPh>
    <rPh sb="10" eb="11">
      <t>エン</t>
    </rPh>
    <phoneticPr fontId="4"/>
  </si>
  <si>
    <t>歯科レセプト
一件当たりの
歯科医療費
(円)</t>
    <rPh sb="0" eb="2">
      <t>シカ</t>
    </rPh>
    <rPh sb="14" eb="16">
      <t>シカ</t>
    </rPh>
    <rPh sb="16" eb="18">
      <t>イリョウ</t>
    </rPh>
    <rPh sb="18" eb="19">
      <t>ヒ</t>
    </rPh>
    <phoneticPr fontId="4"/>
  </si>
  <si>
    <t>歯科患者
一人当たりの
歯科医療費
(円)</t>
    <rPh sb="0" eb="2">
      <t>シカ</t>
    </rPh>
    <rPh sb="12" eb="14">
      <t>シカ</t>
    </rPh>
    <phoneticPr fontId="4"/>
  </si>
  <si>
    <t>被保険者一人当たりの歯科医療費</t>
    <phoneticPr fontId="4"/>
  </si>
  <si>
    <t>レセプト一件当たりの歯科医療費</t>
    <phoneticPr fontId="4"/>
  </si>
  <si>
    <t>患者一人当たりの歯科医療費</t>
    <phoneticPr fontId="4"/>
  </si>
  <si>
    <t>歯科患者割合(被保険者数に占める割合)</t>
    <rPh sb="0" eb="2">
      <t>シカ</t>
    </rPh>
    <rPh sb="2" eb="4">
      <t>カンジャ</t>
    </rPh>
    <rPh sb="4" eb="6">
      <t>ワリアイ</t>
    </rPh>
    <rPh sb="7" eb="11">
      <t>ヒホケンシャ</t>
    </rPh>
    <rPh sb="11" eb="12">
      <t>スウ</t>
    </rPh>
    <rPh sb="13" eb="14">
      <t>シ</t>
    </rPh>
    <rPh sb="16" eb="18">
      <t>ワリアイ</t>
    </rPh>
    <phoneticPr fontId="4"/>
  </si>
  <si>
    <t>受診率</t>
    <rPh sb="0" eb="2">
      <t>ジュシン</t>
    </rPh>
    <rPh sb="2" eb="3">
      <t>リツ</t>
    </rPh>
    <phoneticPr fontId="4"/>
  </si>
  <si>
    <t>一件当たりの日数</t>
    <rPh sb="0" eb="1">
      <t>イッ</t>
    </rPh>
    <rPh sb="1" eb="2">
      <t>ケン</t>
    </rPh>
    <rPh sb="2" eb="3">
      <t>ア</t>
    </rPh>
    <rPh sb="6" eb="8">
      <t>ニッスウ</t>
    </rPh>
    <phoneticPr fontId="4"/>
  </si>
  <si>
    <t>一日当たりの医療費</t>
    <rPh sb="0" eb="1">
      <t>イチ</t>
    </rPh>
    <rPh sb="1" eb="3">
      <t>ヒア</t>
    </rPh>
    <rPh sb="6" eb="9">
      <t>イリョウヒ</t>
    </rPh>
    <phoneticPr fontId="4"/>
  </si>
  <si>
    <t>歯科レセプト一件当たりの歯科医療費</t>
    <rPh sb="0" eb="2">
      <t>シカ</t>
    </rPh>
    <rPh sb="6" eb="7">
      <t>ヒト</t>
    </rPh>
    <rPh sb="7" eb="8">
      <t>ケン</t>
    </rPh>
    <rPh sb="8" eb="9">
      <t>ア</t>
    </rPh>
    <rPh sb="12" eb="14">
      <t>シカ</t>
    </rPh>
    <rPh sb="14" eb="17">
      <t>イリョウヒ</t>
    </rPh>
    <phoneticPr fontId="4"/>
  </si>
  <si>
    <t>歯科患者一人当たりの歯科医療費</t>
    <phoneticPr fontId="4"/>
  </si>
  <si>
    <t>受診率</t>
    <rPh sb="0" eb="3">
      <t>ジュシンリツ</t>
    </rPh>
    <phoneticPr fontId="4"/>
  </si>
  <si>
    <t>一件当たりの日数</t>
    <phoneticPr fontId="4"/>
  </si>
  <si>
    <t>一日当たりの医療費</t>
    <phoneticPr fontId="4"/>
  </si>
  <si>
    <t>市区町村</t>
    <rPh sb="0" eb="4">
      <t>シクチョウソン</t>
    </rPh>
    <phoneticPr fontId="4"/>
  </si>
  <si>
    <t>歯科患者一人当たりの歯科医療費</t>
    <rPh sb="0" eb="2">
      <t>シカ</t>
    </rPh>
    <rPh sb="10" eb="12">
      <t>シカ</t>
    </rPh>
    <phoneticPr fontId="4"/>
  </si>
  <si>
    <t>歯科レセプト一件当たりの歯科医療費</t>
    <rPh sb="0" eb="2">
      <t>シカ</t>
    </rPh>
    <rPh sb="12" eb="14">
      <t>シカ</t>
    </rPh>
    <phoneticPr fontId="4"/>
  </si>
  <si>
    <t>受診率</t>
    <rPh sb="0" eb="3">
      <t>ジュシンリツ</t>
    </rPh>
    <phoneticPr fontId="4"/>
  </si>
  <si>
    <t>前年度との差分(歯科患者一人当たりの歯科医療費)</t>
    <rPh sb="0" eb="3">
      <t>ゼンネンド</t>
    </rPh>
    <rPh sb="5" eb="7">
      <t>サブン</t>
    </rPh>
    <rPh sb="8" eb="10">
      <t>シカ</t>
    </rPh>
    <rPh sb="10" eb="12">
      <t>カンジャ</t>
    </rPh>
    <rPh sb="12" eb="14">
      <t>ヒトリ</t>
    </rPh>
    <rPh sb="14" eb="15">
      <t>ア</t>
    </rPh>
    <rPh sb="18" eb="20">
      <t>シカ</t>
    </rPh>
    <rPh sb="20" eb="23">
      <t>イリョウヒ</t>
    </rPh>
    <phoneticPr fontId="4"/>
  </si>
  <si>
    <t>前年度との差分(歯科レセプト一件当たりの歯科医療費)</t>
    <rPh sb="0" eb="3">
      <t>ゼンネンド</t>
    </rPh>
    <rPh sb="5" eb="7">
      <t>サブン</t>
    </rPh>
    <rPh sb="8" eb="10">
      <t>シカ</t>
    </rPh>
    <phoneticPr fontId="4"/>
  </si>
  <si>
    <t>前年度との差分(歯科患者一人当たりの歯科医療費)</t>
    <rPh sb="0" eb="3">
      <t>ゼンネンド</t>
    </rPh>
    <rPh sb="5" eb="7">
      <t>サブン</t>
    </rPh>
    <rPh sb="8" eb="10">
      <t>シカ</t>
    </rPh>
    <phoneticPr fontId="4"/>
  </si>
  <si>
    <t>前年度との差分(受診率)</t>
    <rPh sb="0" eb="3">
      <t>ゼンネンド</t>
    </rPh>
    <rPh sb="5" eb="7">
      <t>サブン</t>
    </rPh>
    <rPh sb="8" eb="11">
      <t>ジュシンリツ</t>
    </rPh>
    <phoneticPr fontId="4"/>
  </si>
  <si>
    <t>一件当たりの日数</t>
    <rPh sb="0" eb="3">
      <t>イッケンア</t>
    </rPh>
    <rPh sb="6" eb="8">
      <t>ニッスウ</t>
    </rPh>
    <phoneticPr fontId="4"/>
  </si>
  <si>
    <t>一日当たりの医療費</t>
    <rPh sb="0" eb="2">
      <t>イチニチ</t>
    </rPh>
    <rPh sb="2" eb="3">
      <t>ア</t>
    </rPh>
    <rPh sb="6" eb="9">
      <t>イリョウヒ</t>
    </rPh>
    <phoneticPr fontId="4"/>
  </si>
  <si>
    <t>1位</t>
  </si>
  <si>
    <t>2位</t>
  </si>
  <si>
    <t>3位</t>
  </si>
  <si>
    <t>4位</t>
  </si>
  <si>
    <t>5位</t>
  </si>
  <si>
    <t>1101 う蝕</t>
    <phoneticPr fontId="4"/>
  </si>
  <si>
    <t>1102 歯肉炎及び歯周疾患</t>
    <phoneticPr fontId="4"/>
  </si>
  <si>
    <t>1905 その他の損傷及びその他の外因の影響</t>
    <phoneticPr fontId="4"/>
  </si>
  <si>
    <t>上記　中分類以外の疾病</t>
    <rPh sb="0" eb="1">
      <t>ウエ</t>
    </rPh>
    <phoneticPr fontId="4"/>
  </si>
  <si>
    <t>1103 その他の歯及び歯の支持組織の障害</t>
    <phoneticPr fontId="4"/>
  </si>
  <si>
    <t>上記　中分類以外の疾病</t>
    <rPh sb="0" eb="2">
      <t>ジョウキ</t>
    </rPh>
    <phoneticPr fontId="4"/>
  </si>
  <si>
    <t>三島医療圏</t>
    <phoneticPr fontId="31"/>
  </si>
  <si>
    <t>北河内医療圏</t>
    <rPh sb="0" eb="1">
      <t>キタ</t>
    </rPh>
    <rPh sb="1" eb="3">
      <t>カワウチ</t>
    </rPh>
    <rPh sb="3" eb="5">
      <t>イリョウ</t>
    </rPh>
    <rPh sb="5" eb="6">
      <t>ケン</t>
    </rPh>
    <phoneticPr fontId="31"/>
  </si>
  <si>
    <t>中河内医療圏</t>
    <rPh sb="0" eb="1">
      <t>ナカ</t>
    </rPh>
    <rPh sb="1" eb="3">
      <t>カワウチ</t>
    </rPh>
    <rPh sb="3" eb="5">
      <t>イリョウ</t>
    </rPh>
    <rPh sb="5" eb="6">
      <t>ケン</t>
    </rPh>
    <phoneticPr fontId="31"/>
  </si>
  <si>
    <t>南河内医療圏</t>
    <rPh sb="0" eb="3">
      <t>ミナミカワチ</t>
    </rPh>
    <rPh sb="3" eb="5">
      <t>イリョウ</t>
    </rPh>
    <rPh sb="5" eb="6">
      <t>ケン</t>
    </rPh>
    <phoneticPr fontId="31"/>
  </si>
  <si>
    <t>堺市医療圏</t>
    <rPh sb="0" eb="1">
      <t>サカイ</t>
    </rPh>
    <rPh sb="1" eb="2">
      <t>シ</t>
    </rPh>
    <rPh sb="2" eb="4">
      <t>イリョウ</t>
    </rPh>
    <rPh sb="4" eb="5">
      <t>ケン</t>
    </rPh>
    <phoneticPr fontId="31"/>
  </si>
  <si>
    <t>泉州医療圏</t>
    <phoneticPr fontId="31"/>
  </si>
  <si>
    <t>大阪市医療圏</t>
    <rPh sb="0" eb="2">
      <t>オオサカ</t>
    </rPh>
    <rPh sb="2" eb="3">
      <t>シ</t>
    </rPh>
    <rPh sb="3" eb="5">
      <t>イリョウ</t>
    </rPh>
    <rPh sb="5" eb="6">
      <t>ケン</t>
    </rPh>
    <phoneticPr fontId="31"/>
  </si>
  <si>
    <t>広域連合全体</t>
    <phoneticPr fontId="4"/>
  </si>
  <si>
    <t>歯科
患者数
(人)※</t>
    <rPh sb="0" eb="2">
      <t>シカ</t>
    </rPh>
    <rPh sb="3" eb="6">
      <t>カンジャスウ</t>
    </rPh>
    <phoneticPr fontId="4"/>
  </si>
  <si>
    <t>歯科
受診なし(人)</t>
    <rPh sb="0" eb="2">
      <t>シカ</t>
    </rPh>
    <rPh sb="3" eb="5">
      <t>ジュシン</t>
    </rPh>
    <phoneticPr fontId="4"/>
  </si>
  <si>
    <t>歯科
患者割合
(%)</t>
    <rPh sb="0" eb="2">
      <t>シカ</t>
    </rPh>
    <rPh sb="3" eb="5">
      <t>カンジャ</t>
    </rPh>
    <rPh sb="5" eb="7">
      <t>ワリアイ</t>
    </rPh>
    <phoneticPr fontId="4"/>
  </si>
  <si>
    <t>【表作成用】</t>
    <rPh sb="1" eb="5">
      <t>ヒョウサクセイヨウ</t>
    </rPh>
    <phoneticPr fontId="4"/>
  </si>
  <si>
    <t>0～9本</t>
    <rPh sb="3" eb="4">
      <t>ホン</t>
    </rPh>
    <phoneticPr fontId="4"/>
  </si>
  <si>
    <t>10～19本</t>
    <rPh sb="5" eb="6">
      <t>ホン</t>
    </rPh>
    <phoneticPr fontId="4"/>
  </si>
  <si>
    <t>20本以上</t>
    <rPh sb="2" eb="3">
      <t>ホン</t>
    </rPh>
    <rPh sb="3" eb="5">
      <t>イジョウ</t>
    </rPh>
    <phoneticPr fontId="4"/>
  </si>
  <si>
    <t>被保険者数</t>
    <rPh sb="0" eb="5">
      <t>ヒホケンシャスウ</t>
    </rPh>
    <phoneticPr fontId="4"/>
  </si>
  <si>
    <t>※歯科患者数…分析期間中に一人の方に複数のレセプトが発行された場合は、一人として集計。</t>
    <phoneticPr fontId="4"/>
  </si>
  <si>
    <t>推計残存歯数の集計対象…永久歯を集計(乳歯、智歯、過剰歯を含まない)。</t>
    <phoneticPr fontId="4"/>
  </si>
  <si>
    <t>全体</t>
    <rPh sb="0" eb="2">
      <t>ゼンタイ</t>
    </rPh>
    <phoneticPr fontId="4"/>
  </si>
  <si>
    <t>糖尿病</t>
    <rPh sb="0" eb="3">
      <t>トウニョウビョウ</t>
    </rPh>
    <phoneticPr fontId="4"/>
  </si>
  <si>
    <t>高血圧性疾患</t>
    <rPh sb="0" eb="6">
      <t>コウケツアツセイシッカン</t>
    </rPh>
    <phoneticPr fontId="4"/>
  </si>
  <si>
    <t>虚血性心疾患</t>
    <rPh sb="0" eb="6">
      <t>キョケツセイシンシッカン</t>
    </rPh>
    <phoneticPr fontId="4"/>
  </si>
  <si>
    <t>脳血管疾患</t>
    <rPh sb="0" eb="5">
      <t>ノウケッカンシッカン</t>
    </rPh>
    <phoneticPr fontId="4"/>
  </si>
  <si>
    <t>非該当</t>
    <rPh sb="0" eb="3">
      <t>ヒガイトウ</t>
    </rPh>
    <phoneticPr fontId="4"/>
  </si>
  <si>
    <t>要介護1</t>
    <rPh sb="0" eb="3">
      <t>ヨウカイゴ</t>
    </rPh>
    <phoneticPr fontId="4"/>
  </si>
  <si>
    <t>要介護2</t>
    <rPh sb="0" eb="3">
      <t>ヨウカイゴ</t>
    </rPh>
    <phoneticPr fontId="4"/>
  </si>
  <si>
    <t>要介護3</t>
    <rPh sb="0" eb="3">
      <t>ヨウカイゴ</t>
    </rPh>
    <phoneticPr fontId="4"/>
  </si>
  <si>
    <t>要介護4</t>
    <rPh sb="0" eb="3">
      <t>ヨウカイゴ</t>
    </rPh>
    <phoneticPr fontId="4"/>
  </si>
  <si>
    <t>要介護5</t>
    <rPh sb="0" eb="3">
      <t>ヨウカイゴ</t>
    </rPh>
    <phoneticPr fontId="4"/>
  </si>
  <si>
    <t>中分類による疾病別歯科医療費上位5疾病</t>
    <rPh sb="0" eb="3">
      <t>チュウブンルイ</t>
    </rPh>
    <rPh sb="6" eb="8">
      <t>シッペイ</t>
    </rPh>
    <rPh sb="8" eb="9">
      <t>ベツ</t>
    </rPh>
    <phoneticPr fontId="4"/>
  </si>
  <si>
    <t>市区町村別</t>
    <rPh sb="0" eb="4">
      <t>シクチョウソン</t>
    </rPh>
    <rPh sb="4" eb="5">
      <t>ベツ</t>
    </rPh>
    <phoneticPr fontId="4"/>
  </si>
  <si>
    <t>中分類による疾病別歯科患者数上位5疾病</t>
    <rPh sb="0" eb="3">
      <t>チュウブンルイ</t>
    </rPh>
    <rPh sb="6" eb="8">
      <t>シッペイ</t>
    </rPh>
    <rPh sb="8" eb="9">
      <t>ベツ</t>
    </rPh>
    <rPh sb="11" eb="14">
      <t>カンジャスウ</t>
    </rPh>
    <phoneticPr fontId="4"/>
  </si>
  <si>
    <t>年齢階層</t>
    <rPh sb="0" eb="2">
      <t>ネンレイ</t>
    </rPh>
    <rPh sb="2" eb="4">
      <t>カイソウ</t>
    </rPh>
    <phoneticPr fontId="4"/>
  </si>
  <si>
    <t>推計
残存歯数</t>
    <phoneticPr fontId="4"/>
  </si>
  <si>
    <t>推計残存歯数階層別人数</t>
    <rPh sb="0" eb="2">
      <t>スイケイ</t>
    </rPh>
    <rPh sb="2" eb="4">
      <t>ザンゾン</t>
    </rPh>
    <rPh sb="4" eb="6">
      <t>シスウ</t>
    </rPh>
    <rPh sb="6" eb="8">
      <t>カイソウ</t>
    </rPh>
    <rPh sb="8" eb="9">
      <t>ベツ</t>
    </rPh>
    <rPh sb="9" eb="11">
      <t>ニンズウ</t>
    </rPh>
    <phoneticPr fontId="4"/>
  </si>
  <si>
    <t>広域連合全体(年齢階層別)</t>
    <rPh sb="0" eb="2">
      <t>コウイキ</t>
    </rPh>
    <rPh sb="2" eb="4">
      <t>レンゴウ</t>
    </rPh>
    <rPh sb="4" eb="6">
      <t>ゼンタイ</t>
    </rPh>
    <rPh sb="7" eb="12">
      <t>ネンレイカイソウベツ</t>
    </rPh>
    <phoneticPr fontId="4"/>
  </si>
  <si>
    <t>データ化範囲(分析対象)…歯科の電子レセプト。対象診療年月は令和3年4月～令和4年3月診療分(12カ月分)。</t>
    <rPh sb="30" eb="32">
      <t>レイワ</t>
    </rPh>
    <rPh sb="37" eb="39">
      <t>レイワ</t>
    </rPh>
    <phoneticPr fontId="4"/>
  </si>
  <si>
    <t>推計残存歯数階層別人数割合</t>
    <rPh sb="0" eb="6">
      <t>スイケイザンゾンシスウ</t>
    </rPh>
    <rPh sb="6" eb="9">
      <t>カイソウベツ</t>
    </rPh>
    <rPh sb="9" eb="11">
      <t>ニンズウ</t>
    </rPh>
    <rPh sb="11" eb="13">
      <t>ワリアイ</t>
    </rPh>
    <phoneticPr fontId="4"/>
  </si>
  <si>
    <t>広域連合全体</t>
    <rPh sb="0" eb="6">
      <t>コウイキレンゴウゼンタイ</t>
    </rPh>
    <phoneticPr fontId="4"/>
  </si>
  <si>
    <t>地区別</t>
    <rPh sb="0" eb="3">
      <t>チクベツ</t>
    </rPh>
    <phoneticPr fontId="4"/>
  </si>
  <si>
    <t>歯科
患者数
(人)</t>
    <rPh sb="0" eb="2">
      <t>シカ</t>
    </rPh>
    <rPh sb="3" eb="6">
      <t>カンジャスウ</t>
    </rPh>
    <phoneticPr fontId="4"/>
  </si>
  <si>
    <t>推計残存歯数階層別人数割合</t>
    <rPh sb="0" eb="2">
      <t>スイケイ</t>
    </rPh>
    <rPh sb="2" eb="4">
      <t>ザンゾン</t>
    </rPh>
    <rPh sb="4" eb="6">
      <t>シスウ</t>
    </rPh>
    <rPh sb="6" eb="8">
      <t>カイソウ</t>
    </rPh>
    <rPh sb="8" eb="9">
      <t>ベツ</t>
    </rPh>
    <rPh sb="9" eb="11">
      <t>ニンズウ</t>
    </rPh>
    <rPh sb="11" eb="13">
      <t>ワリアイ</t>
    </rPh>
    <phoneticPr fontId="4"/>
  </si>
  <si>
    <t>合計</t>
    <rPh sb="0" eb="2">
      <t>ゴウケイ</t>
    </rPh>
    <phoneticPr fontId="4"/>
  </si>
  <si>
    <t>推計
残存歯数</t>
    <rPh sb="0" eb="2">
      <t>スイケイ</t>
    </rPh>
    <rPh sb="3" eb="7">
      <t>ザンゾンシスウ</t>
    </rPh>
    <phoneticPr fontId="4"/>
  </si>
  <si>
    <t>堺市医療圏</t>
    <phoneticPr fontId="31"/>
  </si>
  <si>
    <t>推計
残存歯数</t>
    <rPh sb="0" eb="2">
      <t>スイケイ</t>
    </rPh>
    <rPh sb="3" eb="5">
      <t>ザンゾン</t>
    </rPh>
    <rPh sb="5" eb="7">
      <t>シスウ</t>
    </rPh>
    <phoneticPr fontId="4"/>
  </si>
  <si>
    <t>市区町村別</t>
    <rPh sb="0" eb="5">
      <t>シクチョウソンベツ</t>
    </rPh>
    <phoneticPr fontId="4"/>
  </si>
  <si>
    <t>う蝕</t>
  </si>
  <si>
    <t>合計</t>
    <rPh sb="0" eb="2">
      <t>ゴウケイ</t>
    </rPh>
    <phoneticPr fontId="4"/>
  </si>
  <si>
    <t>関節リウマチ</t>
    <rPh sb="0" eb="2">
      <t>カンセツ</t>
    </rPh>
    <phoneticPr fontId="4"/>
  </si>
  <si>
    <t>骨粗鬆症</t>
    <rPh sb="0" eb="4">
      <t>コツソショウショウ</t>
    </rPh>
    <phoneticPr fontId="4"/>
  </si>
  <si>
    <t>推計残存歯数階層別生活習慣病等患者数</t>
    <rPh sb="0" eb="2">
      <t>スイケイ</t>
    </rPh>
    <rPh sb="2" eb="4">
      <t>ザンゾン</t>
    </rPh>
    <rPh sb="4" eb="6">
      <t>シスウ</t>
    </rPh>
    <rPh sb="6" eb="8">
      <t>カイソウ</t>
    </rPh>
    <rPh sb="8" eb="9">
      <t>ベツ</t>
    </rPh>
    <rPh sb="14" eb="15">
      <t>トウ</t>
    </rPh>
    <phoneticPr fontId="4"/>
  </si>
  <si>
    <t>広域連合全体</t>
    <phoneticPr fontId="4"/>
  </si>
  <si>
    <t>※歯周病検査･治療行為あり歯科患者数…口腔全体の検査･治療に該当する特定の診療行為が発生している歯科患者数。</t>
    <rPh sb="13" eb="15">
      <t>シカ</t>
    </rPh>
    <rPh sb="15" eb="18">
      <t>カンジャスウ</t>
    </rPh>
    <rPh sb="52" eb="53">
      <t>スウ</t>
    </rPh>
    <phoneticPr fontId="4"/>
  </si>
  <si>
    <t>大阪市</t>
    <phoneticPr fontId="4"/>
  </si>
  <si>
    <t>推計
残存歯数</t>
    <phoneticPr fontId="4"/>
  </si>
  <si>
    <t>【グラフラベル用】</t>
    <rPh sb="7" eb="8">
      <t>ヨウ</t>
    </rPh>
    <phoneticPr fontId="4"/>
  </si>
  <si>
    <t>推計残存歯数階層別生活習慣病等患者割合</t>
    <rPh sb="0" eb="2">
      <t>スイケイ</t>
    </rPh>
    <rPh sb="2" eb="4">
      <t>ザンゾン</t>
    </rPh>
    <rPh sb="4" eb="6">
      <t>シスウ</t>
    </rPh>
    <rPh sb="6" eb="8">
      <t>カイソウ</t>
    </rPh>
    <rPh sb="8" eb="9">
      <t>ベツ</t>
    </rPh>
    <rPh sb="9" eb="14">
      <t>セイカツシュウカンビョウ</t>
    </rPh>
    <rPh sb="14" eb="15">
      <t>トウ</t>
    </rPh>
    <rPh sb="15" eb="17">
      <t>カンジャ</t>
    </rPh>
    <rPh sb="17" eb="19">
      <t>ワリアイ</t>
    </rPh>
    <phoneticPr fontId="4"/>
  </si>
  <si>
    <t>推計残存歯数階層別誤嚥性肺炎患者数</t>
    <rPh sb="0" eb="2">
      <t>スイケイ</t>
    </rPh>
    <rPh sb="2" eb="4">
      <t>ザンゾン</t>
    </rPh>
    <rPh sb="4" eb="6">
      <t>シスウ</t>
    </rPh>
    <rPh sb="6" eb="8">
      <t>カイソウ</t>
    </rPh>
    <rPh sb="8" eb="9">
      <t>ベツ</t>
    </rPh>
    <rPh sb="9" eb="14">
      <t>ゴエンセイハイエン</t>
    </rPh>
    <phoneticPr fontId="4"/>
  </si>
  <si>
    <t>誤嚥性肺炎患者割合</t>
    <rPh sb="0" eb="5">
      <t>ゴエンセイハイエン</t>
    </rPh>
    <rPh sb="5" eb="9">
      <t>カンジャワリアイ</t>
    </rPh>
    <phoneticPr fontId="4"/>
  </si>
  <si>
    <t>要支援1</t>
    <rPh sb="0" eb="3">
      <t>ヨウシエン</t>
    </rPh>
    <phoneticPr fontId="4"/>
  </si>
  <si>
    <t>要支援2</t>
    <rPh sb="0" eb="3">
      <t>ヨウシエン</t>
    </rPh>
    <phoneticPr fontId="4"/>
  </si>
  <si>
    <t>データ化範囲(分析対象)…要介護(支援)者突合状況データ。対象利用年月は令和3年4月～令和4年3月利用分(12カ月分)。</t>
    <rPh sb="13" eb="14">
      <t>ヨウ</t>
    </rPh>
    <rPh sb="14" eb="16">
      <t>カイゴ</t>
    </rPh>
    <rPh sb="17" eb="19">
      <t>シエン</t>
    </rPh>
    <rPh sb="20" eb="21">
      <t>シャ</t>
    </rPh>
    <rPh sb="21" eb="23">
      <t>トツゴウ</t>
    </rPh>
    <rPh sb="23" eb="25">
      <t>ジョウキョウ</t>
    </rPh>
    <rPh sb="31" eb="33">
      <t>リヨウ</t>
    </rPh>
    <rPh sb="49" eb="51">
      <t>リヨウ</t>
    </rPh>
    <phoneticPr fontId="4"/>
  </si>
  <si>
    <t>市区町村</t>
    <rPh sb="0" eb="4">
      <t>シクチョウソン</t>
    </rPh>
    <phoneticPr fontId="4"/>
  </si>
  <si>
    <t>地区</t>
    <rPh sb="0" eb="2">
      <t>チク</t>
    </rPh>
    <phoneticPr fontId="4"/>
  </si>
  <si>
    <t>年齢階層</t>
    <rPh sb="0" eb="4">
      <t>ネンレイカイソウ</t>
    </rPh>
    <phoneticPr fontId="4"/>
  </si>
  <si>
    <t>データ化範囲(分析対象)…歯科、入院(DPCを含む)、入院外、調剤の電子レセプト。対象診療年月は令和3年4月～令和4年3月診療分(12カ月分)。</t>
    <phoneticPr fontId="4"/>
  </si>
  <si>
    <t>推計残存歯数階層別誤嚥性肺炎患者割合</t>
    <rPh sb="0" eb="2">
      <t>スイケイ</t>
    </rPh>
    <rPh sb="2" eb="4">
      <t>ザンゾン</t>
    </rPh>
    <rPh sb="4" eb="6">
      <t>シスウ</t>
    </rPh>
    <rPh sb="6" eb="8">
      <t>カイソウ</t>
    </rPh>
    <rPh sb="8" eb="9">
      <t>ベツ</t>
    </rPh>
    <rPh sb="9" eb="14">
      <t>ゴエンセイハイエン</t>
    </rPh>
    <rPh sb="16" eb="18">
      <t>ワリアイ</t>
    </rPh>
    <phoneticPr fontId="4"/>
  </si>
  <si>
    <t>　　　　　　　　　　　　大阪市、守口市はKDBシステムにデータが入力されていないため｢非該当｣とした。</t>
    <rPh sb="12" eb="13">
      <t>オオ</t>
    </rPh>
    <rPh sb="43" eb="46">
      <t>ヒガイトウ</t>
    </rPh>
    <phoneticPr fontId="4"/>
  </si>
  <si>
    <t>推計残存歯数階層別医療費(医科･調剤)の状況</t>
    <rPh sb="0" eb="2">
      <t>スイケイ</t>
    </rPh>
    <rPh sb="2" eb="4">
      <t>ザンゾン</t>
    </rPh>
    <rPh sb="4" eb="6">
      <t>シスウ</t>
    </rPh>
    <rPh sb="6" eb="8">
      <t>カイソウ</t>
    </rPh>
    <rPh sb="8" eb="9">
      <t>ベツ</t>
    </rPh>
    <rPh sb="13" eb="15">
      <t>イカ</t>
    </rPh>
    <rPh sb="16" eb="18">
      <t>チョウザイ</t>
    </rPh>
    <phoneticPr fontId="4"/>
  </si>
  <si>
    <t>入院外･調剤</t>
    <rPh sb="0" eb="3">
      <t>ニュウインガイ</t>
    </rPh>
    <phoneticPr fontId="4"/>
  </si>
  <si>
    <t>※歯周病検査･治療行為あり歯科患者における誤嚥性肺炎患者数…口腔全体の検査･治療に該当する特定の診療行為が発生している歯科患者のうち、</t>
    <rPh sb="13" eb="17">
      <t>シカカンジャ</t>
    </rPh>
    <rPh sb="21" eb="26">
      <t>ゴエンセイハイエン</t>
    </rPh>
    <rPh sb="26" eb="29">
      <t>カンジャスウ</t>
    </rPh>
    <phoneticPr fontId="4"/>
  </si>
  <si>
    <t xml:space="preserve">                                                           誤嚥性肺炎の医療費(医科･調剤)が発生している患者数。</t>
    <rPh sb="59" eb="64">
      <t>ゴエンセイハイエン</t>
    </rPh>
    <phoneticPr fontId="4"/>
  </si>
  <si>
    <t>う蝕処置済み歯</t>
  </si>
  <si>
    <t>う蝕第２度</t>
  </si>
  <si>
    <t>根充済み</t>
  </si>
  <si>
    <t>エナメル質初期う蝕</t>
  </si>
  <si>
    <t>歯周炎</t>
  </si>
  <si>
    <t>慢性歯周炎</t>
  </si>
  <si>
    <t>慢性辺縁性歯周炎急性発作</t>
  </si>
  <si>
    <t>慢性辺縁性歯周炎中等度</t>
  </si>
  <si>
    <t>歯肉膿瘍</t>
  </si>
  <si>
    <t>欠損歯</t>
  </si>
  <si>
    <t>根尖性歯周炎</t>
  </si>
  <si>
    <t>歯髄炎</t>
  </si>
  <si>
    <t>口腔褥瘡性潰瘍</t>
  </si>
  <si>
    <t>口内炎</t>
  </si>
  <si>
    <t>口腔乾燥症</t>
  </si>
  <si>
    <t>アフタ性口内炎</t>
  </si>
  <si>
    <t>口腔剥離上皮膜</t>
  </si>
  <si>
    <t>義歯不適合</t>
  </si>
  <si>
    <t>義歯破損</t>
  </si>
  <si>
    <t>全部金属冠不適合</t>
  </si>
  <si>
    <t>義歯床不適合</t>
  </si>
  <si>
    <t>ブリッジ不適合</t>
  </si>
  <si>
    <t>口腔機能低下症</t>
  </si>
  <si>
    <t>摂食機能障害</t>
  </si>
  <si>
    <t>歯ぎしり</t>
  </si>
  <si>
    <t>周術期口腔機能管理中</t>
  </si>
  <si>
    <t>口腔カンジダ症</t>
  </si>
  <si>
    <t>局部義歯不適合</t>
  </si>
  <si>
    <t>嚥下障害</t>
  </si>
  <si>
    <t>象牙質知覚過敏症</t>
  </si>
  <si>
    <t>ＣＯＶＩＤ－１９</t>
  </si>
  <si>
    <t>急性化膿性歯根膜炎</t>
  </si>
  <si>
    <t>義歯性潰瘍</t>
  </si>
  <si>
    <t>高血圧症</t>
  </si>
  <si>
    <t>義歯床下粘膜異常</t>
  </si>
  <si>
    <t>う蝕第４度</t>
  </si>
  <si>
    <t>肺癌</t>
  </si>
  <si>
    <t>う蝕第１度</t>
  </si>
  <si>
    <t>歯ぎしり用口腔内装置不適合</t>
  </si>
  <si>
    <t>摂食嚥下機能障害</t>
  </si>
  <si>
    <t>レジン前装金属冠不適合</t>
  </si>
  <si>
    <t>骨髄炎</t>
  </si>
  <si>
    <t>出血傾向</t>
  </si>
  <si>
    <t>２型糖尿病</t>
  </si>
  <si>
    <t>急性根尖性歯周炎</t>
  </si>
  <si>
    <t>舌カンジダ症</t>
  </si>
  <si>
    <t>全部金属冠脱離</t>
  </si>
  <si>
    <t>頚部リンパ節転移</t>
  </si>
  <si>
    <t>慢性辺縁性歯周炎重度</t>
  </si>
  <si>
    <t>下咽頭癌</t>
  </si>
  <si>
    <t>舌癌</t>
  </si>
  <si>
    <t>急性歯周炎</t>
  </si>
  <si>
    <t>局部義歯破損</t>
  </si>
  <si>
    <t>頬粘膜癌</t>
  </si>
  <si>
    <t>舌炎</t>
  </si>
  <si>
    <t>二次う蝕第２度</t>
  </si>
  <si>
    <t>総義歯不適合</t>
  </si>
  <si>
    <t>骨粗鬆症</t>
  </si>
  <si>
    <t>慢性辺縁性歯周炎軽度</t>
  </si>
  <si>
    <t>う蝕第３度慢性化膿性根尖性歯周炎</t>
  </si>
  <si>
    <t>口角炎</t>
  </si>
  <si>
    <t>気管内挿管時の口腔内装置必要状態</t>
  </si>
  <si>
    <t>下顎骨骨髄炎</t>
  </si>
  <si>
    <t>便秘症</t>
  </si>
  <si>
    <t>心不全</t>
  </si>
  <si>
    <t>苔癬</t>
  </si>
  <si>
    <t>鉤歯</t>
  </si>
  <si>
    <t>表在性角膜炎</t>
  </si>
  <si>
    <t>再発性アフタ</t>
  </si>
  <si>
    <t>下顎歯肉癌</t>
  </si>
  <si>
    <t>舌苔</t>
  </si>
  <si>
    <t>経口摂取困難</t>
  </si>
  <si>
    <t>不眠症</t>
  </si>
  <si>
    <t>低カリウム血症</t>
  </si>
  <si>
    <t>う蝕第３度急性化膿性根尖性歯周炎</t>
  </si>
  <si>
    <t>頬粘膜腫瘍</t>
  </si>
  <si>
    <t>インレー脱離</t>
  </si>
  <si>
    <t>舌白板症</t>
  </si>
  <si>
    <t>頬粘膜上皮内癌</t>
  </si>
  <si>
    <t>口腔扁平苔癬</t>
  </si>
  <si>
    <t>逆流性食道炎</t>
  </si>
  <si>
    <t>クラスプ不適合</t>
  </si>
  <si>
    <t>口腔底癌</t>
  </si>
  <si>
    <t>抗凝固剤投与状態</t>
  </si>
  <si>
    <t>レジン前装金属冠脱離</t>
  </si>
  <si>
    <t>歯性上顎洞炎</t>
  </si>
  <si>
    <t>難治性口内炎</t>
  </si>
  <si>
    <t>口唇アフタ</t>
  </si>
  <si>
    <t>梅毒</t>
  </si>
  <si>
    <t>孤立性アフタ</t>
  </si>
  <si>
    <t>外傷性歯の破折</t>
  </si>
  <si>
    <t>以上</t>
    <rPh sb="0" eb="2">
      <t>イジョウ</t>
    </rPh>
    <phoneticPr fontId="6"/>
  </si>
  <si>
    <t>以下</t>
    <rPh sb="0" eb="2">
      <t>イカ</t>
    </rPh>
    <phoneticPr fontId="6"/>
  </si>
  <si>
    <t>未満</t>
    <rPh sb="0" eb="2">
      <t>ミマン</t>
    </rPh>
    <phoneticPr fontId="6"/>
  </si>
  <si>
    <t>前年度との差分(歯科レセプト一件当たりの歯科医療費)</t>
    <rPh sb="0" eb="3">
      <t>ゼンネンド</t>
    </rPh>
    <rPh sb="5" eb="7">
      <t>サブン</t>
    </rPh>
    <rPh sb="8" eb="10">
      <t>シカ</t>
    </rPh>
    <rPh sb="14" eb="16">
      <t>イッケン</t>
    </rPh>
    <rPh sb="16" eb="17">
      <t>ア</t>
    </rPh>
    <rPh sb="20" eb="25">
      <t>シカイリョウヒ</t>
    </rPh>
    <phoneticPr fontId="4"/>
  </si>
  <si>
    <t>前年度との差分(年齢調整後被保険者一人当たりの歯科医療費)</t>
    <rPh sb="0" eb="3">
      <t>ゼンネンド</t>
    </rPh>
    <rPh sb="5" eb="7">
      <t>サブン</t>
    </rPh>
    <phoneticPr fontId="4"/>
  </si>
  <si>
    <t>R2年度市区町村別数値</t>
    <rPh sb="2" eb="9">
      <t>ネンドシクチョウソンベツ</t>
    </rPh>
    <rPh sb="9" eb="11">
      <t>スウチ</t>
    </rPh>
    <phoneticPr fontId="4"/>
  </si>
  <si>
    <t>【グラフ用】</t>
    <rPh sb="4" eb="5">
      <t>ヨウ</t>
    </rPh>
    <phoneticPr fontId="4"/>
  </si>
  <si>
    <t>特定疾病患者のうち歯科レセプトが発生している者の割合(特定疾病患者数に占める割合)</t>
    <rPh sb="0" eb="6">
      <t>トクテイシッペイカンジャ</t>
    </rPh>
    <rPh sb="9" eb="11">
      <t>シカ</t>
    </rPh>
    <rPh sb="16" eb="18">
      <t>ハッセイ</t>
    </rPh>
    <rPh sb="22" eb="26">
      <t>モノノワリアイ</t>
    </rPh>
    <rPh sb="27" eb="34">
      <t>トクテイシッペイカンジャスウ</t>
    </rPh>
    <rPh sb="35" eb="36">
      <t>シ</t>
    </rPh>
    <rPh sb="38" eb="40">
      <t>ワリアイ</t>
    </rPh>
    <phoneticPr fontId="4"/>
  </si>
  <si>
    <t>【グラフラベル用】</t>
    <rPh sb="7" eb="8">
      <t>ヨウ</t>
    </rPh>
    <phoneticPr fontId="4"/>
  </si>
  <si>
    <t>※歯周病検査･治療行為あり歯科患者における医科患者数…口腔全体の検査･治療に該当する特定の診療行為が発生している歯科患者のうち、</t>
    <rPh sb="13" eb="17">
      <t>シカカンジャ</t>
    </rPh>
    <rPh sb="21" eb="23">
      <t>イカ</t>
    </rPh>
    <rPh sb="23" eb="26">
      <t>カンジャスウ</t>
    </rPh>
    <phoneticPr fontId="4"/>
  </si>
  <si>
    <t xml:space="preserve">                                                　　 該当疾病の医療費(医科･調剤)が発生している患者数。</t>
    <rPh sb="51" eb="55">
      <t>ガイトウシッペイ</t>
    </rPh>
    <phoneticPr fontId="4"/>
  </si>
  <si>
    <t>欠損歯･ブリッジ</t>
  </si>
  <si>
    <t>欠損歯･裏装</t>
  </si>
  <si>
    <t>糖尿病･糖尿病性合併症なし</t>
  </si>
  <si>
    <t>欠損歯･増歯</t>
  </si>
  <si>
    <t>歯周病検査･
治療行為あり
歯科患者数
(人)※</t>
    <rPh sb="0" eb="2">
      <t>シシュウ</t>
    </rPh>
    <rPh sb="2" eb="3">
      <t>ビョウ</t>
    </rPh>
    <rPh sb="3" eb="5">
      <t>ケンサ</t>
    </rPh>
    <rPh sb="7" eb="9">
      <t>チリョウ</t>
    </rPh>
    <rPh sb="9" eb="11">
      <t>コウイ</t>
    </rPh>
    <rPh sb="14" eb="16">
      <t>シカ</t>
    </rPh>
    <rPh sb="16" eb="19">
      <t>カンジャスウ</t>
    </rPh>
    <rPh sb="21" eb="22">
      <t>ヒト</t>
    </rPh>
    <phoneticPr fontId="4"/>
  </si>
  <si>
    <t>歯周病検査･
治療行為あり
割合(%)</t>
    <rPh sb="0" eb="2">
      <t>シシュウ</t>
    </rPh>
    <rPh sb="2" eb="3">
      <t>ビョウ</t>
    </rPh>
    <rPh sb="3" eb="5">
      <t>ケンサ</t>
    </rPh>
    <rPh sb="7" eb="9">
      <t>チリョウ</t>
    </rPh>
    <rPh sb="9" eb="11">
      <t>コウイ</t>
    </rPh>
    <rPh sb="14" eb="16">
      <t>ワリアイ</t>
    </rPh>
    <phoneticPr fontId="4"/>
  </si>
  <si>
    <t>歯周病検査･
治療行為あり
歯科患者数
(人)</t>
    <rPh sb="0" eb="2">
      <t>シシュウ</t>
    </rPh>
    <rPh sb="2" eb="3">
      <t>ビョウ</t>
    </rPh>
    <rPh sb="3" eb="5">
      <t>ケンサ</t>
    </rPh>
    <rPh sb="7" eb="9">
      <t>チリョウ</t>
    </rPh>
    <rPh sb="9" eb="11">
      <t>コウイ</t>
    </rPh>
    <rPh sb="14" eb="16">
      <t>シカ</t>
    </rPh>
    <rPh sb="16" eb="19">
      <t>カンジャスウ</t>
    </rPh>
    <rPh sb="21" eb="22">
      <t>ヒト</t>
    </rPh>
    <phoneticPr fontId="4"/>
  </si>
  <si>
    <t>歯周病検査･治療行為あり歯科患者数(人)※</t>
  </si>
  <si>
    <t>歯周病検査･治療行為あり歯科患者における医科患者数(人)※</t>
    <rPh sb="20" eb="22">
      <t>イカ</t>
    </rPh>
    <rPh sb="24" eb="25">
      <t>スウ</t>
    </rPh>
    <rPh sb="26" eb="27">
      <t>ニン</t>
    </rPh>
    <phoneticPr fontId="4"/>
  </si>
  <si>
    <t>歯周病検査･治療行為あり歯科患者における医科患者割合(%)</t>
    <rPh sb="0" eb="3">
      <t>シシュウビョウ</t>
    </rPh>
    <rPh sb="3" eb="5">
      <t>ケンサ</t>
    </rPh>
    <rPh sb="6" eb="10">
      <t>チリョウコウイ</t>
    </rPh>
    <rPh sb="12" eb="14">
      <t>シカ</t>
    </rPh>
    <rPh sb="14" eb="16">
      <t>カンジャ</t>
    </rPh>
    <rPh sb="20" eb="22">
      <t>イカ</t>
    </rPh>
    <rPh sb="22" eb="24">
      <t>カンジャ</t>
    </rPh>
    <rPh sb="24" eb="26">
      <t>ワリアイ</t>
    </rPh>
    <phoneticPr fontId="4"/>
  </si>
  <si>
    <t>歯周病検査･
治療行為あり
歯科患者数
(人)</t>
    <rPh sb="0" eb="3">
      <t>シシュウビョウ</t>
    </rPh>
    <rPh sb="3" eb="5">
      <t>ケンサ</t>
    </rPh>
    <rPh sb="7" eb="11">
      <t>チリョウコウイ</t>
    </rPh>
    <rPh sb="14" eb="16">
      <t>シカ</t>
    </rPh>
    <rPh sb="16" eb="19">
      <t>カンジャスウ</t>
    </rPh>
    <rPh sb="21" eb="22">
      <t>ニン</t>
    </rPh>
    <phoneticPr fontId="4"/>
  </si>
  <si>
    <t>歯周病検査･治療行為あり歯科患者における医科患者数(人)</t>
    <rPh sb="0" eb="3">
      <t>シシュウビョウ</t>
    </rPh>
    <rPh sb="3" eb="5">
      <t>ケンサ</t>
    </rPh>
    <rPh sb="6" eb="10">
      <t>チリョウコウイ</t>
    </rPh>
    <rPh sb="12" eb="14">
      <t>シカ</t>
    </rPh>
    <rPh sb="14" eb="16">
      <t>カンジャ</t>
    </rPh>
    <rPh sb="20" eb="22">
      <t>イカ</t>
    </rPh>
    <rPh sb="22" eb="25">
      <t>カンジャスウ</t>
    </rPh>
    <rPh sb="26" eb="27">
      <t>ニン</t>
    </rPh>
    <phoneticPr fontId="4"/>
  </si>
  <si>
    <t>歯周病検査･
治療行為あり
歯科患者数
(人)※</t>
    <rPh sb="0" eb="3">
      <t>シシュウビョウ</t>
    </rPh>
    <rPh sb="3" eb="5">
      <t>ケンサ</t>
    </rPh>
    <rPh sb="7" eb="11">
      <t>チリョウコウイ</t>
    </rPh>
    <rPh sb="14" eb="16">
      <t>シカ</t>
    </rPh>
    <rPh sb="16" eb="19">
      <t>カンジャスウ</t>
    </rPh>
    <rPh sb="21" eb="22">
      <t>ニン</t>
    </rPh>
    <phoneticPr fontId="4"/>
  </si>
  <si>
    <t>歯周病検査･治療行為あり
歯科患者における
誤嚥性肺炎患者数(人)※</t>
    <rPh sb="22" eb="27">
      <t>ゴエンセイハイエン</t>
    </rPh>
    <rPh sb="29" eb="30">
      <t>スウ</t>
    </rPh>
    <rPh sb="31" eb="32">
      <t>ニン</t>
    </rPh>
    <phoneticPr fontId="4"/>
  </si>
  <si>
    <t>歯周病検査･治療行為あり
歯科患者における
誤嚥性肺炎患者割合(%)</t>
    <rPh sb="0" eb="3">
      <t>シシュウビョウ</t>
    </rPh>
    <rPh sb="3" eb="5">
      <t>ケンサ</t>
    </rPh>
    <rPh sb="6" eb="10">
      <t>チリョウコウイ</t>
    </rPh>
    <rPh sb="13" eb="15">
      <t>シカ</t>
    </rPh>
    <rPh sb="15" eb="17">
      <t>カンジャ</t>
    </rPh>
    <rPh sb="22" eb="27">
      <t>ゴエンセイハイエン</t>
    </rPh>
    <rPh sb="27" eb="29">
      <t>カンジャ</t>
    </rPh>
    <rPh sb="29" eb="31">
      <t>ワリアイ</t>
    </rPh>
    <phoneticPr fontId="4"/>
  </si>
  <si>
    <t>歯周病検査･治療行為あり
歯科患者における
誤嚥性肺炎患者数(人)</t>
    <rPh sb="0" eb="3">
      <t>シシュウビョウ</t>
    </rPh>
    <rPh sb="3" eb="5">
      <t>ケンサ</t>
    </rPh>
    <rPh sb="6" eb="10">
      <t>チリョウコウイ</t>
    </rPh>
    <rPh sb="13" eb="15">
      <t>シカ</t>
    </rPh>
    <rPh sb="15" eb="17">
      <t>カンジャ</t>
    </rPh>
    <rPh sb="22" eb="27">
      <t>ゴエンセイハイエン</t>
    </rPh>
    <rPh sb="27" eb="30">
      <t>カンジャスウ</t>
    </rPh>
    <rPh sb="31" eb="32">
      <t>ニン</t>
    </rPh>
    <phoneticPr fontId="4"/>
  </si>
  <si>
    <t>推計残存歯数階層別要介護度別人数</t>
    <rPh sb="0" eb="2">
      <t>スイケイ</t>
    </rPh>
    <rPh sb="2" eb="4">
      <t>ザンゾン</t>
    </rPh>
    <rPh sb="4" eb="6">
      <t>シスウ</t>
    </rPh>
    <rPh sb="6" eb="8">
      <t>カイソウ</t>
    </rPh>
    <rPh sb="8" eb="9">
      <t>ベツ</t>
    </rPh>
    <rPh sb="14" eb="16">
      <t>ニンズウ</t>
    </rPh>
    <phoneticPr fontId="4"/>
  </si>
  <si>
    <t>歯周病検査･治療行為あり歯科患者における要介護度別人数(人)</t>
    <rPh sb="24" eb="25">
      <t>ベツ</t>
    </rPh>
    <rPh sb="25" eb="26">
      <t>ヒト</t>
    </rPh>
    <phoneticPr fontId="4"/>
  </si>
  <si>
    <t>歯周病検査･治療行為あり歯科患者における要介護度別人数割合(%)</t>
    <rPh sb="0" eb="2">
      <t>シシュウ</t>
    </rPh>
    <rPh sb="2" eb="3">
      <t>ビョウ</t>
    </rPh>
    <rPh sb="3" eb="5">
      <t>ケンサ</t>
    </rPh>
    <rPh sb="6" eb="8">
      <t>チリョウ</t>
    </rPh>
    <rPh sb="8" eb="10">
      <t>コウイ</t>
    </rPh>
    <rPh sb="12" eb="14">
      <t>シカ</t>
    </rPh>
    <rPh sb="14" eb="16">
      <t>カンジャ</t>
    </rPh>
    <rPh sb="24" eb="25">
      <t>ベツ</t>
    </rPh>
    <rPh sb="25" eb="27">
      <t>ニンズウ</t>
    </rPh>
    <rPh sb="27" eb="29">
      <t>ワリアイ</t>
    </rPh>
    <phoneticPr fontId="4"/>
  </si>
  <si>
    <t>　　　　　　　　　　　　ただし、前記2市に在籍の被保険者でそれ以外の市町村に在籍した履歴があり、｢非該当｣以外の要介護度を有する場合がある。</t>
    <rPh sb="49" eb="52">
      <t>ヒガイトウ</t>
    </rPh>
    <phoneticPr fontId="4"/>
  </si>
  <si>
    <t>　　　　　　　　　　　　その場合、前記2市とそれを含む地区(医療圏)において｢非該当｣以外の要介護度にも該当者が存在することがある。</t>
    <rPh sb="14" eb="16">
      <t>バアイ</t>
    </rPh>
    <rPh sb="39" eb="42">
      <t>ヒガイトウ</t>
    </rPh>
    <phoneticPr fontId="4"/>
  </si>
  <si>
    <t>推計残存歯数階層別要介護度別人数割合</t>
    <rPh sb="0" eb="2">
      <t>スイケイ</t>
    </rPh>
    <rPh sb="2" eb="4">
      <t>ザンゾン</t>
    </rPh>
    <rPh sb="4" eb="6">
      <t>シスウ</t>
    </rPh>
    <rPh sb="6" eb="8">
      <t>カイソウ</t>
    </rPh>
    <rPh sb="8" eb="9">
      <t>ベツ</t>
    </rPh>
    <rPh sb="14" eb="16">
      <t>ニンズウ</t>
    </rPh>
    <rPh sb="16" eb="18">
      <t>ワリアイ</t>
    </rPh>
    <phoneticPr fontId="4"/>
  </si>
  <si>
    <t>歯周病検査･治療行為あり歯科患者における要介護度別人数(人)</t>
    <rPh sb="0" eb="3">
      <t>シシュウビョウ</t>
    </rPh>
    <rPh sb="3" eb="5">
      <t>ケンサ</t>
    </rPh>
    <rPh sb="6" eb="10">
      <t>チリョウコウイ</t>
    </rPh>
    <rPh sb="12" eb="14">
      <t>シカ</t>
    </rPh>
    <rPh sb="14" eb="16">
      <t>カンジャ</t>
    </rPh>
    <rPh sb="25" eb="26">
      <t>ニン</t>
    </rPh>
    <rPh sb="26" eb="27">
      <t>スウ</t>
    </rPh>
    <rPh sb="28" eb="29">
      <t>ニン</t>
    </rPh>
    <phoneticPr fontId="4"/>
  </si>
  <si>
    <t>歯周病検査･治療行為あり歯科患者における要介護度別人数割合(%)</t>
    <rPh sb="0" eb="3">
      <t>シシュウビョウ</t>
    </rPh>
    <rPh sb="3" eb="5">
      <t>ケンサ</t>
    </rPh>
    <rPh sb="6" eb="10">
      <t>チリョウコウイ</t>
    </rPh>
    <rPh sb="12" eb="14">
      <t>シカ</t>
    </rPh>
    <rPh sb="14" eb="16">
      <t>カンジャ</t>
    </rPh>
    <rPh sb="24" eb="25">
      <t>ベツ</t>
    </rPh>
    <rPh sb="25" eb="27">
      <t>ニンズウ</t>
    </rPh>
    <rPh sb="27" eb="29">
      <t>ワリアイ</t>
    </rPh>
    <phoneticPr fontId="4"/>
  </si>
  <si>
    <t>推計残存歯数階層別要介護度別人数</t>
    <rPh sb="0" eb="2">
      <t>スイケイ</t>
    </rPh>
    <rPh sb="2" eb="4">
      <t>ザンゾン</t>
    </rPh>
    <rPh sb="4" eb="6">
      <t>シスウ</t>
    </rPh>
    <rPh sb="6" eb="8">
      <t>カイソウ</t>
    </rPh>
    <rPh sb="8" eb="9">
      <t>ベツ</t>
    </rPh>
    <rPh sb="9" eb="10">
      <t>ヨウ</t>
    </rPh>
    <rPh sb="10" eb="14">
      <t>カイゴドベツ</t>
    </rPh>
    <rPh sb="14" eb="16">
      <t>ニンズウ</t>
    </rPh>
    <phoneticPr fontId="4"/>
  </si>
  <si>
    <t>歯周病検査･治療行為あり歯科患者における要介護度別人数(人)</t>
    <rPh sb="0" eb="3">
      <t>シシュウビョウ</t>
    </rPh>
    <rPh sb="3" eb="5">
      <t>ケンサ</t>
    </rPh>
    <rPh sb="6" eb="10">
      <t>チリョウコウイ</t>
    </rPh>
    <rPh sb="12" eb="14">
      <t>シカ</t>
    </rPh>
    <rPh sb="14" eb="16">
      <t>カンジャ</t>
    </rPh>
    <rPh sb="20" eb="21">
      <t>ヨウ</t>
    </rPh>
    <rPh sb="21" eb="25">
      <t>カイゴドベツ</t>
    </rPh>
    <rPh sb="25" eb="26">
      <t>ニン</t>
    </rPh>
    <rPh sb="26" eb="27">
      <t>スウ</t>
    </rPh>
    <rPh sb="28" eb="29">
      <t>ニン</t>
    </rPh>
    <phoneticPr fontId="4"/>
  </si>
  <si>
    <t>歯周病検査･治療行為あり歯科患者における要介護度別人数割合(%)</t>
    <rPh sb="0" eb="3">
      <t>シシュウビョウ</t>
    </rPh>
    <rPh sb="3" eb="5">
      <t>ケンサ</t>
    </rPh>
    <rPh sb="6" eb="10">
      <t>チリョウコウイ</t>
    </rPh>
    <rPh sb="12" eb="14">
      <t>シカ</t>
    </rPh>
    <rPh sb="14" eb="16">
      <t>カンジャ</t>
    </rPh>
    <rPh sb="20" eb="21">
      <t>ヨウ</t>
    </rPh>
    <rPh sb="21" eb="23">
      <t>カイゴ</t>
    </rPh>
    <rPh sb="23" eb="24">
      <t>ド</t>
    </rPh>
    <rPh sb="24" eb="25">
      <t>ベツ</t>
    </rPh>
    <rPh sb="25" eb="27">
      <t>ニンズウ</t>
    </rPh>
    <rPh sb="27" eb="29">
      <t>ワリアイ</t>
    </rPh>
    <phoneticPr fontId="4"/>
  </si>
  <si>
    <t>歯科医療費
割合
(医療費全体に
占める割合)(%)</t>
    <rPh sb="0" eb="2">
      <t>シカ</t>
    </rPh>
    <rPh sb="2" eb="5">
      <t>イリョウヒ</t>
    </rPh>
    <rPh sb="6" eb="8">
      <t>ワリアイ</t>
    </rPh>
    <rPh sb="10" eb="13">
      <t>イリョウヒ</t>
    </rPh>
    <rPh sb="13" eb="15">
      <t>ゼンタイ</t>
    </rPh>
    <rPh sb="17" eb="18">
      <t>シ</t>
    </rPh>
    <rPh sb="20" eb="22">
      <t>ワリアイ</t>
    </rPh>
    <phoneticPr fontId="4"/>
  </si>
  <si>
    <t>医療費全体における歯科医療費割合(医療費全体に占める割合)</t>
    <rPh sb="0" eb="3">
      <t>イリョウヒ</t>
    </rPh>
    <rPh sb="3" eb="5">
      <t>ゼンタイ</t>
    </rPh>
    <rPh sb="9" eb="11">
      <t>シカ</t>
    </rPh>
    <rPh sb="11" eb="14">
      <t>イリョウヒ</t>
    </rPh>
    <rPh sb="14" eb="16">
      <t>ワリアイ</t>
    </rPh>
    <rPh sb="17" eb="20">
      <t>イリョウヒ</t>
    </rPh>
    <rPh sb="20" eb="22">
      <t>ゼンタイ</t>
    </rPh>
    <rPh sb="23" eb="24">
      <t>シ</t>
    </rPh>
    <rPh sb="26" eb="28">
      <t>ワリアイ</t>
    </rPh>
    <phoneticPr fontId="4"/>
  </si>
  <si>
    <t>う蝕</t>
    <phoneticPr fontId="4"/>
  </si>
  <si>
    <t>歯肉炎及び歯周疾患</t>
    <phoneticPr fontId="4"/>
  </si>
  <si>
    <t>その他の消化器系の疾患</t>
    <phoneticPr fontId="4"/>
  </si>
  <si>
    <t>特定疾病患者のうち
歯科レセプトが
発生している者
(人)</t>
    <rPh sb="0" eb="2">
      <t>トクテイ</t>
    </rPh>
    <rPh sb="2" eb="4">
      <t>シッペイ</t>
    </rPh>
    <rPh sb="4" eb="6">
      <t>カンジャ</t>
    </rPh>
    <rPh sb="10" eb="12">
      <t>シカ</t>
    </rPh>
    <rPh sb="18" eb="20">
      <t>ハッセイ</t>
    </rPh>
    <rPh sb="24" eb="25">
      <t>シャ</t>
    </rPh>
    <rPh sb="27" eb="28">
      <t>ニン</t>
    </rPh>
    <phoneticPr fontId="1"/>
  </si>
  <si>
    <t>患者一人
当たりの
歯科医療費
(円)</t>
    <rPh sb="10" eb="12">
      <t>シカ</t>
    </rPh>
    <rPh sb="17" eb="18">
      <t>エン</t>
    </rPh>
    <phoneticPr fontId="46"/>
  </si>
  <si>
    <t>被保険者数
に占める
割合</t>
    <rPh sb="0" eb="4">
      <t>ヒホケンシャ</t>
    </rPh>
    <rPh sb="7" eb="8">
      <t>シ</t>
    </rPh>
    <rPh sb="11" eb="13">
      <t>ワリアイ</t>
    </rPh>
    <phoneticPr fontId="4"/>
  </si>
  <si>
    <t>特定疾病
患者数に
占める
割合</t>
    <rPh sb="0" eb="2">
      <t>トクテイ</t>
    </rPh>
    <rPh sb="2" eb="4">
      <t>シッペイ</t>
    </rPh>
    <rPh sb="5" eb="7">
      <t>カンジャ</t>
    </rPh>
    <rPh sb="7" eb="8">
      <t>スウ</t>
    </rPh>
    <rPh sb="10" eb="11">
      <t>シ</t>
    </rPh>
    <rPh sb="14" eb="16">
      <t>ワリアイ</t>
    </rPh>
    <phoneticPr fontId="4"/>
  </si>
  <si>
    <t>特定疾病
患者の歯科医療費(円)</t>
    <rPh sb="0" eb="2">
      <t>トクテイ</t>
    </rPh>
    <rPh sb="2" eb="4">
      <t>シッペイ</t>
    </rPh>
    <rPh sb="5" eb="7">
      <t>カンジャ</t>
    </rPh>
    <rPh sb="8" eb="10">
      <t>シカ</t>
    </rPh>
    <rPh sb="10" eb="13">
      <t>イリョウヒ</t>
    </rPh>
    <rPh sb="14" eb="15">
      <t>エン</t>
    </rPh>
    <phoneticPr fontId="4"/>
  </si>
  <si>
    <t>歯周病検査･治療行為あり歯科患者における
医科患者数(人)※</t>
    <rPh sb="0" eb="2">
      <t>シシュウ</t>
    </rPh>
    <rPh sb="2" eb="3">
      <t>ビョウ</t>
    </rPh>
    <rPh sb="3" eb="5">
      <t>ケンサ</t>
    </rPh>
    <rPh sb="6" eb="8">
      <t>チリョウ</t>
    </rPh>
    <rPh sb="8" eb="10">
      <t>コウイ</t>
    </rPh>
    <rPh sb="12" eb="14">
      <t>シカ</t>
    </rPh>
    <rPh sb="14" eb="16">
      <t>カンジャ</t>
    </rPh>
    <rPh sb="21" eb="23">
      <t>イカ</t>
    </rPh>
    <rPh sb="23" eb="26">
      <t>カンジャスウ</t>
    </rPh>
    <rPh sb="27" eb="28">
      <t>ヒト</t>
    </rPh>
    <phoneticPr fontId="31"/>
  </si>
  <si>
    <t>歯周病検査･治療行為あり歯科患者における
医科医療費(円)</t>
    <rPh sb="21" eb="23">
      <t>イカ</t>
    </rPh>
    <phoneticPr fontId="4"/>
  </si>
  <si>
    <t>歯周病検査･治療行為あり歯科患者における
医科患者一人当たりの医科医療費(円)</t>
    <rPh sb="0" eb="2">
      <t>シシュウ</t>
    </rPh>
    <rPh sb="2" eb="3">
      <t>ビョウ</t>
    </rPh>
    <rPh sb="3" eb="5">
      <t>ケンサ</t>
    </rPh>
    <rPh sb="6" eb="8">
      <t>チリョウ</t>
    </rPh>
    <rPh sb="8" eb="10">
      <t>コウイ</t>
    </rPh>
    <rPh sb="12" eb="14">
      <t>シカ</t>
    </rPh>
    <rPh sb="14" eb="16">
      <t>カンジャ</t>
    </rPh>
    <rPh sb="21" eb="23">
      <t>イカ</t>
    </rPh>
    <rPh sb="23" eb="25">
      <t>カンジャ</t>
    </rPh>
    <rPh sb="25" eb="27">
      <t>ヒトリ</t>
    </rPh>
    <rPh sb="27" eb="28">
      <t>ア</t>
    </rPh>
    <rPh sb="31" eb="33">
      <t>イカ</t>
    </rPh>
    <rPh sb="33" eb="36">
      <t>イリョウヒ</t>
    </rPh>
    <rPh sb="37" eb="38">
      <t>エン</t>
    </rPh>
    <phoneticPr fontId="31"/>
  </si>
  <si>
    <t>推計残存歯数階層別医科患者一人当たりの医科医療費の状況</t>
    <rPh sb="0" eb="2">
      <t>スイケイ</t>
    </rPh>
    <rPh sb="2" eb="4">
      <t>ザンゾン</t>
    </rPh>
    <rPh sb="4" eb="6">
      <t>シスウ</t>
    </rPh>
    <rPh sb="6" eb="8">
      <t>カイソウ</t>
    </rPh>
    <rPh sb="8" eb="9">
      <t>ベツ</t>
    </rPh>
    <rPh sb="9" eb="11">
      <t>イカ</t>
    </rPh>
    <rPh sb="11" eb="13">
      <t>カンジャ</t>
    </rPh>
    <rPh sb="13" eb="15">
      <t>ヒトリ</t>
    </rPh>
    <rPh sb="15" eb="16">
      <t>ア</t>
    </rPh>
    <rPh sb="19" eb="21">
      <t>イカ</t>
    </rPh>
    <rPh sb="21" eb="24">
      <t>イリョウヒ</t>
    </rPh>
    <rPh sb="25" eb="27">
      <t>ジョウキョウ</t>
    </rPh>
    <phoneticPr fontId="4"/>
  </si>
  <si>
    <t>歯周病検査･治療行為あり
歯科患者における
医科患者数(人)</t>
    <rPh sb="0" eb="3">
      <t>シシュウビョウ</t>
    </rPh>
    <rPh sb="3" eb="5">
      <t>ケンサ</t>
    </rPh>
    <rPh sb="6" eb="10">
      <t>チリョウコウイ</t>
    </rPh>
    <rPh sb="13" eb="15">
      <t>シカ</t>
    </rPh>
    <rPh sb="15" eb="17">
      <t>カンジャ</t>
    </rPh>
    <rPh sb="22" eb="24">
      <t>イカ</t>
    </rPh>
    <rPh sb="24" eb="27">
      <t>カンジャスウ</t>
    </rPh>
    <rPh sb="28" eb="29">
      <t>ニン</t>
    </rPh>
    <phoneticPr fontId="4"/>
  </si>
  <si>
    <t>歯周病検査･治療行為あり
歯科患者における
医科医療費(円)</t>
    <rPh sb="0" eb="3">
      <t>シシュウビョウ</t>
    </rPh>
    <rPh sb="3" eb="5">
      <t>ケンサ</t>
    </rPh>
    <rPh sb="6" eb="10">
      <t>チリョウコウイ</t>
    </rPh>
    <rPh sb="13" eb="15">
      <t>シカ</t>
    </rPh>
    <rPh sb="15" eb="17">
      <t>カンジャ</t>
    </rPh>
    <rPh sb="22" eb="24">
      <t>イカ</t>
    </rPh>
    <rPh sb="24" eb="27">
      <t>イリョウヒ</t>
    </rPh>
    <rPh sb="28" eb="29">
      <t>エン</t>
    </rPh>
    <phoneticPr fontId="4"/>
  </si>
  <si>
    <t>歯周病検査･治療行為あり
歯科患者における
医科患者一人当たりの医科医療費(円)</t>
    <rPh sb="0" eb="3">
      <t>シシュウビョウ</t>
    </rPh>
    <rPh sb="3" eb="5">
      <t>ケンサ</t>
    </rPh>
    <rPh sb="6" eb="10">
      <t>チリョウコウイ</t>
    </rPh>
    <rPh sb="13" eb="15">
      <t>シカ</t>
    </rPh>
    <rPh sb="15" eb="17">
      <t>カンジャ</t>
    </rPh>
    <rPh sb="22" eb="24">
      <t>イカ</t>
    </rPh>
    <rPh sb="24" eb="26">
      <t>カンジャ</t>
    </rPh>
    <rPh sb="26" eb="28">
      <t>ヒトリ</t>
    </rPh>
    <rPh sb="28" eb="29">
      <t>ア</t>
    </rPh>
    <rPh sb="32" eb="34">
      <t>イカ</t>
    </rPh>
    <rPh sb="34" eb="37">
      <t>イリョウヒ</t>
    </rPh>
    <rPh sb="38" eb="39">
      <t>エン</t>
    </rPh>
    <phoneticPr fontId="4"/>
  </si>
  <si>
    <t>歯周病検査･治療行為あり
歯科患者数(人)※</t>
    <phoneticPr fontId="4"/>
  </si>
  <si>
    <t>その他の損傷及び
その他の外因の影響</t>
    <phoneticPr fontId="4"/>
  </si>
  <si>
    <t>その他の歯及び歯の
支持組織の障害</t>
    <phoneticPr fontId="4"/>
  </si>
  <si>
    <t>　　　　　　　　　　　　　　　　　　　　　　　　　　 医療費(医科･調剤)が発生している患者数。</t>
    <rPh sb="31" eb="33">
      <t>イカ</t>
    </rPh>
    <rPh sb="34" eb="36">
      <t>チョウザイ</t>
    </rPh>
    <phoneticPr fontId="4"/>
  </si>
  <si>
    <t>医科医療費(円)</t>
    <rPh sb="0" eb="2">
      <t>イカ</t>
    </rPh>
    <rPh sb="2" eb="5">
      <t>イリョウヒ</t>
    </rPh>
    <rPh sb="6" eb="7">
      <t>エン</t>
    </rPh>
    <phoneticPr fontId="4"/>
  </si>
  <si>
    <t>入院外</t>
    <rPh sb="0" eb="2">
      <t>ニュウイン</t>
    </rPh>
    <rPh sb="2" eb="3">
      <t>ソト</t>
    </rPh>
    <phoneticPr fontId="4"/>
  </si>
  <si>
    <t>前年度との差分(年齢調整後被保険者一人当たりの歯科医療費)</t>
    <phoneticPr fontId="4"/>
  </si>
  <si>
    <t>患者一人当たりの歯科医療費</t>
    <rPh sb="0" eb="5">
      <t>カンジャヒトリア</t>
    </rPh>
    <rPh sb="8" eb="13">
      <t>シカイリョウヒ</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</si>
</sst>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quot;¥&quot;#,##0_);[Red]\(&quot;¥&quot;#,##0\)"/>
    <numFmt numFmtId="177" formatCode="#,##0_ "/>
    <numFmt numFmtId="178" formatCode="#,##0_ ;[Red]\-#,##0\ "/>
    <numFmt numFmtId="179" formatCode="0.0%"/>
    <numFmt numFmtId="180" formatCode="0_ "/>
    <numFmt numFmtId="181" formatCode="#,##0&quot;円&quot;"/>
    <numFmt numFmtId="182" formatCode="#,##0.00_ ;[Red]\-#,##0.00\ "/>
    <numFmt numFmtId="183" formatCode="0.00_ ;[Red]\-0.00\ "/>
    <numFmt numFmtId="184" formatCode="#,##0.00&quot;件/人&quot;"/>
    <numFmt numFmtId="185" formatCode="#,##0.00&quot;日&quot;"/>
    <numFmt numFmtId="186" formatCode="0.0_ ;[Red]\-0.0\ "/>
  </numFmts>
  <fonts count="68">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11"/>
      <color theme="1"/>
      <name val="ＭＳ Ｐ明朝"/>
      <family val="1"/>
      <charset val="128"/>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6"/>
      <name val="ＭＳ Ｐゴシック"/>
      <family val="3"/>
      <charset val="128"/>
    </font>
    <font>
      <sz val="10"/>
      <color theme="1"/>
      <name val="ＭＳ Ｐ明朝"/>
      <family val="1"/>
      <charset val="128"/>
    </font>
    <font>
      <sz val="11"/>
      <color theme="1"/>
      <name val="ＭＳ Ｐ明朝"/>
      <family val="2"/>
      <charset val="128"/>
    </font>
    <font>
      <sz val="11"/>
      <color theme="1"/>
      <name val="ＭＳ 明朝"/>
      <family val="1"/>
      <charset val="128"/>
    </font>
    <font>
      <sz val="10"/>
      <color theme="1"/>
      <name val="ＭＳ 明朝"/>
      <family val="1"/>
      <charset val="128"/>
    </font>
    <font>
      <sz val="9"/>
      <color theme="1"/>
      <name val="ＭＳ 明朝"/>
      <family val="1"/>
      <charset val="128"/>
    </font>
    <font>
      <sz val="10"/>
      <name val="ＭＳ 明朝"/>
      <family val="1"/>
      <charset val="128"/>
    </font>
    <font>
      <b/>
      <sz val="9"/>
      <name val="ＭＳ 明朝"/>
      <family val="1"/>
      <charset val="128"/>
    </font>
    <font>
      <sz val="9"/>
      <name val="ＭＳ 明朝"/>
      <family val="1"/>
      <charset val="128"/>
    </font>
    <font>
      <sz val="11"/>
      <name val="ＭＳ 明朝"/>
      <family val="1"/>
      <charset val="128"/>
    </font>
    <font>
      <u/>
      <sz val="11"/>
      <color theme="10"/>
      <name val="ＭＳ Ｐゴシック"/>
      <family val="2"/>
      <charset val="128"/>
      <scheme val="minor"/>
    </font>
    <font>
      <sz val="11"/>
      <color theme="1"/>
      <name val="ＭＳ ゴシック"/>
      <family val="3"/>
      <charset val="128"/>
    </font>
    <font>
      <sz val="14"/>
      <name val="ＭＳ 明朝"/>
      <family val="1"/>
      <charset val="128"/>
    </font>
    <font>
      <sz val="8"/>
      <color theme="1"/>
      <name val="ＭＳ 明朝"/>
      <family val="1"/>
      <charset val="128"/>
    </font>
    <font>
      <sz val="11"/>
      <color rgb="FF9C0006"/>
      <name val="ＭＳ Ｐゴシック"/>
      <family val="2"/>
      <charset val="128"/>
      <scheme val="minor"/>
    </font>
    <font>
      <sz val="6"/>
      <name val="ＭＳ Ｐゴシック"/>
      <family val="3"/>
      <charset val="128"/>
      <scheme val="minor"/>
    </font>
    <font>
      <b/>
      <sz val="7.5"/>
      <name val="ＭＳ 明朝"/>
      <family val="1"/>
      <charset val="128"/>
    </font>
    <font>
      <sz val="8"/>
      <name val="ＭＳ 明朝"/>
      <family val="1"/>
      <charset val="128"/>
    </font>
    <font>
      <sz val="8"/>
      <color rgb="FFFF0000"/>
      <name val="ＭＳ 明朝"/>
      <family val="1"/>
      <charset val="128"/>
    </font>
    <font>
      <b/>
      <sz val="9"/>
      <color theme="1"/>
      <name val="ＭＳ 明朝"/>
      <family val="1"/>
      <charset val="128"/>
    </font>
    <font>
      <sz val="8"/>
      <color theme="1"/>
      <name val="ＭＳ Ｐゴシック"/>
      <family val="1"/>
      <charset val="128"/>
      <scheme val="minor"/>
    </font>
    <font>
      <sz val="7.5"/>
      <name val="ＭＳ 明朝"/>
      <family val="1"/>
      <charset val="128"/>
    </font>
    <font>
      <sz val="6"/>
      <name val="ＭＳ 明朝"/>
      <family val="1"/>
      <charset val="128"/>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9C57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s>
  <fills count="61">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4.9989318521683403E-2"/>
        <bgColor indexed="64"/>
      </patternFill>
    </fill>
    <fill>
      <patternFill patternType="solid">
        <fgColor rgb="FFFAA0A0"/>
        <bgColor indexed="64"/>
      </patternFill>
    </fill>
    <fill>
      <patternFill patternType="solid">
        <fgColor rgb="FFFAD2AA"/>
        <bgColor indexed="64"/>
      </patternFill>
    </fill>
    <fill>
      <patternFill patternType="solid">
        <fgColor rgb="FFFFFFC0"/>
        <bgColor indexed="64"/>
      </patternFill>
    </fill>
    <fill>
      <patternFill patternType="solid">
        <fgColor rgb="FFC8FAC8"/>
        <bgColor indexed="64"/>
      </patternFill>
    </fill>
    <fill>
      <patternFill patternType="solid">
        <fgColor rgb="FFC8C8FA"/>
        <bgColor indexed="64"/>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8">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diagonal/>
    </border>
    <border>
      <left/>
      <right style="thin">
        <color auto="1"/>
      </right>
      <top style="hair">
        <color auto="1"/>
      </top>
      <bottom/>
      <diagonal/>
    </border>
    <border>
      <left/>
      <right/>
      <top style="hair">
        <color auto="1"/>
      </top>
      <bottom/>
      <diagonal/>
    </border>
    <border>
      <left style="hair">
        <color indexed="64"/>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rgb="FF808080"/>
      </left>
      <right/>
      <top style="thin">
        <color rgb="FF808080"/>
      </top>
      <bottom/>
      <diagonal/>
    </border>
    <border>
      <left/>
      <right/>
      <top style="thin">
        <color rgb="FF808080"/>
      </top>
      <bottom/>
      <diagonal/>
    </border>
    <border>
      <left/>
      <right style="thin">
        <color rgb="FF808080"/>
      </right>
      <top style="thin">
        <color rgb="FF808080"/>
      </top>
      <bottom/>
      <diagonal/>
    </border>
    <border>
      <left style="thin">
        <color rgb="FF808080"/>
      </left>
      <right/>
      <top/>
      <bottom/>
      <diagonal/>
    </border>
    <border>
      <left/>
      <right style="thin">
        <color rgb="FF808080"/>
      </right>
      <top/>
      <bottom/>
      <diagonal/>
    </border>
    <border>
      <left style="thin">
        <color rgb="FF808080"/>
      </left>
      <right/>
      <top/>
      <bottom style="thin">
        <color rgb="FF808080"/>
      </bottom>
      <diagonal/>
    </border>
    <border>
      <left/>
      <right/>
      <top/>
      <bottom style="thin">
        <color rgb="FF808080"/>
      </bottom>
      <diagonal/>
    </border>
    <border>
      <left/>
      <right style="thin">
        <color rgb="FF808080"/>
      </right>
      <top/>
      <bottom style="thin">
        <color rgb="FF808080"/>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hair">
        <color indexed="64"/>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bottom style="hair">
        <color indexed="64"/>
      </bottom>
      <diagonal/>
    </border>
    <border>
      <left style="thin">
        <color indexed="64"/>
      </left>
      <right style="thin">
        <color indexed="64"/>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double">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double">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style="thin">
        <color indexed="64"/>
      </left>
      <right style="thin">
        <color indexed="64"/>
      </right>
      <top style="hair">
        <color indexed="64"/>
      </top>
      <bottom style="double">
        <color indexed="64"/>
      </bottom>
      <diagonal/>
    </border>
    <border>
      <left style="hair">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thin">
        <color indexed="64"/>
      </top>
      <bottom/>
      <diagonal/>
    </border>
    <border>
      <left/>
      <right/>
      <top style="hair">
        <color auto="1"/>
      </top>
      <bottom style="thin">
        <color auto="1"/>
      </bottom>
      <diagonal/>
    </border>
    <border>
      <left/>
      <right/>
      <top style="double">
        <color indexed="64"/>
      </top>
      <bottom style="hair">
        <color indexed="64"/>
      </bottom>
      <diagonal/>
    </border>
    <border>
      <left/>
      <right/>
      <top style="hair">
        <color indexed="64"/>
      </top>
      <bottom style="double">
        <color indexed="64"/>
      </bottom>
      <diagonal/>
    </border>
    <border>
      <left/>
      <right/>
      <top/>
      <bottom style="thick">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theme="1"/>
      </left>
      <right style="thin">
        <color indexed="64"/>
      </right>
      <top/>
      <bottom style="thin">
        <color indexed="64"/>
      </bottom>
      <diagonal/>
    </border>
  </borders>
  <cellStyleXfs count="1789">
    <xf numFmtId="0" fontId="0" fillId="0" borderId="0">
      <alignment vertical="center"/>
    </xf>
    <xf numFmtId="38" fontId="1" fillId="0" borderId="0" applyFont="0" applyFill="0" applyBorder="0" applyAlignment="0" applyProtection="0">
      <alignment vertical="center"/>
    </xf>
    <xf numFmtId="0" fontId="5" fillId="0" borderId="0"/>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5"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0"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8"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1"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6" fillId="14"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8"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19"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0"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21"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7" fillId="22" borderId="0" applyNumberFormat="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9" fillId="23" borderId="8" applyNumberFormat="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0" fontId="10" fillId="24" borderId="0" applyNumberFormat="0" applyBorder="0" applyAlignment="0" applyProtection="0">
      <alignment vertical="center"/>
    </xf>
    <xf numFmtId="9" fontId="11" fillId="0" borderId="0" applyFont="0" applyFill="0" applyBorder="0" applyAlignment="0" applyProtection="0">
      <alignment vertical="center"/>
    </xf>
    <xf numFmtId="9" fontId="6"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2" fillId="0" borderId="0" applyFont="0" applyFill="0" applyBorder="0" applyAlignment="0" applyProtection="0">
      <alignment vertical="center"/>
    </xf>
    <xf numFmtId="9" fontId="13" fillId="0" borderId="0" applyFont="0" applyFill="0" applyBorder="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4" fillId="0" borderId="10" applyNumberFormat="0" applyFill="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6" fillId="3"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38" fontId="13" fillId="0" borderId="0" applyFont="0" applyFill="0" applyBorder="0" applyAlignment="0" applyProtection="0">
      <alignment vertical="center"/>
    </xf>
    <xf numFmtId="38" fontId="6" fillId="0" borderId="0" applyFont="0" applyFill="0" applyBorder="0" applyAlignment="0" applyProtection="0">
      <alignment vertical="center"/>
    </xf>
    <xf numFmtId="38" fontId="1" fillId="0" borderId="0" applyFont="0" applyFill="0" applyBorder="0" applyAlignment="0" applyProtection="0">
      <alignment vertical="center"/>
    </xf>
    <xf numFmtId="38" fontId="13"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19" fillId="0" borderId="12"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0" fillId="0" borderId="13"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2" fillId="0" borderId="1"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14" applyNumberFormat="0" applyFill="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176" fontId="5" fillId="0" borderId="0" applyFont="0" applyFill="0" applyBorder="0" applyAlignment="0" applyProtection="0">
      <alignment vertical="center"/>
    </xf>
    <xf numFmtId="176" fontId="1" fillId="0" borderId="0" applyFont="0" applyFill="0" applyBorder="0" applyAlignment="0" applyProtection="0">
      <alignment vertical="center"/>
    </xf>
    <xf numFmtId="176" fontId="26" fillId="0" borderId="0" applyFont="0" applyFill="0" applyBorder="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2"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alignment vertical="center"/>
    </xf>
    <xf numFmtId="0" fontId="5" fillId="0" borderId="0">
      <alignment vertical="center"/>
    </xf>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12" fillId="0" borderId="0">
      <alignment vertical="center"/>
    </xf>
    <xf numFmtId="0" fontId="1" fillId="0" borderId="0">
      <alignment vertical="center"/>
    </xf>
    <xf numFmtId="0" fontId="12" fillId="0" borderId="0">
      <alignment vertical="center"/>
    </xf>
    <xf numFmtId="0" fontId="12" fillId="0" borderId="0">
      <alignment vertical="center"/>
    </xf>
    <xf numFmtId="0" fontId="28" fillId="0" borderId="0">
      <alignment vertical="center"/>
    </xf>
    <xf numFmtId="0" fontId="5" fillId="0" borderId="0"/>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5" fillId="0" borderId="0">
      <alignment vertical="center"/>
    </xf>
    <xf numFmtId="0" fontId="1"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0" fillId="2" borderId="0" applyNumberFormat="0" applyBorder="0" applyAlignment="0" applyProtection="0">
      <alignment vertical="center"/>
    </xf>
    <xf numFmtId="0" fontId="2" fillId="2"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6" fillId="3" borderId="0" applyNumberFormat="0" applyBorder="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5" fillId="0" borderId="0" applyFont="0" applyFill="0" applyBorder="0" applyAlignment="0" applyProtection="0"/>
    <xf numFmtId="38" fontId="6" fillId="0" borderId="0" applyFont="0" applyFill="0" applyBorder="0" applyAlignment="0" applyProtection="0">
      <alignment vertical="center"/>
    </xf>
    <xf numFmtId="38" fontId="1" fillId="0" borderId="0" applyFont="0" applyFill="0" applyBorder="0" applyAlignment="0" applyProtection="0">
      <alignment vertical="center"/>
    </xf>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 fillId="0" borderId="0">
      <alignment vertical="center"/>
    </xf>
    <xf numFmtId="0" fontId="1" fillId="0" borderId="0">
      <alignment vertical="center"/>
    </xf>
    <xf numFmtId="9" fontId="13" fillId="0" borderId="0" applyFont="0" applyFill="0" applyBorder="0" applyAlignment="0" applyProtection="0">
      <alignment vertical="center"/>
    </xf>
    <xf numFmtId="0" fontId="13" fillId="0" borderId="0"/>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0" fontId="41" fillId="0" borderId="0" applyNumberFormat="0" applyFill="0" applyBorder="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0" fontId="17"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3" fillId="0" borderId="15" applyNumberFormat="0" applyFill="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4" fillId="26" borderId="16"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27" fillId="10" borderId="11" applyNumberFormat="0" applyAlignment="0" applyProtection="0">
      <alignment vertical="center"/>
    </xf>
    <xf numFmtId="0" fontId="1" fillId="0" borderId="0">
      <alignment vertical="center"/>
    </xf>
    <xf numFmtId="0" fontId="1" fillId="0" borderId="0">
      <alignment vertical="center"/>
    </xf>
    <xf numFmtId="0" fontId="42" fillId="0" borderId="0">
      <alignment vertical="center"/>
    </xf>
    <xf numFmtId="0" fontId="1" fillId="0" borderId="0">
      <alignment vertical="center"/>
    </xf>
    <xf numFmtId="0" fontId="4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3" fillId="0" borderId="0">
      <alignment vertical="center"/>
    </xf>
    <xf numFmtId="0" fontId="1" fillId="0" borderId="0">
      <alignment vertical="center"/>
    </xf>
    <xf numFmtId="0" fontId="1" fillId="0" borderId="0">
      <alignment vertical="center"/>
    </xf>
    <xf numFmtId="0" fontId="3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3" fillId="0" borderId="0"/>
    <xf numFmtId="0" fontId="29" fillId="7" borderId="0" applyNumberFormat="0" applyBorder="0" applyAlignment="0" applyProtection="0">
      <alignment vertical="center"/>
    </xf>
    <xf numFmtId="0" fontId="2" fillId="2" borderId="0" applyNumberFormat="0" applyBorder="0" applyAlignment="0" applyProtection="0">
      <alignment vertical="center"/>
    </xf>
    <xf numFmtId="0" fontId="45" fillId="3" borderId="0" applyNumberFormat="0" applyBorder="0" applyAlignment="0" applyProtection="0">
      <alignment vertical="center"/>
    </xf>
    <xf numFmtId="0" fontId="33" fillId="0" borderId="0">
      <alignment vertical="center"/>
    </xf>
    <xf numFmtId="0" fontId="13" fillId="0" borderId="0"/>
    <xf numFmtId="0" fontId="13" fillId="0" borderId="0"/>
    <xf numFmtId="0" fontId="54" fillId="0" borderId="0" applyNumberFormat="0" applyFill="0" applyBorder="0" applyAlignment="0" applyProtection="0">
      <alignment vertical="center"/>
    </xf>
    <xf numFmtId="0" fontId="55" fillId="0" borderId="80" applyNumberFormat="0" applyFill="0" applyAlignment="0" applyProtection="0">
      <alignment vertical="center"/>
    </xf>
    <xf numFmtId="0" fontId="56" fillId="0" borderId="81" applyNumberFormat="0" applyFill="0" applyAlignment="0" applyProtection="0">
      <alignment vertical="center"/>
    </xf>
    <xf numFmtId="0" fontId="57" fillId="0" borderId="1" applyNumberFormat="0" applyFill="0" applyAlignment="0" applyProtection="0">
      <alignment vertical="center"/>
    </xf>
    <xf numFmtId="0" fontId="57" fillId="0" borderId="0" applyNumberFormat="0" applyFill="0" applyBorder="0" applyAlignment="0" applyProtection="0">
      <alignment vertical="center"/>
    </xf>
    <xf numFmtId="0" fontId="58" fillId="33" borderId="0" applyNumberFormat="0" applyBorder="0" applyAlignment="0" applyProtection="0">
      <alignment vertical="center"/>
    </xf>
    <xf numFmtId="0" fontId="59" fillId="34" borderId="82" applyNumberFormat="0" applyAlignment="0" applyProtection="0">
      <alignment vertical="center"/>
    </xf>
    <xf numFmtId="0" fontId="60" fillId="35" borderId="83" applyNumberFormat="0" applyAlignment="0" applyProtection="0">
      <alignment vertical="center"/>
    </xf>
    <xf numFmtId="0" fontId="61" fillId="35" borderId="82" applyNumberFormat="0" applyAlignment="0" applyProtection="0">
      <alignment vertical="center"/>
    </xf>
    <xf numFmtId="0" fontId="62" fillId="0" borderId="84" applyNumberFormat="0" applyFill="0" applyAlignment="0" applyProtection="0">
      <alignment vertical="center"/>
    </xf>
    <xf numFmtId="0" fontId="63" fillId="36" borderId="85" applyNumberFormat="0" applyAlignment="0" applyProtection="0">
      <alignment vertical="center"/>
    </xf>
    <xf numFmtId="0" fontId="64" fillId="0" borderId="0" applyNumberFormat="0" applyFill="0" applyBorder="0" applyAlignment="0" applyProtection="0">
      <alignment vertical="center"/>
    </xf>
    <xf numFmtId="0" fontId="1" fillId="4" borderId="2" applyNumberFormat="0" applyFont="0" applyAlignment="0" applyProtection="0">
      <alignment vertical="center"/>
    </xf>
    <xf numFmtId="0" fontId="65" fillId="0" borderId="0" applyNumberFormat="0" applyFill="0" applyBorder="0" applyAlignment="0" applyProtection="0">
      <alignment vertical="center"/>
    </xf>
    <xf numFmtId="0" fontId="66" fillId="0" borderId="86" applyNumberFormat="0" applyFill="0" applyAlignment="0" applyProtection="0">
      <alignment vertical="center"/>
    </xf>
    <xf numFmtId="0" fontId="67" fillId="37" borderId="0" applyNumberFormat="0" applyBorder="0" applyAlignment="0" applyProtection="0">
      <alignment vertical="center"/>
    </xf>
    <xf numFmtId="0" fontId="1" fillId="38"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67" fillId="41" borderId="0" applyNumberFormat="0" applyBorder="0" applyAlignment="0" applyProtection="0">
      <alignment vertical="center"/>
    </xf>
    <xf numFmtId="0" fontId="1" fillId="42"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67" fillId="45" borderId="0" applyNumberFormat="0" applyBorder="0" applyAlignment="0" applyProtection="0">
      <alignment vertical="center"/>
    </xf>
    <xf numFmtId="0" fontId="1" fillId="46"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67" fillId="49" borderId="0" applyNumberFormat="0" applyBorder="0" applyAlignment="0" applyProtection="0">
      <alignment vertical="center"/>
    </xf>
    <xf numFmtId="0" fontId="1" fillId="50"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67" fillId="53" borderId="0" applyNumberFormat="0" applyBorder="0" applyAlignment="0" applyProtection="0">
      <alignment vertical="center"/>
    </xf>
    <xf numFmtId="0" fontId="1" fillId="54" borderId="0" applyNumberFormat="0" applyBorder="0" applyAlignment="0" applyProtection="0">
      <alignment vertical="center"/>
    </xf>
    <xf numFmtId="0" fontId="1" fillId="55" borderId="0" applyNumberFormat="0" applyBorder="0" applyAlignment="0" applyProtection="0">
      <alignment vertical="center"/>
    </xf>
    <xf numFmtId="0" fontId="1" fillId="56" borderId="0" applyNumberFormat="0" applyBorder="0" applyAlignment="0" applyProtection="0">
      <alignment vertical="center"/>
    </xf>
    <xf numFmtId="0" fontId="67" fillId="57" borderId="0" applyNumberFormat="0" applyBorder="0" applyAlignment="0" applyProtection="0">
      <alignment vertical="center"/>
    </xf>
    <xf numFmtId="0" fontId="1" fillId="58" borderId="0" applyNumberFormat="0" applyBorder="0" applyAlignment="0" applyProtection="0">
      <alignment vertical="center"/>
    </xf>
    <xf numFmtId="0" fontId="1" fillId="59" borderId="0" applyNumberFormat="0" applyBorder="0" applyAlignment="0" applyProtection="0">
      <alignment vertical="center"/>
    </xf>
    <xf numFmtId="0" fontId="1" fillId="60" borderId="0" applyNumberFormat="0" applyBorder="0" applyAlignment="0" applyProtection="0">
      <alignment vertical="center"/>
    </xf>
  </cellStyleXfs>
  <cellXfs count="694">
    <xf numFmtId="0" fontId="0" fillId="0" borderId="0" xfId="0">
      <alignment vertical="center"/>
    </xf>
    <xf numFmtId="0" fontId="3" fillId="0" borderId="0" xfId="0" applyFont="1" applyAlignment="1">
      <alignment vertical="center"/>
    </xf>
    <xf numFmtId="0" fontId="34" fillId="0" borderId="0" xfId="0" applyFont="1" applyAlignment="1">
      <alignment vertical="center"/>
    </xf>
    <xf numFmtId="0" fontId="34" fillId="0" borderId="0" xfId="0" applyFont="1">
      <alignment vertical="center"/>
    </xf>
    <xf numFmtId="0" fontId="34" fillId="0" borderId="0" xfId="0" applyNumberFormat="1" applyFont="1" applyAlignment="1">
      <alignment vertical="center"/>
    </xf>
    <xf numFmtId="0" fontId="35" fillId="27" borderId="3" xfId="0" applyFont="1" applyFill="1" applyBorder="1" applyAlignment="1">
      <alignment horizontal="center" vertical="center"/>
    </xf>
    <xf numFmtId="0" fontId="35" fillId="0" borderId="3" xfId="0" applyFont="1" applyBorder="1" applyAlignment="1">
      <alignment horizontal="center" vertical="center" shrinkToFit="1"/>
    </xf>
    <xf numFmtId="179" fontId="35" fillId="0" borderId="4" xfId="0" applyNumberFormat="1" applyFont="1" applyBorder="1" applyAlignment="1">
      <alignment horizontal="right" vertical="center" shrinkToFit="1"/>
    </xf>
    <xf numFmtId="0" fontId="35" fillId="0" borderId="22" xfId="0" applyFont="1" applyBorder="1">
      <alignment vertical="center"/>
    </xf>
    <xf numFmtId="179" fontId="35" fillId="0" borderId="7" xfId="0" applyNumberFormat="1" applyFont="1" applyBorder="1" applyAlignment="1">
      <alignment horizontal="right" vertical="center" shrinkToFit="1"/>
    </xf>
    <xf numFmtId="0" fontId="35" fillId="0" borderId="4" xfId="0" applyFont="1" applyBorder="1" applyAlignment="1">
      <alignment horizontal="center" vertical="center" shrinkToFit="1"/>
    </xf>
    <xf numFmtId="0" fontId="35" fillId="0" borderId="7" xfId="0" applyFont="1" applyBorder="1" applyAlignment="1">
      <alignment horizontal="center" vertical="center"/>
    </xf>
    <xf numFmtId="0" fontId="35" fillId="0" borderId="3" xfId="1387" applyFont="1" applyFill="1" applyBorder="1" applyAlignment="1">
      <alignment vertical="center"/>
    </xf>
    <xf numFmtId="0" fontId="35" fillId="0" borderId="3" xfId="1387" applyFont="1" applyBorder="1" applyAlignment="1">
      <alignment vertical="center"/>
    </xf>
    <xf numFmtId="0" fontId="34" fillId="0" borderId="0" xfId="0" applyFont="1" applyFill="1">
      <alignment vertical="center"/>
    </xf>
    <xf numFmtId="0" fontId="35" fillId="0" borderId="0" xfId="0" applyFont="1">
      <alignment vertical="center"/>
    </xf>
    <xf numFmtId="0" fontId="35" fillId="0" borderId="0" xfId="0" applyFont="1" applyFill="1">
      <alignment vertical="center"/>
    </xf>
    <xf numFmtId="0" fontId="35" fillId="0" borderId="0" xfId="0" applyFont="1" applyFill="1" applyBorder="1" applyAlignment="1">
      <alignment horizontal="center" vertical="center" wrapText="1"/>
    </xf>
    <xf numFmtId="178" fontId="35" fillId="0" borderId="0" xfId="0" applyNumberFormat="1" applyFont="1" applyFill="1">
      <alignment vertical="center"/>
    </xf>
    <xf numFmtId="179" fontId="35" fillId="0" borderId="0" xfId="0" applyNumberFormat="1" applyFont="1" applyFill="1">
      <alignment vertical="center"/>
    </xf>
    <xf numFmtId="180" fontId="35" fillId="0" borderId="0" xfId="0" applyNumberFormat="1" applyFont="1" applyFill="1">
      <alignment vertical="center"/>
    </xf>
    <xf numFmtId="180" fontId="34" fillId="0" borderId="0" xfId="0" applyNumberFormat="1" applyFont="1" applyAlignment="1">
      <alignment vertical="center" shrinkToFit="1"/>
    </xf>
    <xf numFmtId="0" fontId="38" fillId="0" borderId="0" xfId="2" applyNumberFormat="1" applyFont="1" applyFill="1" applyBorder="1" applyAlignment="1">
      <alignment vertical="center"/>
    </xf>
    <xf numFmtId="0" fontId="37" fillId="0" borderId="3" xfId="1148" applyFont="1" applyBorder="1" applyAlignment="1" applyProtection="1">
      <alignment vertical="center"/>
      <protection locked="0"/>
    </xf>
    <xf numFmtId="0" fontId="34" fillId="0" borderId="0" xfId="0" applyFont="1" applyFill="1" applyAlignment="1">
      <alignment vertical="center"/>
    </xf>
    <xf numFmtId="0" fontId="34" fillId="0" borderId="0" xfId="0" applyFont="1" applyFill="1" applyBorder="1" applyAlignment="1">
      <alignment vertical="center"/>
    </xf>
    <xf numFmtId="0" fontId="35" fillId="0" borderId="0" xfId="0" applyFont="1" applyFill="1" applyAlignment="1">
      <alignment vertical="center"/>
    </xf>
    <xf numFmtId="0" fontId="34" fillId="0" borderId="37" xfId="0" applyFont="1" applyFill="1" applyBorder="1" applyAlignment="1">
      <alignment vertical="center"/>
    </xf>
    <xf numFmtId="0" fontId="40" fillId="0" borderId="38" xfId="2" applyNumberFormat="1" applyFont="1" applyFill="1" applyBorder="1" applyAlignment="1">
      <alignment horizontal="center" vertical="center" wrapText="1" shrinkToFit="1"/>
    </xf>
    <xf numFmtId="0" fontId="40" fillId="0" borderId="0" xfId="2" applyNumberFormat="1" applyFont="1" applyFill="1" applyBorder="1" applyAlignment="1">
      <alignment horizontal="center" vertical="center" wrapText="1" shrinkToFit="1"/>
    </xf>
    <xf numFmtId="0" fontId="34" fillId="0" borderId="4" xfId="0" applyFont="1" applyFill="1" applyBorder="1" applyAlignment="1">
      <alignment vertical="center"/>
    </xf>
    <xf numFmtId="0" fontId="34" fillId="0" borderId="21" xfId="0" applyFont="1" applyFill="1" applyBorder="1" applyAlignment="1">
      <alignment vertical="center"/>
    </xf>
    <xf numFmtId="0" fontId="35" fillId="0" borderId="21" xfId="0" applyFont="1" applyBorder="1" applyAlignment="1">
      <alignment horizontal="center" vertical="center" shrinkToFit="1"/>
    </xf>
    <xf numFmtId="0" fontId="35" fillId="0" borderId="3" xfId="1387" applyFont="1" applyFill="1" applyBorder="1">
      <alignment vertical="center"/>
    </xf>
    <xf numFmtId="177" fontId="34" fillId="0" borderId="38" xfId="0" applyNumberFormat="1" applyFont="1" applyFill="1" applyBorder="1" applyAlignment="1">
      <alignment horizontal="right" vertical="center" shrinkToFit="1"/>
    </xf>
    <xf numFmtId="177" fontId="34" fillId="0" borderId="0" xfId="0" applyNumberFormat="1" applyFont="1" applyFill="1" applyBorder="1" applyAlignment="1">
      <alignment horizontal="right" vertical="center" shrinkToFit="1"/>
    </xf>
    <xf numFmtId="0" fontId="35" fillId="0" borderId="3" xfId="1387" applyFont="1" applyBorder="1">
      <alignment vertical="center"/>
    </xf>
    <xf numFmtId="0" fontId="39" fillId="0" borderId="0" xfId="2" applyNumberFormat="1" applyFont="1" applyFill="1" applyBorder="1" applyAlignment="1">
      <alignment vertical="center"/>
    </xf>
    <xf numFmtId="0" fontId="34" fillId="0" borderId="0" xfId="0" applyFont="1" applyBorder="1" applyAlignment="1">
      <alignment vertical="center"/>
    </xf>
    <xf numFmtId="0" fontId="35" fillId="0" borderId="0" xfId="0" applyFont="1" applyFill="1" applyBorder="1" applyAlignment="1">
      <alignment vertical="center"/>
    </xf>
    <xf numFmtId="0" fontId="35" fillId="0" borderId="0" xfId="0" applyFont="1" applyAlignment="1">
      <alignment vertical="center"/>
    </xf>
    <xf numFmtId="0" fontId="35" fillId="0" borderId="4" xfId="0" applyFont="1" applyFill="1" applyBorder="1" applyAlignment="1">
      <alignment vertical="center"/>
    </xf>
    <xf numFmtId="0" fontId="35" fillId="0" borderId="21" xfId="0" applyFont="1" applyFill="1" applyBorder="1" applyAlignment="1">
      <alignment vertical="center"/>
    </xf>
    <xf numFmtId="177" fontId="35" fillId="0" borderId="38" xfId="0" applyNumberFormat="1" applyFont="1" applyFill="1" applyBorder="1" applyAlignment="1">
      <alignment horizontal="right" vertical="center" shrinkToFit="1"/>
    </xf>
    <xf numFmtId="177" fontId="35" fillId="0" borderId="0" xfId="0" applyNumberFormat="1" applyFont="1" applyFill="1" applyBorder="1" applyAlignment="1">
      <alignment horizontal="right" vertical="center" shrinkToFit="1"/>
    </xf>
    <xf numFmtId="0" fontId="34" fillId="0" borderId="0" xfId="0" applyFont="1" applyBorder="1">
      <alignment vertical="center"/>
    </xf>
    <xf numFmtId="0" fontId="34" fillId="0" borderId="40" xfId="0" applyFont="1" applyBorder="1">
      <alignment vertical="center"/>
    </xf>
    <xf numFmtId="0" fontId="34" fillId="0" borderId="41" xfId="0" applyFont="1" applyBorder="1">
      <alignment vertical="center"/>
    </xf>
    <xf numFmtId="0" fontId="34" fillId="0" borderId="42" xfId="0" applyFont="1" applyBorder="1">
      <alignment vertical="center"/>
    </xf>
    <xf numFmtId="0" fontId="34" fillId="0" borderId="43" xfId="0" applyFont="1" applyBorder="1">
      <alignment vertical="center"/>
    </xf>
    <xf numFmtId="0" fontId="34" fillId="28" borderId="3" xfId="0" applyFont="1" applyFill="1" applyBorder="1">
      <alignment vertical="center"/>
    </xf>
    <xf numFmtId="0" fontId="34" fillId="0" borderId="44" xfId="0" applyFont="1" applyBorder="1" applyAlignment="1">
      <alignment vertical="center"/>
    </xf>
    <xf numFmtId="0" fontId="34" fillId="29" borderId="3" xfId="0" applyFont="1" applyFill="1" applyBorder="1">
      <alignment vertical="center"/>
    </xf>
    <xf numFmtId="0" fontId="34" fillId="30" borderId="3" xfId="0" applyFont="1" applyFill="1" applyBorder="1">
      <alignment vertical="center"/>
    </xf>
    <xf numFmtId="0" fontId="34" fillId="31" borderId="3" xfId="0" applyFont="1" applyFill="1" applyBorder="1">
      <alignment vertical="center"/>
    </xf>
    <xf numFmtId="0" fontId="34" fillId="32" borderId="3" xfId="0" applyFont="1" applyFill="1" applyBorder="1">
      <alignment vertical="center"/>
    </xf>
    <xf numFmtId="0" fontId="34" fillId="0" borderId="45" xfId="0" applyFont="1" applyBorder="1">
      <alignment vertical="center"/>
    </xf>
    <xf numFmtId="0" fontId="34" fillId="0" borderId="46" xfId="0" applyFont="1" applyBorder="1">
      <alignment vertical="center"/>
    </xf>
    <xf numFmtId="0" fontId="34" fillId="0" borderId="47" xfId="0" applyFont="1" applyBorder="1">
      <alignment vertical="center"/>
    </xf>
    <xf numFmtId="179" fontId="34" fillId="0" borderId="0" xfId="1551" applyNumberFormat="1" applyFont="1" applyBorder="1">
      <alignment vertical="center"/>
    </xf>
    <xf numFmtId="179" fontId="34" fillId="0" borderId="0" xfId="1551" applyNumberFormat="1" applyFont="1" applyBorder="1" applyAlignment="1">
      <alignment vertical="center"/>
    </xf>
    <xf numFmtId="0" fontId="34" fillId="0" borderId="47" xfId="0" applyFont="1" applyBorder="1" applyAlignment="1">
      <alignment vertical="center"/>
    </xf>
    <xf numFmtId="181" fontId="34" fillId="0" borderId="0" xfId="0" applyNumberFormat="1" applyFont="1" applyBorder="1">
      <alignment vertical="center"/>
    </xf>
    <xf numFmtId="0" fontId="35" fillId="27" borderId="3" xfId="0" applyFont="1" applyFill="1" applyBorder="1" applyAlignment="1">
      <alignment horizontal="center" vertical="center"/>
    </xf>
    <xf numFmtId="181" fontId="34" fillId="0" borderId="0" xfId="0" applyNumberFormat="1" applyFont="1" applyBorder="1" applyAlignment="1">
      <alignment vertical="center" shrinkToFit="1"/>
    </xf>
    <xf numFmtId="0" fontId="34" fillId="27" borderId="3" xfId="0" applyFont="1" applyFill="1" applyBorder="1">
      <alignment vertical="center"/>
    </xf>
    <xf numFmtId="0" fontId="39" fillId="27" borderId="3" xfId="1745" applyNumberFormat="1" applyFont="1" applyFill="1" applyBorder="1" applyAlignment="1">
      <alignment horizontal="center" vertical="center" wrapText="1"/>
    </xf>
    <xf numFmtId="0" fontId="47" fillId="0" borderId="0" xfId="1203" applyNumberFormat="1" applyFont="1" applyFill="1" applyBorder="1" applyAlignment="1">
      <alignment vertical="center"/>
    </xf>
    <xf numFmtId="0" fontId="36" fillId="0" borderId="0" xfId="0" applyFont="1" applyFill="1" applyBorder="1">
      <alignment vertical="center"/>
    </xf>
    <xf numFmtId="0" fontId="34" fillId="0" borderId="0" xfId="0" applyFont="1" applyFill="1" applyBorder="1">
      <alignment vertical="center"/>
    </xf>
    <xf numFmtId="0" fontId="36" fillId="0" borderId="0" xfId="0" applyFont="1" applyFill="1" applyBorder="1" applyAlignment="1">
      <alignment horizontal="center" vertical="center"/>
    </xf>
    <xf numFmtId="0" fontId="35" fillId="0" borderId="0" xfId="1135" applyFont="1">
      <alignment vertical="center"/>
    </xf>
    <xf numFmtId="0" fontId="48" fillId="0" borderId="0" xfId="0" applyFont="1" applyAlignment="1"/>
    <xf numFmtId="0" fontId="49" fillId="0" borderId="0" xfId="0" applyFont="1" applyAlignment="1"/>
    <xf numFmtId="0" fontId="50" fillId="0" borderId="0" xfId="1203" applyNumberFormat="1" applyFont="1" applyFill="1" applyBorder="1" applyAlignment="1">
      <alignment vertical="center"/>
    </xf>
    <xf numFmtId="0" fontId="36" fillId="0" borderId="0" xfId="0" applyFont="1" applyFill="1" applyAlignment="1">
      <alignment vertical="center"/>
    </xf>
    <xf numFmtId="0" fontId="34" fillId="0" borderId="0" xfId="1135" applyFont="1" applyFill="1">
      <alignment vertical="center"/>
    </xf>
    <xf numFmtId="0" fontId="37" fillId="27" borderId="3" xfId="1745" applyNumberFormat="1" applyFont="1" applyFill="1" applyBorder="1" applyAlignment="1">
      <alignment horizontal="center" vertical="center" wrapText="1"/>
    </xf>
    <xf numFmtId="0" fontId="35" fillId="0" borderId="3" xfId="0" applyFont="1" applyFill="1" applyBorder="1" applyAlignment="1">
      <alignment vertical="center" shrinkToFit="1"/>
    </xf>
    <xf numFmtId="0" fontId="35" fillId="0" borderId="3" xfId="0" applyFont="1" applyFill="1" applyBorder="1" applyAlignment="1">
      <alignment vertical="center" wrapText="1" shrinkToFit="1"/>
    </xf>
    <xf numFmtId="0" fontId="34" fillId="0" borderId="0" xfId="1685" applyFont="1">
      <alignment vertical="center"/>
    </xf>
    <xf numFmtId="0" fontId="34" fillId="0" borderId="0" xfId="1685" applyFont="1" applyAlignment="1">
      <alignment vertical="center"/>
    </xf>
    <xf numFmtId="0" fontId="34" fillId="0" borderId="0" xfId="1685" applyFont="1" applyFill="1">
      <alignment vertical="center"/>
    </xf>
    <xf numFmtId="0" fontId="34" fillId="0" borderId="0" xfId="1685" applyFont="1" applyFill="1" applyAlignment="1">
      <alignment vertical="center"/>
    </xf>
    <xf numFmtId="0" fontId="40" fillId="0" borderId="0" xfId="1685" applyFont="1">
      <alignment vertical="center"/>
    </xf>
    <xf numFmtId="0" fontId="40" fillId="0" borderId="0" xfId="1685" applyFont="1" applyFill="1">
      <alignment vertical="center"/>
    </xf>
    <xf numFmtId="0" fontId="34" fillId="0" borderId="0" xfId="1135" applyFont="1" applyAlignment="1">
      <alignment vertical="center"/>
    </xf>
    <xf numFmtId="0" fontId="35" fillId="0" borderId="0" xfId="1135" applyFont="1" applyAlignment="1">
      <alignment vertical="center"/>
    </xf>
    <xf numFmtId="0" fontId="35" fillId="0" borderId="0" xfId="1135" applyFont="1" applyBorder="1" applyAlignment="1">
      <alignment vertical="center"/>
    </xf>
    <xf numFmtId="0" fontId="35" fillId="0" borderId="0" xfId="1135" applyFont="1" applyBorder="1" applyAlignment="1">
      <alignment horizontal="center" vertical="center"/>
    </xf>
    <xf numFmtId="0" fontId="44" fillId="0" borderId="0" xfId="1135" applyFont="1" applyFill="1" applyBorder="1" applyAlignment="1">
      <alignment horizontal="right" vertical="center"/>
    </xf>
    <xf numFmtId="178" fontId="40" fillId="0" borderId="0" xfId="852" applyNumberFormat="1" applyFont="1" applyFill="1" applyBorder="1" applyAlignment="1">
      <alignment vertical="center"/>
    </xf>
    <xf numFmtId="0" fontId="52" fillId="0" borderId="0" xfId="1177" applyNumberFormat="1" applyFont="1" applyFill="1" applyBorder="1" applyAlignment="1">
      <alignment vertical="center"/>
    </xf>
    <xf numFmtId="0" fontId="35" fillId="0" borderId="0" xfId="1135" applyFont="1" applyAlignment="1">
      <alignment horizontal="center" vertical="center"/>
    </xf>
    <xf numFmtId="0" fontId="38" fillId="0" borderId="0" xfId="1203" applyNumberFormat="1" applyFont="1" applyFill="1" applyBorder="1" applyAlignment="1">
      <alignment vertical="center"/>
    </xf>
    <xf numFmtId="0" fontId="35" fillId="27" borderId="19" xfId="0" applyFont="1" applyFill="1" applyBorder="1" applyAlignment="1">
      <alignment horizontal="center" vertical="center"/>
    </xf>
    <xf numFmtId="0" fontId="34" fillId="0" borderId="0" xfId="1135" applyFont="1" applyAlignment="1">
      <alignment horizontal="center" vertical="center"/>
    </xf>
    <xf numFmtId="179" fontId="35" fillId="0" borderId="3" xfId="0" applyNumberFormat="1" applyFont="1" applyFill="1" applyBorder="1" applyAlignment="1">
      <alignment horizontal="right" vertical="center"/>
    </xf>
    <xf numFmtId="179" fontId="35" fillId="0" borderId="3" xfId="1" applyNumberFormat="1" applyFont="1" applyFill="1" applyBorder="1" applyAlignment="1">
      <alignment horizontal="right" vertical="center"/>
    </xf>
    <xf numFmtId="179" fontId="35" fillId="0" borderId="48" xfId="0" applyNumberFormat="1" applyFont="1" applyFill="1" applyBorder="1" applyAlignment="1">
      <alignment horizontal="right" vertical="center"/>
    </xf>
    <xf numFmtId="179" fontId="35" fillId="0" borderId="49" xfId="0" applyNumberFormat="1" applyFont="1" applyFill="1" applyBorder="1" applyAlignment="1">
      <alignment horizontal="right" vertical="center"/>
    </xf>
    <xf numFmtId="179" fontId="35" fillId="0" borderId="49" xfId="1" applyNumberFormat="1" applyFont="1" applyFill="1" applyBorder="1" applyAlignment="1">
      <alignment horizontal="right" vertical="center"/>
    </xf>
    <xf numFmtId="179" fontId="35" fillId="0" borderId="3" xfId="0" applyNumberFormat="1" applyFont="1" applyBorder="1" applyAlignment="1">
      <alignment horizontal="right" vertical="center"/>
    </xf>
    <xf numFmtId="179" fontId="35" fillId="0" borderId="55" xfId="0" applyNumberFormat="1" applyFont="1" applyFill="1" applyBorder="1" applyAlignment="1">
      <alignment horizontal="right" vertical="center"/>
    </xf>
    <xf numFmtId="0" fontId="39" fillId="27" borderId="4" xfId="1685" applyFont="1" applyFill="1" applyBorder="1" applyAlignment="1">
      <alignment horizontal="center" vertical="center" wrapText="1"/>
    </xf>
    <xf numFmtId="179" fontId="35" fillId="0" borderId="48" xfId="1554" applyNumberFormat="1" applyFont="1" applyFill="1" applyBorder="1" applyAlignment="1">
      <alignment horizontal="right" vertical="center"/>
    </xf>
    <xf numFmtId="179" fontId="35" fillId="0" borderId="49" xfId="1554" applyNumberFormat="1" applyFont="1" applyFill="1" applyBorder="1" applyAlignment="1">
      <alignment horizontal="right" vertical="center"/>
    </xf>
    <xf numFmtId="179" fontId="35" fillId="0" borderId="59" xfId="1554" applyNumberFormat="1" applyFont="1" applyFill="1" applyBorder="1" applyAlignment="1">
      <alignment horizontal="right" vertical="center"/>
    </xf>
    <xf numFmtId="179" fontId="35" fillId="0" borderId="3" xfId="1554" applyNumberFormat="1" applyFont="1" applyFill="1" applyBorder="1" applyAlignment="1">
      <alignment horizontal="right" vertical="center"/>
    </xf>
    <xf numFmtId="178" fontId="35" fillId="0" borderId="3" xfId="1135" applyNumberFormat="1" applyFont="1" applyBorder="1" applyAlignment="1">
      <alignment horizontal="right" vertical="center"/>
    </xf>
    <xf numFmtId="0" fontId="35" fillId="27" borderId="3" xfId="0" applyFont="1" applyFill="1" applyBorder="1" applyAlignment="1">
      <alignment horizontal="center" vertical="center"/>
    </xf>
    <xf numFmtId="0" fontId="37" fillId="27" borderId="18" xfId="1745" applyNumberFormat="1" applyFont="1" applyFill="1" applyBorder="1" applyAlignment="1">
      <alignment horizontal="center" vertical="center" wrapText="1"/>
    </xf>
    <xf numFmtId="0" fontId="35" fillId="0" borderId="3" xfId="1135" applyFont="1" applyBorder="1" applyAlignment="1">
      <alignment vertical="center"/>
    </xf>
    <xf numFmtId="0" fontId="37" fillId="0" borderId="3" xfId="1746" applyFont="1" applyFill="1" applyBorder="1" applyAlignment="1">
      <alignment vertical="center" shrinkToFit="1"/>
    </xf>
    <xf numFmtId="179" fontId="35" fillId="0" borderId="24" xfId="0" applyNumberFormat="1" applyFont="1" applyBorder="1" applyAlignment="1">
      <alignment horizontal="right" vertical="center"/>
    </xf>
    <xf numFmtId="178" fontId="35" fillId="0" borderId="3" xfId="0" applyNumberFormat="1" applyFont="1" applyBorder="1" applyAlignment="1">
      <alignment horizontal="right" vertical="center"/>
    </xf>
    <xf numFmtId="178" fontId="35" fillId="0" borderId="3" xfId="0" applyNumberFormat="1" applyFont="1" applyFill="1" applyBorder="1" applyAlignment="1">
      <alignment horizontal="right" vertical="center"/>
    </xf>
    <xf numFmtId="178" fontId="35" fillId="0" borderId="3" xfId="1" applyNumberFormat="1" applyFont="1" applyBorder="1" applyAlignment="1">
      <alignment horizontal="right" vertical="center"/>
    </xf>
    <xf numFmtId="178" fontId="35" fillId="0" borderId="4" xfId="1" applyNumberFormat="1" applyFont="1" applyFill="1" applyBorder="1" applyAlignment="1">
      <alignment horizontal="right" vertical="center" shrinkToFit="1"/>
    </xf>
    <xf numFmtId="178" fontId="35" fillId="0" borderId="4" xfId="0" applyNumberFormat="1" applyFont="1" applyBorder="1" applyAlignment="1">
      <alignment horizontal="right" vertical="center" shrinkToFit="1"/>
    </xf>
    <xf numFmtId="178" fontId="35" fillId="0" borderId="7" xfId="0" applyNumberFormat="1" applyFont="1" applyBorder="1" applyAlignment="1">
      <alignment horizontal="right" vertical="center" shrinkToFit="1"/>
    </xf>
    <xf numFmtId="178" fontId="35" fillId="0" borderId="3" xfId="1" applyNumberFormat="1" applyFont="1" applyFill="1" applyBorder="1" applyAlignment="1">
      <alignment horizontal="right" vertical="center" shrinkToFit="1"/>
    </xf>
    <xf numFmtId="178" fontId="35" fillId="0" borderId="7" xfId="1" applyNumberFormat="1" applyFont="1" applyFill="1" applyBorder="1" applyAlignment="1">
      <alignment horizontal="right" vertical="center" shrinkToFit="1"/>
    </xf>
    <xf numFmtId="178" fontId="35" fillId="0" borderId="5" xfId="1" applyNumberFormat="1" applyFont="1" applyBorder="1" applyAlignment="1">
      <alignment horizontal="right" vertical="center" shrinkToFit="1"/>
    </xf>
    <xf numFmtId="178" fontId="35" fillId="0" borderId="5" xfId="1" applyNumberFormat="1" applyFont="1" applyFill="1" applyBorder="1" applyAlignment="1">
      <alignment horizontal="right" vertical="center" shrinkToFit="1"/>
    </xf>
    <xf numFmtId="178" fontId="35" fillId="0" borderId="36" xfId="0" applyNumberFormat="1" applyFont="1" applyBorder="1" applyAlignment="1">
      <alignment horizontal="right" vertical="center"/>
    </xf>
    <xf numFmtId="178" fontId="37" fillId="0" borderId="7" xfId="1" applyNumberFormat="1" applyFont="1" applyFill="1" applyBorder="1" applyAlignment="1">
      <alignment horizontal="right" vertical="center" shrinkToFit="1"/>
    </xf>
    <xf numFmtId="178" fontId="37" fillId="0" borderId="5" xfId="1" applyNumberFormat="1" applyFont="1" applyFill="1" applyBorder="1" applyAlignment="1">
      <alignment horizontal="right" vertical="center" shrinkToFit="1"/>
    </xf>
    <xf numFmtId="178" fontId="35" fillId="0" borderId="4" xfId="0" applyNumberFormat="1" applyFont="1" applyFill="1" applyBorder="1" applyAlignment="1">
      <alignment horizontal="right" vertical="center" shrinkToFit="1"/>
    </xf>
    <xf numFmtId="178" fontId="35" fillId="0" borderId="7" xfId="0" applyNumberFormat="1" applyFont="1" applyFill="1" applyBorder="1" applyAlignment="1">
      <alignment horizontal="right" vertical="center" shrinkToFit="1"/>
    </xf>
    <xf numFmtId="178" fontId="37" fillId="0" borderId="3" xfId="0" applyNumberFormat="1" applyFont="1" applyFill="1" applyBorder="1" applyAlignment="1">
      <alignment horizontal="right" vertical="center"/>
    </xf>
    <xf numFmtId="178" fontId="35" fillId="0" borderId="48" xfId="1" applyNumberFormat="1" applyFont="1" applyFill="1" applyBorder="1" applyAlignment="1">
      <alignment horizontal="right" vertical="center" shrinkToFit="1"/>
    </xf>
    <xf numFmtId="178" fontId="35" fillId="0" borderId="49" xfId="1" applyNumberFormat="1" applyFont="1" applyFill="1" applyBorder="1" applyAlignment="1">
      <alignment horizontal="right" vertical="center" shrinkToFit="1"/>
    </xf>
    <xf numFmtId="178" fontId="35" fillId="0" borderId="51" xfId="0" applyNumberFormat="1" applyFont="1" applyFill="1" applyBorder="1" applyAlignment="1">
      <alignment horizontal="right" vertical="center" shrinkToFit="1"/>
    </xf>
    <xf numFmtId="178" fontId="35" fillId="0" borderId="51" xfId="1" applyNumberFormat="1" applyFont="1" applyFill="1" applyBorder="1" applyAlignment="1">
      <alignment horizontal="right" vertical="center" shrinkToFit="1"/>
    </xf>
    <xf numFmtId="178" fontId="35" fillId="0" borderId="55" xfId="1" applyNumberFormat="1" applyFont="1" applyFill="1" applyBorder="1" applyAlignment="1">
      <alignment horizontal="right" vertical="center" shrinkToFit="1"/>
    </xf>
    <xf numFmtId="178" fontId="35" fillId="0" borderId="65" xfId="1685" applyNumberFormat="1" applyFont="1" applyFill="1" applyBorder="1" applyAlignment="1">
      <alignment horizontal="right" vertical="center" shrinkToFit="1"/>
    </xf>
    <xf numFmtId="178" fontId="35" fillId="0" borderId="66" xfId="1685" applyNumberFormat="1" applyFont="1" applyFill="1" applyBorder="1" applyAlignment="1">
      <alignment horizontal="right" vertical="center" shrinkToFit="1"/>
    </xf>
    <xf numFmtId="178" fontId="35" fillId="0" borderId="67" xfId="1685" applyNumberFormat="1" applyFont="1" applyFill="1" applyBorder="1" applyAlignment="1">
      <alignment horizontal="right" vertical="center" shrinkToFit="1"/>
    </xf>
    <xf numFmtId="178" fontId="35" fillId="0" borderId="68" xfId="1685" applyNumberFormat="1" applyFont="1" applyFill="1" applyBorder="1" applyAlignment="1">
      <alignment horizontal="right" vertical="center" shrinkToFit="1"/>
    </xf>
    <xf numFmtId="178" fontId="35" fillId="0" borderId="30" xfId="1685" applyNumberFormat="1" applyFont="1" applyFill="1" applyBorder="1" applyAlignment="1">
      <alignment horizontal="right" vertical="center" shrinkToFit="1"/>
    </xf>
    <xf numFmtId="178" fontId="35" fillId="0" borderId="69" xfId="1685" applyNumberFormat="1" applyFont="1" applyFill="1" applyBorder="1" applyAlignment="1">
      <alignment horizontal="right" vertical="center" shrinkToFit="1"/>
    </xf>
    <xf numFmtId="178" fontId="35" fillId="0" borderId="70" xfId="1685" applyNumberFormat="1" applyFont="1" applyFill="1" applyBorder="1" applyAlignment="1">
      <alignment horizontal="right" vertical="center" shrinkToFit="1"/>
    </xf>
    <xf numFmtId="178" fontId="35" fillId="0" borderId="32" xfId="1685" applyNumberFormat="1" applyFont="1" applyFill="1" applyBorder="1" applyAlignment="1">
      <alignment horizontal="right" vertical="center" shrinkToFit="1"/>
    </xf>
    <xf numFmtId="178" fontId="35" fillId="0" borderId="48" xfId="1685" applyNumberFormat="1" applyFont="1" applyFill="1" applyBorder="1" applyAlignment="1">
      <alignment horizontal="right" vertical="center" shrinkToFit="1"/>
    </xf>
    <xf numFmtId="179" fontId="35" fillId="0" borderId="48" xfId="1685" applyNumberFormat="1" applyFont="1" applyFill="1" applyBorder="1" applyAlignment="1">
      <alignment horizontal="right" vertical="center" shrinkToFit="1"/>
    </xf>
    <xf numFmtId="178" fontId="35" fillId="0" borderId="49" xfId="1685" applyNumberFormat="1" applyFont="1" applyFill="1" applyBorder="1" applyAlignment="1">
      <alignment horizontal="right" vertical="center" shrinkToFit="1"/>
    </xf>
    <xf numFmtId="179" fontId="35" fillId="0" borderId="49" xfId="1685" applyNumberFormat="1" applyFont="1" applyFill="1" applyBorder="1" applyAlignment="1">
      <alignment horizontal="right" vertical="center" shrinkToFit="1"/>
    </xf>
    <xf numFmtId="178" fontId="35" fillId="0" borderId="55" xfId="1685" applyNumberFormat="1" applyFont="1" applyFill="1" applyBorder="1" applyAlignment="1">
      <alignment horizontal="right" vertical="center" shrinkToFit="1"/>
    </xf>
    <xf numFmtId="179" fontId="35" fillId="0" borderId="55" xfId="1685" applyNumberFormat="1" applyFont="1" applyFill="1" applyBorder="1" applyAlignment="1">
      <alignment horizontal="right" vertical="center" shrinkToFit="1"/>
    </xf>
    <xf numFmtId="178" fontId="35" fillId="0" borderId="59" xfId="1685" applyNumberFormat="1" applyFont="1" applyFill="1" applyBorder="1" applyAlignment="1">
      <alignment horizontal="right" vertical="center" shrinkToFit="1"/>
    </xf>
    <xf numFmtId="179" fontId="35" fillId="0" borderId="59" xfId="1685" applyNumberFormat="1" applyFont="1" applyFill="1" applyBorder="1" applyAlignment="1">
      <alignment horizontal="right" vertical="center" shrinkToFit="1"/>
    </xf>
    <xf numFmtId="178" fontId="35" fillId="0" borderId="72" xfId="1685" applyNumberFormat="1" applyFont="1" applyFill="1" applyBorder="1" applyAlignment="1">
      <alignment horizontal="right" vertical="center" shrinkToFit="1"/>
    </xf>
    <xf numFmtId="178" fontId="35" fillId="0" borderId="51" xfId="1685" applyNumberFormat="1" applyFont="1" applyFill="1" applyBorder="1" applyAlignment="1">
      <alignment horizontal="right" vertical="center" shrinkToFit="1"/>
    </xf>
    <xf numFmtId="179" fontId="35" fillId="0" borderId="51" xfId="1685" applyNumberFormat="1" applyFont="1" applyFill="1" applyBorder="1" applyAlignment="1">
      <alignment horizontal="right" vertical="center" shrinkToFit="1"/>
    </xf>
    <xf numFmtId="178" fontId="35" fillId="0" borderId="34" xfId="1685" applyNumberFormat="1" applyFont="1" applyFill="1" applyBorder="1" applyAlignment="1">
      <alignment horizontal="right" vertical="center" shrinkToFit="1"/>
    </xf>
    <xf numFmtId="178" fontId="35" fillId="0" borderId="74" xfId="1685" applyNumberFormat="1" applyFont="1" applyFill="1" applyBorder="1" applyAlignment="1">
      <alignment horizontal="right" vertical="center" shrinkToFit="1"/>
    </xf>
    <xf numFmtId="178" fontId="35" fillId="0" borderId="73" xfId="1685" applyNumberFormat="1" applyFont="1" applyFill="1" applyBorder="1" applyAlignment="1">
      <alignment horizontal="right" vertical="center" shrinkToFit="1"/>
    </xf>
    <xf numFmtId="179" fontId="35" fillId="0" borderId="73" xfId="1685" applyNumberFormat="1" applyFont="1" applyFill="1" applyBorder="1" applyAlignment="1">
      <alignment horizontal="right" vertical="center" shrinkToFit="1"/>
    </xf>
    <xf numFmtId="178" fontId="35" fillId="0" borderId="75" xfId="1685" applyNumberFormat="1" applyFont="1" applyFill="1" applyBorder="1" applyAlignment="1">
      <alignment horizontal="right" vertical="center" shrinkToFit="1"/>
    </xf>
    <xf numFmtId="0" fontId="35" fillId="27" borderId="3" xfId="0" applyFont="1" applyFill="1" applyBorder="1" applyAlignment="1">
      <alignment horizontal="center" vertical="center"/>
    </xf>
    <xf numFmtId="0" fontId="35" fillId="27" borderId="3" xfId="0" applyFont="1" applyFill="1" applyBorder="1" applyAlignment="1">
      <alignment horizontal="center" vertical="center" shrinkToFit="1"/>
    </xf>
    <xf numFmtId="178" fontId="35" fillId="0" borderId="6" xfId="1" applyNumberFormat="1" applyFont="1" applyFill="1" applyBorder="1" applyAlignment="1">
      <alignment horizontal="right" vertical="center" shrinkToFit="1"/>
    </xf>
    <xf numFmtId="179" fontId="35" fillId="0" borderId="4" xfId="0" applyNumberFormat="1" applyFont="1" applyFill="1" applyBorder="1" applyAlignment="1">
      <alignment horizontal="right" vertical="center" shrinkToFit="1"/>
    </xf>
    <xf numFmtId="179" fontId="35" fillId="0" borderId="7" xfId="0" applyNumberFormat="1" applyFont="1" applyFill="1" applyBorder="1" applyAlignment="1">
      <alignment horizontal="right" vertical="center" shrinkToFit="1"/>
    </xf>
    <xf numFmtId="179" fontId="35" fillId="0" borderId="4" xfId="0" applyNumberFormat="1" applyFont="1" applyFill="1" applyBorder="1" applyAlignment="1">
      <alignment horizontal="right" vertical="center"/>
    </xf>
    <xf numFmtId="179" fontId="35" fillId="0" borderId="7" xfId="0" applyNumberFormat="1" applyFont="1" applyFill="1" applyBorder="1" applyAlignment="1">
      <alignment horizontal="right" vertical="center"/>
    </xf>
    <xf numFmtId="179" fontId="35" fillId="0" borderId="51" xfId="0" applyNumberFormat="1" applyFont="1" applyFill="1" applyBorder="1" applyAlignment="1">
      <alignment horizontal="right" vertical="center"/>
    </xf>
    <xf numFmtId="178" fontId="35" fillId="0" borderId="61" xfId="1135" applyNumberFormat="1" applyFont="1" applyFill="1" applyBorder="1" applyAlignment="1">
      <alignment horizontal="right" vertical="center"/>
    </xf>
    <xf numFmtId="178" fontId="35" fillId="0" borderId="49" xfId="1135" applyNumberFormat="1" applyFont="1" applyFill="1" applyBorder="1" applyAlignment="1">
      <alignment horizontal="right" vertical="center"/>
    </xf>
    <xf numFmtId="178" fontId="35" fillId="0" borderId="51" xfId="1135" applyNumberFormat="1" applyFont="1" applyFill="1" applyBorder="1" applyAlignment="1">
      <alignment horizontal="right" vertical="center"/>
    </xf>
    <xf numFmtId="178" fontId="35" fillId="0" borderId="3" xfId="1135" applyNumberFormat="1" applyFont="1" applyFill="1" applyBorder="1" applyAlignment="1">
      <alignment horizontal="right" vertical="center"/>
    </xf>
    <xf numFmtId="178" fontId="35" fillId="0" borderId="29" xfId="1685" applyNumberFormat="1" applyFont="1" applyFill="1" applyBorder="1" applyAlignment="1">
      <alignment horizontal="right" vertical="center" shrinkToFit="1"/>
    </xf>
    <xf numFmtId="178" fontId="35" fillId="0" borderId="71" xfId="1685" applyNumberFormat="1" applyFont="1" applyFill="1" applyBorder="1" applyAlignment="1">
      <alignment horizontal="right" vertical="center" shrinkToFit="1"/>
    </xf>
    <xf numFmtId="0" fontId="35" fillId="0" borderId="38" xfId="0" applyFont="1" applyFill="1" applyBorder="1" applyAlignment="1">
      <alignment horizontal="center" vertical="center"/>
    </xf>
    <xf numFmtId="0" fontId="35" fillId="0" borderId="0" xfId="0" applyFont="1" applyFill="1" applyBorder="1" applyAlignment="1">
      <alignment horizontal="center" vertical="center"/>
    </xf>
    <xf numFmtId="0" fontId="35" fillId="27" borderId="3" xfId="0" applyFont="1" applyFill="1" applyBorder="1" applyAlignment="1">
      <alignment horizontal="center" vertical="center"/>
    </xf>
    <xf numFmtId="0" fontId="35" fillId="27" borderId="3" xfId="0" applyFont="1" applyFill="1" applyBorder="1" applyAlignment="1">
      <alignment horizontal="center" vertical="center" shrinkToFit="1"/>
    </xf>
    <xf numFmtId="0" fontId="35" fillId="27" borderId="3" xfId="1685" applyFont="1" applyFill="1" applyBorder="1" applyAlignment="1">
      <alignment horizontal="center" vertical="center" wrapText="1"/>
    </xf>
    <xf numFmtId="0" fontId="35" fillId="27" borderId="3" xfId="0" applyFont="1" applyFill="1" applyBorder="1" applyAlignment="1">
      <alignment horizontal="center" vertical="center" shrinkToFit="1"/>
    </xf>
    <xf numFmtId="0" fontId="35" fillId="0" borderId="0" xfId="0" applyFont="1" applyBorder="1">
      <alignment vertical="center"/>
    </xf>
    <xf numFmtId="0" fontId="35" fillId="0" borderId="0" xfId="0" applyFont="1" applyBorder="1" applyAlignment="1">
      <alignment horizontal="center" vertical="center"/>
    </xf>
    <xf numFmtId="178" fontId="35" fillId="0" borderId="0" xfId="1" applyNumberFormat="1" applyFont="1" applyBorder="1" applyAlignment="1">
      <alignment horizontal="right" vertical="center"/>
    </xf>
    <xf numFmtId="0" fontId="35" fillId="27" borderId="3" xfId="0" applyFont="1" applyFill="1" applyBorder="1" applyAlignment="1">
      <alignment horizontal="center" vertical="center"/>
    </xf>
    <xf numFmtId="0" fontId="36" fillId="27" borderId="3" xfId="0" applyFont="1" applyFill="1" applyBorder="1" applyAlignment="1">
      <alignment horizontal="center" vertical="center" wrapText="1"/>
    </xf>
    <xf numFmtId="0" fontId="36" fillId="27" borderId="4" xfId="1685" applyFont="1" applyFill="1" applyBorder="1" applyAlignment="1">
      <alignment horizontal="center" vertical="center" wrapText="1"/>
    </xf>
    <xf numFmtId="0" fontId="34" fillId="0" borderId="38" xfId="1685" applyFont="1" applyBorder="1">
      <alignment vertical="center"/>
    </xf>
    <xf numFmtId="0" fontId="34" fillId="0" borderId="0" xfId="1685" applyFont="1" applyBorder="1">
      <alignment vertical="center"/>
    </xf>
    <xf numFmtId="0" fontId="34" fillId="0" borderId="0" xfId="1685" applyFont="1" applyBorder="1" applyAlignment="1">
      <alignment vertical="center"/>
    </xf>
    <xf numFmtId="0" fontId="34" fillId="0" borderId="37" xfId="1685" applyFont="1" applyBorder="1" applyAlignment="1">
      <alignment vertical="center"/>
    </xf>
    <xf numFmtId="0" fontId="35" fillId="27" borderId="3" xfId="0" applyFont="1" applyFill="1" applyBorder="1" applyAlignment="1">
      <alignment horizontal="center" vertical="center"/>
    </xf>
    <xf numFmtId="178" fontId="35" fillId="0" borderId="36" xfId="0" applyNumberFormat="1" applyFont="1" applyBorder="1" applyAlignment="1">
      <alignment horizontal="right" vertical="center" shrinkToFit="1"/>
    </xf>
    <xf numFmtId="0" fontId="34" fillId="0" borderId="0" xfId="1685" applyFont="1" applyFill="1" applyBorder="1">
      <alignment vertical="center"/>
    </xf>
    <xf numFmtId="0" fontId="34" fillId="0" borderId="76" xfId="1685" applyFont="1" applyFill="1" applyBorder="1" applyAlignment="1">
      <alignment vertical="center"/>
    </xf>
    <xf numFmtId="0" fontId="34" fillId="0" borderId="76" xfId="1685" applyFont="1" applyFill="1" applyBorder="1">
      <alignment vertical="center"/>
    </xf>
    <xf numFmtId="0" fontId="40" fillId="0" borderId="76" xfId="1685" applyFont="1" applyFill="1" applyBorder="1">
      <alignment vertical="center"/>
    </xf>
    <xf numFmtId="178" fontId="35" fillId="0" borderId="59" xfId="1" applyNumberFormat="1" applyFont="1" applyFill="1" applyBorder="1" applyAlignment="1">
      <alignment horizontal="right" vertical="center" shrinkToFit="1"/>
    </xf>
    <xf numFmtId="179" fontId="35" fillId="0" borderId="59" xfId="0" applyNumberFormat="1" applyFont="1" applyFill="1" applyBorder="1" applyAlignment="1">
      <alignment horizontal="right" vertical="center"/>
    </xf>
    <xf numFmtId="178" fontId="35" fillId="0" borderId="77" xfId="1685" applyNumberFormat="1" applyFont="1" applyFill="1" applyBorder="1" applyAlignment="1">
      <alignment horizontal="right" vertical="center" shrinkToFit="1"/>
    </xf>
    <xf numFmtId="178" fontId="35" fillId="0" borderId="78" xfId="1685" applyNumberFormat="1" applyFont="1" applyFill="1" applyBorder="1" applyAlignment="1">
      <alignment horizontal="right" vertical="center" shrinkToFit="1"/>
    </xf>
    <xf numFmtId="178" fontId="35" fillId="0" borderId="35" xfId="1685" applyNumberFormat="1" applyFont="1" applyFill="1" applyBorder="1" applyAlignment="1">
      <alignment horizontal="right" vertical="center" shrinkToFit="1"/>
    </xf>
    <xf numFmtId="178" fontId="35" fillId="0" borderId="79" xfId="1685" applyNumberFormat="1" applyFont="1" applyFill="1" applyBorder="1" applyAlignment="1">
      <alignment horizontal="right" vertical="center" shrinkToFit="1"/>
    </xf>
    <xf numFmtId="0" fontId="34" fillId="0" borderId="0" xfId="1685" applyFont="1" applyFill="1" applyBorder="1" applyAlignment="1">
      <alignment vertical="center"/>
    </xf>
    <xf numFmtId="0" fontId="35" fillId="27" borderId="3" xfId="0" applyFont="1" applyFill="1" applyBorder="1" applyAlignment="1">
      <alignment horizontal="center" vertical="center"/>
    </xf>
    <xf numFmtId="0" fontId="34" fillId="0" borderId="38" xfId="1685" applyFont="1" applyFill="1" applyBorder="1">
      <alignment vertical="center"/>
    </xf>
    <xf numFmtId="0" fontId="34" fillId="0" borderId="37" xfId="1685" applyFont="1" applyFill="1" applyBorder="1" applyAlignment="1">
      <alignment vertical="center"/>
    </xf>
    <xf numFmtId="0" fontId="40" fillId="0" borderId="37" xfId="1685" applyFont="1" applyBorder="1">
      <alignment vertical="center"/>
    </xf>
    <xf numFmtId="0" fontId="34" fillId="0" borderId="37" xfId="1685" applyFont="1" applyBorder="1">
      <alignment vertical="center"/>
    </xf>
    <xf numFmtId="0" fontId="35" fillId="0" borderId="3" xfId="0" applyFont="1" applyBorder="1" applyAlignment="1">
      <alignment horizontal="center" vertical="center"/>
    </xf>
    <xf numFmtId="0" fontId="35" fillId="0" borderId="18" xfId="0" applyFont="1" applyFill="1" applyBorder="1" applyAlignment="1">
      <alignment horizontal="center" vertical="center" wrapText="1"/>
    </xf>
    <xf numFmtId="0" fontId="35" fillId="0" borderId="3" xfId="0" applyFont="1" applyFill="1" applyBorder="1" applyAlignment="1">
      <alignment horizontal="center" vertical="center" wrapText="1"/>
    </xf>
    <xf numFmtId="0" fontId="35" fillId="0" borderId="3" xfId="0" applyFont="1" applyFill="1" applyBorder="1" applyAlignment="1">
      <alignment horizontal="center" vertical="center"/>
    </xf>
    <xf numFmtId="0" fontId="35" fillId="0" borderId="3" xfId="0" applyFont="1" applyFill="1" applyBorder="1">
      <alignment vertical="center"/>
    </xf>
    <xf numFmtId="0" fontId="34" fillId="0" borderId="19" xfId="0" applyFont="1" applyBorder="1">
      <alignment vertical="center"/>
    </xf>
    <xf numFmtId="0" fontId="35" fillId="0" borderId="3" xfId="0" applyFont="1" applyBorder="1" applyAlignment="1">
      <alignment horizontal="center" vertical="center" wrapText="1"/>
    </xf>
    <xf numFmtId="0" fontId="35" fillId="0" borderId="19" xfId="1387" applyFont="1" applyFill="1" applyBorder="1" applyAlignment="1">
      <alignment vertical="center"/>
    </xf>
    <xf numFmtId="0" fontId="37" fillId="0" borderId="19" xfId="1148" applyFont="1" applyFill="1" applyBorder="1" applyAlignment="1" applyProtection="1">
      <alignment vertical="center"/>
      <protection locked="0"/>
    </xf>
    <xf numFmtId="0" fontId="40" fillId="0" borderId="0" xfId="1685" applyFont="1" applyFill="1" applyBorder="1">
      <alignment vertical="center"/>
    </xf>
    <xf numFmtId="49" fontId="35" fillId="0" borderId="3" xfId="0" applyNumberFormat="1" applyFont="1" applyFill="1" applyBorder="1" applyAlignment="1">
      <alignment horizontal="center" vertical="center" shrinkToFit="1"/>
    </xf>
    <xf numFmtId="49" fontId="35" fillId="0" borderId="30" xfId="0" applyNumberFormat="1" applyFont="1" applyFill="1" applyBorder="1" applyAlignment="1">
      <alignment horizontal="center" vertical="center" shrinkToFit="1"/>
    </xf>
    <xf numFmtId="49" fontId="35" fillId="0" borderId="49" xfId="0" applyNumberFormat="1" applyFont="1" applyFill="1" applyBorder="1" applyAlignment="1">
      <alignment horizontal="center" vertical="center" shrinkToFit="1"/>
    </xf>
    <xf numFmtId="49" fontId="35" fillId="0" borderId="48" xfId="0" applyNumberFormat="1" applyFont="1" applyFill="1" applyBorder="1" applyAlignment="1">
      <alignment horizontal="center" vertical="center" shrinkToFit="1"/>
    </xf>
    <xf numFmtId="49" fontId="35" fillId="0" borderId="55" xfId="0" applyNumberFormat="1" applyFont="1" applyFill="1" applyBorder="1" applyAlignment="1">
      <alignment horizontal="center" vertical="center" shrinkToFit="1"/>
    </xf>
    <xf numFmtId="178" fontId="37" fillId="0" borderId="3" xfId="1" applyNumberFormat="1" applyFont="1" applyFill="1" applyBorder="1" applyAlignment="1">
      <alignment horizontal="right" vertical="center" shrinkToFit="1"/>
    </xf>
    <xf numFmtId="178" fontId="35" fillId="0" borderId="3" xfId="0" applyNumberFormat="1" applyFont="1" applyFill="1" applyBorder="1" applyAlignment="1">
      <alignment horizontal="right" vertical="center" shrinkToFit="1"/>
    </xf>
    <xf numFmtId="0" fontId="39" fillId="0" borderId="3" xfId="2" applyNumberFormat="1" applyFont="1" applyFill="1" applyBorder="1" applyAlignment="1">
      <alignment horizontal="center" vertical="center" wrapText="1" shrinkToFit="1"/>
    </xf>
    <xf numFmtId="0" fontId="35" fillId="0" borderId="3" xfId="0" applyFont="1" applyFill="1" applyBorder="1" applyAlignment="1">
      <alignment horizontal="center" vertical="center"/>
    </xf>
    <xf numFmtId="182" fontId="35" fillId="0" borderId="3" xfId="0" applyNumberFormat="1" applyFont="1" applyFill="1" applyBorder="1" applyAlignment="1">
      <alignment horizontal="right" vertical="center" shrinkToFit="1"/>
    </xf>
    <xf numFmtId="179" fontId="35" fillId="0" borderId="3" xfId="0" applyNumberFormat="1" applyFont="1" applyFill="1" applyBorder="1" applyAlignment="1">
      <alignment horizontal="right" vertical="center" shrinkToFit="1"/>
    </xf>
    <xf numFmtId="0" fontId="35" fillId="27" borderId="3" xfId="0" applyFont="1" applyFill="1" applyBorder="1" applyAlignment="1">
      <alignment horizontal="center" vertical="center"/>
    </xf>
    <xf numFmtId="0" fontId="35" fillId="27" borderId="3" xfId="0" applyFont="1" applyFill="1" applyBorder="1" applyAlignment="1">
      <alignment horizontal="center" vertical="center"/>
    </xf>
    <xf numFmtId="0" fontId="36" fillId="27" borderId="4" xfId="1685" applyFont="1" applyFill="1" applyBorder="1" applyAlignment="1">
      <alignment horizontal="center" vertical="center" wrapText="1"/>
    </xf>
    <xf numFmtId="0" fontId="34" fillId="0" borderId="56" xfId="0" applyFont="1" applyBorder="1">
      <alignment vertical="center"/>
    </xf>
    <xf numFmtId="0" fontId="35" fillId="0" borderId="52" xfId="0" applyNumberFormat="1" applyFont="1" applyFill="1" applyBorder="1" applyAlignment="1">
      <alignment vertical="center" shrinkToFit="1"/>
    </xf>
    <xf numFmtId="0" fontId="35" fillId="0" borderId="64" xfId="0" applyNumberFormat="1" applyFont="1" applyFill="1" applyBorder="1" applyAlignment="1">
      <alignment vertical="center" shrinkToFit="1"/>
    </xf>
    <xf numFmtId="0" fontId="35" fillId="0" borderId="33" xfId="0" applyNumberFormat="1" applyFont="1" applyFill="1" applyBorder="1" applyAlignment="1">
      <alignment vertical="center" shrinkToFit="1"/>
    </xf>
    <xf numFmtId="0" fontId="35" fillId="0" borderId="32" xfId="0" applyNumberFormat="1" applyFont="1" applyFill="1" applyBorder="1" applyAlignment="1">
      <alignment vertical="center" shrinkToFit="1"/>
    </xf>
    <xf numFmtId="0" fontId="35" fillId="0" borderId="48" xfId="0" applyFont="1" applyFill="1" applyBorder="1" applyAlignment="1">
      <alignment vertical="center" shrinkToFit="1"/>
    </xf>
    <xf numFmtId="0" fontId="35" fillId="0" borderId="49" xfId="0" applyFont="1" applyFill="1" applyBorder="1" applyAlignment="1">
      <alignment vertical="center" shrinkToFit="1"/>
    </xf>
    <xf numFmtId="0" fontId="35" fillId="0" borderId="49" xfId="0" applyFont="1" applyFill="1" applyBorder="1" applyAlignment="1">
      <alignment vertical="center" wrapText="1" shrinkToFit="1"/>
    </xf>
    <xf numFmtId="0" fontId="35" fillId="0" borderId="55" xfId="0" applyFont="1" applyFill="1" applyBorder="1" applyAlignment="1">
      <alignment vertical="center" shrinkToFit="1"/>
    </xf>
    <xf numFmtId="0" fontId="35" fillId="0" borderId="19" xfId="1135" applyFont="1" applyBorder="1" applyAlignment="1">
      <alignment vertical="center" wrapText="1"/>
    </xf>
    <xf numFmtId="0" fontId="35" fillId="0" borderId="28" xfId="1550" applyFont="1" applyFill="1" applyBorder="1" applyAlignment="1">
      <alignment vertical="center" shrinkToFit="1"/>
    </xf>
    <xf numFmtId="0" fontId="35" fillId="0" borderId="49" xfId="1550" applyFont="1" applyBorder="1" applyAlignment="1">
      <alignment vertical="center"/>
    </xf>
    <xf numFmtId="0" fontId="35" fillId="0" borderId="50" xfId="1550" applyFont="1" applyFill="1" applyBorder="1" applyAlignment="1">
      <alignment vertical="center" shrinkToFit="1"/>
    </xf>
    <xf numFmtId="0" fontId="35" fillId="0" borderId="50" xfId="1135" applyFont="1" applyFill="1" applyBorder="1" applyAlignment="1">
      <alignment vertical="center"/>
    </xf>
    <xf numFmtId="0" fontId="35" fillId="0" borderId="31" xfId="1135" applyFont="1" applyFill="1" applyBorder="1" applyAlignment="1">
      <alignment vertical="center"/>
    </xf>
    <xf numFmtId="0" fontId="35" fillId="0" borderId="48" xfId="1550" applyFont="1" applyFill="1" applyBorder="1" applyAlignment="1">
      <alignment vertical="center" shrinkToFit="1"/>
    </xf>
    <xf numFmtId="0" fontId="35" fillId="0" borderId="49" xfId="1550" applyFont="1" applyFill="1" applyBorder="1" applyAlignment="1">
      <alignment vertical="center"/>
    </xf>
    <xf numFmtId="0" fontId="35" fillId="0" borderId="49" xfId="1550" applyFont="1" applyFill="1" applyBorder="1" applyAlignment="1">
      <alignment vertical="center" shrinkToFit="1"/>
    </xf>
    <xf numFmtId="0" fontId="35" fillId="0" borderId="49" xfId="1135" applyFont="1" applyFill="1" applyBorder="1" applyAlignment="1">
      <alignment vertical="center"/>
    </xf>
    <xf numFmtId="0" fontId="37" fillId="0" borderId="59" xfId="1747" applyNumberFormat="1" applyFont="1" applyFill="1" applyBorder="1" applyAlignment="1">
      <alignment vertical="center" shrinkToFit="1"/>
    </xf>
    <xf numFmtId="0" fontId="37" fillId="0" borderId="48" xfId="1747" applyNumberFormat="1" applyFont="1" applyFill="1" applyBorder="1" applyAlignment="1">
      <alignment vertical="center"/>
    </xf>
    <xf numFmtId="0" fontId="37" fillId="0" borderId="61" xfId="1747" applyNumberFormat="1" applyFont="1" applyFill="1" applyBorder="1" applyAlignment="1">
      <alignment vertical="center"/>
    </xf>
    <xf numFmtId="0" fontId="37" fillId="0" borderId="49" xfId="1747" applyNumberFormat="1" applyFont="1" applyFill="1" applyBorder="1" applyAlignment="1">
      <alignment vertical="center"/>
    </xf>
    <xf numFmtId="0" fontId="37" fillId="0" borderId="49" xfId="1747" applyNumberFormat="1" applyFont="1" applyFill="1" applyBorder="1" applyAlignment="1">
      <alignment vertical="center" shrinkToFit="1"/>
    </xf>
    <xf numFmtId="0" fontId="37" fillId="0" borderId="55" xfId="1747" applyNumberFormat="1" applyFont="1" applyFill="1" applyBorder="1" applyAlignment="1">
      <alignment vertical="center"/>
    </xf>
    <xf numFmtId="0" fontId="35" fillId="0" borderId="74" xfId="1685" applyNumberFormat="1" applyFont="1" applyFill="1" applyBorder="1" applyAlignment="1">
      <alignment vertical="center" shrinkToFit="1"/>
    </xf>
    <xf numFmtId="0" fontId="37" fillId="0" borderId="51" xfId="1747" applyNumberFormat="1" applyFont="1" applyFill="1" applyBorder="1" applyAlignment="1">
      <alignment vertical="center" shrinkToFit="1"/>
    </xf>
    <xf numFmtId="0" fontId="37" fillId="0" borderId="73" xfId="1747" applyNumberFormat="1" applyFont="1" applyFill="1" applyBorder="1" applyAlignment="1">
      <alignment vertical="center" shrinkToFit="1"/>
    </xf>
    <xf numFmtId="0" fontId="35" fillId="27" borderId="3" xfId="0" applyFont="1" applyFill="1" applyBorder="1" applyAlignment="1">
      <alignment horizontal="center" vertical="center"/>
    </xf>
    <xf numFmtId="0" fontId="35" fillId="0" borderId="3" xfId="0" applyFont="1" applyFill="1" applyBorder="1" applyAlignment="1">
      <alignment horizontal="center" vertical="center" wrapText="1"/>
    </xf>
    <xf numFmtId="0" fontId="35" fillId="0" borderId="3" xfId="0" applyFont="1" applyBorder="1" applyAlignment="1">
      <alignment horizontal="center" vertical="center" shrinkToFit="1"/>
    </xf>
    <xf numFmtId="0" fontId="35" fillId="27" borderId="4" xfId="0" applyFont="1" applyFill="1" applyBorder="1" applyAlignment="1">
      <alignment horizontal="center" vertical="center" wrapText="1"/>
    </xf>
    <xf numFmtId="0" fontId="35" fillId="27" borderId="4" xfId="0" applyFont="1" applyFill="1" applyBorder="1" applyAlignment="1">
      <alignment horizontal="center" vertical="center"/>
    </xf>
    <xf numFmtId="0" fontId="35" fillId="27" borderId="3" xfId="0" applyFont="1" applyFill="1" applyBorder="1" applyAlignment="1">
      <alignment horizontal="center" vertical="center"/>
    </xf>
    <xf numFmtId="0" fontId="35" fillId="0" borderId="3" xfId="0" applyFont="1" applyBorder="1" applyAlignment="1">
      <alignment horizontal="center" vertical="center" shrinkToFit="1"/>
    </xf>
    <xf numFmtId="0" fontId="35" fillId="0" borderId="4" xfId="0" applyFont="1" applyFill="1" applyBorder="1" applyAlignment="1">
      <alignment vertical="center"/>
    </xf>
    <xf numFmtId="0" fontId="35" fillId="27" borderId="3" xfId="0" applyFont="1" applyFill="1" applyBorder="1" applyAlignment="1">
      <alignment horizontal="center" vertical="center" wrapText="1"/>
    </xf>
    <xf numFmtId="179" fontId="35" fillId="0" borderId="4" xfId="1551" applyNumberFormat="1" applyFont="1" applyFill="1" applyBorder="1" applyAlignment="1">
      <alignment horizontal="right" vertical="center" shrinkToFit="1"/>
    </xf>
    <xf numFmtId="179" fontId="35" fillId="0" borderId="7" xfId="1551" applyNumberFormat="1" applyFont="1" applyFill="1" applyBorder="1" applyAlignment="1">
      <alignment horizontal="right" vertical="center" shrinkToFit="1"/>
    </xf>
    <xf numFmtId="178" fontId="37" fillId="0" borderId="4" xfId="1" applyNumberFormat="1" applyFont="1" applyFill="1" applyBorder="1" applyAlignment="1">
      <alignment horizontal="right" vertical="center" shrinkToFit="1"/>
    </xf>
    <xf numFmtId="179" fontId="35" fillId="0" borderId="4" xfId="1551" applyNumberFormat="1" applyFont="1" applyBorder="1" applyAlignment="1">
      <alignment horizontal="right" vertical="center" shrinkToFit="1"/>
    </xf>
    <xf numFmtId="179" fontId="35" fillId="0" borderId="36" xfId="1551" applyNumberFormat="1" applyFont="1" applyBorder="1" applyAlignment="1">
      <alignment horizontal="right" vertical="center"/>
    </xf>
    <xf numFmtId="0" fontId="34" fillId="0" borderId="20" xfId="0" applyFont="1" applyBorder="1">
      <alignment vertical="center"/>
    </xf>
    <xf numFmtId="179" fontId="35" fillId="0" borderId="3" xfId="1551" applyNumberFormat="1" applyFont="1" applyBorder="1" applyAlignment="1">
      <alignment horizontal="right" vertical="center"/>
    </xf>
    <xf numFmtId="178" fontId="37" fillId="0" borderId="27" xfId="1" applyNumberFormat="1" applyFont="1" applyFill="1" applyBorder="1" applyAlignment="1">
      <alignment horizontal="right" vertical="center" shrinkToFit="1"/>
    </xf>
    <xf numFmtId="179" fontId="35" fillId="0" borderId="7" xfId="1551" applyNumberFormat="1" applyFont="1" applyBorder="1" applyAlignment="1">
      <alignment horizontal="right" vertical="center" shrinkToFit="1"/>
    </xf>
    <xf numFmtId="0" fontId="35" fillId="0" borderId="22" xfId="0" applyFont="1" applyFill="1" applyBorder="1">
      <alignment vertical="center"/>
    </xf>
    <xf numFmtId="179" fontId="35" fillId="0" borderId="36" xfId="1551" applyNumberFormat="1" applyFont="1" applyFill="1" applyBorder="1" applyAlignment="1">
      <alignment horizontal="right" vertical="center"/>
    </xf>
    <xf numFmtId="0" fontId="35" fillId="0" borderId="20" xfId="0" applyFont="1" applyFill="1" applyBorder="1">
      <alignment vertical="center"/>
    </xf>
    <xf numFmtId="0" fontId="35" fillId="0" borderId="3" xfId="0" applyFont="1" applyBorder="1">
      <alignment vertical="center"/>
    </xf>
    <xf numFmtId="179" fontId="35" fillId="0" borderId="3" xfId="0" applyNumberFormat="1" applyFont="1" applyBorder="1">
      <alignment vertical="center"/>
    </xf>
    <xf numFmtId="179" fontId="35" fillId="0" borderId="3" xfId="1551" applyNumberFormat="1" applyFont="1" applyBorder="1">
      <alignment vertical="center"/>
    </xf>
    <xf numFmtId="178" fontId="35" fillId="0" borderId="27" xfId="1" applyNumberFormat="1" applyFont="1" applyFill="1" applyBorder="1" applyAlignment="1">
      <alignment horizontal="right" vertical="center" shrinkToFit="1"/>
    </xf>
    <xf numFmtId="183" fontId="35" fillId="0" borderId="3" xfId="0" applyNumberFormat="1" applyFont="1" applyFill="1" applyBorder="1" applyAlignment="1">
      <alignment horizontal="right" vertical="center" shrinkToFit="1"/>
    </xf>
    <xf numFmtId="183" fontId="35" fillId="0" borderId="4" xfId="0" applyNumberFormat="1" applyFont="1" applyFill="1" applyBorder="1" applyAlignment="1">
      <alignment horizontal="right" vertical="center" shrinkToFit="1"/>
    </xf>
    <xf numFmtId="183" fontId="35" fillId="0" borderId="7" xfId="0" applyNumberFormat="1" applyFont="1" applyFill="1" applyBorder="1" applyAlignment="1">
      <alignment horizontal="right" vertical="center" shrinkToFit="1"/>
    </xf>
    <xf numFmtId="0" fontId="35" fillId="0" borderId="0" xfId="0" applyFont="1" applyFill="1" applyBorder="1" applyAlignment="1">
      <alignment vertical="center" wrapText="1"/>
    </xf>
    <xf numFmtId="178" fontId="35" fillId="0" borderId="24" xfId="0" applyNumberFormat="1" applyFont="1" applyBorder="1" applyAlignment="1">
      <alignment horizontal="right" vertical="center"/>
    </xf>
    <xf numFmtId="184" fontId="34" fillId="0" borderId="0" xfId="0" applyNumberFormat="1" applyFont="1" applyBorder="1">
      <alignment vertical="center"/>
    </xf>
    <xf numFmtId="185" fontId="34" fillId="0" borderId="0" xfId="0" applyNumberFormat="1" applyFont="1" applyBorder="1">
      <alignment vertical="center"/>
    </xf>
    <xf numFmtId="177" fontId="35" fillId="0" borderId="7" xfId="0" applyNumberFormat="1" applyFont="1" applyFill="1" applyBorder="1" applyAlignment="1">
      <alignment horizontal="right" vertical="center" shrinkToFit="1"/>
    </xf>
    <xf numFmtId="0" fontId="35" fillId="0" borderId="19" xfId="0" applyFont="1" applyFill="1" applyBorder="1" applyAlignment="1">
      <alignment horizontal="center" vertical="center" wrapText="1"/>
    </xf>
    <xf numFmtId="0" fontId="35" fillId="0" borderId="3" xfId="0" applyFont="1" applyFill="1" applyBorder="1" applyAlignment="1">
      <alignment horizontal="center" vertical="center"/>
    </xf>
    <xf numFmtId="0" fontId="36" fillId="0" borderId="0" xfId="0" applyFont="1">
      <alignment vertical="center"/>
    </xf>
    <xf numFmtId="0" fontId="35" fillId="27" borderId="18" xfId="1733" applyFont="1" applyFill="1" applyBorder="1" applyAlignment="1">
      <alignment horizontal="center" vertical="center"/>
    </xf>
    <xf numFmtId="0" fontId="35" fillId="27" borderId="3" xfId="1733" applyFont="1" applyFill="1" applyBorder="1" applyAlignment="1">
      <alignment horizontal="center" vertical="center"/>
    </xf>
    <xf numFmtId="0" fontId="35" fillId="0" borderId="3" xfId="1733" applyFont="1" applyBorder="1" applyAlignment="1">
      <alignment vertical="center" shrinkToFit="1"/>
    </xf>
    <xf numFmtId="0" fontId="50" fillId="0" borderId="0" xfId="0" applyFont="1">
      <alignment vertical="center"/>
    </xf>
    <xf numFmtId="0" fontId="39" fillId="0" borderId="0" xfId="0" applyFont="1" applyAlignment="1">
      <alignment vertical="center"/>
    </xf>
    <xf numFmtId="0" fontId="36" fillId="27" borderId="3" xfId="0" applyFont="1" applyFill="1" applyBorder="1" applyAlignment="1">
      <alignment vertical="center"/>
    </xf>
    <xf numFmtId="0" fontId="35" fillId="27" borderId="3" xfId="1733" applyFont="1" applyFill="1" applyBorder="1" applyAlignment="1">
      <alignment horizontal="center" vertical="center" shrinkToFit="1"/>
    </xf>
    <xf numFmtId="179" fontId="35" fillId="0" borderId="52" xfId="1551" applyNumberFormat="1" applyFont="1" applyFill="1" applyBorder="1" applyAlignment="1">
      <alignment horizontal="right" vertical="center" shrinkToFit="1"/>
    </xf>
    <xf numFmtId="178" fontId="35" fillId="0" borderId="52" xfId="1" applyNumberFormat="1" applyFont="1" applyFill="1" applyBorder="1" applyAlignment="1">
      <alignment horizontal="right" vertical="center" shrinkToFit="1"/>
    </xf>
    <xf numFmtId="179" fontId="35" fillId="0" borderId="3" xfId="1551" applyNumberFormat="1" applyFont="1" applyFill="1" applyBorder="1" applyAlignment="1">
      <alignment horizontal="right" vertical="center" shrinkToFit="1"/>
    </xf>
    <xf numFmtId="178" fontId="35" fillId="0" borderId="3" xfId="0" applyNumberFormat="1" applyFont="1" applyBorder="1">
      <alignment vertical="center"/>
    </xf>
    <xf numFmtId="0" fontId="34" fillId="0" borderId="38" xfId="0" applyFont="1" applyBorder="1">
      <alignment vertical="center"/>
    </xf>
    <xf numFmtId="0" fontId="35" fillId="27" borderId="57" xfId="0" applyFont="1" applyFill="1" applyBorder="1" applyAlignment="1">
      <alignment horizontal="center" vertical="center"/>
    </xf>
    <xf numFmtId="178" fontId="35" fillId="0" borderId="19" xfId="1" applyNumberFormat="1" applyFont="1" applyFill="1" applyBorder="1" applyAlignment="1">
      <alignment horizontal="right" vertical="center" shrinkToFit="1"/>
    </xf>
    <xf numFmtId="178" fontId="35" fillId="0" borderId="3" xfId="1" applyNumberFormat="1" applyFont="1" applyBorder="1" applyAlignment="1">
      <alignment horizontal="right" vertical="center" shrinkToFit="1"/>
    </xf>
    <xf numFmtId="0" fontId="35" fillId="0" borderId="3" xfId="1733" applyFont="1" applyFill="1" applyBorder="1" applyAlignment="1">
      <alignment vertical="center" shrinkToFit="1"/>
    </xf>
    <xf numFmtId="0" fontId="35" fillId="0" borderId="4" xfId="1733" applyFont="1" applyFill="1" applyBorder="1" applyAlignment="1">
      <alignment vertical="center" shrinkToFit="1"/>
    </xf>
    <xf numFmtId="0" fontId="35" fillId="0" borderId="4" xfId="1387" applyFont="1" applyFill="1" applyBorder="1" applyAlignment="1">
      <alignment vertical="center" shrinkToFit="1"/>
    </xf>
    <xf numFmtId="0" fontId="35" fillId="0" borderId="7" xfId="0" applyFont="1" applyFill="1" applyBorder="1" applyAlignment="1">
      <alignment vertical="center" shrinkToFit="1"/>
    </xf>
    <xf numFmtId="0" fontId="35" fillId="0" borderId="3" xfId="1387" applyFont="1" applyFill="1" applyBorder="1" applyAlignment="1">
      <alignment vertical="center" shrinkToFit="1"/>
    </xf>
    <xf numFmtId="0" fontId="35" fillId="0" borderId="49" xfId="0" applyFont="1" applyFill="1" applyBorder="1" applyAlignment="1">
      <alignment vertical="center"/>
    </xf>
    <xf numFmtId="179" fontId="35" fillId="0" borderId="49" xfId="1551" applyNumberFormat="1" applyFont="1" applyFill="1" applyBorder="1" applyAlignment="1">
      <alignment horizontal="right" vertical="center" shrinkToFit="1"/>
    </xf>
    <xf numFmtId="0" fontId="35" fillId="0" borderId="0" xfId="0" applyFont="1" applyBorder="1" applyAlignment="1">
      <alignment horizontal="center" vertical="center" shrinkToFit="1"/>
    </xf>
    <xf numFmtId="178" fontId="35" fillId="0" borderId="0" xfId="0" applyNumberFormat="1" applyFont="1" applyBorder="1">
      <alignment vertical="center"/>
    </xf>
    <xf numFmtId="0" fontId="35" fillId="0" borderId="62" xfId="0" applyFont="1" applyFill="1" applyBorder="1" applyAlignment="1">
      <alignment vertical="center"/>
    </xf>
    <xf numFmtId="179" fontId="35" fillId="0" borderId="62" xfId="1551" applyNumberFormat="1" applyFont="1" applyFill="1" applyBorder="1" applyAlignment="1">
      <alignment horizontal="right" vertical="center" shrinkToFit="1"/>
    </xf>
    <xf numFmtId="0" fontId="35" fillId="0" borderId="0" xfId="0" applyFont="1" applyBorder="1" applyAlignment="1">
      <alignment vertical="center" shrinkToFit="1"/>
    </xf>
    <xf numFmtId="0" fontId="35" fillId="0" borderId="0" xfId="0" applyFont="1" applyBorder="1" applyAlignment="1">
      <alignment vertical="center"/>
    </xf>
    <xf numFmtId="178" fontId="35" fillId="0" borderId="62" xfId="1" applyNumberFormat="1" applyFont="1" applyFill="1" applyBorder="1" applyAlignment="1">
      <alignment horizontal="right" vertical="center" shrinkToFit="1"/>
    </xf>
    <xf numFmtId="0" fontId="35" fillId="27" borderId="3" xfId="0" applyFont="1" applyFill="1" applyBorder="1">
      <alignment vertical="center"/>
    </xf>
    <xf numFmtId="0" fontId="35" fillId="0" borderId="3" xfId="0" applyFont="1" applyBorder="1" applyAlignment="1">
      <alignment vertical="center" shrinkToFit="1"/>
    </xf>
    <xf numFmtId="0" fontId="35" fillId="0" borderId="3" xfId="0" applyFont="1" applyBorder="1" applyAlignment="1">
      <alignment vertical="center"/>
    </xf>
    <xf numFmtId="179" fontId="35" fillId="0" borderId="55" xfId="1551" applyNumberFormat="1" applyFont="1" applyFill="1" applyBorder="1" applyAlignment="1">
      <alignment horizontal="right" vertical="center" shrinkToFit="1"/>
    </xf>
    <xf numFmtId="0" fontId="34" fillId="0" borderId="76" xfId="0" applyFont="1" applyBorder="1">
      <alignment vertical="center"/>
    </xf>
    <xf numFmtId="0" fontId="35" fillId="27" borderId="21" xfId="0" applyFont="1" applyFill="1" applyBorder="1" applyAlignment="1">
      <alignment horizontal="center" vertical="center"/>
    </xf>
    <xf numFmtId="0" fontId="35" fillId="27" borderId="3" xfId="0" applyFont="1" applyFill="1" applyBorder="1" applyAlignment="1">
      <alignment horizontal="center" vertical="center"/>
    </xf>
    <xf numFmtId="179" fontId="34" fillId="0" borderId="0" xfId="0" applyNumberFormat="1" applyFont="1">
      <alignment vertical="center"/>
    </xf>
    <xf numFmtId="0" fontId="35" fillId="0" borderId="0" xfId="0" applyNumberFormat="1" applyFont="1" applyFill="1" applyBorder="1" applyAlignment="1">
      <alignment vertical="center" shrinkToFit="1"/>
    </xf>
    <xf numFmtId="0" fontId="37" fillId="0" borderId="3" xfId="1148" applyFont="1" applyFill="1" applyBorder="1" applyAlignment="1" applyProtection="1">
      <alignment vertical="center"/>
      <protection locked="0"/>
    </xf>
    <xf numFmtId="178" fontId="35" fillId="0" borderId="0" xfId="0" applyNumberFormat="1" applyFont="1" applyFill="1" applyBorder="1" applyAlignment="1">
      <alignment vertical="center" shrinkToFit="1"/>
    </xf>
    <xf numFmtId="177" fontId="36" fillId="0" borderId="0" xfId="0" applyNumberFormat="1" applyFont="1" applyFill="1" applyBorder="1" applyAlignment="1">
      <alignment vertical="center" shrinkToFit="1"/>
    </xf>
    <xf numFmtId="0" fontId="35" fillId="27" borderId="21" xfId="0" applyFont="1" applyFill="1" applyBorder="1" applyAlignment="1">
      <alignment horizontal="center" vertical="center"/>
    </xf>
    <xf numFmtId="0" fontId="35" fillId="27" borderId="3" xfId="0" applyFont="1" applyFill="1" applyBorder="1" applyAlignment="1">
      <alignment horizontal="center" vertical="center" wrapText="1"/>
    </xf>
    <xf numFmtId="0" fontId="35" fillId="27" borderId="3" xfId="0" applyFont="1" applyFill="1" applyBorder="1" applyAlignment="1">
      <alignment horizontal="center" vertical="center"/>
    </xf>
    <xf numFmtId="0" fontId="35" fillId="27" borderId="4" xfId="0" applyFont="1" applyFill="1" applyBorder="1" applyAlignment="1">
      <alignment vertical="center"/>
    </xf>
    <xf numFmtId="0" fontId="35" fillId="27" borderId="21" xfId="0" applyFont="1" applyFill="1" applyBorder="1" applyAlignment="1">
      <alignment vertical="center"/>
    </xf>
    <xf numFmtId="0" fontId="35" fillId="27" borderId="3" xfId="0" applyFont="1" applyFill="1" applyBorder="1" applyAlignment="1">
      <alignment horizontal="center" vertical="center" shrinkToFit="1"/>
    </xf>
    <xf numFmtId="0" fontId="35" fillId="27" borderId="19" xfId="0" applyFont="1" applyFill="1" applyBorder="1" applyAlignment="1">
      <alignment horizontal="center" vertical="center" shrinkToFit="1"/>
    </xf>
    <xf numFmtId="0" fontId="35" fillId="0" borderId="52" xfId="1387" applyFont="1" applyFill="1" applyBorder="1" applyAlignment="1">
      <alignment horizontal="center" vertical="center"/>
    </xf>
    <xf numFmtId="0" fontId="35" fillId="0" borderId="20" xfId="0" applyFont="1" applyFill="1" applyBorder="1" applyAlignment="1">
      <alignment vertical="center"/>
    </xf>
    <xf numFmtId="178" fontId="35" fillId="0" borderId="50" xfId="1" applyNumberFormat="1" applyFont="1" applyFill="1" applyBorder="1" applyAlignment="1">
      <alignment horizontal="right" vertical="center" shrinkToFit="1"/>
    </xf>
    <xf numFmtId="0" fontId="35" fillId="0" borderId="3" xfId="1387" applyFont="1" applyFill="1" applyBorder="1" applyAlignment="1">
      <alignment horizontal="center" vertical="center"/>
    </xf>
    <xf numFmtId="178" fontId="35" fillId="0" borderId="53" xfId="1" applyNumberFormat="1" applyFont="1" applyFill="1" applyBorder="1" applyAlignment="1">
      <alignment horizontal="right" vertical="center" shrinkToFit="1"/>
    </xf>
    <xf numFmtId="178" fontId="35" fillId="0" borderId="62" xfId="1" applyNumberFormat="1" applyFont="1" applyBorder="1" applyAlignment="1">
      <alignment horizontal="right" vertical="center" shrinkToFit="1"/>
    </xf>
    <xf numFmtId="178" fontId="35" fillId="0" borderId="49" xfId="1" applyNumberFormat="1" applyFont="1" applyBorder="1" applyAlignment="1">
      <alignment horizontal="right" vertical="center" shrinkToFit="1"/>
    </xf>
    <xf numFmtId="0" fontId="35" fillId="0" borderId="19" xfId="1387" applyFont="1" applyFill="1" applyBorder="1" applyAlignment="1">
      <alignment horizontal="center" vertical="center"/>
    </xf>
    <xf numFmtId="0" fontId="35" fillId="0" borderId="48" xfId="0" applyFont="1" applyFill="1" applyBorder="1" applyAlignment="1">
      <alignment vertical="center"/>
    </xf>
    <xf numFmtId="0" fontId="35" fillId="27" borderId="52" xfId="0" applyFont="1" applyFill="1" applyBorder="1" applyAlignment="1">
      <alignment vertical="center"/>
    </xf>
    <xf numFmtId="0" fontId="34" fillId="27" borderId="17" xfId="0" applyFont="1" applyFill="1" applyBorder="1" applyAlignment="1">
      <alignment vertical="center"/>
    </xf>
    <xf numFmtId="0" fontId="34" fillId="27" borderId="18" xfId="0" applyFont="1" applyFill="1" applyBorder="1" applyAlignment="1">
      <alignment vertical="center"/>
    </xf>
    <xf numFmtId="0" fontId="35" fillId="0" borderId="52" xfId="1387" applyFont="1" applyFill="1" applyBorder="1" applyAlignment="1">
      <alignment vertical="center"/>
    </xf>
    <xf numFmtId="0" fontId="35" fillId="27" borderId="21" xfId="0" applyFont="1" applyFill="1" applyBorder="1" applyAlignment="1">
      <alignment horizontal="center" vertical="center" shrinkToFit="1"/>
    </xf>
    <xf numFmtId="0" fontId="35" fillId="0" borderId="53" xfId="1387" applyFont="1" applyFill="1" applyBorder="1" applyAlignment="1">
      <alignment vertical="center"/>
    </xf>
    <xf numFmtId="179" fontId="35" fillId="0" borderId="53" xfId="1551" applyNumberFormat="1" applyFont="1" applyFill="1" applyBorder="1" applyAlignment="1">
      <alignment horizontal="right" vertical="center" shrinkToFit="1"/>
    </xf>
    <xf numFmtId="179" fontId="35" fillId="0" borderId="19" xfId="1551" applyNumberFormat="1" applyFont="1" applyFill="1" applyBorder="1" applyAlignment="1">
      <alignment horizontal="right" vertical="center" shrinkToFit="1"/>
    </xf>
    <xf numFmtId="0" fontId="35" fillId="0" borderId="0" xfId="1387" applyFont="1" applyBorder="1" applyAlignment="1">
      <alignment vertical="center"/>
    </xf>
    <xf numFmtId="0" fontId="37" fillId="0" borderId="0" xfId="1148" applyFont="1" applyBorder="1" applyAlignment="1" applyProtection="1">
      <alignment vertical="center"/>
      <protection locked="0"/>
    </xf>
    <xf numFmtId="0" fontId="37" fillId="0" borderId="0" xfId="1148" applyFont="1" applyFill="1" applyBorder="1" applyAlignment="1" applyProtection="1">
      <alignment vertical="center"/>
      <protection locked="0"/>
    </xf>
    <xf numFmtId="0" fontId="35" fillId="27" borderId="4" xfId="0" applyFont="1" applyFill="1" applyBorder="1" applyAlignment="1">
      <alignment horizontal="center" vertical="center" wrapText="1"/>
    </xf>
    <xf numFmtId="0" fontId="35" fillId="0" borderId="3" xfId="0" applyFont="1" applyBorder="1" applyAlignment="1">
      <alignment horizontal="center" vertical="center" shrinkToFit="1"/>
    </xf>
    <xf numFmtId="0" fontId="35" fillId="0" borderId="4" xfId="0" applyFont="1" applyBorder="1" applyAlignment="1">
      <alignment vertical="center" shrinkToFit="1"/>
    </xf>
    <xf numFmtId="0" fontId="35" fillId="27" borderId="3" xfId="0" applyFont="1" applyFill="1" applyBorder="1" applyAlignment="1">
      <alignment horizontal="center" vertical="center" shrinkToFit="1"/>
    </xf>
    <xf numFmtId="0" fontId="35" fillId="27" borderId="19" xfId="0" applyFont="1" applyFill="1" applyBorder="1" applyAlignment="1">
      <alignment horizontal="center" vertical="center" shrinkToFit="1"/>
    </xf>
    <xf numFmtId="0" fontId="35" fillId="27" borderId="4" xfId="0" applyFont="1" applyFill="1" applyBorder="1" applyAlignment="1">
      <alignment horizontal="center" vertical="center"/>
    </xf>
    <xf numFmtId="0" fontId="35" fillId="27" borderId="4" xfId="0" applyFont="1" applyFill="1" applyBorder="1" applyAlignment="1">
      <alignment horizontal="center" vertical="center" wrapText="1"/>
    </xf>
    <xf numFmtId="0" fontId="35" fillId="0" borderId="3" xfId="0" applyFont="1" applyBorder="1" applyAlignment="1">
      <alignment horizontal="center" vertical="center" shrinkToFit="1"/>
    </xf>
    <xf numFmtId="0" fontId="35" fillId="27" borderId="4" xfId="0" applyFont="1" applyFill="1" applyBorder="1" applyAlignment="1">
      <alignment vertical="center"/>
    </xf>
    <xf numFmtId="0" fontId="35" fillId="27" borderId="21" xfId="0" applyFont="1" applyFill="1" applyBorder="1" applyAlignment="1">
      <alignment vertical="center"/>
    </xf>
    <xf numFmtId="0" fontId="35" fillId="0" borderId="4" xfId="0" applyFont="1" applyBorder="1" applyAlignment="1">
      <alignment vertical="center" shrinkToFit="1"/>
    </xf>
    <xf numFmtId="0" fontId="36" fillId="27" borderId="4" xfId="0" applyFont="1" applyFill="1" applyBorder="1" applyAlignment="1">
      <alignment horizontal="center" vertical="center" wrapText="1"/>
    </xf>
    <xf numFmtId="0" fontId="35" fillId="27" borderId="19" xfId="0" applyFont="1" applyFill="1" applyBorder="1" applyAlignment="1">
      <alignment horizontal="center" vertical="center" shrinkToFit="1"/>
    </xf>
    <xf numFmtId="0" fontId="35" fillId="0" borderId="0" xfId="0" applyFont="1" applyFill="1" applyBorder="1" applyAlignment="1">
      <alignment vertical="center" shrinkToFit="1"/>
    </xf>
    <xf numFmtId="0" fontId="35" fillId="0" borderId="37" xfId="0" applyFont="1" applyFill="1" applyBorder="1" applyAlignment="1">
      <alignment vertical="center" shrinkToFit="1"/>
    </xf>
    <xf numFmtId="0" fontId="35" fillId="0" borderId="38" xfId="0" applyFont="1" applyFill="1" applyBorder="1" applyAlignment="1">
      <alignment vertical="center"/>
    </xf>
    <xf numFmtId="0" fontId="35" fillId="27" borderId="3" xfId="0" applyFont="1" applyFill="1" applyBorder="1" applyAlignment="1">
      <alignment horizontal="center" vertical="center" wrapText="1"/>
    </xf>
    <xf numFmtId="178" fontId="35" fillId="0" borderId="21" xfId="1" applyNumberFormat="1" applyFont="1" applyFill="1" applyBorder="1" applyAlignment="1">
      <alignment horizontal="right" vertical="center" shrinkToFit="1"/>
    </xf>
    <xf numFmtId="0" fontId="36" fillId="27" borderId="4" xfId="0" applyFont="1" applyFill="1" applyBorder="1" applyAlignment="1">
      <alignment horizontal="center" vertical="center" wrapText="1"/>
    </xf>
    <xf numFmtId="0" fontId="36" fillId="27" borderId="52" xfId="0" applyFont="1" applyFill="1" applyBorder="1" applyAlignment="1">
      <alignment horizontal="center" vertical="center" wrapText="1"/>
    </xf>
    <xf numFmtId="0" fontId="35" fillId="0" borderId="38" xfId="0" applyFont="1" applyFill="1" applyBorder="1" applyAlignment="1">
      <alignment vertical="center" shrinkToFit="1"/>
    </xf>
    <xf numFmtId="178" fontId="35" fillId="0" borderId="4" xfId="1" applyNumberFormat="1" applyFont="1" applyBorder="1" applyAlignment="1">
      <alignment horizontal="right" vertical="center" shrinkToFit="1"/>
    </xf>
    <xf numFmtId="179" fontId="35" fillId="0" borderId="21" xfId="1551" applyNumberFormat="1" applyFont="1" applyFill="1" applyBorder="1" applyAlignment="1">
      <alignment horizontal="right" vertical="center" shrinkToFit="1"/>
    </xf>
    <xf numFmtId="0" fontId="35" fillId="0" borderId="62" xfId="1733" applyNumberFormat="1" applyFont="1" applyFill="1" applyBorder="1" applyAlignment="1">
      <alignment vertical="center" wrapText="1"/>
    </xf>
    <xf numFmtId="0" fontId="35" fillId="0" borderId="4" xfId="1733" applyNumberFormat="1" applyFont="1" applyFill="1" applyBorder="1" applyAlignment="1">
      <alignment vertical="center" wrapText="1"/>
    </xf>
    <xf numFmtId="0" fontId="35" fillId="0" borderId="3" xfId="1733" applyNumberFormat="1" applyFont="1" applyFill="1" applyBorder="1" applyAlignment="1">
      <alignment vertical="center" wrapText="1"/>
    </xf>
    <xf numFmtId="178" fontId="35" fillId="0" borderId="52" xfId="1387" applyNumberFormat="1" applyFont="1" applyFill="1" applyBorder="1" applyAlignment="1">
      <alignment horizontal="right" vertical="center" shrinkToFit="1"/>
    </xf>
    <xf numFmtId="178" fontId="35" fillId="0" borderId="53" xfId="1387" applyNumberFormat="1" applyFont="1" applyFill="1" applyBorder="1" applyAlignment="1">
      <alignment horizontal="right" vertical="center" shrinkToFit="1"/>
    </xf>
    <xf numFmtId="178" fontId="35" fillId="0" borderId="19" xfId="1387" applyNumberFormat="1" applyFont="1" applyFill="1" applyBorder="1" applyAlignment="1">
      <alignment horizontal="right" vertical="center" shrinkToFit="1"/>
    </xf>
    <xf numFmtId="0" fontId="35" fillId="0" borderId="4" xfId="0" applyNumberFormat="1" applyFont="1" applyFill="1" applyBorder="1" applyAlignment="1">
      <alignment vertical="center"/>
    </xf>
    <xf numFmtId="0" fontId="35" fillId="0" borderId="49" xfId="0" applyNumberFormat="1" applyFont="1" applyFill="1" applyBorder="1" applyAlignment="1">
      <alignment vertical="center"/>
    </xf>
    <xf numFmtId="0" fontId="35" fillId="0" borderId="76" xfId="1" applyNumberFormat="1" applyFont="1" applyFill="1" applyBorder="1" applyAlignment="1">
      <alignment horizontal="center" vertical="center" shrinkToFit="1"/>
    </xf>
    <xf numFmtId="0" fontId="35" fillId="0" borderId="62" xfId="0" applyNumberFormat="1" applyFont="1" applyFill="1" applyBorder="1" applyAlignment="1">
      <alignment vertical="center"/>
    </xf>
    <xf numFmtId="0" fontId="35" fillId="0" borderId="17" xfId="1" applyNumberFormat="1" applyFont="1" applyFill="1" applyBorder="1" applyAlignment="1">
      <alignment horizontal="center" vertical="center" shrinkToFit="1"/>
    </xf>
    <xf numFmtId="0" fontId="35" fillId="0" borderId="21" xfId="0" applyNumberFormat="1" applyFont="1" applyFill="1" applyBorder="1" applyAlignment="1">
      <alignment vertical="center"/>
    </xf>
    <xf numFmtId="183" fontId="35" fillId="0" borderId="24" xfId="0" applyNumberFormat="1" applyFont="1" applyBorder="1" applyAlignment="1">
      <alignment horizontal="right" vertical="center"/>
    </xf>
    <xf numFmtId="183" fontId="35" fillId="0" borderId="3" xfId="0" applyNumberFormat="1" applyFont="1" applyBorder="1" applyAlignment="1">
      <alignment horizontal="right" vertical="center"/>
    </xf>
    <xf numFmtId="186" fontId="35" fillId="0" borderId="3" xfId="0" applyNumberFormat="1" applyFont="1" applyFill="1" applyBorder="1" applyAlignment="1">
      <alignment horizontal="right" vertical="center"/>
    </xf>
    <xf numFmtId="183" fontId="35" fillId="0" borderId="3" xfId="0" applyNumberFormat="1" applyFont="1" applyFill="1" applyBorder="1" applyAlignment="1">
      <alignment horizontal="right" vertical="center"/>
    </xf>
    <xf numFmtId="178" fontId="35" fillId="0" borderId="4" xfId="1" applyNumberFormat="1" applyFont="1" applyFill="1" applyBorder="1" applyAlignment="1">
      <alignment horizontal="right" vertical="center" shrinkToFit="1"/>
    </xf>
    <xf numFmtId="178" fontId="35" fillId="0" borderId="7" xfId="1" applyNumberFormat="1" applyFont="1" applyFill="1" applyBorder="1" applyAlignment="1">
      <alignment horizontal="right" vertical="center" shrinkToFit="1"/>
    </xf>
    <xf numFmtId="178" fontId="35" fillId="0" borderId="3" xfId="1" applyNumberFormat="1" applyFont="1" applyFill="1" applyBorder="1" applyAlignment="1">
      <alignment horizontal="right" vertical="center" shrinkToFit="1"/>
    </xf>
    <xf numFmtId="178" fontId="35" fillId="0" borderId="3" xfId="0" applyNumberFormat="1" applyFont="1" applyFill="1" applyBorder="1">
      <alignment vertical="center"/>
    </xf>
    <xf numFmtId="178" fontId="35" fillId="0" borderId="26" xfId="1" applyNumberFormat="1" applyFont="1" applyFill="1" applyBorder="1" applyAlignment="1">
      <alignment horizontal="right" vertical="center" shrinkToFit="1"/>
    </xf>
    <xf numFmtId="178" fontId="37" fillId="0" borderId="26" xfId="1" applyNumberFormat="1" applyFont="1" applyFill="1" applyBorder="1" applyAlignment="1">
      <alignment horizontal="right" vertical="center" shrinkToFit="1"/>
    </xf>
    <xf numFmtId="178" fontId="35" fillId="0" borderId="18" xfId="1" applyNumberFormat="1" applyFont="1" applyFill="1" applyBorder="1" applyAlignment="1">
      <alignment horizontal="right" vertical="center" shrinkToFit="1"/>
    </xf>
    <xf numFmtId="178" fontId="35" fillId="0" borderId="59" xfId="0" applyNumberFormat="1" applyFont="1" applyFill="1" applyBorder="1" applyAlignment="1">
      <alignment horizontal="right" vertical="center" shrinkToFit="1"/>
    </xf>
    <xf numFmtId="178" fontId="35" fillId="0" borderId="48" xfId="852" applyNumberFormat="1" applyFont="1" applyFill="1" applyBorder="1" applyAlignment="1">
      <alignment horizontal="right" vertical="center"/>
    </xf>
    <xf numFmtId="178" fontId="35" fillId="0" borderId="48" xfId="852" applyNumberFormat="1" applyFont="1" applyFill="1" applyBorder="1" applyAlignment="1">
      <alignment horizontal="right" vertical="center" shrinkToFit="1"/>
    </xf>
    <xf numFmtId="178" fontId="35" fillId="0" borderId="49" xfId="852" applyNumberFormat="1" applyFont="1" applyFill="1" applyBorder="1" applyAlignment="1">
      <alignment horizontal="right" vertical="center"/>
    </xf>
    <xf numFmtId="178" fontId="35" fillId="0" borderId="49" xfId="852" applyNumberFormat="1" applyFont="1" applyFill="1" applyBorder="1" applyAlignment="1">
      <alignment horizontal="right" vertical="center" shrinkToFit="1"/>
    </xf>
    <xf numFmtId="178" fontId="35" fillId="0" borderId="59" xfId="852" applyNumberFormat="1" applyFont="1" applyFill="1" applyBorder="1" applyAlignment="1">
      <alignment horizontal="right" vertical="center"/>
    </xf>
    <xf numFmtId="178" fontId="35" fillId="0" borderId="59" xfId="852" applyNumberFormat="1" applyFont="1" applyFill="1" applyBorder="1" applyAlignment="1">
      <alignment horizontal="right" vertical="center" shrinkToFit="1"/>
    </xf>
    <xf numFmtId="178" fontId="35" fillId="0" borderId="3" xfId="852" applyNumberFormat="1" applyFont="1" applyFill="1" applyBorder="1" applyAlignment="1">
      <alignment horizontal="right" vertical="center"/>
    </xf>
    <xf numFmtId="178" fontId="35" fillId="0" borderId="3" xfId="852" applyNumberFormat="1" applyFont="1" applyFill="1" applyBorder="1" applyAlignment="1">
      <alignment horizontal="right" vertical="center" shrinkToFit="1"/>
    </xf>
    <xf numFmtId="178" fontId="35" fillId="0" borderId="3" xfId="1387" applyNumberFormat="1" applyFont="1" applyFill="1" applyBorder="1" applyAlignment="1">
      <alignment horizontal="right" vertical="center"/>
    </xf>
    <xf numFmtId="181" fontId="34" fillId="0" borderId="0" xfId="0" applyNumberFormat="1" applyFont="1">
      <alignment vertical="center"/>
    </xf>
    <xf numFmtId="0" fontId="34" fillId="0" borderId="44" xfId="0" applyFont="1" applyBorder="1">
      <alignment vertical="center"/>
    </xf>
    <xf numFmtId="0" fontId="35" fillId="27" borderId="4" xfId="0" applyFont="1" applyFill="1" applyBorder="1" applyAlignment="1">
      <alignment horizontal="center" vertical="center"/>
    </xf>
    <xf numFmtId="178" fontId="35" fillId="0" borderId="4" xfId="1" applyNumberFormat="1" applyFont="1" applyFill="1" applyBorder="1" applyAlignment="1">
      <alignment horizontal="right" vertical="center" shrinkToFit="1"/>
    </xf>
    <xf numFmtId="179" fontId="35" fillId="0" borderId="4" xfId="1551" applyNumberFormat="1" applyFont="1" applyFill="1" applyBorder="1" applyAlignment="1">
      <alignment horizontal="right" vertical="center" shrinkToFit="1"/>
    </xf>
    <xf numFmtId="179" fontId="35" fillId="0" borderId="20" xfId="1551" applyNumberFormat="1" applyFont="1" applyFill="1" applyBorder="1" applyAlignment="1">
      <alignment horizontal="right" vertical="center" shrinkToFit="1"/>
    </xf>
    <xf numFmtId="178" fontId="35" fillId="0" borderId="62" xfId="1" applyNumberFormat="1" applyFont="1" applyFill="1" applyBorder="1" applyAlignment="1">
      <alignment horizontal="right" vertical="center" shrinkToFit="1"/>
    </xf>
    <xf numFmtId="178" fontId="35" fillId="0" borderId="21" xfId="1" applyNumberFormat="1" applyFont="1" applyFill="1" applyBorder="1" applyAlignment="1">
      <alignment horizontal="right" vertical="center" shrinkToFit="1"/>
    </xf>
    <xf numFmtId="179" fontId="35" fillId="0" borderId="21" xfId="1551" applyNumberFormat="1" applyFont="1" applyFill="1" applyBorder="1" applyAlignment="1">
      <alignment horizontal="right" vertical="center" shrinkToFit="1"/>
    </xf>
    <xf numFmtId="0" fontId="35" fillId="0" borderId="4" xfId="0" applyFont="1" applyBorder="1" applyAlignment="1">
      <alignment vertical="center" shrinkToFit="1"/>
    </xf>
    <xf numFmtId="0" fontId="35" fillId="0" borderId="20" xfId="0" applyFont="1" applyBorder="1" applyAlignment="1">
      <alignment vertical="center" shrinkToFit="1"/>
    </xf>
    <xf numFmtId="178" fontId="35" fillId="0" borderId="3" xfId="1" applyNumberFormat="1" applyFont="1" applyFill="1" applyBorder="1" applyAlignment="1">
      <alignment horizontal="right" vertical="center" shrinkToFit="1"/>
    </xf>
    <xf numFmtId="179" fontId="35" fillId="0" borderId="61" xfId="0" applyNumberFormat="1" applyFont="1" applyFill="1" applyBorder="1" applyAlignment="1">
      <alignment horizontal="right" vertical="center"/>
    </xf>
    <xf numFmtId="179" fontId="35" fillId="0" borderId="20" xfId="0" applyNumberFormat="1" applyFont="1" applyFill="1" applyBorder="1" applyAlignment="1">
      <alignment horizontal="right" vertical="center"/>
    </xf>
    <xf numFmtId="0" fontId="35" fillId="0" borderId="49" xfId="0" applyFont="1" applyBorder="1" applyAlignment="1">
      <alignment vertical="center" shrinkToFit="1"/>
    </xf>
    <xf numFmtId="178" fontId="35" fillId="0" borderId="38" xfId="1" applyNumberFormat="1" applyFont="1" applyFill="1" applyBorder="1" applyAlignment="1">
      <alignment horizontal="right" vertical="center" shrinkToFit="1"/>
    </xf>
    <xf numFmtId="0" fontId="35" fillId="0" borderId="38" xfId="1387" applyFont="1" applyFill="1" applyBorder="1" applyAlignment="1">
      <alignment vertical="center"/>
    </xf>
    <xf numFmtId="178" fontId="35" fillId="0" borderId="38" xfId="1387" applyNumberFormat="1" applyFont="1" applyFill="1" applyBorder="1" applyAlignment="1">
      <alignment horizontal="right" vertical="center" shrinkToFit="1"/>
    </xf>
    <xf numFmtId="179" fontId="35" fillId="0" borderId="38" xfId="1551" applyNumberFormat="1" applyFont="1" applyFill="1" applyBorder="1" applyAlignment="1">
      <alignment horizontal="right" vertical="center" shrinkToFit="1"/>
    </xf>
    <xf numFmtId="0" fontId="35" fillId="0" borderId="50" xfId="1387" applyFont="1" applyFill="1" applyBorder="1" applyAlignment="1">
      <alignment vertical="center"/>
    </xf>
    <xf numFmtId="178" fontId="35" fillId="0" borderId="50" xfId="1387" applyNumberFormat="1" applyFont="1" applyFill="1" applyBorder="1" applyAlignment="1">
      <alignment horizontal="right" vertical="center" shrinkToFit="1"/>
    </xf>
    <xf numFmtId="179" fontId="35" fillId="0" borderId="50" xfId="1551" applyNumberFormat="1" applyFont="1" applyFill="1" applyBorder="1" applyAlignment="1">
      <alignment horizontal="right" vertical="center" shrinkToFit="1"/>
    </xf>
    <xf numFmtId="178" fontId="35" fillId="0" borderId="4" xfId="1" applyNumberFormat="1" applyFont="1" applyFill="1" applyBorder="1" applyAlignment="1">
      <alignment horizontal="right" vertical="center" shrinkToFit="1"/>
    </xf>
    <xf numFmtId="179" fontId="35" fillId="0" borderId="4" xfId="1551" applyNumberFormat="1" applyFont="1" applyFill="1" applyBorder="1" applyAlignment="1">
      <alignment horizontal="right" vertical="center" shrinkToFit="1"/>
    </xf>
    <xf numFmtId="179" fontId="35" fillId="0" borderId="20" xfId="1551" applyNumberFormat="1" applyFont="1" applyFill="1" applyBorder="1" applyAlignment="1">
      <alignment horizontal="right" vertical="center" shrinkToFit="1"/>
    </xf>
    <xf numFmtId="178" fontId="35" fillId="0" borderId="62" xfId="1" applyNumberFormat="1" applyFont="1" applyFill="1" applyBorder="1" applyAlignment="1">
      <alignment horizontal="right" vertical="center" shrinkToFit="1"/>
    </xf>
    <xf numFmtId="178" fontId="35" fillId="0" borderId="21" xfId="1" applyNumberFormat="1" applyFont="1" applyFill="1" applyBorder="1" applyAlignment="1">
      <alignment horizontal="right" vertical="center" shrinkToFit="1"/>
    </xf>
    <xf numFmtId="179" fontId="35" fillId="0" borderId="21" xfId="1551" applyNumberFormat="1" applyFont="1" applyFill="1" applyBorder="1" applyAlignment="1">
      <alignment horizontal="right" vertical="center" shrinkToFit="1"/>
    </xf>
    <xf numFmtId="0" fontId="35" fillId="0" borderId="20" xfId="0" applyFont="1" applyBorder="1" applyAlignment="1">
      <alignment vertical="center" shrinkToFit="1"/>
    </xf>
    <xf numFmtId="178" fontId="35" fillId="0" borderId="49" xfId="1" applyNumberFormat="1" applyFont="1" applyFill="1" applyBorder="1" applyAlignment="1">
      <alignment horizontal="right" vertical="center" shrinkToFit="1"/>
    </xf>
    <xf numFmtId="178" fontId="35" fillId="0" borderId="21" xfId="1" applyNumberFormat="1" applyFont="1" applyFill="1" applyBorder="1" applyAlignment="1">
      <alignment horizontal="right" vertical="center" shrinkToFit="1"/>
    </xf>
    <xf numFmtId="0" fontId="35" fillId="0" borderId="87" xfId="0" applyFont="1" applyBorder="1" applyAlignment="1">
      <alignment horizontal="center" vertical="center"/>
    </xf>
    <xf numFmtId="178" fontId="35" fillId="0" borderId="39" xfId="1" applyNumberFormat="1" applyFont="1" applyFill="1" applyBorder="1" applyAlignment="1">
      <alignment horizontal="right" vertical="center" shrinkToFit="1"/>
    </xf>
    <xf numFmtId="178" fontId="35" fillId="0" borderId="21" xfId="0" applyNumberFormat="1" applyFont="1" applyFill="1" applyBorder="1" applyAlignment="1">
      <alignment horizontal="right" vertical="center" shrinkToFit="1"/>
    </xf>
    <xf numFmtId="179" fontId="35" fillId="0" borderId="21" xfId="0" applyNumberFormat="1" applyFont="1" applyBorder="1" applyAlignment="1">
      <alignment horizontal="right" vertical="center" shrinkToFit="1"/>
    </xf>
    <xf numFmtId="0" fontId="35" fillId="0" borderId="27" xfId="0" applyFont="1" applyBorder="1" applyAlignment="1">
      <alignment horizontal="center" vertical="center" shrinkToFit="1"/>
    </xf>
    <xf numFmtId="178" fontId="35" fillId="0" borderId="27" xfId="0" applyNumberFormat="1" applyFont="1" applyFill="1" applyBorder="1" applyAlignment="1">
      <alignment horizontal="right" vertical="center" shrinkToFit="1"/>
    </xf>
    <xf numFmtId="179" fontId="35" fillId="0" borderId="27" xfId="0" applyNumberFormat="1" applyFont="1" applyBorder="1" applyAlignment="1">
      <alignment horizontal="right" vertical="center" shrinkToFit="1"/>
    </xf>
    <xf numFmtId="183" fontId="35" fillId="0" borderId="21" xfId="0" applyNumberFormat="1" applyFont="1" applyFill="1" applyBorder="1" applyAlignment="1">
      <alignment horizontal="right" vertical="center" shrinkToFit="1"/>
    </xf>
    <xf numFmtId="183" fontId="35" fillId="0" borderId="27" xfId="0" applyNumberFormat="1" applyFont="1" applyFill="1" applyBorder="1" applyAlignment="1">
      <alignment horizontal="right" vertical="center" shrinkToFit="1"/>
    </xf>
    <xf numFmtId="178" fontId="35" fillId="0" borderId="20" xfId="1" applyNumberFormat="1" applyFont="1" applyFill="1" applyBorder="1" applyAlignment="1">
      <alignment horizontal="right" vertical="center" shrinkToFit="1"/>
    </xf>
    <xf numFmtId="179" fontId="35" fillId="0" borderId="4" xfId="1551" applyNumberFormat="1" applyFont="1" applyFill="1" applyBorder="1" applyAlignment="1">
      <alignment horizontal="right" vertical="center" shrinkToFit="1"/>
    </xf>
    <xf numFmtId="179" fontId="35" fillId="0" borderId="20" xfId="1551" applyNumberFormat="1" applyFont="1" applyFill="1" applyBorder="1" applyAlignment="1">
      <alignment horizontal="right" vertical="center" shrinkToFit="1"/>
    </xf>
    <xf numFmtId="178" fontId="35" fillId="0" borderId="3" xfId="1" applyNumberFormat="1" applyFont="1" applyFill="1" applyBorder="1" applyAlignment="1">
      <alignment horizontal="right" vertical="center" shrinkToFit="1"/>
    </xf>
    <xf numFmtId="179" fontId="35" fillId="0" borderId="3" xfId="1551" applyNumberFormat="1" applyFont="1" applyFill="1" applyBorder="1" applyAlignment="1">
      <alignment horizontal="right" vertical="center" shrinkToFit="1"/>
    </xf>
    <xf numFmtId="0" fontId="35" fillId="0" borderId="76" xfId="0" applyFont="1" applyBorder="1">
      <alignment vertical="center"/>
    </xf>
    <xf numFmtId="0" fontId="35" fillId="0" borderId="21" xfId="0" applyFont="1" applyFill="1" applyBorder="1" applyAlignment="1">
      <alignment vertical="center" shrinkToFit="1"/>
    </xf>
    <xf numFmtId="0" fontId="35" fillId="0" borderId="20" xfId="1733" applyNumberFormat="1" applyFont="1" applyFill="1" applyBorder="1" applyAlignment="1">
      <alignment vertical="center" wrapText="1"/>
    </xf>
    <xf numFmtId="0" fontId="35" fillId="0" borderId="19" xfId="1" applyNumberFormat="1" applyFont="1" applyFill="1" applyBorder="1" applyAlignment="1">
      <alignment horizontal="center" vertical="center" shrinkToFit="1"/>
    </xf>
    <xf numFmtId="0" fontId="35" fillId="0" borderId="3" xfId="1" applyNumberFormat="1" applyFont="1" applyFill="1" applyBorder="1" applyAlignment="1">
      <alignment horizontal="center" vertical="center" shrinkToFit="1"/>
    </xf>
    <xf numFmtId="179" fontId="35" fillId="0" borderId="48" xfId="1551" applyNumberFormat="1" applyFont="1" applyFill="1" applyBorder="1" applyAlignment="1">
      <alignment horizontal="right" vertical="center" shrinkToFit="1"/>
    </xf>
    <xf numFmtId="179" fontId="35" fillId="0" borderId="27" xfId="1551" applyNumberFormat="1" applyFont="1" applyFill="1" applyBorder="1" applyAlignment="1">
      <alignment horizontal="right" vertical="center" shrinkToFit="1"/>
    </xf>
    <xf numFmtId="0" fontId="35" fillId="27" borderId="21" xfId="0" applyFont="1" applyFill="1" applyBorder="1" applyAlignment="1">
      <alignment horizontal="center" vertical="center"/>
    </xf>
    <xf numFmtId="0" fontId="44" fillId="27" borderId="4" xfId="0" applyFont="1" applyFill="1" applyBorder="1" applyAlignment="1">
      <alignment horizontal="center" vertical="center" wrapText="1"/>
    </xf>
    <xf numFmtId="0" fontId="44" fillId="27" borderId="21" xfId="0" applyFont="1" applyFill="1" applyBorder="1" applyAlignment="1">
      <alignment horizontal="center" vertical="center" wrapText="1"/>
    </xf>
    <xf numFmtId="0" fontId="35" fillId="27" borderId="4" xfId="0" applyFont="1" applyFill="1" applyBorder="1" applyAlignment="1">
      <alignment horizontal="center" vertical="center"/>
    </xf>
    <xf numFmtId="0" fontId="35" fillId="27" borderId="20" xfId="0" applyFont="1" applyFill="1" applyBorder="1" applyAlignment="1">
      <alignment horizontal="center" vertical="center"/>
    </xf>
    <xf numFmtId="0" fontId="35" fillId="27" borderId="21" xfId="0" applyFont="1" applyFill="1" applyBorder="1" applyAlignment="1">
      <alignment horizontal="center" vertical="center"/>
    </xf>
    <xf numFmtId="0" fontId="35" fillId="27" borderId="4" xfId="0" applyFont="1" applyFill="1" applyBorder="1" applyAlignment="1">
      <alignment horizontal="center" vertical="center" wrapText="1"/>
    </xf>
    <xf numFmtId="0" fontId="35" fillId="27" borderId="21" xfId="0" applyFont="1" applyFill="1" applyBorder="1" applyAlignment="1">
      <alignment horizontal="center" vertical="center" wrapText="1"/>
    </xf>
    <xf numFmtId="0" fontId="35" fillId="27" borderId="3" xfId="0" applyFont="1" applyFill="1" applyBorder="1" applyAlignment="1">
      <alignment horizontal="center" vertical="center"/>
    </xf>
    <xf numFmtId="0" fontId="35" fillId="0" borderId="28" xfId="0" applyFont="1" applyFill="1" applyBorder="1" applyAlignment="1">
      <alignment horizontal="center" vertical="center" wrapText="1"/>
    </xf>
    <xf numFmtId="0" fontId="35" fillId="0" borderId="30" xfId="0" applyFont="1" applyFill="1" applyBorder="1" applyAlignment="1">
      <alignment horizontal="center" vertical="center" wrapText="1"/>
    </xf>
    <xf numFmtId="0" fontId="35" fillId="0" borderId="33" xfId="0" applyFont="1" applyFill="1" applyBorder="1" applyAlignment="1">
      <alignment horizontal="center" vertical="center" wrapText="1"/>
    </xf>
    <xf numFmtId="0" fontId="35" fillId="0" borderId="34" xfId="0" applyFont="1" applyFill="1" applyBorder="1" applyAlignment="1">
      <alignment horizontal="center" vertical="center" wrapText="1"/>
    </xf>
    <xf numFmtId="0" fontId="35" fillId="0" borderId="3" xfId="0" applyFont="1" applyFill="1" applyBorder="1" applyAlignment="1">
      <alignment horizontal="center" vertical="center" wrapText="1"/>
    </xf>
    <xf numFmtId="0" fontId="34" fillId="0" borderId="4" xfId="0" applyFont="1" applyBorder="1" applyAlignment="1">
      <alignment horizontal="center" vertical="center"/>
    </xf>
    <xf numFmtId="0" fontId="34" fillId="0" borderId="21" xfId="0" applyFont="1" applyBorder="1" applyAlignment="1">
      <alignment horizontal="center" vertical="center"/>
    </xf>
    <xf numFmtId="0" fontId="35" fillId="0" borderId="5" xfId="0" applyFont="1" applyBorder="1" applyAlignment="1">
      <alignment horizontal="center" vertical="center" shrinkToFit="1"/>
    </xf>
    <xf numFmtId="0" fontId="35" fillId="0" borderId="6" xfId="0" applyFont="1" applyBorder="1" applyAlignment="1">
      <alignment horizontal="center" vertical="center" shrinkToFit="1"/>
    </xf>
    <xf numFmtId="0" fontId="35" fillId="0" borderId="4" xfId="0" applyFont="1" applyFill="1" applyBorder="1" applyAlignment="1">
      <alignment horizontal="center" vertical="center"/>
    </xf>
    <xf numFmtId="0" fontId="35" fillId="0" borderId="21" xfId="0" applyFont="1" applyFill="1" applyBorder="1" applyAlignment="1">
      <alignment horizontal="center" vertical="center"/>
    </xf>
    <xf numFmtId="0" fontId="35" fillId="27" borderId="3" xfId="0" applyFont="1" applyFill="1" applyBorder="1" applyAlignment="1">
      <alignment horizontal="center" vertical="center" wrapText="1"/>
    </xf>
    <xf numFmtId="0" fontId="34" fillId="0" borderId="4" xfId="0" applyFont="1" applyBorder="1" applyAlignment="1">
      <alignment vertical="center" wrapText="1"/>
    </xf>
    <xf numFmtId="0" fontId="34" fillId="0" borderId="21" xfId="0" applyFont="1" applyBorder="1" applyAlignment="1">
      <alignment vertical="center" wrapText="1"/>
    </xf>
    <xf numFmtId="0" fontId="35" fillId="0" borderId="4" xfId="0" applyFont="1" applyFill="1" applyBorder="1" applyAlignment="1">
      <alignment horizontal="center" vertical="center" wrapText="1"/>
    </xf>
    <xf numFmtId="0" fontId="35" fillId="0" borderId="21" xfId="0" applyFont="1" applyFill="1" applyBorder="1" applyAlignment="1">
      <alignment horizontal="center" vertical="center" wrapText="1"/>
    </xf>
    <xf numFmtId="0" fontId="35" fillId="0" borderId="29" xfId="0" applyFont="1" applyFill="1" applyBorder="1" applyAlignment="1">
      <alignment horizontal="center" vertical="center" wrapText="1"/>
    </xf>
    <xf numFmtId="0" fontId="35" fillId="0" borderId="35" xfId="0" applyFont="1" applyFill="1" applyBorder="1" applyAlignment="1">
      <alignment horizontal="center" vertical="center" wrapText="1"/>
    </xf>
    <xf numFmtId="0" fontId="35" fillId="0" borderId="22" xfId="0" applyFont="1" applyFill="1" applyBorder="1" applyAlignment="1">
      <alignment horizontal="center" vertical="center" wrapText="1"/>
    </xf>
    <xf numFmtId="0" fontId="35" fillId="0" borderId="24" xfId="0" applyFont="1" applyFill="1" applyBorder="1" applyAlignment="1">
      <alignment horizontal="center" vertical="center" wrapText="1"/>
    </xf>
    <xf numFmtId="0" fontId="35" fillId="0" borderId="23"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31" xfId="0" applyFont="1" applyFill="1" applyBorder="1" applyAlignment="1">
      <alignment horizontal="center" vertical="center" wrapText="1"/>
    </xf>
    <xf numFmtId="0" fontId="35" fillId="0" borderId="32" xfId="0" applyFont="1" applyFill="1" applyBorder="1" applyAlignment="1">
      <alignment horizontal="center" vertical="center" wrapText="1"/>
    </xf>
    <xf numFmtId="0" fontId="44" fillId="0" borderId="3" xfId="0" applyFont="1" applyFill="1" applyBorder="1" applyAlignment="1">
      <alignment horizontal="center" vertical="center" wrapText="1"/>
    </xf>
    <xf numFmtId="0" fontId="35" fillId="0" borderId="3" xfId="0" applyFont="1" applyBorder="1" applyAlignment="1">
      <alignment horizontal="center" vertical="center" shrinkToFit="1"/>
    </xf>
    <xf numFmtId="0" fontId="35" fillId="0" borderId="19" xfId="0" applyFont="1" applyFill="1" applyBorder="1" applyAlignment="1">
      <alignment horizontal="center" vertical="center" wrapText="1"/>
    </xf>
    <xf numFmtId="0" fontId="35" fillId="0" borderId="17" xfId="0" applyFont="1" applyFill="1" applyBorder="1" applyAlignment="1">
      <alignment horizontal="center" vertical="center" wrapText="1"/>
    </xf>
    <xf numFmtId="0" fontId="35" fillId="0" borderId="18" xfId="0" applyFont="1" applyFill="1" applyBorder="1" applyAlignment="1">
      <alignment horizontal="center" vertical="center" wrapText="1"/>
    </xf>
    <xf numFmtId="0" fontId="35" fillId="0" borderId="3" xfId="0" applyFont="1" applyFill="1" applyBorder="1" applyAlignment="1">
      <alignment horizontal="center" vertical="center"/>
    </xf>
    <xf numFmtId="0" fontId="35" fillId="0" borderId="52" xfId="0" applyFont="1" applyFill="1" applyBorder="1" applyAlignment="1">
      <alignment horizontal="center" vertical="center" wrapText="1"/>
    </xf>
    <xf numFmtId="0" fontId="35" fillId="0" borderId="76" xfId="0" applyFont="1" applyFill="1" applyBorder="1" applyAlignment="1">
      <alignment horizontal="center" vertical="center" wrapText="1"/>
    </xf>
    <xf numFmtId="0" fontId="35" fillId="0" borderId="26" xfId="0" applyFont="1" applyFill="1" applyBorder="1" applyAlignment="1">
      <alignment horizontal="center" vertical="center" wrapText="1"/>
    </xf>
    <xf numFmtId="0" fontId="37" fillId="0" borderId="4" xfId="2" applyNumberFormat="1" applyFont="1" applyFill="1" applyBorder="1" applyAlignment="1">
      <alignment horizontal="center" vertical="center" wrapText="1" shrinkToFit="1"/>
    </xf>
    <xf numFmtId="0" fontId="37" fillId="0" borderId="21" xfId="2" applyNumberFormat="1" applyFont="1" applyFill="1" applyBorder="1" applyAlignment="1">
      <alignment horizontal="center" vertical="center" wrapText="1" shrinkToFit="1"/>
    </xf>
    <xf numFmtId="0" fontId="35" fillId="27" borderId="4" xfId="0" applyFont="1" applyFill="1" applyBorder="1" applyAlignment="1">
      <alignment vertical="center"/>
    </xf>
    <xf numFmtId="0" fontId="35" fillId="27" borderId="21" xfId="0" applyFont="1" applyFill="1" applyBorder="1" applyAlignment="1">
      <alignment vertical="center"/>
    </xf>
    <xf numFmtId="0" fontId="35" fillId="27" borderId="26" xfId="0" applyFont="1" applyFill="1" applyBorder="1" applyAlignment="1">
      <alignment horizontal="center" vertical="center" shrinkToFit="1"/>
    </xf>
    <xf numFmtId="0" fontId="35" fillId="27" borderId="39" xfId="0" applyFont="1" applyFill="1" applyBorder="1" applyAlignment="1">
      <alignment horizontal="center" vertical="center" shrinkToFit="1"/>
    </xf>
    <xf numFmtId="0" fontId="39" fillId="27" borderId="4" xfId="2" applyNumberFormat="1" applyFont="1" applyFill="1" applyBorder="1" applyAlignment="1">
      <alignment horizontal="center" vertical="center" wrapText="1" shrinkToFit="1"/>
    </xf>
    <xf numFmtId="0" fontId="39" fillId="27" borderId="21" xfId="2" applyNumberFormat="1" applyFont="1" applyFill="1" applyBorder="1" applyAlignment="1">
      <alignment horizontal="center" vertical="center" wrapText="1" shrinkToFit="1"/>
    </xf>
    <xf numFmtId="0" fontId="35" fillId="0" borderId="3" xfId="0" applyFont="1" applyFill="1" applyBorder="1" applyAlignment="1">
      <alignment vertical="center"/>
    </xf>
    <xf numFmtId="0" fontId="35" fillId="0" borderId="3" xfId="0" applyFont="1" applyFill="1" applyBorder="1" applyAlignment="1">
      <alignment horizontal="center" vertical="center" shrinkToFit="1"/>
    </xf>
    <xf numFmtId="0" fontId="39" fillId="0" borderId="3" xfId="2" applyNumberFormat="1" applyFont="1" applyFill="1" applyBorder="1" applyAlignment="1">
      <alignment horizontal="center" vertical="center" wrapText="1" shrinkToFit="1"/>
    </xf>
    <xf numFmtId="0" fontId="37" fillId="0" borderId="52" xfId="2" applyNumberFormat="1" applyFont="1" applyFill="1" applyBorder="1" applyAlignment="1">
      <alignment horizontal="center" vertical="center" wrapText="1" shrinkToFit="1"/>
    </xf>
    <xf numFmtId="0" fontId="37" fillId="0" borderId="76" xfId="2" applyNumberFormat="1" applyFont="1" applyFill="1" applyBorder="1" applyAlignment="1">
      <alignment horizontal="center" vertical="center" wrapText="1" shrinkToFit="1"/>
    </xf>
    <xf numFmtId="0" fontId="37" fillId="0" borderId="26" xfId="2" applyNumberFormat="1" applyFont="1" applyFill="1" applyBorder="1" applyAlignment="1">
      <alignment horizontal="center" vertical="center" wrapText="1" shrinkToFit="1"/>
    </xf>
    <xf numFmtId="0" fontId="35" fillId="0" borderId="4" xfId="0" applyFont="1" applyFill="1" applyBorder="1" applyAlignment="1">
      <alignment vertical="center"/>
    </xf>
    <xf numFmtId="0" fontId="35" fillId="0" borderId="21" xfId="0" applyFont="1" applyFill="1" applyBorder="1" applyAlignment="1">
      <alignment vertical="center"/>
    </xf>
    <xf numFmtId="0" fontId="35" fillId="0" borderId="26" xfId="0" applyFont="1" applyFill="1" applyBorder="1" applyAlignment="1">
      <alignment horizontal="center" vertical="center" shrinkToFit="1"/>
    </xf>
    <xf numFmtId="0" fontId="35" fillId="0" borderId="39" xfId="0" applyFont="1" applyFill="1" applyBorder="1" applyAlignment="1">
      <alignment horizontal="center" vertical="center" shrinkToFit="1"/>
    </xf>
    <xf numFmtId="0" fontId="35" fillId="0" borderId="7" xfId="0" applyNumberFormat="1" applyFont="1" applyFill="1" applyBorder="1" applyAlignment="1">
      <alignment horizontal="center" vertical="center" shrinkToFit="1"/>
    </xf>
    <xf numFmtId="0" fontId="37" fillId="27" borderId="19" xfId="1745" applyNumberFormat="1" applyFont="1" applyFill="1" applyBorder="1" applyAlignment="1">
      <alignment horizontal="center" vertical="center"/>
    </xf>
    <xf numFmtId="0" fontId="37" fillId="27" borderId="18" xfId="1745" applyNumberFormat="1" applyFont="1" applyFill="1" applyBorder="1" applyAlignment="1">
      <alignment horizontal="center" vertical="center"/>
    </xf>
    <xf numFmtId="0" fontId="35" fillId="0" borderId="4" xfId="0" applyFont="1" applyBorder="1" applyAlignment="1">
      <alignment horizontal="center" vertical="center"/>
    </xf>
    <xf numFmtId="0" fontId="35" fillId="0" borderId="20" xfId="0" applyFont="1" applyBorder="1" applyAlignment="1">
      <alignment horizontal="center" vertical="center"/>
    </xf>
    <xf numFmtId="0" fontId="35" fillId="0" borderId="21" xfId="0" applyFont="1" applyBorder="1" applyAlignment="1">
      <alignment horizontal="center" vertical="center"/>
    </xf>
    <xf numFmtId="178" fontId="35" fillId="0" borderId="4" xfId="1685" applyNumberFormat="1" applyFont="1" applyFill="1" applyBorder="1" applyAlignment="1">
      <alignment horizontal="right" vertical="center" shrinkToFit="1"/>
    </xf>
    <xf numFmtId="178" fontId="35" fillId="0" borderId="20" xfId="1685" applyNumberFormat="1" applyFont="1" applyFill="1" applyBorder="1" applyAlignment="1">
      <alignment horizontal="right" vertical="center" shrinkToFit="1"/>
    </xf>
    <xf numFmtId="178" fontId="35" fillId="0" borderId="21" xfId="1685" applyNumberFormat="1" applyFont="1" applyFill="1" applyBorder="1" applyAlignment="1">
      <alignment horizontal="right" vertical="center" shrinkToFit="1"/>
    </xf>
    <xf numFmtId="0" fontId="35" fillId="0" borderId="19" xfId="0" applyFont="1" applyFill="1" applyBorder="1" applyAlignment="1">
      <alignment horizontal="center" vertical="center"/>
    </xf>
    <xf numFmtId="0" fontId="35" fillId="0" borderId="18" xfId="0" applyFont="1" applyFill="1" applyBorder="1" applyAlignment="1">
      <alignment horizontal="center" vertical="center"/>
    </xf>
    <xf numFmtId="0" fontId="35" fillId="27" borderId="19" xfId="0" applyNumberFormat="1" applyFont="1" applyFill="1" applyBorder="1" applyAlignment="1">
      <alignment horizontal="center" vertical="center"/>
    </xf>
    <xf numFmtId="0" fontId="35" fillId="27" borderId="18" xfId="0" applyNumberFormat="1" applyFont="1" applyFill="1" applyBorder="1" applyAlignment="1">
      <alignment horizontal="center" vertical="center"/>
    </xf>
    <xf numFmtId="0" fontId="35" fillId="0" borderId="52" xfId="0" applyFont="1" applyBorder="1" applyAlignment="1">
      <alignment horizontal="center" vertical="center"/>
    </xf>
    <xf numFmtId="0" fontId="35" fillId="0" borderId="63" xfId="0" applyFont="1" applyFill="1" applyBorder="1" applyAlignment="1">
      <alignment horizontal="center" vertical="center"/>
    </xf>
    <xf numFmtId="0" fontId="35" fillId="0" borderId="64" xfId="0" applyFont="1" applyFill="1" applyBorder="1" applyAlignment="1">
      <alignment horizontal="center" vertical="center"/>
    </xf>
    <xf numFmtId="0" fontId="35" fillId="0" borderId="62" xfId="0" applyFont="1" applyBorder="1" applyAlignment="1">
      <alignment horizontal="center" vertical="center"/>
    </xf>
    <xf numFmtId="178" fontId="35" fillId="0" borderId="62" xfId="1685" applyNumberFormat="1" applyFont="1" applyFill="1" applyBorder="1" applyAlignment="1">
      <alignment horizontal="right" vertical="center" shrinkToFit="1"/>
    </xf>
    <xf numFmtId="0" fontId="35" fillId="0" borderId="4" xfId="0" applyFont="1" applyBorder="1" applyAlignment="1">
      <alignment vertical="center"/>
    </xf>
    <xf numFmtId="0" fontId="35" fillId="0" borderId="20" xfId="0" applyFont="1" applyBorder="1" applyAlignment="1">
      <alignment vertical="center"/>
    </xf>
    <xf numFmtId="0" fontId="35" fillId="0" borderId="21" xfId="0" applyFont="1" applyBorder="1" applyAlignment="1">
      <alignment vertical="center"/>
    </xf>
    <xf numFmtId="0" fontId="35" fillId="0" borderId="53" xfId="0" applyFont="1" applyBorder="1" applyAlignment="1">
      <alignment horizontal="center" vertical="center"/>
    </xf>
    <xf numFmtId="0" fontId="35" fillId="0" borderId="54" xfId="0" applyFont="1" applyBorder="1" applyAlignment="1">
      <alignment horizontal="center" vertical="center"/>
    </xf>
    <xf numFmtId="0" fontId="35" fillId="0" borderId="38" xfId="0" applyFont="1" applyBorder="1" applyAlignment="1">
      <alignment horizontal="center" vertical="center"/>
    </xf>
    <xf numFmtId="0" fontId="35" fillId="0" borderId="56" xfId="0" applyFont="1" applyBorder="1" applyAlignment="1">
      <alignment horizontal="center" vertical="center"/>
    </xf>
    <xf numFmtId="0" fontId="35" fillId="0" borderId="57" xfId="0" applyFont="1" applyBorder="1" applyAlignment="1">
      <alignment horizontal="center" vertical="center"/>
    </xf>
    <xf numFmtId="0" fontId="35" fillId="0" borderId="39" xfId="0" applyFont="1" applyBorder="1" applyAlignment="1">
      <alignment horizontal="center" vertical="center"/>
    </xf>
    <xf numFmtId="0" fontId="35" fillId="0" borderId="52" xfId="0" applyFont="1" applyBorder="1" applyAlignment="1">
      <alignment vertical="center"/>
    </xf>
    <xf numFmtId="178" fontId="35" fillId="0" borderId="4" xfId="0" applyNumberFormat="1" applyFont="1" applyBorder="1" applyAlignment="1">
      <alignment horizontal="right" vertical="center"/>
    </xf>
    <xf numFmtId="178" fontId="35" fillId="0" borderId="20" xfId="0" applyNumberFormat="1" applyFont="1" applyBorder="1" applyAlignment="1">
      <alignment horizontal="right" vertical="center"/>
    </xf>
    <xf numFmtId="178" fontId="35" fillId="0" borderId="21" xfId="0" applyNumberFormat="1" applyFont="1" applyBorder="1" applyAlignment="1">
      <alignment horizontal="right" vertical="center"/>
    </xf>
    <xf numFmtId="178" fontId="35" fillId="0" borderId="62" xfId="0" applyNumberFormat="1" applyFont="1" applyBorder="1" applyAlignment="1">
      <alignment horizontal="right" vertical="center" shrinkToFit="1"/>
    </xf>
    <xf numFmtId="178" fontId="35" fillId="0" borderId="20" xfId="0" applyNumberFormat="1" applyFont="1" applyBorder="1" applyAlignment="1">
      <alignment horizontal="right" vertical="center" shrinkToFit="1"/>
    </xf>
    <xf numFmtId="178" fontId="35" fillId="0" borderId="21" xfId="0" applyNumberFormat="1" applyFont="1" applyBorder="1" applyAlignment="1">
      <alignment horizontal="right" vertical="center" shrinkToFit="1"/>
    </xf>
    <xf numFmtId="0" fontId="35" fillId="0" borderId="52" xfId="0" applyFont="1" applyFill="1" applyBorder="1" applyAlignment="1">
      <alignment horizontal="center" vertical="center"/>
    </xf>
    <xf numFmtId="0" fontId="35" fillId="0" borderId="26" xfId="0" applyFont="1" applyFill="1" applyBorder="1" applyAlignment="1">
      <alignment horizontal="center" vertical="center"/>
    </xf>
    <xf numFmtId="0" fontId="35" fillId="0" borderId="4" xfId="1733" applyFont="1" applyBorder="1" applyAlignment="1">
      <alignment horizontal="center" vertical="center"/>
    </xf>
    <xf numFmtId="0" fontId="35" fillId="0" borderId="20" xfId="1733" applyFont="1" applyBorder="1" applyAlignment="1">
      <alignment horizontal="center" vertical="center"/>
    </xf>
    <xf numFmtId="0" fontId="35" fillId="0" borderId="21" xfId="1733" applyFont="1" applyBorder="1" applyAlignment="1">
      <alignment horizontal="center" vertical="center"/>
    </xf>
    <xf numFmtId="0" fontId="35" fillId="0" borderId="4" xfId="1387" applyFont="1" applyFill="1" applyBorder="1" applyAlignment="1">
      <alignment vertical="center"/>
    </xf>
    <xf numFmtId="0" fontId="35" fillId="0" borderId="20" xfId="1387" applyFont="1" applyFill="1" applyBorder="1" applyAlignment="1">
      <alignment vertical="center"/>
    </xf>
    <xf numFmtId="0" fontId="35" fillId="0" borderId="21" xfId="1387" applyFont="1" applyFill="1" applyBorder="1" applyAlignment="1">
      <alignment vertical="center"/>
    </xf>
    <xf numFmtId="0" fontId="35" fillId="0" borderId="53" xfId="1733" applyFont="1" applyBorder="1" applyAlignment="1">
      <alignment horizontal="center" vertical="center"/>
    </xf>
    <xf numFmtId="0" fontId="35" fillId="0" borderId="54" xfId="1733" applyFont="1" applyBorder="1" applyAlignment="1">
      <alignment horizontal="center" vertical="center"/>
    </xf>
    <xf numFmtId="0" fontId="35" fillId="0" borderId="38" xfId="1733" applyFont="1" applyBorder="1" applyAlignment="1">
      <alignment horizontal="center" vertical="center"/>
    </xf>
    <xf numFmtId="0" fontId="35" fillId="0" borderId="56" xfId="1733" applyFont="1" applyBorder="1" applyAlignment="1">
      <alignment horizontal="center" vertical="center"/>
    </xf>
    <xf numFmtId="0" fontId="35" fillId="0" borderId="57" xfId="1733" applyFont="1" applyBorder="1" applyAlignment="1">
      <alignment horizontal="center" vertical="center"/>
    </xf>
    <xf numFmtId="0" fontId="35" fillId="0" borderId="39" xfId="1733" applyFont="1" applyBorder="1" applyAlignment="1">
      <alignment horizontal="center" vertical="center"/>
    </xf>
    <xf numFmtId="0" fontId="37" fillId="27" borderId="4" xfId="1135" applyFont="1" applyFill="1" applyBorder="1" applyAlignment="1">
      <alignment horizontal="center" vertical="center"/>
    </xf>
    <xf numFmtId="0" fontId="37" fillId="27" borderId="20" xfId="1135" applyFont="1" applyFill="1" applyBorder="1" applyAlignment="1">
      <alignment horizontal="center" vertical="center"/>
    </xf>
    <xf numFmtId="0" fontId="37" fillId="27" borderId="21" xfId="1135" applyFont="1" applyFill="1" applyBorder="1" applyAlignment="1">
      <alignment horizontal="center" vertical="center"/>
    </xf>
    <xf numFmtId="0" fontId="39" fillId="27" borderId="48" xfId="1685" applyFont="1" applyFill="1" applyBorder="1" applyAlignment="1">
      <alignment horizontal="center" vertical="center" wrapText="1"/>
    </xf>
    <xf numFmtId="0" fontId="39" fillId="27" borderId="59" xfId="1685" applyFont="1" applyFill="1" applyBorder="1" applyAlignment="1">
      <alignment horizontal="center" vertical="center" wrapText="1"/>
    </xf>
    <xf numFmtId="0" fontId="39" fillId="27" borderId="4" xfId="1135" applyFont="1" applyFill="1" applyBorder="1" applyAlignment="1">
      <alignment horizontal="center" vertical="center" wrapText="1"/>
    </xf>
    <xf numFmtId="0" fontId="39" fillId="27" borderId="20" xfId="1135" applyFont="1" applyFill="1" applyBorder="1" applyAlignment="1">
      <alignment horizontal="center" vertical="center" wrapText="1"/>
    </xf>
    <xf numFmtId="0" fontId="37" fillId="27" borderId="4" xfId="1135" applyFont="1" applyFill="1" applyBorder="1" applyAlignment="1">
      <alignment horizontal="center" vertical="center" wrapText="1"/>
    </xf>
    <xf numFmtId="0" fontId="37" fillId="27" borderId="20" xfId="1135" applyFont="1" applyFill="1" applyBorder="1" applyAlignment="1">
      <alignment horizontal="center" vertical="center" wrapText="1"/>
    </xf>
    <xf numFmtId="0" fontId="39" fillId="27" borderId="19" xfId="1685" applyFont="1" applyFill="1" applyBorder="1" applyAlignment="1">
      <alignment horizontal="center" vertical="center" wrapText="1"/>
    </xf>
    <xf numFmtId="0" fontId="39" fillId="27" borderId="18" xfId="1685" applyFont="1" applyFill="1" applyBorder="1" applyAlignment="1">
      <alignment horizontal="center" vertical="center" wrapText="1"/>
    </xf>
    <xf numFmtId="0" fontId="36" fillId="27" borderId="20" xfId="1685" applyFont="1" applyFill="1" applyBorder="1" applyAlignment="1">
      <alignment horizontal="center" vertical="center" wrapText="1"/>
    </xf>
    <xf numFmtId="0" fontId="36" fillId="27" borderId="21" xfId="1685" applyFont="1" applyFill="1" applyBorder="1" applyAlignment="1">
      <alignment horizontal="center" vertical="center" wrapText="1"/>
    </xf>
    <xf numFmtId="0" fontId="37" fillId="27" borderId="4" xfId="1685" applyFont="1" applyFill="1" applyBorder="1" applyAlignment="1">
      <alignment horizontal="center" vertical="center"/>
    </xf>
    <xf numFmtId="0" fontId="37" fillId="27" borderId="20" xfId="1685" applyFont="1" applyFill="1" applyBorder="1" applyAlignment="1">
      <alignment horizontal="center" vertical="center"/>
    </xf>
    <xf numFmtId="0" fontId="37" fillId="27" borderId="21" xfId="1685" applyFont="1" applyFill="1" applyBorder="1" applyAlignment="1">
      <alignment horizontal="center" vertical="center"/>
    </xf>
    <xf numFmtId="0" fontId="53" fillId="27" borderId="19" xfId="1685" applyFont="1" applyFill="1" applyBorder="1" applyAlignment="1">
      <alignment horizontal="center" vertical="center" wrapText="1"/>
    </xf>
    <xf numFmtId="0" fontId="53" fillId="27" borderId="18" xfId="1685" applyFont="1" applyFill="1" applyBorder="1" applyAlignment="1">
      <alignment horizontal="center" vertical="center" wrapText="1"/>
    </xf>
    <xf numFmtId="0" fontId="39" fillId="27" borderId="28" xfId="1685" applyFont="1" applyFill="1" applyBorder="1" applyAlignment="1">
      <alignment horizontal="center" vertical="center" wrapText="1"/>
    </xf>
    <xf numFmtId="0" fontId="39" fillId="27" borderId="31" xfId="1685" applyFont="1" applyFill="1" applyBorder="1" applyAlignment="1">
      <alignment horizontal="center" vertical="center" wrapText="1"/>
    </xf>
    <xf numFmtId="0" fontId="37" fillId="27" borderId="26" xfId="1135" applyFont="1" applyFill="1" applyBorder="1" applyAlignment="1">
      <alignment horizontal="center" vertical="center" wrapText="1"/>
    </xf>
    <xf numFmtId="0" fontId="37" fillId="27" borderId="56" xfId="1135" applyFont="1" applyFill="1" applyBorder="1" applyAlignment="1">
      <alignment horizontal="center" vertical="center" wrapText="1"/>
    </xf>
    <xf numFmtId="0" fontId="36" fillId="27" borderId="4" xfId="1685" applyFont="1" applyFill="1" applyBorder="1" applyAlignment="1">
      <alignment horizontal="center" vertical="center" wrapText="1"/>
    </xf>
    <xf numFmtId="178" fontId="35" fillId="0" borderId="62" xfId="1747" applyNumberFormat="1" applyFont="1" applyFill="1" applyBorder="1" applyAlignment="1">
      <alignment horizontal="right" vertical="center" shrinkToFit="1"/>
    </xf>
    <xf numFmtId="178" fontId="35" fillId="0" borderId="20" xfId="1747" applyNumberFormat="1" applyFont="1" applyFill="1" applyBorder="1" applyAlignment="1">
      <alignment horizontal="right" vertical="center" shrinkToFit="1"/>
    </xf>
    <xf numFmtId="178" fontId="35" fillId="0" borderId="21" xfId="1747" applyNumberFormat="1" applyFont="1" applyFill="1" applyBorder="1" applyAlignment="1">
      <alignment horizontal="right" vertical="center" shrinkToFit="1"/>
    </xf>
    <xf numFmtId="0" fontId="35" fillId="0" borderId="53" xfId="1685" applyFont="1" applyFill="1" applyBorder="1" applyAlignment="1">
      <alignment horizontal="center" vertical="center"/>
    </xf>
    <xf numFmtId="0" fontId="35" fillId="0" borderId="54" xfId="1685" applyFont="1" applyFill="1" applyBorder="1" applyAlignment="1">
      <alignment horizontal="center" vertical="center"/>
    </xf>
    <xf numFmtId="0" fontId="35" fillId="0" borderId="38" xfId="1685" applyFont="1" applyFill="1" applyBorder="1" applyAlignment="1">
      <alignment horizontal="center" vertical="center"/>
    </xf>
    <xf numFmtId="0" fontId="35" fillId="0" borderId="56" xfId="1685" applyFont="1" applyFill="1" applyBorder="1" applyAlignment="1">
      <alignment horizontal="center" vertical="center"/>
    </xf>
    <xf numFmtId="0" fontId="35" fillId="0" borderId="57" xfId="1685" applyFont="1" applyFill="1" applyBorder="1" applyAlignment="1">
      <alignment horizontal="center" vertical="center"/>
    </xf>
    <xf numFmtId="0" fontId="35" fillId="0" borderId="39" xfId="1685" applyFont="1" applyFill="1" applyBorder="1" applyAlignment="1">
      <alignment horizontal="center" vertical="center"/>
    </xf>
    <xf numFmtId="178" fontId="35" fillId="0" borderId="4" xfId="1747" applyNumberFormat="1" applyFont="1" applyFill="1" applyBorder="1" applyAlignment="1">
      <alignment horizontal="right" vertical="center" shrinkToFit="1"/>
    </xf>
    <xf numFmtId="178" fontId="35" fillId="0" borderId="58" xfId="1747" applyNumberFormat="1" applyFont="1" applyFill="1" applyBorder="1" applyAlignment="1">
      <alignment horizontal="right" vertical="center" shrinkToFit="1"/>
    </xf>
    <xf numFmtId="0" fontId="35" fillId="0" borderId="3" xfId="1685" applyFont="1" applyFill="1" applyBorder="1" applyAlignment="1">
      <alignment horizontal="center" vertical="center" shrinkToFit="1"/>
    </xf>
    <xf numFmtId="0" fontId="35" fillId="0" borderId="4" xfId="1685" applyFont="1" applyFill="1" applyBorder="1" applyAlignment="1">
      <alignment horizontal="left" vertical="center"/>
    </xf>
    <xf numFmtId="0" fontId="35" fillId="0" borderId="20" xfId="1685" applyFont="1" applyFill="1" applyBorder="1" applyAlignment="1">
      <alignment horizontal="left" vertical="center"/>
    </xf>
    <xf numFmtId="0" fontId="35" fillId="0" borderId="58" xfId="1685" applyFont="1" applyFill="1" applyBorder="1" applyAlignment="1">
      <alignment horizontal="left" vertical="center"/>
    </xf>
    <xf numFmtId="178" fontId="35" fillId="0" borderId="3" xfId="1747" applyNumberFormat="1" applyFont="1" applyFill="1" applyBorder="1" applyAlignment="1">
      <alignment horizontal="right" vertical="center" shrinkToFit="1"/>
    </xf>
    <xf numFmtId="0" fontId="35" fillId="0" borderId="3" xfId="1685" applyFont="1" applyFill="1" applyBorder="1" applyAlignment="1">
      <alignment horizontal="left" vertical="center"/>
    </xf>
    <xf numFmtId="0" fontId="35" fillId="0" borderId="21" xfId="1685" applyFont="1" applyFill="1" applyBorder="1" applyAlignment="1">
      <alignment horizontal="left" vertical="center"/>
    </xf>
    <xf numFmtId="0" fontId="35" fillId="27" borderId="17" xfId="1685" applyFont="1" applyFill="1" applyBorder="1" applyAlignment="1">
      <alignment horizontal="center" vertical="center" wrapText="1"/>
    </xf>
    <xf numFmtId="0" fontId="35" fillId="27" borderId="18" xfId="1685" applyFont="1" applyFill="1" applyBorder="1" applyAlignment="1">
      <alignment horizontal="center" vertical="center" wrapText="1"/>
    </xf>
    <xf numFmtId="0" fontId="35" fillId="27" borderId="17" xfId="1685" applyFont="1" applyFill="1" applyBorder="1" applyAlignment="1">
      <alignment horizontal="center" vertical="center"/>
    </xf>
    <xf numFmtId="0" fontId="35" fillId="27" borderId="18" xfId="1685" applyFont="1" applyFill="1" applyBorder="1" applyAlignment="1">
      <alignment horizontal="center" vertical="center"/>
    </xf>
    <xf numFmtId="0" fontId="34" fillId="27" borderId="4" xfId="1685" applyFont="1" applyFill="1" applyBorder="1" applyAlignment="1">
      <alignment horizontal="center" vertical="center"/>
    </xf>
    <xf numFmtId="0" fontId="34" fillId="27" borderId="20" xfId="1685" applyFont="1" applyFill="1" applyBorder="1" applyAlignment="1">
      <alignment horizontal="center" vertical="center"/>
    </xf>
    <xf numFmtId="0" fontId="34" fillId="27" borderId="21" xfId="1685" applyFont="1" applyFill="1" applyBorder="1" applyAlignment="1">
      <alignment horizontal="center" vertical="center"/>
    </xf>
    <xf numFmtId="0" fontId="35" fillId="27" borderId="4" xfId="1685" applyFont="1" applyFill="1" applyBorder="1" applyAlignment="1">
      <alignment horizontal="center" vertical="center"/>
    </xf>
    <xf numFmtId="0" fontId="35" fillId="27" borderId="20" xfId="1685" applyFont="1" applyFill="1" applyBorder="1" applyAlignment="1">
      <alignment horizontal="center" vertical="center"/>
    </xf>
    <xf numFmtId="0" fontId="35" fillId="27" borderId="21" xfId="1685" applyFont="1" applyFill="1" applyBorder="1" applyAlignment="1">
      <alignment horizontal="center" vertical="center"/>
    </xf>
    <xf numFmtId="0" fontId="35" fillId="27" borderId="19" xfId="1685" applyFont="1" applyFill="1" applyBorder="1" applyAlignment="1">
      <alignment horizontal="center" vertical="center" wrapText="1"/>
    </xf>
    <xf numFmtId="0" fontId="39" fillId="27" borderId="3" xfId="1685" applyFont="1" applyFill="1" applyBorder="1" applyAlignment="1">
      <alignment horizontal="center" vertical="center" wrapText="1"/>
    </xf>
    <xf numFmtId="0" fontId="34" fillId="27" borderId="3" xfId="1685" applyFont="1" applyFill="1" applyBorder="1" applyAlignment="1">
      <alignment horizontal="center" vertical="center"/>
    </xf>
    <xf numFmtId="0" fontId="35" fillId="27" borderId="38" xfId="1685" applyFont="1" applyFill="1" applyBorder="1" applyAlignment="1">
      <alignment horizontal="center" vertical="center"/>
    </xf>
    <xf numFmtId="0" fontId="35" fillId="27" borderId="57" xfId="1685" applyFont="1" applyFill="1" applyBorder="1" applyAlignment="1">
      <alignment horizontal="center" vertical="center"/>
    </xf>
    <xf numFmtId="0" fontId="35" fillId="0" borderId="5" xfId="1685" applyFont="1" applyFill="1" applyBorder="1" applyAlignment="1">
      <alignment horizontal="center" vertical="center"/>
    </xf>
    <xf numFmtId="0" fontId="35" fillId="0" borderId="6" xfId="1685" applyFont="1" applyFill="1" applyBorder="1" applyAlignment="1">
      <alignment horizontal="center" vertical="center"/>
    </xf>
    <xf numFmtId="0" fontId="35" fillId="0" borderId="19" xfId="1685" applyFont="1" applyFill="1" applyBorder="1" applyAlignment="1">
      <alignment horizontal="center" vertical="center"/>
    </xf>
    <xf numFmtId="0" fontId="35" fillId="0" borderId="18" xfId="1685" applyFont="1" applyFill="1" applyBorder="1" applyAlignment="1">
      <alignment horizontal="center" vertical="center"/>
    </xf>
    <xf numFmtId="178" fontId="35" fillId="0" borderId="7" xfId="1747" applyNumberFormat="1" applyFont="1" applyFill="1" applyBorder="1" applyAlignment="1">
      <alignment horizontal="right" vertical="center" shrinkToFit="1"/>
    </xf>
    <xf numFmtId="0" fontId="35" fillId="0" borderId="27" xfId="1685" applyFont="1" applyFill="1" applyBorder="1" applyAlignment="1">
      <alignment horizontal="center" vertical="center" shrinkToFit="1"/>
    </xf>
    <xf numFmtId="0" fontId="35" fillId="0" borderId="60" xfId="1685" applyFont="1" applyFill="1" applyBorder="1" applyAlignment="1">
      <alignment horizontal="center" vertical="center" shrinkToFit="1"/>
    </xf>
    <xf numFmtId="0" fontId="35" fillId="0" borderId="27" xfId="1685" applyFont="1" applyFill="1" applyBorder="1" applyAlignment="1">
      <alignment horizontal="left" vertical="center" shrinkToFit="1"/>
    </xf>
    <xf numFmtId="0" fontId="35" fillId="0" borderId="60" xfId="1685" applyFont="1" applyFill="1" applyBorder="1" applyAlignment="1">
      <alignment horizontal="left" vertical="center" shrinkToFit="1"/>
    </xf>
    <xf numFmtId="0" fontId="35" fillId="0" borderId="3" xfId="1685" applyFont="1" applyFill="1" applyBorder="1" applyAlignment="1">
      <alignment horizontal="left" vertical="center" shrinkToFit="1"/>
    </xf>
    <xf numFmtId="0" fontId="35" fillId="0" borderId="4" xfId="1685" applyFont="1" applyFill="1" applyBorder="1" applyAlignment="1">
      <alignment horizontal="left" vertical="center" shrinkToFit="1"/>
    </xf>
    <xf numFmtId="0" fontId="35" fillId="0" borderId="20" xfId="1685" applyFont="1" applyFill="1" applyBorder="1" applyAlignment="1">
      <alignment horizontal="left" vertical="center" shrinkToFit="1"/>
    </xf>
    <xf numFmtId="0" fontId="35" fillId="0" borderId="4" xfId="0" applyFont="1" applyBorder="1" applyAlignment="1">
      <alignment horizontal="center" vertical="center" shrinkToFit="1"/>
    </xf>
    <xf numFmtId="0" fontId="35" fillId="0" borderId="20" xfId="0" applyFont="1" applyBorder="1" applyAlignment="1">
      <alignment horizontal="center" vertical="center" shrinkToFit="1"/>
    </xf>
    <xf numFmtId="178" fontId="35" fillId="0" borderId="4" xfId="1" applyNumberFormat="1" applyFont="1" applyFill="1" applyBorder="1" applyAlignment="1">
      <alignment horizontal="right" vertical="center" shrinkToFit="1"/>
    </xf>
    <xf numFmtId="178" fontId="35" fillId="0" borderId="20" xfId="1" applyNumberFormat="1" applyFont="1" applyFill="1" applyBorder="1" applyAlignment="1">
      <alignment horizontal="right" vertical="center" shrinkToFit="1"/>
    </xf>
    <xf numFmtId="179" fontId="35" fillId="0" borderId="4" xfId="1551" applyNumberFormat="1" applyFont="1" applyFill="1" applyBorder="1" applyAlignment="1">
      <alignment horizontal="right" vertical="center" shrinkToFit="1"/>
    </xf>
    <xf numFmtId="179" fontId="35" fillId="0" borderId="20" xfId="1551" applyNumberFormat="1" applyFont="1" applyFill="1" applyBorder="1" applyAlignment="1">
      <alignment horizontal="right" vertical="center" shrinkToFit="1"/>
    </xf>
    <xf numFmtId="0" fontId="35" fillId="0" borderId="62" xfId="0" applyFont="1" applyBorder="1" applyAlignment="1">
      <alignment horizontal="center" vertical="center" shrinkToFit="1"/>
    </xf>
    <xf numFmtId="0" fontId="35" fillId="0" borderId="21" xfId="0" applyFont="1" applyBorder="1" applyAlignment="1">
      <alignment horizontal="center" vertical="center" shrinkToFit="1"/>
    </xf>
    <xf numFmtId="178" fontId="35" fillId="0" borderId="62" xfId="1" applyNumberFormat="1" applyFont="1" applyFill="1" applyBorder="1" applyAlignment="1">
      <alignment horizontal="right" vertical="center" shrinkToFit="1"/>
    </xf>
    <xf numFmtId="178" fontId="35" fillId="0" borderId="21" xfId="1" applyNumberFormat="1" applyFont="1" applyFill="1" applyBorder="1" applyAlignment="1">
      <alignment horizontal="right" vertical="center" shrinkToFit="1"/>
    </xf>
    <xf numFmtId="179" fontId="35" fillId="0" borderId="62" xfId="1551" applyNumberFormat="1" applyFont="1" applyFill="1" applyBorder="1" applyAlignment="1">
      <alignment horizontal="right" vertical="center" shrinkToFit="1"/>
    </xf>
    <xf numFmtId="179" fontId="35" fillId="0" borderId="21" xfId="1551" applyNumberFormat="1" applyFont="1" applyFill="1" applyBorder="1" applyAlignment="1">
      <alignment horizontal="right" vertical="center" shrinkToFit="1"/>
    </xf>
    <xf numFmtId="0" fontId="35" fillId="0" borderId="4" xfId="0" applyFont="1" applyBorder="1" applyAlignment="1">
      <alignment vertical="center" shrinkToFit="1"/>
    </xf>
    <xf numFmtId="0" fontId="35" fillId="0" borderId="20" xfId="0" applyFont="1" applyBorder="1" applyAlignment="1">
      <alignment vertical="center" shrinkToFit="1"/>
    </xf>
    <xf numFmtId="0" fontId="35" fillId="0" borderId="21" xfId="0" applyFont="1" applyBorder="1" applyAlignment="1">
      <alignment vertical="center" shrinkToFit="1"/>
    </xf>
    <xf numFmtId="178" fontId="35" fillId="0" borderId="58" xfId="1" applyNumberFormat="1" applyFont="1" applyFill="1" applyBorder="1" applyAlignment="1">
      <alignment horizontal="right" vertical="center" shrinkToFit="1"/>
    </xf>
    <xf numFmtId="0" fontId="35" fillId="0" borderId="5" xfId="0" applyFont="1" applyBorder="1" applyAlignment="1">
      <alignment horizontal="center" vertical="center"/>
    </xf>
    <xf numFmtId="0" fontId="35" fillId="0" borderId="6" xfId="0" applyFont="1" applyBorder="1" applyAlignment="1">
      <alignment horizontal="center" vertical="center"/>
    </xf>
    <xf numFmtId="0" fontId="35" fillId="0" borderId="19" xfId="0" applyFont="1" applyBorder="1" applyAlignment="1">
      <alignment horizontal="center" vertical="center"/>
    </xf>
    <xf numFmtId="0" fontId="35" fillId="0" borderId="18" xfId="0" applyFont="1" applyBorder="1" applyAlignment="1">
      <alignment horizontal="center" vertical="center"/>
    </xf>
    <xf numFmtId="178" fontId="35" fillId="0" borderId="7" xfId="1" applyNumberFormat="1" applyFont="1" applyFill="1" applyBorder="1" applyAlignment="1">
      <alignment horizontal="right" vertical="center" shrinkToFit="1"/>
    </xf>
    <xf numFmtId="178" fontId="35" fillId="0" borderId="3" xfId="1" applyNumberFormat="1" applyFont="1" applyFill="1" applyBorder="1" applyAlignment="1">
      <alignment horizontal="right" vertical="center" shrinkToFit="1"/>
    </xf>
    <xf numFmtId="179" fontId="35" fillId="0" borderId="7" xfId="1551" applyNumberFormat="1" applyFont="1" applyFill="1" applyBorder="1" applyAlignment="1">
      <alignment horizontal="right" vertical="center" shrinkToFit="1"/>
    </xf>
    <xf numFmtId="179" fontId="35" fillId="0" borderId="3" xfId="1551" applyNumberFormat="1" applyFont="1" applyFill="1" applyBorder="1" applyAlignment="1">
      <alignment horizontal="right" vertical="center" shrinkToFit="1"/>
    </xf>
    <xf numFmtId="0" fontId="35" fillId="0" borderId="4" xfId="1387" applyFont="1" applyFill="1" applyBorder="1" applyAlignment="1">
      <alignment vertical="center" wrapText="1"/>
    </xf>
    <xf numFmtId="0" fontId="34" fillId="27" borderId="3" xfId="0" applyFont="1" applyFill="1" applyBorder="1" applyAlignment="1">
      <alignment horizontal="center" vertical="center"/>
    </xf>
    <xf numFmtId="0" fontId="35" fillId="0" borderId="19" xfId="0" applyFont="1" applyBorder="1" applyAlignment="1">
      <alignment horizontal="center" vertical="center" shrinkToFit="1"/>
    </xf>
    <xf numFmtId="0" fontId="35" fillId="0" borderId="18" xfId="0" applyFont="1" applyBorder="1" applyAlignment="1">
      <alignment horizontal="center" vertical="center" shrinkToFit="1"/>
    </xf>
    <xf numFmtId="0" fontId="36" fillId="27" borderId="4" xfId="0" applyFont="1" applyFill="1" applyBorder="1" applyAlignment="1">
      <alignment horizontal="center" vertical="center" wrapText="1"/>
    </xf>
    <xf numFmtId="0" fontId="36" fillId="27" borderId="4" xfId="0" applyFont="1" applyFill="1" applyBorder="1" applyAlignment="1">
      <alignment horizontal="center" vertical="center"/>
    </xf>
    <xf numFmtId="0" fontId="36" fillId="27" borderId="52" xfId="0" applyFont="1" applyFill="1" applyBorder="1" applyAlignment="1">
      <alignment horizontal="center" vertical="center" wrapText="1"/>
    </xf>
    <xf numFmtId="0" fontId="36" fillId="27" borderId="76" xfId="0" applyFont="1" applyFill="1" applyBorder="1" applyAlignment="1">
      <alignment horizontal="center" vertical="center"/>
    </xf>
    <xf numFmtId="0" fontId="36" fillId="27" borderId="26" xfId="0" applyFont="1" applyFill="1" applyBorder="1" applyAlignment="1">
      <alignment horizontal="center" vertical="center"/>
    </xf>
    <xf numFmtId="0" fontId="35" fillId="27" borderId="19" xfId="0" applyFont="1" applyFill="1" applyBorder="1" applyAlignment="1">
      <alignment horizontal="center" vertical="center" wrapText="1"/>
    </xf>
    <xf numFmtId="0" fontId="35" fillId="27" borderId="18" xfId="0" applyFont="1" applyFill="1" applyBorder="1" applyAlignment="1">
      <alignment horizontal="center" vertical="center" wrapText="1"/>
    </xf>
    <xf numFmtId="0" fontId="35" fillId="27" borderId="52" xfId="0" applyFont="1" applyFill="1" applyBorder="1" applyAlignment="1">
      <alignment horizontal="center" vertical="center"/>
    </xf>
    <xf numFmtId="0" fontId="35" fillId="27" borderId="17" xfId="0" applyFont="1" applyFill="1" applyBorder="1" applyAlignment="1">
      <alignment horizontal="center" vertical="center"/>
    </xf>
    <xf numFmtId="0" fontId="35" fillId="27" borderId="18" xfId="0" applyFont="1" applyFill="1" applyBorder="1" applyAlignment="1">
      <alignment horizontal="center" vertical="center"/>
    </xf>
    <xf numFmtId="178" fontId="35" fillId="0" borderId="49" xfId="1" applyNumberFormat="1" applyFont="1" applyFill="1" applyBorder="1" applyAlignment="1">
      <alignment horizontal="right" vertical="center" shrinkToFit="1"/>
    </xf>
    <xf numFmtId="0" fontId="36" fillId="27" borderId="21" xfId="0" applyFont="1" applyFill="1" applyBorder="1" applyAlignment="1">
      <alignment horizontal="center" vertical="center" wrapText="1"/>
    </xf>
    <xf numFmtId="0" fontId="35" fillId="0" borderId="53" xfId="0" applyFont="1" applyBorder="1" applyAlignment="1">
      <alignment horizontal="center" vertical="center" shrinkToFit="1"/>
    </xf>
    <xf numFmtId="0" fontId="35" fillId="0" borderId="54" xfId="0" applyFont="1" applyBorder="1" applyAlignment="1">
      <alignment horizontal="center" vertical="center" shrinkToFit="1"/>
    </xf>
    <xf numFmtId="0" fontId="35" fillId="0" borderId="38" xfId="0" applyFont="1" applyBorder="1" applyAlignment="1">
      <alignment horizontal="center" vertical="center" shrinkToFit="1"/>
    </xf>
    <xf numFmtId="0" fontId="35" fillId="0" borderId="56" xfId="0" applyFont="1" applyBorder="1" applyAlignment="1">
      <alignment horizontal="center" vertical="center" shrinkToFit="1"/>
    </xf>
    <xf numFmtId="0" fontId="35" fillId="0" borderId="57" xfId="0" applyFont="1" applyBorder="1" applyAlignment="1">
      <alignment horizontal="center" vertical="center" shrinkToFit="1"/>
    </xf>
    <xf numFmtId="0" fontId="35" fillId="0" borderId="39" xfId="0" applyFont="1" applyBorder="1" applyAlignment="1">
      <alignment horizontal="center" vertical="center" shrinkToFit="1"/>
    </xf>
  </cellXfs>
  <cellStyles count="1789">
    <cellStyle name="0,0_x000d__x000a_NA_x000d__x000a_" xfId="1390" xr:uid="{00000000-0005-0000-0000-000000000000}"/>
    <cellStyle name="20% - アクセント 1" xfId="1766" builtinId="30" customBuiltin="1"/>
    <cellStyle name="20% - アクセント 1 10" xfId="3" xr:uid="{00000000-0005-0000-0000-000002000000}"/>
    <cellStyle name="20% - アクセント 1 11" xfId="4" xr:uid="{00000000-0005-0000-0000-000003000000}"/>
    <cellStyle name="20% - アクセント 1 12" xfId="5" xr:uid="{00000000-0005-0000-0000-000004000000}"/>
    <cellStyle name="20% - アクセント 1 13" xfId="6" xr:uid="{00000000-0005-0000-0000-000005000000}"/>
    <cellStyle name="20% - アクセント 1 14" xfId="7" xr:uid="{00000000-0005-0000-0000-000006000000}"/>
    <cellStyle name="20% - アクセント 1 15" xfId="8" xr:uid="{00000000-0005-0000-0000-000007000000}"/>
    <cellStyle name="20% - アクセント 1 16" xfId="9" xr:uid="{00000000-0005-0000-0000-000008000000}"/>
    <cellStyle name="20% - アクセント 1 17" xfId="10" xr:uid="{00000000-0005-0000-0000-000009000000}"/>
    <cellStyle name="20% - アクセント 1 18" xfId="11" xr:uid="{00000000-0005-0000-0000-00000A000000}"/>
    <cellStyle name="20% - アクセント 1 19" xfId="12" xr:uid="{00000000-0005-0000-0000-00000B000000}"/>
    <cellStyle name="20% - アクセント 1 2" xfId="13" xr:uid="{00000000-0005-0000-0000-00000C000000}"/>
    <cellStyle name="20% - アクセント 1 2 2" xfId="14" xr:uid="{00000000-0005-0000-0000-00000D000000}"/>
    <cellStyle name="20% - アクセント 1 20" xfId="15" xr:uid="{00000000-0005-0000-0000-00000E000000}"/>
    <cellStyle name="20% - アクセント 1 21" xfId="16" xr:uid="{00000000-0005-0000-0000-00000F000000}"/>
    <cellStyle name="20% - アクセント 1 22" xfId="17" xr:uid="{00000000-0005-0000-0000-000010000000}"/>
    <cellStyle name="20% - アクセント 1 23" xfId="18" xr:uid="{00000000-0005-0000-0000-000011000000}"/>
    <cellStyle name="20% - アクセント 1 24" xfId="19" xr:uid="{00000000-0005-0000-0000-000012000000}"/>
    <cellStyle name="20% - アクセント 1 25" xfId="20" xr:uid="{00000000-0005-0000-0000-000013000000}"/>
    <cellStyle name="20% - アクセント 1 3" xfId="21" xr:uid="{00000000-0005-0000-0000-000014000000}"/>
    <cellStyle name="20% - アクセント 1 3 2" xfId="22" xr:uid="{00000000-0005-0000-0000-000015000000}"/>
    <cellStyle name="20% - アクセント 1 4" xfId="23" xr:uid="{00000000-0005-0000-0000-000016000000}"/>
    <cellStyle name="20% - アクセント 1 5" xfId="24" xr:uid="{00000000-0005-0000-0000-000017000000}"/>
    <cellStyle name="20% - アクセント 1 6" xfId="25" xr:uid="{00000000-0005-0000-0000-000018000000}"/>
    <cellStyle name="20% - アクセント 1 7" xfId="26" xr:uid="{00000000-0005-0000-0000-000019000000}"/>
    <cellStyle name="20% - アクセント 1 8" xfId="27" xr:uid="{00000000-0005-0000-0000-00001A000000}"/>
    <cellStyle name="20% - アクセント 1 9" xfId="28" xr:uid="{00000000-0005-0000-0000-00001B000000}"/>
    <cellStyle name="20% - アクセント 2" xfId="1770" builtinId="34" customBuiltin="1"/>
    <cellStyle name="20% - アクセント 2 10" xfId="29" xr:uid="{00000000-0005-0000-0000-00001D000000}"/>
    <cellStyle name="20% - アクセント 2 11" xfId="30" xr:uid="{00000000-0005-0000-0000-00001E000000}"/>
    <cellStyle name="20% - アクセント 2 12" xfId="31" xr:uid="{00000000-0005-0000-0000-00001F000000}"/>
    <cellStyle name="20% - アクセント 2 13" xfId="32" xr:uid="{00000000-0005-0000-0000-000020000000}"/>
    <cellStyle name="20% - アクセント 2 14" xfId="33" xr:uid="{00000000-0005-0000-0000-000021000000}"/>
    <cellStyle name="20% - アクセント 2 15" xfId="34" xr:uid="{00000000-0005-0000-0000-000022000000}"/>
    <cellStyle name="20% - アクセント 2 16" xfId="35" xr:uid="{00000000-0005-0000-0000-000023000000}"/>
    <cellStyle name="20% - アクセント 2 17" xfId="36" xr:uid="{00000000-0005-0000-0000-000024000000}"/>
    <cellStyle name="20% - アクセント 2 18" xfId="37" xr:uid="{00000000-0005-0000-0000-000025000000}"/>
    <cellStyle name="20% - アクセント 2 19" xfId="38" xr:uid="{00000000-0005-0000-0000-000026000000}"/>
    <cellStyle name="20% - アクセント 2 2" xfId="39" xr:uid="{00000000-0005-0000-0000-000027000000}"/>
    <cellStyle name="20% - アクセント 2 2 2" xfId="40" xr:uid="{00000000-0005-0000-0000-000028000000}"/>
    <cellStyle name="20% - アクセント 2 20" xfId="41" xr:uid="{00000000-0005-0000-0000-000029000000}"/>
    <cellStyle name="20% - アクセント 2 21" xfId="42" xr:uid="{00000000-0005-0000-0000-00002A000000}"/>
    <cellStyle name="20% - アクセント 2 22" xfId="43" xr:uid="{00000000-0005-0000-0000-00002B000000}"/>
    <cellStyle name="20% - アクセント 2 23" xfId="44" xr:uid="{00000000-0005-0000-0000-00002C000000}"/>
    <cellStyle name="20% - アクセント 2 24" xfId="45" xr:uid="{00000000-0005-0000-0000-00002D000000}"/>
    <cellStyle name="20% - アクセント 2 25" xfId="46" xr:uid="{00000000-0005-0000-0000-00002E000000}"/>
    <cellStyle name="20% - アクセント 2 3" xfId="47" xr:uid="{00000000-0005-0000-0000-00002F000000}"/>
    <cellStyle name="20% - アクセント 2 3 2" xfId="48" xr:uid="{00000000-0005-0000-0000-000030000000}"/>
    <cellStyle name="20% - アクセント 2 4" xfId="49" xr:uid="{00000000-0005-0000-0000-000031000000}"/>
    <cellStyle name="20% - アクセント 2 5" xfId="50" xr:uid="{00000000-0005-0000-0000-000032000000}"/>
    <cellStyle name="20% - アクセント 2 6" xfId="51" xr:uid="{00000000-0005-0000-0000-000033000000}"/>
    <cellStyle name="20% - アクセント 2 7" xfId="52" xr:uid="{00000000-0005-0000-0000-000034000000}"/>
    <cellStyle name="20% - アクセント 2 8" xfId="53" xr:uid="{00000000-0005-0000-0000-000035000000}"/>
    <cellStyle name="20% - アクセント 2 9" xfId="54" xr:uid="{00000000-0005-0000-0000-000036000000}"/>
    <cellStyle name="20% - アクセント 3" xfId="1774" builtinId="38" customBuiltin="1"/>
    <cellStyle name="20% - アクセント 3 10" xfId="55" xr:uid="{00000000-0005-0000-0000-000038000000}"/>
    <cellStyle name="20% - アクセント 3 11" xfId="56" xr:uid="{00000000-0005-0000-0000-000039000000}"/>
    <cellStyle name="20% - アクセント 3 12" xfId="57" xr:uid="{00000000-0005-0000-0000-00003A000000}"/>
    <cellStyle name="20% - アクセント 3 13" xfId="58" xr:uid="{00000000-0005-0000-0000-00003B000000}"/>
    <cellStyle name="20% - アクセント 3 14" xfId="59" xr:uid="{00000000-0005-0000-0000-00003C000000}"/>
    <cellStyle name="20% - アクセント 3 15" xfId="60" xr:uid="{00000000-0005-0000-0000-00003D000000}"/>
    <cellStyle name="20% - アクセント 3 16" xfId="61" xr:uid="{00000000-0005-0000-0000-00003E000000}"/>
    <cellStyle name="20% - アクセント 3 17" xfId="62" xr:uid="{00000000-0005-0000-0000-00003F000000}"/>
    <cellStyle name="20% - アクセント 3 18" xfId="63" xr:uid="{00000000-0005-0000-0000-000040000000}"/>
    <cellStyle name="20% - アクセント 3 19" xfId="64" xr:uid="{00000000-0005-0000-0000-000041000000}"/>
    <cellStyle name="20% - アクセント 3 2" xfId="65" xr:uid="{00000000-0005-0000-0000-000042000000}"/>
    <cellStyle name="20% - アクセント 3 2 2" xfId="66" xr:uid="{00000000-0005-0000-0000-000043000000}"/>
    <cellStyle name="20% - アクセント 3 20" xfId="67" xr:uid="{00000000-0005-0000-0000-000044000000}"/>
    <cellStyle name="20% - アクセント 3 21" xfId="68" xr:uid="{00000000-0005-0000-0000-000045000000}"/>
    <cellStyle name="20% - アクセント 3 22" xfId="69" xr:uid="{00000000-0005-0000-0000-000046000000}"/>
    <cellStyle name="20% - アクセント 3 23" xfId="70" xr:uid="{00000000-0005-0000-0000-000047000000}"/>
    <cellStyle name="20% - アクセント 3 24" xfId="71" xr:uid="{00000000-0005-0000-0000-000048000000}"/>
    <cellStyle name="20% - アクセント 3 25" xfId="72" xr:uid="{00000000-0005-0000-0000-000049000000}"/>
    <cellStyle name="20% - アクセント 3 3" xfId="73" xr:uid="{00000000-0005-0000-0000-00004A000000}"/>
    <cellStyle name="20% - アクセント 3 3 2" xfId="74" xr:uid="{00000000-0005-0000-0000-00004B000000}"/>
    <cellStyle name="20% - アクセント 3 4" xfId="75" xr:uid="{00000000-0005-0000-0000-00004C000000}"/>
    <cellStyle name="20% - アクセント 3 5" xfId="76" xr:uid="{00000000-0005-0000-0000-00004D000000}"/>
    <cellStyle name="20% - アクセント 3 6" xfId="77" xr:uid="{00000000-0005-0000-0000-00004E000000}"/>
    <cellStyle name="20% - アクセント 3 7" xfId="78" xr:uid="{00000000-0005-0000-0000-00004F000000}"/>
    <cellStyle name="20% - アクセント 3 8" xfId="79" xr:uid="{00000000-0005-0000-0000-000050000000}"/>
    <cellStyle name="20% - アクセント 3 9" xfId="80" xr:uid="{00000000-0005-0000-0000-000051000000}"/>
    <cellStyle name="20% - アクセント 4" xfId="1778" builtinId="42" customBuiltin="1"/>
    <cellStyle name="20% - アクセント 4 10" xfId="81" xr:uid="{00000000-0005-0000-0000-000053000000}"/>
    <cellStyle name="20% - アクセント 4 11" xfId="82" xr:uid="{00000000-0005-0000-0000-000054000000}"/>
    <cellStyle name="20% - アクセント 4 12" xfId="83" xr:uid="{00000000-0005-0000-0000-000055000000}"/>
    <cellStyle name="20% - アクセント 4 13" xfId="84" xr:uid="{00000000-0005-0000-0000-000056000000}"/>
    <cellStyle name="20% - アクセント 4 14" xfId="85" xr:uid="{00000000-0005-0000-0000-000057000000}"/>
    <cellStyle name="20% - アクセント 4 15" xfId="86" xr:uid="{00000000-0005-0000-0000-000058000000}"/>
    <cellStyle name="20% - アクセント 4 16" xfId="87" xr:uid="{00000000-0005-0000-0000-000059000000}"/>
    <cellStyle name="20% - アクセント 4 17" xfId="88" xr:uid="{00000000-0005-0000-0000-00005A000000}"/>
    <cellStyle name="20% - アクセント 4 18" xfId="89" xr:uid="{00000000-0005-0000-0000-00005B000000}"/>
    <cellStyle name="20% - アクセント 4 19" xfId="90" xr:uid="{00000000-0005-0000-0000-00005C000000}"/>
    <cellStyle name="20% - アクセント 4 2" xfId="91" xr:uid="{00000000-0005-0000-0000-00005D000000}"/>
    <cellStyle name="20% - アクセント 4 2 2" xfId="92" xr:uid="{00000000-0005-0000-0000-00005E000000}"/>
    <cellStyle name="20% - アクセント 4 20" xfId="93" xr:uid="{00000000-0005-0000-0000-00005F000000}"/>
    <cellStyle name="20% - アクセント 4 21" xfId="94" xr:uid="{00000000-0005-0000-0000-000060000000}"/>
    <cellStyle name="20% - アクセント 4 22" xfId="95" xr:uid="{00000000-0005-0000-0000-000061000000}"/>
    <cellStyle name="20% - アクセント 4 23" xfId="96" xr:uid="{00000000-0005-0000-0000-000062000000}"/>
    <cellStyle name="20% - アクセント 4 24" xfId="97" xr:uid="{00000000-0005-0000-0000-000063000000}"/>
    <cellStyle name="20% - アクセント 4 25" xfId="98" xr:uid="{00000000-0005-0000-0000-000064000000}"/>
    <cellStyle name="20% - アクセント 4 3" xfId="99" xr:uid="{00000000-0005-0000-0000-000065000000}"/>
    <cellStyle name="20% - アクセント 4 3 2" xfId="100" xr:uid="{00000000-0005-0000-0000-000066000000}"/>
    <cellStyle name="20% - アクセント 4 4" xfId="101" xr:uid="{00000000-0005-0000-0000-000067000000}"/>
    <cellStyle name="20% - アクセント 4 5" xfId="102" xr:uid="{00000000-0005-0000-0000-000068000000}"/>
    <cellStyle name="20% - アクセント 4 6" xfId="103" xr:uid="{00000000-0005-0000-0000-000069000000}"/>
    <cellStyle name="20% - アクセント 4 7" xfId="104" xr:uid="{00000000-0005-0000-0000-00006A000000}"/>
    <cellStyle name="20% - アクセント 4 8" xfId="105" xr:uid="{00000000-0005-0000-0000-00006B000000}"/>
    <cellStyle name="20% - アクセント 4 9" xfId="106" xr:uid="{00000000-0005-0000-0000-00006C000000}"/>
    <cellStyle name="20% - アクセント 5" xfId="1782" builtinId="46" customBuiltin="1"/>
    <cellStyle name="20% - アクセント 5 10" xfId="107" xr:uid="{00000000-0005-0000-0000-00006E000000}"/>
    <cellStyle name="20% - アクセント 5 11" xfId="108" xr:uid="{00000000-0005-0000-0000-00006F000000}"/>
    <cellStyle name="20% - アクセント 5 12" xfId="109" xr:uid="{00000000-0005-0000-0000-000070000000}"/>
    <cellStyle name="20% - アクセント 5 13" xfId="110" xr:uid="{00000000-0005-0000-0000-000071000000}"/>
    <cellStyle name="20% - アクセント 5 14" xfId="111" xr:uid="{00000000-0005-0000-0000-000072000000}"/>
    <cellStyle name="20% - アクセント 5 15" xfId="112" xr:uid="{00000000-0005-0000-0000-000073000000}"/>
    <cellStyle name="20% - アクセント 5 16" xfId="113" xr:uid="{00000000-0005-0000-0000-000074000000}"/>
    <cellStyle name="20% - アクセント 5 17" xfId="114" xr:uid="{00000000-0005-0000-0000-000075000000}"/>
    <cellStyle name="20% - アクセント 5 18" xfId="115" xr:uid="{00000000-0005-0000-0000-000076000000}"/>
    <cellStyle name="20% - アクセント 5 19" xfId="116" xr:uid="{00000000-0005-0000-0000-000077000000}"/>
    <cellStyle name="20% - アクセント 5 2" xfId="117" xr:uid="{00000000-0005-0000-0000-000078000000}"/>
    <cellStyle name="20% - アクセント 5 2 2" xfId="118" xr:uid="{00000000-0005-0000-0000-000079000000}"/>
    <cellStyle name="20% - アクセント 5 20" xfId="119" xr:uid="{00000000-0005-0000-0000-00007A000000}"/>
    <cellStyle name="20% - アクセント 5 21" xfId="120" xr:uid="{00000000-0005-0000-0000-00007B000000}"/>
    <cellStyle name="20% - アクセント 5 22" xfId="121" xr:uid="{00000000-0005-0000-0000-00007C000000}"/>
    <cellStyle name="20% - アクセント 5 23" xfId="122" xr:uid="{00000000-0005-0000-0000-00007D000000}"/>
    <cellStyle name="20% - アクセント 5 24" xfId="123" xr:uid="{00000000-0005-0000-0000-00007E000000}"/>
    <cellStyle name="20% - アクセント 5 25" xfId="124" xr:uid="{00000000-0005-0000-0000-00007F000000}"/>
    <cellStyle name="20% - アクセント 5 3" xfId="125" xr:uid="{00000000-0005-0000-0000-000080000000}"/>
    <cellStyle name="20% - アクセント 5 3 2" xfId="126" xr:uid="{00000000-0005-0000-0000-000081000000}"/>
    <cellStyle name="20% - アクセント 5 4" xfId="127" xr:uid="{00000000-0005-0000-0000-000082000000}"/>
    <cellStyle name="20% - アクセント 5 5" xfId="128" xr:uid="{00000000-0005-0000-0000-000083000000}"/>
    <cellStyle name="20% - アクセント 5 6" xfId="129" xr:uid="{00000000-0005-0000-0000-000084000000}"/>
    <cellStyle name="20% - アクセント 5 7" xfId="130" xr:uid="{00000000-0005-0000-0000-000085000000}"/>
    <cellStyle name="20% - アクセント 5 8" xfId="131" xr:uid="{00000000-0005-0000-0000-000086000000}"/>
    <cellStyle name="20% - アクセント 5 9" xfId="132" xr:uid="{00000000-0005-0000-0000-000087000000}"/>
    <cellStyle name="20% - アクセント 6" xfId="1786" builtinId="50" customBuiltin="1"/>
    <cellStyle name="20% - アクセント 6 10" xfId="133" xr:uid="{00000000-0005-0000-0000-000089000000}"/>
    <cellStyle name="20% - アクセント 6 11" xfId="134" xr:uid="{00000000-0005-0000-0000-00008A000000}"/>
    <cellStyle name="20% - アクセント 6 12" xfId="135" xr:uid="{00000000-0005-0000-0000-00008B000000}"/>
    <cellStyle name="20% - アクセント 6 13" xfId="136" xr:uid="{00000000-0005-0000-0000-00008C000000}"/>
    <cellStyle name="20% - アクセント 6 14" xfId="137" xr:uid="{00000000-0005-0000-0000-00008D000000}"/>
    <cellStyle name="20% - アクセント 6 15" xfId="138" xr:uid="{00000000-0005-0000-0000-00008E000000}"/>
    <cellStyle name="20% - アクセント 6 16" xfId="139" xr:uid="{00000000-0005-0000-0000-00008F000000}"/>
    <cellStyle name="20% - アクセント 6 17" xfId="140" xr:uid="{00000000-0005-0000-0000-000090000000}"/>
    <cellStyle name="20% - アクセント 6 18" xfId="141" xr:uid="{00000000-0005-0000-0000-000091000000}"/>
    <cellStyle name="20% - アクセント 6 19" xfId="142" xr:uid="{00000000-0005-0000-0000-000092000000}"/>
    <cellStyle name="20% - アクセント 6 2" xfId="143" xr:uid="{00000000-0005-0000-0000-000093000000}"/>
    <cellStyle name="20% - アクセント 6 2 2" xfId="144" xr:uid="{00000000-0005-0000-0000-000094000000}"/>
    <cellStyle name="20% - アクセント 6 20" xfId="145" xr:uid="{00000000-0005-0000-0000-000095000000}"/>
    <cellStyle name="20% - アクセント 6 21" xfId="146" xr:uid="{00000000-0005-0000-0000-000096000000}"/>
    <cellStyle name="20% - アクセント 6 22" xfId="147" xr:uid="{00000000-0005-0000-0000-000097000000}"/>
    <cellStyle name="20% - アクセント 6 23" xfId="148" xr:uid="{00000000-0005-0000-0000-000098000000}"/>
    <cellStyle name="20% - アクセント 6 24" xfId="149" xr:uid="{00000000-0005-0000-0000-000099000000}"/>
    <cellStyle name="20% - アクセント 6 25" xfId="150" xr:uid="{00000000-0005-0000-0000-00009A000000}"/>
    <cellStyle name="20% - アクセント 6 3" xfId="151" xr:uid="{00000000-0005-0000-0000-00009B000000}"/>
    <cellStyle name="20% - アクセント 6 3 2" xfId="152" xr:uid="{00000000-0005-0000-0000-00009C000000}"/>
    <cellStyle name="20% - アクセント 6 4" xfId="153" xr:uid="{00000000-0005-0000-0000-00009D000000}"/>
    <cellStyle name="20% - アクセント 6 5" xfId="154" xr:uid="{00000000-0005-0000-0000-00009E000000}"/>
    <cellStyle name="20% - アクセント 6 6" xfId="155" xr:uid="{00000000-0005-0000-0000-00009F000000}"/>
    <cellStyle name="20% - アクセント 6 7" xfId="156" xr:uid="{00000000-0005-0000-0000-0000A0000000}"/>
    <cellStyle name="20% - アクセント 6 8" xfId="157" xr:uid="{00000000-0005-0000-0000-0000A1000000}"/>
    <cellStyle name="20% - アクセント 6 9" xfId="158" xr:uid="{00000000-0005-0000-0000-0000A2000000}"/>
    <cellStyle name="40% - アクセント 1" xfId="1767" builtinId="31" customBuiltin="1"/>
    <cellStyle name="40% - アクセント 1 10" xfId="159" xr:uid="{00000000-0005-0000-0000-0000A4000000}"/>
    <cellStyle name="40% - アクセント 1 11" xfId="160" xr:uid="{00000000-0005-0000-0000-0000A5000000}"/>
    <cellStyle name="40% - アクセント 1 12" xfId="161" xr:uid="{00000000-0005-0000-0000-0000A6000000}"/>
    <cellStyle name="40% - アクセント 1 13" xfId="162" xr:uid="{00000000-0005-0000-0000-0000A7000000}"/>
    <cellStyle name="40% - アクセント 1 14" xfId="163" xr:uid="{00000000-0005-0000-0000-0000A8000000}"/>
    <cellStyle name="40% - アクセント 1 15" xfId="164" xr:uid="{00000000-0005-0000-0000-0000A9000000}"/>
    <cellStyle name="40% - アクセント 1 16" xfId="165" xr:uid="{00000000-0005-0000-0000-0000AA000000}"/>
    <cellStyle name="40% - アクセント 1 17" xfId="166" xr:uid="{00000000-0005-0000-0000-0000AB000000}"/>
    <cellStyle name="40% - アクセント 1 18" xfId="167" xr:uid="{00000000-0005-0000-0000-0000AC000000}"/>
    <cellStyle name="40% - アクセント 1 19" xfId="168" xr:uid="{00000000-0005-0000-0000-0000AD000000}"/>
    <cellStyle name="40% - アクセント 1 2" xfId="169" xr:uid="{00000000-0005-0000-0000-0000AE000000}"/>
    <cellStyle name="40% - アクセント 1 2 2" xfId="170" xr:uid="{00000000-0005-0000-0000-0000AF000000}"/>
    <cellStyle name="40% - アクセント 1 20" xfId="171" xr:uid="{00000000-0005-0000-0000-0000B0000000}"/>
    <cellStyle name="40% - アクセント 1 21" xfId="172" xr:uid="{00000000-0005-0000-0000-0000B1000000}"/>
    <cellStyle name="40% - アクセント 1 22" xfId="173" xr:uid="{00000000-0005-0000-0000-0000B2000000}"/>
    <cellStyle name="40% - アクセント 1 23" xfId="174" xr:uid="{00000000-0005-0000-0000-0000B3000000}"/>
    <cellStyle name="40% - アクセント 1 24" xfId="175" xr:uid="{00000000-0005-0000-0000-0000B4000000}"/>
    <cellStyle name="40% - アクセント 1 25" xfId="176" xr:uid="{00000000-0005-0000-0000-0000B5000000}"/>
    <cellStyle name="40% - アクセント 1 3" xfId="177" xr:uid="{00000000-0005-0000-0000-0000B6000000}"/>
    <cellStyle name="40% - アクセント 1 3 2" xfId="178" xr:uid="{00000000-0005-0000-0000-0000B7000000}"/>
    <cellStyle name="40% - アクセント 1 4" xfId="179" xr:uid="{00000000-0005-0000-0000-0000B8000000}"/>
    <cellStyle name="40% - アクセント 1 5" xfId="180" xr:uid="{00000000-0005-0000-0000-0000B9000000}"/>
    <cellStyle name="40% - アクセント 1 6" xfId="181" xr:uid="{00000000-0005-0000-0000-0000BA000000}"/>
    <cellStyle name="40% - アクセント 1 7" xfId="182" xr:uid="{00000000-0005-0000-0000-0000BB000000}"/>
    <cellStyle name="40% - アクセント 1 8" xfId="183" xr:uid="{00000000-0005-0000-0000-0000BC000000}"/>
    <cellStyle name="40% - アクセント 1 9" xfId="184" xr:uid="{00000000-0005-0000-0000-0000BD000000}"/>
    <cellStyle name="40% - アクセント 2" xfId="1771" builtinId="35" customBuiltin="1"/>
    <cellStyle name="40% - アクセント 2 10" xfId="185" xr:uid="{00000000-0005-0000-0000-0000BF000000}"/>
    <cellStyle name="40% - アクセント 2 11" xfId="186" xr:uid="{00000000-0005-0000-0000-0000C0000000}"/>
    <cellStyle name="40% - アクセント 2 12" xfId="187" xr:uid="{00000000-0005-0000-0000-0000C1000000}"/>
    <cellStyle name="40% - アクセント 2 13" xfId="188" xr:uid="{00000000-0005-0000-0000-0000C2000000}"/>
    <cellStyle name="40% - アクセント 2 14" xfId="189" xr:uid="{00000000-0005-0000-0000-0000C3000000}"/>
    <cellStyle name="40% - アクセント 2 15" xfId="190" xr:uid="{00000000-0005-0000-0000-0000C4000000}"/>
    <cellStyle name="40% - アクセント 2 16" xfId="191" xr:uid="{00000000-0005-0000-0000-0000C5000000}"/>
    <cellStyle name="40% - アクセント 2 17" xfId="192" xr:uid="{00000000-0005-0000-0000-0000C6000000}"/>
    <cellStyle name="40% - アクセント 2 18" xfId="193" xr:uid="{00000000-0005-0000-0000-0000C7000000}"/>
    <cellStyle name="40% - アクセント 2 19" xfId="194" xr:uid="{00000000-0005-0000-0000-0000C8000000}"/>
    <cellStyle name="40% - アクセント 2 2" xfId="195" xr:uid="{00000000-0005-0000-0000-0000C9000000}"/>
    <cellStyle name="40% - アクセント 2 2 2" xfId="196" xr:uid="{00000000-0005-0000-0000-0000CA000000}"/>
    <cellStyle name="40% - アクセント 2 20" xfId="197" xr:uid="{00000000-0005-0000-0000-0000CB000000}"/>
    <cellStyle name="40% - アクセント 2 21" xfId="198" xr:uid="{00000000-0005-0000-0000-0000CC000000}"/>
    <cellStyle name="40% - アクセント 2 22" xfId="199" xr:uid="{00000000-0005-0000-0000-0000CD000000}"/>
    <cellStyle name="40% - アクセント 2 23" xfId="200" xr:uid="{00000000-0005-0000-0000-0000CE000000}"/>
    <cellStyle name="40% - アクセント 2 24" xfId="201" xr:uid="{00000000-0005-0000-0000-0000CF000000}"/>
    <cellStyle name="40% - アクセント 2 25" xfId="202" xr:uid="{00000000-0005-0000-0000-0000D0000000}"/>
    <cellStyle name="40% - アクセント 2 3" xfId="203" xr:uid="{00000000-0005-0000-0000-0000D1000000}"/>
    <cellStyle name="40% - アクセント 2 3 2" xfId="204" xr:uid="{00000000-0005-0000-0000-0000D2000000}"/>
    <cellStyle name="40% - アクセント 2 4" xfId="205" xr:uid="{00000000-0005-0000-0000-0000D3000000}"/>
    <cellStyle name="40% - アクセント 2 5" xfId="206" xr:uid="{00000000-0005-0000-0000-0000D4000000}"/>
    <cellStyle name="40% - アクセント 2 6" xfId="207" xr:uid="{00000000-0005-0000-0000-0000D5000000}"/>
    <cellStyle name="40% - アクセント 2 7" xfId="208" xr:uid="{00000000-0005-0000-0000-0000D6000000}"/>
    <cellStyle name="40% - アクセント 2 8" xfId="209" xr:uid="{00000000-0005-0000-0000-0000D7000000}"/>
    <cellStyle name="40% - アクセント 2 9" xfId="210" xr:uid="{00000000-0005-0000-0000-0000D8000000}"/>
    <cellStyle name="40% - アクセント 3" xfId="1775" builtinId="39" customBuiltin="1"/>
    <cellStyle name="40% - アクセント 3 10" xfId="211" xr:uid="{00000000-0005-0000-0000-0000DA000000}"/>
    <cellStyle name="40% - アクセント 3 11" xfId="212" xr:uid="{00000000-0005-0000-0000-0000DB000000}"/>
    <cellStyle name="40% - アクセント 3 12" xfId="213" xr:uid="{00000000-0005-0000-0000-0000DC000000}"/>
    <cellStyle name="40% - アクセント 3 13" xfId="214" xr:uid="{00000000-0005-0000-0000-0000DD000000}"/>
    <cellStyle name="40% - アクセント 3 14" xfId="215" xr:uid="{00000000-0005-0000-0000-0000DE000000}"/>
    <cellStyle name="40% - アクセント 3 15" xfId="216" xr:uid="{00000000-0005-0000-0000-0000DF000000}"/>
    <cellStyle name="40% - アクセント 3 16" xfId="217" xr:uid="{00000000-0005-0000-0000-0000E0000000}"/>
    <cellStyle name="40% - アクセント 3 17" xfId="218" xr:uid="{00000000-0005-0000-0000-0000E1000000}"/>
    <cellStyle name="40% - アクセント 3 18" xfId="219" xr:uid="{00000000-0005-0000-0000-0000E2000000}"/>
    <cellStyle name="40% - アクセント 3 19" xfId="220" xr:uid="{00000000-0005-0000-0000-0000E3000000}"/>
    <cellStyle name="40% - アクセント 3 2" xfId="221" xr:uid="{00000000-0005-0000-0000-0000E4000000}"/>
    <cellStyle name="40% - アクセント 3 2 2" xfId="222" xr:uid="{00000000-0005-0000-0000-0000E5000000}"/>
    <cellStyle name="40% - アクセント 3 20" xfId="223" xr:uid="{00000000-0005-0000-0000-0000E6000000}"/>
    <cellStyle name="40% - アクセント 3 21" xfId="224" xr:uid="{00000000-0005-0000-0000-0000E7000000}"/>
    <cellStyle name="40% - アクセント 3 22" xfId="225" xr:uid="{00000000-0005-0000-0000-0000E8000000}"/>
    <cellStyle name="40% - アクセント 3 23" xfId="226" xr:uid="{00000000-0005-0000-0000-0000E9000000}"/>
    <cellStyle name="40% - アクセント 3 24" xfId="227" xr:uid="{00000000-0005-0000-0000-0000EA000000}"/>
    <cellStyle name="40% - アクセント 3 25" xfId="228" xr:uid="{00000000-0005-0000-0000-0000EB000000}"/>
    <cellStyle name="40% - アクセント 3 3" xfId="229" xr:uid="{00000000-0005-0000-0000-0000EC000000}"/>
    <cellStyle name="40% - アクセント 3 3 2" xfId="230" xr:uid="{00000000-0005-0000-0000-0000ED000000}"/>
    <cellStyle name="40% - アクセント 3 4" xfId="231" xr:uid="{00000000-0005-0000-0000-0000EE000000}"/>
    <cellStyle name="40% - アクセント 3 5" xfId="232" xr:uid="{00000000-0005-0000-0000-0000EF000000}"/>
    <cellStyle name="40% - アクセント 3 6" xfId="233" xr:uid="{00000000-0005-0000-0000-0000F0000000}"/>
    <cellStyle name="40% - アクセント 3 7" xfId="234" xr:uid="{00000000-0005-0000-0000-0000F1000000}"/>
    <cellStyle name="40% - アクセント 3 8" xfId="235" xr:uid="{00000000-0005-0000-0000-0000F2000000}"/>
    <cellStyle name="40% - アクセント 3 9" xfId="236" xr:uid="{00000000-0005-0000-0000-0000F3000000}"/>
    <cellStyle name="40% - アクセント 4" xfId="1779" builtinId="43" customBuiltin="1"/>
    <cellStyle name="40% - アクセント 4 10" xfId="237" xr:uid="{00000000-0005-0000-0000-0000F5000000}"/>
    <cellStyle name="40% - アクセント 4 11" xfId="238" xr:uid="{00000000-0005-0000-0000-0000F6000000}"/>
    <cellStyle name="40% - アクセント 4 12" xfId="239" xr:uid="{00000000-0005-0000-0000-0000F7000000}"/>
    <cellStyle name="40% - アクセント 4 13" xfId="240" xr:uid="{00000000-0005-0000-0000-0000F8000000}"/>
    <cellStyle name="40% - アクセント 4 14" xfId="241" xr:uid="{00000000-0005-0000-0000-0000F9000000}"/>
    <cellStyle name="40% - アクセント 4 15" xfId="242" xr:uid="{00000000-0005-0000-0000-0000FA000000}"/>
    <cellStyle name="40% - アクセント 4 16" xfId="243" xr:uid="{00000000-0005-0000-0000-0000FB000000}"/>
    <cellStyle name="40% - アクセント 4 17" xfId="244" xr:uid="{00000000-0005-0000-0000-0000FC000000}"/>
    <cellStyle name="40% - アクセント 4 18" xfId="245" xr:uid="{00000000-0005-0000-0000-0000FD000000}"/>
    <cellStyle name="40% - アクセント 4 19" xfId="246" xr:uid="{00000000-0005-0000-0000-0000FE000000}"/>
    <cellStyle name="40% - アクセント 4 2" xfId="247" xr:uid="{00000000-0005-0000-0000-0000FF000000}"/>
    <cellStyle name="40% - アクセント 4 2 2" xfId="248" xr:uid="{00000000-0005-0000-0000-000000010000}"/>
    <cellStyle name="40% - アクセント 4 20" xfId="249" xr:uid="{00000000-0005-0000-0000-000001010000}"/>
    <cellStyle name="40% - アクセント 4 21" xfId="250" xr:uid="{00000000-0005-0000-0000-000002010000}"/>
    <cellStyle name="40% - アクセント 4 22" xfId="251" xr:uid="{00000000-0005-0000-0000-000003010000}"/>
    <cellStyle name="40% - アクセント 4 23" xfId="252" xr:uid="{00000000-0005-0000-0000-000004010000}"/>
    <cellStyle name="40% - アクセント 4 24" xfId="253" xr:uid="{00000000-0005-0000-0000-000005010000}"/>
    <cellStyle name="40% - アクセント 4 25" xfId="254" xr:uid="{00000000-0005-0000-0000-000006010000}"/>
    <cellStyle name="40% - アクセント 4 3" xfId="255" xr:uid="{00000000-0005-0000-0000-000007010000}"/>
    <cellStyle name="40% - アクセント 4 3 2" xfId="256" xr:uid="{00000000-0005-0000-0000-000008010000}"/>
    <cellStyle name="40% - アクセント 4 4" xfId="257" xr:uid="{00000000-0005-0000-0000-000009010000}"/>
    <cellStyle name="40% - アクセント 4 5" xfId="258" xr:uid="{00000000-0005-0000-0000-00000A010000}"/>
    <cellStyle name="40% - アクセント 4 6" xfId="259" xr:uid="{00000000-0005-0000-0000-00000B010000}"/>
    <cellStyle name="40% - アクセント 4 7" xfId="260" xr:uid="{00000000-0005-0000-0000-00000C010000}"/>
    <cellStyle name="40% - アクセント 4 8" xfId="261" xr:uid="{00000000-0005-0000-0000-00000D010000}"/>
    <cellStyle name="40% - アクセント 4 9" xfId="262" xr:uid="{00000000-0005-0000-0000-00000E010000}"/>
    <cellStyle name="40% - アクセント 5" xfId="1783" builtinId="47" customBuiltin="1"/>
    <cellStyle name="40% - アクセント 5 10" xfId="263" xr:uid="{00000000-0005-0000-0000-000010010000}"/>
    <cellStyle name="40% - アクセント 5 11" xfId="264" xr:uid="{00000000-0005-0000-0000-000011010000}"/>
    <cellStyle name="40% - アクセント 5 12" xfId="265" xr:uid="{00000000-0005-0000-0000-000012010000}"/>
    <cellStyle name="40% - アクセント 5 13" xfId="266" xr:uid="{00000000-0005-0000-0000-000013010000}"/>
    <cellStyle name="40% - アクセント 5 14" xfId="267" xr:uid="{00000000-0005-0000-0000-000014010000}"/>
    <cellStyle name="40% - アクセント 5 15" xfId="268" xr:uid="{00000000-0005-0000-0000-000015010000}"/>
    <cellStyle name="40% - アクセント 5 16" xfId="269" xr:uid="{00000000-0005-0000-0000-000016010000}"/>
    <cellStyle name="40% - アクセント 5 17" xfId="270" xr:uid="{00000000-0005-0000-0000-000017010000}"/>
    <cellStyle name="40% - アクセント 5 18" xfId="271" xr:uid="{00000000-0005-0000-0000-000018010000}"/>
    <cellStyle name="40% - アクセント 5 19" xfId="272" xr:uid="{00000000-0005-0000-0000-000019010000}"/>
    <cellStyle name="40% - アクセント 5 2" xfId="273" xr:uid="{00000000-0005-0000-0000-00001A010000}"/>
    <cellStyle name="40% - アクセント 5 2 2" xfId="274" xr:uid="{00000000-0005-0000-0000-00001B010000}"/>
    <cellStyle name="40% - アクセント 5 20" xfId="275" xr:uid="{00000000-0005-0000-0000-00001C010000}"/>
    <cellStyle name="40% - アクセント 5 21" xfId="276" xr:uid="{00000000-0005-0000-0000-00001D010000}"/>
    <cellStyle name="40% - アクセント 5 22" xfId="277" xr:uid="{00000000-0005-0000-0000-00001E010000}"/>
    <cellStyle name="40% - アクセント 5 23" xfId="278" xr:uid="{00000000-0005-0000-0000-00001F010000}"/>
    <cellStyle name="40% - アクセント 5 24" xfId="279" xr:uid="{00000000-0005-0000-0000-000020010000}"/>
    <cellStyle name="40% - アクセント 5 25" xfId="280" xr:uid="{00000000-0005-0000-0000-000021010000}"/>
    <cellStyle name="40% - アクセント 5 3" xfId="281" xr:uid="{00000000-0005-0000-0000-000022010000}"/>
    <cellStyle name="40% - アクセント 5 3 2" xfId="282" xr:uid="{00000000-0005-0000-0000-000023010000}"/>
    <cellStyle name="40% - アクセント 5 4" xfId="283" xr:uid="{00000000-0005-0000-0000-000024010000}"/>
    <cellStyle name="40% - アクセント 5 5" xfId="284" xr:uid="{00000000-0005-0000-0000-000025010000}"/>
    <cellStyle name="40% - アクセント 5 6" xfId="285" xr:uid="{00000000-0005-0000-0000-000026010000}"/>
    <cellStyle name="40% - アクセント 5 7" xfId="286" xr:uid="{00000000-0005-0000-0000-000027010000}"/>
    <cellStyle name="40% - アクセント 5 8" xfId="287" xr:uid="{00000000-0005-0000-0000-000028010000}"/>
    <cellStyle name="40% - アクセント 5 9" xfId="288" xr:uid="{00000000-0005-0000-0000-000029010000}"/>
    <cellStyle name="40% - アクセント 6" xfId="1787" builtinId="51" customBuiltin="1"/>
    <cellStyle name="40% - アクセント 6 10" xfId="289" xr:uid="{00000000-0005-0000-0000-00002B010000}"/>
    <cellStyle name="40% - アクセント 6 11" xfId="290" xr:uid="{00000000-0005-0000-0000-00002C010000}"/>
    <cellStyle name="40% - アクセント 6 12" xfId="291" xr:uid="{00000000-0005-0000-0000-00002D010000}"/>
    <cellStyle name="40% - アクセント 6 13" xfId="292" xr:uid="{00000000-0005-0000-0000-00002E010000}"/>
    <cellStyle name="40% - アクセント 6 14" xfId="293" xr:uid="{00000000-0005-0000-0000-00002F010000}"/>
    <cellStyle name="40% - アクセント 6 15" xfId="294" xr:uid="{00000000-0005-0000-0000-000030010000}"/>
    <cellStyle name="40% - アクセント 6 16" xfId="295" xr:uid="{00000000-0005-0000-0000-000031010000}"/>
    <cellStyle name="40% - アクセント 6 17" xfId="296" xr:uid="{00000000-0005-0000-0000-000032010000}"/>
    <cellStyle name="40% - アクセント 6 18" xfId="297" xr:uid="{00000000-0005-0000-0000-000033010000}"/>
    <cellStyle name="40% - アクセント 6 19" xfId="298" xr:uid="{00000000-0005-0000-0000-000034010000}"/>
    <cellStyle name="40% - アクセント 6 2" xfId="299" xr:uid="{00000000-0005-0000-0000-000035010000}"/>
    <cellStyle name="40% - アクセント 6 2 2" xfId="300" xr:uid="{00000000-0005-0000-0000-000036010000}"/>
    <cellStyle name="40% - アクセント 6 20" xfId="301" xr:uid="{00000000-0005-0000-0000-000037010000}"/>
    <cellStyle name="40% - アクセント 6 21" xfId="302" xr:uid="{00000000-0005-0000-0000-000038010000}"/>
    <cellStyle name="40% - アクセント 6 22" xfId="303" xr:uid="{00000000-0005-0000-0000-000039010000}"/>
    <cellStyle name="40% - アクセント 6 23" xfId="304" xr:uid="{00000000-0005-0000-0000-00003A010000}"/>
    <cellStyle name="40% - アクセント 6 24" xfId="305" xr:uid="{00000000-0005-0000-0000-00003B010000}"/>
    <cellStyle name="40% - アクセント 6 25" xfId="306" xr:uid="{00000000-0005-0000-0000-00003C010000}"/>
    <cellStyle name="40% - アクセント 6 3" xfId="307" xr:uid="{00000000-0005-0000-0000-00003D010000}"/>
    <cellStyle name="40% - アクセント 6 3 2" xfId="308" xr:uid="{00000000-0005-0000-0000-00003E010000}"/>
    <cellStyle name="40% - アクセント 6 4" xfId="309" xr:uid="{00000000-0005-0000-0000-00003F010000}"/>
    <cellStyle name="40% - アクセント 6 5" xfId="310" xr:uid="{00000000-0005-0000-0000-000040010000}"/>
    <cellStyle name="40% - アクセント 6 6" xfId="311" xr:uid="{00000000-0005-0000-0000-000041010000}"/>
    <cellStyle name="40% - アクセント 6 7" xfId="312" xr:uid="{00000000-0005-0000-0000-000042010000}"/>
    <cellStyle name="40% - アクセント 6 8" xfId="313" xr:uid="{00000000-0005-0000-0000-000043010000}"/>
    <cellStyle name="40% - アクセント 6 9" xfId="314" xr:uid="{00000000-0005-0000-0000-000044010000}"/>
    <cellStyle name="60% - アクセント 1" xfId="1768" builtinId="32" customBuiltin="1"/>
    <cellStyle name="60% - アクセント 1 10" xfId="315" xr:uid="{00000000-0005-0000-0000-000046010000}"/>
    <cellStyle name="60% - アクセント 1 11" xfId="316" xr:uid="{00000000-0005-0000-0000-000047010000}"/>
    <cellStyle name="60% - アクセント 1 12" xfId="317" xr:uid="{00000000-0005-0000-0000-000048010000}"/>
    <cellStyle name="60% - アクセント 1 13" xfId="318" xr:uid="{00000000-0005-0000-0000-000049010000}"/>
    <cellStyle name="60% - アクセント 1 14" xfId="319" xr:uid="{00000000-0005-0000-0000-00004A010000}"/>
    <cellStyle name="60% - アクセント 1 15" xfId="320" xr:uid="{00000000-0005-0000-0000-00004B010000}"/>
    <cellStyle name="60% - アクセント 1 16" xfId="321" xr:uid="{00000000-0005-0000-0000-00004C010000}"/>
    <cellStyle name="60% - アクセント 1 17" xfId="322" xr:uid="{00000000-0005-0000-0000-00004D010000}"/>
    <cellStyle name="60% - アクセント 1 18" xfId="323" xr:uid="{00000000-0005-0000-0000-00004E010000}"/>
    <cellStyle name="60% - アクセント 1 19" xfId="324" xr:uid="{00000000-0005-0000-0000-00004F010000}"/>
    <cellStyle name="60% - アクセント 1 2" xfId="325" xr:uid="{00000000-0005-0000-0000-000050010000}"/>
    <cellStyle name="60% - アクセント 1 2 2" xfId="326" xr:uid="{00000000-0005-0000-0000-000051010000}"/>
    <cellStyle name="60% - アクセント 1 20" xfId="327" xr:uid="{00000000-0005-0000-0000-000052010000}"/>
    <cellStyle name="60% - アクセント 1 21" xfId="328" xr:uid="{00000000-0005-0000-0000-000053010000}"/>
    <cellStyle name="60% - アクセント 1 22" xfId="329" xr:uid="{00000000-0005-0000-0000-000054010000}"/>
    <cellStyle name="60% - アクセント 1 23" xfId="330" xr:uid="{00000000-0005-0000-0000-000055010000}"/>
    <cellStyle name="60% - アクセント 1 24" xfId="331" xr:uid="{00000000-0005-0000-0000-000056010000}"/>
    <cellStyle name="60% - アクセント 1 25" xfId="332" xr:uid="{00000000-0005-0000-0000-000057010000}"/>
    <cellStyle name="60% - アクセント 1 3" xfId="333" xr:uid="{00000000-0005-0000-0000-000058010000}"/>
    <cellStyle name="60% - アクセント 1 3 2" xfId="334" xr:uid="{00000000-0005-0000-0000-000059010000}"/>
    <cellStyle name="60% - アクセント 1 4" xfId="335" xr:uid="{00000000-0005-0000-0000-00005A010000}"/>
    <cellStyle name="60% - アクセント 1 5" xfId="336" xr:uid="{00000000-0005-0000-0000-00005B010000}"/>
    <cellStyle name="60% - アクセント 1 6" xfId="337" xr:uid="{00000000-0005-0000-0000-00005C010000}"/>
    <cellStyle name="60% - アクセント 1 7" xfId="338" xr:uid="{00000000-0005-0000-0000-00005D010000}"/>
    <cellStyle name="60% - アクセント 1 8" xfId="339" xr:uid="{00000000-0005-0000-0000-00005E010000}"/>
    <cellStyle name="60% - アクセント 1 9" xfId="340" xr:uid="{00000000-0005-0000-0000-00005F010000}"/>
    <cellStyle name="60% - アクセント 2" xfId="1772" builtinId="36" customBuiltin="1"/>
    <cellStyle name="60% - アクセント 2 10" xfId="341" xr:uid="{00000000-0005-0000-0000-000061010000}"/>
    <cellStyle name="60% - アクセント 2 11" xfId="342" xr:uid="{00000000-0005-0000-0000-000062010000}"/>
    <cellStyle name="60% - アクセント 2 12" xfId="343" xr:uid="{00000000-0005-0000-0000-000063010000}"/>
    <cellStyle name="60% - アクセント 2 13" xfId="344" xr:uid="{00000000-0005-0000-0000-000064010000}"/>
    <cellStyle name="60% - アクセント 2 14" xfId="345" xr:uid="{00000000-0005-0000-0000-000065010000}"/>
    <cellStyle name="60% - アクセント 2 15" xfId="346" xr:uid="{00000000-0005-0000-0000-000066010000}"/>
    <cellStyle name="60% - アクセント 2 16" xfId="347" xr:uid="{00000000-0005-0000-0000-000067010000}"/>
    <cellStyle name="60% - アクセント 2 17" xfId="348" xr:uid="{00000000-0005-0000-0000-000068010000}"/>
    <cellStyle name="60% - アクセント 2 18" xfId="349" xr:uid="{00000000-0005-0000-0000-000069010000}"/>
    <cellStyle name="60% - アクセント 2 19" xfId="350" xr:uid="{00000000-0005-0000-0000-00006A010000}"/>
    <cellStyle name="60% - アクセント 2 2" xfId="351" xr:uid="{00000000-0005-0000-0000-00006B010000}"/>
    <cellStyle name="60% - アクセント 2 2 2" xfId="352" xr:uid="{00000000-0005-0000-0000-00006C010000}"/>
    <cellStyle name="60% - アクセント 2 20" xfId="353" xr:uid="{00000000-0005-0000-0000-00006D010000}"/>
    <cellStyle name="60% - アクセント 2 21" xfId="354" xr:uid="{00000000-0005-0000-0000-00006E010000}"/>
    <cellStyle name="60% - アクセント 2 22" xfId="355" xr:uid="{00000000-0005-0000-0000-00006F010000}"/>
    <cellStyle name="60% - アクセント 2 23" xfId="356" xr:uid="{00000000-0005-0000-0000-000070010000}"/>
    <cellStyle name="60% - アクセント 2 24" xfId="357" xr:uid="{00000000-0005-0000-0000-000071010000}"/>
    <cellStyle name="60% - アクセント 2 25" xfId="358" xr:uid="{00000000-0005-0000-0000-000072010000}"/>
    <cellStyle name="60% - アクセント 2 3" xfId="359" xr:uid="{00000000-0005-0000-0000-000073010000}"/>
    <cellStyle name="60% - アクセント 2 3 2" xfId="360" xr:uid="{00000000-0005-0000-0000-000074010000}"/>
    <cellStyle name="60% - アクセント 2 4" xfId="361" xr:uid="{00000000-0005-0000-0000-000075010000}"/>
    <cellStyle name="60% - アクセント 2 5" xfId="362" xr:uid="{00000000-0005-0000-0000-000076010000}"/>
    <cellStyle name="60% - アクセント 2 6" xfId="363" xr:uid="{00000000-0005-0000-0000-000077010000}"/>
    <cellStyle name="60% - アクセント 2 7" xfId="364" xr:uid="{00000000-0005-0000-0000-000078010000}"/>
    <cellStyle name="60% - アクセント 2 8" xfId="365" xr:uid="{00000000-0005-0000-0000-000079010000}"/>
    <cellStyle name="60% - アクセント 2 9" xfId="366" xr:uid="{00000000-0005-0000-0000-00007A010000}"/>
    <cellStyle name="60% - アクセント 3" xfId="1776" builtinId="40" customBuiltin="1"/>
    <cellStyle name="60% - アクセント 3 10" xfId="367" xr:uid="{00000000-0005-0000-0000-00007C010000}"/>
    <cellStyle name="60% - アクセント 3 11" xfId="368" xr:uid="{00000000-0005-0000-0000-00007D010000}"/>
    <cellStyle name="60% - アクセント 3 12" xfId="369" xr:uid="{00000000-0005-0000-0000-00007E010000}"/>
    <cellStyle name="60% - アクセント 3 13" xfId="370" xr:uid="{00000000-0005-0000-0000-00007F010000}"/>
    <cellStyle name="60% - アクセント 3 14" xfId="371" xr:uid="{00000000-0005-0000-0000-000080010000}"/>
    <cellStyle name="60% - アクセント 3 15" xfId="372" xr:uid="{00000000-0005-0000-0000-000081010000}"/>
    <cellStyle name="60% - アクセント 3 16" xfId="373" xr:uid="{00000000-0005-0000-0000-000082010000}"/>
    <cellStyle name="60% - アクセント 3 17" xfId="374" xr:uid="{00000000-0005-0000-0000-000083010000}"/>
    <cellStyle name="60% - アクセント 3 18" xfId="375" xr:uid="{00000000-0005-0000-0000-000084010000}"/>
    <cellStyle name="60% - アクセント 3 19" xfId="376" xr:uid="{00000000-0005-0000-0000-000085010000}"/>
    <cellStyle name="60% - アクセント 3 2" xfId="377" xr:uid="{00000000-0005-0000-0000-000086010000}"/>
    <cellStyle name="60% - アクセント 3 2 2" xfId="378" xr:uid="{00000000-0005-0000-0000-000087010000}"/>
    <cellStyle name="60% - アクセント 3 20" xfId="379" xr:uid="{00000000-0005-0000-0000-000088010000}"/>
    <cellStyle name="60% - アクセント 3 21" xfId="380" xr:uid="{00000000-0005-0000-0000-000089010000}"/>
    <cellStyle name="60% - アクセント 3 22" xfId="381" xr:uid="{00000000-0005-0000-0000-00008A010000}"/>
    <cellStyle name="60% - アクセント 3 23" xfId="382" xr:uid="{00000000-0005-0000-0000-00008B010000}"/>
    <cellStyle name="60% - アクセント 3 24" xfId="383" xr:uid="{00000000-0005-0000-0000-00008C010000}"/>
    <cellStyle name="60% - アクセント 3 25" xfId="384" xr:uid="{00000000-0005-0000-0000-00008D010000}"/>
    <cellStyle name="60% - アクセント 3 3" xfId="385" xr:uid="{00000000-0005-0000-0000-00008E010000}"/>
    <cellStyle name="60% - アクセント 3 3 2" xfId="386" xr:uid="{00000000-0005-0000-0000-00008F010000}"/>
    <cellStyle name="60% - アクセント 3 4" xfId="387" xr:uid="{00000000-0005-0000-0000-000090010000}"/>
    <cellStyle name="60% - アクセント 3 5" xfId="388" xr:uid="{00000000-0005-0000-0000-000091010000}"/>
    <cellStyle name="60% - アクセント 3 6" xfId="389" xr:uid="{00000000-0005-0000-0000-000092010000}"/>
    <cellStyle name="60% - アクセント 3 7" xfId="390" xr:uid="{00000000-0005-0000-0000-000093010000}"/>
    <cellStyle name="60% - アクセント 3 8" xfId="391" xr:uid="{00000000-0005-0000-0000-000094010000}"/>
    <cellStyle name="60% - アクセント 3 9" xfId="392" xr:uid="{00000000-0005-0000-0000-000095010000}"/>
    <cellStyle name="60% - アクセント 4" xfId="1780" builtinId="44" customBuiltin="1"/>
    <cellStyle name="60% - アクセント 4 10" xfId="393" xr:uid="{00000000-0005-0000-0000-000097010000}"/>
    <cellStyle name="60% - アクセント 4 11" xfId="394" xr:uid="{00000000-0005-0000-0000-000098010000}"/>
    <cellStyle name="60% - アクセント 4 12" xfId="395" xr:uid="{00000000-0005-0000-0000-000099010000}"/>
    <cellStyle name="60% - アクセント 4 13" xfId="396" xr:uid="{00000000-0005-0000-0000-00009A010000}"/>
    <cellStyle name="60% - アクセント 4 14" xfId="397" xr:uid="{00000000-0005-0000-0000-00009B010000}"/>
    <cellStyle name="60% - アクセント 4 15" xfId="398" xr:uid="{00000000-0005-0000-0000-00009C010000}"/>
    <cellStyle name="60% - アクセント 4 16" xfId="399" xr:uid="{00000000-0005-0000-0000-00009D010000}"/>
    <cellStyle name="60% - アクセント 4 17" xfId="400" xr:uid="{00000000-0005-0000-0000-00009E010000}"/>
    <cellStyle name="60% - アクセント 4 18" xfId="401" xr:uid="{00000000-0005-0000-0000-00009F010000}"/>
    <cellStyle name="60% - アクセント 4 19" xfId="402" xr:uid="{00000000-0005-0000-0000-0000A0010000}"/>
    <cellStyle name="60% - アクセント 4 2" xfId="403" xr:uid="{00000000-0005-0000-0000-0000A1010000}"/>
    <cellStyle name="60% - アクセント 4 2 2" xfId="404" xr:uid="{00000000-0005-0000-0000-0000A2010000}"/>
    <cellStyle name="60% - アクセント 4 20" xfId="405" xr:uid="{00000000-0005-0000-0000-0000A3010000}"/>
    <cellStyle name="60% - アクセント 4 21" xfId="406" xr:uid="{00000000-0005-0000-0000-0000A4010000}"/>
    <cellStyle name="60% - アクセント 4 22" xfId="407" xr:uid="{00000000-0005-0000-0000-0000A5010000}"/>
    <cellStyle name="60% - アクセント 4 23" xfId="408" xr:uid="{00000000-0005-0000-0000-0000A6010000}"/>
    <cellStyle name="60% - アクセント 4 24" xfId="409" xr:uid="{00000000-0005-0000-0000-0000A7010000}"/>
    <cellStyle name="60% - アクセント 4 25" xfId="410" xr:uid="{00000000-0005-0000-0000-0000A8010000}"/>
    <cellStyle name="60% - アクセント 4 3" xfId="411" xr:uid="{00000000-0005-0000-0000-0000A9010000}"/>
    <cellStyle name="60% - アクセント 4 3 2" xfId="412" xr:uid="{00000000-0005-0000-0000-0000AA010000}"/>
    <cellStyle name="60% - アクセント 4 4" xfId="413" xr:uid="{00000000-0005-0000-0000-0000AB010000}"/>
    <cellStyle name="60% - アクセント 4 5" xfId="414" xr:uid="{00000000-0005-0000-0000-0000AC010000}"/>
    <cellStyle name="60% - アクセント 4 6" xfId="415" xr:uid="{00000000-0005-0000-0000-0000AD010000}"/>
    <cellStyle name="60% - アクセント 4 7" xfId="416" xr:uid="{00000000-0005-0000-0000-0000AE010000}"/>
    <cellStyle name="60% - アクセント 4 8" xfId="417" xr:uid="{00000000-0005-0000-0000-0000AF010000}"/>
    <cellStyle name="60% - アクセント 4 9" xfId="418" xr:uid="{00000000-0005-0000-0000-0000B0010000}"/>
    <cellStyle name="60% - アクセント 5" xfId="1784" builtinId="48" customBuiltin="1"/>
    <cellStyle name="60% - アクセント 5 10" xfId="419" xr:uid="{00000000-0005-0000-0000-0000B2010000}"/>
    <cellStyle name="60% - アクセント 5 11" xfId="420" xr:uid="{00000000-0005-0000-0000-0000B3010000}"/>
    <cellStyle name="60% - アクセント 5 12" xfId="421" xr:uid="{00000000-0005-0000-0000-0000B4010000}"/>
    <cellStyle name="60% - アクセント 5 13" xfId="422" xr:uid="{00000000-0005-0000-0000-0000B5010000}"/>
    <cellStyle name="60% - アクセント 5 14" xfId="423" xr:uid="{00000000-0005-0000-0000-0000B6010000}"/>
    <cellStyle name="60% - アクセント 5 15" xfId="424" xr:uid="{00000000-0005-0000-0000-0000B7010000}"/>
    <cellStyle name="60% - アクセント 5 16" xfId="425" xr:uid="{00000000-0005-0000-0000-0000B8010000}"/>
    <cellStyle name="60% - アクセント 5 17" xfId="426" xr:uid="{00000000-0005-0000-0000-0000B9010000}"/>
    <cellStyle name="60% - アクセント 5 18" xfId="427" xr:uid="{00000000-0005-0000-0000-0000BA010000}"/>
    <cellStyle name="60% - アクセント 5 19" xfId="428" xr:uid="{00000000-0005-0000-0000-0000BB010000}"/>
    <cellStyle name="60% - アクセント 5 2" xfId="429" xr:uid="{00000000-0005-0000-0000-0000BC010000}"/>
    <cellStyle name="60% - アクセント 5 2 2" xfId="430" xr:uid="{00000000-0005-0000-0000-0000BD010000}"/>
    <cellStyle name="60% - アクセント 5 20" xfId="431" xr:uid="{00000000-0005-0000-0000-0000BE010000}"/>
    <cellStyle name="60% - アクセント 5 21" xfId="432" xr:uid="{00000000-0005-0000-0000-0000BF010000}"/>
    <cellStyle name="60% - アクセント 5 22" xfId="433" xr:uid="{00000000-0005-0000-0000-0000C0010000}"/>
    <cellStyle name="60% - アクセント 5 23" xfId="434" xr:uid="{00000000-0005-0000-0000-0000C1010000}"/>
    <cellStyle name="60% - アクセント 5 24" xfId="435" xr:uid="{00000000-0005-0000-0000-0000C2010000}"/>
    <cellStyle name="60% - アクセント 5 25" xfId="436" xr:uid="{00000000-0005-0000-0000-0000C3010000}"/>
    <cellStyle name="60% - アクセント 5 3" xfId="437" xr:uid="{00000000-0005-0000-0000-0000C4010000}"/>
    <cellStyle name="60% - アクセント 5 3 2" xfId="438" xr:uid="{00000000-0005-0000-0000-0000C5010000}"/>
    <cellStyle name="60% - アクセント 5 4" xfId="439" xr:uid="{00000000-0005-0000-0000-0000C6010000}"/>
    <cellStyle name="60% - アクセント 5 5" xfId="440" xr:uid="{00000000-0005-0000-0000-0000C7010000}"/>
    <cellStyle name="60% - アクセント 5 6" xfId="441" xr:uid="{00000000-0005-0000-0000-0000C8010000}"/>
    <cellStyle name="60% - アクセント 5 7" xfId="442" xr:uid="{00000000-0005-0000-0000-0000C9010000}"/>
    <cellStyle name="60% - アクセント 5 8" xfId="443" xr:uid="{00000000-0005-0000-0000-0000CA010000}"/>
    <cellStyle name="60% - アクセント 5 9" xfId="444" xr:uid="{00000000-0005-0000-0000-0000CB010000}"/>
    <cellStyle name="60% - アクセント 6" xfId="1788" builtinId="52" customBuiltin="1"/>
    <cellStyle name="60% - アクセント 6 10" xfId="445" xr:uid="{00000000-0005-0000-0000-0000CD010000}"/>
    <cellStyle name="60% - アクセント 6 11" xfId="446" xr:uid="{00000000-0005-0000-0000-0000CE010000}"/>
    <cellStyle name="60% - アクセント 6 12" xfId="447" xr:uid="{00000000-0005-0000-0000-0000CF010000}"/>
    <cellStyle name="60% - アクセント 6 13" xfId="448" xr:uid="{00000000-0005-0000-0000-0000D0010000}"/>
    <cellStyle name="60% - アクセント 6 14" xfId="449" xr:uid="{00000000-0005-0000-0000-0000D1010000}"/>
    <cellStyle name="60% - アクセント 6 15" xfId="450" xr:uid="{00000000-0005-0000-0000-0000D2010000}"/>
    <cellStyle name="60% - アクセント 6 16" xfId="451" xr:uid="{00000000-0005-0000-0000-0000D3010000}"/>
    <cellStyle name="60% - アクセント 6 17" xfId="452" xr:uid="{00000000-0005-0000-0000-0000D4010000}"/>
    <cellStyle name="60% - アクセント 6 18" xfId="453" xr:uid="{00000000-0005-0000-0000-0000D5010000}"/>
    <cellStyle name="60% - アクセント 6 19" xfId="454" xr:uid="{00000000-0005-0000-0000-0000D6010000}"/>
    <cellStyle name="60% - アクセント 6 2" xfId="455" xr:uid="{00000000-0005-0000-0000-0000D7010000}"/>
    <cellStyle name="60% - アクセント 6 2 2" xfId="456" xr:uid="{00000000-0005-0000-0000-0000D8010000}"/>
    <cellStyle name="60% - アクセント 6 20" xfId="457" xr:uid="{00000000-0005-0000-0000-0000D9010000}"/>
    <cellStyle name="60% - アクセント 6 21" xfId="458" xr:uid="{00000000-0005-0000-0000-0000DA010000}"/>
    <cellStyle name="60% - アクセント 6 22" xfId="459" xr:uid="{00000000-0005-0000-0000-0000DB010000}"/>
    <cellStyle name="60% - アクセント 6 23" xfId="460" xr:uid="{00000000-0005-0000-0000-0000DC010000}"/>
    <cellStyle name="60% - アクセント 6 24" xfId="461" xr:uid="{00000000-0005-0000-0000-0000DD010000}"/>
    <cellStyle name="60% - アクセント 6 25" xfId="462" xr:uid="{00000000-0005-0000-0000-0000DE010000}"/>
    <cellStyle name="60% - アクセント 6 3" xfId="463" xr:uid="{00000000-0005-0000-0000-0000DF010000}"/>
    <cellStyle name="60% - アクセント 6 3 2" xfId="464" xr:uid="{00000000-0005-0000-0000-0000E0010000}"/>
    <cellStyle name="60% - アクセント 6 4" xfId="465" xr:uid="{00000000-0005-0000-0000-0000E1010000}"/>
    <cellStyle name="60% - アクセント 6 5" xfId="466" xr:uid="{00000000-0005-0000-0000-0000E2010000}"/>
    <cellStyle name="60% - アクセント 6 6" xfId="467" xr:uid="{00000000-0005-0000-0000-0000E3010000}"/>
    <cellStyle name="60% - アクセント 6 7" xfId="468" xr:uid="{00000000-0005-0000-0000-0000E4010000}"/>
    <cellStyle name="60% - アクセント 6 8" xfId="469" xr:uid="{00000000-0005-0000-0000-0000E5010000}"/>
    <cellStyle name="60% - アクセント 6 9" xfId="470" xr:uid="{00000000-0005-0000-0000-0000E6010000}"/>
    <cellStyle name="アクセント 1" xfId="1765" builtinId="29" customBuiltin="1"/>
    <cellStyle name="アクセント 1 10" xfId="471" xr:uid="{00000000-0005-0000-0000-0000E8010000}"/>
    <cellStyle name="アクセント 1 11" xfId="472" xr:uid="{00000000-0005-0000-0000-0000E9010000}"/>
    <cellStyle name="アクセント 1 12" xfId="473" xr:uid="{00000000-0005-0000-0000-0000EA010000}"/>
    <cellStyle name="アクセント 1 13" xfId="474" xr:uid="{00000000-0005-0000-0000-0000EB010000}"/>
    <cellStyle name="アクセント 1 14" xfId="475" xr:uid="{00000000-0005-0000-0000-0000EC010000}"/>
    <cellStyle name="アクセント 1 15" xfId="476" xr:uid="{00000000-0005-0000-0000-0000ED010000}"/>
    <cellStyle name="アクセント 1 16" xfId="477" xr:uid="{00000000-0005-0000-0000-0000EE010000}"/>
    <cellStyle name="アクセント 1 17" xfId="478" xr:uid="{00000000-0005-0000-0000-0000EF010000}"/>
    <cellStyle name="アクセント 1 18" xfId="479" xr:uid="{00000000-0005-0000-0000-0000F0010000}"/>
    <cellStyle name="アクセント 1 19" xfId="480" xr:uid="{00000000-0005-0000-0000-0000F1010000}"/>
    <cellStyle name="アクセント 1 2" xfId="481" xr:uid="{00000000-0005-0000-0000-0000F2010000}"/>
    <cellStyle name="アクセント 1 2 2" xfId="482" xr:uid="{00000000-0005-0000-0000-0000F3010000}"/>
    <cellStyle name="アクセント 1 20" xfId="483" xr:uid="{00000000-0005-0000-0000-0000F4010000}"/>
    <cellStyle name="アクセント 1 21" xfId="484" xr:uid="{00000000-0005-0000-0000-0000F5010000}"/>
    <cellStyle name="アクセント 1 22" xfId="485" xr:uid="{00000000-0005-0000-0000-0000F6010000}"/>
    <cellStyle name="アクセント 1 23" xfId="486" xr:uid="{00000000-0005-0000-0000-0000F7010000}"/>
    <cellStyle name="アクセント 1 24" xfId="487" xr:uid="{00000000-0005-0000-0000-0000F8010000}"/>
    <cellStyle name="アクセント 1 25" xfId="488" xr:uid="{00000000-0005-0000-0000-0000F9010000}"/>
    <cellStyle name="アクセント 1 3" xfId="489" xr:uid="{00000000-0005-0000-0000-0000FA010000}"/>
    <cellStyle name="アクセント 1 3 2" xfId="490" xr:uid="{00000000-0005-0000-0000-0000FB010000}"/>
    <cellStyle name="アクセント 1 4" xfId="491" xr:uid="{00000000-0005-0000-0000-0000FC010000}"/>
    <cellStyle name="アクセント 1 5" xfId="492" xr:uid="{00000000-0005-0000-0000-0000FD010000}"/>
    <cellStyle name="アクセント 1 6" xfId="493" xr:uid="{00000000-0005-0000-0000-0000FE010000}"/>
    <cellStyle name="アクセント 1 7" xfId="494" xr:uid="{00000000-0005-0000-0000-0000FF010000}"/>
    <cellStyle name="アクセント 1 8" xfId="495" xr:uid="{00000000-0005-0000-0000-000000020000}"/>
    <cellStyle name="アクセント 1 9" xfId="496" xr:uid="{00000000-0005-0000-0000-000001020000}"/>
    <cellStyle name="アクセント 2" xfId="1769" builtinId="33" customBuiltin="1"/>
    <cellStyle name="アクセント 2 10" xfId="497" xr:uid="{00000000-0005-0000-0000-000003020000}"/>
    <cellStyle name="アクセント 2 11" xfId="498" xr:uid="{00000000-0005-0000-0000-000004020000}"/>
    <cellStyle name="アクセント 2 12" xfId="499" xr:uid="{00000000-0005-0000-0000-000005020000}"/>
    <cellStyle name="アクセント 2 13" xfId="500" xr:uid="{00000000-0005-0000-0000-000006020000}"/>
    <cellStyle name="アクセント 2 14" xfId="501" xr:uid="{00000000-0005-0000-0000-000007020000}"/>
    <cellStyle name="アクセント 2 15" xfId="502" xr:uid="{00000000-0005-0000-0000-000008020000}"/>
    <cellStyle name="アクセント 2 16" xfId="503" xr:uid="{00000000-0005-0000-0000-000009020000}"/>
    <cellStyle name="アクセント 2 17" xfId="504" xr:uid="{00000000-0005-0000-0000-00000A020000}"/>
    <cellStyle name="アクセント 2 18" xfId="505" xr:uid="{00000000-0005-0000-0000-00000B020000}"/>
    <cellStyle name="アクセント 2 19" xfId="506" xr:uid="{00000000-0005-0000-0000-00000C020000}"/>
    <cellStyle name="アクセント 2 2" xfId="507" xr:uid="{00000000-0005-0000-0000-00000D020000}"/>
    <cellStyle name="アクセント 2 2 2" xfId="508" xr:uid="{00000000-0005-0000-0000-00000E020000}"/>
    <cellStyle name="アクセント 2 20" xfId="509" xr:uid="{00000000-0005-0000-0000-00000F020000}"/>
    <cellStyle name="アクセント 2 21" xfId="510" xr:uid="{00000000-0005-0000-0000-000010020000}"/>
    <cellStyle name="アクセント 2 22" xfId="511" xr:uid="{00000000-0005-0000-0000-000011020000}"/>
    <cellStyle name="アクセント 2 23" xfId="512" xr:uid="{00000000-0005-0000-0000-000012020000}"/>
    <cellStyle name="アクセント 2 24" xfId="513" xr:uid="{00000000-0005-0000-0000-000013020000}"/>
    <cellStyle name="アクセント 2 25" xfId="514" xr:uid="{00000000-0005-0000-0000-000014020000}"/>
    <cellStyle name="アクセント 2 3" xfId="515" xr:uid="{00000000-0005-0000-0000-000015020000}"/>
    <cellStyle name="アクセント 2 3 2" xfId="516" xr:uid="{00000000-0005-0000-0000-000016020000}"/>
    <cellStyle name="アクセント 2 4" xfId="517" xr:uid="{00000000-0005-0000-0000-000017020000}"/>
    <cellStyle name="アクセント 2 5" xfId="518" xr:uid="{00000000-0005-0000-0000-000018020000}"/>
    <cellStyle name="アクセント 2 6" xfId="519" xr:uid="{00000000-0005-0000-0000-000019020000}"/>
    <cellStyle name="アクセント 2 7" xfId="520" xr:uid="{00000000-0005-0000-0000-00001A020000}"/>
    <cellStyle name="アクセント 2 8" xfId="521" xr:uid="{00000000-0005-0000-0000-00001B020000}"/>
    <cellStyle name="アクセント 2 9" xfId="522" xr:uid="{00000000-0005-0000-0000-00001C020000}"/>
    <cellStyle name="アクセント 3" xfId="1773" builtinId="37" customBuiltin="1"/>
    <cellStyle name="アクセント 3 10" xfId="523" xr:uid="{00000000-0005-0000-0000-00001E020000}"/>
    <cellStyle name="アクセント 3 11" xfId="524" xr:uid="{00000000-0005-0000-0000-00001F020000}"/>
    <cellStyle name="アクセント 3 12" xfId="525" xr:uid="{00000000-0005-0000-0000-000020020000}"/>
    <cellStyle name="アクセント 3 13" xfId="526" xr:uid="{00000000-0005-0000-0000-000021020000}"/>
    <cellStyle name="アクセント 3 14" xfId="527" xr:uid="{00000000-0005-0000-0000-000022020000}"/>
    <cellStyle name="アクセント 3 15" xfId="528" xr:uid="{00000000-0005-0000-0000-000023020000}"/>
    <cellStyle name="アクセント 3 16" xfId="529" xr:uid="{00000000-0005-0000-0000-000024020000}"/>
    <cellStyle name="アクセント 3 17" xfId="530" xr:uid="{00000000-0005-0000-0000-000025020000}"/>
    <cellStyle name="アクセント 3 18" xfId="531" xr:uid="{00000000-0005-0000-0000-000026020000}"/>
    <cellStyle name="アクセント 3 19" xfId="532" xr:uid="{00000000-0005-0000-0000-000027020000}"/>
    <cellStyle name="アクセント 3 2" xfId="533" xr:uid="{00000000-0005-0000-0000-000028020000}"/>
    <cellStyle name="アクセント 3 2 2" xfId="534" xr:uid="{00000000-0005-0000-0000-000029020000}"/>
    <cellStyle name="アクセント 3 20" xfId="535" xr:uid="{00000000-0005-0000-0000-00002A020000}"/>
    <cellStyle name="アクセント 3 21" xfId="536" xr:uid="{00000000-0005-0000-0000-00002B020000}"/>
    <cellStyle name="アクセント 3 22" xfId="537" xr:uid="{00000000-0005-0000-0000-00002C020000}"/>
    <cellStyle name="アクセント 3 23" xfId="538" xr:uid="{00000000-0005-0000-0000-00002D020000}"/>
    <cellStyle name="アクセント 3 24" xfId="539" xr:uid="{00000000-0005-0000-0000-00002E020000}"/>
    <cellStyle name="アクセント 3 25" xfId="540" xr:uid="{00000000-0005-0000-0000-00002F020000}"/>
    <cellStyle name="アクセント 3 3" xfId="541" xr:uid="{00000000-0005-0000-0000-000030020000}"/>
    <cellStyle name="アクセント 3 3 2" xfId="542" xr:uid="{00000000-0005-0000-0000-000031020000}"/>
    <cellStyle name="アクセント 3 4" xfId="543" xr:uid="{00000000-0005-0000-0000-000032020000}"/>
    <cellStyle name="アクセント 3 5" xfId="544" xr:uid="{00000000-0005-0000-0000-000033020000}"/>
    <cellStyle name="アクセント 3 6" xfId="545" xr:uid="{00000000-0005-0000-0000-000034020000}"/>
    <cellStyle name="アクセント 3 7" xfId="546" xr:uid="{00000000-0005-0000-0000-000035020000}"/>
    <cellStyle name="アクセント 3 8" xfId="547" xr:uid="{00000000-0005-0000-0000-000036020000}"/>
    <cellStyle name="アクセント 3 9" xfId="548" xr:uid="{00000000-0005-0000-0000-000037020000}"/>
    <cellStyle name="アクセント 4" xfId="1777" builtinId="41" customBuiltin="1"/>
    <cellStyle name="アクセント 4 10" xfId="549" xr:uid="{00000000-0005-0000-0000-000039020000}"/>
    <cellStyle name="アクセント 4 11" xfId="550" xr:uid="{00000000-0005-0000-0000-00003A020000}"/>
    <cellStyle name="アクセント 4 12" xfId="551" xr:uid="{00000000-0005-0000-0000-00003B020000}"/>
    <cellStyle name="アクセント 4 13" xfId="552" xr:uid="{00000000-0005-0000-0000-00003C020000}"/>
    <cellStyle name="アクセント 4 14" xfId="553" xr:uid="{00000000-0005-0000-0000-00003D020000}"/>
    <cellStyle name="アクセント 4 15" xfId="554" xr:uid="{00000000-0005-0000-0000-00003E020000}"/>
    <cellStyle name="アクセント 4 16" xfId="555" xr:uid="{00000000-0005-0000-0000-00003F020000}"/>
    <cellStyle name="アクセント 4 17" xfId="556" xr:uid="{00000000-0005-0000-0000-000040020000}"/>
    <cellStyle name="アクセント 4 18" xfId="557" xr:uid="{00000000-0005-0000-0000-000041020000}"/>
    <cellStyle name="アクセント 4 19" xfId="558" xr:uid="{00000000-0005-0000-0000-000042020000}"/>
    <cellStyle name="アクセント 4 2" xfId="559" xr:uid="{00000000-0005-0000-0000-000043020000}"/>
    <cellStyle name="アクセント 4 2 2" xfId="560" xr:uid="{00000000-0005-0000-0000-000044020000}"/>
    <cellStyle name="アクセント 4 20" xfId="561" xr:uid="{00000000-0005-0000-0000-000045020000}"/>
    <cellStyle name="アクセント 4 21" xfId="562" xr:uid="{00000000-0005-0000-0000-000046020000}"/>
    <cellStyle name="アクセント 4 22" xfId="563" xr:uid="{00000000-0005-0000-0000-000047020000}"/>
    <cellStyle name="アクセント 4 23" xfId="564" xr:uid="{00000000-0005-0000-0000-000048020000}"/>
    <cellStyle name="アクセント 4 24" xfId="565" xr:uid="{00000000-0005-0000-0000-000049020000}"/>
    <cellStyle name="アクセント 4 25" xfId="566" xr:uid="{00000000-0005-0000-0000-00004A020000}"/>
    <cellStyle name="アクセント 4 3" xfId="567" xr:uid="{00000000-0005-0000-0000-00004B020000}"/>
    <cellStyle name="アクセント 4 3 2" xfId="568" xr:uid="{00000000-0005-0000-0000-00004C020000}"/>
    <cellStyle name="アクセント 4 4" xfId="569" xr:uid="{00000000-0005-0000-0000-00004D020000}"/>
    <cellStyle name="アクセント 4 5" xfId="570" xr:uid="{00000000-0005-0000-0000-00004E020000}"/>
    <cellStyle name="アクセント 4 6" xfId="571" xr:uid="{00000000-0005-0000-0000-00004F020000}"/>
    <cellStyle name="アクセント 4 7" xfId="572" xr:uid="{00000000-0005-0000-0000-000050020000}"/>
    <cellStyle name="アクセント 4 8" xfId="573" xr:uid="{00000000-0005-0000-0000-000051020000}"/>
    <cellStyle name="アクセント 4 9" xfId="574" xr:uid="{00000000-0005-0000-0000-000052020000}"/>
    <cellStyle name="アクセント 5" xfId="1781" builtinId="45" customBuiltin="1"/>
    <cellStyle name="アクセント 5 10" xfId="575" xr:uid="{00000000-0005-0000-0000-000054020000}"/>
    <cellStyle name="アクセント 5 11" xfId="576" xr:uid="{00000000-0005-0000-0000-000055020000}"/>
    <cellStyle name="アクセント 5 12" xfId="577" xr:uid="{00000000-0005-0000-0000-000056020000}"/>
    <cellStyle name="アクセント 5 13" xfId="578" xr:uid="{00000000-0005-0000-0000-000057020000}"/>
    <cellStyle name="アクセント 5 14" xfId="579" xr:uid="{00000000-0005-0000-0000-000058020000}"/>
    <cellStyle name="アクセント 5 15" xfId="580" xr:uid="{00000000-0005-0000-0000-000059020000}"/>
    <cellStyle name="アクセント 5 16" xfId="581" xr:uid="{00000000-0005-0000-0000-00005A020000}"/>
    <cellStyle name="アクセント 5 17" xfId="582" xr:uid="{00000000-0005-0000-0000-00005B020000}"/>
    <cellStyle name="アクセント 5 18" xfId="583" xr:uid="{00000000-0005-0000-0000-00005C020000}"/>
    <cellStyle name="アクセント 5 19" xfId="584" xr:uid="{00000000-0005-0000-0000-00005D020000}"/>
    <cellStyle name="アクセント 5 2" xfId="585" xr:uid="{00000000-0005-0000-0000-00005E020000}"/>
    <cellStyle name="アクセント 5 2 2" xfId="586" xr:uid="{00000000-0005-0000-0000-00005F020000}"/>
    <cellStyle name="アクセント 5 20" xfId="587" xr:uid="{00000000-0005-0000-0000-000060020000}"/>
    <cellStyle name="アクセント 5 21" xfId="588" xr:uid="{00000000-0005-0000-0000-000061020000}"/>
    <cellStyle name="アクセント 5 22" xfId="589" xr:uid="{00000000-0005-0000-0000-000062020000}"/>
    <cellStyle name="アクセント 5 23" xfId="590" xr:uid="{00000000-0005-0000-0000-000063020000}"/>
    <cellStyle name="アクセント 5 24" xfId="591" xr:uid="{00000000-0005-0000-0000-000064020000}"/>
    <cellStyle name="アクセント 5 25" xfId="592" xr:uid="{00000000-0005-0000-0000-000065020000}"/>
    <cellStyle name="アクセント 5 3" xfId="593" xr:uid="{00000000-0005-0000-0000-000066020000}"/>
    <cellStyle name="アクセント 5 3 2" xfId="594" xr:uid="{00000000-0005-0000-0000-000067020000}"/>
    <cellStyle name="アクセント 5 4" xfId="595" xr:uid="{00000000-0005-0000-0000-000068020000}"/>
    <cellStyle name="アクセント 5 5" xfId="596" xr:uid="{00000000-0005-0000-0000-000069020000}"/>
    <cellStyle name="アクセント 5 6" xfId="597" xr:uid="{00000000-0005-0000-0000-00006A020000}"/>
    <cellStyle name="アクセント 5 7" xfId="598" xr:uid="{00000000-0005-0000-0000-00006B020000}"/>
    <cellStyle name="アクセント 5 8" xfId="599" xr:uid="{00000000-0005-0000-0000-00006C020000}"/>
    <cellStyle name="アクセント 5 9" xfId="600" xr:uid="{00000000-0005-0000-0000-00006D020000}"/>
    <cellStyle name="アクセント 6" xfId="1785" builtinId="49" customBuiltin="1"/>
    <cellStyle name="アクセント 6 10" xfId="601" xr:uid="{00000000-0005-0000-0000-00006F020000}"/>
    <cellStyle name="アクセント 6 11" xfId="602" xr:uid="{00000000-0005-0000-0000-000070020000}"/>
    <cellStyle name="アクセント 6 12" xfId="603" xr:uid="{00000000-0005-0000-0000-000071020000}"/>
    <cellStyle name="アクセント 6 13" xfId="604" xr:uid="{00000000-0005-0000-0000-000072020000}"/>
    <cellStyle name="アクセント 6 14" xfId="605" xr:uid="{00000000-0005-0000-0000-000073020000}"/>
    <cellStyle name="アクセント 6 15" xfId="606" xr:uid="{00000000-0005-0000-0000-000074020000}"/>
    <cellStyle name="アクセント 6 16" xfId="607" xr:uid="{00000000-0005-0000-0000-000075020000}"/>
    <cellStyle name="アクセント 6 17" xfId="608" xr:uid="{00000000-0005-0000-0000-000076020000}"/>
    <cellStyle name="アクセント 6 18" xfId="609" xr:uid="{00000000-0005-0000-0000-000077020000}"/>
    <cellStyle name="アクセント 6 19" xfId="610" xr:uid="{00000000-0005-0000-0000-000078020000}"/>
    <cellStyle name="アクセント 6 2" xfId="611" xr:uid="{00000000-0005-0000-0000-000079020000}"/>
    <cellStyle name="アクセント 6 2 2" xfId="612" xr:uid="{00000000-0005-0000-0000-00007A020000}"/>
    <cellStyle name="アクセント 6 20" xfId="613" xr:uid="{00000000-0005-0000-0000-00007B020000}"/>
    <cellStyle name="アクセント 6 21" xfId="614" xr:uid="{00000000-0005-0000-0000-00007C020000}"/>
    <cellStyle name="アクセント 6 22" xfId="615" xr:uid="{00000000-0005-0000-0000-00007D020000}"/>
    <cellStyle name="アクセント 6 23" xfId="616" xr:uid="{00000000-0005-0000-0000-00007E020000}"/>
    <cellStyle name="アクセント 6 24" xfId="617" xr:uid="{00000000-0005-0000-0000-00007F020000}"/>
    <cellStyle name="アクセント 6 25" xfId="618" xr:uid="{00000000-0005-0000-0000-000080020000}"/>
    <cellStyle name="アクセント 6 3" xfId="619" xr:uid="{00000000-0005-0000-0000-000081020000}"/>
    <cellStyle name="アクセント 6 3 2" xfId="620" xr:uid="{00000000-0005-0000-0000-000082020000}"/>
    <cellStyle name="アクセント 6 4" xfId="621" xr:uid="{00000000-0005-0000-0000-000083020000}"/>
    <cellStyle name="アクセント 6 5" xfId="622" xr:uid="{00000000-0005-0000-0000-000084020000}"/>
    <cellStyle name="アクセント 6 6" xfId="623" xr:uid="{00000000-0005-0000-0000-000085020000}"/>
    <cellStyle name="アクセント 6 7" xfId="624" xr:uid="{00000000-0005-0000-0000-000086020000}"/>
    <cellStyle name="アクセント 6 8" xfId="625" xr:uid="{00000000-0005-0000-0000-000087020000}"/>
    <cellStyle name="アクセント 6 9" xfId="626" xr:uid="{00000000-0005-0000-0000-000088020000}"/>
    <cellStyle name="タイトル" xfId="1750" builtinId="15" customBuiltin="1"/>
    <cellStyle name="タイトル 10" xfId="627" xr:uid="{00000000-0005-0000-0000-00008A020000}"/>
    <cellStyle name="タイトル 11" xfId="628" xr:uid="{00000000-0005-0000-0000-00008B020000}"/>
    <cellStyle name="タイトル 12" xfId="629" xr:uid="{00000000-0005-0000-0000-00008C020000}"/>
    <cellStyle name="タイトル 13" xfId="630" xr:uid="{00000000-0005-0000-0000-00008D020000}"/>
    <cellStyle name="タイトル 14" xfId="631" xr:uid="{00000000-0005-0000-0000-00008E020000}"/>
    <cellStyle name="タイトル 15" xfId="632" xr:uid="{00000000-0005-0000-0000-00008F020000}"/>
    <cellStyle name="タイトル 16" xfId="633" xr:uid="{00000000-0005-0000-0000-000090020000}"/>
    <cellStyle name="タイトル 17" xfId="634" xr:uid="{00000000-0005-0000-0000-000091020000}"/>
    <cellStyle name="タイトル 18" xfId="635" xr:uid="{00000000-0005-0000-0000-000092020000}"/>
    <cellStyle name="タイトル 19" xfId="636" xr:uid="{00000000-0005-0000-0000-000093020000}"/>
    <cellStyle name="タイトル 2" xfId="637" xr:uid="{00000000-0005-0000-0000-000094020000}"/>
    <cellStyle name="タイトル 2 2" xfId="638" xr:uid="{00000000-0005-0000-0000-000095020000}"/>
    <cellStyle name="タイトル 20" xfId="639" xr:uid="{00000000-0005-0000-0000-000096020000}"/>
    <cellStyle name="タイトル 21" xfId="640" xr:uid="{00000000-0005-0000-0000-000097020000}"/>
    <cellStyle name="タイトル 22" xfId="641" xr:uid="{00000000-0005-0000-0000-000098020000}"/>
    <cellStyle name="タイトル 23" xfId="642" xr:uid="{00000000-0005-0000-0000-000099020000}"/>
    <cellStyle name="タイトル 24" xfId="643" xr:uid="{00000000-0005-0000-0000-00009A020000}"/>
    <cellStyle name="タイトル 25" xfId="644" xr:uid="{00000000-0005-0000-0000-00009B020000}"/>
    <cellStyle name="タイトル 3" xfId="645" xr:uid="{00000000-0005-0000-0000-00009C020000}"/>
    <cellStyle name="タイトル 3 2" xfId="646" xr:uid="{00000000-0005-0000-0000-00009D020000}"/>
    <cellStyle name="タイトル 4" xfId="647" xr:uid="{00000000-0005-0000-0000-00009E020000}"/>
    <cellStyle name="タイトル 5" xfId="648" xr:uid="{00000000-0005-0000-0000-00009F020000}"/>
    <cellStyle name="タイトル 6" xfId="649" xr:uid="{00000000-0005-0000-0000-0000A0020000}"/>
    <cellStyle name="タイトル 7" xfId="650" xr:uid="{00000000-0005-0000-0000-0000A1020000}"/>
    <cellStyle name="タイトル 8" xfId="651" xr:uid="{00000000-0005-0000-0000-0000A2020000}"/>
    <cellStyle name="タイトル 9" xfId="652" xr:uid="{00000000-0005-0000-0000-0000A3020000}"/>
    <cellStyle name="チェック セル" xfId="1760" builtinId="23" customBuiltin="1"/>
    <cellStyle name="チェック セル 10" xfId="653" xr:uid="{00000000-0005-0000-0000-0000A5020000}"/>
    <cellStyle name="チェック セル 11" xfId="654" xr:uid="{00000000-0005-0000-0000-0000A6020000}"/>
    <cellStyle name="チェック セル 12" xfId="655" xr:uid="{00000000-0005-0000-0000-0000A7020000}"/>
    <cellStyle name="チェック セル 13" xfId="656" xr:uid="{00000000-0005-0000-0000-0000A8020000}"/>
    <cellStyle name="チェック セル 14" xfId="657" xr:uid="{00000000-0005-0000-0000-0000A9020000}"/>
    <cellStyle name="チェック セル 15" xfId="658" xr:uid="{00000000-0005-0000-0000-0000AA020000}"/>
    <cellStyle name="チェック セル 16" xfId="659" xr:uid="{00000000-0005-0000-0000-0000AB020000}"/>
    <cellStyle name="チェック セル 17" xfId="660" xr:uid="{00000000-0005-0000-0000-0000AC020000}"/>
    <cellStyle name="チェック セル 18" xfId="661" xr:uid="{00000000-0005-0000-0000-0000AD020000}"/>
    <cellStyle name="チェック セル 19" xfId="662" xr:uid="{00000000-0005-0000-0000-0000AE020000}"/>
    <cellStyle name="チェック セル 2" xfId="663" xr:uid="{00000000-0005-0000-0000-0000AF020000}"/>
    <cellStyle name="チェック セル 2 2" xfId="664" xr:uid="{00000000-0005-0000-0000-0000B0020000}"/>
    <cellStyle name="チェック セル 20" xfId="665" xr:uid="{00000000-0005-0000-0000-0000B1020000}"/>
    <cellStyle name="チェック セル 21" xfId="666" xr:uid="{00000000-0005-0000-0000-0000B2020000}"/>
    <cellStyle name="チェック セル 22" xfId="667" xr:uid="{00000000-0005-0000-0000-0000B3020000}"/>
    <cellStyle name="チェック セル 23" xfId="668" xr:uid="{00000000-0005-0000-0000-0000B4020000}"/>
    <cellStyle name="チェック セル 24" xfId="669" xr:uid="{00000000-0005-0000-0000-0000B5020000}"/>
    <cellStyle name="チェック セル 25" xfId="670" xr:uid="{00000000-0005-0000-0000-0000B6020000}"/>
    <cellStyle name="チェック セル 3" xfId="671" xr:uid="{00000000-0005-0000-0000-0000B7020000}"/>
    <cellStyle name="チェック セル 3 2" xfId="672" xr:uid="{00000000-0005-0000-0000-0000B8020000}"/>
    <cellStyle name="チェック セル 4" xfId="673" xr:uid="{00000000-0005-0000-0000-0000B9020000}"/>
    <cellStyle name="チェック セル 5" xfId="674" xr:uid="{00000000-0005-0000-0000-0000BA020000}"/>
    <cellStyle name="チェック セル 6" xfId="675" xr:uid="{00000000-0005-0000-0000-0000BB020000}"/>
    <cellStyle name="チェック セル 7" xfId="676" xr:uid="{00000000-0005-0000-0000-0000BC020000}"/>
    <cellStyle name="チェック セル 8" xfId="677" xr:uid="{00000000-0005-0000-0000-0000BD020000}"/>
    <cellStyle name="チェック セル 9" xfId="678" xr:uid="{00000000-0005-0000-0000-0000BE020000}"/>
    <cellStyle name="どちらでもない" xfId="1755" builtinId="28" customBuiltin="1"/>
    <cellStyle name="どちらでもない 10" xfId="679" xr:uid="{00000000-0005-0000-0000-0000C0020000}"/>
    <cellStyle name="どちらでもない 11" xfId="680" xr:uid="{00000000-0005-0000-0000-0000C1020000}"/>
    <cellStyle name="どちらでもない 12" xfId="681" xr:uid="{00000000-0005-0000-0000-0000C2020000}"/>
    <cellStyle name="どちらでもない 13" xfId="682" xr:uid="{00000000-0005-0000-0000-0000C3020000}"/>
    <cellStyle name="どちらでもない 14" xfId="683" xr:uid="{00000000-0005-0000-0000-0000C4020000}"/>
    <cellStyle name="どちらでもない 15" xfId="684" xr:uid="{00000000-0005-0000-0000-0000C5020000}"/>
    <cellStyle name="どちらでもない 16" xfId="685" xr:uid="{00000000-0005-0000-0000-0000C6020000}"/>
    <cellStyle name="どちらでもない 17" xfId="686" xr:uid="{00000000-0005-0000-0000-0000C7020000}"/>
    <cellStyle name="どちらでもない 18" xfId="687" xr:uid="{00000000-0005-0000-0000-0000C8020000}"/>
    <cellStyle name="どちらでもない 19" xfId="688" xr:uid="{00000000-0005-0000-0000-0000C9020000}"/>
    <cellStyle name="どちらでもない 2" xfId="689" xr:uid="{00000000-0005-0000-0000-0000CA020000}"/>
    <cellStyle name="どちらでもない 2 2" xfId="690" xr:uid="{00000000-0005-0000-0000-0000CB020000}"/>
    <cellStyle name="どちらでもない 20" xfId="691" xr:uid="{00000000-0005-0000-0000-0000CC020000}"/>
    <cellStyle name="どちらでもない 21" xfId="692" xr:uid="{00000000-0005-0000-0000-0000CD020000}"/>
    <cellStyle name="どちらでもない 22" xfId="693" xr:uid="{00000000-0005-0000-0000-0000CE020000}"/>
    <cellStyle name="どちらでもない 23" xfId="694" xr:uid="{00000000-0005-0000-0000-0000CF020000}"/>
    <cellStyle name="どちらでもない 24" xfId="695" xr:uid="{00000000-0005-0000-0000-0000D0020000}"/>
    <cellStyle name="どちらでもない 25" xfId="696" xr:uid="{00000000-0005-0000-0000-0000D1020000}"/>
    <cellStyle name="どちらでもない 3" xfId="697" xr:uid="{00000000-0005-0000-0000-0000D2020000}"/>
    <cellStyle name="どちらでもない 3 2" xfId="698" xr:uid="{00000000-0005-0000-0000-0000D3020000}"/>
    <cellStyle name="どちらでもない 4" xfId="699" xr:uid="{00000000-0005-0000-0000-0000D4020000}"/>
    <cellStyle name="どちらでもない 5" xfId="700" xr:uid="{00000000-0005-0000-0000-0000D5020000}"/>
    <cellStyle name="どちらでもない 6" xfId="701" xr:uid="{00000000-0005-0000-0000-0000D6020000}"/>
    <cellStyle name="どちらでもない 7" xfId="702" xr:uid="{00000000-0005-0000-0000-0000D7020000}"/>
    <cellStyle name="どちらでもない 8" xfId="703" xr:uid="{00000000-0005-0000-0000-0000D8020000}"/>
    <cellStyle name="どちらでもない 9" xfId="704" xr:uid="{00000000-0005-0000-0000-0000D9020000}"/>
    <cellStyle name="パーセント" xfId="1551" builtinId="5"/>
    <cellStyle name="パーセント 2" xfId="705" xr:uid="{00000000-0005-0000-0000-0000DB020000}"/>
    <cellStyle name="パーセント 2 2" xfId="706" xr:uid="{00000000-0005-0000-0000-0000DC020000}"/>
    <cellStyle name="パーセント 2 2 2" xfId="707" xr:uid="{00000000-0005-0000-0000-0000DD020000}"/>
    <cellStyle name="パーセント 2 2 2 2" xfId="1552" xr:uid="{00000000-0005-0000-0000-0000DE020000}"/>
    <cellStyle name="パーセント 2 2 3" xfId="1553" xr:uid="{00000000-0005-0000-0000-0000DF020000}"/>
    <cellStyle name="パーセント 2 3" xfId="708" xr:uid="{00000000-0005-0000-0000-0000E0020000}"/>
    <cellStyle name="パーセント 2 3 2" xfId="1554" xr:uid="{00000000-0005-0000-0000-0000E1020000}"/>
    <cellStyle name="パーセント 2 3 2 2" xfId="1555" xr:uid="{00000000-0005-0000-0000-0000E2020000}"/>
    <cellStyle name="パーセント 2 3 3" xfId="1556" xr:uid="{00000000-0005-0000-0000-0000E3020000}"/>
    <cellStyle name="パーセント 2 3 3 2" xfId="1557" xr:uid="{00000000-0005-0000-0000-0000E4020000}"/>
    <cellStyle name="パーセント 2 3 4" xfId="1558" xr:uid="{00000000-0005-0000-0000-0000E5020000}"/>
    <cellStyle name="パーセント 2 4" xfId="1559" xr:uid="{00000000-0005-0000-0000-0000E6020000}"/>
    <cellStyle name="パーセント 2 4 2" xfId="1549" xr:uid="{00000000-0005-0000-0000-0000E7020000}"/>
    <cellStyle name="パーセント 2 4 2 2" xfId="1560" xr:uid="{00000000-0005-0000-0000-0000E8020000}"/>
    <cellStyle name="パーセント 2 4 3" xfId="1561" xr:uid="{00000000-0005-0000-0000-0000E9020000}"/>
    <cellStyle name="パーセント 2 4 3 2" xfId="1562" xr:uid="{00000000-0005-0000-0000-0000EA020000}"/>
    <cellStyle name="パーセント 3" xfId="709" xr:uid="{00000000-0005-0000-0000-0000EB020000}"/>
    <cellStyle name="パーセント 3 2" xfId="1563" xr:uid="{00000000-0005-0000-0000-0000EC020000}"/>
    <cellStyle name="パーセント 3 3" xfId="1564" xr:uid="{00000000-0005-0000-0000-0000ED020000}"/>
    <cellStyle name="パーセント 3 3 2" xfId="1565" xr:uid="{00000000-0005-0000-0000-0000EE020000}"/>
    <cellStyle name="パーセント 3 3 2 2" xfId="1566" xr:uid="{00000000-0005-0000-0000-0000EF020000}"/>
    <cellStyle name="パーセント 3 3 3" xfId="1567" xr:uid="{00000000-0005-0000-0000-0000F0020000}"/>
    <cellStyle name="パーセント 3 3 3 2" xfId="1568" xr:uid="{00000000-0005-0000-0000-0000F1020000}"/>
    <cellStyle name="パーセント 3 3 4" xfId="1569" xr:uid="{00000000-0005-0000-0000-0000F2020000}"/>
    <cellStyle name="パーセント 3 4" xfId="1570" xr:uid="{00000000-0005-0000-0000-0000F3020000}"/>
    <cellStyle name="パーセント 3 4 2" xfId="1571" xr:uid="{00000000-0005-0000-0000-0000F4020000}"/>
    <cellStyle name="パーセント 3 5" xfId="1572" xr:uid="{00000000-0005-0000-0000-0000F5020000}"/>
    <cellStyle name="パーセント 3 5 2" xfId="1573" xr:uid="{00000000-0005-0000-0000-0000F6020000}"/>
    <cellStyle name="パーセント 4" xfId="710" xr:uid="{00000000-0005-0000-0000-0000F7020000}"/>
    <cellStyle name="パーセント 5" xfId="711" xr:uid="{00000000-0005-0000-0000-0000F8020000}"/>
    <cellStyle name="パーセント 6" xfId="1574" xr:uid="{00000000-0005-0000-0000-0000F9020000}"/>
    <cellStyle name="パーセント 7" xfId="1575" xr:uid="{00000000-0005-0000-0000-0000FA020000}"/>
    <cellStyle name="ハイパーリンク 2" xfId="1576" xr:uid="{00000000-0005-0000-0000-0000FB020000}"/>
    <cellStyle name="メモ" xfId="1762" builtinId="10" customBuiltin="1"/>
    <cellStyle name="メモ 10" xfId="712" xr:uid="{00000000-0005-0000-0000-0000FD020000}"/>
    <cellStyle name="メモ 11" xfId="713" xr:uid="{00000000-0005-0000-0000-0000FE020000}"/>
    <cellStyle name="メモ 12" xfId="714" xr:uid="{00000000-0005-0000-0000-0000FF020000}"/>
    <cellStyle name="メモ 13" xfId="715" xr:uid="{00000000-0005-0000-0000-000000030000}"/>
    <cellStyle name="メモ 14" xfId="716" xr:uid="{00000000-0005-0000-0000-000001030000}"/>
    <cellStyle name="メモ 15" xfId="717" xr:uid="{00000000-0005-0000-0000-000002030000}"/>
    <cellStyle name="メモ 16" xfId="718" xr:uid="{00000000-0005-0000-0000-000003030000}"/>
    <cellStyle name="メモ 17" xfId="719" xr:uid="{00000000-0005-0000-0000-000004030000}"/>
    <cellStyle name="メモ 18" xfId="720" xr:uid="{00000000-0005-0000-0000-000005030000}"/>
    <cellStyle name="メモ 19" xfId="721" xr:uid="{00000000-0005-0000-0000-000006030000}"/>
    <cellStyle name="メモ 2" xfId="722" xr:uid="{00000000-0005-0000-0000-000007030000}"/>
    <cellStyle name="メモ 2 2" xfId="723" xr:uid="{00000000-0005-0000-0000-000008030000}"/>
    <cellStyle name="メモ 2 2 2" xfId="724" xr:uid="{00000000-0005-0000-0000-000009030000}"/>
    <cellStyle name="メモ 2 2 2 2" xfId="1391" xr:uid="{00000000-0005-0000-0000-00000A030000}"/>
    <cellStyle name="メモ 2 2 2 2 2" xfId="1392" xr:uid="{00000000-0005-0000-0000-00000B030000}"/>
    <cellStyle name="メモ 2 2 2 3" xfId="1393" xr:uid="{00000000-0005-0000-0000-00000C030000}"/>
    <cellStyle name="メモ 2 2 3" xfId="725" xr:uid="{00000000-0005-0000-0000-00000D030000}"/>
    <cellStyle name="メモ 2 2 3 2" xfId="1394" xr:uid="{00000000-0005-0000-0000-00000E030000}"/>
    <cellStyle name="メモ 2 2 4" xfId="1577" xr:uid="{00000000-0005-0000-0000-00000F030000}"/>
    <cellStyle name="メモ 2 2 4 2" xfId="1578" xr:uid="{00000000-0005-0000-0000-000010030000}"/>
    <cellStyle name="メモ 2 2 5" xfId="1579" xr:uid="{00000000-0005-0000-0000-000011030000}"/>
    <cellStyle name="メモ 2 2 6" xfId="1580" xr:uid="{00000000-0005-0000-0000-000012030000}"/>
    <cellStyle name="メモ 2 2 6 2" xfId="1581" xr:uid="{00000000-0005-0000-0000-000013030000}"/>
    <cellStyle name="メモ 20" xfId="726" xr:uid="{00000000-0005-0000-0000-000014030000}"/>
    <cellStyle name="メモ 21" xfId="727" xr:uid="{00000000-0005-0000-0000-000015030000}"/>
    <cellStyle name="メモ 22" xfId="728" xr:uid="{00000000-0005-0000-0000-000016030000}"/>
    <cellStyle name="メモ 23" xfId="729" xr:uid="{00000000-0005-0000-0000-000017030000}"/>
    <cellStyle name="メモ 24" xfId="730" xr:uid="{00000000-0005-0000-0000-000018030000}"/>
    <cellStyle name="メモ 25" xfId="731" xr:uid="{00000000-0005-0000-0000-000019030000}"/>
    <cellStyle name="メモ 3" xfId="732" xr:uid="{00000000-0005-0000-0000-00001A030000}"/>
    <cellStyle name="メモ 3 2" xfId="733" xr:uid="{00000000-0005-0000-0000-00001B030000}"/>
    <cellStyle name="メモ 3 2 2" xfId="1395" xr:uid="{00000000-0005-0000-0000-00001C030000}"/>
    <cellStyle name="メモ 3 2 2 2" xfId="1396" xr:uid="{00000000-0005-0000-0000-00001D030000}"/>
    <cellStyle name="メモ 3 2 3" xfId="1397" xr:uid="{00000000-0005-0000-0000-00001E030000}"/>
    <cellStyle name="メモ 3 3" xfId="734" xr:uid="{00000000-0005-0000-0000-00001F030000}"/>
    <cellStyle name="メモ 3 3 2" xfId="1398" xr:uid="{00000000-0005-0000-0000-000020030000}"/>
    <cellStyle name="メモ 3 4" xfId="1582" xr:uid="{00000000-0005-0000-0000-000021030000}"/>
    <cellStyle name="メモ 3 4 2" xfId="1583" xr:uid="{00000000-0005-0000-0000-000022030000}"/>
    <cellStyle name="メモ 3 5" xfId="1584" xr:uid="{00000000-0005-0000-0000-000023030000}"/>
    <cellStyle name="メモ 3 6" xfId="1585" xr:uid="{00000000-0005-0000-0000-000024030000}"/>
    <cellStyle name="メモ 3 6 2" xfId="1586" xr:uid="{00000000-0005-0000-0000-000025030000}"/>
    <cellStyle name="メモ 4" xfId="735" xr:uid="{00000000-0005-0000-0000-000026030000}"/>
    <cellStyle name="メモ 4 2" xfId="736" xr:uid="{00000000-0005-0000-0000-000027030000}"/>
    <cellStyle name="メモ 4 2 2" xfId="1399" xr:uid="{00000000-0005-0000-0000-000028030000}"/>
    <cellStyle name="メモ 4 2 2 2" xfId="1400" xr:uid="{00000000-0005-0000-0000-000029030000}"/>
    <cellStyle name="メモ 4 2 3" xfId="1401" xr:uid="{00000000-0005-0000-0000-00002A030000}"/>
    <cellStyle name="メモ 4 3" xfId="737" xr:uid="{00000000-0005-0000-0000-00002B030000}"/>
    <cellStyle name="メモ 4 3 2" xfId="1402" xr:uid="{00000000-0005-0000-0000-00002C030000}"/>
    <cellStyle name="メモ 4 4" xfId="1587" xr:uid="{00000000-0005-0000-0000-00002D030000}"/>
    <cellStyle name="メモ 4 4 2" xfId="1588" xr:uid="{00000000-0005-0000-0000-00002E030000}"/>
    <cellStyle name="メモ 4 5" xfId="1589" xr:uid="{00000000-0005-0000-0000-00002F030000}"/>
    <cellStyle name="メモ 4 6" xfId="1590" xr:uid="{00000000-0005-0000-0000-000030030000}"/>
    <cellStyle name="メモ 4 6 2" xfId="1591" xr:uid="{00000000-0005-0000-0000-000031030000}"/>
    <cellStyle name="メモ 5" xfId="738" xr:uid="{00000000-0005-0000-0000-000032030000}"/>
    <cellStyle name="メモ 6" xfId="739" xr:uid="{00000000-0005-0000-0000-000033030000}"/>
    <cellStyle name="メモ 7" xfId="740" xr:uid="{00000000-0005-0000-0000-000034030000}"/>
    <cellStyle name="メモ 8" xfId="741" xr:uid="{00000000-0005-0000-0000-000035030000}"/>
    <cellStyle name="メモ 9" xfId="742" xr:uid="{00000000-0005-0000-0000-000036030000}"/>
    <cellStyle name="リンク セル" xfId="1759" builtinId="24" customBuiltin="1"/>
    <cellStyle name="リンク セル 10" xfId="743" xr:uid="{00000000-0005-0000-0000-000038030000}"/>
    <cellStyle name="リンク セル 11" xfId="744" xr:uid="{00000000-0005-0000-0000-000039030000}"/>
    <cellStyle name="リンク セル 12" xfId="745" xr:uid="{00000000-0005-0000-0000-00003A030000}"/>
    <cellStyle name="リンク セル 13" xfId="746" xr:uid="{00000000-0005-0000-0000-00003B030000}"/>
    <cellStyle name="リンク セル 14" xfId="747" xr:uid="{00000000-0005-0000-0000-00003C030000}"/>
    <cellStyle name="リンク セル 15" xfId="748" xr:uid="{00000000-0005-0000-0000-00003D030000}"/>
    <cellStyle name="リンク セル 16" xfId="749" xr:uid="{00000000-0005-0000-0000-00003E030000}"/>
    <cellStyle name="リンク セル 17" xfId="750" xr:uid="{00000000-0005-0000-0000-00003F030000}"/>
    <cellStyle name="リンク セル 18" xfId="751" xr:uid="{00000000-0005-0000-0000-000040030000}"/>
    <cellStyle name="リンク セル 19" xfId="752" xr:uid="{00000000-0005-0000-0000-000041030000}"/>
    <cellStyle name="リンク セル 2" xfId="753" xr:uid="{00000000-0005-0000-0000-000042030000}"/>
    <cellStyle name="リンク セル 2 2" xfId="754" xr:uid="{00000000-0005-0000-0000-000043030000}"/>
    <cellStyle name="リンク セル 20" xfId="755" xr:uid="{00000000-0005-0000-0000-000044030000}"/>
    <cellStyle name="リンク セル 21" xfId="756" xr:uid="{00000000-0005-0000-0000-000045030000}"/>
    <cellStyle name="リンク セル 22" xfId="757" xr:uid="{00000000-0005-0000-0000-000046030000}"/>
    <cellStyle name="リンク セル 23" xfId="758" xr:uid="{00000000-0005-0000-0000-000047030000}"/>
    <cellStyle name="リンク セル 24" xfId="759" xr:uid="{00000000-0005-0000-0000-000048030000}"/>
    <cellStyle name="リンク セル 25" xfId="760" xr:uid="{00000000-0005-0000-0000-000049030000}"/>
    <cellStyle name="リンク セル 3" xfId="761" xr:uid="{00000000-0005-0000-0000-00004A030000}"/>
    <cellStyle name="リンク セル 3 2" xfId="762" xr:uid="{00000000-0005-0000-0000-00004B030000}"/>
    <cellStyle name="リンク セル 4" xfId="763" xr:uid="{00000000-0005-0000-0000-00004C030000}"/>
    <cellStyle name="リンク セル 5" xfId="764" xr:uid="{00000000-0005-0000-0000-00004D030000}"/>
    <cellStyle name="リンク セル 6" xfId="765" xr:uid="{00000000-0005-0000-0000-00004E030000}"/>
    <cellStyle name="リンク セル 7" xfId="766" xr:uid="{00000000-0005-0000-0000-00004F030000}"/>
    <cellStyle name="リンク セル 8" xfId="767" xr:uid="{00000000-0005-0000-0000-000050030000}"/>
    <cellStyle name="リンク セル 9" xfId="768" xr:uid="{00000000-0005-0000-0000-000051030000}"/>
    <cellStyle name="悪い" xfId="1746" builtinId="27" customBuiltin="1"/>
    <cellStyle name="悪い 10" xfId="769" xr:uid="{00000000-0005-0000-0000-000053030000}"/>
    <cellStyle name="悪い 11" xfId="770" xr:uid="{00000000-0005-0000-0000-000054030000}"/>
    <cellStyle name="悪い 12" xfId="771" xr:uid="{00000000-0005-0000-0000-000055030000}"/>
    <cellStyle name="悪い 13" xfId="772" xr:uid="{00000000-0005-0000-0000-000056030000}"/>
    <cellStyle name="悪い 14" xfId="773" xr:uid="{00000000-0005-0000-0000-000057030000}"/>
    <cellStyle name="悪い 15" xfId="774" xr:uid="{00000000-0005-0000-0000-000058030000}"/>
    <cellStyle name="悪い 16" xfId="775" xr:uid="{00000000-0005-0000-0000-000059030000}"/>
    <cellStyle name="悪い 17" xfId="776" xr:uid="{00000000-0005-0000-0000-00005A030000}"/>
    <cellStyle name="悪い 18" xfId="777" xr:uid="{00000000-0005-0000-0000-00005B030000}"/>
    <cellStyle name="悪い 19" xfId="778" xr:uid="{00000000-0005-0000-0000-00005C030000}"/>
    <cellStyle name="悪い 2" xfId="779" xr:uid="{00000000-0005-0000-0000-00005D030000}"/>
    <cellStyle name="悪い 2 2" xfId="780" xr:uid="{00000000-0005-0000-0000-00005E030000}"/>
    <cellStyle name="悪い 2 3" xfId="1403" xr:uid="{00000000-0005-0000-0000-00005F030000}"/>
    <cellStyle name="悪い 20" xfId="781" xr:uid="{00000000-0005-0000-0000-000060030000}"/>
    <cellStyle name="悪い 21" xfId="782" xr:uid="{00000000-0005-0000-0000-000061030000}"/>
    <cellStyle name="悪い 22" xfId="783" xr:uid="{00000000-0005-0000-0000-000062030000}"/>
    <cellStyle name="悪い 23" xfId="784" xr:uid="{00000000-0005-0000-0000-000063030000}"/>
    <cellStyle name="悪い 24" xfId="785" xr:uid="{00000000-0005-0000-0000-000064030000}"/>
    <cellStyle name="悪い 25" xfId="786" xr:uid="{00000000-0005-0000-0000-000065030000}"/>
    <cellStyle name="悪い 3" xfId="787" xr:uid="{00000000-0005-0000-0000-000066030000}"/>
    <cellStyle name="悪い 3 2" xfId="788" xr:uid="{00000000-0005-0000-0000-000067030000}"/>
    <cellStyle name="悪い 4" xfId="789" xr:uid="{00000000-0005-0000-0000-000068030000}"/>
    <cellStyle name="悪い 5" xfId="790" xr:uid="{00000000-0005-0000-0000-000069030000}"/>
    <cellStyle name="悪い 6" xfId="791" xr:uid="{00000000-0005-0000-0000-00006A030000}"/>
    <cellStyle name="悪い 7" xfId="792" xr:uid="{00000000-0005-0000-0000-00006B030000}"/>
    <cellStyle name="悪い 8" xfId="793" xr:uid="{00000000-0005-0000-0000-00006C030000}"/>
    <cellStyle name="悪い 9" xfId="794" xr:uid="{00000000-0005-0000-0000-00006D030000}"/>
    <cellStyle name="計算" xfId="1758" builtinId="22" customBuiltin="1"/>
    <cellStyle name="計算 10" xfId="795" xr:uid="{00000000-0005-0000-0000-00006F030000}"/>
    <cellStyle name="計算 11" xfId="796" xr:uid="{00000000-0005-0000-0000-000070030000}"/>
    <cellStyle name="計算 12" xfId="797" xr:uid="{00000000-0005-0000-0000-000071030000}"/>
    <cellStyle name="計算 13" xfId="798" xr:uid="{00000000-0005-0000-0000-000072030000}"/>
    <cellStyle name="計算 14" xfId="799" xr:uid="{00000000-0005-0000-0000-000073030000}"/>
    <cellStyle name="計算 15" xfId="800" xr:uid="{00000000-0005-0000-0000-000074030000}"/>
    <cellStyle name="計算 16" xfId="801" xr:uid="{00000000-0005-0000-0000-000075030000}"/>
    <cellStyle name="計算 17" xfId="802" xr:uid="{00000000-0005-0000-0000-000076030000}"/>
    <cellStyle name="計算 18" xfId="803" xr:uid="{00000000-0005-0000-0000-000077030000}"/>
    <cellStyle name="計算 19" xfId="804" xr:uid="{00000000-0005-0000-0000-000078030000}"/>
    <cellStyle name="計算 2" xfId="805" xr:uid="{00000000-0005-0000-0000-000079030000}"/>
    <cellStyle name="計算 2 2" xfId="806" xr:uid="{00000000-0005-0000-0000-00007A030000}"/>
    <cellStyle name="計算 2 2 2" xfId="807" xr:uid="{00000000-0005-0000-0000-00007B030000}"/>
    <cellStyle name="計算 2 2 2 2" xfId="1404" xr:uid="{00000000-0005-0000-0000-00007C030000}"/>
    <cellStyle name="計算 2 2 2 2 2" xfId="1405" xr:uid="{00000000-0005-0000-0000-00007D030000}"/>
    <cellStyle name="計算 2 2 2 3" xfId="1406" xr:uid="{00000000-0005-0000-0000-00007E030000}"/>
    <cellStyle name="計算 2 2 3" xfId="808" xr:uid="{00000000-0005-0000-0000-00007F030000}"/>
    <cellStyle name="計算 2 2 3 2" xfId="1407" xr:uid="{00000000-0005-0000-0000-000080030000}"/>
    <cellStyle name="計算 2 2 4" xfId="1592" xr:uid="{00000000-0005-0000-0000-000081030000}"/>
    <cellStyle name="計算 2 2 4 2" xfId="1593" xr:uid="{00000000-0005-0000-0000-000082030000}"/>
    <cellStyle name="計算 2 2 5" xfId="1594" xr:uid="{00000000-0005-0000-0000-000083030000}"/>
    <cellStyle name="計算 2 2 6" xfId="1595" xr:uid="{00000000-0005-0000-0000-000084030000}"/>
    <cellStyle name="計算 2 2 6 2" xfId="1596" xr:uid="{00000000-0005-0000-0000-000085030000}"/>
    <cellStyle name="計算 20" xfId="809" xr:uid="{00000000-0005-0000-0000-000086030000}"/>
    <cellStyle name="計算 21" xfId="810" xr:uid="{00000000-0005-0000-0000-000087030000}"/>
    <cellStyle name="計算 22" xfId="811" xr:uid="{00000000-0005-0000-0000-000088030000}"/>
    <cellStyle name="計算 23" xfId="812" xr:uid="{00000000-0005-0000-0000-000089030000}"/>
    <cellStyle name="計算 24" xfId="813" xr:uid="{00000000-0005-0000-0000-00008A030000}"/>
    <cellStyle name="計算 25" xfId="814" xr:uid="{00000000-0005-0000-0000-00008B030000}"/>
    <cellStyle name="計算 3" xfId="815" xr:uid="{00000000-0005-0000-0000-00008C030000}"/>
    <cellStyle name="計算 3 2" xfId="816" xr:uid="{00000000-0005-0000-0000-00008D030000}"/>
    <cellStyle name="計算 3 2 2" xfId="1408" xr:uid="{00000000-0005-0000-0000-00008E030000}"/>
    <cellStyle name="計算 3 2 2 2" xfId="1409" xr:uid="{00000000-0005-0000-0000-00008F030000}"/>
    <cellStyle name="計算 3 2 3" xfId="1410" xr:uid="{00000000-0005-0000-0000-000090030000}"/>
    <cellStyle name="計算 3 3" xfId="817" xr:uid="{00000000-0005-0000-0000-000091030000}"/>
    <cellStyle name="計算 3 3 2" xfId="1411" xr:uid="{00000000-0005-0000-0000-000092030000}"/>
    <cellStyle name="計算 3 4" xfId="1597" xr:uid="{00000000-0005-0000-0000-000093030000}"/>
    <cellStyle name="計算 3 4 2" xfId="1598" xr:uid="{00000000-0005-0000-0000-000094030000}"/>
    <cellStyle name="計算 3 5" xfId="1599" xr:uid="{00000000-0005-0000-0000-000095030000}"/>
    <cellStyle name="計算 3 6" xfId="1600" xr:uid="{00000000-0005-0000-0000-000096030000}"/>
    <cellStyle name="計算 3 6 2" xfId="1601" xr:uid="{00000000-0005-0000-0000-000097030000}"/>
    <cellStyle name="計算 4" xfId="818" xr:uid="{00000000-0005-0000-0000-000098030000}"/>
    <cellStyle name="計算 4 2" xfId="819" xr:uid="{00000000-0005-0000-0000-000099030000}"/>
    <cellStyle name="計算 4 2 2" xfId="1412" xr:uid="{00000000-0005-0000-0000-00009A030000}"/>
    <cellStyle name="計算 4 2 2 2" xfId="1413" xr:uid="{00000000-0005-0000-0000-00009B030000}"/>
    <cellStyle name="計算 4 2 3" xfId="1414" xr:uid="{00000000-0005-0000-0000-00009C030000}"/>
    <cellStyle name="計算 4 3" xfId="820" xr:uid="{00000000-0005-0000-0000-00009D030000}"/>
    <cellStyle name="計算 4 3 2" xfId="1415" xr:uid="{00000000-0005-0000-0000-00009E030000}"/>
    <cellStyle name="計算 4 4" xfId="1602" xr:uid="{00000000-0005-0000-0000-00009F030000}"/>
    <cellStyle name="計算 4 4 2" xfId="1603" xr:uid="{00000000-0005-0000-0000-0000A0030000}"/>
    <cellStyle name="計算 4 5" xfId="1604" xr:uid="{00000000-0005-0000-0000-0000A1030000}"/>
    <cellStyle name="計算 4 6" xfId="1605" xr:uid="{00000000-0005-0000-0000-0000A2030000}"/>
    <cellStyle name="計算 4 6 2" xfId="1606" xr:uid="{00000000-0005-0000-0000-0000A3030000}"/>
    <cellStyle name="計算 5" xfId="821" xr:uid="{00000000-0005-0000-0000-0000A4030000}"/>
    <cellStyle name="計算 6" xfId="822" xr:uid="{00000000-0005-0000-0000-0000A5030000}"/>
    <cellStyle name="計算 7" xfId="823" xr:uid="{00000000-0005-0000-0000-0000A6030000}"/>
    <cellStyle name="計算 8" xfId="824" xr:uid="{00000000-0005-0000-0000-0000A7030000}"/>
    <cellStyle name="計算 9" xfId="825" xr:uid="{00000000-0005-0000-0000-0000A8030000}"/>
    <cellStyle name="警告文" xfId="1761" builtinId="11" customBuiltin="1"/>
    <cellStyle name="警告文 10" xfId="826" xr:uid="{00000000-0005-0000-0000-0000AA030000}"/>
    <cellStyle name="警告文 11" xfId="827" xr:uid="{00000000-0005-0000-0000-0000AB030000}"/>
    <cellStyle name="警告文 12" xfId="828" xr:uid="{00000000-0005-0000-0000-0000AC030000}"/>
    <cellStyle name="警告文 13" xfId="829" xr:uid="{00000000-0005-0000-0000-0000AD030000}"/>
    <cellStyle name="警告文 14" xfId="830" xr:uid="{00000000-0005-0000-0000-0000AE030000}"/>
    <cellStyle name="警告文 15" xfId="831" xr:uid="{00000000-0005-0000-0000-0000AF030000}"/>
    <cellStyle name="警告文 16" xfId="832" xr:uid="{00000000-0005-0000-0000-0000B0030000}"/>
    <cellStyle name="警告文 17" xfId="833" xr:uid="{00000000-0005-0000-0000-0000B1030000}"/>
    <cellStyle name="警告文 18" xfId="834" xr:uid="{00000000-0005-0000-0000-0000B2030000}"/>
    <cellStyle name="警告文 19" xfId="835" xr:uid="{00000000-0005-0000-0000-0000B3030000}"/>
    <cellStyle name="警告文 2" xfId="836" xr:uid="{00000000-0005-0000-0000-0000B4030000}"/>
    <cellStyle name="警告文 2 2" xfId="837" xr:uid="{00000000-0005-0000-0000-0000B5030000}"/>
    <cellStyle name="警告文 20" xfId="838" xr:uid="{00000000-0005-0000-0000-0000B6030000}"/>
    <cellStyle name="警告文 21" xfId="839" xr:uid="{00000000-0005-0000-0000-0000B7030000}"/>
    <cellStyle name="警告文 22" xfId="840" xr:uid="{00000000-0005-0000-0000-0000B8030000}"/>
    <cellStyle name="警告文 23" xfId="841" xr:uid="{00000000-0005-0000-0000-0000B9030000}"/>
    <cellStyle name="警告文 24" xfId="842" xr:uid="{00000000-0005-0000-0000-0000BA030000}"/>
    <cellStyle name="警告文 25" xfId="843" xr:uid="{00000000-0005-0000-0000-0000BB030000}"/>
    <cellStyle name="警告文 3" xfId="844" xr:uid="{00000000-0005-0000-0000-0000BC030000}"/>
    <cellStyle name="警告文 3 2" xfId="845" xr:uid="{00000000-0005-0000-0000-0000BD030000}"/>
    <cellStyle name="警告文 4" xfId="846" xr:uid="{00000000-0005-0000-0000-0000BE030000}"/>
    <cellStyle name="警告文 5" xfId="847" xr:uid="{00000000-0005-0000-0000-0000BF030000}"/>
    <cellStyle name="警告文 6" xfId="848" xr:uid="{00000000-0005-0000-0000-0000C0030000}"/>
    <cellStyle name="警告文 7" xfId="849" xr:uid="{00000000-0005-0000-0000-0000C1030000}"/>
    <cellStyle name="警告文 8" xfId="850" xr:uid="{00000000-0005-0000-0000-0000C2030000}"/>
    <cellStyle name="警告文 9" xfId="851" xr:uid="{00000000-0005-0000-0000-0000C3030000}"/>
    <cellStyle name="桁区切り" xfId="1" builtinId="6"/>
    <cellStyle name="桁区切り 2" xfId="852" xr:uid="{00000000-0005-0000-0000-0000C5030000}"/>
    <cellStyle name="桁区切り 2 2" xfId="853" xr:uid="{00000000-0005-0000-0000-0000C6030000}"/>
    <cellStyle name="桁区切り 2 2 2" xfId="854" xr:uid="{00000000-0005-0000-0000-0000C7030000}"/>
    <cellStyle name="桁区切り 2 2 2 2" xfId="1607" xr:uid="{00000000-0005-0000-0000-0000C8030000}"/>
    <cellStyle name="桁区切り 2 2 2 2 2" xfId="1608" xr:uid="{00000000-0005-0000-0000-0000C9030000}"/>
    <cellStyle name="桁区切り 2 2 2 3" xfId="1609" xr:uid="{00000000-0005-0000-0000-0000CA030000}"/>
    <cellStyle name="桁区切り 2 2 3" xfId="1610" xr:uid="{00000000-0005-0000-0000-0000CB030000}"/>
    <cellStyle name="桁区切り 2 2 3 2" xfId="1611" xr:uid="{00000000-0005-0000-0000-0000CC030000}"/>
    <cellStyle name="桁区切り 2 2 3 2 2" xfId="1612" xr:uid="{00000000-0005-0000-0000-0000CD030000}"/>
    <cellStyle name="桁区切り 2 2 3 3" xfId="1613" xr:uid="{00000000-0005-0000-0000-0000CE030000}"/>
    <cellStyle name="桁区切り 2 2 3 3 2" xfId="1614" xr:uid="{00000000-0005-0000-0000-0000CF030000}"/>
    <cellStyle name="桁区切り 2 2 3 4" xfId="1615" xr:uid="{00000000-0005-0000-0000-0000D0030000}"/>
    <cellStyle name="桁区切り 2 2 4" xfId="1616" xr:uid="{00000000-0005-0000-0000-0000D1030000}"/>
    <cellStyle name="桁区切り 2 3" xfId="855" xr:uid="{00000000-0005-0000-0000-0000D2030000}"/>
    <cellStyle name="桁区切り 2 3 2" xfId="1617" xr:uid="{00000000-0005-0000-0000-0000D3030000}"/>
    <cellStyle name="桁区切り 2 3 2 2" xfId="1618" xr:uid="{00000000-0005-0000-0000-0000D4030000}"/>
    <cellStyle name="桁区切り 2 3 3" xfId="1619" xr:uid="{00000000-0005-0000-0000-0000D5030000}"/>
    <cellStyle name="桁区切り 2 4" xfId="1416" xr:uid="{00000000-0005-0000-0000-0000D6030000}"/>
    <cellStyle name="桁区切り 2 5" xfId="1417" xr:uid="{00000000-0005-0000-0000-0000D7030000}"/>
    <cellStyle name="桁区切り 2 5 2" xfId="1418" xr:uid="{00000000-0005-0000-0000-0000D8030000}"/>
    <cellStyle name="桁区切り 2 5 3" xfId="1419" xr:uid="{00000000-0005-0000-0000-0000D9030000}"/>
    <cellStyle name="桁区切り 2 5 3 2" xfId="1420" xr:uid="{00000000-0005-0000-0000-0000DA030000}"/>
    <cellStyle name="桁区切り 2 6" xfId="1421" xr:uid="{00000000-0005-0000-0000-0000DB030000}"/>
    <cellStyle name="桁区切り 2 6 2" xfId="1620" xr:uid="{00000000-0005-0000-0000-0000DC030000}"/>
    <cellStyle name="桁区切り 2 7" xfId="1422" xr:uid="{00000000-0005-0000-0000-0000DD030000}"/>
    <cellStyle name="桁区切り 2 8" xfId="1423" xr:uid="{00000000-0005-0000-0000-0000DE030000}"/>
    <cellStyle name="桁区切り 2 8 2" xfId="1424" xr:uid="{00000000-0005-0000-0000-0000DF030000}"/>
    <cellStyle name="桁区切り 2 8 2 2" xfId="1425" xr:uid="{00000000-0005-0000-0000-0000E0030000}"/>
    <cellStyle name="桁区切り 2 8 2 2 2" xfId="1426" xr:uid="{00000000-0005-0000-0000-0000E1030000}"/>
    <cellStyle name="桁区切り 2 8 2 2 2 2" xfId="1427" xr:uid="{00000000-0005-0000-0000-0000E2030000}"/>
    <cellStyle name="桁区切り 2 8 2 2 2 2 2" xfId="1428" xr:uid="{00000000-0005-0000-0000-0000E3030000}"/>
    <cellStyle name="桁区切り 2 8 2 3" xfId="1429" xr:uid="{00000000-0005-0000-0000-0000E4030000}"/>
    <cellStyle name="桁区切り 2 8 2 3 2" xfId="1430" xr:uid="{00000000-0005-0000-0000-0000E5030000}"/>
    <cellStyle name="桁区切り 2 8 2 3 2 2" xfId="1431" xr:uid="{00000000-0005-0000-0000-0000E6030000}"/>
    <cellStyle name="桁区切り 2 9" xfId="1621" xr:uid="{00000000-0005-0000-0000-0000E7030000}"/>
    <cellStyle name="桁区切り 3" xfId="856" xr:uid="{00000000-0005-0000-0000-0000E8030000}"/>
    <cellStyle name="桁区切り 3 2" xfId="857" xr:uid="{00000000-0005-0000-0000-0000E9030000}"/>
    <cellStyle name="桁区切り 3 3" xfId="1622" xr:uid="{00000000-0005-0000-0000-0000EA030000}"/>
    <cellStyle name="桁区切り 3 3 2" xfId="1623" xr:uid="{00000000-0005-0000-0000-0000EB030000}"/>
    <cellStyle name="桁区切り 3 3 2 2" xfId="1624" xr:uid="{00000000-0005-0000-0000-0000EC030000}"/>
    <cellStyle name="桁区切り 3 3 3" xfId="1625" xr:uid="{00000000-0005-0000-0000-0000ED030000}"/>
    <cellStyle name="桁区切り 3 4" xfId="1626" xr:uid="{00000000-0005-0000-0000-0000EE030000}"/>
    <cellStyle name="桁区切り 3 4 2" xfId="1627" xr:uid="{00000000-0005-0000-0000-0000EF030000}"/>
    <cellStyle name="桁区切り 3 5" xfId="1432" xr:uid="{00000000-0005-0000-0000-0000F0030000}"/>
    <cellStyle name="桁区切り 4" xfId="858" xr:uid="{00000000-0005-0000-0000-0000F1030000}"/>
    <cellStyle name="桁区切り 4 2" xfId="1433" xr:uid="{00000000-0005-0000-0000-0000F2030000}"/>
    <cellStyle name="桁区切り 4 2 2" xfId="1628" xr:uid="{00000000-0005-0000-0000-0000F3030000}"/>
    <cellStyle name="桁区切り 4 2 2 2" xfId="1629" xr:uid="{00000000-0005-0000-0000-0000F4030000}"/>
    <cellStyle name="桁区切り 4 2 3" xfId="1630" xr:uid="{00000000-0005-0000-0000-0000F5030000}"/>
    <cellStyle name="桁区切り 4 3" xfId="1631" xr:uid="{00000000-0005-0000-0000-0000F6030000}"/>
    <cellStyle name="桁区切り 4 3 2" xfId="1632" xr:uid="{00000000-0005-0000-0000-0000F7030000}"/>
    <cellStyle name="桁区切り 4 4" xfId="1633" xr:uid="{00000000-0005-0000-0000-0000F8030000}"/>
    <cellStyle name="桁区切り 5" xfId="1434" xr:uid="{00000000-0005-0000-0000-0000F9030000}"/>
    <cellStyle name="桁区切り 5 2" xfId="1634" xr:uid="{00000000-0005-0000-0000-0000FA030000}"/>
    <cellStyle name="桁区切り 5 2 2" xfId="1635" xr:uid="{00000000-0005-0000-0000-0000FB030000}"/>
    <cellStyle name="桁区切り 5 3" xfId="1636" xr:uid="{00000000-0005-0000-0000-0000FC030000}"/>
    <cellStyle name="桁区切り 6" xfId="1435" xr:uid="{00000000-0005-0000-0000-0000FD030000}"/>
    <cellStyle name="桁区切り 7" xfId="1436" xr:uid="{00000000-0005-0000-0000-0000FE030000}"/>
    <cellStyle name="桁区切り 8" xfId="1437" xr:uid="{00000000-0005-0000-0000-0000FF030000}"/>
    <cellStyle name="桁区切り 8 2" xfId="1438" xr:uid="{00000000-0005-0000-0000-000000040000}"/>
    <cellStyle name="桁区切り 9" xfId="1637" xr:uid="{00000000-0005-0000-0000-000001040000}"/>
    <cellStyle name="桁区切り 9 2" xfId="1638" xr:uid="{00000000-0005-0000-0000-000002040000}"/>
    <cellStyle name="桁区切り 9 2 2" xfId="1639" xr:uid="{00000000-0005-0000-0000-000003040000}"/>
    <cellStyle name="見出し 1" xfId="1751" builtinId="16" customBuiltin="1"/>
    <cellStyle name="見出し 1 10" xfId="859" xr:uid="{00000000-0005-0000-0000-000005040000}"/>
    <cellStyle name="見出し 1 11" xfId="860" xr:uid="{00000000-0005-0000-0000-000006040000}"/>
    <cellStyle name="見出し 1 12" xfId="861" xr:uid="{00000000-0005-0000-0000-000007040000}"/>
    <cellStyle name="見出し 1 13" xfId="862" xr:uid="{00000000-0005-0000-0000-000008040000}"/>
    <cellStyle name="見出し 1 14" xfId="863" xr:uid="{00000000-0005-0000-0000-000009040000}"/>
    <cellStyle name="見出し 1 15" xfId="864" xr:uid="{00000000-0005-0000-0000-00000A040000}"/>
    <cellStyle name="見出し 1 16" xfId="865" xr:uid="{00000000-0005-0000-0000-00000B040000}"/>
    <cellStyle name="見出し 1 17" xfId="866" xr:uid="{00000000-0005-0000-0000-00000C040000}"/>
    <cellStyle name="見出し 1 18" xfId="867" xr:uid="{00000000-0005-0000-0000-00000D040000}"/>
    <cellStyle name="見出し 1 19" xfId="868" xr:uid="{00000000-0005-0000-0000-00000E040000}"/>
    <cellStyle name="見出し 1 2" xfId="869" xr:uid="{00000000-0005-0000-0000-00000F040000}"/>
    <cellStyle name="見出し 1 2 2" xfId="870" xr:uid="{00000000-0005-0000-0000-000010040000}"/>
    <cellStyle name="見出し 1 20" xfId="871" xr:uid="{00000000-0005-0000-0000-000011040000}"/>
    <cellStyle name="見出し 1 21" xfId="872" xr:uid="{00000000-0005-0000-0000-000012040000}"/>
    <cellStyle name="見出し 1 22" xfId="873" xr:uid="{00000000-0005-0000-0000-000013040000}"/>
    <cellStyle name="見出し 1 23" xfId="874" xr:uid="{00000000-0005-0000-0000-000014040000}"/>
    <cellStyle name="見出し 1 24" xfId="875" xr:uid="{00000000-0005-0000-0000-000015040000}"/>
    <cellStyle name="見出し 1 25" xfId="876" xr:uid="{00000000-0005-0000-0000-000016040000}"/>
    <cellStyle name="見出し 1 3" xfId="877" xr:uid="{00000000-0005-0000-0000-000017040000}"/>
    <cellStyle name="見出し 1 3 2" xfId="878" xr:uid="{00000000-0005-0000-0000-000018040000}"/>
    <cellStyle name="見出し 1 4" xfId="879" xr:uid="{00000000-0005-0000-0000-000019040000}"/>
    <cellStyle name="見出し 1 5" xfId="880" xr:uid="{00000000-0005-0000-0000-00001A040000}"/>
    <cellStyle name="見出し 1 6" xfId="881" xr:uid="{00000000-0005-0000-0000-00001B040000}"/>
    <cellStyle name="見出し 1 7" xfId="882" xr:uid="{00000000-0005-0000-0000-00001C040000}"/>
    <cellStyle name="見出し 1 8" xfId="883" xr:uid="{00000000-0005-0000-0000-00001D040000}"/>
    <cellStyle name="見出し 1 9" xfId="884" xr:uid="{00000000-0005-0000-0000-00001E040000}"/>
    <cellStyle name="見出し 2" xfId="1752" builtinId="17" customBuiltin="1"/>
    <cellStyle name="見出し 2 10" xfId="885" xr:uid="{00000000-0005-0000-0000-000020040000}"/>
    <cellStyle name="見出し 2 11" xfId="886" xr:uid="{00000000-0005-0000-0000-000021040000}"/>
    <cellStyle name="見出し 2 12" xfId="887" xr:uid="{00000000-0005-0000-0000-000022040000}"/>
    <cellStyle name="見出し 2 13" xfId="888" xr:uid="{00000000-0005-0000-0000-000023040000}"/>
    <cellStyle name="見出し 2 14" xfId="889" xr:uid="{00000000-0005-0000-0000-000024040000}"/>
    <cellStyle name="見出し 2 15" xfId="890" xr:uid="{00000000-0005-0000-0000-000025040000}"/>
    <cellStyle name="見出し 2 16" xfId="891" xr:uid="{00000000-0005-0000-0000-000026040000}"/>
    <cellStyle name="見出し 2 17" xfId="892" xr:uid="{00000000-0005-0000-0000-000027040000}"/>
    <cellStyle name="見出し 2 18" xfId="893" xr:uid="{00000000-0005-0000-0000-000028040000}"/>
    <cellStyle name="見出し 2 19" xfId="894" xr:uid="{00000000-0005-0000-0000-000029040000}"/>
    <cellStyle name="見出し 2 2" xfId="895" xr:uid="{00000000-0005-0000-0000-00002A040000}"/>
    <cellStyle name="見出し 2 2 2" xfId="896" xr:uid="{00000000-0005-0000-0000-00002B040000}"/>
    <cellStyle name="見出し 2 20" xfId="897" xr:uid="{00000000-0005-0000-0000-00002C040000}"/>
    <cellStyle name="見出し 2 21" xfId="898" xr:uid="{00000000-0005-0000-0000-00002D040000}"/>
    <cellStyle name="見出し 2 22" xfId="899" xr:uid="{00000000-0005-0000-0000-00002E040000}"/>
    <cellStyle name="見出し 2 23" xfId="900" xr:uid="{00000000-0005-0000-0000-00002F040000}"/>
    <cellStyle name="見出し 2 24" xfId="901" xr:uid="{00000000-0005-0000-0000-000030040000}"/>
    <cellStyle name="見出し 2 25" xfId="902" xr:uid="{00000000-0005-0000-0000-000031040000}"/>
    <cellStyle name="見出し 2 3" xfId="903" xr:uid="{00000000-0005-0000-0000-000032040000}"/>
    <cellStyle name="見出し 2 3 2" xfId="904" xr:uid="{00000000-0005-0000-0000-000033040000}"/>
    <cellStyle name="見出し 2 4" xfId="905" xr:uid="{00000000-0005-0000-0000-000034040000}"/>
    <cellStyle name="見出し 2 5" xfId="906" xr:uid="{00000000-0005-0000-0000-000035040000}"/>
    <cellStyle name="見出し 2 6" xfId="907" xr:uid="{00000000-0005-0000-0000-000036040000}"/>
    <cellStyle name="見出し 2 7" xfId="908" xr:uid="{00000000-0005-0000-0000-000037040000}"/>
    <cellStyle name="見出し 2 8" xfId="909" xr:uid="{00000000-0005-0000-0000-000038040000}"/>
    <cellStyle name="見出し 2 9" xfId="910" xr:uid="{00000000-0005-0000-0000-000039040000}"/>
    <cellStyle name="見出し 3" xfId="1753" builtinId="18" customBuiltin="1"/>
    <cellStyle name="見出し 3 10" xfId="911" xr:uid="{00000000-0005-0000-0000-00003B040000}"/>
    <cellStyle name="見出し 3 11" xfId="912" xr:uid="{00000000-0005-0000-0000-00003C040000}"/>
    <cellStyle name="見出し 3 12" xfId="913" xr:uid="{00000000-0005-0000-0000-00003D040000}"/>
    <cellStyle name="見出し 3 13" xfId="914" xr:uid="{00000000-0005-0000-0000-00003E040000}"/>
    <cellStyle name="見出し 3 14" xfId="915" xr:uid="{00000000-0005-0000-0000-00003F040000}"/>
    <cellStyle name="見出し 3 15" xfId="916" xr:uid="{00000000-0005-0000-0000-000040040000}"/>
    <cellStyle name="見出し 3 16" xfId="917" xr:uid="{00000000-0005-0000-0000-000041040000}"/>
    <cellStyle name="見出し 3 17" xfId="918" xr:uid="{00000000-0005-0000-0000-000042040000}"/>
    <cellStyle name="見出し 3 18" xfId="919" xr:uid="{00000000-0005-0000-0000-000043040000}"/>
    <cellStyle name="見出し 3 19" xfId="920" xr:uid="{00000000-0005-0000-0000-000044040000}"/>
    <cellStyle name="見出し 3 2" xfId="921" xr:uid="{00000000-0005-0000-0000-000045040000}"/>
    <cellStyle name="見出し 3 2 2" xfId="922" xr:uid="{00000000-0005-0000-0000-000046040000}"/>
    <cellStyle name="見出し 3 20" xfId="923" xr:uid="{00000000-0005-0000-0000-000047040000}"/>
    <cellStyle name="見出し 3 21" xfId="924" xr:uid="{00000000-0005-0000-0000-000048040000}"/>
    <cellStyle name="見出し 3 22" xfId="925" xr:uid="{00000000-0005-0000-0000-000049040000}"/>
    <cellStyle name="見出し 3 23" xfId="926" xr:uid="{00000000-0005-0000-0000-00004A040000}"/>
    <cellStyle name="見出し 3 24" xfId="927" xr:uid="{00000000-0005-0000-0000-00004B040000}"/>
    <cellStyle name="見出し 3 25" xfId="928" xr:uid="{00000000-0005-0000-0000-00004C040000}"/>
    <cellStyle name="見出し 3 3" xfId="929" xr:uid="{00000000-0005-0000-0000-00004D040000}"/>
    <cellStyle name="見出し 3 3 2" xfId="930" xr:uid="{00000000-0005-0000-0000-00004E040000}"/>
    <cellStyle name="見出し 3 4" xfId="931" xr:uid="{00000000-0005-0000-0000-00004F040000}"/>
    <cellStyle name="見出し 3 5" xfId="932" xr:uid="{00000000-0005-0000-0000-000050040000}"/>
    <cellStyle name="見出し 3 6" xfId="933" xr:uid="{00000000-0005-0000-0000-000051040000}"/>
    <cellStyle name="見出し 3 7" xfId="934" xr:uid="{00000000-0005-0000-0000-000052040000}"/>
    <cellStyle name="見出し 3 8" xfId="935" xr:uid="{00000000-0005-0000-0000-000053040000}"/>
    <cellStyle name="見出し 3 9" xfId="936" xr:uid="{00000000-0005-0000-0000-000054040000}"/>
    <cellStyle name="見出し 4" xfId="1754" builtinId="19" customBuiltin="1"/>
    <cellStyle name="見出し 4 10" xfId="937" xr:uid="{00000000-0005-0000-0000-000056040000}"/>
    <cellStyle name="見出し 4 11" xfId="938" xr:uid="{00000000-0005-0000-0000-000057040000}"/>
    <cellStyle name="見出し 4 12" xfId="939" xr:uid="{00000000-0005-0000-0000-000058040000}"/>
    <cellStyle name="見出し 4 13" xfId="940" xr:uid="{00000000-0005-0000-0000-000059040000}"/>
    <cellStyle name="見出し 4 14" xfId="941" xr:uid="{00000000-0005-0000-0000-00005A040000}"/>
    <cellStyle name="見出し 4 15" xfId="942" xr:uid="{00000000-0005-0000-0000-00005B040000}"/>
    <cellStyle name="見出し 4 16" xfId="943" xr:uid="{00000000-0005-0000-0000-00005C040000}"/>
    <cellStyle name="見出し 4 17" xfId="944" xr:uid="{00000000-0005-0000-0000-00005D040000}"/>
    <cellStyle name="見出し 4 18" xfId="945" xr:uid="{00000000-0005-0000-0000-00005E040000}"/>
    <cellStyle name="見出し 4 19" xfId="946" xr:uid="{00000000-0005-0000-0000-00005F040000}"/>
    <cellStyle name="見出し 4 2" xfId="947" xr:uid="{00000000-0005-0000-0000-000060040000}"/>
    <cellStyle name="見出し 4 2 2" xfId="948" xr:uid="{00000000-0005-0000-0000-000061040000}"/>
    <cellStyle name="見出し 4 20" xfId="949" xr:uid="{00000000-0005-0000-0000-000062040000}"/>
    <cellStyle name="見出し 4 21" xfId="950" xr:uid="{00000000-0005-0000-0000-000063040000}"/>
    <cellStyle name="見出し 4 22" xfId="951" xr:uid="{00000000-0005-0000-0000-000064040000}"/>
    <cellStyle name="見出し 4 23" xfId="952" xr:uid="{00000000-0005-0000-0000-000065040000}"/>
    <cellStyle name="見出し 4 24" xfId="953" xr:uid="{00000000-0005-0000-0000-000066040000}"/>
    <cellStyle name="見出し 4 25" xfId="954" xr:uid="{00000000-0005-0000-0000-000067040000}"/>
    <cellStyle name="見出し 4 3" xfId="955" xr:uid="{00000000-0005-0000-0000-000068040000}"/>
    <cellStyle name="見出し 4 3 2" xfId="956" xr:uid="{00000000-0005-0000-0000-000069040000}"/>
    <cellStyle name="見出し 4 4" xfId="957" xr:uid="{00000000-0005-0000-0000-00006A040000}"/>
    <cellStyle name="見出し 4 5" xfId="958" xr:uid="{00000000-0005-0000-0000-00006B040000}"/>
    <cellStyle name="見出し 4 6" xfId="959" xr:uid="{00000000-0005-0000-0000-00006C040000}"/>
    <cellStyle name="見出し 4 7" xfId="960" xr:uid="{00000000-0005-0000-0000-00006D040000}"/>
    <cellStyle name="見出し 4 8" xfId="961" xr:uid="{00000000-0005-0000-0000-00006E040000}"/>
    <cellStyle name="見出し 4 9" xfId="962" xr:uid="{00000000-0005-0000-0000-00006F040000}"/>
    <cellStyle name="集計" xfId="1764" builtinId="25" customBuiltin="1"/>
    <cellStyle name="集計 10" xfId="963" xr:uid="{00000000-0005-0000-0000-000071040000}"/>
    <cellStyle name="集計 11" xfId="964" xr:uid="{00000000-0005-0000-0000-000072040000}"/>
    <cellStyle name="集計 12" xfId="965" xr:uid="{00000000-0005-0000-0000-000073040000}"/>
    <cellStyle name="集計 13" xfId="966" xr:uid="{00000000-0005-0000-0000-000074040000}"/>
    <cellStyle name="集計 14" xfId="967" xr:uid="{00000000-0005-0000-0000-000075040000}"/>
    <cellStyle name="集計 15" xfId="968" xr:uid="{00000000-0005-0000-0000-000076040000}"/>
    <cellStyle name="集計 16" xfId="969" xr:uid="{00000000-0005-0000-0000-000077040000}"/>
    <cellStyle name="集計 17" xfId="970" xr:uid="{00000000-0005-0000-0000-000078040000}"/>
    <cellStyle name="集計 18" xfId="971" xr:uid="{00000000-0005-0000-0000-000079040000}"/>
    <cellStyle name="集計 19" xfId="972" xr:uid="{00000000-0005-0000-0000-00007A040000}"/>
    <cellStyle name="集計 2" xfId="973" xr:uid="{00000000-0005-0000-0000-00007B040000}"/>
    <cellStyle name="集計 2 2" xfId="974" xr:uid="{00000000-0005-0000-0000-00007C040000}"/>
    <cellStyle name="集計 2 2 2" xfId="975" xr:uid="{00000000-0005-0000-0000-00007D040000}"/>
    <cellStyle name="集計 2 2 2 2" xfId="1439" xr:uid="{00000000-0005-0000-0000-00007E040000}"/>
    <cellStyle name="集計 2 2 2 2 2" xfId="1440" xr:uid="{00000000-0005-0000-0000-00007F040000}"/>
    <cellStyle name="集計 2 2 2 3" xfId="1441" xr:uid="{00000000-0005-0000-0000-000080040000}"/>
    <cellStyle name="集計 2 2 3" xfId="976" xr:uid="{00000000-0005-0000-0000-000081040000}"/>
    <cellStyle name="集計 2 2 3 2" xfId="1442" xr:uid="{00000000-0005-0000-0000-000082040000}"/>
    <cellStyle name="集計 2 2 4" xfId="1640" xr:uid="{00000000-0005-0000-0000-000083040000}"/>
    <cellStyle name="集計 2 2 4 2" xfId="1641" xr:uid="{00000000-0005-0000-0000-000084040000}"/>
    <cellStyle name="集計 2 2 5" xfId="1642" xr:uid="{00000000-0005-0000-0000-000085040000}"/>
    <cellStyle name="集計 2 2 5 2" xfId="1643" xr:uid="{00000000-0005-0000-0000-000086040000}"/>
    <cellStyle name="集計 2 2 6" xfId="1644" xr:uid="{00000000-0005-0000-0000-000087040000}"/>
    <cellStyle name="集計 20" xfId="977" xr:uid="{00000000-0005-0000-0000-000088040000}"/>
    <cellStyle name="集計 21" xfId="978" xr:uid="{00000000-0005-0000-0000-000089040000}"/>
    <cellStyle name="集計 22" xfId="979" xr:uid="{00000000-0005-0000-0000-00008A040000}"/>
    <cellStyle name="集計 23" xfId="980" xr:uid="{00000000-0005-0000-0000-00008B040000}"/>
    <cellStyle name="集計 24" xfId="981" xr:uid="{00000000-0005-0000-0000-00008C040000}"/>
    <cellStyle name="集計 25" xfId="982" xr:uid="{00000000-0005-0000-0000-00008D040000}"/>
    <cellStyle name="集計 3" xfId="983" xr:uid="{00000000-0005-0000-0000-00008E040000}"/>
    <cellStyle name="集計 3 2" xfId="984" xr:uid="{00000000-0005-0000-0000-00008F040000}"/>
    <cellStyle name="集計 3 2 2" xfId="1443" xr:uid="{00000000-0005-0000-0000-000090040000}"/>
    <cellStyle name="集計 3 2 2 2" xfId="1444" xr:uid="{00000000-0005-0000-0000-000091040000}"/>
    <cellStyle name="集計 3 2 3" xfId="1445" xr:uid="{00000000-0005-0000-0000-000092040000}"/>
    <cellStyle name="集計 3 3" xfId="985" xr:uid="{00000000-0005-0000-0000-000093040000}"/>
    <cellStyle name="集計 3 3 2" xfId="1446" xr:uid="{00000000-0005-0000-0000-000094040000}"/>
    <cellStyle name="集計 3 4" xfId="1645" xr:uid="{00000000-0005-0000-0000-000095040000}"/>
    <cellStyle name="集計 3 4 2" xfId="1646" xr:uid="{00000000-0005-0000-0000-000096040000}"/>
    <cellStyle name="集計 3 5" xfId="1647" xr:uid="{00000000-0005-0000-0000-000097040000}"/>
    <cellStyle name="集計 3 5 2" xfId="1648" xr:uid="{00000000-0005-0000-0000-000098040000}"/>
    <cellStyle name="集計 3 6" xfId="1649" xr:uid="{00000000-0005-0000-0000-000099040000}"/>
    <cellStyle name="集計 4" xfId="986" xr:uid="{00000000-0005-0000-0000-00009A040000}"/>
    <cellStyle name="集計 4 2" xfId="987" xr:uid="{00000000-0005-0000-0000-00009B040000}"/>
    <cellStyle name="集計 4 2 2" xfId="1447" xr:uid="{00000000-0005-0000-0000-00009C040000}"/>
    <cellStyle name="集計 4 2 2 2" xfId="1448" xr:uid="{00000000-0005-0000-0000-00009D040000}"/>
    <cellStyle name="集計 4 2 3" xfId="1449" xr:uid="{00000000-0005-0000-0000-00009E040000}"/>
    <cellStyle name="集計 4 3" xfId="988" xr:uid="{00000000-0005-0000-0000-00009F040000}"/>
    <cellStyle name="集計 4 3 2" xfId="1450" xr:uid="{00000000-0005-0000-0000-0000A0040000}"/>
    <cellStyle name="集計 4 4" xfId="1650" xr:uid="{00000000-0005-0000-0000-0000A1040000}"/>
    <cellStyle name="集計 4 4 2" xfId="1651" xr:uid="{00000000-0005-0000-0000-0000A2040000}"/>
    <cellStyle name="集計 4 5" xfId="1652" xr:uid="{00000000-0005-0000-0000-0000A3040000}"/>
    <cellStyle name="集計 4 5 2" xfId="1653" xr:uid="{00000000-0005-0000-0000-0000A4040000}"/>
    <cellStyle name="集計 4 6" xfId="1654" xr:uid="{00000000-0005-0000-0000-0000A5040000}"/>
    <cellStyle name="集計 5" xfId="989" xr:uid="{00000000-0005-0000-0000-0000A6040000}"/>
    <cellStyle name="集計 6" xfId="990" xr:uid="{00000000-0005-0000-0000-0000A7040000}"/>
    <cellStyle name="集計 7" xfId="991" xr:uid="{00000000-0005-0000-0000-0000A8040000}"/>
    <cellStyle name="集計 8" xfId="992" xr:uid="{00000000-0005-0000-0000-0000A9040000}"/>
    <cellStyle name="集計 9" xfId="993" xr:uid="{00000000-0005-0000-0000-0000AA040000}"/>
    <cellStyle name="出力" xfId="1757" builtinId="21" customBuiltin="1"/>
    <cellStyle name="出力 10" xfId="994" xr:uid="{00000000-0005-0000-0000-0000AC040000}"/>
    <cellStyle name="出力 11" xfId="995" xr:uid="{00000000-0005-0000-0000-0000AD040000}"/>
    <cellStyle name="出力 12" xfId="996" xr:uid="{00000000-0005-0000-0000-0000AE040000}"/>
    <cellStyle name="出力 13" xfId="997" xr:uid="{00000000-0005-0000-0000-0000AF040000}"/>
    <cellStyle name="出力 14" xfId="998" xr:uid="{00000000-0005-0000-0000-0000B0040000}"/>
    <cellStyle name="出力 15" xfId="999" xr:uid="{00000000-0005-0000-0000-0000B1040000}"/>
    <cellStyle name="出力 16" xfId="1000" xr:uid="{00000000-0005-0000-0000-0000B2040000}"/>
    <cellStyle name="出力 17" xfId="1001" xr:uid="{00000000-0005-0000-0000-0000B3040000}"/>
    <cellStyle name="出力 18" xfId="1002" xr:uid="{00000000-0005-0000-0000-0000B4040000}"/>
    <cellStyle name="出力 19" xfId="1003" xr:uid="{00000000-0005-0000-0000-0000B5040000}"/>
    <cellStyle name="出力 2" xfId="1004" xr:uid="{00000000-0005-0000-0000-0000B6040000}"/>
    <cellStyle name="出力 2 2" xfId="1005" xr:uid="{00000000-0005-0000-0000-0000B7040000}"/>
    <cellStyle name="出力 2 2 2" xfId="1006" xr:uid="{00000000-0005-0000-0000-0000B8040000}"/>
    <cellStyle name="出力 2 2 2 2" xfId="1451" xr:uid="{00000000-0005-0000-0000-0000B9040000}"/>
    <cellStyle name="出力 2 2 2 2 2" xfId="1452" xr:uid="{00000000-0005-0000-0000-0000BA040000}"/>
    <cellStyle name="出力 2 2 2 3" xfId="1453" xr:uid="{00000000-0005-0000-0000-0000BB040000}"/>
    <cellStyle name="出力 2 2 3" xfId="1007" xr:uid="{00000000-0005-0000-0000-0000BC040000}"/>
    <cellStyle name="出力 2 2 3 2" xfId="1454" xr:uid="{00000000-0005-0000-0000-0000BD040000}"/>
    <cellStyle name="出力 2 2 4" xfId="1655" xr:uid="{00000000-0005-0000-0000-0000BE040000}"/>
    <cellStyle name="出力 2 2 4 2" xfId="1656" xr:uid="{00000000-0005-0000-0000-0000BF040000}"/>
    <cellStyle name="出力 2 2 5" xfId="1657" xr:uid="{00000000-0005-0000-0000-0000C0040000}"/>
    <cellStyle name="出力 2 2 5 2" xfId="1658" xr:uid="{00000000-0005-0000-0000-0000C1040000}"/>
    <cellStyle name="出力 2 2 6" xfId="1659" xr:uid="{00000000-0005-0000-0000-0000C2040000}"/>
    <cellStyle name="出力 20" xfId="1008" xr:uid="{00000000-0005-0000-0000-0000C3040000}"/>
    <cellStyle name="出力 21" xfId="1009" xr:uid="{00000000-0005-0000-0000-0000C4040000}"/>
    <cellStyle name="出力 22" xfId="1010" xr:uid="{00000000-0005-0000-0000-0000C5040000}"/>
    <cellStyle name="出力 23" xfId="1011" xr:uid="{00000000-0005-0000-0000-0000C6040000}"/>
    <cellStyle name="出力 24" xfId="1012" xr:uid="{00000000-0005-0000-0000-0000C7040000}"/>
    <cellStyle name="出力 25" xfId="1013" xr:uid="{00000000-0005-0000-0000-0000C8040000}"/>
    <cellStyle name="出力 3" xfId="1014" xr:uid="{00000000-0005-0000-0000-0000C9040000}"/>
    <cellStyle name="出力 3 2" xfId="1015" xr:uid="{00000000-0005-0000-0000-0000CA040000}"/>
    <cellStyle name="出力 3 2 2" xfId="1455" xr:uid="{00000000-0005-0000-0000-0000CB040000}"/>
    <cellStyle name="出力 3 2 2 2" xfId="1456" xr:uid="{00000000-0005-0000-0000-0000CC040000}"/>
    <cellStyle name="出力 3 2 3" xfId="1457" xr:uid="{00000000-0005-0000-0000-0000CD040000}"/>
    <cellStyle name="出力 3 3" xfId="1016" xr:uid="{00000000-0005-0000-0000-0000CE040000}"/>
    <cellStyle name="出力 3 3 2" xfId="1458" xr:uid="{00000000-0005-0000-0000-0000CF040000}"/>
    <cellStyle name="出力 3 4" xfId="1660" xr:uid="{00000000-0005-0000-0000-0000D0040000}"/>
    <cellStyle name="出力 3 4 2" xfId="1661" xr:uid="{00000000-0005-0000-0000-0000D1040000}"/>
    <cellStyle name="出力 3 5" xfId="1662" xr:uid="{00000000-0005-0000-0000-0000D2040000}"/>
    <cellStyle name="出力 3 5 2" xfId="1663" xr:uid="{00000000-0005-0000-0000-0000D3040000}"/>
    <cellStyle name="出力 3 6" xfId="1664" xr:uid="{00000000-0005-0000-0000-0000D4040000}"/>
    <cellStyle name="出力 4" xfId="1017" xr:uid="{00000000-0005-0000-0000-0000D5040000}"/>
    <cellStyle name="出力 4 2" xfId="1018" xr:uid="{00000000-0005-0000-0000-0000D6040000}"/>
    <cellStyle name="出力 4 2 2" xfId="1459" xr:uid="{00000000-0005-0000-0000-0000D7040000}"/>
    <cellStyle name="出力 4 2 2 2" xfId="1460" xr:uid="{00000000-0005-0000-0000-0000D8040000}"/>
    <cellStyle name="出力 4 2 3" xfId="1461" xr:uid="{00000000-0005-0000-0000-0000D9040000}"/>
    <cellStyle name="出力 4 3" xfId="1019" xr:uid="{00000000-0005-0000-0000-0000DA040000}"/>
    <cellStyle name="出力 4 3 2" xfId="1462" xr:uid="{00000000-0005-0000-0000-0000DB040000}"/>
    <cellStyle name="出力 4 4" xfId="1665" xr:uid="{00000000-0005-0000-0000-0000DC040000}"/>
    <cellStyle name="出力 4 4 2" xfId="1666" xr:uid="{00000000-0005-0000-0000-0000DD040000}"/>
    <cellStyle name="出力 4 5" xfId="1667" xr:uid="{00000000-0005-0000-0000-0000DE040000}"/>
    <cellStyle name="出力 4 5 2" xfId="1668" xr:uid="{00000000-0005-0000-0000-0000DF040000}"/>
    <cellStyle name="出力 4 6" xfId="1669" xr:uid="{00000000-0005-0000-0000-0000E0040000}"/>
    <cellStyle name="出力 5" xfId="1020" xr:uid="{00000000-0005-0000-0000-0000E1040000}"/>
    <cellStyle name="出力 6" xfId="1021" xr:uid="{00000000-0005-0000-0000-0000E2040000}"/>
    <cellStyle name="出力 7" xfId="1022" xr:uid="{00000000-0005-0000-0000-0000E3040000}"/>
    <cellStyle name="出力 8" xfId="1023" xr:uid="{00000000-0005-0000-0000-0000E4040000}"/>
    <cellStyle name="出力 9" xfId="1024" xr:uid="{00000000-0005-0000-0000-0000E5040000}"/>
    <cellStyle name="説明文" xfId="1763" builtinId="53" customBuiltin="1"/>
    <cellStyle name="説明文 10" xfId="1025" xr:uid="{00000000-0005-0000-0000-0000E7040000}"/>
    <cellStyle name="説明文 11" xfId="1026" xr:uid="{00000000-0005-0000-0000-0000E8040000}"/>
    <cellStyle name="説明文 12" xfId="1027" xr:uid="{00000000-0005-0000-0000-0000E9040000}"/>
    <cellStyle name="説明文 13" xfId="1028" xr:uid="{00000000-0005-0000-0000-0000EA040000}"/>
    <cellStyle name="説明文 14" xfId="1029" xr:uid="{00000000-0005-0000-0000-0000EB040000}"/>
    <cellStyle name="説明文 15" xfId="1030" xr:uid="{00000000-0005-0000-0000-0000EC040000}"/>
    <cellStyle name="説明文 16" xfId="1031" xr:uid="{00000000-0005-0000-0000-0000ED040000}"/>
    <cellStyle name="説明文 17" xfId="1032" xr:uid="{00000000-0005-0000-0000-0000EE040000}"/>
    <cellStyle name="説明文 18" xfId="1033" xr:uid="{00000000-0005-0000-0000-0000EF040000}"/>
    <cellStyle name="説明文 19" xfId="1034" xr:uid="{00000000-0005-0000-0000-0000F0040000}"/>
    <cellStyle name="説明文 2" xfId="1035" xr:uid="{00000000-0005-0000-0000-0000F1040000}"/>
    <cellStyle name="説明文 2 2" xfId="1036" xr:uid="{00000000-0005-0000-0000-0000F2040000}"/>
    <cellStyle name="説明文 20" xfId="1037" xr:uid="{00000000-0005-0000-0000-0000F3040000}"/>
    <cellStyle name="説明文 21" xfId="1038" xr:uid="{00000000-0005-0000-0000-0000F4040000}"/>
    <cellStyle name="説明文 22" xfId="1039" xr:uid="{00000000-0005-0000-0000-0000F5040000}"/>
    <cellStyle name="説明文 23" xfId="1040" xr:uid="{00000000-0005-0000-0000-0000F6040000}"/>
    <cellStyle name="説明文 24" xfId="1041" xr:uid="{00000000-0005-0000-0000-0000F7040000}"/>
    <cellStyle name="説明文 25" xfId="1042" xr:uid="{00000000-0005-0000-0000-0000F8040000}"/>
    <cellStyle name="説明文 3" xfId="1043" xr:uid="{00000000-0005-0000-0000-0000F9040000}"/>
    <cellStyle name="説明文 3 2" xfId="1044" xr:uid="{00000000-0005-0000-0000-0000FA040000}"/>
    <cellStyle name="説明文 4" xfId="1045" xr:uid="{00000000-0005-0000-0000-0000FB040000}"/>
    <cellStyle name="説明文 5" xfId="1046" xr:uid="{00000000-0005-0000-0000-0000FC040000}"/>
    <cellStyle name="説明文 6" xfId="1047" xr:uid="{00000000-0005-0000-0000-0000FD040000}"/>
    <cellStyle name="説明文 7" xfId="1048" xr:uid="{00000000-0005-0000-0000-0000FE040000}"/>
    <cellStyle name="説明文 8" xfId="1049" xr:uid="{00000000-0005-0000-0000-0000FF040000}"/>
    <cellStyle name="説明文 9" xfId="1050" xr:uid="{00000000-0005-0000-0000-000000050000}"/>
    <cellStyle name="通貨 2" xfId="1051" xr:uid="{00000000-0005-0000-0000-000001050000}"/>
    <cellStyle name="通貨 3" xfId="1052" xr:uid="{00000000-0005-0000-0000-000002050000}"/>
    <cellStyle name="通貨 3 2" xfId="1053" xr:uid="{00000000-0005-0000-0000-000003050000}"/>
    <cellStyle name="入力" xfId="1756" builtinId="20" customBuiltin="1"/>
    <cellStyle name="入力 10" xfId="1054" xr:uid="{00000000-0005-0000-0000-000005050000}"/>
    <cellStyle name="入力 11" xfId="1055" xr:uid="{00000000-0005-0000-0000-000006050000}"/>
    <cellStyle name="入力 12" xfId="1056" xr:uid="{00000000-0005-0000-0000-000007050000}"/>
    <cellStyle name="入力 13" xfId="1057" xr:uid="{00000000-0005-0000-0000-000008050000}"/>
    <cellStyle name="入力 14" xfId="1058" xr:uid="{00000000-0005-0000-0000-000009050000}"/>
    <cellStyle name="入力 15" xfId="1059" xr:uid="{00000000-0005-0000-0000-00000A050000}"/>
    <cellStyle name="入力 16" xfId="1060" xr:uid="{00000000-0005-0000-0000-00000B050000}"/>
    <cellStyle name="入力 17" xfId="1061" xr:uid="{00000000-0005-0000-0000-00000C050000}"/>
    <cellStyle name="入力 18" xfId="1062" xr:uid="{00000000-0005-0000-0000-00000D050000}"/>
    <cellStyle name="入力 19" xfId="1063" xr:uid="{00000000-0005-0000-0000-00000E050000}"/>
    <cellStyle name="入力 2" xfId="1064" xr:uid="{00000000-0005-0000-0000-00000F050000}"/>
    <cellStyle name="入力 2 2" xfId="1065" xr:uid="{00000000-0005-0000-0000-000010050000}"/>
    <cellStyle name="入力 2 2 2" xfId="1066" xr:uid="{00000000-0005-0000-0000-000011050000}"/>
    <cellStyle name="入力 2 2 2 2" xfId="1463" xr:uid="{00000000-0005-0000-0000-000012050000}"/>
    <cellStyle name="入力 2 2 2 2 2" xfId="1464" xr:uid="{00000000-0005-0000-0000-000013050000}"/>
    <cellStyle name="入力 2 2 2 3" xfId="1465" xr:uid="{00000000-0005-0000-0000-000014050000}"/>
    <cellStyle name="入力 2 2 3" xfId="1067" xr:uid="{00000000-0005-0000-0000-000015050000}"/>
    <cellStyle name="入力 2 2 3 2" xfId="1466" xr:uid="{00000000-0005-0000-0000-000016050000}"/>
    <cellStyle name="入力 2 2 4" xfId="1670" xr:uid="{00000000-0005-0000-0000-000017050000}"/>
    <cellStyle name="入力 2 2 4 2" xfId="1671" xr:uid="{00000000-0005-0000-0000-000018050000}"/>
    <cellStyle name="入力 2 2 5" xfId="1672" xr:uid="{00000000-0005-0000-0000-000019050000}"/>
    <cellStyle name="入力 2 2 6" xfId="1673" xr:uid="{00000000-0005-0000-0000-00001A050000}"/>
    <cellStyle name="入力 2 2 6 2" xfId="1674" xr:uid="{00000000-0005-0000-0000-00001B050000}"/>
    <cellStyle name="入力 20" xfId="1068" xr:uid="{00000000-0005-0000-0000-00001C050000}"/>
    <cellStyle name="入力 21" xfId="1069" xr:uid="{00000000-0005-0000-0000-00001D050000}"/>
    <cellStyle name="入力 22" xfId="1070" xr:uid="{00000000-0005-0000-0000-00001E050000}"/>
    <cellStyle name="入力 23" xfId="1071" xr:uid="{00000000-0005-0000-0000-00001F050000}"/>
    <cellStyle name="入力 24" xfId="1072" xr:uid="{00000000-0005-0000-0000-000020050000}"/>
    <cellStyle name="入力 25" xfId="1073" xr:uid="{00000000-0005-0000-0000-000021050000}"/>
    <cellStyle name="入力 3" xfId="1074" xr:uid="{00000000-0005-0000-0000-000022050000}"/>
    <cellStyle name="入力 3 2" xfId="1075" xr:uid="{00000000-0005-0000-0000-000023050000}"/>
    <cellStyle name="入力 3 2 2" xfId="1467" xr:uid="{00000000-0005-0000-0000-000024050000}"/>
    <cellStyle name="入力 3 2 2 2" xfId="1468" xr:uid="{00000000-0005-0000-0000-000025050000}"/>
    <cellStyle name="入力 3 2 3" xfId="1469" xr:uid="{00000000-0005-0000-0000-000026050000}"/>
    <cellStyle name="入力 3 3" xfId="1076" xr:uid="{00000000-0005-0000-0000-000027050000}"/>
    <cellStyle name="入力 3 3 2" xfId="1470" xr:uid="{00000000-0005-0000-0000-000028050000}"/>
    <cellStyle name="入力 3 4" xfId="1675" xr:uid="{00000000-0005-0000-0000-000029050000}"/>
    <cellStyle name="入力 3 4 2" xfId="1676" xr:uid="{00000000-0005-0000-0000-00002A050000}"/>
    <cellStyle name="入力 3 5" xfId="1677" xr:uid="{00000000-0005-0000-0000-00002B050000}"/>
    <cellStyle name="入力 3 6" xfId="1678" xr:uid="{00000000-0005-0000-0000-00002C050000}"/>
    <cellStyle name="入力 3 6 2" xfId="1679" xr:uid="{00000000-0005-0000-0000-00002D050000}"/>
    <cellStyle name="入力 4" xfId="1077" xr:uid="{00000000-0005-0000-0000-00002E050000}"/>
    <cellStyle name="入力 4 2" xfId="1078" xr:uid="{00000000-0005-0000-0000-00002F050000}"/>
    <cellStyle name="入力 4 2 2" xfId="1471" xr:uid="{00000000-0005-0000-0000-000030050000}"/>
    <cellStyle name="入力 4 2 2 2" xfId="1472" xr:uid="{00000000-0005-0000-0000-000031050000}"/>
    <cellStyle name="入力 4 2 3" xfId="1473" xr:uid="{00000000-0005-0000-0000-000032050000}"/>
    <cellStyle name="入力 4 3" xfId="1079" xr:uid="{00000000-0005-0000-0000-000033050000}"/>
    <cellStyle name="入力 4 3 2" xfId="1474" xr:uid="{00000000-0005-0000-0000-000034050000}"/>
    <cellStyle name="入力 4 4" xfId="1680" xr:uid="{00000000-0005-0000-0000-000035050000}"/>
    <cellStyle name="入力 4 4 2" xfId="1681" xr:uid="{00000000-0005-0000-0000-000036050000}"/>
    <cellStyle name="入力 4 5" xfId="1682" xr:uid="{00000000-0005-0000-0000-000037050000}"/>
    <cellStyle name="入力 4 6" xfId="1683" xr:uid="{00000000-0005-0000-0000-000038050000}"/>
    <cellStyle name="入力 4 6 2" xfId="1684" xr:uid="{00000000-0005-0000-0000-000039050000}"/>
    <cellStyle name="入力 5" xfId="1080" xr:uid="{00000000-0005-0000-0000-00003A050000}"/>
    <cellStyle name="入力 6" xfId="1081" xr:uid="{00000000-0005-0000-0000-00003B050000}"/>
    <cellStyle name="入力 7" xfId="1082" xr:uid="{00000000-0005-0000-0000-00003C050000}"/>
    <cellStyle name="入力 8" xfId="1083" xr:uid="{00000000-0005-0000-0000-00003D050000}"/>
    <cellStyle name="入力 9" xfId="1084" xr:uid="{00000000-0005-0000-0000-00003E050000}"/>
    <cellStyle name="標準" xfId="0" builtinId="0"/>
    <cellStyle name="標準 10" xfId="1085" xr:uid="{00000000-0005-0000-0000-000040050000}"/>
    <cellStyle name="標準 10 10" xfId="1475" xr:uid="{00000000-0005-0000-0000-000041050000}"/>
    <cellStyle name="標準 10 11" xfId="1476" xr:uid="{00000000-0005-0000-0000-000042050000}"/>
    <cellStyle name="標準 10 12" xfId="1477" xr:uid="{00000000-0005-0000-0000-000043050000}"/>
    <cellStyle name="標準 10 2" xfId="1086" xr:uid="{00000000-0005-0000-0000-000044050000}"/>
    <cellStyle name="標準 10 3" xfId="1087" xr:uid="{00000000-0005-0000-0000-000045050000}"/>
    <cellStyle name="標準 10 4" xfId="1088" xr:uid="{00000000-0005-0000-0000-000046050000}"/>
    <cellStyle name="標準 10 4 2" xfId="1478" xr:uid="{00000000-0005-0000-0000-000047050000}"/>
    <cellStyle name="標準 10 4 2 2" xfId="1479" xr:uid="{00000000-0005-0000-0000-000048050000}"/>
    <cellStyle name="標準 10 4 2 2 2" xfId="1480" xr:uid="{00000000-0005-0000-0000-000049050000}"/>
    <cellStyle name="標準 10 4 2 2 2 2" xfId="1481" xr:uid="{00000000-0005-0000-0000-00004A050000}"/>
    <cellStyle name="標準 10 4 2 2 2 2 2" xfId="1482" xr:uid="{00000000-0005-0000-0000-00004B050000}"/>
    <cellStyle name="標準 10 4 2 2 2 2 2 2" xfId="1483" xr:uid="{00000000-0005-0000-0000-00004C050000}"/>
    <cellStyle name="標準 10 4 3" xfId="1484" xr:uid="{00000000-0005-0000-0000-00004D050000}"/>
    <cellStyle name="標準 10 4 3 2" xfId="1485" xr:uid="{00000000-0005-0000-0000-00004E050000}"/>
    <cellStyle name="標準 10 5" xfId="1089" xr:uid="{00000000-0005-0000-0000-00004F050000}"/>
    <cellStyle name="標準 10 6" xfId="1486" xr:uid="{00000000-0005-0000-0000-000050050000}"/>
    <cellStyle name="標準 10 6 2" xfId="1487" xr:uid="{00000000-0005-0000-0000-000051050000}"/>
    <cellStyle name="標準 10 6 2 2" xfId="1488" xr:uid="{00000000-0005-0000-0000-000052050000}"/>
    <cellStyle name="標準 10 6 2 3" xfId="1489" xr:uid="{00000000-0005-0000-0000-000053050000}"/>
    <cellStyle name="標準 10 6 2 3 2" xfId="1387" xr:uid="{00000000-0005-0000-0000-000054050000}"/>
    <cellStyle name="標準 10 7" xfId="1490" xr:uid="{00000000-0005-0000-0000-000055050000}"/>
    <cellStyle name="標準 10 8" xfId="1491" xr:uid="{00000000-0005-0000-0000-000056050000}"/>
    <cellStyle name="標準 10 8 2" xfId="1492" xr:uid="{00000000-0005-0000-0000-000057050000}"/>
    <cellStyle name="標準 10 8 2 2" xfId="1493" xr:uid="{00000000-0005-0000-0000-000058050000}"/>
    <cellStyle name="標準 10 8 2 2 2" xfId="1494" xr:uid="{00000000-0005-0000-0000-000059050000}"/>
    <cellStyle name="標準 10 8 2 2 3" xfId="1495" xr:uid="{00000000-0005-0000-0000-00005A050000}"/>
    <cellStyle name="標準 10 8 2 2 3 2" xfId="1388" xr:uid="{00000000-0005-0000-0000-00005B050000}"/>
    <cellStyle name="標準 10 8 2 2 3 2 2" xfId="1496" xr:uid="{00000000-0005-0000-0000-00005C050000}"/>
    <cellStyle name="標準 10 8 2 3" xfId="1497" xr:uid="{00000000-0005-0000-0000-00005D050000}"/>
    <cellStyle name="標準 10 8 2 4" xfId="1498" xr:uid="{00000000-0005-0000-0000-00005E050000}"/>
    <cellStyle name="標準 10 8 2 4 2" xfId="1499" xr:uid="{00000000-0005-0000-0000-00005F050000}"/>
    <cellStyle name="標準 10 8 2 4 2 2" xfId="1500" xr:uid="{00000000-0005-0000-0000-000060050000}"/>
    <cellStyle name="標準 10 8 3" xfId="1501" xr:uid="{00000000-0005-0000-0000-000061050000}"/>
    <cellStyle name="標準 10 8 4" xfId="1502" xr:uid="{00000000-0005-0000-0000-000062050000}"/>
    <cellStyle name="標準 10 8 4 2" xfId="1503" xr:uid="{00000000-0005-0000-0000-000063050000}"/>
    <cellStyle name="標準 10 8 4 2 2" xfId="1504" xr:uid="{00000000-0005-0000-0000-000064050000}"/>
    <cellStyle name="標準 10 8 4 2 3" xfId="1505" xr:uid="{00000000-0005-0000-0000-000065050000}"/>
    <cellStyle name="標準 10 9" xfId="1506" xr:uid="{00000000-0005-0000-0000-000066050000}"/>
    <cellStyle name="標準 10 9 2" xfId="1507" xr:uid="{00000000-0005-0000-0000-000067050000}"/>
    <cellStyle name="標準 10 9 3" xfId="1508" xr:uid="{00000000-0005-0000-0000-000068050000}"/>
    <cellStyle name="標準 10 9 3 2" xfId="1509" xr:uid="{00000000-0005-0000-0000-000069050000}"/>
    <cellStyle name="標準 11" xfId="1090" xr:uid="{00000000-0005-0000-0000-00006A050000}"/>
    <cellStyle name="標準 11 2" xfId="1091" xr:uid="{00000000-0005-0000-0000-00006B050000}"/>
    <cellStyle name="標準 11 2 2" xfId="1685" xr:uid="{00000000-0005-0000-0000-00006C050000}"/>
    <cellStyle name="標準 11 3" xfId="1092" xr:uid="{00000000-0005-0000-0000-00006D050000}"/>
    <cellStyle name="標準 11 4" xfId="1093" xr:uid="{00000000-0005-0000-0000-00006E050000}"/>
    <cellStyle name="標準 12" xfId="1383" xr:uid="{00000000-0005-0000-0000-00006F050000}"/>
    <cellStyle name="標準 12 2" xfId="1094" xr:uid="{00000000-0005-0000-0000-000070050000}"/>
    <cellStyle name="標準 12 3" xfId="1095" xr:uid="{00000000-0005-0000-0000-000071050000}"/>
    <cellStyle name="標準 12 4" xfId="1686" xr:uid="{00000000-0005-0000-0000-000072050000}"/>
    <cellStyle name="標準 13" xfId="1096" xr:uid="{00000000-0005-0000-0000-000073050000}"/>
    <cellStyle name="標準 13 2" xfId="1097" xr:uid="{00000000-0005-0000-0000-000074050000}"/>
    <cellStyle name="標準 14" xfId="1384" xr:uid="{00000000-0005-0000-0000-000075050000}"/>
    <cellStyle name="標準 14 2" xfId="1098" xr:uid="{00000000-0005-0000-0000-000076050000}"/>
    <cellStyle name="標準 14 3" xfId="1099" xr:uid="{00000000-0005-0000-0000-000077050000}"/>
    <cellStyle name="標準 14 4" xfId="1100" xr:uid="{00000000-0005-0000-0000-000078050000}"/>
    <cellStyle name="標準 14 5" xfId="1101" xr:uid="{00000000-0005-0000-0000-000079050000}"/>
    <cellStyle name="標準 14 6" xfId="1102" xr:uid="{00000000-0005-0000-0000-00007A050000}"/>
    <cellStyle name="標準 14 7" xfId="1103" xr:uid="{00000000-0005-0000-0000-00007B050000}"/>
    <cellStyle name="標準 14 8" xfId="1104" xr:uid="{00000000-0005-0000-0000-00007C050000}"/>
    <cellStyle name="標準 15" xfId="1105" xr:uid="{00000000-0005-0000-0000-00007D050000}"/>
    <cellStyle name="標準 15 2" xfId="1106" xr:uid="{00000000-0005-0000-0000-00007E050000}"/>
    <cellStyle name="標準 15 3" xfId="1107" xr:uid="{00000000-0005-0000-0000-00007F050000}"/>
    <cellStyle name="標準 15 4" xfId="1108" xr:uid="{00000000-0005-0000-0000-000080050000}"/>
    <cellStyle name="標準 15 5" xfId="1109" xr:uid="{00000000-0005-0000-0000-000081050000}"/>
    <cellStyle name="標準 15 6" xfId="1110" xr:uid="{00000000-0005-0000-0000-000082050000}"/>
    <cellStyle name="標準 15 7" xfId="1111" xr:uid="{00000000-0005-0000-0000-000083050000}"/>
    <cellStyle name="標準 16" xfId="1385" xr:uid="{00000000-0005-0000-0000-000084050000}"/>
    <cellStyle name="標準 16 2" xfId="1112" xr:uid="{00000000-0005-0000-0000-000085050000}"/>
    <cellStyle name="標準 16 3" xfId="1113" xr:uid="{00000000-0005-0000-0000-000086050000}"/>
    <cellStyle name="標準 16 4" xfId="1114" xr:uid="{00000000-0005-0000-0000-000087050000}"/>
    <cellStyle name="標準 16 5" xfId="1115" xr:uid="{00000000-0005-0000-0000-000088050000}"/>
    <cellStyle name="標準 16 6" xfId="1116" xr:uid="{00000000-0005-0000-0000-000089050000}"/>
    <cellStyle name="標準 17" xfId="1117" xr:uid="{00000000-0005-0000-0000-00008A050000}"/>
    <cellStyle name="標準 17 2" xfId="1118" xr:uid="{00000000-0005-0000-0000-00008B050000}"/>
    <cellStyle name="標準 17 3" xfId="1119" xr:uid="{00000000-0005-0000-0000-00008C050000}"/>
    <cellStyle name="標準 17 4" xfId="1120" xr:uid="{00000000-0005-0000-0000-00008D050000}"/>
    <cellStyle name="標準 17 5" xfId="1121" xr:uid="{00000000-0005-0000-0000-00008E050000}"/>
    <cellStyle name="標準 18" xfId="1510" xr:uid="{00000000-0005-0000-0000-00008F050000}"/>
    <cellStyle name="標準 18 2" xfId="1122" xr:uid="{00000000-0005-0000-0000-000090050000}"/>
    <cellStyle name="標準 18 3" xfId="1123" xr:uid="{00000000-0005-0000-0000-000091050000}"/>
    <cellStyle name="標準 19" xfId="1511" xr:uid="{00000000-0005-0000-0000-000092050000}"/>
    <cellStyle name="標準 19 2" xfId="1124" xr:uid="{00000000-0005-0000-0000-000093050000}"/>
    <cellStyle name="標準 19 2 2" xfId="1512" xr:uid="{00000000-0005-0000-0000-000094050000}"/>
    <cellStyle name="標準 19 2 2 2" xfId="1513" xr:uid="{00000000-0005-0000-0000-000095050000}"/>
    <cellStyle name="標準 19 2 2 2 2" xfId="1514" xr:uid="{00000000-0005-0000-0000-000096050000}"/>
    <cellStyle name="標準 19 2 2 2 2 2" xfId="1515" xr:uid="{00000000-0005-0000-0000-000097050000}"/>
    <cellStyle name="標準 19 2 2 2 2 2 2" xfId="1516" xr:uid="{00000000-0005-0000-0000-000098050000}"/>
    <cellStyle name="標準 19 2 2 2 2 2 2 2" xfId="1517" xr:uid="{00000000-0005-0000-0000-000099050000}"/>
    <cellStyle name="標準 19 2 2 2 2 2 2 2 2" xfId="1518" xr:uid="{00000000-0005-0000-0000-00009A050000}"/>
    <cellStyle name="標準 19 2 2 2 2 2 3" xfId="1519" xr:uid="{00000000-0005-0000-0000-00009B050000}"/>
    <cellStyle name="標準 19 2 2 2 2 2 4" xfId="1520" xr:uid="{00000000-0005-0000-0000-00009C050000}"/>
    <cellStyle name="標準 19 2 2 2 2 2 4 2" xfId="1521" xr:uid="{00000000-0005-0000-0000-00009D050000}"/>
    <cellStyle name="標準 19 2 2 2 2 2 4 3" xfId="1522" xr:uid="{00000000-0005-0000-0000-00009E050000}"/>
    <cellStyle name="標準 19 2 2 2 3" xfId="1523" xr:uid="{00000000-0005-0000-0000-00009F050000}"/>
    <cellStyle name="標準 19 2 2 2 3 2" xfId="1524" xr:uid="{00000000-0005-0000-0000-0000A0050000}"/>
    <cellStyle name="標準 19 2 2 2 3 2 2" xfId="1525" xr:uid="{00000000-0005-0000-0000-0000A1050000}"/>
    <cellStyle name="標準 19 2 2 2 3 2 3" xfId="1526" xr:uid="{00000000-0005-0000-0000-0000A2050000}"/>
    <cellStyle name="標準 19 2 2 3" xfId="1527" xr:uid="{00000000-0005-0000-0000-0000A3050000}"/>
    <cellStyle name="標準 19 2 2 3 2" xfId="1528" xr:uid="{00000000-0005-0000-0000-0000A4050000}"/>
    <cellStyle name="標準 19 2 2 3 2 2" xfId="1529" xr:uid="{00000000-0005-0000-0000-0000A5050000}"/>
    <cellStyle name="標準 2" xfId="2" xr:uid="{00000000-0005-0000-0000-0000A6050000}"/>
    <cellStyle name="標準 2 10" xfId="1125" xr:uid="{00000000-0005-0000-0000-0000A7050000}"/>
    <cellStyle name="標準 2 11" xfId="1126" xr:uid="{00000000-0005-0000-0000-0000A8050000}"/>
    <cellStyle name="標準 2 12" xfId="1127" xr:uid="{00000000-0005-0000-0000-0000A9050000}"/>
    <cellStyle name="標準 2 13" xfId="1128" xr:uid="{00000000-0005-0000-0000-0000AA050000}"/>
    <cellStyle name="標準 2 14" xfId="1129" xr:uid="{00000000-0005-0000-0000-0000AB050000}"/>
    <cellStyle name="標準 2 15" xfId="1130" xr:uid="{00000000-0005-0000-0000-0000AC050000}"/>
    <cellStyle name="標準 2 16" xfId="1131" xr:uid="{00000000-0005-0000-0000-0000AD050000}"/>
    <cellStyle name="標準 2 17" xfId="1132" xr:uid="{00000000-0005-0000-0000-0000AE050000}"/>
    <cellStyle name="標準 2 18" xfId="1133" xr:uid="{00000000-0005-0000-0000-0000AF050000}"/>
    <cellStyle name="標準 2 19" xfId="1134" xr:uid="{00000000-0005-0000-0000-0000B0050000}"/>
    <cellStyle name="標準 2 2" xfId="1135" xr:uid="{00000000-0005-0000-0000-0000B1050000}"/>
    <cellStyle name="標準 2 2 10" xfId="1136" xr:uid="{00000000-0005-0000-0000-0000B2050000}"/>
    <cellStyle name="標準 2 2 11" xfId="1137" xr:uid="{00000000-0005-0000-0000-0000B3050000}"/>
    <cellStyle name="標準 2 2 12" xfId="1138" xr:uid="{00000000-0005-0000-0000-0000B4050000}"/>
    <cellStyle name="標準 2 2 13" xfId="1139" xr:uid="{00000000-0005-0000-0000-0000B5050000}"/>
    <cellStyle name="標準 2 2 14" xfId="1140" xr:uid="{00000000-0005-0000-0000-0000B6050000}"/>
    <cellStyle name="標準 2 2 15" xfId="1141" xr:uid="{00000000-0005-0000-0000-0000B7050000}"/>
    <cellStyle name="標準 2 2 16" xfId="1142" xr:uid="{00000000-0005-0000-0000-0000B8050000}"/>
    <cellStyle name="標準 2 2 17" xfId="1143" xr:uid="{00000000-0005-0000-0000-0000B9050000}"/>
    <cellStyle name="標準 2 2 18" xfId="1144" xr:uid="{00000000-0005-0000-0000-0000BA050000}"/>
    <cellStyle name="標準 2 2 19" xfId="1145" xr:uid="{00000000-0005-0000-0000-0000BB050000}"/>
    <cellStyle name="標準 2 2 2" xfId="1146" xr:uid="{00000000-0005-0000-0000-0000BC050000}"/>
    <cellStyle name="標準 2 2 2 2" xfId="1147" xr:uid="{00000000-0005-0000-0000-0000BD050000}"/>
    <cellStyle name="標準 2 2 2 2 2" xfId="1148" xr:uid="{00000000-0005-0000-0000-0000BE050000}"/>
    <cellStyle name="標準 2 2 2 2_23_CRUDマトリックス(機能レベル)" xfId="1149" xr:uid="{00000000-0005-0000-0000-0000BF050000}"/>
    <cellStyle name="標準 2 2 2_23_CRUDマトリックス(機能レベル)" xfId="1150" xr:uid="{00000000-0005-0000-0000-0000C0050000}"/>
    <cellStyle name="標準 2 2 20" xfId="1151" xr:uid="{00000000-0005-0000-0000-0000C1050000}"/>
    <cellStyle name="標準 2 2 21" xfId="1152" xr:uid="{00000000-0005-0000-0000-0000C2050000}"/>
    <cellStyle name="標準 2 2 22" xfId="1153" xr:uid="{00000000-0005-0000-0000-0000C3050000}"/>
    <cellStyle name="標準 2 2 23" xfId="1154" xr:uid="{00000000-0005-0000-0000-0000C4050000}"/>
    <cellStyle name="標準 2 2 24" xfId="1155" xr:uid="{00000000-0005-0000-0000-0000C5050000}"/>
    <cellStyle name="標準 2 2 25" xfId="1156" xr:uid="{00000000-0005-0000-0000-0000C6050000}"/>
    <cellStyle name="標準 2 2 26" xfId="1157" xr:uid="{00000000-0005-0000-0000-0000C7050000}"/>
    <cellStyle name="標準 2 2 27" xfId="1158" xr:uid="{00000000-0005-0000-0000-0000C8050000}"/>
    <cellStyle name="標準 2 2 28" xfId="1159" xr:uid="{00000000-0005-0000-0000-0000C9050000}"/>
    <cellStyle name="標準 2 2 29" xfId="1160" xr:uid="{00000000-0005-0000-0000-0000CA050000}"/>
    <cellStyle name="標準 2 2 3" xfId="1161" xr:uid="{00000000-0005-0000-0000-0000CB050000}"/>
    <cellStyle name="標準 2 2 30" xfId="1162" xr:uid="{00000000-0005-0000-0000-0000CC050000}"/>
    <cellStyle name="標準 2 2 31" xfId="1163" xr:uid="{00000000-0005-0000-0000-0000CD050000}"/>
    <cellStyle name="標準 2 2 4" xfId="1164" xr:uid="{00000000-0005-0000-0000-0000CE050000}"/>
    <cellStyle name="標準 2 2 5" xfId="1165" xr:uid="{00000000-0005-0000-0000-0000CF050000}"/>
    <cellStyle name="標準 2 2 6" xfId="1166" xr:uid="{00000000-0005-0000-0000-0000D0050000}"/>
    <cellStyle name="標準 2 2 7" xfId="1167" xr:uid="{00000000-0005-0000-0000-0000D1050000}"/>
    <cellStyle name="標準 2 2 8" xfId="1168" xr:uid="{00000000-0005-0000-0000-0000D2050000}"/>
    <cellStyle name="標準 2 2 9" xfId="1169" xr:uid="{00000000-0005-0000-0000-0000D3050000}"/>
    <cellStyle name="標準 2 2_23_CRUDマトリックス(機能レベル)" xfId="1170" xr:uid="{00000000-0005-0000-0000-0000D4050000}"/>
    <cellStyle name="標準 2 20" xfId="1171" xr:uid="{00000000-0005-0000-0000-0000D5050000}"/>
    <cellStyle name="標準 2 21" xfId="1172" xr:uid="{00000000-0005-0000-0000-0000D6050000}"/>
    <cellStyle name="標準 2 22" xfId="1173" xr:uid="{00000000-0005-0000-0000-0000D7050000}"/>
    <cellStyle name="標準 2 23" xfId="1174" xr:uid="{00000000-0005-0000-0000-0000D8050000}"/>
    <cellStyle name="標準 2 24" xfId="1175" xr:uid="{00000000-0005-0000-0000-0000D9050000}"/>
    <cellStyle name="標準 2 25" xfId="1176" xr:uid="{00000000-0005-0000-0000-0000DA050000}"/>
    <cellStyle name="標準 2 26" xfId="1687" xr:uid="{00000000-0005-0000-0000-0000DB050000}"/>
    <cellStyle name="標準 2 26 2" xfId="1688" xr:uid="{00000000-0005-0000-0000-0000DC050000}"/>
    <cellStyle name="標準 2 26 3" xfId="1689" xr:uid="{00000000-0005-0000-0000-0000DD050000}"/>
    <cellStyle name="標準 2 3" xfId="1177" xr:uid="{00000000-0005-0000-0000-0000DE050000}"/>
    <cellStyle name="標準 2 3 10" xfId="1178" xr:uid="{00000000-0005-0000-0000-0000DF050000}"/>
    <cellStyle name="標準 2 3 11" xfId="1179" xr:uid="{00000000-0005-0000-0000-0000E0050000}"/>
    <cellStyle name="標準 2 3 12" xfId="1180" xr:uid="{00000000-0005-0000-0000-0000E1050000}"/>
    <cellStyle name="標準 2 3 13" xfId="1181" xr:uid="{00000000-0005-0000-0000-0000E2050000}"/>
    <cellStyle name="標準 2 3 14" xfId="1182" xr:uid="{00000000-0005-0000-0000-0000E3050000}"/>
    <cellStyle name="標準 2 3 15" xfId="1183" xr:uid="{00000000-0005-0000-0000-0000E4050000}"/>
    <cellStyle name="標準 2 3 16" xfId="1184" xr:uid="{00000000-0005-0000-0000-0000E5050000}"/>
    <cellStyle name="標準 2 3 17" xfId="1185" xr:uid="{00000000-0005-0000-0000-0000E6050000}"/>
    <cellStyle name="標準 2 3 18" xfId="1186" xr:uid="{00000000-0005-0000-0000-0000E7050000}"/>
    <cellStyle name="標準 2 3 19" xfId="1187" xr:uid="{00000000-0005-0000-0000-0000E8050000}"/>
    <cellStyle name="標準 2 3 2" xfId="1188" xr:uid="{00000000-0005-0000-0000-0000E9050000}"/>
    <cellStyle name="標準 2 3 2 2" xfId="1189" xr:uid="{00000000-0005-0000-0000-0000EA050000}"/>
    <cellStyle name="標準 2 3 2 2 2" xfId="1190" xr:uid="{00000000-0005-0000-0000-0000EB050000}"/>
    <cellStyle name="標準 2 3 2 2_23_CRUDマトリックス(機能レベル)" xfId="1191" xr:uid="{00000000-0005-0000-0000-0000EC050000}"/>
    <cellStyle name="標準 2 3 2 3" xfId="1690" xr:uid="{00000000-0005-0000-0000-0000ED050000}"/>
    <cellStyle name="標準 2 3 2_23_CRUDマトリックス(機能レベル)" xfId="1192" xr:uid="{00000000-0005-0000-0000-0000EE050000}"/>
    <cellStyle name="標準 2 3 20" xfId="1193" xr:uid="{00000000-0005-0000-0000-0000EF050000}"/>
    <cellStyle name="標準 2 3 21" xfId="1194" xr:uid="{00000000-0005-0000-0000-0000F0050000}"/>
    <cellStyle name="標準 2 3 22" xfId="1195" xr:uid="{00000000-0005-0000-0000-0000F1050000}"/>
    <cellStyle name="標準 2 3 23" xfId="1196" xr:uid="{00000000-0005-0000-0000-0000F2050000}"/>
    <cellStyle name="標準 2 3 24" xfId="1197" xr:uid="{00000000-0005-0000-0000-0000F3050000}"/>
    <cellStyle name="標準 2 3 25" xfId="1198" xr:uid="{00000000-0005-0000-0000-0000F4050000}"/>
    <cellStyle name="標準 2 3 26" xfId="1199" xr:uid="{00000000-0005-0000-0000-0000F5050000}"/>
    <cellStyle name="標準 2 3 27" xfId="1200" xr:uid="{00000000-0005-0000-0000-0000F6050000}"/>
    <cellStyle name="標準 2 3 28" xfId="1201" xr:uid="{00000000-0005-0000-0000-0000F7050000}"/>
    <cellStyle name="標準 2 3 29" xfId="1202" xr:uid="{00000000-0005-0000-0000-0000F8050000}"/>
    <cellStyle name="標準 2 3 3" xfId="1203" xr:uid="{00000000-0005-0000-0000-0000F9050000}"/>
    <cellStyle name="標準 2 3 4" xfId="1204" xr:uid="{00000000-0005-0000-0000-0000FA050000}"/>
    <cellStyle name="標準 2 3 4 2" xfId="1691" xr:uid="{00000000-0005-0000-0000-0000FB050000}"/>
    <cellStyle name="標準 2 3 5" xfId="1205" xr:uid="{00000000-0005-0000-0000-0000FC050000}"/>
    <cellStyle name="標準 2 3 6" xfId="1206" xr:uid="{00000000-0005-0000-0000-0000FD050000}"/>
    <cellStyle name="標準 2 3 7" xfId="1207" xr:uid="{00000000-0005-0000-0000-0000FE050000}"/>
    <cellStyle name="標準 2 3 8" xfId="1208" xr:uid="{00000000-0005-0000-0000-0000FF050000}"/>
    <cellStyle name="標準 2 3 9" xfId="1209" xr:uid="{00000000-0005-0000-0000-000000060000}"/>
    <cellStyle name="標準 2 3_23_CRUDマトリックス(機能レベル)" xfId="1210" xr:uid="{00000000-0005-0000-0000-000001060000}"/>
    <cellStyle name="標準 2 4" xfId="1211" xr:uid="{00000000-0005-0000-0000-000002060000}"/>
    <cellStyle name="標準 2 4 10" xfId="1212" xr:uid="{00000000-0005-0000-0000-000003060000}"/>
    <cellStyle name="標準 2 4 11" xfId="1213" xr:uid="{00000000-0005-0000-0000-000004060000}"/>
    <cellStyle name="標準 2 4 12" xfId="1214" xr:uid="{00000000-0005-0000-0000-000005060000}"/>
    <cellStyle name="標準 2 4 13" xfId="1215" xr:uid="{00000000-0005-0000-0000-000006060000}"/>
    <cellStyle name="標準 2 4 14" xfId="1216" xr:uid="{00000000-0005-0000-0000-000007060000}"/>
    <cellStyle name="標準 2 4 15" xfId="1217" xr:uid="{00000000-0005-0000-0000-000008060000}"/>
    <cellStyle name="標準 2 4 16" xfId="1218" xr:uid="{00000000-0005-0000-0000-000009060000}"/>
    <cellStyle name="標準 2 4 17" xfId="1219" xr:uid="{00000000-0005-0000-0000-00000A060000}"/>
    <cellStyle name="標準 2 4 18" xfId="1220" xr:uid="{00000000-0005-0000-0000-00000B060000}"/>
    <cellStyle name="標準 2 4 19" xfId="1221" xr:uid="{00000000-0005-0000-0000-00000C060000}"/>
    <cellStyle name="標準 2 4 2" xfId="1222" xr:uid="{00000000-0005-0000-0000-00000D060000}"/>
    <cellStyle name="標準 2 4 2 2" xfId="1692" xr:uid="{00000000-0005-0000-0000-00000E060000}"/>
    <cellStyle name="標準 2 4 20" xfId="1223" xr:uid="{00000000-0005-0000-0000-00000F060000}"/>
    <cellStyle name="標準 2 4 21" xfId="1224" xr:uid="{00000000-0005-0000-0000-000010060000}"/>
    <cellStyle name="標準 2 4 22" xfId="1225" xr:uid="{00000000-0005-0000-0000-000011060000}"/>
    <cellStyle name="標準 2 4 23" xfId="1226" xr:uid="{00000000-0005-0000-0000-000012060000}"/>
    <cellStyle name="標準 2 4 24" xfId="1227" xr:uid="{00000000-0005-0000-0000-000013060000}"/>
    <cellStyle name="標準 2 4 3" xfId="1228" xr:uid="{00000000-0005-0000-0000-000014060000}"/>
    <cellStyle name="標準 2 4 4" xfId="1229" xr:uid="{00000000-0005-0000-0000-000015060000}"/>
    <cellStyle name="標準 2 4 5" xfId="1230" xr:uid="{00000000-0005-0000-0000-000016060000}"/>
    <cellStyle name="標準 2 4 6" xfId="1231" xr:uid="{00000000-0005-0000-0000-000017060000}"/>
    <cellStyle name="標準 2 4 7" xfId="1232" xr:uid="{00000000-0005-0000-0000-000018060000}"/>
    <cellStyle name="標準 2 4 8" xfId="1233" xr:uid="{00000000-0005-0000-0000-000019060000}"/>
    <cellStyle name="標準 2 4 9" xfId="1234" xr:uid="{00000000-0005-0000-0000-00001A060000}"/>
    <cellStyle name="標準 2 4_23_CRUDマトリックス(機能レベル)" xfId="1235" xr:uid="{00000000-0005-0000-0000-00001B060000}"/>
    <cellStyle name="標準 2 5" xfId="1236" xr:uid="{00000000-0005-0000-0000-00001C060000}"/>
    <cellStyle name="標準 2 5 10" xfId="1237" xr:uid="{00000000-0005-0000-0000-00001D060000}"/>
    <cellStyle name="標準 2 5 11" xfId="1238" xr:uid="{00000000-0005-0000-0000-00001E060000}"/>
    <cellStyle name="標準 2 5 12" xfId="1239" xr:uid="{00000000-0005-0000-0000-00001F060000}"/>
    <cellStyle name="標準 2 5 13" xfId="1240" xr:uid="{00000000-0005-0000-0000-000020060000}"/>
    <cellStyle name="標準 2 5 14" xfId="1241" xr:uid="{00000000-0005-0000-0000-000021060000}"/>
    <cellStyle name="標準 2 5 15" xfId="1242" xr:uid="{00000000-0005-0000-0000-000022060000}"/>
    <cellStyle name="標準 2 5 16" xfId="1243" xr:uid="{00000000-0005-0000-0000-000023060000}"/>
    <cellStyle name="標準 2 5 17" xfId="1244" xr:uid="{00000000-0005-0000-0000-000024060000}"/>
    <cellStyle name="標準 2 5 18" xfId="1245" xr:uid="{00000000-0005-0000-0000-000025060000}"/>
    <cellStyle name="標準 2 5 19" xfId="1246" xr:uid="{00000000-0005-0000-0000-000026060000}"/>
    <cellStyle name="標準 2 5 2" xfId="1247" xr:uid="{00000000-0005-0000-0000-000027060000}"/>
    <cellStyle name="標準 2 5 2 2" xfId="1550" xr:uid="{00000000-0005-0000-0000-000028060000}"/>
    <cellStyle name="標準 2 5 2 2 2" xfId="1693" xr:uid="{00000000-0005-0000-0000-000029060000}"/>
    <cellStyle name="標準 2 5 2 2 2 2" xfId="1748" xr:uid="{00000000-0005-0000-0000-00002A060000}"/>
    <cellStyle name="標準 2 5 20" xfId="1248" xr:uid="{00000000-0005-0000-0000-00002B060000}"/>
    <cellStyle name="標準 2 5 21" xfId="1249" xr:uid="{00000000-0005-0000-0000-00002C060000}"/>
    <cellStyle name="標準 2 5 22" xfId="1250" xr:uid="{00000000-0005-0000-0000-00002D060000}"/>
    <cellStyle name="標準 2 5 23" xfId="1251" xr:uid="{00000000-0005-0000-0000-00002E060000}"/>
    <cellStyle name="標準 2 5 3" xfId="1252" xr:uid="{00000000-0005-0000-0000-00002F060000}"/>
    <cellStyle name="標準 2 5 3 2" xfId="1530" xr:uid="{00000000-0005-0000-0000-000030060000}"/>
    <cellStyle name="標準 2 5 4" xfId="1253" xr:uid="{00000000-0005-0000-0000-000031060000}"/>
    <cellStyle name="標準 2 5 5" xfId="1254" xr:uid="{00000000-0005-0000-0000-000032060000}"/>
    <cellStyle name="標準 2 5 6" xfId="1255" xr:uid="{00000000-0005-0000-0000-000033060000}"/>
    <cellStyle name="標準 2 5 7" xfId="1256" xr:uid="{00000000-0005-0000-0000-000034060000}"/>
    <cellStyle name="標準 2 5 8" xfId="1257" xr:uid="{00000000-0005-0000-0000-000035060000}"/>
    <cellStyle name="標準 2 5 9" xfId="1258" xr:uid="{00000000-0005-0000-0000-000036060000}"/>
    <cellStyle name="標準 2 5_23_CRUDマトリックス(機能レベル)" xfId="1259" xr:uid="{00000000-0005-0000-0000-000037060000}"/>
    <cellStyle name="標準 2 6" xfId="1260" xr:uid="{00000000-0005-0000-0000-000038060000}"/>
    <cellStyle name="標準 2 6 10" xfId="1261" xr:uid="{00000000-0005-0000-0000-000039060000}"/>
    <cellStyle name="標準 2 6 11" xfId="1262" xr:uid="{00000000-0005-0000-0000-00003A060000}"/>
    <cellStyle name="標準 2 6 12" xfId="1263" xr:uid="{00000000-0005-0000-0000-00003B060000}"/>
    <cellStyle name="標準 2 6 13" xfId="1264" xr:uid="{00000000-0005-0000-0000-00003C060000}"/>
    <cellStyle name="標準 2 6 14" xfId="1265" xr:uid="{00000000-0005-0000-0000-00003D060000}"/>
    <cellStyle name="標準 2 6 15" xfId="1266" xr:uid="{00000000-0005-0000-0000-00003E060000}"/>
    <cellStyle name="標準 2 6 16" xfId="1267" xr:uid="{00000000-0005-0000-0000-00003F060000}"/>
    <cellStyle name="標準 2 6 17" xfId="1268" xr:uid="{00000000-0005-0000-0000-000040060000}"/>
    <cellStyle name="標準 2 6 18" xfId="1269" xr:uid="{00000000-0005-0000-0000-000041060000}"/>
    <cellStyle name="標準 2 6 19" xfId="1270" xr:uid="{00000000-0005-0000-0000-000042060000}"/>
    <cellStyle name="標準 2 6 2" xfId="1271" xr:uid="{00000000-0005-0000-0000-000043060000}"/>
    <cellStyle name="標準 2 6 20" xfId="1272" xr:uid="{00000000-0005-0000-0000-000044060000}"/>
    <cellStyle name="標準 2 6 21" xfId="1273" xr:uid="{00000000-0005-0000-0000-000045060000}"/>
    <cellStyle name="標準 2 6 22" xfId="1274" xr:uid="{00000000-0005-0000-0000-000046060000}"/>
    <cellStyle name="標準 2 6 23" xfId="1694" xr:uid="{00000000-0005-0000-0000-000047060000}"/>
    <cellStyle name="標準 2 6 3" xfId="1275" xr:uid="{00000000-0005-0000-0000-000048060000}"/>
    <cellStyle name="標準 2 6 4" xfId="1276" xr:uid="{00000000-0005-0000-0000-000049060000}"/>
    <cellStyle name="標準 2 6 5" xfId="1277" xr:uid="{00000000-0005-0000-0000-00004A060000}"/>
    <cellStyle name="標準 2 6 6" xfId="1278" xr:uid="{00000000-0005-0000-0000-00004B060000}"/>
    <cellStyle name="標準 2 6 7" xfId="1279" xr:uid="{00000000-0005-0000-0000-00004C060000}"/>
    <cellStyle name="標準 2 6 8" xfId="1280" xr:uid="{00000000-0005-0000-0000-00004D060000}"/>
    <cellStyle name="標準 2 6 9" xfId="1281" xr:uid="{00000000-0005-0000-0000-00004E060000}"/>
    <cellStyle name="標準 2 6_23_CRUDマトリックス(機能レベル)" xfId="1282" xr:uid="{00000000-0005-0000-0000-00004F060000}"/>
    <cellStyle name="標準 2 7" xfId="1283" xr:uid="{00000000-0005-0000-0000-000050060000}"/>
    <cellStyle name="標準 2 7 2" xfId="1531" xr:uid="{00000000-0005-0000-0000-000051060000}"/>
    <cellStyle name="標準 2 7 2 2" xfId="1532" xr:uid="{00000000-0005-0000-0000-000052060000}"/>
    <cellStyle name="標準 2 7 2 3" xfId="1533" xr:uid="{00000000-0005-0000-0000-000053060000}"/>
    <cellStyle name="標準 2 7 2 3 2" xfId="1389" xr:uid="{00000000-0005-0000-0000-000054060000}"/>
    <cellStyle name="標準 2 8" xfId="1284" xr:uid="{00000000-0005-0000-0000-000055060000}"/>
    <cellStyle name="標準 2 9" xfId="1285" xr:uid="{00000000-0005-0000-0000-000056060000}"/>
    <cellStyle name="標準 2 9 2" xfId="1534" xr:uid="{00000000-0005-0000-0000-000057060000}"/>
    <cellStyle name="標準 2 9 2 2" xfId="1535" xr:uid="{00000000-0005-0000-0000-000058060000}"/>
    <cellStyle name="標準 2 9 2 2 2" xfId="1536" xr:uid="{00000000-0005-0000-0000-000059060000}"/>
    <cellStyle name="標準 2 9 2 2 3" xfId="1537" xr:uid="{00000000-0005-0000-0000-00005A060000}"/>
    <cellStyle name="標準 2 9 2 2 3 2" xfId="1386" xr:uid="{00000000-0005-0000-0000-00005B060000}"/>
    <cellStyle name="標準 2 9 2 2 3 2 2" xfId="1538" xr:uid="{00000000-0005-0000-0000-00005C060000}"/>
    <cellStyle name="標準 2 9 2 3" xfId="1539" xr:uid="{00000000-0005-0000-0000-00005D060000}"/>
    <cellStyle name="標準 2 9 2 4" xfId="1540" xr:uid="{00000000-0005-0000-0000-00005E060000}"/>
    <cellStyle name="標準 2 9 2 4 2" xfId="1541" xr:uid="{00000000-0005-0000-0000-00005F060000}"/>
    <cellStyle name="標準 2 9 2 4 2 2" xfId="1542" xr:uid="{00000000-0005-0000-0000-000060060000}"/>
    <cellStyle name="標準 2 9 2 4 2 2 2" xfId="1543" xr:uid="{00000000-0005-0000-0000-000061060000}"/>
    <cellStyle name="標準 20" xfId="1544" xr:uid="{00000000-0005-0000-0000-000062060000}"/>
    <cellStyle name="標準 20 2" xfId="1286" xr:uid="{00000000-0005-0000-0000-000063060000}"/>
    <cellStyle name="標準 20 2 2" xfId="1545" xr:uid="{00000000-0005-0000-0000-000064060000}"/>
    <cellStyle name="標準 20 3" xfId="1287" xr:uid="{00000000-0005-0000-0000-000065060000}"/>
    <cellStyle name="標準 20 4" xfId="1288" xr:uid="{00000000-0005-0000-0000-000066060000}"/>
    <cellStyle name="標準 21" xfId="1546" xr:uid="{00000000-0005-0000-0000-000067060000}"/>
    <cellStyle name="標準 21 2" xfId="1289" xr:uid="{00000000-0005-0000-0000-000068060000}"/>
    <cellStyle name="標準 21 3" xfId="1290" xr:uid="{00000000-0005-0000-0000-000069060000}"/>
    <cellStyle name="標準 22" xfId="1547" xr:uid="{00000000-0005-0000-0000-00006A060000}"/>
    <cellStyle name="標準 22 2" xfId="1291" xr:uid="{00000000-0005-0000-0000-00006B060000}"/>
    <cellStyle name="標準 22 2 2" xfId="1548" xr:uid="{00000000-0005-0000-0000-00006C060000}"/>
    <cellStyle name="標準 23 2" xfId="1292" xr:uid="{00000000-0005-0000-0000-00006D060000}"/>
    <cellStyle name="標準 23 3" xfId="1293" xr:uid="{00000000-0005-0000-0000-00006E060000}"/>
    <cellStyle name="標準 23 4" xfId="1294" xr:uid="{00000000-0005-0000-0000-00006F060000}"/>
    <cellStyle name="標準 24 2" xfId="1295" xr:uid="{00000000-0005-0000-0000-000070060000}"/>
    <cellStyle name="標準 24 3" xfId="1296" xr:uid="{00000000-0005-0000-0000-000071060000}"/>
    <cellStyle name="標準 25 2" xfId="1297" xr:uid="{00000000-0005-0000-0000-000072060000}"/>
    <cellStyle name="標準 3" xfId="1298" xr:uid="{00000000-0005-0000-0000-000073060000}"/>
    <cellStyle name="標準 3 10" xfId="1299" xr:uid="{00000000-0005-0000-0000-000074060000}"/>
    <cellStyle name="標準 3 11" xfId="1300" xr:uid="{00000000-0005-0000-0000-000075060000}"/>
    <cellStyle name="標準 3 12" xfId="1301" xr:uid="{00000000-0005-0000-0000-000076060000}"/>
    <cellStyle name="標準 3 13" xfId="1302" xr:uid="{00000000-0005-0000-0000-000077060000}"/>
    <cellStyle name="標準 3 14" xfId="1303" xr:uid="{00000000-0005-0000-0000-000078060000}"/>
    <cellStyle name="標準 3 15" xfId="1304" xr:uid="{00000000-0005-0000-0000-000079060000}"/>
    <cellStyle name="標準 3 16" xfId="1305" xr:uid="{00000000-0005-0000-0000-00007A060000}"/>
    <cellStyle name="標準 3 17" xfId="1306" xr:uid="{00000000-0005-0000-0000-00007B060000}"/>
    <cellStyle name="標準 3 18" xfId="1307" xr:uid="{00000000-0005-0000-0000-00007C060000}"/>
    <cellStyle name="標準 3 19" xfId="1308" xr:uid="{00000000-0005-0000-0000-00007D060000}"/>
    <cellStyle name="標準 3 2" xfId="1309" xr:uid="{00000000-0005-0000-0000-00007E060000}"/>
    <cellStyle name="標準 3 2 2" xfId="1310" xr:uid="{00000000-0005-0000-0000-00007F060000}"/>
    <cellStyle name="標準 3 2 2 2" xfId="1695" xr:uid="{00000000-0005-0000-0000-000080060000}"/>
    <cellStyle name="標準 3 2 2 2 2" xfId="1696" xr:uid="{00000000-0005-0000-0000-000081060000}"/>
    <cellStyle name="標準 3 2 2 2 2 2" xfId="1697" xr:uid="{00000000-0005-0000-0000-000082060000}"/>
    <cellStyle name="標準 3 2 2 2 3" xfId="1698" xr:uid="{00000000-0005-0000-0000-000083060000}"/>
    <cellStyle name="標準 3 2 2 3" xfId="1699" xr:uid="{00000000-0005-0000-0000-000084060000}"/>
    <cellStyle name="標準 3 2 2 4" xfId="1700" xr:uid="{00000000-0005-0000-0000-000085060000}"/>
    <cellStyle name="標準 3 2 2 5" xfId="1701" xr:uid="{00000000-0005-0000-0000-000086060000}"/>
    <cellStyle name="標準 3 2 3" xfId="1702" xr:uid="{00000000-0005-0000-0000-000087060000}"/>
    <cellStyle name="標準 3 2 3 2" xfId="1703" xr:uid="{00000000-0005-0000-0000-000088060000}"/>
    <cellStyle name="標準 3 2 3 2 2" xfId="1704" xr:uid="{00000000-0005-0000-0000-000089060000}"/>
    <cellStyle name="標準 3 2 3 2 2 2" xfId="1705" xr:uid="{00000000-0005-0000-0000-00008A060000}"/>
    <cellStyle name="標準 3 2 3 3" xfId="1706" xr:uid="{00000000-0005-0000-0000-00008B060000}"/>
    <cellStyle name="標準 3 2 3 3 2" xfId="1707" xr:uid="{00000000-0005-0000-0000-00008C060000}"/>
    <cellStyle name="標準 3 2 3 4" xfId="1708" xr:uid="{00000000-0005-0000-0000-00008D060000}"/>
    <cellStyle name="標準 3 2 4" xfId="1709" xr:uid="{00000000-0005-0000-0000-00008E060000}"/>
    <cellStyle name="標準 3 2 5" xfId="1710" xr:uid="{00000000-0005-0000-0000-00008F060000}"/>
    <cellStyle name="標準 3 2 5 2" xfId="1711" xr:uid="{00000000-0005-0000-0000-000090060000}"/>
    <cellStyle name="標準 3 20" xfId="1311" xr:uid="{00000000-0005-0000-0000-000091060000}"/>
    <cellStyle name="標準 3 21" xfId="1312" xr:uid="{00000000-0005-0000-0000-000092060000}"/>
    <cellStyle name="標準 3 22" xfId="1313" xr:uid="{00000000-0005-0000-0000-000093060000}"/>
    <cellStyle name="標準 3 23" xfId="1314" xr:uid="{00000000-0005-0000-0000-000094060000}"/>
    <cellStyle name="標準 3 24" xfId="1315" xr:uid="{00000000-0005-0000-0000-000095060000}"/>
    <cellStyle name="標準 3 25" xfId="1316" xr:uid="{00000000-0005-0000-0000-000096060000}"/>
    <cellStyle name="標準 3 26" xfId="1317" xr:uid="{00000000-0005-0000-0000-000097060000}"/>
    <cellStyle name="標準 3 27" xfId="1318" xr:uid="{00000000-0005-0000-0000-000098060000}"/>
    <cellStyle name="標準 3 28" xfId="1319" xr:uid="{00000000-0005-0000-0000-000099060000}"/>
    <cellStyle name="標準 3 29" xfId="1320" xr:uid="{00000000-0005-0000-0000-00009A060000}"/>
    <cellStyle name="標準 3 3" xfId="1321" xr:uid="{00000000-0005-0000-0000-00009B060000}"/>
    <cellStyle name="標準 3 3 2" xfId="1712" xr:uid="{00000000-0005-0000-0000-00009C060000}"/>
    <cellStyle name="標準 3 3 2 2" xfId="1713" xr:uid="{00000000-0005-0000-0000-00009D060000}"/>
    <cellStyle name="標準 3 3 3" xfId="1714" xr:uid="{00000000-0005-0000-0000-00009E060000}"/>
    <cellStyle name="標準 3 3 3 2" xfId="1715" xr:uid="{00000000-0005-0000-0000-00009F060000}"/>
    <cellStyle name="標準 3 3 4" xfId="1716" xr:uid="{00000000-0005-0000-0000-0000A0060000}"/>
    <cellStyle name="標準 3 30" xfId="1749" xr:uid="{00000000-0005-0000-0000-0000A1060000}"/>
    <cellStyle name="標準 3 4" xfId="1322" xr:uid="{00000000-0005-0000-0000-0000A2060000}"/>
    <cellStyle name="標準 3 4 2" xfId="1717" xr:uid="{00000000-0005-0000-0000-0000A3060000}"/>
    <cellStyle name="標準 3 5" xfId="1323" xr:uid="{00000000-0005-0000-0000-0000A4060000}"/>
    <cellStyle name="標準 3 5 2" xfId="1718" xr:uid="{00000000-0005-0000-0000-0000A5060000}"/>
    <cellStyle name="標準 3 6" xfId="1324" xr:uid="{00000000-0005-0000-0000-0000A6060000}"/>
    <cellStyle name="標準 3 6 2" xfId="1719" xr:uid="{00000000-0005-0000-0000-0000A7060000}"/>
    <cellStyle name="標準 3 7" xfId="1325" xr:uid="{00000000-0005-0000-0000-0000A8060000}"/>
    <cellStyle name="標準 3 8" xfId="1326" xr:uid="{00000000-0005-0000-0000-0000A9060000}"/>
    <cellStyle name="標準 3 9" xfId="1327" xr:uid="{00000000-0005-0000-0000-0000AA060000}"/>
    <cellStyle name="標準 4" xfId="1328" xr:uid="{00000000-0005-0000-0000-0000AB060000}"/>
    <cellStyle name="標準 4 2" xfId="1329" xr:uid="{00000000-0005-0000-0000-0000AC060000}"/>
    <cellStyle name="標準 4 2 2" xfId="1330" xr:uid="{00000000-0005-0000-0000-0000AD060000}"/>
    <cellStyle name="標準 4 2 2 2" xfId="1720" xr:uid="{00000000-0005-0000-0000-0000AE060000}"/>
    <cellStyle name="標準 4 2 3" xfId="1721" xr:uid="{00000000-0005-0000-0000-0000AF060000}"/>
    <cellStyle name="標準 4 2 3 2" xfId="1722" xr:uid="{00000000-0005-0000-0000-0000B0060000}"/>
    <cellStyle name="標準 4 2 4" xfId="1723" xr:uid="{00000000-0005-0000-0000-0000B1060000}"/>
    <cellStyle name="標準 4 3" xfId="1331" xr:uid="{00000000-0005-0000-0000-0000B2060000}"/>
    <cellStyle name="標準 4 3 2" xfId="1724" xr:uid="{00000000-0005-0000-0000-0000B3060000}"/>
    <cellStyle name="標準 4 3 2 2" xfId="1725" xr:uid="{00000000-0005-0000-0000-0000B4060000}"/>
    <cellStyle name="標準 4 3 3" xfId="1726" xr:uid="{00000000-0005-0000-0000-0000B5060000}"/>
    <cellStyle name="標準 4 3 3 2" xfId="1727" xr:uid="{00000000-0005-0000-0000-0000B6060000}"/>
    <cellStyle name="標準 4 3 4" xfId="1728" xr:uid="{00000000-0005-0000-0000-0000B7060000}"/>
    <cellStyle name="標準 4 3 5" xfId="1729" xr:uid="{00000000-0005-0000-0000-0000B8060000}"/>
    <cellStyle name="標準 4 3 5 2" xfId="1730" xr:uid="{00000000-0005-0000-0000-0000B9060000}"/>
    <cellStyle name="標準 4 4" xfId="1332" xr:uid="{00000000-0005-0000-0000-0000BA060000}"/>
    <cellStyle name="標準 4 4 2" xfId="1731" xr:uid="{00000000-0005-0000-0000-0000BB060000}"/>
    <cellStyle name="標準 4 5" xfId="1333" xr:uid="{00000000-0005-0000-0000-0000BC060000}"/>
    <cellStyle name="標準 4 5 2" xfId="1732" xr:uid="{00000000-0005-0000-0000-0000BD060000}"/>
    <cellStyle name="標準 5" xfId="1334" xr:uid="{00000000-0005-0000-0000-0000BE060000}"/>
    <cellStyle name="標準 5 2" xfId="1335" xr:uid="{00000000-0005-0000-0000-0000BF060000}"/>
    <cellStyle name="標準 5 2 2" xfId="1733" xr:uid="{00000000-0005-0000-0000-0000C0060000}"/>
    <cellStyle name="標準 5 2 2 2" xfId="1734" xr:uid="{00000000-0005-0000-0000-0000C1060000}"/>
    <cellStyle name="標準 5 2 3" xfId="1735" xr:uid="{00000000-0005-0000-0000-0000C2060000}"/>
    <cellStyle name="標準 5 3" xfId="1736" xr:uid="{00000000-0005-0000-0000-0000C3060000}"/>
    <cellStyle name="標準 5 3 2" xfId="1737" xr:uid="{00000000-0005-0000-0000-0000C4060000}"/>
    <cellStyle name="標準 5 3 3" xfId="1747" xr:uid="{00000000-0005-0000-0000-0000C5060000}"/>
    <cellStyle name="標準 5 4" xfId="1738" xr:uid="{00000000-0005-0000-0000-0000C6060000}"/>
    <cellStyle name="標準 6" xfId="1336" xr:uid="{00000000-0005-0000-0000-0000C7060000}"/>
    <cellStyle name="標準 6 2" xfId="1337" xr:uid="{00000000-0005-0000-0000-0000C8060000}"/>
    <cellStyle name="標準 6 2 2" xfId="1338" xr:uid="{00000000-0005-0000-0000-0000C9060000}"/>
    <cellStyle name="標準 6 2 2 2" xfId="1339" xr:uid="{00000000-0005-0000-0000-0000CA060000}"/>
    <cellStyle name="標準 6 2 3" xfId="1739" xr:uid="{00000000-0005-0000-0000-0000CB060000}"/>
    <cellStyle name="標準 6 3" xfId="1340" xr:uid="{00000000-0005-0000-0000-0000CC060000}"/>
    <cellStyle name="標準 6 3 2" xfId="1740" xr:uid="{00000000-0005-0000-0000-0000CD060000}"/>
    <cellStyle name="標準 6 3 3" xfId="1741" xr:uid="{00000000-0005-0000-0000-0000CE060000}"/>
    <cellStyle name="標準 6 3 3 2" xfId="1742" xr:uid="{00000000-0005-0000-0000-0000CF060000}"/>
    <cellStyle name="標準 7" xfId="1341" xr:uid="{00000000-0005-0000-0000-0000D0060000}"/>
    <cellStyle name="標準 7 2" xfId="1342" xr:uid="{00000000-0005-0000-0000-0000D1060000}"/>
    <cellStyle name="標準 7 3" xfId="1343" xr:uid="{00000000-0005-0000-0000-0000D2060000}"/>
    <cellStyle name="標準 8" xfId="1344" xr:uid="{00000000-0005-0000-0000-0000D3060000}"/>
    <cellStyle name="標準 8 2" xfId="1345" xr:uid="{00000000-0005-0000-0000-0000D4060000}"/>
    <cellStyle name="標準 8 3" xfId="1346" xr:uid="{00000000-0005-0000-0000-0000D5060000}"/>
    <cellStyle name="標準 8 4" xfId="1347" xr:uid="{00000000-0005-0000-0000-0000D6060000}"/>
    <cellStyle name="標準 8 5" xfId="1348" xr:uid="{00000000-0005-0000-0000-0000D7060000}"/>
    <cellStyle name="標準 8 6" xfId="1349" xr:uid="{00000000-0005-0000-0000-0000D8060000}"/>
    <cellStyle name="標準 8 7" xfId="1350" xr:uid="{00000000-0005-0000-0000-0000D9060000}"/>
    <cellStyle name="標準 9" xfId="1351" xr:uid="{00000000-0005-0000-0000-0000DA060000}"/>
    <cellStyle name="標準 9 2" xfId="1352" xr:uid="{00000000-0005-0000-0000-0000DB060000}"/>
    <cellStyle name="標準 9 3" xfId="1353" xr:uid="{00000000-0005-0000-0000-0000DC060000}"/>
    <cellStyle name="標準 9 4" xfId="1354" xr:uid="{00000000-0005-0000-0000-0000DD060000}"/>
    <cellStyle name="標準 9 5" xfId="1355" xr:uid="{00000000-0005-0000-0000-0000DE060000}"/>
    <cellStyle name="標準 9 6" xfId="1356" xr:uid="{00000000-0005-0000-0000-0000DF060000}"/>
    <cellStyle name="未定義" xfId="1743" xr:uid="{00000000-0005-0000-0000-0000E0060000}"/>
    <cellStyle name="良い" xfId="1745" builtinId="26" customBuiltin="1"/>
    <cellStyle name="良い 10" xfId="1357" xr:uid="{00000000-0005-0000-0000-0000E2060000}"/>
    <cellStyle name="良い 11" xfId="1358" xr:uid="{00000000-0005-0000-0000-0000E3060000}"/>
    <cellStyle name="良い 12" xfId="1359" xr:uid="{00000000-0005-0000-0000-0000E4060000}"/>
    <cellStyle name="良い 13" xfId="1360" xr:uid="{00000000-0005-0000-0000-0000E5060000}"/>
    <cellStyle name="良い 14" xfId="1361" xr:uid="{00000000-0005-0000-0000-0000E6060000}"/>
    <cellStyle name="良い 15" xfId="1362" xr:uid="{00000000-0005-0000-0000-0000E7060000}"/>
    <cellStyle name="良い 16" xfId="1363" xr:uid="{00000000-0005-0000-0000-0000E8060000}"/>
    <cellStyle name="良い 17" xfId="1364" xr:uid="{00000000-0005-0000-0000-0000E9060000}"/>
    <cellStyle name="良い 18" xfId="1365" xr:uid="{00000000-0005-0000-0000-0000EA060000}"/>
    <cellStyle name="良い 19" xfId="1366" xr:uid="{00000000-0005-0000-0000-0000EB060000}"/>
    <cellStyle name="良い 2" xfId="1367" xr:uid="{00000000-0005-0000-0000-0000EC060000}"/>
    <cellStyle name="良い 2 2" xfId="1368" xr:uid="{00000000-0005-0000-0000-0000ED060000}"/>
    <cellStyle name="良い 2 2 2" xfId="1744" xr:uid="{00000000-0005-0000-0000-0000EE060000}"/>
    <cellStyle name="良い 20" xfId="1369" xr:uid="{00000000-0005-0000-0000-0000EF060000}"/>
    <cellStyle name="良い 21" xfId="1370" xr:uid="{00000000-0005-0000-0000-0000F0060000}"/>
    <cellStyle name="良い 22" xfId="1371" xr:uid="{00000000-0005-0000-0000-0000F1060000}"/>
    <cellStyle name="良い 23" xfId="1372" xr:uid="{00000000-0005-0000-0000-0000F2060000}"/>
    <cellStyle name="良い 24" xfId="1373" xr:uid="{00000000-0005-0000-0000-0000F3060000}"/>
    <cellStyle name="良い 25" xfId="1374" xr:uid="{00000000-0005-0000-0000-0000F4060000}"/>
    <cellStyle name="良い 3" xfId="1375" xr:uid="{00000000-0005-0000-0000-0000F5060000}"/>
    <cellStyle name="良い 3 2" xfId="1376" xr:uid="{00000000-0005-0000-0000-0000F6060000}"/>
    <cellStyle name="良い 4" xfId="1377" xr:uid="{00000000-0005-0000-0000-0000F7060000}"/>
    <cellStyle name="良い 5" xfId="1378" xr:uid="{00000000-0005-0000-0000-0000F8060000}"/>
    <cellStyle name="良い 6" xfId="1379" xr:uid="{00000000-0005-0000-0000-0000F9060000}"/>
    <cellStyle name="良い 7" xfId="1380" xr:uid="{00000000-0005-0000-0000-0000FA060000}"/>
    <cellStyle name="良い 8" xfId="1381" xr:uid="{00000000-0005-0000-0000-0000FB060000}"/>
    <cellStyle name="良い 9" xfId="1382" xr:uid="{00000000-0005-0000-0000-0000FC060000}"/>
  </cellStyles>
  <dxfs count="0"/>
  <tableStyles count="0" defaultTableStyle="TableStyleMedium2" defaultPivotStyle="PivotStyleLight16"/>
  <colors>
    <mruColors>
      <color rgb="FF7F7F7F"/>
      <color rgb="FFFFC000"/>
      <color rgb="FFFFC04D"/>
      <color rgb="FFFFCCCC"/>
      <color rgb="FF4F81BD"/>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39870975038524"/>
          <c:y val="0.13409150157055996"/>
          <c:w val="0.83650397960481981"/>
          <c:h val="0.83872400711937178"/>
        </c:manualLayout>
      </c:layout>
      <c:barChart>
        <c:barDir val="bar"/>
        <c:grouping val="percentStacked"/>
        <c:varyColors val="0"/>
        <c:ser>
          <c:idx val="0"/>
          <c:order val="0"/>
          <c:tx>
            <c:strRef>
              <c:f>年齢階層別_医療費全体における歯科医療費!$O$22</c:f>
              <c:strCache>
                <c:ptCount val="1"/>
                <c:pt idx="0">
                  <c:v>歯科</c:v>
                </c:pt>
              </c:strCache>
            </c:strRef>
          </c:tx>
          <c:spPr>
            <a:solidFill>
              <a:schemeClr val="accent1"/>
            </a:solidFill>
            <a:ln>
              <a:noFill/>
            </a:ln>
            <a:effectLst/>
          </c:spPr>
          <c:invertIfNegative val="0"/>
          <c:dLbls>
            <c:dLbl>
              <c:idx val="0"/>
              <c:layout>
                <c:manualLayout>
                  <c:x val="7.8746348215607467E-3"/>
                  <c:y val="-5.0124711360150107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B5-454A-B599-9AAC961F8CD6}"/>
                </c:ext>
              </c:extLst>
            </c:dLbl>
            <c:dLbl>
              <c:idx val="1"/>
              <c:layout>
                <c:manualLayout>
                  <c:x val="9.4495617858729158E-3"/>
                  <c:y val="-5.2627621686574373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5-454A-B599-9AAC961F8CD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年齢階層別_医療費全体における歯科医療費!$P$21:$W$21</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年齢階層別_医療費全体における歯科医療費!$P$22:$W$22</c:f>
              <c:numCache>
                <c:formatCode>0.0%</c:formatCode>
                <c:ptCount val="8"/>
                <c:pt idx="0">
                  <c:v>2.8938176917305797E-2</c:v>
                </c:pt>
                <c:pt idx="1">
                  <c:v>2.7892741706593872E-2</c:v>
                </c:pt>
                <c:pt idx="2">
                  <c:v>5.8647846133319963E-2</c:v>
                </c:pt>
                <c:pt idx="3">
                  <c:v>5.1463000707532791E-2</c:v>
                </c:pt>
                <c:pt idx="4">
                  <c:v>4.4094303721137255E-2</c:v>
                </c:pt>
                <c:pt idx="5">
                  <c:v>4.1595246366694205E-2</c:v>
                </c:pt>
                <c:pt idx="6">
                  <c:v>4.2734415678277883E-2</c:v>
                </c:pt>
                <c:pt idx="7">
                  <c:v>4.9790623415706288E-2</c:v>
                </c:pt>
              </c:numCache>
            </c:numRef>
          </c:val>
          <c:extLst>
            <c:ext xmlns:c16="http://schemas.microsoft.com/office/drawing/2014/chart" uri="{C3380CC4-5D6E-409C-BE32-E72D297353CC}">
              <c16:uniqueId val="{00000000-8729-4425-A8E5-70FA36AE880D}"/>
            </c:ext>
          </c:extLst>
        </c:ser>
        <c:ser>
          <c:idx val="1"/>
          <c:order val="1"/>
          <c:tx>
            <c:strRef>
              <c:f>年齢階層別_医療費全体における歯科医療費!$O$23</c:f>
              <c:strCache>
                <c:ptCount val="1"/>
                <c:pt idx="0">
                  <c:v>入院</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年齢階層別_医療費全体における歯科医療費!$P$21:$W$21</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年齢階層別_医療費全体における歯科医療費!$P$23:$W$23</c:f>
              <c:numCache>
                <c:formatCode>0.0%</c:formatCode>
                <c:ptCount val="8"/>
                <c:pt idx="0">
                  <c:v>0.43910276392963465</c:v>
                </c:pt>
                <c:pt idx="1">
                  <c:v>0.44737044228063416</c:v>
                </c:pt>
                <c:pt idx="2">
                  <c:v>0.41044996496812425</c:v>
                </c:pt>
                <c:pt idx="3">
                  <c:v>0.45639084156249199</c:v>
                </c:pt>
                <c:pt idx="4">
                  <c:v>0.52766134057629788</c:v>
                </c:pt>
                <c:pt idx="5">
                  <c:v>0.58896042053759079</c:v>
                </c:pt>
                <c:pt idx="6">
                  <c:v>0.63220069025889025</c:v>
                </c:pt>
                <c:pt idx="7">
                  <c:v>0.48310958932877429</c:v>
                </c:pt>
              </c:numCache>
            </c:numRef>
          </c:val>
          <c:extLst>
            <c:ext xmlns:c16="http://schemas.microsoft.com/office/drawing/2014/chart" uri="{C3380CC4-5D6E-409C-BE32-E72D297353CC}">
              <c16:uniqueId val="{00000001-8729-4425-A8E5-70FA36AE880D}"/>
            </c:ext>
          </c:extLst>
        </c:ser>
        <c:ser>
          <c:idx val="2"/>
          <c:order val="2"/>
          <c:tx>
            <c:strRef>
              <c:f>年齢階層別_医療費全体における歯科医療費!$O$24</c:f>
              <c:strCache>
                <c:ptCount val="1"/>
                <c:pt idx="0">
                  <c:v>入院外</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年齢階層別_医療費全体における歯科医療費!$P$21:$W$21</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年齢階層別_医療費全体における歯科医療費!$P$24:$W$24</c:f>
              <c:numCache>
                <c:formatCode>0.0%</c:formatCode>
                <c:ptCount val="8"/>
                <c:pt idx="0">
                  <c:v>0.41003446420058032</c:v>
                </c:pt>
                <c:pt idx="1">
                  <c:v>0.40537575612594939</c:v>
                </c:pt>
                <c:pt idx="2">
                  <c:v>0.3629249193996682</c:v>
                </c:pt>
                <c:pt idx="3">
                  <c:v>0.32811118795193328</c:v>
                </c:pt>
                <c:pt idx="4">
                  <c:v>0.2793296080574334</c:v>
                </c:pt>
                <c:pt idx="5">
                  <c:v>0.24017991111312501</c:v>
                </c:pt>
                <c:pt idx="6">
                  <c:v>0.21508733561346763</c:v>
                </c:pt>
                <c:pt idx="7">
                  <c:v>0.31259707839626077</c:v>
                </c:pt>
              </c:numCache>
            </c:numRef>
          </c:val>
          <c:extLst>
            <c:ext xmlns:c16="http://schemas.microsoft.com/office/drawing/2014/chart" uri="{C3380CC4-5D6E-409C-BE32-E72D297353CC}">
              <c16:uniqueId val="{00000002-8729-4425-A8E5-70FA36AE880D}"/>
            </c:ext>
          </c:extLst>
        </c:ser>
        <c:ser>
          <c:idx val="3"/>
          <c:order val="3"/>
          <c:tx>
            <c:strRef>
              <c:f>年齢階層別_医療費全体における歯科医療費!$O$25</c:f>
              <c:strCache>
                <c:ptCount val="1"/>
                <c:pt idx="0">
                  <c:v>調剤</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年齢階層別_医療費全体における歯科医療費!$P$21:$W$21</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年齢階層別_医療費全体における歯科医療費!$P$25:$W$25</c:f>
              <c:numCache>
                <c:formatCode>0.0%</c:formatCode>
                <c:ptCount val="8"/>
                <c:pt idx="0">
                  <c:v>0.12192459495247925</c:v>
                </c:pt>
                <c:pt idx="1">
                  <c:v>0.11936105988682252</c:v>
                </c:pt>
                <c:pt idx="2">
                  <c:v>0.16797726949888758</c:v>
                </c:pt>
                <c:pt idx="3">
                  <c:v>0.16403496977804197</c:v>
                </c:pt>
                <c:pt idx="4">
                  <c:v>0.14891474764513149</c:v>
                </c:pt>
                <c:pt idx="5">
                  <c:v>0.12926442198258994</c:v>
                </c:pt>
                <c:pt idx="6">
                  <c:v>0.10997755844936428</c:v>
                </c:pt>
                <c:pt idx="7">
                  <c:v>0.15450270885925863</c:v>
                </c:pt>
              </c:numCache>
            </c:numRef>
          </c:val>
          <c:extLst>
            <c:ext xmlns:c16="http://schemas.microsoft.com/office/drawing/2014/chart" uri="{C3380CC4-5D6E-409C-BE32-E72D297353CC}">
              <c16:uniqueId val="{00000003-8729-4425-A8E5-70FA36AE880D}"/>
            </c:ext>
          </c:extLst>
        </c:ser>
        <c:dLbls>
          <c:dLblPos val="ctr"/>
          <c:showLegendKey val="0"/>
          <c:showVal val="1"/>
          <c:showCatName val="0"/>
          <c:showSerName val="0"/>
          <c:showPercent val="0"/>
          <c:showBubbleSize val="0"/>
        </c:dLbls>
        <c:gapWidth val="150"/>
        <c:overlap val="100"/>
        <c:axId val="383278032"/>
        <c:axId val="383299312"/>
      </c:barChart>
      <c:catAx>
        <c:axId val="383278032"/>
        <c:scaling>
          <c:orientation val="maxMin"/>
        </c:scaling>
        <c:delete val="0"/>
        <c:axPos val="l"/>
        <c:numFmt formatCode="General" sourceLinked="0"/>
        <c:majorTickMark val="out"/>
        <c:minorTickMark val="none"/>
        <c:tickLblPos val="nextTo"/>
        <c:spPr>
          <a:noFill/>
          <a:ln w="9525" cap="flat" cmpd="sng" algn="ctr">
            <a:solidFill>
              <a:srgbClr val="7F7F7F"/>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83299312"/>
        <c:crosses val="autoZero"/>
        <c:auto val="1"/>
        <c:lblAlgn val="ctr"/>
        <c:lblOffset val="100"/>
        <c:noMultiLvlLbl val="0"/>
      </c:catAx>
      <c:valAx>
        <c:axId val="383299312"/>
        <c:scaling>
          <c:orientation val="minMax"/>
        </c:scaling>
        <c:delete val="0"/>
        <c:axPos val="t"/>
        <c:majorGridlines>
          <c:spPr>
            <a:ln w="9525" cap="flat" cmpd="sng" algn="ctr">
              <a:solidFill>
                <a:srgbClr val="D9D9D9"/>
              </a:solidFill>
              <a:prstDash val="solid"/>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r>
                  <a:rPr lang="en-US"/>
                  <a:t>(%)</a:t>
                </a:r>
                <a:r>
                  <a:rPr lang="ja-JP" altLang="ja-JP" sz="1000" b="1" i="0" u="none" strike="noStrike" baseline="0">
                    <a:effectLst/>
                  </a:rPr>
                  <a:t>　</a:t>
                </a:r>
                <a:endParaRPr lang="en-US"/>
              </a:p>
            </c:rich>
          </c:tx>
          <c:layout>
            <c:manualLayout>
              <c:xMode val="edge"/>
              <c:yMode val="edge"/>
              <c:x val="9.4625828355778735E-2"/>
              <c:y val="3.0897315947878375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title>
        <c:numFmt formatCode="0.0%" sourceLinked="0"/>
        <c:majorTickMark val="out"/>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83278032"/>
        <c:crosses val="autoZero"/>
        <c:crossBetween val="between"/>
      </c:valAx>
      <c:spPr>
        <a:solidFill>
          <a:schemeClr val="bg1"/>
        </a:solidFill>
        <a:ln>
          <a:solidFill>
            <a:srgbClr val="7F7F7F"/>
          </a:solidFill>
        </a:ln>
        <a:effectLst/>
      </c:spPr>
    </c:plotArea>
    <c:legend>
      <c:legendPos val="t"/>
      <c:layout>
        <c:manualLayout>
          <c:xMode val="edge"/>
          <c:yMode val="edge"/>
          <c:x val="0.29250163631191289"/>
          <c:y val="1.5178099741854688E-2"/>
          <c:w val="0.47909278254375748"/>
          <c:h val="5.4887207213465315E-2"/>
        </c:manualLayout>
      </c:layout>
      <c:overlay val="0"/>
      <c:spPr>
        <a:noFill/>
        <a:ln>
          <a:solidFill>
            <a:srgbClr val="7F7F7F"/>
          </a:solidFill>
        </a:ln>
        <a:effectLst/>
      </c:spPr>
      <c:txPr>
        <a:bodyPr rot="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legend>
    <c:plotVisOnly val="1"/>
    <c:dispBlanksAs val="gap"/>
    <c:showDLblsOverMax val="0"/>
  </c:chart>
  <c:spPr>
    <a:solidFill>
      <a:schemeClr val="bg1"/>
    </a:solidFill>
    <a:ln w="9525" cap="flat" cmpd="sng" algn="ctr">
      <a:solidFill>
        <a:srgbClr val="7F7F7F"/>
      </a:solidFill>
      <a:prstDash val="solid"/>
      <a:round/>
    </a:ln>
    <a:effectLst/>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93857493857495"/>
          <c:y val="7.8162778672273808E-2"/>
          <c:w val="0.77915307259569555"/>
          <c:h val="0.88752949781378598"/>
        </c:manualLayout>
      </c:layout>
      <c:barChart>
        <c:barDir val="bar"/>
        <c:grouping val="clustered"/>
        <c:varyColors val="0"/>
        <c:ser>
          <c:idx val="0"/>
          <c:order val="0"/>
          <c:tx>
            <c:strRef>
              <c:f>地区別_歯科医療費!$AB$4</c:f>
              <c:strCache>
                <c:ptCount val="1"/>
                <c:pt idx="0">
                  <c:v>一件当たりの日数</c:v>
                </c:pt>
              </c:strCache>
            </c:strRef>
          </c:tx>
          <c:spPr>
            <a:solidFill>
              <a:schemeClr val="accent3">
                <a:lumMod val="60000"/>
                <a:lumOff val="40000"/>
              </a:schemeClr>
            </a:solidFill>
            <a:ln>
              <a:noFill/>
            </a:ln>
          </c:spPr>
          <c:invertIfNegative val="0"/>
          <c:dLbls>
            <c:dLbl>
              <c:idx val="0"/>
              <c:layout>
                <c:manualLayout>
                  <c:x val="-4.8599190095096811E-3"/>
                  <c:y val="1.607510288065843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6E-4556-BD1F-735B15A1166B}"/>
                </c:ext>
              </c:extLst>
            </c:dLbl>
            <c:dLbl>
              <c:idx val="2"/>
              <c:layout>
                <c:manualLayout>
                  <c:x val="-5.0819751943588743E-3"/>
                  <c:y val="3.928380664886579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6E-4556-BD1F-735B15A1166B}"/>
                </c:ext>
              </c:extLst>
            </c:dLbl>
            <c:dLbl>
              <c:idx val="3"/>
              <c:layout>
                <c:manualLayout>
                  <c:x val="-1.7618847858867812E-3"/>
                  <c:y val="8.4361332409632978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6E-4556-BD1F-735B15A1166B}"/>
                </c:ext>
              </c:extLst>
            </c:dLbl>
            <c:dLbl>
              <c:idx val="4"/>
              <c:layout>
                <c:manualLayout>
                  <c:x val="1.24355959141232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B1-4079-B627-6245EF38E657}"/>
                </c:ext>
              </c:extLst>
            </c:dLbl>
            <c:dLbl>
              <c:idx val="5"/>
              <c:layout>
                <c:manualLayout>
                  <c:x val="2.2287563271107307E-5"/>
                  <c:y val="1.607510288065843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6E-4556-BD1F-735B15A1166B}"/>
                </c:ext>
              </c:extLst>
            </c:dLbl>
            <c:dLbl>
              <c:idx val="6"/>
              <c:layout>
                <c:manualLayout>
                  <c:x val="-5.115398558021571E-3"/>
                  <c:y val="1.607510288065843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A6E-4556-BD1F-735B15A1166B}"/>
                </c:ext>
              </c:extLst>
            </c:dLbl>
            <c:dLbl>
              <c:idx val="10"/>
              <c:layout>
                <c:manualLayout>
                  <c:x val="1.59415795380707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6E-4556-BD1F-735B15A1166B}"/>
                </c:ext>
              </c:extLst>
            </c:dLbl>
            <c:dLbl>
              <c:idx val="11"/>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6E-4556-BD1F-735B15A1166B}"/>
                </c:ext>
              </c:extLst>
            </c:dLbl>
            <c:dLbl>
              <c:idx val="12"/>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6E-4556-BD1F-735B15A1166B}"/>
                </c:ext>
              </c:extLst>
            </c:dLbl>
            <c:dLbl>
              <c:idx val="13"/>
              <c:layout>
                <c:manualLayout>
                  <c:x val="1.21906196467599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6E-4556-BD1F-735B15A1166B}"/>
                </c:ext>
              </c:extLst>
            </c:dLbl>
            <c:dLbl>
              <c:idx val="14"/>
              <c:layout>
                <c:manualLayout>
                  <c:x val="1.59415795380707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6E-4556-BD1F-735B15A1166B}"/>
                </c:ext>
              </c:extLst>
            </c:dLbl>
            <c:dLbl>
              <c:idx val="15"/>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A6E-4556-BD1F-735B15A1166B}"/>
                </c:ext>
              </c:extLst>
            </c:dLbl>
            <c:dLbl>
              <c:idx val="26"/>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6E-4556-BD1F-735B15A1166B}"/>
                </c:ext>
              </c:extLst>
            </c:dLbl>
            <c:dLbl>
              <c:idx val="27"/>
              <c:layout>
                <c:manualLayout>
                  <c:x val="2.625671923917537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6E-4556-BD1F-735B15A1166B}"/>
                </c:ext>
              </c:extLst>
            </c:dLbl>
            <c:dLbl>
              <c:idx val="28"/>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6E-4556-BD1F-735B15A1166B}"/>
                </c:ext>
              </c:extLst>
            </c:dLbl>
            <c:dLbl>
              <c:idx val="31"/>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A6E-4556-BD1F-735B15A1166B}"/>
                </c:ext>
              </c:extLst>
            </c:dLbl>
            <c:dLbl>
              <c:idx val="33"/>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A6E-4556-BD1F-735B15A1166B}"/>
                </c:ext>
              </c:extLst>
            </c:dLbl>
            <c:dLbl>
              <c:idx val="37"/>
              <c:layout>
                <c:manualLayout>
                  <c:x val="2.438123929351999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A6E-4556-BD1F-735B15A1166B}"/>
                </c:ext>
              </c:extLst>
            </c:dLbl>
            <c:dLbl>
              <c:idx val="38"/>
              <c:layout>
                <c:manualLayout>
                  <c:x val="2.71944592120030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A6E-4556-BD1F-735B15A1166B}"/>
                </c:ext>
              </c:extLst>
            </c:dLbl>
            <c:dLbl>
              <c:idx val="40"/>
              <c:layout>
                <c:manualLayout>
                  <c:x val="3.65718589402799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A6E-4556-BD1F-735B15A1166B}"/>
                </c:ext>
              </c:extLst>
            </c:dLbl>
            <c:dLbl>
              <c:idx val="41"/>
              <c:layout>
                <c:manualLayout>
                  <c:x val="1.12528796739323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A6E-4556-BD1F-735B15A1166B}"/>
                </c:ext>
              </c:extLst>
            </c:dLbl>
            <c:dLbl>
              <c:idx val="42"/>
              <c:layout>
                <c:manualLayout>
                  <c:x val="5.063795853269537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A6E-4556-BD1F-735B15A1166B}"/>
                </c:ext>
              </c:extLst>
            </c:dLbl>
            <c:dLbl>
              <c:idx val="43"/>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A6E-4556-BD1F-735B15A1166B}"/>
                </c:ext>
              </c:extLst>
            </c:dLbl>
            <c:dLbl>
              <c:idx val="44"/>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A6E-4556-BD1F-735B15A1166B}"/>
                </c:ext>
              </c:extLst>
            </c:dLbl>
            <c:dLbl>
              <c:idx val="47"/>
              <c:layout>
                <c:manualLayout>
                  <c:x val="1.21906196467599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A6E-4556-BD1F-735B15A1166B}"/>
                </c:ext>
              </c:extLst>
            </c:dLbl>
            <c:dLbl>
              <c:idx val="49"/>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A6E-4556-BD1F-735B15A1166B}"/>
                </c:ext>
              </c:extLst>
            </c:dLbl>
            <c:dLbl>
              <c:idx val="51"/>
              <c:layout>
                <c:manualLayout>
                  <c:x val="3.094541910331383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A6E-4556-BD1F-735B15A1166B}"/>
                </c:ext>
              </c:extLst>
            </c:dLbl>
            <c:dLbl>
              <c:idx val="52"/>
              <c:layout>
                <c:manualLayout>
                  <c:x val="3.18831590761415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A6E-4556-BD1F-735B15A1166B}"/>
                </c:ext>
              </c:extLst>
            </c:dLbl>
            <c:dLbl>
              <c:idx val="56"/>
              <c:layout>
                <c:manualLayout>
                  <c:x val="2.90699391576584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A6E-4556-BD1F-735B15A1166B}"/>
                </c:ext>
              </c:extLst>
            </c:dLbl>
            <c:numFmt formatCode="#,##0.00_ ;[Red]\-#,##0.00\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地区別_歯科医療費!$AB$6:$AB$13</c:f>
              <c:strCache>
                <c:ptCount val="8"/>
                <c:pt idx="0">
                  <c:v>大阪市医療圏</c:v>
                </c:pt>
                <c:pt idx="1">
                  <c:v>堺市医療圏</c:v>
                </c:pt>
                <c:pt idx="2">
                  <c:v>中河内医療圏</c:v>
                </c:pt>
                <c:pt idx="3">
                  <c:v>泉州医療圏</c:v>
                </c:pt>
                <c:pt idx="4">
                  <c:v>南河内医療圏</c:v>
                </c:pt>
                <c:pt idx="5">
                  <c:v>北河内医療圏</c:v>
                </c:pt>
                <c:pt idx="6">
                  <c:v>三島医療圏</c:v>
                </c:pt>
                <c:pt idx="7">
                  <c:v>豊能医療圏</c:v>
                </c:pt>
              </c:strCache>
            </c:strRef>
          </c:cat>
          <c:val>
            <c:numRef>
              <c:f>地区別_歯科医療費!$AC$6:$AC$13</c:f>
              <c:numCache>
                <c:formatCode>General</c:formatCode>
                <c:ptCount val="8"/>
                <c:pt idx="0">
                  <c:v>1.9972059281703558</c:v>
                </c:pt>
                <c:pt idx="1">
                  <c:v>1.9967911382667751</c:v>
                </c:pt>
                <c:pt idx="2">
                  <c:v>1.965901161824807</c:v>
                </c:pt>
                <c:pt idx="3">
                  <c:v>1.9550254216366723</c:v>
                </c:pt>
                <c:pt idx="4">
                  <c:v>1.928322951217539</c:v>
                </c:pt>
                <c:pt idx="5">
                  <c:v>1.8856552672889624</c:v>
                </c:pt>
                <c:pt idx="6">
                  <c:v>1.8385733951486574</c:v>
                </c:pt>
                <c:pt idx="7">
                  <c:v>1.8274521872939107</c:v>
                </c:pt>
              </c:numCache>
            </c:numRef>
          </c:val>
          <c:extLst>
            <c:ext xmlns:c16="http://schemas.microsoft.com/office/drawing/2014/chart" uri="{C3380CC4-5D6E-409C-BE32-E72D297353CC}">
              <c16:uniqueId val="{0000001C-DA6E-4556-BD1F-735B15A1166B}"/>
            </c:ext>
          </c:extLst>
        </c:ser>
        <c:dLbls>
          <c:showLegendKey val="0"/>
          <c:showVal val="0"/>
          <c:showCatName val="0"/>
          <c:showSerName val="0"/>
          <c:showPercent val="0"/>
          <c:showBubbleSize val="0"/>
        </c:dLbls>
        <c:gapWidth val="150"/>
        <c:axId val="383308832"/>
        <c:axId val="383307712"/>
      </c:barChart>
      <c:scatterChart>
        <c:scatterStyle val="lineMarker"/>
        <c:varyColors val="0"/>
        <c:ser>
          <c:idx val="1"/>
          <c:order val="1"/>
          <c:tx>
            <c:v>広域連合全体</c:v>
          </c:tx>
          <c:spPr>
            <a:ln w="28575">
              <a:solidFill>
                <a:srgbClr val="BE4B48"/>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D-DA6E-4556-BD1F-735B15A1166B}"/>
                </c:ext>
              </c:extLst>
            </c:dLbl>
            <c:dLbl>
              <c:idx val="1"/>
              <c:delete val="1"/>
              <c:extLst>
                <c:ext xmlns:c15="http://schemas.microsoft.com/office/drawing/2012/chart" uri="{CE6537A1-D6FC-4f65-9D91-7224C49458BB}"/>
                <c:ext xmlns:c16="http://schemas.microsoft.com/office/drawing/2014/chart" uri="{C3380CC4-5D6E-409C-BE32-E72D297353CC}">
                  <c16:uniqueId val="{0000001E-DA6E-4556-BD1F-735B15A1166B}"/>
                </c:ext>
              </c:extLst>
            </c:dLbl>
            <c:dLbl>
              <c:idx val="2"/>
              <c:delete val="1"/>
              <c:extLst>
                <c:ext xmlns:c15="http://schemas.microsoft.com/office/drawing/2012/chart" uri="{CE6537A1-D6FC-4f65-9D91-7224C49458BB}"/>
                <c:ext xmlns:c16="http://schemas.microsoft.com/office/drawing/2014/chart" uri="{C3380CC4-5D6E-409C-BE32-E72D297353CC}">
                  <c16:uniqueId val="{0000001F-DA6E-4556-BD1F-735B15A1166B}"/>
                </c:ext>
              </c:extLst>
            </c:dLbl>
            <c:dLbl>
              <c:idx val="3"/>
              <c:delete val="1"/>
              <c:extLst>
                <c:ext xmlns:c15="http://schemas.microsoft.com/office/drawing/2012/chart" uri="{CE6537A1-D6FC-4f65-9D91-7224C49458BB}"/>
                <c:ext xmlns:c16="http://schemas.microsoft.com/office/drawing/2014/chart" uri="{C3380CC4-5D6E-409C-BE32-E72D297353CC}">
                  <c16:uniqueId val="{00000020-DA6E-4556-BD1F-735B15A1166B}"/>
                </c:ext>
              </c:extLst>
            </c:dLbl>
            <c:dLbl>
              <c:idx val="4"/>
              <c:delete val="1"/>
              <c:extLst>
                <c:ext xmlns:c15="http://schemas.microsoft.com/office/drawing/2012/chart" uri="{CE6537A1-D6FC-4f65-9D91-7224C49458BB}"/>
                <c:ext xmlns:c16="http://schemas.microsoft.com/office/drawing/2014/chart" uri="{C3380CC4-5D6E-409C-BE32-E72D297353CC}">
                  <c16:uniqueId val="{00000021-DA6E-4556-BD1F-735B15A1166B}"/>
                </c:ext>
              </c:extLst>
            </c:dLbl>
            <c:dLbl>
              <c:idx val="5"/>
              <c:delete val="1"/>
              <c:extLst>
                <c:ext xmlns:c15="http://schemas.microsoft.com/office/drawing/2012/chart" uri="{CE6537A1-D6FC-4f65-9D91-7224C49458BB}"/>
                <c:ext xmlns:c16="http://schemas.microsoft.com/office/drawing/2014/chart" uri="{C3380CC4-5D6E-409C-BE32-E72D297353CC}">
                  <c16:uniqueId val="{00000022-DA6E-4556-BD1F-735B15A1166B}"/>
                </c:ext>
              </c:extLst>
            </c:dLbl>
            <c:dLbl>
              <c:idx val="6"/>
              <c:layout>
                <c:manualLayout>
                  <c:x val="3.7846541809887888E-3"/>
                  <c:y val="-0.87164699094620979"/>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3-DA6E-4556-BD1F-735B15A1166B}"/>
                </c:ext>
              </c:extLst>
            </c:dLbl>
            <c:numFmt formatCode="#,##0.00_ ;[Red]\-#,##0.00\ " sourceLinked="0"/>
            <c:spPr>
              <a:noFill/>
              <a:ln>
                <a:noFill/>
              </a:ln>
              <a:effectLst/>
            </c:spPr>
            <c:showLegendKey val="0"/>
            <c:showVal val="0"/>
            <c:showCatName val="1"/>
            <c:showSerName val="1"/>
            <c:showPercent val="0"/>
            <c:showBubbleSize val="0"/>
            <c:separator>
</c:separator>
            <c:showLeaderLines val="0"/>
            <c:extLst>
              <c:ext xmlns:c15="http://schemas.microsoft.com/office/drawing/2012/chart" uri="{CE6537A1-D6FC-4f65-9D91-7224C49458BB}">
                <c15:showLeaderLines val="0"/>
              </c:ext>
            </c:extLst>
          </c:dLbls>
          <c:xVal>
            <c:numRef>
              <c:f>地区別_歯科医療費!$AL$6:$AL$13</c:f>
              <c:numCache>
                <c:formatCode>General</c:formatCode>
                <c:ptCount val="8"/>
                <c:pt idx="0">
                  <c:v>1.9344061895767439</c:v>
                </c:pt>
                <c:pt idx="1">
                  <c:v>1.9344061895767439</c:v>
                </c:pt>
                <c:pt idx="2">
                  <c:v>1.9344061895767439</c:v>
                </c:pt>
                <c:pt idx="3">
                  <c:v>1.9344061895767439</c:v>
                </c:pt>
                <c:pt idx="4">
                  <c:v>1.9344061895767439</c:v>
                </c:pt>
                <c:pt idx="5">
                  <c:v>1.9344061895767439</c:v>
                </c:pt>
                <c:pt idx="6">
                  <c:v>1.9344061895767439</c:v>
                </c:pt>
                <c:pt idx="7">
                  <c:v>1.9344061895767439</c:v>
                </c:pt>
              </c:numCache>
            </c:numRef>
          </c:xVal>
          <c:yVal>
            <c:numRef>
              <c:f>地区別_歯科医療費!$AN$6:$AN$13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24-DA6E-4556-BD1F-735B15A1166B}"/>
            </c:ext>
          </c:extLst>
        </c:ser>
        <c:dLbls>
          <c:showLegendKey val="0"/>
          <c:showVal val="0"/>
          <c:showCatName val="0"/>
          <c:showSerName val="0"/>
          <c:showPercent val="0"/>
          <c:showBubbleSize val="0"/>
        </c:dLbls>
        <c:axId val="383311072"/>
        <c:axId val="383300992"/>
      </c:scatterChart>
      <c:catAx>
        <c:axId val="383308832"/>
        <c:scaling>
          <c:orientation val="maxMin"/>
        </c:scaling>
        <c:delete val="0"/>
        <c:axPos val="l"/>
        <c:numFmt formatCode="General" sourceLinked="0"/>
        <c:majorTickMark val="none"/>
        <c:minorTickMark val="none"/>
        <c:tickLblPos val="nextTo"/>
        <c:spPr>
          <a:ln w="9525">
            <a:solidFill>
              <a:srgbClr val="7F7F7F"/>
            </a:solidFill>
            <a:prstDash val="solid"/>
          </a:ln>
        </c:spPr>
        <c:crossAx val="383307712"/>
        <c:crosses val="autoZero"/>
        <c:auto val="1"/>
        <c:lblAlgn val="ctr"/>
        <c:lblOffset val="100"/>
        <c:noMultiLvlLbl val="0"/>
      </c:catAx>
      <c:valAx>
        <c:axId val="38330771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ltLang="en-US"/>
                  <a:t>日</a:t>
                </a:r>
                <a:r>
                  <a:rPr lang="en-US"/>
                  <a:t>)</a:t>
                </a:r>
                <a:endParaRPr lang="ja-JP"/>
              </a:p>
            </c:rich>
          </c:tx>
          <c:layout>
            <c:manualLayout>
              <c:xMode val="edge"/>
              <c:yMode val="edge"/>
              <c:x val="0.93173963829701534"/>
              <c:y val="3.8191631301440328E-2"/>
            </c:manualLayout>
          </c:layout>
          <c:overlay val="0"/>
        </c:title>
        <c:numFmt formatCode="#,##0.00_ ;[Red]\-#,##0.00\ " sourceLinked="0"/>
        <c:majorTickMark val="out"/>
        <c:minorTickMark val="none"/>
        <c:tickLblPos val="nextTo"/>
        <c:spPr>
          <a:ln w="9525">
            <a:solidFill>
              <a:srgbClr val="7F7F7F"/>
            </a:solidFill>
            <a:prstDash val="solid"/>
          </a:ln>
        </c:spPr>
        <c:crossAx val="383308832"/>
        <c:crosses val="autoZero"/>
        <c:crossBetween val="between"/>
      </c:valAx>
      <c:valAx>
        <c:axId val="383300992"/>
        <c:scaling>
          <c:orientation val="minMax"/>
          <c:max val="50"/>
          <c:min val="0"/>
        </c:scaling>
        <c:delete val="1"/>
        <c:axPos val="r"/>
        <c:numFmt formatCode="General" sourceLinked="1"/>
        <c:majorTickMark val="out"/>
        <c:minorTickMark val="none"/>
        <c:tickLblPos val="nextTo"/>
        <c:crossAx val="383311072"/>
        <c:crosses val="max"/>
        <c:crossBetween val="midCat"/>
      </c:valAx>
      <c:valAx>
        <c:axId val="383311072"/>
        <c:scaling>
          <c:orientation val="minMax"/>
        </c:scaling>
        <c:delete val="1"/>
        <c:axPos val="b"/>
        <c:numFmt formatCode="General" sourceLinked="1"/>
        <c:majorTickMark val="out"/>
        <c:minorTickMark val="none"/>
        <c:tickLblPos val="nextTo"/>
        <c:crossAx val="383300992"/>
        <c:crosses val="autoZero"/>
        <c:crossBetween val="midCat"/>
      </c:valAx>
      <c:spPr>
        <a:ln>
          <a:solidFill>
            <a:srgbClr val="7F7F7F"/>
          </a:solidFill>
        </a:ln>
      </c:spPr>
    </c:plotArea>
    <c:legend>
      <c:legendPos val="r"/>
      <c:layout>
        <c:manualLayout>
          <c:xMode val="edge"/>
          <c:yMode val="edge"/>
          <c:x val="0.17445751865286502"/>
          <c:y val="1.1355737395570652E-2"/>
          <c:w val="0.63740408151228289"/>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93857493857495"/>
          <c:y val="7.8162778672273808E-2"/>
          <c:w val="0.77915307259569555"/>
          <c:h val="0.88752949781378598"/>
        </c:manualLayout>
      </c:layout>
      <c:barChart>
        <c:barDir val="bar"/>
        <c:grouping val="clustered"/>
        <c:varyColors val="0"/>
        <c:ser>
          <c:idx val="0"/>
          <c:order val="0"/>
          <c:tx>
            <c:strRef>
              <c:f>地区別_歯科医療費!$AD$4</c:f>
              <c:strCache>
                <c:ptCount val="1"/>
                <c:pt idx="0">
                  <c:v>一日当たりの医療費</c:v>
                </c:pt>
              </c:strCache>
            </c:strRef>
          </c:tx>
          <c:spPr>
            <a:solidFill>
              <a:schemeClr val="accent3">
                <a:lumMod val="60000"/>
                <a:lumOff val="40000"/>
              </a:schemeClr>
            </a:solidFill>
            <a:ln>
              <a:noFill/>
            </a:ln>
          </c:spPr>
          <c:invertIfNegative val="0"/>
          <c:dLbls>
            <c:dLbl>
              <c:idx val="0"/>
              <c:layout>
                <c:manualLayout>
                  <c:x val="-4.8599190095096811E-3"/>
                  <c:y val="1.607510288065843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AC-4961-ADDB-4852FDDBE153}"/>
                </c:ext>
              </c:extLst>
            </c:dLbl>
            <c:dLbl>
              <c:idx val="2"/>
              <c:layout>
                <c:manualLayout>
                  <c:x val="3.2224839490850414E-2"/>
                  <c:y val="8.0375514403292187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AC-4961-ADDB-4852FDDBE153}"/>
                </c:ext>
              </c:extLst>
            </c:dLbl>
            <c:dLbl>
              <c:idx val="3"/>
              <c:layout>
                <c:manualLayout>
                  <c:x val="3.0881525857410472E-2"/>
                  <c:y val="1.607510288065843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AC-4961-ADDB-4852FDDBE153}"/>
                </c:ext>
              </c:extLst>
            </c:dLbl>
            <c:dLbl>
              <c:idx val="4"/>
              <c:layout>
                <c:manualLayout>
                  <c:x val="-7.77224744632712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54-41F9-B5CA-B3E6F142A833}"/>
                </c:ext>
              </c:extLst>
            </c:dLbl>
            <c:dLbl>
              <c:idx val="5"/>
              <c:layout>
                <c:manualLayout>
                  <c:x val="2.2287563271107307E-5"/>
                  <c:y val="1.607510288065843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AC-4961-ADDB-4852FDDBE153}"/>
                </c:ext>
              </c:extLst>
            </c:dLbl>
            <c:dLbl>
              <c:idx val="6"/>
              <c:layout>
                <c:manualLayout>
                  <c:x val="-5.115398558021571E-3"/>
                  <c:y val="1.607510288065843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AC-4961-ADDB-4852FDDBE153}"/>
                </c:ext>
              </c:extLst>
            </c:dLbl>
            <c:dLbl>
              <c:idx val="10"/>
              <c:layout>
                <c:manualLayout>
                  <c:x val="1.59415795380707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AC-4961-ADDB-4852FDDBE153}"/>
                </c:ext>
              </c:extLst>
            </c:dLbl>
            <c:dLbl>
              <c:idx val="11"/>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AC-4961-ADDB-4852FDDBE153}"/>
                </c:ext>
              </c:extLst>
            </c:dLbl>
            <c:dLbl>
              <c:idx val="12"/>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FAC-4961-ADDB-4852FDDBE153}"/>
                </c:ext>
              </c:extLst>
            </c:dLbl>
            <c:dLbl>
              <c:idx val="13"/>
              <c:layout>
                <c:manualLayout>
                  <c:x val="1.21906196467599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AC-4961-ADDB-4852FDDBE153}"/>
                </c:ext>
              </c:extLst>
            </c:dLbl>
            <c:dLbl>
              <c:idx val="14"/>
              <c:layout>
                <c:manualLayout>
                  <c:x val="1.59415795380707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FAC-4961-ADDB-4852FDDBE153}"/>
                </c:ext>
              </c:extLst>
            </c:dLbl>
            <c:dLbl>
              <c:idx val="15"/>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AC-4961-ADDB-4852FDDBE153}"/>
                </c:ext>
              </c:extLst>
            </c:dLbl>
            <c:dLbl>
              <c:idx val="26"/>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FAC-4961-ADDB-4852FDDBE153}"/>
                </c:ext>
              </c:extLst>
            </c:dLbl>
            <c:dLbl>
              <c:idx val="27"/>
              <c:layout>
                <c:manualLayout>
                  <c:x val="2.625671923917537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FAC-4961-ADDB-4852FDDBE153}"/>
                </c:ext>
              </c:extLst>
            </c:dLbl>
            <c:dLbl>
              <c:idx val="28"/>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FAC-4961-ADDB-4852FDDBE153}"/>
                </c:ext>
              </c:extLst>
            </c:dLbl>
            <c:dLbl>
              <c:idx val="31"/>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FAC-4961-ADDB-4852FDDBE153}"/>
                </c:ext>
              </c:extLst>
            </c:dLbl>
            <c:dLbl>
              <c:idx val="33"/>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FAC-4961-ADDB-4852FDDBE153}"/>
                </c:ext>
              </c:extLst>
            </c:dLbl>
            <c:dLbl>
              <c:idx val="37"/>
              <c:layout>
                <c:manualLayout>
                  <c:x val="2.438123929351999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FAC-4961-ADDB-4852FDDBE153}"/>
                </c:ext>
              </c:extLst>
            </c:dLbl>
            <c:dLbl>
              <c:idx val="38"/>
              <c:layout>
                <c:manualLayout>
                  <c:x val="2.71944592120030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FAC-4961-ADDB-4852FDDBE153}"/>
                </c:ext>
              </c:extLst>
            </c:dLbl>
            <c:dLbl>
              <c:idx val="40"/>
              <c:layout>
                <c:manualLayout>
                  <c:x val="3.65718589402799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FAC-4961-ADDB-4852FDDBE153}"/>
                </c:ext>
              </c:extLst>
            </c:dLbl>
            <c:dLbl>
              <c:idx val="41"/>
              <c:layout>
                <c:manualLayout>
                  <c:x val="1.12528796739323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FAC-4961-ADDB-4852FDDBE153}"/>
                </c:ext>
              </c:extLst>
            </c:dLbl>
            <c:dLbl>
              <c:idx val="42"/>
              <c:layout>
                <c:manualLayout>
                  <c:x val="5.063795853269537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FAC-4961-ADDB-4852FDDBE153}"/>
                </c:ext>
              </c:extLst>
            </c:dLbl>
            <c:dLbl>
              <c:idx val="43"/>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FAC-4961-ADDB-4852FDDBE153}"/>
                </c:ext>
              </c:extLst>
            </c:dLbl>
            <c:dLbl>
              <c:idx val="44"/>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FAC-4961-ADDB-4852FDDBE153}"/>
                </c:ext>
              </c:extLst>
            </c:dLbl>
            <c:dLbl>
              <c:idx val="47"/>
              <c:layout>
                <c:manualLayout>
                  <c:x val="1.21906196467599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FAC-4961-ADDB-4852FDDBE153}"/>
                </c:ext>
              </c:extLst>
            </c:dLbl>
            <c:dLbl>
              <c:idx val="49"/>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FAC-4961-ADDB-4852FDDBE153}"/>
                </c:ext>
              </c:extLst>
            </c:dLbl>
            <c:dLbl>
              <c:idx val="51"/>
              <c:layout>
                <c:manualLayout>
                  <c:x val="3.094541910331383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FAC-4961-ADDB-4852FDDBE153}"/>
                </c:ext>
              </c:extLst>
            </c:dLbl>
            <c:dLbl>
              <c:idx val="52"/>
              <c:layout>
                <c:manualLayout>
                  <c:x val="3.18831590761415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FAC-4961-ADDB-4852FDDBE153}"/>
                </c:ext>
              </c:extLst>
            </c:dLbl>
            <c:dLbl>
              <c:idx val="56"/>
              <c:layout>
                <c:manualLayout>
                  <c:x val="2.90699391576584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FAC-4961-ADDB-4852FDDBE153}"/>
                </c:ext>
              </c:extLst>
            </c:dLbl>
            <c:numFmt formatCode="#,##0_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地区別_歯科医療費!$AD$6:$AD$13</c:f>
              <c:strCache>
                <c:ptCount val="8"/>
                <c:pt idx="0">
                  <c:v>泉州医療圏</c:v>
                </c:pt>
                <c:pt idx="1">
                  <c:v>豊能医療圏</c:v>
                </c:pt>
                <c:pt idx="2">
                  <c:v>北河内医療圏</c:v>
                </c:pt>
                <c:pt idx="3">
                  <c:v>南河内医療圏</c:v>
                </c:pt>
                <c:pt idx="4">
                  <c:v>中河内医療圏</c:v>
                </c:pt>
                <c:pt idx="5">
                  <c:v>堺市医療圏</c:v>
                </c:pt>
                <c:pt idx="6">
                  <c:v>三島医療圏</c:v>
                </c:pt>
                <c:pt idx="7">
                  <c:v>大阪市医療圏</c:v>
                </c:pt>
              </c:strCache>
            </c:strRef>
          </c:cat>
          <c:val>
            <c:numRef>
              <c:f>地区別_歯科医療費!$AE$6:$AE$13</c:f>
              <c:numCache>
                <c:formatCode>General</c:formatCode>
                <c:ptCount val="8"/>
                <c:pt idx="0">
                  <c:v>8697.5839255515384</c:v>
                </c:pt>
                <c:pt idx="1">
                  <c:v>8457.6957276965932</c:v>
                </c:pt>
                <c:pt idx="2">
                  <c:v>8346.166454998629</c:v>
                </c:pt>
                <c:pt idx="3">
                  <c:v>8337.8141393726692</c:v>
                </c:pt>
                <c:pt idx="4">
                  <c:v>8327.9994422511645</c:v>
                </c:pt>
                <c:pt idx="5">
                  <c:v>8310.5488872011629</c:v>
                </c:pt>
                <c:pt idx="6">
                  <c:v>8305.0434438362772</c:v>
                </c:pt>
                <c:pt idx="7">
                  <c:v>8299.4579024514478</c:v>
                </c:pt>
              </c:numCache>
            </c:numRef>
          </c:val>
          <c:extLst>
            <c:ext xmlns:c16="http://schemas.microsoft.com/office/drawing/2014/chart" uri="{C3380CC4-5D6E-409C-BE32-E72D297353CC}">
              <c16:uniqueId val="{0000001C-9FAC-4961-ADDB-4852FDDBE153}"/>
            </c:ext>
          </c:extLst>
        </c:ser>
        <c:dLbls>
          <c:showLegendKey val="0"/>
          <c:showVal val="0"/>
          <c:showCatName val="0"/>
          <c:showSerName val="0"/>
          <c:showPercent val="0"/>
          <c:showBubbleSize val="0"/>
        </c:dLbls>
        <c:gapWidth val="150"/>
        <c:axId val="383308832"/>
        <c:axId val="383307712"/>
      </c:barChart>
      <c:scatterChart>
        <c:scatterStyle val="lineMarker"/>
        <c:varyColors val="0"/>
        <c:ser>
          <c:idx val="1"/>
          <c:order val="1"/>
          <c:tx>
            <c:v>広域連合全体</c:v>
          </c:tx>
          <c:spPr>
            <a:ln w="28575">
              <a:solidFill>
                <a:srgbClr val="BE4B48"/>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D-9FAC-4961-ADDB-4852FDDBE153}"/>
                </c:ext>
              </c:extLst>
            </c:dLbl>
            <c:dLbl>
              <c:idx val="1"/>
              <c:delete val="1"/>
              <c:extLst>
                <c:ext xmlns:c15="http://schemas.microsoft.com/office/drawing/2012/chart" uri="{CE6537A1-D6FC-4f65-9D91-7224C49458BB}"/>
                <c:ext xmlns:c16="http://schemas.microsoft.com/office/drawing/2014/chart" uri="{C3380CC4-5D6E-409C-BE32-E72D297353CC}">
                  <c16:uniqueId val="{0000001E-9FAC-4961-ADDB-4852FDDBE153}"/>
                </c:ext>
              </c:extLst>
            </c:dLbl>
            <c:dLbl>
              <c:idx val="2"/>
              <c:delete val="1"/>
              <c:extLst>
                <c:ext xmlns:c15="http://schemas.microsoft.com/office/drawing/2012/chart" uri="{CE6537A1-D6FC-4f65-9D91-7224C49458BB}"/>
                <c:ext xmlns:c16="http://schemas.microsoft.com/office/drawing/2014/chart" uri="{C3380CC4-5D6E-409C-BE32-E72D297353CC}">
                  <c16:uniqueId val="{0000001F-9FAC-4961-ADDB-4852FDDBE153}"/>
                </c:ext>
              </c:extLst>
            </c:dLbl>
            <c:dLbl>
              <c:idx val="3"/>
              <c:delete val="1"/>
              <c:extLst>
                <c:ext xmlns:c15="http://schemas.microsoft.com/office/drawing/2012/chart" uri="{CE6537A1-D6FC-4f65-9D91-7224C49458BB}"/>
                <c:ext xmlns:c16="http://schemas.microsoft.com/office/drawing/2014/chart" uri="{C3380CC4-5D6E-409C-BE32-E72D297353CC}">
                  <c16:uniqueId val="{00000020-9FAC-4961-ADDB-4852FDDBE153}"/>
                </c:ext>
              </c:extLst>
            </c:dLbl>
            <c:dLbl>
              <c:idx val="4"/>
              <c:delete val="1"/>
              <c:extLst>
                <c:ext xmlns:c15="http://schemas.microsoft.com/office/drawing/2012/chart" uri="{CE6537A1-D6FC-4f65-9D91-7224C49458BB}"/>
                <c:ext xmlns:c16="http://schemas.microsoft.com/office/drawing/2014/chart" uri="{C3380CC4-5D6E-409C-BE32-E72D297353CC}">
                  <c16:uniqueId val="{00000021-9FAC-4961-ADDB-4852FDDBE153}"/>
                </c:ext>
              </c:extLst>
            </c:dLbl>
            <c:dLbl>
              <c:idx val="5"/>
              <c:delete val="1"/>
              <c:extLst>
                <c:ext xmlns:c15="http://schemas.microsoft.com/office/drawing/2012/chart" uri="{CE6537A1-D6FC-4f65-9D91-7224C49458BB}"/>
                <c:ext xmlns:c16="http://schemas.microsoft.com/office/drawing/2014/chart" uri="{C3380CC4-5D6E-409C-BE32-E72D297353CC}">
                  <c16:uniqueId val="{00000022-9FAC-4961-ADDB-4852FDDBE153}"/>
                </c:ext>
              </c:extLst>
            </c:dLbl>
            <c:dLbl>
              <c:idx val="6"/>
              <c:layout>
                <c:manualLayout>
                  <c:x val="3.7846541809887888E-3"/>
                  <c:y val="-0.87164699094620979"/>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3-9FAC-4961-ADDB-4852FDDBE153}"/>
                </c:ext>
              </c:extLst>
            </c:dLbl>
            <c:spPr>
              <a:noFill/>
              <a:ln>
                <a:noFill/>
              </a:ln>
              <a:effectLst/>
            </c:spPr>
            <c:showLegendKey val="0"/>
            <c:showVal val="0"/>
            <c:showCatName val="1"/>
            <c:showSerName val="1"/>
            <c:showPercent val="0"/>
            <c:showBubbleSize val="0"/>
            <c:separator>
</c:separator>
            <c:showLeaderLines val="0"/>
            <c:extLst>
              <c:ext xmlns:c15="http://schemas.microsoft.com/office/drawing/2012/chart" uri="{CE6537A1-D6FC-4f65-9D91-7224C49458BB}">
                <c15:showLeaderLines val="0"/>
              </c:ext>
            </c:extLst>
          </c:dLbls>
          <c:xVal>
            <c:numRef>
              <c:f>地区別_歯科医療費!$AM$6:$AM$13</c:f>
              <c:numCache>
                <c:formatCode>General</c:formatCode>
                <c:ptCount val="8"/>
                <c:pt idx="0">
                  <c:v>8368.0630614819838</c:v>
                </c:pt>
                <c:pt idx="1">
                  <c:v>8368.0630614819838</c:v>
                </c:pt>
                <c:pt idx="2">
                  <c:v>8368.0630614819838</c:v>
                </c:pt>
                <c:pt idx="3">
                  <c:v>8368.0630614819838</c:v>
                </c:pt>
                <c:pt idx="4">
                  <c:v>8368.0630614819838</c:v>
                </c:pt>
                <c:pt idx="5">
                  <c:v>8368.0630614819838</c:v>
                </c:pt>
                <c:pt idx="6">
                  <c:v>8368.0630614819838</c:v>
                </c:pt>
                <c:pt idx="7">
                  <c:v>8368.0630614819838</c:v>
                </c:pt>
              </c:numCache>
            </c:numRef>
          </c:xVal>
          <c:yVal>
            <c:numRef>
              <c:f>地区別_歯科医療費!$AN$6:$AN$13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24-9FAC-4961-ADDB-4852FDDBE153}"/>
            </c:ext>
          </c:extLst>
        </c:ser>
        <c:dLbls>
          <c:showLegendKey val="0"/>
          <c:showVal val="0"/>
          <c:showCatName val="0"/>
          <c:showSerName val="0"/>
          <c:showPercent val="0"/>
          <c:showBubbleSize val="0"/>
        </c:dLbls>
        <c:axId val="383311072"/>
        <c:axId val="383300992"/>
      </c:scatterChart>
      <c:catAx>
        <c:axId val="383308832"/>
        <c:scaling>
          <c:orientation val="maxMin"/>
        </c:scaling>
        <c:delete val="0"/>
        <c:axPos val="l"/>
        <c:numFmt formatCode="General" sourceLinked="0"/>
        <c:majorTickMark val="none"/>
        <c:minorTickMark val="none"/>
        <c:tickLblPos val="nextTo"/>
        <c:spPr>
          <a:ln w="9525">
            <a:solidFill>
              <a:srgbClr val="7F7F7F"/>
            </a:solidFill>
            <a:prstDash val="solid"/>
          </a:ln>
        </c:spPr>
        <c:crossAx val="383307712"/>
        <c:crosses val="autoZero"/>
        <c:auto val="1"/>
        <c:lblAlgn val="ctr"/>
        <c:lblOffset val="100"/>
        <c:noMultiLvlLbl val="0"/>
      </c:catAx>
      <c:valAx>
        <c:axId val="38330771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3173963829701534"/>
              <c:y val="3.8191631301440328E-2"/>
            </c:manualLayout>
          </c:layout>
          <c:overlay val="0"/>
        </c:title>
        <c:numFmt formatCode="#,##0_ " sourceLinked="0"/>
        <c:majorTickMark val="out"/>
        <c:minorTickMark val="none"/>
        <c:tickLblPos val="nextTo"/>
        <c:spPr>
          <a:ln w="9525">
            <a:solidFill>
              <a:srgbClr val="7F7F7F"/>
            </a:solidFill>
            <a:prstDash val="solid"/>
          </a:ln>
        </c:spPr>
        <c:crossAx val="383308832"/>
        <c:crosses val="autoZero"/>
        <c:crossBetween val="between"/>
      </c:valAx>
      <c:valAx>
        <c:axId val="383300992"/>
        <c:scaling>
          <c:orientation val="minMax"/>
          <c:max val="50"/>
          <c:min val="0"/>
        </c:scaling>
        <c:delete val="1"/>
        <c:axPos val="r"/>
        <c:numFmt formatCode="General" sourceLinked="1"/>
        <c:majorTickMark val="out"/>
        <c:minorTickMark val="none"/>
        <c:tickLblPos val="nextTo"/>
        <c:crossAx val="383311072"/>
        <c:crosses val="max"/>
        <c:crossBetween val="midCat"/>
      </c:valAx>
      <c:valAx>
        <c:axId val="383311072"/>
        <c:scaling>
          <c:orientation val="minMax"/>
        </c:scaling>
        <c:delete val="1"/>
        <c:axPos val="b"/>
        <c:numFmt formatCode="General" sourceLinked="1"/>
        <c:majorTickMark val="out"/>
        <c:minorTickMark val="none"/>
        <c:tickLblPos val="nextTo"/>
        <c:crossAx val="383300992"/>
        <c:crosses val="autoZero"/>
        <c:crossBetween val="midCat"/>
      </c:valAx>
      <c:spPr>
        <a:ln>
          <a:solidFill>
            <a:srgbClr val="7F7F7F"/>
          </a:solidFill>
        </a:ln>
      </c:spPr>
    </c:plotArea>
    <c:legend>
      <c:legendPos val="r"/>
      <c:layout>
        <c:manualLayout>
          <c:xMode val="edge"/>
          <c:yMode val="edge"/>
          <c:x val="0.17445751865286502"/>
          <c:y val="1.1355737395570652E-2"/>
          <c:w val="0.63740408151228289"/>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市区町村別_歯科医療費!$R$4</c:f>
              <c:strCache>
                <c:ptCount val="1"/>
                <c:pt idx="0">
                  <c:v>被保険者一人当たりの歯科医療費</c:v>
                </c:pt>
              </c:strCache>
            </c:strRef>
          </c:tx>
          <c:spPr>
            <a:solidFill>
              <a:schemeClr val="accent4">
                <a:lumMod val="60000"/>
                <a:lumOff val="40000"/>
              </a:schemeClr>
            </a:solidFill>
            <a:ln>
              <a:noFill/>
            </a:ln>
          </c:spPr>
          <c:invertIfNegative val="0"/>
          <c:dLbls>
            <c:dLbl>
              <c:idx val="1"/>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0-41DB-97D8-B234991A957C}"/>
                </c:ext>
              </c:extLst>
            </c:dLbl>
            <c:dLbl>
              <c:idx val="2"/>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10-41DB-97D8-B234991A957C}"/>
                </c:ext>
              </c:extLst>
            </c:dLbl>
            <c:dLbl>
              <c:idx val="2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87-442D-A5B1-7C78939229BC}"/>
                </c:ext>
              </c:extLst>
            </c:dLbl>
            <c:dLbl>
              <c:idx val="25"/>
              <c:layout>
                <c:manualLayout>
                  <c:x val="-1.139916457049126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87-442D-A5B1-7C78939229BC}"/>
                </c:ext>
              </c:extLst>
            </c:dLbl>
            <c:dLbl>
              <c:idx val="2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87-442D-A5B1-7C78939229BC}"/>
                </c:ext>
              </c:extLst>
            </c:dLbl>
            <c:dLbl>
              <c:idx val="2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87-442D-A5B1-7C78939229BC}"/>
                </c:ext>
              </c:extLst>
            </c:dLbl>
            <c:dLbl>
              <c:idx val="28"/>
              <c:layout>
                <c:manualLayout>
                  <c:x val="1.55444948926531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87-442D-A5B1-7C78939229BC}"/>
                </c:ext>
              </c:extLst>
            </c:dLbl>
            <c:dLbl>
              <c:idx val="29"/>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C87-442D-A5B1-7C78939229BC}"/>
                </c:ext>
              </c:extLst>
            </c:dLbl>
            <c:dLbl>
              <c:idx val="30"/>
              <c:layout>
                <c:manualLayout>
                  <c:x val="6.36210472460835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A5-4C3C-9180-A2A50A4A2FF8}"/>
                </c:ext>
              </c:extLst>
            </c:dLbl>
            <c:dLbl>
              <c:idx val="31"/>
              <c:layout>
                <c:manualLayout>
                  <c:x val="7.7668619520334919E-3"/>
                  <c:y val="7.36949084656312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8D-4B25-B590-5AA6FFBE9BCA}"/>
                </c:ext>
              </c:extLst>
            </c:dLbl>
            <c:dLbl>
              <c:idx val="32"/>
              <c:layout>
                <c:manualLayout>
                  <c:x val="7.9111687195802579E-3"/>
                  <c:y val="8.2187637664293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8D-4B25-B590-5AA6FFBE9BCA}"/>
                </c:ext>
              </c:extLst>
            </c:dLbl>
            <c:dLbl>
              <c:idx val="33"/>
              <c:layout>
                <c:manualLayout>
                  <c:x val="7.7650259880699063E-3"/>
                  <c:y val="7.36949084656312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8D-4B25-B590-5AA6FFBE9BCA}"/>
                </c:ext>
              </c:extLst>
            </c:dLbl>
            <c:dLbl>
              <c:idx val="34"/>
              <c:layout>
                <c:manualLayout>
                  <c:x val="1.4127008315080791E-2"/>
                  <c:y val="8.218763774083628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38D-4B25-B590-5AA6FFBE9BCA}"/>
                </c:ext>
              </c:extLst>
            </c:dLbl>
            <c:dLbl>
              <c:idx val="35"/>
              <c:layout>
                <c:manualLayout>
                  <c:x val="1.5533601506469631E-2"/>
                  <c:y val="1.004942179029652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38D-4B25-B590-5AA6FFBE9BCA}"/>
                </c:ext>
              </c:extLst>
            </c:dLbl>
            <c:dLbl>
              <c:idx val="36"/>
              <c:layout>
                <c:manualLayout>
                  <c:x val="1.553360150646951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38D-4B25-B590-5AA6FFBE9BCA}"/>
                </c:ext>
              </c:extLst>
            </c:dLbl>
            <c:dLbl>
              <c:idx val="37"/>
              <c:layout>
                <c:manualLayout>
                  <c:x val="1.8786929650144828E-2"/>
                  <c:y val="8.218763774083628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38D-4B25-B590-5AA6FFBE9BCA}"/>
                </c:ext>
              </c:extLst>
            </c:dLbl>
            <c:dLbl>
              <c:idx val="38"/>
              <c:layout>
                <c:manualLayout>
                  <c:x val="1.8784971288583547E-2"/>
                  <c:y val="-3.829943915163712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38D-4B25-B590-5AA6FFBE9BCA}"/>
                </c:ext>
              </c:extLst>
            </c:dLbl>
            <c:dLbl>
              <c:idx val="39"/>
              <c:layout>
                <c:manualLayout>
                  <c:x val="2.0335871247519153E-2"/>
                  <c:y val="3.287505507337155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38D-4B25-B590-5AA6FFBE9BCA}"/>
                </c:ext>
              </c:extLst>
            </c:dLbl>
            <c:dLbl>
              <c:idx val="40"/>
              <c:layout>
                <c:manualLayout>
                  <c:x val="2.0336189570405696E-2"/>
                  <c:y val="1.00518957046489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38D-4B25-B590-5AA6FFBE9BCA}"/>
                </c:ext>
              </c:extLst>
            </c:dLbl>
            <c:dLbl>
              <c:idx val="41"/>
              <c:layout>
                <c:manualLayout>
                  <c:x val="2.0334402476348195E-2"/>
                  <c:y val="1.58472264060061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38D-4B25-B590-5AA6FFBE9BCA}"/>
                </c:ext>
              </c:extLst>
            </c:dLbl>
            <c:dLbl>
              <c:idx val="42"/>
              <c:layout>
                <c:manualLayout>
                  <c:x val="2.3297525916161316E-2"/>
                  <c:y val="1.58472264060061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38D-4B25-B590-5AA6FFBE9BCA}"/>
                </c:ext>
              </c:extLst>
            </c:dLbl>
            <c:dLbl>
              <c:idx val="43"/>
              <c:layout>
                <c:manualLayout>
                  <c:x val="2.484401956158404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38D-4B25-B590-5AA6FFBE9BCA}"/>
                </c:ext>
              </c:extLst>
            </c:dLbl>
            <c:dLbl>
              <c:idx val="44"/>
              <c:layout>
                <c:manualLayout>
                  <c:x val="2.6542775818396237E-2"/>
                  <c:y val="8.218763774083628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38D-4B25-B590-5AA6FFBE9BCA}"/>
                </c:ext>
              </c:extLst>
            </c:dLbl>
            <c:dLbl>
              <c:idx val="45"/>
              <c:layout>
                <c:manualLayout>
                  <c:x val="2.6541333339526334E-2"/>
                  <c:y val="1.58472264060061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38D-4B25-B590-5AA6FFBE9BCA}"/>
                </c:ext>
              </c:extLst>
            </c:dLbl>
            <c:dLbl>
              <c:idx val="46"/>
              <c:layout>
                <c:manualLayout>
                  <c:x val="3.105643202435222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38D-4B25-B590-5AA6FFBE9BCA}"/>
                </c:ext>
              </c:extLst>
            </c:dLbl>
            <c:dLbl>
              <c:idx val="47"/>
              <c:layout>
                <c:manualLayout>
                  <c:x val="3.2755188281164416E-2"/>
                  <c:y val="1.6155478395061728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38D-4B25-B590-5AA6FFBE9BCA}"/>
                </c:ext>
              </c:extLst>
            </c:dLbl>
            <c:dLbl>
              <c:idx val="48"/>
              <c:layout>
                <c:manualLayout>
                  <c:x val="3.2747232437321722E-2"/>
                  <c:y val="5.6262860082304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38D-4B25-B590-5AA6FFBE9BCA}"/>
                </c:ext>
              </c:extLst>
            </c:dLbl>
            <c:dLbl>
              <c:idx val="49"/>
              <c:layout>
                <c:manualLayout>
                  <c:x val="3.3005246573020154E-2"/>
                  <c:y val="7.233796297044851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38D-4B25-B590-5AA6FFBE9BCA}"/>
                </c:ext>
              </c:extLst>
            </c:dLbl>
            <c:dLbl>
              <c:idx val="50"/>
              <c:layout>
                <c:manualLayout>
                  <c:x val="-8.8187469056357354E-3"/>
                  <c:y val="3.215020576131687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38D-4B25-B590-5AA6FFBE9BCA}"/>
                </c:ext>
              </c:extLst>
            </c:dLbl>
            <c:dLbl>
              <c:idx val="51"/>
              <c:layout>
                <c:manualLayout>
                  <c:x val="-8.0571890534932578E-3"/>
                  <c:y val="2.411265433595876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38D-4B25-B590-5AA6FFBE9BCA}"/>
                </c:ext>
              </c:extLst>
            </c:dLbl>
            <c:dLbl>
              <c:idx val="52"/>
              <c:layout>
                <c:manualLayout>
                  <c:x val="-3.1052270506034506E-3"/>
                  <c:y val="8.037551455300324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38D-4B25-B590-5AA6FFBE9BCA}"/>
                </c:ext>
              </c:extLst>
            </c:dLbl>
            <c:dLbl>
              <c:idx val="53"/>
              <c:layout>
                <c:manualLayout>
                  <c:x val="-4.659676539868875E-3"/>
                  <c:y val="8.037551455300324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38D-4B25-B590-5AA6FFBE9BCA}"/>
                </c:ext>
              </c:extLst>
            </c:dLbl>
            <c:dLbl>
              <c:idx val="54"/>
              <c:layout>
                <c:manualLayout>
                  <c:x val="-3.1088989785308494E-3"/>
                  <c:y val="1.02092978395061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A6-40BF-9922-260657E6C3B7}"/>
                </c:ext>
              </c:extLst>
            </c:dLbl>
            <c:dLbl>
              <c:idx val="56"/>
              <c:layout>
                <c:manualLayout>
                  <c:x val="-3.10889897853096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13C-415A-B3B6-1E349C0810B3}"/>
                </c:ext>
              </c:extLst>
            </c:dLbl>
            <c:dLbl>
              <c:idx val="57"/>
              <c:layout>
                <c:manualLayout>
                  <c:x val="-3.10889897853096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13C-415A-B3B6-1E349C0810B3}"/>
                </c:ext>
              </c:extLst>
            </c:dLbl>
            <c:dLbl>
              <c:idx val="58"/>
              <c:layout>
                <c:manualLayout>
                  <c:x val="-3.10889897853096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3C-415A-B3B6-1E349C0810B3}"/>
                </c:ext>
              </c:extLst>
            </c:dLbl>
            <c:dLbl>
              <c:idx val="59"/>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13C-415A-B3B6-1E349C0810B3}"/>
                </c:ext>
              </c:extLst>
            </c:dLbl>
            <c:dLbl>
              <c:idx val="60"/>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3C-415A-B3B6-1E349C0810B3}"/>
                </c:ext>
              </c:extLst>
            </c:dLbl>
            <c:dLbl>
              <c:idx val="61"/>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13C-415A-B3B6-1E349C0810B3}"/>
                </c:ext>
              </c:extLst>
            </c:dLbl>
            <c:dLbl>
              <c:idx val="62"/>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13C-415A-B3B6-1E349C0810B3}"/>
                </c:ext>
              </c:extLst>
            </c:dLbl>
            <c:dLbl>
              <c:idx val="63"/>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13C-415A-B3B6-1E349C0810B3}"/>
                </c:ext>
              </c:extLst>
            </c:dLbl>
            <c:dLbl>
              <c:idx val="64"/>
              <c:layout>
                <c:manualLayout>
                  <c:x val="-6.21779795706181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13C-415A-B3B6-1E349C0810B3}"/>
                </c:ext>
              </c:extLst>
            </c:dLbl>
            <c:dLbl>
              <c:idx val="65"/>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13C-415A-B3B6-1E349C0810B3}"/>
                </c:ext>
              </c:extLst>
            </c:dLbl>
            <c:dLbl>
              <c:idx val="66"/>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13C-415A-B3B6-1E349C0810B3}"/>
                </c:ext>
              </c:extLst>
            </c:dLbl>
            <c:dLbl>
              <c:idx val="67"/>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13C-415A-B3B6-1E349C0810B3}"/>
                </c:ext>
              </c:extLst>
            </c:dLbl>
            <c:dLbl>
              <c:idx val="68"/>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13C-415A-B3B6-1E349C0810B3}"/>
                </c:ext>
              </c:extLst>
            </c:dLbl>
            <c:dLbl>
              <c:idx val="69"/>
              <c:layout>
                <c:manualLayout>
                  <c:x val="-6.21779795706181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13C-415A-B3B6-1E349C0810B3}"/>
                </c:ext>
              </c:extLst>
            </c:dLbl>
            <c:dLbl>
              <c:idx val="70"/>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13C-415A-B3B6-1E349C0810B3}"/>
                </c:ext>
              </c:extLst>
            </c:dLbl>
            <c:dLbl>
              <c:idx val="71"/>
              <c:layout>
                <c:manualLayout>
                  <c:x val="-4.66334846779638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13C-415A-B3B6-1E349C0810B3}"/>
                </c:ext>
              </c:extLst>
            </c:dLbl>
            <c:dLbl>
              <c:idx val="72"/>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13C-415A-B3B6-1E349C0810B3}"/>
                </c:ext>
              </c:extLst>
            </c:dLbl>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市区町村別_歯科医療費!$R$6:$R$79</c:f>
              <c:strCache>
                <c:ptCount val="74"/>
                <c:pt idx="0">
                  <c:v>北区</c:v>
                </c:pt>
                <c:pt idx="1">
                  <c:v>福島区</c:v>
                </c:pt>
                <c:pt idx="2">
                  <c:v>東住吉区</c:v>
                </c:pt>
                <c:pt idx="3">
                  <c:v>八尾市</c:v>
                </c:pt>
                <c:pt idx="4">
                  <c:v>豊能町</c:v>
                </c:pt>
                <c:pt idx="5">
                  <c:v>都島区</c:v>
                </c:pt>
                <c:pt idx="6">
                  <c:v>堺市西区</c:v>
                </c:pt>
                <c:pt idx="7">
                  <c:v>生野区</c:v>
                </c:pt>
                <c:pt idx="8">
                  <c:v>箕面市</c:v>
                </c:pt>
                <c:pt idx="9">
                  <c:v>吹田市</c:v>
                </c:pt>
                <c:pt idx="10">
                  <c:v>住之江区</c:v>
                </c:pt>
                <c:pt idx="11">
                  <c:v>堺市</c:v>
                </c:pt>
                <c:pt idx="12">
                  <c:v>堺市東区</c:v>
                </c:pt>
                <c:pt idx="13">
                  <c:v>大阪市</c:v>
                </c:pt>
                <c:pt idx="14">
                  <c:v>東大阪市</c:v>
                </c:pt>
                <c:pt idx="15">
                  <c:v>鶴見区</c:v>
                </c:pt>
                <c:pt idx="16">
                  <c:v>堺市南区</c:v>
                </c:pt>
                <c:pt idx="17">
                  <c:v>堺市堺区</c:v>
                </c:pt>
                <c:pt idx="18">
                  <c:v>豊中市</c:v>
                </c:pt>
                <c:pt idx="19">
                  <c:v>此花区</c:v>
                </c:pt>
                <c:pt idx="20">
                  <c:v>羽曳野市</c:v>
                </c:pt>
                <c:pt idx="21">
                  <c:v>茨木市</c:v>
                </c:pt>
                <c:pt idx="22">
                  <c:v>藤井寺市</c:v>
                </c:pt>
                <c:pt idx="23">
                  <c:v>高石市</c:v>
                </c:pt>
                <c:pt idx="24">
                  <c:v>大阪狭山市</c:v>
                </c:pt>
                <c:pt idx="25">
                  <c:v>平野区</c:v>
                </c:pt>
                <c:pt idx="26">
                  <c:v>阿倍野区</c:v>
                </c:pt>
                <c:pt idx="27">
                  <c:v>住吉区</c:v>
                </c:pt>
                <c:pt idx="28">
                  <c:v>淀川区</c:v>
                </c:pt>
                <c:pt idx="29">
                  <c:v>堺市中区</c:v>
                </c:pt>
                <c:pt idx="30">
                  <c:v>河内長野市</c:v>
                </c:pt>
                <c:pt idx="31">
                  <c:v>和泉市</c:v>
                </c:pt>
                <c:pt idx="32">
                  <c:v>大東市</c:v>
                </c:pt>
                <c:pt idx="33">
                  <c:v>泉大津市</c:v>
                </c:pt>
                <c:pt idx="34">
                  <c:v>太子町</c:v>
                </c:pt>
                <c:pt idx="35">
                  <c:v>城東区</c:v>
                </c:pt>
                <c:pt idx="36">
                  <c:v>旭区</c:v>
                </c:pt>
                <c:pt idx="37">
                  <c:v>池田市</c:v>
                </c:pt>
                <c:pt idx="38">
                  <c:v>堺市北区</c:v>
                </c:pt>
                <c:pt idx="39">
                  <c:v>守口市</c:v>
                </c:pt>
                <c:pt idx="40">
                  <c:v>忠岡町</c:v>
                </c:pt>
                <c:pt idx="41">
                  <c:v>西淀川区</c:v>
                </c:pt>
                <c:pt idx="42">
                  <c:v>東成区</c:v>
                </c:pt>
                <c:pt idx="43">
                  <c:v>天王寺区</c:v>
                </c:pt>
                <c:pt idx="44">
                  <c:v>阪南市</c:v>
                </c:pt>
                <c:pt idx="45">
                  <c:v>門真市</c:v>
                </c:pt>
                <c:pt idx="46">
                  <c:v>中央区</c:v>
                </c:pt>
                <c:pt idx="47">
                  <c:v>富田林市</c:v>
                </c:pt>
                <c:pt idx="48">
                  <c:v>西区</c:v>
                </c:pt>
                <c:pt idx="49">
                  <c:v>東淀川区</c:v>
                </c:pt>
                <c:pt idx="50">
                  <c:v>松原市</c:v>
                </c:pt>
                <c:pt idx="51">
                  <c:v>河南町</c:v>
                </c:pt>
                <c:pt idx="52">
                  <c:v>堺市美原区</c:v>
                </c:pt>
                <c:pt idx="53">
                  <c:v>交野市</c:v>
                </c:pt>
                <c:pt idx="54">
                  <c:v>高槻市</c:v>
                </c:pt>
                <c:pt idx="55">
                  <c:v>港区</c:v>
                </c:pt>
                <c:pt idx="56">
                  <c:v>西成区</c:v>
                </c:pt>
                <c:pt idx="57">
                  <c:v>大正区</c:v>
                </c:pt>
                <c:pt idx="58">
                  <c:v>寝屋川市</c:v>
                </c:pt>
                <c:pt idx="59">
                  <c:v>摂津市</c:v>
                </c:pt>
                <c:pt idx="60">
                  <c:v>四條畷市</c:v>
                </c:pt>
                <c:pt idx="61">
                  <c:v>田尻町</c:v>
                </c:pt>
                <c:pt idx="62">
                  <c:v>島本町</c:v>
                </c:pt>
                <c:pt idx="63">
                  <c:v>枚方市</c:v>
                </c:pt>
                <c:pt idx="64">
                  <c:v>柏原市</c:v>
                </c:pt>
                <c:pt idx="65">
                  <c:v>泉佐野市</c:v>
                </c:pt>
                <c:pt idx="66">
                  <c:v>能勢町</c:v>
                </c:pt>
                <c:pt idx="67">
                  <c:v>岸和田市</c:v>
                </c:pt>
                <c:pt idx="68">
                  <c:v>浪速区</c:v>
                </c:pt>
                <c:pt idx="69">
                  <c:v>貝塚市</c:v>
                </c:pt>
                <c:pt idx="70">
                  <c:v>泉南市</c:v>
                </c:pt>
                <c:pt idx="71">
                  <c:v>岬町</c:v>
                </c:pt>
                <c:pt idx="72">
                  <c:v>熊取町</c:v>
                </c:pt>
                <c:pt idx="73">
                  <c:v>千早赤阪村</c:v>
                </c:pt>
              </c:strCache>
            </c:strRef>
          </c:cat>
          <c:val>
            <c:numRef>
              <c:f>市区町村別_歯科医療費!$S$6:$S$79</c:f>
              <c:numCache>
                <c:formatCode>General</c:formatCode>
                <c:ptCount val="74"/>
                <c:pt idx="0">
                  <c:v>49473.259950430089</c:v>
                </c:pt>
                <c:pt idx="1">
                  <c:v>49259.371739623501</c:v>
                </c:pt>
                <c:pt idx="2">
                  <c:v>48456.29056830248</c:v>
                </c:pt>
                <c:pt idx="3">
                  <c:v>46983.368688516945</c:v>
                </c:pt>
                <c:pt idx="4">
                  <c:v>46877.816183816183</c:v>
                </c:pt>
                <c:pt idx="5">
                  <c:v>46725.080309766243</c:v>
                </c:pt>
                <c:pt idx="6">
                  <c:v>46413.318984072321</c:v>
                </c:pt>
                <c:pt idx="7">
                  <c:v>46312.256156213931</c:v>
                </c:pt>
                <c:pt idx="8">
                  <c:v>46120.242211153432</c:v>
                </c:pt>
                <c:pt idx="9">
                  <c:v>45815.480838897922</c:v>
                </c:pt>
                <c:pt idx="10">
                  <c:v>45719.079103937089</c:v>
                </c:pt>
                <c:pt idx="11">
                  <c:v>45555.429101522728</c:v>
                </c:pt>
                <c:pt idx="12">
                  <c:v>45420.178925170934</c:v>
                </c:pt>
                <c:pt idx="13">
                  <c:v>45301.619766587777</c:v>
                </c:pt>
                <c:pt idx="14">
                  <c:v>45299.713516128613</c:v>
                </c:pt>
                <c:pt idx="15">
                  <c:v>45224.399175860694</c:v>
                </c:pt>
                <c:pt idx="16">
                  <c:v>45048.301595840057</c:v>
                </c:pt>
                <c:pt idx="17">
                  <c:v>44941.465410474171</c:v>
                </c:pt>
                <c:pt idx="18">
                  <c:v>44846.424186414944</c:v>
                </c:pt>
                <c:pt idx="19">
                  <c:v>44744.654018971545</c:v>
                </c:pt>
                <c:pt idx="20">
                  <c:v>44380.481990422653</c:v>
                </c:pt>
                <c:pt idx="21">
                  <c:v>44341.889516149822</c:v>
                </c:pt>
                <c:pt idx="22">
                  <c:v>44268.073077282497</c:v>
                </c:pt>
                <c:pt idx="23">
                  <c:v>44209.705046973999</c:v>
                </c:pt>
                <c:pt idx="24">
                  <c:v>44194.907161803712</c:v>
                </c:pt>
                <c:pt idx="25">
                  <c:v>44192.523990180765</c:v>
                </c:pt>
                <c:pt idx="26">
                  <c:v>44104.46467503388</c:v>
                </c:pt>
                <c:pt idx="27">
                  <c:v>44094.404255319147</c:v>
                </c:pt>
                <c:pt idx="28">
                  <c:v>44050.940880392067</c:v>
                </c:pt>
                <c:pt idx="29">
                  <c:v>43971.310003762832</c:v>
                </c:pt>
                <c:pt idx="30">
                  <c:v>43704.229009104485</c:v>
                </c:pt>
                <c:pt idx="31">
                  <c:v>43597.857598978291</c:v>
                </c:pt>
                <c:pt idx="32">
                  <c:v>43519.877029544848</c:v>
                </c:pt>
                <c:pt idx="33">
                  <c:v>43510.433574207891</c:v>
                </c:pt>
                <c:pt idx="34">
                  <c:v>42885.970149253728</c:v>
                </c:pt>
                <c:pt idx="35">
                  <c:v>42791.949122461054</c:v>
                </c:pt>
                <c:pt idx="36">
                  <c:v>42754.078972467731</c:v>
                </c:pt>
                <c:pt idx="37">
                  <c:v>42576.143599546027</c:v>
                </c:pt>
                <c:pt idx="38">
                  <c:v>42537.442227338623</c:v>
                </c:pt>
                <c:pt idx="39">
                  <c:v>42526.867305626707</c:v>
                </c:pt>
                <c:pt idx="40">
                  <c:v>42400.718439958946</c:v>
                </c:pt>
                <c:pt idx="41">
                  <c:v>42396.172216865685</c:v>
                </c:pt>
                <c:pt idx="42">
                  <c:v>42141.129905841182</c:v>
                </c:pt>
                <c:pt idx="43">
                  <c:v>42129.758849557526</c:v>
                </c:pt>
                <c:pt idx="44">
                  <c:v>41950.917282575683</c:v>
                </c:pt>
                <c:pt idx="45">
                  <c:v>41897.550452331248</c:v>
                </c:pt>
                <c:pt idx="46">
                  <c:v>41615.479681608711</c:v>
                </c:pt>
                <c:pt idx="47">
                  <c:v>41540.37868456939</c:v>
                </c:pt>
                <c:pt idx="48">
                  <c:v>41447.243255497619</c:v>
                </c:pt>
                <c:pt idx="49">
                  <c:v>41447.109129292148</c:v>
                </c:pt>
                <c:pt idx="50">
                  <c:v>41280.818780417976</c:v>
                </c:pt>
                <c:pt idx="51">
                  <c:v>41025.839126117178</c:v>
                </c:pt>
                <c:pt idx="52">
                  <c:v>40601.238023952093</c:v>
                </c:pt>
                <c:pt idx="53">
                  <c:v>40444.238400370574</c:v>
                </c:pt>
                <c:pt idx="54">
                  <c:v>40197.541856925418</c:v>
                </c:pt>
                <c:pt idx="55">
                  <c:v>39698.636658031086</c:v>
                </c:pt>
                <c:pt idx="56">
                  <c:v>39485.072857332096</c:v>
                </c:pt>
                <c:pt idx="57">
                  <c:v>39133.165788038539</c:v>
                </c:pt>
                <c:pt idx="58">
                  <c:v>38571.476405946996</c:v>
                </c:pt>
                <c:pt idx="59">
                  <c:v>38512.04042956412</c:v>
                </c:pt>
                <c:pt idx="60">
                  <c:v>38479.28498235227</c:v>
                </c:pt>
                <c:pt idx="61">
                  <c:v>38474.920235096557</c:v>
                </c:pt>
                <c:pt idx="62">
                  <c:v>38412.726900225367</c:v>
                </c:pt>
                <c:pt idx="63">
                  <c:v>38177.307771332838</c:v>
                </c:pt>
                <c:pt idx="64">
                  <c:v>37962.402876436026</c:v>
                </c:pt>
                <c:pt idx="65">
                  <c:v>37695.800268096515</c:v>
                </c:pt>
                <c:pt idx="66">
                  <c:v>37637.12907671107</c:v>
                </c:pt>
                <c:pt idx="67">
                  <c:v>37631.174513559832</c:v>
                </c:pt>
                <c:pt idx="68">
                  <c:v>37027.364540466391</c:v>
                </c:pt>
                <c:pt idx="69">
                  <c:v>36338.908897500187</c:v>
                </c:pt>
                <c:pt idx="70">
                  <c:v>35969.953967777445</c:v>
                </c:pt>
                <c:pt idx="71">
                  <c:v>35665.74027427932</c:v>
                </c:pt>
                <c:pt idx="72">
                  <c:v>35540.846367490136</c:v>
                </c:pt>
                <c:pt idx="73">
                  <c:v>32313.019410496046</c:v>
                </c:pt>
              </c:numCache>
            </c:numRef>
          </c:val>
          <c:extLst>
            <c:ext xmlns:c16="http://schemas.microsoft.com/office/drawing/2014/chart" uri="{C3380CC4-5D6E-409C-BE32-E72D297353CC}">
              <c16:uniqueId val="{0000001A-291E-4AA0-AE64-CC5B7BE9210D}"/>
            </c:ext>
          </c:extLst>
        </c:ser>
        <c:dLbls>
          <c:showLegendKey val="0"/>
          <c:showVal val="0"/>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3941805381691685"/>
                  <c:y val="-0.8769868827160494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9D8B-4F66-912E-9D1B8628A85F}"/>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8B-4F66-912E-9D1B8628A85F}"/>
                </c:ext>
              </c:extLst>
            </c:dLbl>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市区町村別_歯科医療費!$AQ$6:$AQ$79</c:f>
              <c:numCache>
                <c:formatCode>General</c:formatCode>
                <c:ptCount val="74"/>
                <c:pt idx="0">
                  <c:v>44456.15174059679</c:v>
                </c:pt>
                <c:pt idx="1">
                  <c:v>44456.15174059679</c:v>
                </c:pt>
                <c:pt idx="2">
                  <c:v>44456.15174059679</c:v>
                </c:pt>
                <c:pt idx="3">
                  <c:v>44456.15174059679</c:v>
                </c:pt>
                <c:pt idx="4">
                  <c:v>44456.15174059679</c:v>
                </c:pt>
                <c:pt idx="5">
                  <c:v>44456.15174059679</c:v>
                </c:pt>
                <c:pt idx="6">
                  <c:v>44456.15174059679</c:v>
                </c:pt>
                <c:pt idx="7">
                  <c:v>44456.15174059679</c:v>
                </c:pt>
                <c:pt idx="8">
                  <c:v>44456.15174059679</c:v>
                </c:pt>
                <c:pt idx="9">
                  <c:v>44456.15174059679</c:v>
                </c:pt>
                <c:pt idx="10">
                  <c:v>44456.15174059679</c:v>
                </c:pt>
                <c:pt idx="11">
                  <c:v>44456.15174059679</c:v>
                </c:pt>
                <c:pt idx="12">
                  <c:v>44456.15174059679</c:v>
                </c:pt>
                <c:pt idx="13">
                  <c:v>44456.15174059679</c:v>
                </c:pt>
                <c:pt idx="14">
                  <c:v>44456.15174059679</c:v>
                </c:pt>
                <c:pt idx="15">
                  <c:v>44456.15174059679</c:v>
                </c:pt>
                <c:pt idx="16">
                  <c:v>44456.15174059679</c:v>
                </c:pt>
                <c:pt idx="17">
                  <c:v>44456.15174059679</c:v>
                </c:pt>
                <c:pt idx="18">
                  <c:v>44456.15174059679</c:v>
                </c:pt>
                <c:pt idx="19">
                  <c:v>44456.15174059679</c:v>
                </c:pt>
                <c:pt idx="20">
                  <c:v>44456.15174059679</c:v>
                </c:pt>
                <c:pt idx="21">
                  <c:v>44456.15174059679</c:v>
                </c:pt>
                <c:pt idx="22">
                  <c:v>44456.15174059679</c:v>
                </c:pt>
                <c:pt idx="23">
                  <c:v>44456.15174059679</c:v>
                </c:pt>
                <c:pt idx="24">
                  <c:v>44456.15174059679</c:v>
                </c:pt>
                <c:pt idx="25">
                  <c:v>44456.15174059679</c:v>
                </c:pt>
                <c:pt idx="26">
                  <c:v>44456.15174059679</c:v>
                </c:pt>
                <c:pt idx="27">
                  <c:v>44456.15174059679</c:v>
                </c:pt>
                <c:pt idx="28">
                  <c:v>44456.15174059679</c:v>
                </c:pt>
                <c:pt idx="29">
                  <c:v>44456.15174059679</c:v>
                </c:pt>
                <c:pt idx="30">
                  <c:v>44456.15174059679</c:v>
                </c:pt>
                <c:pt idx="31">
                  <c:v>44456.15174059679</c:v>
                </c:pt>
                <c:pt idx="32">
                  <c:v>44456.15174059679</c:v>
                </c:pt>
                <c:pt idx="33">
                  <c:v>44456.15174059679</c:v>
                </c:pt>
                <c:pt idx="34">
                  <c:v>44456.15174059679</c:v>
                </c:pt>
                <c:pt idx="35">
                  <c:v>44456.15174059679</c:v>
                </c:pt>
                <c:pt idx="36">
                  <c:v>44456.15174059679</c:v>
                </c:pt>
                <c:pt idx="37">
                  <c:v>44456.15174059679</c:v>
                </c:pt>
                <c:pt idx="38">
                  <c:v>44456.15174059679</c:v>
                </c:pt>
                <c:pt idx="39">
                  <c:v>44456.15174059679</c:v>
                </c:pt>
                <c:pt idx="40">
                  <c:v>44456.15174059679</c:v>
                </c:pt>
                <c:pt idx="41">
                  <c:v>44456.15174059679</c:v>
                </c:pt>
                <c:pt idx="42">
                  <c:v>44456.15174059679</c:v>
                </c:pt>
                <c:pt idx="43">
                  <c:v>44456.15174059679</c:v>
                </c:pt>
                <c:pt idx="44">
                  <c:v>44456.15174059679</c:v>
                </c:pt>
                <c:pt idx="45">
                  <c:v>44456.15174059679</c:v>
                </c:pt>
                <c:pt idx="46">
                  <c:v>44456.15174059679</c:v>
                </c:pt>
                <c:pt idx="47">
                  <c:v>44456.15174059679</c:v>
                </c:pt>
                <c:pt idx="48">
                  <c:v>44456.15174059679</c:v>
                </c:pt>
                <c:pt idx="49">
                  <c:v>44456.15174059679</c:v>
                </c:pt>
                <c:pt idx="50">
                  <c:v>44456.15174059679</c:v>
                </c:pt>
                <c:pt idx="51">
                  <c:v>44456.15174059679</c:v>
                </c:pt>
                <c:pt idx="52">
                  <c:v>44456.15174059679</c:v>
                </c:pt>
                <c:pt idx="53">
                  <c:v>44456.15174059679</c:v>
                </c:pt>
                <c:pt idx="54">
                  <c:v>44456.15174059679</c:v>
                </c:pt>
                <c:pt idx="55">
                  <c:v>44456.15174059679</c:v>
                </c:pt>
                <c:pt idx="56">
                  <c:v>44456.15174059679</c:v>
                </c:pt>
                <c:pt idx="57">
                  <c:v>44456.15174059679</c:v>
                </c:pt>
                <c:pt idx="58">
                  <c:v>44456.15174059679</c:v>
                </c:pt>
                <c:pt idx="59">
                  <c:v>44456.15174059679</c:v>
                </c:pt>
                <c:pt idx="60">
                  <c:v>44456.15174059679</c:v>
                </c:pt>
                <c:pt idx="61">
                  <c:v>44456.15174059679</c:v>
                </c:pt>
                <c:pt idx="62">
                  <c:v>44456.15174059679</c:v>
                </c:pt>
                <c:pt idx="63">
                  <c:v>44456.15174059679</c:v>
                </c:pt>
                <c:pt idx="64">
                  <c:v>44456.15174059679</c:v>
                </c:pt>
                <c:pt idx="65">
                  <c:v>44456.15174059679</c:v>
                </c:pt>
                <c:pt idx="66">
                  <c:v>44456.15174059679</c:v>
                </c:pt>
                <c:pt idx="67">
                  <c:v>44456.15174059679</c:v>
                </c:pt>
                <c:pt idx="68">
                  <c:v>44456.15174059679</c:v>
                </c:pt>
                <c:pt idx="69">
                  <c:v>44456.15174059679</c:v>
                </c:pt>
                <c:pt idx="70">
                  <c:v>44456.15174059679</c:v>
                </c:pt>
                <c:pt idx="71">
                  <c:v>44456.15174059679</c:v>
                </c:pt>
                <c:pt idx="72">
                  <c:v>44456.15174059679</c:v>
                </c:pt>
                <c:pt idx="73">
                  <c:v>44456.15174059679</c:v>
                </c:pt>
              </c:numCache>
            </c:numRef>
          </c:xVal>
          <c:yVal>
            <c:numRef>
              <c:f>市区町村別_歯科医療費!$BH$6:$BH$79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B-291E-4AA0-AE64-CC5B7BE9210D}"/>
            </c:ext>
          </c:extLst>
        </c:ser>
        <c:dLbls>
          <c:showLegendKey val="0"/>
          <c:showVal val="0"/>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nextTo"/>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2923027349256859"/>
              <c:y val="4.3743811085390945E-2"/>
            </c:manualLayout>
          </c:layout>
          <c:overlay val="0"/>
        </c:title>
        <c:numFmt formatCode="#,##0_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市区町村別_歯科医療費!$U$5</c:f>
              <c:strCache>
                <c:ptCount val="1"/>
                <c:pt idx="0">
                  <c:v>前年度との差分(被保険者一人当たりの歯科医療費)</c:v>
                </c:pt>
              </c:strCache>
            </c:strRef>
          </c:tx>
          <c:spPr>
            <a:solidFill>
              <a:schemeClr val="accent1"/>
            </a:solidFill>
            <a:ln>
              <a:noFill/>
            </a:ln>
          </c:spPr>
          <c:invertIfNegative val="0"/>
          <c:dLbls>
            <c:dLbl>
              <c:idx val="1"/>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7D-4D40-876F-09A8D2B8CB9D}"/>
                </c:ext>
              </c:extLst>
            </c:dLbl>
            <c:dLbl>
              <c:idx val="4"/>
              <c:layout>
                <c:manualLayout>
                  <c:x val="2.331674233898125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7D-4D40-876F-09A8D2B8CB9D}"/>
                </c:ext>
              </c:extLst>
            </c:dLbl>
            <c:dLbl>
              <c:idx val="6"/>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17D-4D40-876F-09A8D2B8CB9D}"/>
                </c:ext>
              </c:extLst>
            </c:dLbl>
            <c:dLbl>
              <c:idx val="11"/>
              <c:layout>
                <c:manualLayout>
                  <c:x val="1.3990045403388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17D-4D40-876F-09A8D2B8CB9D}"/>
                </c:ext>
              </c:extLst>
            </c:dLbl>
            <c:dLbl>
              <c:idx val="13"/>
              <c:layout>
                <c:manualLayout>
                  <c:x val="9.3266969355924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17D-4D40-876F-09A8D2B8CB9D}"/>
                </c:ext>
              </c:extLst>
            </c:dLbl>
            <c:dLbl>
              <c:idx val="14"/>
              <c:layout>
                <c:manualLayout>
                  <c:x val="2.17622928497159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17D-4D40-876F-09A8D2B8CB9D}"/>
                </c:ext>
              </c:extLst>
            </c:dLbl>
            <c:dLbl>
              <c:idx val="28"/>
              <c:layout>
                <c:manualLayout>
                  <c:x val="2.17622928497160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325-4D40-B442-4C7F9641F72D}"/>
                </c:ext>
              </c:extLst>
            </c:dLbl>
            <c:dLbl>
              <c:idx val="30"/>
              <c:layout>
                <c:manualLayout>
                  <c:x val="2.33167423389813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325-4D40-B442-4C7F9641F72D}"/>
                </c:ext>
              </c:extLst>
            </c:dLbl>
            <c:dLbl>
              <c:idx val="35"/>
              <c:layout>
                <c:manualLayout>
                  <c:x val="2.95345402960430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325-4D40-B442-4C7F9641F72D}"/>
                </c:ext>
              </c:extLst>
            </c:dLbl>
            <c:dLbl>
              <c:idx val="39"/>
              <c:layout>
                <c:manualLayout>
                  <c:x val="2.6425641317512221E-2"/>
                  <c:y val="7.48555310101175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325-4D40-B442-4C7F9641F72D}"/>
                </c:ext>
              </c:extLst>
            </c:dLbl>
            <c:dLbl>
              <c:idx val="40"/>
              <c:layout>
                <c:manualLayout>
                  <c:x val="1.8653393871184983E-2"/>
                  <c:y val="8.037551447814771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325-4D40-B442-4C7F9641F72D}"/>
                </c:ext>
              </c:extLst>
            </c:dLbl>
            <c:dLbl>
              <c:idx val="45"/>
              <c:layout>
                <c:manualLayout>
                  <c:x val="-9.32669693559260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325-4D40-B442-4C7F9641F72D}"/>
                </c:ext>
              </c:extLst>
            </c:dLbl>
            <c:dLbl>
              <c:idx val="49"/>
              <c:layout>
                <c:manualLayout>
                  <c:x val="1.8653393871185097E-2"/>
                  <c:y val="-7.48555310101175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325-4D40-B442-4C7F9641F72D}"/>
                </c:ext>
              </c:extLst>
            </c:dLbl>
            <c:dLbl>
              <c:idx val="50"/>
              <c:layout>
                <c:manualLayout>
                  <c:x val="9.3266969355925485E-3"/>
                  <c:y val="1.497110620202351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325-4D40-B442-4C7F9641F72D}"/>
                </c:ext>
              </c:extLst>
            </c:dLbl>
            <c:dLbl>
              <c:idx val="70"/>
              <c:layout>
                <c:manualLayout>
                  <c:x val="4.66334846779615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17D-4D40-876F-09A8D2B8CB9D}"/>
                </c:ext>
              </c:extLst>
            </c:dLbl>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市区町村別_歯科医療費!$R$6:$R$79</c:f>
              <c:strCache>
                <c:ptCount val="74"/>
                <c:pt idx="0">
                  <c:v>北区</c:v>
                </c:pt>
                <c:pt idx="1">
                  <c:v>福島区</c:v>
                </c:pt>
                <c:pt idx="2">
                  <c:v>東住吉区</c:v>
                </c:pt>
                <c:pt idx="3">
                  <c:v>八尾市</c:v>
                </c:pt>
                <c:pt idx="4">
                  <c:v>豊能町</c:v>
                </c:pt>
                <c:pt idx="5">
                  <c:v>都島区</c:v>
                </c:pt>
                <c:pt idx="6">
                  <c:v>堺市西区</c:v>
                </c:pt>
                <c:pt idx="7">
                  <c:v>生野区</c:v>
                </c:pt>
                <c:pt idx="8">
                  <c:v>箕面市</c:v>
                </c:pt>
                <c:pt idx="9">
                  <c:v>吹田市</c:v>
                </c:pt>
                <c:pt idx="10">
                  <c:v>住之江区</c:v>
                </c:pt>
                <c:pt idx="11">
                  <c:v>堺市</c:v>
                </c:pt>
                <c:pt idx="12">
                  <c:v>堺市東区</c:v>
                </c:pt>
                <c:pt idx="13">
                  <c:v>大阪市</c:v>
                </c:pt>
                <c:pt idx="14">
                  <c:v>東大阪市</c:v>
                </c:pt>
                <c:pt idx="15">
                  <c:v>鶴見区</c:v>
                </c:pt>
                <c:pt idx="16">
                  <c:v>堺市南区</c:v>
                </c:pt>
                <c:pt idx="17">
                  <c:v>堺市堺区</c:v>
                </c:pt>
                <c:pt idx="18">
                  <c:v>豊中市</c:v>
                </c:pt>
                <c:pt idx="19">
                  <c:v>此花区</c:v>
                </c:pt>
                <c:pt idx="20">
                  <c:v>羽曳野市</c:v>
                </c:pt>
                <c:pt idx="21">
                  <c:v>茨木市</c:v>
                </c:pt>
                <c:pt idx="22">
                  <c:v>藤井寺市</c:v>
                </c:pt>
                <c:pt idx="23">
                  <c:v>高石市</c:v>
                </c:pt>
                <c:pt idx="24">
                  <c:v>大阪狭山市</c:v>
                </c:pt>
                <c:pt idx="25">
                  <c:v>平野区</c:v>
                </c:pt>
                <c:pt idx="26">
                  <c:v>阿倍野区</c:v>
                </c:pt>
                <c:pt idx="27">
                  <c:v>住吉区</c:v>
                </c:pt>
                <c:pt idx="28">
                  <c:v>淀川区</c:v>
                </c:pt>
                <c:pt idx="29">
                  <c:v>堺市中区</c:v>
                </c:pt>
                <c:pt idx="30">
                  <c:v>河内長野市</c:v>
                </c:pt>
                <c:pt idx="31">
                  <c:v>和泉市</c:v>
                </c:pt>
                <c:pt idx="32">
                  <c:v>大東市</c:v>
                </c:pt>
                <c:pt idx="33">
                  <c:v>泉大津市</c:v>
                </c:pt>
                <c:pt idx="34">
                  <c:v>太子町</c:v>
                </c:pt>
                <c:pt idx="35">
                  <c:v>城東区</c:v>
                </c:pt>
                <c:pt idx="36">
                  <c:v>旭区</c:v>
                </c:pt>
                <c:pt idx="37">
                  <c:v>池田市</c:v>
                </c:pt>
                <c:pt idx="38">
                  <c:v>堺市北区</c:v>
                </c:pt>
                <c:pt idx="39">
                  <c:v>守口市</c:v>
                </c:pt>
                <c:pt idx="40">
                  <c:v>忠岡町</c:v>
                </c:pt>
                <c:pt idx="41">
                  <c:v>西淀川区</c:v>
                </c:pt>
                <c:pt idx="42">
                  <c:v>東成区</c:v>
                </c:pt>
                <c:pt idx="43">
                  <c:v>天王寺区</c:v>
                </c:pt>
                <c:pt idx="44">
                  <c:v>阪南市</c:v>
                </c:pt>
                <c:pt idx="45">
                  <c:v>門真市</c:v>
                </c:pt>
                <c:pt idx="46">
                  <c:v>中央区</c:v>
                </c:pt>
                <c:pt idx="47">
                  <c:v>富田林市</c:v>
                </c:pt>
                <c:pt idx="48">
                  <c:v>西区</c:v>
                </c:pt>
                <c:pt idx="49">
                  <c:v>東淀川区</c:v>
                </c:pt>
                <c:pt idx="50">
                  <c:v>松原市</c:v>
                </c:pt>
                <c:pt idx="51">
                  <c:v>河南町</c:v>
                </c:pt>
                <c:pt idx="52">
                  <c:v>堺市美原区</c:v>
                </c:pt>
                <c:pt idx="53">
                  <c:v>交野市</c:v>
                </c:pt>
                <c:pt idx="54">
                  <c:v>高槻市</c:v>
                </c:pt>
                <c:pt idx="55">
                  <c:v>港区</c:v>
                </c:pt>
                <c:pt idx="56">
                  <c:v>西成区</c:v>
                </c:pt>
                <c:pt idx="57">
                  <c:v>大正区</c:v>
                </c:pt>
                <c:pt idx="58">
                  <c:v>寝屋川市</c:v>
                </c:pt>
                <c:pt idx="59">
                  <c:v>摂津市</c:v>
                </c:pt>
                <c:pt idx="60">
                  <c:v>四條畷市</c:v>
                </c:pt>
                <c:pt idx="61">
                  <c:v>田尻町</c:v>
                </c:pt>
                <c:pt idx="62">
                  <c:v>島本町</c:v>
                </c:pt>
                <c:pt idx="63">
                  <c:v>枚方市</c:v>
                </c:pt>
                <c:pt idx="64">
                  <c:v>柏原市</c:v>
                </c:pt>
                <c:pt idx="65">
                  <c:v>泉佐野市</c:v>
                </c:pt>
                <c:pt idx="66">
                  <c:v>能勢町</c:v>
                </c:pt>
                <c:pt idx="67">
                  <c:v>岸和田市</c:v>
                </c:pt>
                <c:pt idx="68">
                  <c:v>浪速区</c:v>
                </c:pt>
                <c:pt idx="69">
                  <c:v>貝塚市</c:v>
                </c:pt>
                <c:pt idx="70">
                  <c:v>泉南市</c:v>
                </c:pt>
                <c:pt idx="71">
                  <c:v>岬町</c:v>
                </c:pt>
                <c:pt idx="72">
                  <c:v>熊取町</c:v>
                </c:pt>
                <c:pt idx="73">
                  <c:v>千早赤阪村</c:v>
                </c:pt>
              </c:strCache>
            </c:strRef>
          </c:cat>
          <c:val>
            <c:numRef>
              <c:f>市区町村別_歯科医療費!$U$6:$U$79</c:f>
              <c:numCache>
                <c:formatCode>General</c:formatCode>
                <c:ptCount val="74"/>
                <c:pt idx="0">
                  <c:v>1573</c:v>
                </c:pt>
                <c:pt idx="1">
                  <c:v>1584</c:v>
                </c:pt>
                <c:pt idx="2">
                  <c:v>263</c:v>
                </c:pt>
                <c:pt idx="3">
                  <c:v>114</c:v>
                </c:pt>
                <c:pt idx="4">
                  <c:v>1081</c:v>
                </c:pt>
                <c:pt idx="5">
                  <c:v>283</c:v>
                </c:pt>
                <c:pt idx="6">
                  <c:v>1254</c:v>
                </c:pt>
                <c:pt idx="7">
                  <c:v>909</c:v>
                </c:pt>
                <c:pt idx="8">
                  <c:v>2527</c:v>
                </c:pt>
                <c:pt idx="9">
                  <c:v>427</c:v>
                </c:pt>
                <c:pt idx="10">
                  <c:v>2907</c:v>
                </c:pt>
                <c:pt idx="11">
                  <c:v>1149</c:v>
                </c:pt>
                <c:pt idx="12">
                  <c:v>273</c:v>
                </c:pt>
                <c:pt idx="13">
                  <c:v>1188</c:v>
                </c:pt>
                <c:pt idx="14">
                  <c:v>1084</c:v>
                </c:pt>
                <c:pt idx="15">
                  <c:v>638</c:v>
                </c:pt>
                <c:pt idx="16">
                  <c:v>1472</c:v>
                </c:pt>
                <c:pt idx="17">
                  <c:v>518</c:v>
                </c:pt>
                <c:pt idx="18">
                  <c:v>882</c:v>
                </c:pt>
                <c:pt idx="19">
                  <c:v>-111</c:v>
                </c:pt>
                <c:pt idx="20">
                  <c:v>1731</c:v>
                </c:pt>
                <c:pt idx="21">
                  <c:v>635</c:v>
                </c:pt>
                <c:pt idx="22">
                  <c:v>966</c:v>
                </c:pt>
                <c:pt idx="23">
                  <c:v>1987</c:v>
                </c:pt>
                <c:pt idx="24">
                  <c:v>-486</c:v>
                </c:pt>
                <c:pt idx="25">
                  <c:v>-207</c:v>
                </c:pt>
                <c:pt idx="26">
                  <c:v>974</c:v>
                </c:pt>
                <c:pt idx="27">
                  <c:v>2123</c:v>
                </c:pt>
                <c:pt idx="28">
                  <c:v>1100</c:v>
                </c:pt>
                <c:pt idx="29">
                  <c:v>2244</c:v>
                </c:pt>
                <c:pt idx="30">
                  <c:v>1067</c:v>
                </c:pt>
                <c:pt idx="31">
                  <c:v>2406</c:v>
                </c:pt>
                <c:pt idx="32">
                  <c:v>1733</c:v>
                </c:pt>
                <c:pt idx="33">
                  <c:v>871</c:v>
                </c:pt>
                <c:pt idx="34">
                  <c:v>109</c:v>
                </c:pt>
                <c:pt idx="35">
                  <c:v>1026</c:v>
                </c:pt>
                <c:pt idx="36">
                  <c:v>1372</c:v>
                </c:pt>
                <c:pt idx="37">
                  <c:v>367</c:v>
                </c:pt>
                <c:pt idx="38">
                  <c:v>691</c:v>
                </c:pt>
                <c:pt idx="39">
                  <c:v>1052</c:v>
                </c:pt>
                <c:pt idx="40">
                  <c:v>1143</c:v>
                </c:pt>
                <c:pt idx="41">
                  <c:v>1302</c:v>
                </c:pt>
                <c:pt idx="42">
                  <c:v>-383</c:v>
                </c:pt>
                <c:pt idx="43">
                  <c:v>153</c:v>
                </c:pt>
                <c:pt idx="44">
                  <c:v>571</c:v>
                </c:pt>
                <c:pt idx="45">
                  <c:v>1012</c:v>
                </c:pt>
                <c:pt idx="46">
                  <c:v>1810</c:v>
                </c:pt>
                <c:pt idx="47">
                  <c:v>99</c:v>
                </c:pt>
                <c:pt idx="48">
                  <c:v>1373</c:v>
                </c:pt>
                <c:pt idx="49">
                  <c:v>1108</c:v>
                </c:pt>
                <c:pt idx="50">
                  <c:v>1198</c:v>
                </c:pt>
                <c:pt idx="51">
                  <c:v>1957</c:v>
                </c:pt>
                <c:pt idx="52">
                  <c:v>382</c:v>
                </c:pt>
                <c:pt idx="53">
                  <c:v>3</c:v>
                </c:pt>
                <c:pt idx="54">
                  <c:v>1656</c:v>
                </c:pt>
                <c:pt idx="55">
                  <c:v>601</c:v>
                </c:pt>
                <c:pt idx="56">
                  <c:v>2221</c:v>
                </c:pt>
                <c:pt idx="57">
                  <c:v>1622</c:v>
                </c:pt>
                <c:pt idx="58">
                  <c:v>692</c:v>
                </c:pt>
                <c:pt idx="59">
                  <c:v>-362</c:v>
                </c:pt>
                <c:pt idx="60">
                  <c:v>1698</c:v>
                </c:pt>
                <c:pt idx="61">
                  <c:v>-986</c:v>
                </c:pt>
                <c:pt idx="62">
                  <c:v>1744</c:v>
                </c:pt>
                <c:pt idx="63">
                  <c:v>1580</c:v>
                </c:pt>
                <c:pt idx="64">
                  <c:v>1633</c:v>
                </c:pt>
                <c:pt idx="65">
                  <c:v>2923</c:v>
                </c:pt>
                <c:pt idx="66">
                  <c:v>3482</c:v>
                </c:pt>
                <c:pt idx="67">
                  <c:v>2468</c:v>
                </c:pt>
                <c:pt idx="68">
                  <c:v>1739</c:v>
                </c:pt>
                <c:pt idx="69">
                  <c:v>3375</c:v>
                </c:pt>
                <c:pt idx="70">
                  <c:v>1216</c:v>
                </c:pt>
                <c:pt idx="71">
                  <c:v>998</c:v>
                </c:pt>
                <c:pt idx="72">
                  <c:v>2366</c:v>
                </c:pt>
                <c:pt idx="73">
                  <c:v>-889</c:v>
                </c:pt>
              </c:numCache>
            </c:numRef>
          </c:val>
          <c:extLst>
            <c:ext xmlns:c16="http://schemas.microsoft.com/office/drawing/2014/chart" uri="{C3380CC4-5D6E-409C-BE32-E72D297353CC}">
              <c16:uniqueId val="{0000001F-3325-4D40-B442-4C7F9641F72D}"/>
            </c:ext>
          </c:extLst>
        </c:ser>
        <c:dLbls>
          <c:showLegendKey val="0"/>
          <c:showVal val="0"/>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3.0016909228105671E-2"/>
                  <c:y val="-0.85248842592592589"/>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3325-4D40-B442-4C7F9641F72D}"/>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325-4D40-B442-4C7F9641F72D}"/>
                </c:ext>
              </c:extLst>
            </c:dLbl>
            <c:numFmt formatCode="#,##0_ ;[Red]\-#,##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市区町村別_歯科医療費!$AS$6:$AS$79</c:f>
              <c:numCache>
                <c:formatCode>General</c:formatCode>
                <c:ptCount val="74"/>
                <c:pt idx="0">
                  <c:v>1260</c:v>
                </c:pt>
                <c:pt idx="1">
                  <c:v>1260</c:v>
                </c:pt>
                <c:pt idx="2">
                  <c:v>1260</c:v>
                </c:pt>
                <c:pt idx="3">
                  <c:v>1260</c:v>
                </c:pt>
                <c:pt idx="4">
                  <c:v>1260</c:v>
                </c:pt>
                <c:pt idx="5">
                  <c:v>1260</c:v>
                </c:pt>
                <c:pt idx="6">
                  <c:v>1260</c:v>
                </c:pt>
                <c:pt idx="7">
                  <c:v>1260</c:v>
                </c:pt>
                <c:pt idx="8">
                  <c:v>1260</c:v>
                </c:pt>
                <c:pt idx="9">
                  <c:v>1260</c:v>
                </c:pt>
                <c:pt idx="10">
                  <c:v>1260</c:v>
                </c:pt>
                <c:pt idx="11">
                  <c:v>1260</c:v>
                </c:pt>
                <c:pt idx="12">
                  <c:v>1260</c:v>
                </c:pt>
                <c:pt idx="13">
                  <c:v>1260</c:v>
                </c:pt>
                <c:pt idx="14">
                  <c:v>1260</c:v>
                </c:pt>
                <c:pt idx="15">
                  <c:v>1260</c:v>
                </c:pt>
                <c:pt idx="16">
                  <c:v>1260</c:v>
                </c:pt>
                <c:pt idx="17">
                  <c:v>1260</c:v>
                </c:pt>
                <c:pt idx="18">
                  <c:v>1260</c:v>
                </c:pt>
                <c:pt idx="19">
                  <c:v>1260</c:v>
                </c:pt>
                <c:pt idx="20">
                  <c:v>1260</c:v>
                </c:pt>
                <c:pt idx="21">
                  <c:v>1260</c:v>
                </c:pt>
                <c:pt idx="22">
                  <c:v>1260</c:v>
                </c:pt>
                <c:pt idx="23">
                  <c:v>1260</c:v>
                </c:pt>
                <c:pt idx="24">
                  <c:v>1260</c:v>
                </c:pt>
                <c:pt idx="25">
                  <c:v>1260</c:v>
                </c:pt>
                <c:pt idx="26">
                  <c:v>1260</c:v>
                </c:pt>
                <c:pt idx="27">
                  <c:v>1260</c:v>
                </c:pt>
                <c:pt idx="28">
                  <c:v>1260</c:v>
                </c:pt>
                <c:pt idx="29">
                  <c:v>1260</c:v>
                </c:pt>
                <c:pt idx="30">
                  <c:v>1260</c:v>
                </c:pt>
                <c:pt idx="31">
                  <c:v>1260</c:v>
                </c:pt>
                <c:pt idx="32">
                  <c:v>1260</c:v>
                </c:pt>
                <c:pt idx="33">
                  <c:v>1260</c:v>
                </c:pt>
                <c:pt idx="34">
                  <c:v>1260</c:v>
                </c:pt>
                <c:pt idx="35">
                  <c:v>1260</c:v>
                </c:pt>
                <c:pt idx="36">
                  <c:v>1260</c:v>
                </c:pt>
                <c:pt idx="37">
                  <c:v>1260</c:v>
                </c:pt>
                <c:pt idx="38">
                  <c:v>1260</c:v>
                </c:pt>
                <c:pt idx="39">
                  <c:v>1260</c:v>
                </c:pt>
                <c:pt idx="40">
                  <c:v>1260</c:v>
                </c:pt>
                <c:pt idx="41">
                  <c:v>1260</c:v>
                </c:pt>
                <c:pt idx="42">
                  <c:v>1260</c:v>
                </c:pt>
                <c:pt idx="43">
                  <c:v>1260</c:v>
                </c:pt>
                <c:pt idx="44">
                  <c:v>1260</c:v>
                </c:pt>
                <c:pt idx="45">
                  <c:v>1260</c:v>
                </c:pt>
                <c:pt idx="46">
                  <c:v>1260</c:v>
                </c:pt>
                <c:pt idx="47">
                  <c:v>1260</c:v>
                </c:pt>
                <c:pt idx="48">
                  <c:v>1260</c:v>
                </c:pt>
                <c:pt idx="49">
                  <c:v>1260</c:v>
                </c:pt>
                <c:pt idx="50">
                  <c:v>1260</c:v>
                </c:pt>
                <c:pt idx="51">
                  <c:v>1260</c:v>
                </c:pt>
                <c:pt idx="52">
                  <c:v>1260</c:v>
                </c:pt>
                <c:pt idx="53">
                  <c:v>1260</c:v>
                </c:pt>
                <c:pt idx="54">
                  <c:v>1260</c:v>
                </c:pt>
                <c:pt idx="55">
                  <c:v>1260</c:v>
                </c:pt>
                <c:pt idx="56">
                  <c:v>1260</c:v>
                </c:pt>
                <c:pt idx="57">
                  <c:v>1260</c:v>
                </c:pt>
                <c:pt idx="58">
                  <c:v>1260</c:v>
                </c:pt>
                <c:pt idx="59">
                  <c:v>1260</c:v>
                </c:pt>
                <c:pt idx="60">
                  <c:v>1260</c:v>
                </c:pt>
                <c:pt idx="61">
                  <c:v>1260</c:v>
                </c:pt>
                <c:pt idx="62">
                  <c:v>1260</c:v>
                </c:pt>
                <c:pt idx="63">
                  <c:v>1260</c:v>
                </c:pt>
                <c:pt idx="64">
                  <c:v>1260</c:v>
                </c:pt>
                <c:pt idx="65">
                  <c:v>1260</c:v>
                </c:pt>
                <c:pt idx="66">
                  <c:v>1260</c:v>
                </c:pt>
                <c:pt idx="67">
                  <c:v>1260</c:v>
                </c:pt>
                <c:pt idx="68">
                  <c:v>1260</c:v>
                </c:pt>
                <c:pt idx="69">
                  <c:v>1260</c:v>
                </c:pt>
                <c:pt idx="70">
                  <c:v>1260</c:v>
                </c:pt>
                <c:pt idx="71">
                  <c:v>1260</c:v>
                </c:pt>
                <c:pt idx="72">
                  <c:v>1260</c:v>
                </c:pt>
                <c:pt idx="73">
                  <c:v>1260</c:v>
                </c:pt>
              </c:numCache>
            </c:numRef>
          </c:xVal>
          <c:yVal>
            <c:numRef>
              <c:f>市区町村別_歯科医療費!$BH$6:$BH$79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22-3325-4D40-B442-4C7F9641F72D}"/>
            </c:ext>
          </c:extLst>
        </c:ser>
        <c:dLbls>
          <c:showLegendKey val="0"/>
          <c:showVal val="0"/>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low"/>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numFmt formatCode="#,##0_ ;[Red]\-#,##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title>
          <c:tx>
            <c:rich>
              <a:bodyPr/>
              <a:lstStyle/>
              <a:p>
                <a:pPr>
                  <a:defRPr/>
                </a:pPr>
                <a:r>
                  <a:rPr lang="en-US" altLang="ja-JP"/>
                  <a:t>(</a:t>
                </a:r>
                <a:r>
                  <a:rPr lang="ja-JP" altLang="en-US"/>
                  <a:t>円</a:t>
                </a:r>
                <a:r>
                  <a:rPr lang="en-US" altLang="ja-JP"/>
                  <a:t>)</a:t>
                </a:r>
              </a:p>
            </c:rich>
          </c:tx>
          <c:layout>
            <c:manualLayout>
              <c:xMode val="edge"/>
              <c:yMode val="edge"/>
              <c:x val="0.92229735394753665"/>
              <c:y val="4.2499437371399176E-2"/>
            </c:manualLayout>
          </c:layout>
          <c:overlay val="0"/>
        </c:title>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37789855072463"/>
          <c:y val="7.2786609996886034E-2"/>
          <c:w val="0.78627669082125606"/>
          <c:h val="0.89567909272119339"/>
        </c:manualLayout>
      </c:layout>
      <c:barChart>
        <c:barDir val="bar"/>
        <c:grouping val="clustered"/>
        <c:varyColors val="0"/>
        <c:ser>
          <c:idx val="0"/>
          <c:order val="0"/>
          <c:tx>
            <c:strRef>
              <c:f>市区町村別_歯科医療費!$V$4</c:f>
              <c:strCache>
                <c:ptCount val="1"/>
                <c:pt idx="0">
                  <c:v>歯科レセプト一件当たりの歯科医療費</c:v>
                </c:pt>
              </c:strCache>
            </c:strRef>
          </c:tx>
          <c:spPr>
            <a:solidFill>
              <a:srgbClr val="B3A2C7"/>
            </a:solidFill>
            <a:ln>
              <a:noFill/>
            </a:ln>
          </c:spPr>
          <c:invertIfNegative val="0"/>
          <c:dLbls>
            <c:dLbl>
              <c:idx val="19"/>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71-49A6-AFC5-CAA6B8B5B40D}"/>
                </c:ext>
              </c:extLst>
            </c:dLbl>
            <c:dLbl>
              <c:idx val="20"/>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71-49A6-AFC5-CAA6B8B5B40D}"/>
                </c:ext>
              </c:extLst>
            </c:dLbl>
            <c:dLbl>
              <c:idx val="49"/>
              <c:layout>
                <c:manualLayout>
                  <c:x val="6.21779795706158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71-49A6-AFC5-CAA6B8B5B40D}"/>
                </c:ext>
              </c:extLst>
            </c:dLbl>
            <c:dLbl>
              <c:idx val="50"/>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2A-4F1E-A7A2-6EFFEF8B857D}"/>
                </c:ext>
              </c:extLst>
            </c:dLbl>
            <c:dLbl>
              <c:idx val="51"/>
              <c:layout>
                <c:manualLayout>
                  <c:x val="6.2177979570616987E-3"/>
                  <c:y val="1.613644591390092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2A-4F1E-A7A2-6EFFEF8B857D}"/>
                </c:ext>
              </c:extLst>
            </c:dLbl>
            <c:dLbl>
              <c:idx val="52"/>
              <c:layout>
                <c:manualLayout>
                  <c:x val="4.6648172389671195E-3"/>
                  <c:y val="8.068222971978700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2A-4F1E-A7A2-6EFFEF8B857D}"/>
                </c:ext>
              </c:extLst>
            </c:dLbl>
            <c:dLbl>
              <c:idx val="53"/>
              <c:layout>
                <c:manualLayout>
                  <c:x val="4.6655516245525993E-3"/>
                  <c:y val="4.01877572016460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2A-4F1E-A7A2-6EFFEF8B857D}"/>
                </c:ext>
              </c:extLst>
            </c:dLbl>
            <c:dLbl>
              <c:idx val="54"/>
              <c:layout>
                <c:manualLayout>
                  <c:x val="6.2252642105140761E-3"/>
                  <c:y val="8.068222956950463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92A-4F1E-A7A2-6EFFEF8B857D}"/>
                </c:ext>
              </c:extLst>
            </c:dLbl>
            <c:dLbl>
              <c:idx val="55"/>
              <c:layout>
                <c:manualLayout>
                  <c:x val="7.7804480853648668E-3"/>
                  <c:y val="8.068222956950463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92A-4F1E-A7A2-6EFFEF8B857D}"/>
                </c:ext>
              </c:extLst>
            </c:dLbl>
            <c:dLbl>
              <c:idx val="56"/>
              <c:layout>
                <c:manualLayout>
                  <c:x val="1.089093823266437E-2"/>
                  <c:y val="1.613644591390092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92A-4F1E-A7A2-6EFFEF8B857D}"/>
                </c:ext>
              </c:extLst>
            </c:dLbl>
            <c:dLbl>
              <c:idx val="57"/>
              <c:layout>
                <c:manualLayout>
                  <c:x val="1.8663185678991494E-2"/>
                  <c:y val="1.6136445913900926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92A-4F1E-A7A2-6EFFEF8B857D}"/>
                </c:ext>
              </c:extLst>
            </c:dLbl>
            <c:dLbl>
              <c:idx val="58"/>
              <c:layout>
                <c:manualLayout>
                  <c:x val="1.8663920064576858E-2"/>
                  <c:y val="2.420466887085139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92A-4F1E-A7A2-6EFFEF8B857D}"/>
                </c:ext>
              </c:extLst>
            </c:dLbl>
            <c:dLbl>
              <c:idx val="59"/>
              <c:layout>
                <c:manualLayout>
                  <c:x val="1.7110204960897029E-2"/>
                  <c:y val="2.420466888587962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92A-4F1E-A7A2-6EFFEF8B857D}"/>
                </c:ext>
              </c:extLst>
            </c:dLbl>
            <c:dLbl>
              <c:idx val="60"/>
              <c:layout>
                <c:manualLayout>
                  <c:x val="1.8663920064576858E-2"/>
                  <c:y val="1.02474499776227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92A-4F1E-A7A2-6EFFEF8B857D}"/>
                </c:ext>
              </c:extLst>
            </c:dLbl>
            <c:dLbl>
              <c:idx val="61"/>
              <c:layout>
                <c:manualLayout>
                  <c:x val="2.0221307096184315E-2"/>
                  <c:y val="2.420466888587962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92A-4F1E-A7A2-6EFFEF8B857D}"/>
                </c:ext>
              </c:extLst>
            </c:dLbl>
            <c:dLbl>
              <c:idx val="62"/>
              <c:layout>
                <c:manualLayout>
                  <c:x val="2.1775022199864148E-2"/>
                  <c:y val="8.068222971978700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92A-4F1E-A7A2-6EFFEF8B857D}"/>
                </c:ext>
              </c:extLst>
            </c:dLbl>
            <c:dLbl>
              <c:idx val="63"/>
              <c:layout>
                <c:manualLayout>
                  <c:x val="2.3329471689129685E-2"/>
                  <c:y val="1.9525099555820121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92A-4F1E-A7A2-6EFFEF8B857D}"/>
                </c:ext>
              </c:extLst>
            </c:dLbl>
            <c:dLbl>
              <c:idx val="64"/>
              <c:layout>
                <c:manualLayout>
                  <c:x val="2.6441430607600035E-2"/>
                  <c:y val="1.9478470126590549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92A-4F1E-A7A2-6EFFEF8B857D}"/>
                </c:ext>
              </c:extLst>
            </c:dLbl>
            <c:dLbl>
              <c:idx val="65"/>
              <c:layout>
                <c:manualLayout>
                  <c:x val="2.7305557646514513E-2"/>
                  <c:y val="-1.02020640432083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92A-4F1E-A7A2-6EFFEF8B857D}"/>
                </c:ext>
              </c:extLst>
            </c:dLbl>
            <c:dLbl>
              <c:idx val="66"/>
              <c:layout>
                <c:manualLayout>
                  <c:x val="2.8861475906950783E-2"/>
                  <c:y val="3.215020576131687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92A-4F1E-A7A2-6EFFEF8B857D}"/>
                </c:ext>
              </c:extLst>
            </c:dLbl>
            <c:dLbl>
              <c:idx val="67"/>
              <c:layout>
                <c:manualLayout>
                  <c:x val="3.5748543927579791E-2"/>
                  <c:y val="2.411265433595876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92A-4F1E-A7A2-6EFFEF8B857D}"/>
                </c:ext>
              </c:extLst>
            </c:dLbl>
            <c:dLbl>
              <c:idx val="68"/>
              <c:layout>
                <c:manualLayout>
                  <c:x val="3.8861237231635502E-2"/>
                  <c:y val="8.037551440329218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27-4E08-B77D-73A0477A71E2}"/>
                </c:ext>
              </c:extLst>
            </c:dLbl>
            <c:dLbl>
              <c:idx val="69"/>
              <c:layout>
                <c:manualLayout>
                  <c:x val="4.041568672090104E-2"/>
                  <c:y val="1.607510288065843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27-4E08-B77D-73A0477A71E2}"/>
                </c:ext>
              </c:extLst>
            </c:dLbl>
            <c:dLbl>
              <c:idx val="70"/>
              <c:layout>
                <c:manualLayout>
                  <c:x val="4.663348467796274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27-4E08-B77D-73A0477A71E2}"/>
                </c:ext>
              </c:extLst>
            </c:dLbl>
            <c:dLbl>
              <c:idx val="71"/>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171-49A6-AFC5-CAA6B8B5B40D}"/>
                </c:ext>
              </c:extLst>
            </c:dLbl>
            <c:dLbl>
              <c:idx val="72"/>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171-49A6-AFC5-CAA6B8B5B40D}"/>
                </c:ext>
              </c:extLst>
            </c:dLbl>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市区町村別_歯科医療費!$V$6:$V$79</c:f>
              <c:strCache>
                <c:ptCount val="74"/>
                <c:pt idx="0">
                  <c:v>泉佐野市</c:v>
                </c:pt>
                <c:pt idx="1">
                  <c:v>西成区</c:v>
                </c:pt>
                <c:pt idx="2">
                  <c:v>住之江区</c:v>
                </c:pt>
                <c:pt idx="3">
                  <c:v>生野区</c:v>
                </c:pt>
                <c:pt idx="4">
                  <c:v>太子町</c:v>
                </c:pt>
                <c:pt idx="5">
                  <c:v>堺市西区</c:v>
                </c:pt>
                <c:pt idx="6">
                  <c:v>忠岡町</c:v>
                </c:pt>
                <c:pt idx="7">
                  <c:v>貝塚市</c:v>
                </c:pt>
                <c:pt idx="8">
                  <c:v>泉大津市</c:v>
                </c:pt>
                <c:pt idx="9">
                  <c:v>堺市中区</c:v>
                </c:pt>
                <c:pt idx="10">
                  <c:v>門真市</c:v>
                </c:pt>
                <c:pt idx="11">
                  <c:v>大東市</c:v>
                </c:pt>
                <c:pt idx="12">
                  <c:v>平野区</c:v>
                </c:pt>
                <c:pt idx="13">
                  <c:v>熊取町</c:v>
                </c:pt>
                <c:pt idx="14">
                  <c:v>藤井寺市</c:v>
                </c:pt>
                <c:pt idx="15">
                  <c:v>岸和田市</c:v>
                </c:pt>
                <c:pt idx="16">
                  <c:v>泉南市</c:v>
                </c:pt>
                <c:pt idx="17">
                  <c:v>和泉市</c:v>
                </c:pt>
                <c:pt idx="18">
                  <c:v>旭区</c:v>
                </c:pt>
                <c:pt idx="19">
                  <c:v>此花区</c:v>
                </c:pt>
                <c:pt idx="20">
                  <c:v>西区</c:v>
                </c:pt>
                <c:pt idx="21">
                  <c:v>阿倍野区</c:v>
                </c:pt>
                <c:pt idx="22">
                  <c:v>東淀川区</c:v>
                </c:pt>
                <c:pt idx="23">
                  <c:v>堺市</c:v>
                </c:pt>
                <c:pt idx="24">
                  <c:v>大阪市</c:v>
                </c:pt>
                <c:pt idx="25">
                  <c:v>東住吉区</c:v>
                </c:pt>
                <c:pt idx="26">
                  <c:v>港区</c:v>
                </c:pt>
                <c:pt idx="27">
                  <c:v>守口市</c:v>
                </c:pt>
                <c:pt idx="28">
                  <c:v>浪速区</c:v>
                </c:pt>
                <c:pt idx="29">
                  <c:v>摂津市</c:v>
                </c:pt>
                <c:pt idx="30">
                  <c:v>八尾市</c:v>
                </c:pt>
                <c:pt idx="31">
                  <c:v>住吉区</c:v>
                </c:pt>
                <c:pt idx="32">
                  <c:v>四條畷市</c:v>
                </c:pt>
                <c:pt idx="33">
                  <c:v>都島区</c:v>
                </c:pt>
                <c:pt idx="34">
                  <c:v>岬町</c:v>
                </c:pt>
                <c:pt idx="35">
                  <c:v>北区</c:v>
                </c:pt>
                <c:pt idx="36">
                  <c:v>城東区</c:v>
                </c:pt>
                <c:pt idx="37">
                  <c:v>堺市南区</c:v>
                </c:pt>
                <c:pt idx="38">
                  <c:v>鶴見区</c:v>
                </c:pt>
                <c:pt idx="39">
                  <c:v>東大阪市</c:v>
                </c:pt>
                <c:pt idx="40">
                  <c:v>松原市</c:v>
                </c:pt>
                <c:pt idx="41">
                  <c:v>淀川区</c:v>
                </c:pt>
                <c:pt idx="42">
                  <c:v>羽曳野市</c:v>
                </c:pt>
                <c:pt idx="43">
                  <c:v>堺市堺区</c:v>
                </c:pt>
                <c:pt idx="44">
                  <c:v>堺市北区</c:v>
                </c:pt>
                <c:pt idx="45">
                  <c:v>能勢町</c:v>
                </c:pt>
                <c:pt idx="46">
                  <c:v>東成区</c:v>
                </c:pt>
                <c:pt idx="47">
                  <c:v>田尻町</c:v>
                </c:pt>
                <c:pt idx="48">
                  <c:v>堺市美原区</c:v>
                </c:pt>
                <c:pt idx="49">
                  <c:v>大阪狭山市</c:v>
                </c:pt>
                <c:pt idx="50">
                  <c:v>阪南市</c:v>
                </c:pt>
                <c:pt idx="51">
                  <c:v>豊能町</c:v>
                </c:pt>
                <c:pt idx="52">
                  <c:v>柏原市</c:v>
                </c:pt>
                <c:pt idx="53">
                  <c:v>堺市東区</c:v>
                </c:pt>
                <c:pt idx="54">
                  <c:v>高石市</c:v>
                </c:pt>
                <c:pt idx="55">
                  <c:v>福島区</c:v>
                </c:pt>
                <c:pt idx="56">
                  <c:v>富田林市</c:v>
                </c:pt>
                <c:pt idx="57">
                  <c:v>島本町</c:v>
                </c:pt>
                <c:pt idx="58">
                  <c:v>大正区</c:v>
                </c:pt>
                <c:pt idx="59">
                  <c:v>箕面市</c:v>
                </c:pt>
                <c:pt idx="60">
                  <c:v>千早赤阪村</c:v>
                </c:pt>
                <c:pt idx="61">
                  <c:v>茨木市</c:v>
                </c:pt>
                <c:pt idx="62">
                  <c:v>吹田市</c:v>
                </c:pt>
                <c:pt idx="63">
                  <c:v>豊中市</c:v>
                </c:pt>
                <c:pt idx="64">
                  <c:v>河南町</c:v>
                </c:pt>
                <c:pt idx="65">
                  <c:v>寝屋川市</c:v>
                </c:pt>
                <c:pt idx="66">
                  <c:v>河内長野市</c:v>
                </c:pt>
                <c:pt idx="67">
                  <c:v>西淀川区</c:v>
                </c:pt>
                <c:pt idx="68">
                  <c:v>中央区</c:v>
                </c:pt>
                <c:pt idx="69">
                  <c:v>交野市</c:v>
                </c:pt>
                <c:pt idx="70">
                  <c:v>天王寺区</c:v>
                </c:pt>
                <c:pt idx="71">
                  <c:v>枚方市</c:v>
                </c:pt>
                <c:pt idx="72">
                  <c:v>高槻市</c:v>
                </c:pt>
                <c:pt idx="73">
                  <c:v>池田市</c:v>
                </c:pt>
              </c:strCache>
            </c:strRef>
          </c:cat>
          <c:val>
            <c:numRef>
              <c:f>市区町村別_歯科医療費!$W$6:$W$79</c:f>
              <c:numCache>
                <c:formatCode>General</c:formatCode>
                <c:ptCount val="74"/>
                <c:pt idx="0">
                  <c:v>18501.91920521087</c:v>
                </c:pt>
                <c:pt idx="1">
                  <c:v>17932.427806521478</c:v>
                </c:pt>
                <c:pt idx="2">
                  <c:v>17876.804563752958</c:v>
                </c:pt>
                <c:pt idx="3">
                  <c:v>17761.873166952577</c:v>
                </c:pt>
                <c:pt idx="4">
                  <c:v>17575.696014828543</c:v>
                </c:pt>
                <c:pt idx="5">
                  <c:v>17564.725495519957</c:v>
                </c:pt>
                <c:pt idx="6">
                  <c:v>17414.261627090065</c:v>
                </c:pt>
                <c:pt idx="7">
                  <c:v>17355.798374219772</c:v>
                </c:pt>
                <c:pt idx="8">
                  <c:v>17327.12119535141</c:v>
                </c:pt>
                <c:pt idx="9">
                  <c:v>17279.950145760278</c:v>
                </c:pt>
                <c:pt idx="10">
                  <c:v>17213.17840222186</c:v>
                </c:pt>
                <c:pt idx="11">
                  <c:v>17179.500493832351</c:v>
                </c:pt>
                <c:pt idx="12">
                  <c:v>17177.462886316884</c:v>
                </c:pt>
                <c:pt idx="13">
                  <c:v>17131.829904171365</c:v>
                </c:pt>
                <c:pt idx="14">
                  <c:v>17004.546270371167</c:v>
                </c:pt>
                <c:pt idx="15">
                  <c:v>16965.2429361412</c:v>
                </c:pt>
                <c:pt idx="16">
                  <c:v>16953.483161965851</c:v>
                </c:pt>
                <c:pt idx="17">
                  <c:v>16914.480900546583</c:v>
                </c:pt>
                <c:pt idx="18">
                  <c:v>16830.452304072489</c:v>
                </c:pt>
                <c:pt idx="19">
                  <c:v>16818.078814036406</c:v>
                </c:pt>
                <c:pt idx="20">
                  <c:v>16817.568760923557</c:v>
                </c:pt>
                <c:pt idx="21">
                  <c:v>16660.6613097093</c:v>
                </c:pt>
                <c:pt idx="22">
                  <c:v>16596.433253976469</c:v>
                </c:pt>
                <c:pt idx="23">
                  <c:v>16594.430372096089</c:v>
                </c:pt>
                <c:pt idx="24">
                  <c:v>16575.726523376339</c:v>
                </c:pt>
                <c:pt idx="25">
                  <c:v>16545.99454568384</c:v>
                </c:pt>
                <c:pt idx="26">
                  <c:v>16520.924497153061</c:v>
                </c:pt>
                <c:pt idx="27">
                  <c:v>16514.612644987406</c:v>
                </c:pt>
                <c:pt idx="28">
                  <c:v>16514.499082288163</c:v>
                </c:pt>
                <c:pt idx="29">
                  <c:v>16511.492992078001</c:v>
                </c:pt>
                <c:pt idx="30">
                  <c:v>16500.819108436695</c:v>
                </c:pt>
                <c:pt idx="31">
                  <c:v>16491.283799597448</c:v>
                </c:pt>
                <c:pt idx="32">
                  <c:v>16425.932442284327</c:v>
                </c:pt>
                <c:pt idx="33">
                  <c:v>16420.420572522929</c:v>
                </c:pt>
                <c:pt idx="34">
                  <c:v>16404.954943357363</c:v>
                </c:pt>
                <c:pt idx="35">
                  <c:v>16393.0961352657</c:v>
                </c:pt>
                <c:pt idx="36">
                  <c:v>16371.274858919032</c:v>
                </c:pt>
                <c:pt idx="37">
                  <c:v>16362.583397376613</c:v>
                </c:pt>
                <c:pt idx="38">
                  <c:v>16357.668878311457</c:v>
                </c:pt>
                <c:pt idx="39">
                  <c:v>16346.266637728068</c:v>
                </c:pt>
                <c:pt idx="40">
                  <c:v>16335.550016993317</c:v>
                </c:pt>
                <c:pt idx="41">
                  <c:v>16332.603663627286</c:v>
                </c:pt>
                <c:pt idx="42">
                  <c:v>16319.988898459183</c:v>
                </c:pt>
                <c:pt idx="43">
                  <c:v>16314.01172125883</c:v>
                </c:pt>
                <c:pt idx="44">
                  <c:v>16306.911786338896</c:v>
                </c:pt>
                <c:pt idx="45">
                  <c:v>16282.994833068362</c:v>
                </c:pt>
                <c:pt idx="46">
                  <c:v>16252.713950573641</c:v>
                </c:pt>
                <c:pt idx="47">
                  <c:v>16226.497875354107</c:v>
                </c:pt>
                <c:pt idx="48">
                  <c:v>16211.372982665869</c:v>
                </c:pt>
                <c:pt idx="49">
                  <c:v>16028.051408342311</c:v>
                </c:pt>
                <c:pt idx="50">
                  <c:v>16010.402241112828</c:v>
                </c:pt>
                <c:pt idx="51">
                  <c:v>16003.237841893459</c:v>
                </c:pt>
                <c:pt idx="52">
                  <c:v>15992.510713757943</c:v>
                </c:pt>
                <c:pt idx="53">
                  <c:v>15991.639030755732</c:v>
                </c:pt>
                <c:pt idx="54">
                  <c:v>15949.853781578844</c:v>
                </c:pt>
                <c:pt idx="55">
                  <c:v>15927.877232224708</c:v>
                </c:pt>
                <c:pt idx="56">
                  <c:v>15881.150568466644</c:v>
                </c:pt>
                <c:pt idx="57">
                  <c:v>15685.812766669455</c:v>
                </c:pt>
                <c:pt idx="58">
                  <c:v>15664.656721848281</c:v>
                </c:pt>
                <c:pt idx="59">
                  <c:v>15664.344451262999</c:v>
                </c:pt>
                <c:pt idx="60">
                  <c:v>15639.321503131525</c:v>
                </c:pt>
                <c:pt idx="61">
                  <c:v>15586.478316811947</c:v>
                </c:pt>
                <c:pt idx="62">
                  <c:v>15538.061576878121</c:v>
                </c:pt>
                <c:pt idx="63">
                  <c:v>15492.884540831452</c:v>
                </c:pt>
                <c:pt idx="64">
                  <c:v>15399.982604373758</c:v>
                </c:pt>
                <c:pt idx="65">
                  <c:v>15390.4675683762</c:v>
                </c:pt>
                <c:pt idx="66">
                  <c:v>15361.07971284413</c:v>
                </c:pt>
                <c:pt idx="67">
                  <c:v>15170.583598726114</c:v>
                </c:pt>
                <c:pt idx="68">
                  <c:v>15082.925903431522</c:v>
                </c:pt>
                <c:pt idx="69">
                  <c:v>15046.074444252972</c:v>
                </c:pt>
                <c:pt idx="70">
                  <c:v>14885.793238225522</c:v>
                </c:pt>
                <c:pt idx="71">
                  <c:v>14843.159718808376</c:v>
                </c:pt>
                <c:pt idx="72">
                  <c:v>14802.428507024406</c:v>
                </c:pt>
                <c:pt idx="73">
                  <c:v>14565.889156823476</c:v>
                </c:pt>
              </c:numCache>
            </c:numRef>
          </c:val>
          <c:extLst>
            <c:ext xmlns:c16="http://schemas.microsoft.com/office/drawing/2014/chart" uri="{C3380CC4-5D6E-409C-BE32-E72D297353CC}">
              <c16:uniqueId val="{00000015-9F51-476A-A2B5-9E722BBFB642}"/>
            </c:ext>
          </c:extLst>
        </c:ser>
        <c:dLbls>
          <c:showLegendKey val="0"/>
          <c:showVal val="0"/>
          <c:showCatName val="0"/>
          <c:showSerName val="0"/>
          <c:showPercent val="0"/>
          <c:showBubbleSize val="0"/>
        </c:dLbls>
        <c:gapWidth val="150"/>
        <c:axId val="383276352"/>
        <c:axId val="38329035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F51-476A-A2B5-9E722BBFB642}"/>
              </c:ext>
            </c:extLst>
          </c:dPt>
          <c:dLbls>
            <c:dLbl>
              <c:idx val="0"/>
              <c:layout>
                <c:manualLayout>
                  <c:x val="-0.13711374780740732"/>
                  <c:y val="-0.8777445826903291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6A7-4713-B362-F2489820DA61}"/>
                </c:ext>
              </c:extLst>
            </c:dLbl>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市区町村別_歯科医療費!$AT$6:$AT$79</c:f>
              <c:numCache>
                <c:formatCode>General</c:formatCode>
                <c:ptCount val="74"/>
                <c:pt idx="0">
                  <c:v>16187.232980899265</c:v>
                </c:pt>
                <c:pt idx="1">
                  <c:v>16187.232980899265</c:v>
                </c:pt>
                <c:pt idx="2">
                  <c:v>16187.232980899265</c:v>
                </c:pt>
                <c:pt idx="3">
                  <c:v>16187.232980899265</c:v>
                </c:pt>
                <c:pt idx="4">
                  <c:v>16187.232980899265</c:v>
                </c:pt>
                <c:pt idx="5">
                  <c:v>16187.232980899265</c:v>
                </c:pt>
                <c:pt idx="6">
                  <c:v>16187.232980899265</c:v>
                </c:pt>
                <c:pt idx="7">
                  <c:v>16187.232980899265</c:v>
                </c:pt>
                <c:pt idx="8">
                  <c:v>16187.232980899265</c:v>
                </c:pt>
                <c:pt idx="9">
                  <c:v>16187.232980899265</c:v>
                </c:pt>
                <c:pt idx="10">
                  <c:v>16187.232980899265</c:v>
                </c:pt>
                <c:pt idx="11">
                  <c:v>16187.232980899265</c:v>
                </c:pt>
                <c:pt idx="12">
                  <c:v>16187.232980899265</c:v>
                </c:pt>
                <c:pt idx="13">
                  <c:v>16187.232980899265</c:v>
                </c:pt>
                <c:pt idx="14">
                  <c:v>16187.232980899265</c:v>
                </c:pt>
                <c:pt idx="15">
                  <c:v>16187.232980899265</c:v>
                </c:pt>
                <c:pt idx="16">
                  <c:v>16187.232980899265</c:v>
                </c:pt>
                <c:pt idx="17">
                  <c:v>16187.232980899265</c:v>
                </c:pt>
                <c:pt idx="18">
                  <c:v>16187.232980899265</c:v>
                </c:pt>
                <c:pt idx="19">
                  <c:v>16187.232980899265</c:v>
                </c:pt>
                <c:pt idx="20">
                  <c:v>16187.232980899265</c:v>
                </c:pt>
                <c:pt idx="21">
                  <c:v>16187.232980899265</c:v>
                </c:pt>
                <c:pt idx="22">
                  <c:v>16187.232980899265</c:v>
                </c:pt>
                <c:pt idx="23">
                  <c:v>16187.232980899265</c:v>
                </c:pt>
                <c:pt idx="24">
                  <c:v>16187.232980899265</c:v>
                </c:pt>
                <c:pt idx="25">
                  <c:v>16187.232980899265</c:v>
                </c:pt>
                <c:pt idx="26">
                  <c:v>16187.232980899265</c:v>
                </c:pt>
                <c:pt idx="27">
                  <c:v>16187.232980899265</c:v>
                </c:pt>
                <c:pt idx="28">
                  <c:v>16187.232980899265</c:v>
                </c:pt>
                <c:pt idx="29">
                  <c:v>16187.232980899265</c:v>
                </c:pt>
                <c:pt idx="30">
                  <c:v>16187.232980899265</c:v>
                </c:pt>
                <c:pt idx="31">
                  <c:v>16187.232980899265</c:v>
                </c:pt>
                <c:pt idx="32">
                  <c:v>16187.232980899265</c:v>
                </c:pt>
                <c:pt idx="33">
                  <c:v>16187.232980899265</c:v>
                </c:pt>
                <c:pt idx="34">
                  <c:v>16187.232980899265</c:v>
                </c:pt>
                <c:pt idx="35">
                  <c:v>16187.232980899265</c:v>
                </c:pt>
                <c:pt idx="36">
                  <c:v>16187.232980899265</c:v>
                </c:pt>
                <c:pt idx="37">
                  <c:v>16187.232980899265</c:v>
                </c:pt>
                <c:pt idx="38">
                  <c:v>16187.232980899265</c:v>
                </c:pt>
                <c:pt idx="39">
                  <c:v>16187.232980899265</c:v>
                </c:pt>
                <c:pt idx="40">
                  <c:v>16187.232980899265</c:v>
                </c:pt>
                <c:pt idx="41">
                  <c:v>16187.232980899265</c:v>
                </c:pt>
                <c:pt idx="42">
                  <c:v>16187.232980899265</c:v>
                </c:pt>
                <c:pt idx="43">
                  <c:v>16187.232980899265</c:v>
                </c:pt>
                <c:pt idx="44">
                  <c:v>16187.232980899265</c:v>
                </c:pt>
                <c:pt idx="45">
                  <c:v>16187.232980899265</c:v>
                </c:pt>
                <c:pt idx="46">
                  <c:v>16187.232980899265</c:v>
                </c:pt>
                <c:pt idx="47">
                  <c:v>16187.232980899265</c:v>
                </c:pt>
                <c:pt idx="48">
                  <c:v>16187.232980899265</c:v>
                </c:pt>
                <c:pt idx="49">
                  <c:v>16187.232980899265</c:v>
                </c:pt>
                <c:pt idx="50">
                  <c:v>16187.232980899265</c:v>
                </c:pt>
                <c:pt idx="51">
                  <c:v>16187.232980899265</c:v>
                </c:pt>
                <c:pt idx="52">
                  <c:v>16187.232980899265</c:v>
                </c:pt>
                <c:pt idx="53">
                  <c:v>16187.232980899265</c:v>
                </c:pt>
                <c:pt idx="54">
                  <c:v>16187.232980899265</c:v>
                </c:pt>
                <c:pt idx="55">
                  <c:v>16187.232980899265</c:v>
                </c:pt>
                <c:pt idx="56">
                  <c:v>16187.232980899265</c:v>
                </c:pt>
                <c:pt idx="57">
                  <c:v>16187.232980899265</c:v>
                </c:pt>
                <c:pt idx="58">
                  <c:v>16187.232980899265</c:v>
                </c:pt>
                <c:pt idx="59">
                  <c:v>16187.232980899265</c:v>
                </c:pt>
                <c:pt idx="60">
                  <c:v>16187.232980899265</c:v>
                </c:pt>
                <c:pt idx="61">
                  <c:v>16187.232980899265</c:v>
                </c:pt>
                <c:pt idx="62">
                  <c:v>16187.232980899265</c:v>
                </c:pt>
                <c:pt idx="63">
                  <c:v>16187.232980899265</c:v>
                </c:pt>
                <c:pt idx="64">
                  <c:v>16187.232980899265</c:v>
                </c:pt>
                <c:pt idx="65">
                  <c:v>16187.232980899265</c:v>
                </c:pt>
                <c:pt idx="66">
                  <c:v>16187.232980899265</c:v>
                </c:pt>
                <c:pt idx="67">
                  <c:v>16187.232980899265</c:v>
                </c:pt>
                <c:pt idx="68">
                  <c:v>16187.232980899265</c:v>
                </c:pt>
                <c:pt idx="69">
                  <c:v>16187.232980899265</c:v>
                </c:pt>
                <c:pt idx="70">
                  <c:v>16187.232980899265</c:v>
                </c:pt>
                <c:pt idx="71">
                  <c:v>16187.232980899265</c:v>
                </c:pt>
                <c:pt idx="72">
                  <c:v>16187.232980899265</c:v>
                </c:pt>
                <c:pt idx="73">
                  <c:v>16187.232980899265</c:v>
                </c:pt>
              </c:numCache>
            </c:numRef>
          </c:xVal>
          <c:yVal>
            <c:numRef>
              <c:f>市区町村別_歯科医療費!$BH$6:$BH$79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7-9F51-476A-A2B5-9E722BBFB642}"/>
            </c:ext>
          </c:extLst>
        </c:ser>
        <c:dLbls>
          <c:showLegendKey val="0"/>
          <c:showVal val="0"/>
          <c:showCatName val="0"/>
          <c:showSerName val="0"/>
          <c:showPercent val="0"/>
          <c:showBubbleSize val="0"/>
        </c:dLbls>
        <c:axId val="383270752"/>
        <c:axId val="383290912"/>
      </c:scatterChart>
      <c:catAx>
        <c:axId val="383276352"/>
        <c:scaling>
          <c:orientation val="maxMin"/>
        </c:scaling>
        <c:delete val="0"/>
        <c:axPos val="l"/>
        <c:numFmt formatCode="General" sourceLinked="0"/>
        <c:majorTickMark val="none"/>
        <c:minorTickMark val="none"/>
        <c:tickLblPos val="nextTo"/>
        <c:spPr>
          <a:ln w="9525">
            <a:solidFill>
              <a:srgbClr val="7F7F7F"/>
            </a:solidFill>
            <a:prstDash val="solid"/>
          </a:ln>
        </c:spPr>
        <c:crossAx val="383290352"/>
        <c:crossesAt val="0"/>
        <c:auto val="1"/>
        <c:lblAlgn val="ctr"/>
        <c:lblOffset val="100"/>
        <c:noMultiLvlLbl val="0"/>
      </c:catAx>
      <c:valAx>
        <c:axId val="3832903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2970776431105751"/>
              <c:y val="3.4763294110082305E-2"/>
            </c:manualLayout>
          </c:layout>
          <c:overlay val="0"/>
        </c:title>
        <c:numFmt formatCode="#,##0_ " sourceLinked="0"/>
        <c:majorTickMark val="out"/>
        <c:minorTickMark val="none"/>
        <c:tickLblPos val="nextTo"/>
        <c:spPr>
          <a:ln w="9525">
            <a:solidFill>
              <a:srgbClr val="7F7F7F"/>
            </a:solidFill>
            <a:prstDash val="solid"/>
          </a:ln>
        </c:spPr>
        <c:crossAx val="383276352"/>
        <c:crosses val="autoZero"/>
        <c:crossBetween val="between"/>
      </c:valAx>
      <c:valAx>
        <c:axId val="383290912"/>
        <c:scaling>
          <c:orientation val="minMax"/>
          <c:max val="50"/>
          <c:min val="0"/>
        </c:scaling>
        <c:delete val="1"/>
        <c:axPos val="r"/>
        <c:numFmt formatCode="General" sourceLinked="1"/>
        <c:majorTickMark val="out"/>
        <c:minorTickMark val="none"/>
        <c:tickLblPos val="nextTo"/>
        <c:crossAx val="383270752"/>
        <c:crosses val="max"/>
        <c:crossBetween val="midCat"/>
      </c:valAx>
      <c:valAx>
        <c:axId val="383270752"/>
        <c:scaling>
          <c:orientation val="minMax"/>
        </c:scaling>
        <c:delete val="1"/>
        <c:axPos val="b"/>
        <c:numFmt formatCode="General" sourceLinked="1"/>
        <c:majorTickMark val="out"/>
        <c:minorTickMark val="none"/>
        <c:tickLblPos val="nextTo"/>
        <c:crossAx val="383290912"/>
        <c:crosses val="autoZero"/>
        <c:crossBetween val="midCat"/>
      </c:valAx>
      <c:spPr>
        <a:ln>
          <a:solidFill>
            <a:srgbClr val="7F7F7F"/>
          </a:solidFill>
        </a:ln>
      </c:spPr>
    </c:plotArea>
    <c:legend>
      <c:legendPos val="r"/>
      <c:layout>
        <c:manualLayout>
          <c:xMode val="edge"/>
          <c:yMode val="edge"/>
          <c:x val="0.16811614684860299"/>
          <c:y val="1.0392156692771791E-2"/>
          <c:w val="0.63560202906255536"/>
          <c:h val="3.4145960419188395E-2"/>
        </c:manualLayout>
      </c:layout>
      <c:overlay val="1"/>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市区町村別_歯科医療費!$Y$5</c:f>
              <c:strCache>
                <c:ptCount val="1"/>
                <c:pt idx="0">
                  <c:v>前年度との差分(歯科レセプト一件当たりの歯科医療費)</c:v>
                </c:pt>
              </c:strCache>
            </c:strRef>
          </c:tx>
          <c:spPr>
            <a:solidFill>
              <a:schemeClr val="accent1"/>
            </a:solidFill>
            <a:ln>
              <a:noFill/>
            </a:ln>
          </c:spPr>
          <c:invertIfNegative val="0"/>
          <c:dLbls>
            <c:dLbl>
              <c:idx val="10"/>
              <c:layout>
                <c:manualLayout>
                  <c:x val="-3.108776580933212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0F-45FD-B898-AF7FD4904AF6}"/>
                </c:ext>
              </c:extLst>
            </c:dLbl>
            <c:dLbl>
              <c:idx val="17"/>
              <c:layout>
                <c:manualLayout>
                  <c:x val="-4.663103672601114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89-44E2-9F60-6308378C03BA}"/>
                </c:ext>
              </c:extLst>
            </c:dLbl>
            <c:dLbl>
              <c:idx val="26"/>
              <c:layout>
                <c:manualLayout>
                  <c:x val="6.21816514985449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68-4527-8CAA-2C4D833CBC58}"/>
                </c:ext>
              </c:extLst>
            </c:dLbl>
            <c:dLbl>
              <c:idx val="41"/>
              <c:layout>
                <c:manualLayout>
                  <c:x val="2.176535278965544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268-4527-8CAA-2C4D833CBC58}"/>
                </c:ext>
              </c:extLst>
            </c:dLbl>
            <c:dLbl>
              <c:idx val="42"/>
              <c:layout>
                <c:manualLayout>
                  <c:x val="7.77273703671750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268-4527-8CAA-2C4D833CBC58}"/>
                </c:ext>
              </c:extLst>
            </c:dLbl>
            <c:dLbl>
              <c:idx val="56"/>
              <c:layout>
                <c:manualLayout>
                  <c:x val="2.48730277922104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89-44E2-9F60-6308378C03BA}"/>
                </c:ext>
              </c:extLst>
            </c:dLbl>
            <c:dLbl>
              <c:idx val="58"/>
              <c:layout>
                <c:manualLayout>
                  <c:x val="3.109021376128429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89-44E2-9F60-6308378C03BA}"/>
                </c:ext>
              </c:extLst>
            </c:dLbl>
            <c:dLbl>
              <c:idx val="66"/>
              <c:layout>
                <c:manualLayout>
                  <c:x val="1.399016780098645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89-44E2-9F60-6308378C03BA}"/>
                </c:ext>
              </c:extLst>
            </c:dLbl>
            <c:dLbl>
              <c:idx val="67"/>
              <c:layout>
                <c:manualLayout>
                  <c:x val="1.554816682058164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E89-44E2-9F60-6308378C03BA}"/>
                </c:ext>
              </c:extLst>
            </c:dLbl>
            <c:dLbl>
              <c:idx val="71"/>
              <c:layout>
                <c:manualLayout>
                  <c:x val="2.331747672456685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E89-44E2-9F60-6308378C03BA}"/>
                </c:ext>
              </c:extLst>
            </c:dLbl>
            <c:dLbl>
              <c:idx val="72"/>
              <c:layout>
                <c:manualLayout>
                  <c:x val="2.3316742338981372E-2"/>
                  <c:y val="1.497110620202351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E89-44E2-9F60-6308378C03BA}"/>
                </c:ext>
              </c:extLst>
            </c:dLbl>
            <c:dLbl>
              <c:idx val="73"/>
              <c:layout>
                <c:manualLayout>
                  <c:x val="2.6426130907902596E-2"/>
                  <c:y val="8.037551440329218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E89-44E2-9F60-6308378C03BA}"/>
                </c:ext>
              </c:extLst>
            </c:dLbl>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市区町村別_歯科医療費!$V$6:$V$79</c:f>
              <c:strCache>
                <c:ptCount val="74"/>
                <c:pt idx="0">
                  <c:v>泉佐野市</c:v>
                </c:pt>
                <c:pt idx="1">
                  <c:v>西成区</c:v>
                </c:pt>
                <c:pt idx="2">
                  <c:v>住之江区</c:v>
                </c:pt>
                <c:pt idx="3">
                  <c:v>生野区</c:v>
                </c:pt>
                <c:pt idx="4">
                  <c:v>太子町</c:v>
                </c:pt>
                <c:pt idx="5">
                  <c:v>堺市西区</c:v>
                </c:pt>
                <c:pt idx="6">
                  <c:v>忠岡町</c:v>
                </c:pt>
                <c:pt idx="7">
                  <c:v>貝塚市</c:v>
                </c:pt>
                <c:pt idx="8">
                  <c:v>泉大津市</c:v>
                </c:pt>
                <c:pt idx="9">
                  <c:v>堺市中区</c:v>
                </c:pt>
                <c:pt idx="10">
                  <c:v>門真市</c:v>
                </c:pt>
                <c:pt idx="11">
                  <c:v>大東市</c:v>
                </c:pt>
                <c:pt idx="12">
                  <c:v>平野区</c:v>
                </c:pt>
                <c:pt idx="13">
                  <c:v>熊取町</c:v>
                </c:pt>
                <c:pt idx="14">
                  <c:v>藤井寺市</c:v>
                </c:pt>
                <c:pt idx="15">
                  <c:v>岸和田市</c:v>
                </c:pt>
                <c:pt idx="16">
                  <c:v>泉南市</c:v>
                </c:pt>
                <c:pt idx="17">
                  <c:v>和泉市</c:v>
                </c:pt>
                <c:pt idx="18">
                  <c:v>旭区</c:v>
                </c:pt>
                <c:pt idx="19">
                  <c:v>此花区</c:v>
                </c:pt>
                <c:pt idx="20">
                  <c:v>西区</c:v>
                </c:pt>
                <c:pt idx="21">
                  <c:v>阿倍野区</c:v>
                </c:pt>
                <c:pt idx="22">
                  <c:v>東淀川区</c:v>
                </c:pt>
                <c:pt idx="23">
                  <c:v>堺市</c:v>
                </c:pt>
                <c:pt idx="24">
                  <c:v>大阪市</c:v>
                </c:pt>
                <c:pt idx="25">
                  <c:v>東住吉区</c:v>
                </c:pt>
                <c:pt idx="26">
                  <c:v>港区</c:v>
                </c:pt>
                <c:pt idx="27">
                  <c:v>守口市</c:v>
                </c:pt>
                <c:pt idx="28">
                  <c:v>浪速区</c:v>
                </c:pt>
                <c:pt idx="29">
                  <c:v>摂津市</c:v>
                </c:pt>
                <c:pt idx="30">
                  <c:v>八尾市</c:v>
                </c:pt>
                <c:pt idx="31">
                  <c:v>住吉区</c:v>
                </c:pt>
                <c:pt idx="32">
                  <c:v>四條畷市</c:v>
                </c:pt>
                <c:pt idx="33">
                  <c:v>都島区</c:v>
                </c:pt>
                <c:pt idx="34">
                  <c:v>岬町</c:v>
                </c:pt>
                <c:pt idx="35">
                  <c:v>北区</c:v>
                </c:pt>
                <c:pt idx="36">
                  <c:v>城東区</c:v>
                </c:pt>
                <c:pt idx="37">
                  <c:v>堺市南区</c:v>
                </c:pt>
                <c:pt idx="38">
                  <c:v>鶴見区</c:v>
                </c:pt>
                <c:pt idx="39">
                  <c:v>東大阪市</c:v>
                </c:pt>
                <c:pt idx="40">
                  <c:v>松原市</c:v>
                </c:pt>
                <c:pt idx="41">
                  <c:v>淀川区</c:v>
                </c:pt>
                <c:pt idx="42">
                  <c:v>羽曳野市</c:v>
                </c:pt>
                <c:pt idx="43">
                  <c:v>堺市堺区</c:v>
                </c:pt>
                <c:pt idx="44">
                  <c:v>堺市北区</c:v>
                </c:pt>
                <c:pt idx="45">
                  <c:v>能勢町</c:v>
                </c:pt>
                <c:pt idx="46">
                  <c:v>東成区</c:v>
                </c:pt>
                <c:pt idx="47">
                  <c:v>田尻町</c:v>
                </c:pt>
                <c:pt idx="48">
                  <c:v>堺市美原区</c:v>
                </c:pt>
                <c:pt idx="49">
                  <c:v>大阪狭山市</c:v>
                </c:pt>
                <c:pt idx="50">
                  <c:v>阪南市</c:v>
                </c:pt>
                <c:pt idx="51">
                  <c:v>豊能町</c:v>
                </c:pt>
                <c:pt idx="52">
                  <c:v>柏原市</c:v>
                </c:pt>
                <c:pt idx="53">
                  <c:v>堺市東区</c:v>
                </c:pt>
                <c:pt idx="54">
                  <c:v>高石市</c:v>
                </c:pt>
                <c:pt idx="55">
                  <c:v>福島区</c:v>
                </c:pt>
                <c:pt idx="56">
                  <c:v>富田林市</c:v>
                </c:pt>
                <c:pt idx="57">
                  <c:v>島本町</c:v>
                </c:pt>
                <c:pt idx="58">
                  <c:v>大正区</c:v>
                </c:pt>
                <c:pt idx="59">
                  <c:v>箕面市</c:v>
                </c:pt>
                <c:pt idx="60">
                  <c:v>千早赤阪村</c:v>
                </c:pt>
                <c:pt idx="61">
                  <c:v>茨木市</c:v>
                </c:pt>
                <c:pt idx="62">
                  <c:v>吹田市</c:v>
                </c:pt>
                <c:pt idx="63">
                  <c:v>豊中市</c:v>
                </c:pt>
                <c:pt idx="64">
                  <c:v>河南町</c:v>
                </c:pt>
                <c:pt idx="65">
                  <c:v>寝屋川市</c:v>
                </c:pt>
                <c:pt idx="66">
                  <c:v>河内長野市</c:v>
                </c:pt>
                <c:pt idx="67">
                  <c:v>西淀川区</c:v>
                </c:pt>
                <c:pt idx="68">
                  <c:v>中央区</c:v>
                </c:pt>
                <c:pt idx="69">
                  <c:v>交野市</c:v>
                </c:pt>
                <c:pt idx="70">
                  <c:v>天王寺区</c:v>
                </c:pt>
                <c:pt idx="71">
                  <c:v>枚方市</c:v>
                </c:pt>
                <c:pt idx="72">
                  <c:v>高槻市</c:v>
                </c:pt>
                <c:pt idx="73">
                  <c:v>池田市</c:v>
                </c:pt>
              </c:strCache>
            </c:strRef>
          </c:cat>
          <c:val>
            <c:numRef>
              <c:f>市区町村別_歯科医療費!$Y$6:$Y$79</c:f>
              <c:numCache>
                <c:formatCode>General</c:formatCode>
                <c:ptCount val="74"/>
                <c:pt idx="0">
                  <c:v>546</c:v>
                </c:pt>
                <c:pt idx="1">
                  <c:v>132</c:v>
                </c:pt>
                <c:pt idx="2">
                  <c:v>7</c:v>
                </c:pt>
                <c:pt idx="3">
                  <c:v>-246</c:v>
                </c:pt>
                <c:pt idx="4">
                  <c:v>-386</c:v>
                </c:pt>
                <c:pt idx="5">
                  <c:v>-389</c:v>
                </c:pt>
                <c:pt idx="6">
                  <c:v>-437</c:v>
                </c:pt>
                <c:pt idx="7">
                  <c:v>174</c:v>
                </c:pt>
                <c:pt idx="8">
                  <c:v>-261</c:v>
                </c:pt>
                <c:pt idx="9">
                  <c:v>-224</c:v>
                </c:pt>
                <c:pt idx="10">
                  <c:v>-123</c:v>
                </c:pt>
                <c:pt idx="11">
                  <c:v>-10</c:v>
                </c:pt>
                <c:pt idx="12">
                  <c:v>-491</c:v>
                </c:pt>
                <c:pt idx="13">
                  <c:v>-64</c:v>
                </c:pt>
                <c:pt idx="14">
                  <c:v>-294</c:v>
                </c:pt>
                <c:pt idx="15">
                  <c:v>202</c:v>
                </c:pt>
                <c:pt idx="16">
                  <c:v>137</c:v>
                </c:pt>
                <c:pt idx="17">
                  <c:v>-140</c:v>
                </c:pt>
                <c:pt idx="18">
                  <c:v>-22</c:v>
                </c:pt>
                <c:pt idx="19">
                  <c:v>-758</c:v>
                </c:pt>
                <c:pt idx="20">
                  <c:v>-258</c:v>
                </c:pt>
                <c:pt idx="21">
                  <c:v>40</c:v>
                </c:pt>
                <c:pt idx="22">
                  <c:v>-321</c:v>
                </c:pt>
                <c:pt idx="23">
                  <c:v>-352</c:v>
                </c:pt>
                <c:pt idx="24">
                  <c:v>-276</c:v>
                </c:pt>
                <c:pt idx="25">
                  <c:v>-278</c:v>
                </c:pt>
                <c:pt idx="26">
                  <c:v>-206</c:v>
                </c:pt>
                <c:pt idx="27">
                  <c:v>-258</c:v>
                </c:pt>
                <c:pt idx="28">
                  <c:v>142</c:v>
                </c:pt>
                <c:pt idx="29">
                  <c:v>-526</c:v>
                </c:pt>
                <c:pt idx="30">
                  <c:v>-583</c:v>
                </c:pt>
                <c:pt idx="31">
                  <c:v>-245</c:v>
                </c:pt>
                <c:pt idx="32">
                  <c:v>-251</c:v>
                </c:pt>
                <c:pt idx="33">
                  <c:v>-653</c:v>
                </c:pt>
                <c:pt idx="34">
                  <c:v>801</c:v>
                </c:pt>
                <c:pt idx="35">
                  <c:v>-320</c:v>
                </c:pt>
                <c:pt idx="36">
                  <c:v>-329</c:v>
                </c:pt>
                <c:pt idx="37">
                  <c:v>-22</c:v>
                </c:pt>
                <c:pt idx="38">
                  <c:v>-417</c:v>
                </c:pt>
                <c:pt idx="39">
                  <c:v>-117</c:v>
                </c:pt>
                <c:pt idx="40">
                  <c:v>-282</c:v>
                </c:pt>
                <c:pt idx="41">
                  <c:v>-166</c:v>
                </c:pt>
                <c:pt idx="42">
                  <c:v>-216</c:v>
                </c:pt>
                <c:pt idx="43">
                  <c:v>-447</c:v>
                </c:pt>
                <c:pt idx="44">
                  <c:v>-460</c:v>
                </c:pt>
                <c:pt idx="45">
                  <c:v>-9</c:v>
                </c:pt>
                <c:pt idx="46">
                  <c:v>-484</c:v>
                </c:pt>
                <c:pt idx="47">
                  <c:v>-566</c:v>
                </c:pt>
                <c:pt idx="48">
                  <c:v>-717</c:v>
                </c:pt>
                <c:pt idx="49">
                  <c:v>-366</c:v>
                </c:pt>
                <c:pt idx="50">
                  <c:v>-378</c:v>
                </c:pt>
                <c:pt idx="51">
                  <c:v>-335</c:v>
                </c:pt>
                <c:pt idx="52">
                  <c:v>48</c:v>
                </c:pt>
                <c:pt idx="53">
                  <c:v>-602</c:v>
                </c:pt>
                <c:pt idx="54">
                  <c:v>91</c:v>
                </c:pt>
                <c:pt idx="55">
                  <c:v>-535</c:v>
                </c:pt>
                <c:pt idx="56">
                  <c:v>-158</c:v>
                </c:pt>
                <c:pt idx="57">
                  <c:v>501</c:v>
                </c:pt>
                <c:pt idx="58">
                  <c:v>-236</c:v>
                </c:pt>
                <c:pt idx="59">
                  <c:v>55</c:v>
                </c:pt>
                <c:pt idx="60">
                  <c:v>-782</c:v>
                </c:pt>
                <c:pt idx="61">
                  <c:v>-260</c:v>
                </c:pt>
                <c:pt idx="62">
                  <c:v>-355</c:v>
                </c:pt>
                <c:pt idx="63">
                  <c:v>-246</c:v>
                </c:pt>
                <c:pt idx="64">
                  <c:v>-81</c:v>
                </c:pt>
                <c:pt idx="65">
                  <c:v>-284</c:v>
                </c:pt>
                <c:pt idx="66">
                  <c:v>-190</c:v>
                </c:pt>
                <c:pt idx="67">
                  <c:v>-238</c:v>
                </c:pt>
                <c:pt idx="68">
                  <c:v>-118</c:v>
                </c:pt>
                <c:pt idx="69">
                  <c:v>-448</c:v>
                </c:pt>
                <c:pt idx="70">
                  <c:v>-353</c:v>
                </c:pt>
                <c:pt idx="71">
                  <c:v>-184</c:v>
                </c:pt>
                <c:pt idx="72">
                  <c:v>-166</c:v>
                </c:pt>
                <c:pt idx="73">
                  <c:v>-185</c:v>
                </c:pt>
              </c:numCache>
            </c:numRef>
          </c:val>
          <c:extLst>
            <c:ext xmlns:c16="http://schemas.microsoft.com/office/drawing/2014/chart" uri="{C3380CC4-5D6E-409C-BE32-E72D297353CC}">
              <c16:uniqueId val="{0000001F-2268-4527-8CAA-2C4D833CBC58}"/>
            </c:ext>
          </c:extLst>
        </c:ser>
        <c:dLbls>
          <c:showLegendKey val="0"/>
          <c:showVal val="0"/>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3941805381691685"/>
                  <c:y val="-0.87392460391510818"/>
                </c:manualLayout>
              </c:layout>
              <c:tx>
                <c:rich>
                  <a:bodyPr/>
                  <a:lstStyle/>
                  <a:p>
                    <a:fld id="{A28217BA-4578-4D4F-888A-19A8D21AB8A3}" type="SERIESNAME">
                      <a:rPr lang="ja-JP" altLang="en-US"/>
                      <a:pPr/>
                      <a:t>[系列名]</a:t>
                    </a:fld>
                    <a:r>
                      <a:rPr lang="ja-JP" altLang="en-US" baseline="0"/>
                      <a:t>
</a:t>
                    </a:r>
                    <a:fld id="{47308BE3-905D-427D-8D99-8C75B916303E}"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0-2268-4527-8CAA-2C4D833CBC58}"/>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2268-4527-8CAA-2C4D833CBC58}"/>
                </c:ext>
              </c:extLst>
            </c:dLbl>
            <c:numFmt formatCode="#,##0_ ;[Red]\-#,##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市区町村別_歯科医療費!$AV$6:$AV$79</c:f>
              <c:numCache>
                <c:formatCode>General</c:formatCode>
                <c:ptCount val="74"/>
                <c:pt idx="0">
                  <c:v>-233</c:v>
                </c:pt>
                <c:pt idx="1">
                  <c:v>-233</c:v>
                </c:pt>
                <c:pt idx="2">
                  <c:v>-233</c:v>
                </c:pt>
                <c:pt idx="3">
                  <c:v>-233</c:v>
                </c:pt>
                <c:pt idx="4">
                  <c:v>-233</c:v>
                </c:pt>
                <c:pt idx="5">
                  <c:v>-233</c:v>
                </c:pt>
                <c:pt idx="6">
                  <c:v>-233</c:v>
                </c:pt>
                <c:pt idx="7">
                  <c:v>-233</c:v>
                </c:pt>
                <c:pt idx="8">
                  <c:v>-233</c:v>
                </c:pt>
                <c:pt idx="9">
                  <c:v>-233</c:v>
                </c:pt>
                <c:pt idx="10">
                  <c:v>-233</c:v>
                </c:pt>
                <c:pt idx="11">
                  <c:v>-233</c:v>
                </c:pt>
                <c:pt idx="12">
                  <c:v>-233</c:v>
                </c:pt>
                <c:pt idx="13">
                  <c:v>-233</c:v>
                </c:pt>
                <c:pt idx="14">
                  <c:v>-233</c:v>
                </c:pt>
                <c:pt idx="15">
                  <c:v>-233</c:v>
                </c:pt>
                <c:pt idx="16">
                  <c:v>-233</c:v>
                </c:pt>
                <c:pt idx="17">
                  <c:v>-233</c:v>
                </c:pt>
                <c:pt idx="18">
                  <c:v>-233</c:v>
                </c:pt>
                <c:pt idx="19">
                  <c:v>-233</c:v>
                </c:pt>
                <c:pt idx="20">
                  <c:v>-233</c:v>
                </c:pt>
                <c:pt idx="21">
                  <c:v>-233</c:v>
                </c:pt>
                <c:pt idx="22">
                  <c:v>-233</c:v>
                </c:pt>
                <c:pt idx="23">
                  <c:v>-233</c:v>
                </c:pt>
                <c:pt idx="24">
                  <c:v>-233</c:v>
                </c:pt>
                <c:pt idx="25">
                  <c:v>-233</c:v>
                </c:pt>
                <c:pt idx="26">
                  <c:v>-233</c:v>
                </c:pt>
                <c:pt idx="27">
                  <c:v>-233</c:v>
                </c:pt>
                <c:pt idx="28">
                  <c:v>-233</c:v>
                </c:pt>
                <c:pt idx="29">
                  <c:v>-233</c:v>
                </c:pt>
                <c:pt idx="30">
                  <c:v>-233</c:v>
                </c:pt>
                <c:pt idx="31">
                  <c:v>-233</c:v>
                </c:pt>
                <c:pt idx="32">
                  <c:v>-233</c:v>
                </c:pt>
                <c:pt idx="33">
                  <c:v>-233</c:v>
                </c:pt>
                <c:pt idx="34">
                  <c:v>-233</c:v>
                </c:pt>
                <c:pt idx="35">
                  <c:v>-233</c:v>
                </c:pt>
                <c:pt idx="36">
                  <c:v>-233</c:v>
                </c:pt>
                <c:pt idx="37">
                  <c:v>-233</c:v>
                </c:pt>
                <c:pt idx="38">
                  <c:v>-233</c:v>
                </c:pt>
                <c:pt idx="39">
                  <c:v>-233</c:v>
                </c:pt>
                <c:pt idx="40">
                  <c:v>-233</c:v>
                </c:pt>
                <c:pt idx="41">
                  <c:v>-233</c:v>
                </c:pt>
                <c:pt idx="42">
                  <c:v>-233</c:v>
                </c:pt>
                <c:pt idx="43">
                  <c:v>-233</c:v>
                </c:pt>
                <c:pt idx="44">
                  <c:v>-233</c:v>
                </c:pt>
                <c:pt idx="45">
                  <c:v>-233</c:v>
                </c:pt>
                <c:pt idx="46">
                  <c:v>-233</c:v>
                </c:pt>
                <c:pt idx="47">
                  <c:v>-233</c:v>
                </c:pt>
                <c:pt idx="48">
                  <c:v>-233</c:v>
                </c:pt>
                <c:pt idx="49">
                  <c:v>-233</c:v>
                </c:pt>
                <c:pt idx="50">
                  <c:v>-233</c:v>
                </c:pt>
                <c:pt idx="51">
                  <c:v>-233</c:v>
                </c:pt>
                <c:pt idx="52">
                  <c:v>-233</c:v>
                </c:pt>
                <c:pt idx="53">
                  <c:v>-233</c:v>
                </c:pt>
                <c:pt idx="54">
                  <c:v>-233</c:v>
                </c:pt>
                <c:pt idx="55">
                  <c:v>-233</c:v>
                </c:pt>
                <c:pt idx="56">
                  <c:v>-233</c:v>
                </c:pt>
                <c:pt idx="57">
                  <c:v>-233</c:v>
                </c:pt>
                <c:pt idx="58">
                  <c:v>-233</c:v>
                </c:pt>
                <c:pt idx="59">
                  <c:v>-233</c:v>
                </c:pt>
                <c:pt idx="60">
                  <c:v>-233</c:v>
                </c:pt>
                <c:pt idx="61">
                  <c:v>-233</c:v>
                </c:pt>
                <c:pt idx="62">
                  <c:v>-233</c:v>
                </c:pt>
                <c:pt idx="63">
                  <c:v>-233</c:v>
                </c:pt>
                <c:pt idx="64">
                  <c:v>-233</c:v>
                </c:pt>
                <c:pt idx="65">
                  <c:v>-233</c:v>
                </c:pt>
                <c:pt idx="66">
                  <c:v>-233</c:v>
                </c:pt>
                <c:pt idx="67">
                  <c:v>-233</c:v>
                </c:pt>
                <c:pt idx="68">
                  <c:v>-233</c:v>
                </c:pt>
                <c:pt idx="69">
                  <c:v>-233</c:v>
                </c:pt>
                <c:pt idx="70">
                  <c:v>-233</c:v>
                </c:pt>
                <c:pt idx="71">
                  <c:v>-233</c:v>
                </c:pt>
                <c:pt idx="72">
                  <c:v>-233</c:v>
                </c:pt>
                <c:pt idx="73">
                  <c:v>-233</c:v>
                </c:pt>
              </c:numCache>
            </c:numRef>
          </c:xVal>
          <c:yVal>
            <c:numRef>
              <c:f>市区町村別_歯科医療費!$BH$6:$BH$79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22-2268-4527-8CAA-2C4D833CBC58}"/>
            </c:ext>
          </c:extLst>
        </c:ser>
        <c:dLbls>
          <c:showLegendKey val="0"/>
          <c:showVal val="0"/>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low"/>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2923027349256859"/>
              <c:y val="4.3743811085390945E-2"/>
            </c:manualLayout>
          </c:layout>
          <c:overlay val="0"/>
        </c:title>
        <c:numFmt formatCode="#,##0_ ;[Red]\-#,##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19238182498894"/>
          <c:y val="7.8162817938155119E-2"/>
          <c:w val="0.79245144927536237"/>
          <c:h val="0.89221555105452677"/>
        </c:manualLayout>
      </c:layout>
      <c:barChart>
        <c:barDir val="bar"/>
        <c:grouping val="clustered"/>
        <c:varyColors val="0"/>
        <c:ser>
          <c:idx val="0"/>
          <c:order val="0"/>
          <c:tx>
            <c:strRef>
              <c:f>市区町村別_歯科医療費!$Z$4</c:f>
              <c:strCache>
                <c:ptCount val="1"/>
                <c:pt idx="0">
                  <c:v>歯科患者一人当たりの歯科医療費</c:v>
                </c:pt>
              </c:strCache>
            </c:strRef>
          </c:tx>
          <c:spPr>
            <a:solidFill>
              <a:schemeClr val="accent4">
                <a:lumMod val="60000"/>
                <a:lumOff val="40000"/>
              </a:schemeClr>
            </a:solidFill>
            <a:ln>
              <a:noFill/>
            </a:ln>
          </c:spPr>
          <c:invertIfNegative val="0"/>
          <c:dLbls>
            <c:dLbl>
              <c:idx val="0"/>
              <c:layout>
                <c:manualLayout>
                  <c:x val="-9.32669693559254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37-4767-9392-635B699227EC}"/>
                </c:ext>
              </c:extLst>
            </c:dLbl>
            <c:dLbl>
              <c:idx val="1"/>
              <c:layout>
                <c:manualLayout>
                  <c:x val="-1.55444948926553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237-4767-9392-635B699227EC}"/>
                </c:ext>
              </c:extLst>
            </c:dLbl>
            <c:dLbl>
              <c:idx val="2"/>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237-4767-9392-635B699227EC}"/>
                </c:ext>
              </c:extLst>
            </c:dLbl>
            <c:dLbl>
              <c:idx val="3"/>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37-4767-9392-635B699227EC}"/>
                </c:ext>
              </c:extLst>
            </c:dLbl>
            <c:dLbl>
              <c:idx val="4"/>
              <c:layout>
                <c:manualLayout>
                  <c:x val="-1.55444948926553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237-4767-9392-635B699227EC}"/>
                </c:ext>
              </c:extLst>
            </c:dLbl>
            <c:dLbl>
              <c:idx val="5"/>
              <c:layout>
                <c:manualLayout>
                  <c:x val="-1.55444948926553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237-4767-9392-635B699227EC}"/>
                </c:ext>
              </c:extLst>
            </c:dLbl>
            <c:dLbl>
              <c:idx val="6"/>
              <c:layout>
                <c:manualLayout>
                  <c:x val="-1.55444948926553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237-4767-9392-635B699227EC}"/>
                </c:ext>
              </c:extLst>
            </c:dLbl>
            <c:dLbl>
              <c:idx val="7"/>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237-4767-9392-635B699227EC}"/>
                </c:ext>
              </c:extLst>
            </c:dLbl>
            <c:dLbl>
              <c:idx val="8"/>
              <c:layout>
                <c:manualLayout>
                  <c:x val="-1.55444948926553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237-4767-9392-635B699227EC}"/>
                </c:ext>
              </c:extLst>
            </c:dLbl>
            <c:dLbl>
              <c:idx val="9"/>
              <c:layout>
                <c:manualLayout>
                  <c:x val="-1.55444948926553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237-4767-9392-635B699227EC}"/>
                </c:ext>
              </c:extLst>
            </c:dLbl>
            <c:dLbl>
              <c:idx val="10"/>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237-4767-9392-635B699227EC}"/>
                </c:ext>
              </c:extLst>
            </c:dLbl>
            <c:dLbl>
              <c:idx val="11"/>
              <c:layout>
                <c:manualLayout>
                  <c:x val="-4.66334846779638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37-4767-9392-635B699227EC}"/>
                </c:ext>
              </c:extLst>
            </c:dLbl>
            <c:dLbl>
              <c:idx val="12"/>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37-4767-9392-635B699227EC}"/>
                </c:ext>
              </c:extLst>
            </c:dLbl>
            <c:dLbl>
              <c:idx val="13"/>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237-4767-9392-635B699227EC}"/>
                </c:ext>
              </c:extLst>
            </c:dLbl>
            <c:dLbl>
              <c:idx val="14"/>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237-4767-9392-635B699227EC}"/>
                </c:ext>
              </c:extLst>
            </c:dLbl>
            <c:dLbl>
              <c:idx val="15"/>
              <c:layout>
                <c:manualLayout>
                  <c:x val="-4.6633484677963879E-3"/>
                  <c:y val="8.037551440329218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237-4767-9392-635B699227EC}"/>
                </c:ext>
              </c:extLst>
            </c:dLbl>
            <c:dLbl>
              <c:idx val="16"/>
              <c:layout>
                <c:manualLayout>
                  <c:x val="-7.772247446327237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237-4767-9392-635B699227EC}"/>
                </c:ext>
              </c:extLst>
            </c:dLbl>
            <c:dLbl>
              <c:idx val="17"/>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237-4767-9392-635B699227EC}"/>
                </c:ext>
              </c:extLst>
            </c:dLbl>
            <c:dLbl>
              <c:idx val="18"/>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237-4767-9392-635B699227EC}"/>
                </c:ext>
              </c:extLst>
            </c:dLbl>
            <c:dLbl>
              <c:idx val="19"/>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237-4767-9392-635B699227EC}"/>
                </c:ext>
              </c:extLst>
            </c:dLbl>
            <c:dLbl>
              <c:idx val="20"/>
              <c:layout>
                <c:manualLayout>
                  <c:x val="-7.772247446327237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237-4767-9392-635B699227EC}"/>
                </c:ext>
              </c:extLst>
            </c:dLbl>
            <c:dLbl>
              <c:idx val="21"/>
              <c:layout>
                <c:manualLayout>
                  <c:x val="-7.772247446327237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237-4767-9392-635B699227EC}"/>
                </c:ext>
              </c:extLst>
            </c:dLbl>
            <c:dLbl>
              <c:idx val="22"/>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237-4767-9392-635B699227EC}"/>
                </c:ext>
              </c:extLst>
            </c:dLbl>
            <c:dLbl>
              <c:idx val="23"/>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237-4767-9392-635B699227EC}"/>
                </c:ext>
              </c:extLst>
            </c:dLbl>
            <c:dLbl>
              <c:idx val="24"/>
              <c:layout>
                <c:manualLayout>
                  <c:x val="-6.21779795706181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237-4767-9392-635B699227EC}"/>
                </c:ext>
              </c:extLst>
            </c:dLbl>
            <c:dLbl>
              <c:idx val="25"/>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237-4767-9392-635B699227EC}"/>
                </c:ext>
              </c:extLst>
            </c:dLbl>
            <c:dLbl>
              <c:idx val="26"/>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237-4767-9392-635B699227EC}"/>
                </c:ext>
              </c:extLst>
            </c:dLbl>
            <c:dLbl>
              <c:idx val="27"/>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237-4767-9392-635B699227EC}"/>
                </c:ext>
              </c:extLst>
            </c:dLbl>
            <c:dLbl>
              <c:idx val="28"/>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237-4767-9392-635B699227EC}"/>
                </c:ext>
              </c:extLst>
            </c:dLbl>
            <c:dLbl>
              <c:idx val="29"/>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237-4767-9392-635B699227EC}"/>
                </c:ext>
              </c:extLst>
            </c:dLbl>
            <c:dLbl>
              <c:idx val="30"/>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237-4767-9392-635B699227EC}"/>
                </c:ext>
              </c:extLst>
            </c:dLbl>
            <c:dLbl>
              <c:idx val="31"/>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237-4767-9392-635B699227EC}"/>
                </c:ext>
              </c:extLst>
            </c:dLbl>
            <c:dLbl>
              <c:idx val="32"/>
              <c:layout>
                <c:manualLayout>
                  <c:x val="-6.21779795706181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237-4767-9392-635B699227EC}"/>
                </c:ext>
              </c:extLst>
            </c:dLbl>
            <c:dLbl>
              <c:idx val="33"/>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237-4767-9392-635B699227EC}"/>
                </c:ext>
              </c:extLst>
            </c:dLbl>
            <c:dLbl>
              <c:idx val="34"/>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237-4767-9392-635B699227EC}"/>
                </c:ext>
              </c:extLst>
            </c:dLbl>
            <c:dLbl>
              <c:idx val="35"/>
              <c:layout>
                <c:manualLayout>
                  <c:x val="-4.667632383711572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31-4EE6-AABD-F8B3A16A8FF4}"/>
                </c:ext>
              </c:extLst>
            </c:dLbl>
            <c:dLbl>
              <c:idx val="36"/>
              <c:layout>
                <c:manualLayout>
                  <c:x val="-4.667632383711572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31-4EE6-AABD-F8B3A16A8FF4}"/>
                </c:ext>
              </c:extLst>
            </c:dLbl>
            <c:dLbl>
              <c:idx val="37"/>
              <c:layout>
                <c:manualLayout>
                  <c:x val="-1.4111219024994118E-3"/>
                  <c:y val="1.64426763086520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31-4EE6-AABD-F8B3A16A8FF4}"/>
                </c:ext>
              </c:extLst>
            </c:dLbl>
            <c:dLbl>
              <c:idx val="38"/>
              <c:layout>
                <c:manualLayout>
                  <c:x val="-3.1062062313842046E-3"/>
                  <c:y val="8.0677953049571972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31-4EE6-AABD-F8B3A16A8FF4}"/>
                </c:ext>
              </c:extLst>
            </c:dLbl>
            <c:dLbl>
              <c:idx val="39"/>
              <c:layout>
                <c:manualLayout>
                  <c:x val="-1.5483296093864269E-3"/>
                  <c:y val="8.067795297443477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941-4DF3-B459-D73B15B2EEB5}"/>
                </c:ext>
              </c:extLst>
            </c:dLbl>
            <c:dLbl>
              <c:idx val="40"/>
              <c:layout>
                <c:manualLayout>
                  <c:x val="1.5544494892654247E-3"/>
                  <c:y val="7.925173687562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941-4DF3-B459-D73B15B2EEB5}"/>
                </c:ext>
              </c:extLst>
            </c:dLbl>
            <c:dLbl>
              <c:idx val="41"/>
              <c:layout>
                <c:manualLayout>
                  <c:x val="6.2196339210253979E-3"/>
                  <c:y val="2.420338589984414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941-4DF3-B459-D73B15B2EEB5}"/>
                </c:ext>
              </c:extLst>
            </c:dLbl>
            <c:dLbl>
              <c:idx val="42"/>
              <c:layout>
                <c:manualLayout>
                  <c:x val="1.0884206364797472E-2"/>
                  <c:y val="2.420338589233043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941-4DF3-B459-D73B15B2EEB5}"/>
                </c:ext>
              </c:extLst>
            </c:dLbl>
            <c:dLbl>
              <c:idx val="43"/>
              <c:layout>
                <c:manualLayout>
                  <c:x val="1.3997144464048459E-2"/>
                  <c:y val="7.925173687562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941-4DF3-B459-D73B15B2EEB5}"/>
                </c:ext>
              </c:extLst>
            </c:dLbl>
            <c:dLbl>
              <c:idx val="44"/>
              <c:layout>
                <c:manualLayout>
                  <c:x val="1.4142920002766186E-2"/>
                  <c:y val="6.454236237954782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941-4DF3-B459-D73B15B2EEB5}"/>
                </c:ext>
              </c:extLst>
            </c:dLbl>
            <c:dLbl>
              <c:idx val="45"/>
              <c:layout>
                <c:manualLayout>
                  <c:x val="1.5549880386947651E-2"/>
                  <c:y val="1.01428322479466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941-4DF3-B459-D73B15B2EEB5}"/>
                </c:ext>
              </c:extLst>
            </c:dLbl>
            <c:dLbl>
              <c:idx val="46"/>
              <c:layout>
                <c:manualLayout>
                  <c:x val="1.7108491394530908E-2"/>
                  <c:y val="1.613559060991439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941-4DF3-B459-D73B15B2EEB5}"/>
                </c:ext>
              </c:extLst>
            </c:dLbl>
            <c:dLbl>
              <c:idx val="47"/>
              <c:layout>
                <c:manualLayout>
                  <c:x val="1.8666490414126151E-2"/>
                  <c:y val="2.420338589233043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941-4DF3-B459-D73B15B2EEB5}"/>
                </c:ext>
              </c:extLst>
            </c:dLbl>
            <c:dLbl>
              <c:idx val="48"/>
              <c:layout>
                <c:manualLayout>
                  <c:x val="2.0220450313001258E-2"/>
                  <c:y val="-7.4350354248575365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941-4DF3-B459-D73B15B2EEB5}"/>
                </c:ext>
              </c:extLst>
            </c:dLbl>
            <c:dLbl>
              <c:idx val="49"/>
              <c:layout>
                <c:manualLayout>
                  <c:x val="2.3330083677117471E-2"/>
                  <c:y val="7.983308498591146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941-4DF3-B459-D73B15B2EEB5}"/>
                </c:ext>
              </c:extLst>
            </c:dLbl>
            <c:dLbl>
              <c:idx val="50"/>
              <c:layout>
                <c:manualLayout>
                  <c:x val="2.3330573267507905E-2"/>
                  <c:y val="7.983308498591146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941-4DF3-B459-D73B15B2EEB5}"/>
                </c:ext>
              </c:extLst>
            </c:dLbl>
            <c:dLbl>
              <c:idx val="51"/>
              <c:layout>
                <c:manualLayout>
                  <c:x val="2.3329594086727266E-2"/>
                  <c:y val="2.420338589233043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941-4DF3-B459-D73B15B2EEB5}"/>
                </c:ext>
              </c:extLst>
            </c:dLbl>
            <c:dLbl>
              <c:idx val="52"/>
              <c:layout>
                <c:manualLayout>
                  <c:x val="2.4884533166383012E-2"/>
                  <c:y val="1.613559059488695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941-4DF3-B459-D73B15B2EEB5}"/>
                </c:ext>
              </c:extLst>
            </c:dLbl>
            <c:dLbl>
              <c:idx val="53"/>
              <c:layout>
                <c:manualLayout>
                  <c:x val="2.6441920197990239E-2"/>
                  <c:y val="1.0140411909358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941-4DF3-B459-D73B15B2EEB5}"/>
                </c:ext>
              </c:extLst>
            </c:dLbl>
            <c:dLbl>
              <c:idx val="54"/>
              <c:layout>
                <c:manualLayout>
                  <c:x val="2.6299938984797606E-2"/>
                  <c:y val="1.04437610125405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941-4DF3-B459-D73B15B2EEB5}"/>
                </c:ext>
              </c:extLst>
            </c:dLbl>
            <c:dLbl>
              <c:idx val="55"/>
              <c:layout>
                <c:manualLayout>
                  <c:x val="2.7996736880048403E-2"/>
                  <c:y val="1.607510289562954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941-4DF3-B459-D73B15B2EEB5}"/>
                </c:ext>
              </c:extLst>
            </c:dLbl>
            <c:dLbl>
              <c:idx val="56"/>
              <c:layout>
                <c:manualLayout>
                  <c:x val="3.1107349424945373E-2"/>
                  <c:y val="-1.01363780117079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41-4DF3-B459-D73B15B2EEB5}"/>
                </c:ext>
              </c:extLst>
            </c:dLbl>
            <c:dLbl>
              <c:idx val="57"/>
              <c:layout>
                <c:manualLayout>
                  <c:x val="3.1091070544467352E-2"/>
                  <c:y val="2.420338589233043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41-4DF3-B459-D73B15B2EEB5}"/>
                </c:ext>
              </c:extLst>
            </c:dLbl>
            <c:dLbl>
              <c:idx val="58"/>
              <c:layout>
                <c:manualLayout>
                  <c:x val="3.575503100025141E-2"/>
                  <c:y val="-1.020495427173625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41-4DF3-B459-D73B15B2EEB5}"/>
                </c:ext>
              </c:extLst>
            </c:dLbl>
            <c:dLbl>
              <c:idx val="59"/>
              <c:layout>
                <c:manualLayout>
                  <c:x val="3.5756989361812694E-2"/>
                  <c:y val="-1.02017271536157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41-4DF3-B459-D73B15B2EEB5}"/>
                </c:ext>
              </c:extLst>
            </c:dLbl>
            <c:dLbl>
              <c:idx val="60"/>
              <c:layout>
                <c:manualLayout>
                  <c:x val="3.7309113296724095E-2"/>
                  <c:y val="1.607510288065843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941-4DF3-B459-D73B15B2EEB5}"/>
                </c:ext>
              </c:extLst>
            </c:dLbl>
            <c:dLbl>
              <c:idx val="61"/>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31-4EE6-AABD-F8B3A16A8FF4}"/>
                </c:ext>
              </c:extLst>
            </c:dLbl>
            <c:dLbl>
              <c:idx val="62"/>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631-4EE6-AABD-F8B3A16A8FF4}"/>
                </c:ext>
              </c:extLst>
            </c:dLbl>
            <c:dLbl>
              <c:idx val="63"/>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631-4EE6-AABD-F8B3A16A8FF4}"/>
                </c:ext>
              </c:extLst>
            </c:dLbl>
            <c:dLbl>
              <c:idx val="64"/>
              <c:layout>
                <c:manualLayout>
                  <c:x val="-7.7722474463271232E-3"/>
                  <c:y val="-1.02076903292181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631-4EE6-AABD-F8B3A16A8FF4}"/>
                </c:ext>
              </c:extLst>
            </c:dLbl>
            <c:dLbl>
              <c:idx val="65"/>
              <c:layout>
                <c:manualLayout>
                  <c:x val="-6.21779795706181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631-4EE6-AABD-F8B3A16A8FF4}"/>
                </c:ext>
              </c:extLst>
            </c:dLbl>
            <c:dLbl>
              <c:idx val="66"/>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631-4EE6-AABD-F8B3A16A8FF4}"/>
                </c:ext>
              </c:extLst>
            </c:dLbl>
            <c:dLbl>
              <c:idx val="67"/>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631-4EE6-AABD-F8B3A16A8FF4}"/>
                </c:ext>
              </c:extLst>
            </c:dLbl>
            <c:dLbl>
              <c:idx val="68"/>
              <c:layout>
                <c:manualLayout>
                  <c:x val="-6.21779795706181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631-4EE6-AABD-F8B3A16A8FF4}"/>
                </c:ext>
              </c:extLst>
            </c:dLbl>
            <c:dLbl>
              <c:idx val="69"/>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237-4767-9392-635B699227EC}"/>
                </c:ext>
              </c:extLst>
            </c:dLbl>
            <c:dLbl>
              <c:idx val="70"/>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237-4767-9392-635B699227EC}"/>
                </c:ext>
              </c:extLst>
            </c:dLbl>
            <c:dLbl>
              <c:idx val="71"/>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237-4767-9392-635B699227EC}"/>
                </c:ext>
              </c:extLst>
            </c:dLbl>
            <c:dLbl>
              <c:idx val="72"/>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237-4767-9392-635B699227EC}"/>
                </c:ext>
              </c:extLst>
            </c:dLbl>
            <c:dLbl>
              <c:idx val="73"/>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C237-4767-9392-635B699227EC}"/>
                </c:ext>
              </c:extLst>
            </c:dLbl>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市区町村別_歯科医療費!$Z$6:$Z$79</c:f>
              <c:strCache>
                <c:ptCount val="74"/>
                <c:pt idx="0">
                  <c:v>西成区</c:v>
                </c:pt>
                <c:pt idx="1">
                  <c:v>此花区</c:v>
                </c:pt>
                <c:pt idx="2">
                  <c:v>生野区</c:v>
                </c:pt>
                <c:pt idx="3">
                  <c:v>東住吉区</c:v>
                </c:pt>
                <c:pt idx="4">
                  <c:v>住之江区</c:v>
                </c:pt>
                <c:pt idx="5">
                  <c:v>都島区</c:v>
                </c:pt>
                <c:pt idx="6">
                  <c:v>北区</c:v>
                </c:pt>
                <c:pt idx="7">
                  <c:v>福島区</c:v>
                </c:pt>
                <c:pt idx="8">
                  <c:v>住吉区</c:v>
                </c:pt>
                <c:pt idx="9">
                  <c:v>堺市西区</c:v>
                </c:pt>
                <c:pt idx="10">
                  <c:v>旭区</c:v>
                </c:pt>
                <c:pt idx="11">
                  <c:v>平野区</c:v>
                </c:pt>
                <c:pt idx="12">
                  <c:v>大阪市</c:v>
                </c:pt>
                <c:pt idx="13">
                  <c:v>藤井寺市</c:v>
                </c:pt>
                <c:pt idx="14">
                  <c:v>阿倍野区</c:v>
                </c:pt>
                <c:pt idx="15">
                  <c:v>東成区</c:v>
                </c:pt>
                <c:pt idx="16">
                  <c:v>浪速区</c:v>
                </c:pt>
                <c:pt idx="17">
                  <c:v>八尾市</c:v>
                </c:pt>
                <c:pt idx="18">
                  <c:v>堺市堺区</c:v>
                </c:pt>
                <c:pt idx="19">
                  <c:v>鶴見区</c:v>
                </c:pt>
                <c:pt idx="20">
                  <c:v>堺市中区</c:v>
                </c:pt>
                <c:pt idx="21">
                  <c:v>門真市</c:v>
                </c:pt>
                <c:pt idx="22">
                  <c:v>泉大津市</c:v>
                </c:pt>
                <c:pt idx="23">
                  <c:v>淀川区</c:v>
                </c:pt>
                <c:pt idx="24">
                  <c:v>城東区</c:v>
                </c:pt>
                <c:pt idx="25">
                  <c:v>東大阪市</c:v>
                </c:pt>
                <c:pt idx="26">
                  <c:v>西区</c:v>
                </c:pt>
                <c:pt idx="27">
                  <c:v>東淀川区</c:v>
                </c:pt>
                <c:pt idx="28">
                  <c:v>太子町</c:v>
                </c:pt>
                <c:pt idx="29">
                  <c:v>堺市</c:v>
                </c:pt>
                <c:pt idx="30">
                  <c:v>守口市</c:v>
                </c:pt>
                <c:pt idx="31">
                  <c:v>忠岡町</c:v>
                </c:pt>
                <c:pt idx="32">
                  <c:v>堺市北区</c:v>
                </c:pt>
                <c:pt idx="33">
                  <c:v>大東市</c:v>
                </c:pt>
                <c:pt idx="34">
                  <c:v>堺市東区</c:v>
                </c:pt>
                <c:pt idx="35">
                  <c:v>港区</c:v>
                </c:pt>
                <c:pt idx="36">
                  <c:v>堺市南区</c:v>
                </c:pt>
                <c:pt idx="37">
                  <c:v>和泉市</c:v>
                </c:pt>
                <c:pt idx="38">
                  <c:v>西淀川区</c:v>
                </c:pt>
                <c:pt idx="39">
                  <c:v>羽曳野市</c:v>
                </c:pt>
                <c:pt idx="40">
                  <c:v>中央区</c:v>
                </c:pt>
                <c:pt idx="41">
                  <c:v>高石市</c:v>
                </c:pt>
                <c:pt idx="42">
                  <c:v>豊中市</c:v>
                </c:pt>
                <c:pt idx="43">
                  <c:v>大正区</c:v>
                </c:pt>
                <c:pt idx="44">
                  <c:v>能勢町</c:v>
                </c:pt>
                <c:pt idx="45">
                  <c:v>泉佐野市</c:v>
                </c:pt>
                <c:pt idx="46">
                  <c:v>吹田市</c:v>
                </c:pt>
                <c:pt idx="47">
                  <c:v>天王寺区</c:v>
                </c:pt>
                <c:pt idx="48">
                  <c:v>柏原市</c:v>
                </c:pt>
                <c:pt idx="49">
                  <c:v>岸和田市</c:v>
                </c:pt>
                <c:pt idx="50">
                  <c:v>松原市</c:v>
                </c:pt>
                <c:pt idx="51">
                  <c:v>阪南市</c:v>
                </c:pt>
                <c:pt idx="52">
                  <c:v>茨木市</c:v>
                </c:pt>
                <c:pt idx="53">
                  <c:v>堺市美原区</c:v>
                </c:pt>
                <c:pt idx="54">
                  <c:v>大阪狭山市</c:v>
                </c:pt>
                <c:pt idx="55">
                  <c:v>貝塚市</c:v>
                </c:pt>
                <c:pt idx="56">
                  <c:v>富田林市</c:v>
                </c:pt>
                <c:pt idx="57">
                  <c:v>河内長野市</c:v>
                </c:pt>
                <c:pt idx="58">
                  <c:v>箕面市</c:v>
                </c:pt>
                <c:pt idx="59">
                  <c:v>四條畷市</c:v>
                </c:pt>
                <c:pt idx="60">
                  <c:v>河南町</c:v>
                </c:pt>
                <c:pt idx="61">
                  <c:v>摂津市</c:v>
                </c:pt>
                <c:pt idx="62">
                  <c:v>泉南市</c:v>
                </c:pt>
                <c:pt idx="63">
                  <c:v>豊能町</c:v>
                </c:pt>
                <c:pt idx="64">
                  <c:v>岬町</c:v>
                </c:pt>
                <c:pt idx="65">
                  <c:v>池田市</c:v>
                </c:pt>
                <c:pt idx="66">
                  <c:v>寝屋川市</c:v>
                </c:pt>
                <c:pt idx="67">
                  <c:v>田尻町</c:v>
                </c:pt>
                <c:pt idx="68">
                  <c:v>熊取町</c:v>
                </c:pt>
                <c:pt idx="69">
                  <c:v>高槻市</c:v>
                </c:pt>
                <c:pt idx="70">
                  <c:v>交野市</c:v>
                </c:pt>
                <c:pt idx="71">
                  <c:v>枚方市</c:v>
                </c:pt>
                <c:pt idx="72">
                  <c:v>島本町</c:v>
                </c:pt>
                <c:pt idx="73">
                  <c:v>千早赤阪村</c:v>
                </c:pt>
              </c:strCache>
            </c:strRef>
          </c:cat>
          <c:val>
            <c:numRef>
              <c:f>市区町村別_歯科医療費!$AA$6:$AA$79</c:f>
              <c:numCache>
                <c:formatCode>General</c:formatCode>
                <c:ptCount val="74"/>
                <c:pt idx="0">
                  <c:v>94988.150095602294</c:v>
                </c:pt>
                <c:pt idx="1">
                  <c:v>93028.380734897233</c:v>
                </c:pt>
                <c:pt idx="2">
                  <c:v>91969.859598853873</c:v>
                </c:pt>
                <c:pt idx="3">
                  <c:v>91885.818961743847</c:v>
                </c:pt>
                <c:pt idx="4">
                  <c:v>90229.128037574032</c:v>
                </c:pt>
                <c:pt idx="5">
                  <c:v>88862.398745397513</c:v>
                </c:pt>
                <c:pt idx="6">
                  <c:v>88288.562508130606</c:v>
                </c:pt>
                <c:pt idx="7">
                  <c:v>88089.462583654429</c:v>
                </c:pt>
                <c:pt idx="8">
                  <c:v>87669.448407431977</c:v>
                </c:pt>
                <c:pt idx="9">
                  <c:v>87004.68573477988</c:v>
                </c:pt>
                <c:pt idx="10">
                  <c:v>86951.170309065041</c:v>
                </c:pt>
                <c:pt idx="11">
                  <c:v>86788.56123215628</c:v>
                </c:pt>
                <c:pt idx="12">
                  <c:v>86256.953474639478</c:v>
                </c:pt>
                <c:pt idx="13">
                  <c:v>85523.135945116446</c:v>
                </c:pt>
                <c:pt idx="14">
                  <c:v>85435.09530875471</c:v>
                </c:pt>
                <c:pt idx="15">
                  <c:v>85370.644834571242</c:v>
                </c:pt>
                <c:pt idx="16">
                  <c:v>85218.464877663777</c:v>
                </c:pt>
                <c:pt idx="17">
                  <c:v>84827.127525252523</c:v>
                </c:pt>
                <c:pt idx="18">
                  <c:v>84542.906473622905</c:v>
                </c:pt>
                <c:pt idx="19">
                  <c:v>84496.002731901157</c:v>
                </c:pt>
                <c:pt idx="20">
                  <c:v>84495.225699824397</c:v>
                </c:pt>
                <c:pt idx="21">
                  <c:v>84112.855004490571</c:v>
                </c:pt>
                <c:pt idx="22">
                  <c:v>84106.665472779365</c:v>
                </c:pt>
                <c:pt idx="23">
                  <c:v>84017.664000000004</c:v>
                </c:pt>
                <c:pt idx="24">
                  <c:v>83737.737902292196</c:v>
                </c:pt>
                <c:pt idx="25">
                  <c:v>83713.345173371999</c:v>
                </c:pt>
                <c:pt idx="26">
                  <c:v>83691.366445410851</c:v>
                </c:pt>
                <c:pt idx="27">
                  <c:v>83567.481758165392</c:v>
                </c:pt>
                <c:pt idx="28">
                  <c:v>83030.542907180381</c:v>
                </c:pt>
                <c:pt idx="29">
                  <c:v>82989.70776142781</c:v>
                </c:pt>
                <c:pt idx="30">
                  <c:v>82976.410607770435</c:v>
                </c:pt>
                <c:pt idx="31">
                  <c:v>82459.94677312042</c:v>
                </c:pt>
                <c:pt idx="32">
                  <c:v>82309.476940846464</c:v>
                </c:pt>
                <c:pt idx="33">
                  <c:v>82006.308556525226</c:v>
                </c:pt>
                <c:pt idx="34">
                  <c:v>81623.837850252647</c:v>
                </c:pt>
                <c:pt idx="35">
                  <c:v>80917.089108910892</c:v>
                </c:pt>
                <c:pt idx="36">
                  <c:v>80710.093163711135</c:v>
                </c:pt>
                <c:pt idx="37">
                  <c:v>80310.830760182333</c:v>
                </c:pt>
                <c:pt idx="38">
                  <c:v>80307.332115762852</c:v>
                </c:pt>
                <c:pt idx="39">
                  <c:v>80022.320037541067</c:v>
                </c:pt>
                <c:pt idx="40">
                  <c:v>79708.04413239719</c:v>
                </c:pt>
                <c:pt idx="41">
                  <c:v>79088.458080906785</c:v>
                </c:pt>
                <c:pt idx="42">
                  <c:v>78527.247298156391</c:v>
                </c:pt>
                <c:pt idx="43">
                  <c:v>78166.864560639064</c:v>
                </c:pt>
                <c:pt idx="44">
                  <c:v>78108.703527168735</c:v>
                </c:pt>
                <c:pt idx="45">
                  <c:v>77962.481286387585</c:v>
                </c:pt>
                <c:pt idx="46">
                  <c:v>77737.288101804166</c:v>
                </c:pt>
                <c:pt idx="47">
                  <c:v>77535.22394136808</c:v>
                </c:pt>
                <c:pt idx="48">
                  <c:v>77411.530758226043</c:v>
                </c:pt>
                <c:pt idx="49">
                  <c:v>76998.615141305097</c:v>
                </c:pt>
                <c:pt idx="50">
                  <c:v>76889.744045503016</c:v>
                </c:pt>
                <c:pt idx="51">
                  <c:v>76773.987400407641</c:v>
                </c:pt>
                <c:pt idx="52">
                  <c:v>76631.840335011366</c:v>
                </c:pt>
                <c:pt idx="53">
                  <c:v>76614.765536723164</c:v>
                </c:pt>
                <c:pt idx="54">
                  <c:v>76583.379297665015</c:v>
                </c:pt>
                <c:pt idx="55">
                  <c:v>76374.381986585751</c:v>
                </c:pt>
                <c:pt idx="56">
                  <c:v>76103.474584414333</c:v>
                </c:pt>
                <c:pt idx="57">
                  <c:v>75990.961554569061</c:v>
                </c:pt>
                <c:pt idx="58">
                  <c:v>75411.236026828483</c:v>
                </c:pt>
                <c:pt idx="59">
                  <c:v>75253.52037408149</c:v>
                </c:pt>
                <c:pt idx="60">
                  <c:v>75023.644067796617</c:v>
                </c:pt>
                <c:pt idx="61">
                  <c:v>74860.549501151196</c:v>
                </c:pt>
                <c:pt idx="62">
                  <c:v>74481.506423539162</c:v>
                </c:pt>
                <c:pt idx="63">
                  <c:v>74154.067635903921</c:v>
                </c:pt>
                <c:pt idx="64">
                  <c:v>74046.304474142933</c:v>
                </c:pt>
                <c:pt idx="65">
                  <c:v>72962.147609786058</c:v>
                </c:pt>
                <c:pt idx="66">
                  <c:v>71978.376357056695</c:v>
                </c:pt>
                <c:pt idx="67">
                  <c:v>71487.722308892349</c:v>
                </c:pt>
                <c:pt idx="68">
                  <c:v>71133.68344060854</c:v>
                </c:pt>
                <c:pt idx="69">
                  <c:v>70971.234701329056</c:v>
                </c:pt>
                <c:pt idx="70">
                  <c:v>70055.391815993586</c:v>
                </c:pt>
                <c:pt idx="71">
                  <c:v>70023.087894248602</c:v>
                </c:pt>
                <c:pt idx="72">
                  <c:v>68931.073529411762</c:v>
                </c:pt>
                <c:pt idx="73">
                  <c:v>68309.133738601828</c:v>
                </c:pt>
              </c:numCache>
            </c:numRef>
          </c:val>
          <c:extLst>
            <c:ext xmlns:c16="http://schemas.microsoft.com/office/drawing/2014/chart" uri="{C3380CC4-5D6E-409C-BE32-E72D297353CC}">
              <c16:uniqueId val="{00000017-EFF0-41C7-A68A-83D82B8BA102}"/>
            </c:ext>
          </c:extLst>
        </c:ser>
        <c:dLbls>
          <c:showLegendKey val="0"/>
          <c:showVal val="0"/>
          <c:showCatName val="0"/>
          <c:showSerName val="0"/>
          <c:showPercent val="0"/>
          <c:showBubbleSize val="0"/>
        </c:dLbls>
        <c:gapWidth val="150"/>
        <c:axId val="383279152"/>
        <c:axId val="38328083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226619763907274"/>
                  <c:y val="-0.874721579218107"/>
                </c:manualLayout>
              </c:layout>
              <c:tx>
                <c:rich>
                  <a:bodyPr/>
                  <a:lstStyle/>
                  <a:p>
                    <a:pPr>
                      <a:defRPr sz="900"/>
                    </a:pPr>
                    <a:fld id="{FA410453-EE0B-4861-88DF-76D3CAB41282}" type="SERIESNAME">
                      <a:rPr lang="ja-JP" altLang="en-US" sz="1000" baseline="0"/>
                      <a:pPr>
                        <a:defRPr sz="900"/>
                      </a:pPr>
                      <a:t>[系列名]</a:t>
                    </a:fld>
                    <a:r>
                      <a:rPr lang="ja-JP" altLang="en-US" sz="1000" baseline="0"/>
                      <a:t>
</a:t>
                    </a:r>
                    <a:fld id="{2DA9E84A-2023-4819-84FF-FDAA9E1C0AD2}" type="XVALUE">
                      <a:rPr lang="en-US" altLang="ja-JP" sz="1000" baseline="0"/>
                      <a:pPr>
                        <a:defRPr sz="900"/>
                      </a:pPr>
                      <a:t>[X 値]</a:t>
                    </a:fld>
                    <a:endParaRPr lang="ja-JP" altLang="en-US" sz="1000" baseline="0"/>
                  </a:p>
                </c:rich>
              </c:tx>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A9B9-42BE-989A-7FA9D98C7F9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市区町村別_歯科医療費!$AW$6:$AW$79</c:f>
              <c:numCache>
                <c:formatCode>General</c:formatCode>
                <c:ptCount val="74"/>
                <c:pt idx="0">
                  <c:v>80262.585512980906</c:v>
                </c:pt>
                <c:pt idx="1">
                  <c:v>80262.585512980906</c:v>
                </c:pt>
                <c:pt idx="2">
                  <c:v>80262.585512980906</c:v>
                </c:pt>
                <c:pt idx="3">
                  <c:v>80262.585512980906</c:v>
                </c:pt>
                <c:pt idx="4">
                  <c:v>80262.585512980906</c:v>
                </c:pt>
                <c:pt idx="5">
                  <c:v>80262.585512980906</c:v>
                </c:pt>
                <c:pt idx="6">
                  <c:v>80262.585512980906</c:v>
                </c:pt>
                <c:pt idx="7">
                  <c:v>80262.585512980906</c:v>
                </c:pt>
                <c:pt idx="8">
                  <c:v>80262.585512980906</c:v>
                </c:pt>
                <c:pt idx="9">
                  <c:v>80262.585512980906</c:v>
                </c:pt>
                <c:pt idx="10">
                  <c:v>80262.585512980906</c:v>
                </c:pt>
                <c:pt idx="11">
                  <c:v>80262.585512980906</c:v>
                </c:pt>
                <c:pt idx="12">
                  <c:v>80262.585512980906</c:v>
                </c:pt>
                <c:pt idx="13">
                  <c:v>80262.585512980906</c:v>
                </c:pt>
                <c:pt idx="14">
                  <c:v>80262.585512980906</c:v>
                </c:pt>
                <c:pt idx="15">
                  <c:v>80262.585512980906</c:v>
                </c:pt>
                <c:pt idx="16">
                  <c:v>80262.585512980906</c:v>
                </c:pt>
                <c:pt idx="17">
                  <c:v>80262.585512980906</c:v>
                </c:pt>
                <c:pt idx="18">
                  <c:v>80262.585512980906</c:v>
                </c:pt>
                <c:pt idx="19">
                  <c:v>80262.585512980906</c:v>
                </c:pt>
                <c:pt idx="20">
                  <c:v>80262.585512980906</c:v>
                </c:pt>
                <c:pt idx="21">
                  <c:v>80262.585512980906</c:v>
                </c:pt>
                <c:pt idx="22">
                  <c:v>80262.585512980906</c:v>
                </c:pt>
                <c:pt idx="23">
                  <c:v>80262.585512980906</c:v>
                </c:pt>
                <c:pt idx="24">
                  <c:v>80262.585512980906</c:v>
                </c:pt>
                <c:pt idx="25">
                  <c:v>80262.585512980906</c:v>
                </c:pt>
                <c:pt idx="26">
                  <c:v>80262.585512980906</c:v>
                </c:pt>
                <c:pt idx="27">
                  <c:v>80262.585512980906</c:v>
                </c:pt>
                <c:pt idx="28">
                  <c:v>80262.585512980906</c:v>
                </c:pt>
                <c:pt idx="29">
                  <c:v>80262.585512980906</c:v>
                </c:pt>
                <c:pt idx="30">
                  <c:v>80262.585512980906</c:v>
                </c:pt>
                <c:pt idx="31">
                  <c:v>80262.585512980906</c:v>
                </c:pt>
                <c:pt idx="32">
                  <c:v>80262.585512980906</c:v>
                </c:pt>
                <c:pt idx="33">
                  <c:v>80262.585512980906</c:v>
                </c:pt>
                <c:pt idx="34">
                  <c:v>80262.585512980906</c:v>
                </c:pt>
                <c:pt idx="35">
                  <c:v>80262.585512980906</c:v>
                </c:pt>
                <c:pt idx="36">
                  <c:v>80262.585512980906</c:v>
                </c:pt>
                <c:pt idx="37">
                  <c:v>80262.585512980906</c:v>
                </c:pt>
                <c:pt idx="38">
                  <c:v>80262.585512980906</c:v>
                </c:pt>
                <c:pt idx="39">
                  <c:v>80262.585512980906</c:v>
                </c:pt>
                <c:pt idx="40">
                  <c:v>80262.585512980906</c:v>
                </c:pt>
                <c:pt idx="41">
                  <c:v>80262.585512980906</c:v>
                </c:pt>
                <c:pt idx="42">
                  <c:v>80262.585512980906</c:v>
                </c:pt>
                <c:pt idx="43">
                  <c:v>80262.585512980906</c:v>
                </c:pt>
                <c:pt idx="44">
                  <c:v>80262.585512980906</c:v>
                </c:pt>
                <c:pt idx="45">
                  <c:v>80262.585512980906</c:v>
                </c:pt>
                <c:pt idx="46">
                  <c:v>80262.585512980906</c:v>
                </c:pt>
                <c:pt idx="47">
                  <c:v>80262.585512980906</c:v>
                </c:pt>
                <c:pt idx="48">
                  <c:v>80262.585512980906</c:v>
                </c:pt>
                <c:pt idx="49">
                  <c:v>80262.585512980906</c:v>
                </c:pt>
                <c:pt idx="50">
                  <c:v>80262.585512980906</c:v>
                </c:pt>
                <c:pt idx="51">
                  <c:v>80262.585512980906</c:v>
                </c:pt>
                <c:pt idx="52">
                  <c:v>80262.585512980906</c:v>
                </c:pt>
                <c:pt idx="53">
                  <c:v>80262.585512980906</c:v>
                </c:pt>
                <c:pt idx="54">
                  <c:v>80262.585512980906</c:v>
                </c:pt>
                <c:pt idx="55">
                  <c:v>80262.585512980906</c:v>
                </c:pt>
                <c:pt idx="56">
                  <c:v>80262.585512980906</c:v>
                </c:pt>
                <c:pt idx="57">
                  <c:v>80262.585512980906</c:v>
                </c:pt>
                <c:pt idx="58">
                  <c:v>80262.585512980906</c:v>
                </c:pt>
                <c:pt idx="59">
                  <c:v>80262.585512980906</c:v>
                </c:pt>
                <c:pt idx="60">
                  <c:v>80262.585512980906</c:v>
                </c:pt>
                <c:pt idx="61">
                  <c:v>80262.585512980906</c:v>
                </c:pt>
                <c:pt idx="62">
                  <c:v>80262.585512980906</c:v>
                </c:pt>
                <c:pt idx="63">
                  <c:v>80262.585512980906</c:v>
                </c:pt>
                <c:pt idx="64">
                  <c:v>80262.585512980906</c:v>
                </c:pt>
                <c:pt idx="65">
                  <c:v>80262.585512980906</c:v>
                </c:pt>
                <c:pt idx="66">
                  <c:v>80262.585512980906</c:v>
                </c:pt>
                <c:pt idx="67">
                  <c:v>80262.585512980906</c:v>
                </c:pt>
                <c:pt idx="68">
                  <c:v>80262.585512980906</c:v>
                </c:pt>
                <c:pt idx="69">
                  <c:v>80262.585512980906</c:v>
                </c:pt>
                <c:pt idx="70">
                  <c:v>80262.585512980906</c:v>
                </c:pt>
                <c:pt idx="71">
                  <c:v>80262.585512980906</c:v>
                </c:pt>
                <c:pt idx="72">
                  <c:v>80262.585512980906</c:v>
                </c:pt>
                <c:pt idx="73">
                  <c:v>80262.585512980906</c:v>
                </c:pt>
              </c:numCache>
            </c:numRef>
          </c:xVal>
          <c:yVal>
            <c:numRef>
              <c:f>市区町村別_歯科医療費!$BH$6:$BH$79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8-EFF0-41C7-A68A-83D82B8BA102}"/>
            </c:ext>
          </c:extLst>
        </c:ser>
        <c:dLbls>
          <c:showLegendKey val="0"/>
          <c:showVal val="0"/>
          <c:showCatName val="0"/>
          <c:showSerName val="0"/>
          <c:showPercent val="0"/>
          <c:showBubbleSize val="0"/>
        </c:dLbls>
        <c:axId val="383277472"/>
        <c:axId val="383273552"/>
      </c:scatterChart>
      <c:catAx>
        <c:axId val="383279152"/>
        <c:scaling>
          <c:orientation val="maxMin"/>
        </c:scaling>
        <c:delete val="0"/>
        <c:axPos val="l"/>
        <c:numFmt formatCode="General" sourceLinked="0"/>
        <c:majorTickMark val="none"/>
        <c:minorTickMark val="none"/>
        <c:tickLblPos val="nextTo"/>
        <c:spPr>
          <a:ln w="9525">
            <a:solidFill>
              <a:srgbClr val="7F7F7F"/>
            </a:solidFill>
            <a:prstDash val="solid"/>
          </a:ln>
        </c:spPr>
        <c:crossAx val="383280832"/>
        <c:crosses val="autoZero"/>
        <c:auto val="1"/>
        <c:lblAlgn val="ctr"/>
        <c:lblOffset val="100"/>
        <c:noMultiLvlLbl val="0"/>
      </c:catAx>
      <c:valAx>
        <c:axId val="38328083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3003450544434152"/>
              <c:y val="4.0233169367283945E-2"/>
            </c:manualLayout>
          </c:layout>
          <c:overlay val="0"/>
        </c:title>
        <c:numFmt formatCode="#,##0_ " sourceLinked="0"/>
        <c:majorTickMark val="out"/>
        <c:minorTickMark val="none"/>
        <c:tickLblPos val="nextTo"/>
        <c:spPr>
          <a:ln w="9525">
            <a:solidFill>
              <a:srgbClr val="7F7F7F"/>
            </a:solidFill>
            <a:prstDash val="solid"/>
          </a:ln>
        </c:spPr>
        <c:crossAx val="383279152"/>
        <c:crosses val="autoZero"/>
        <c:crossBetween val="between"/>
      </c:valAx>
      <c:valAx>
        <c:axId val="383273552"/>
        <c:scaling>
          <c:orientation val="minMax"/>
          <c:max val="50"/>
          <c:min val="0"/>
        </c:scaling>
        <c:delete val="1"/>
        <c:axPos val="r"/>
        <c:numFmt formatCode="General" sourceLinked="1"/>
        <c:majorTickMark val="out"/>
        <c:minorTickMark val="none"/>
        <c:tickLblPos val="nextTo"/>
        <c:crossAx val="383277472"/>
        <c:crosses val="max"/>
        <c:crossBetween val="midCat"/>
      </c:valAx>
      <c:valAx>
        <c:axId val="383277472"/>
        <c:scaling>
          <c:orientation val="minMax"/>
        </c:scaling>
        <c:delete val="1"/>
        <c:axPos val="b"/>
        <c:numFmt formatCode="General" sourceLinked="1"/>
        <c:majorTickMark val="out"/>
        <c:minorTickMark val="none"/>
        <c:tickLblPos val="nextTo"/>
        <c:crossAx val="383273552"/>
        <c:crosses val="autoZero"/>
        <c:crossBetween val="midCat"/>
      </c:valAx>
      <c:spPr>
        <a:ln>
          <a:solidFill>
            <a:srgbClr val="7F7F7F"/>
          </a:solidFill>
        </a:ln>
      </c:spPr>
    </c:plotArea>
    <c:legend>
      <c:legendPos val="r"/>
      <c:layout>
        <c:manualLayout>
          <c:xMode val="edge"/>
          <c:yMode val="edge"/>
          <c:x val="0.17445751865286502"/>
          <c:y val="1.1355737395570652E-2"/>
          <c:w val="0.63740408151228289"/>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市区町村別_歯科医療費!$AC$5</c:f>
              <c:strCache>
                <c:ptCount val="1"/>
                <c:pt idx="0">
                  <c:v>前年度との差分(歯科患者一人当たりの歯科医療費)</c:v>
                </c:pt>
              </c:strCache>
            </c:strRef>
          </c:tx>
          <c:spPr>
            <a:solidFill>
              <a:schemeClr val="accent1"/>
            </a:solidFill>
            <a:ln>
              <a:noFill/>
            </a:ln>
          </c:spPr>
          <c:invertIfNegative val="0"/>
          <c:dLbls>
            <c:dLbl>
              <c:idx val="7"/>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19C-44EB-9A6F-BBBBBB0181E9}"/>
                </c:ext>
              </c:extLst>
            </c:dLbl>
            <c:dLbl>
              <c:idx val="14"/>
              <c:layout>
                <c:manualLayout>
                  <c:x val="1.70989443819196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77-448D-95DD-987A0B38F9C4}"/>
                </c:ext>
              </c:extLst>
            </c:dLbl>
            <c:dLbl>
              <c:idx val="19"/>
              <c:layout>
                <c:manualLayout>
                  <c:x val="1.55444948926541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77-448D-95DD-987A0B38F9C4}"/>
                </c:ext>
              </c:extLst>
            </c:dLbl>
            <c:dLbl>
              <c:idx val="22"/>
              <c:layout>
                <c:manualLayout>
                  <c:x val="1.70989443819196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77-448D-95DD-987A0B38F9C4}"/>
                </c:ext>
              </c:extLst>
            </c:dLbl>
            <c:dLbl>
              <c:idx val="23"/>
              <c:layout>
                <c:manualLayout>
                  <c:x val="1.86533938711849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77-448D-95DD-987A0B38F9C4}"/>
                </c:ext>
              </c:extLst>
            </c:dLbl>
            <c:dLbl>
              <c:idx val="29"/>
              <c:layout>
                <c:manualLayout>
                  <c:x val="2.020784336045052E-2"/>
                  <c:y val="7.48555310101175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69-471D-B97D-CBBEA5100DF2}"/>
                </c:ext>
              </c:extLst>
            </c:dLbl>
            <c:dLbl>
              <c:idx val="32"/>
              <c:layout>
                <c:manualLayout>
                  <c:x val="-3.1088989785309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9C-44EB-9A6F-BBBBBB0181E9}"/>
                </c:ext>
              </c:extLst>
            </c:dLbl>
            <c:dLbl>
              <c:idx val="35"/>
              <c:layout>
                <c:manualLayout>
                  <c:x val="2.020784336045052E-2"/>
                  <c:y val="8.037551440329218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369-471D-B97D-CBBEA5100DF2}"/>
                </c:ext>
              </c:extLst>
            </c:dLbl>
            <c:dLbl>
              <c:idx val="38"/>
              <c:layout>
                <c:manualLayout>
                  <c:x val="1.3990045403388822E-2"/>
                  <c:y val="7.4855531010117556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369-471D-B97D-CBBEA5100DF2}"/>
                </c:ext>
              </c:extLst>
            </c:dLbl>
            <c:dLbl>
              <c:idx val="63"/>
              <c:layout>
                <c:manualLayout>
                  <c:x val="-3.1088989785309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9C-44EB-9A6F-BBBBBB0181E9}"/>
                </c:ext>
              </c:extLst>
            </c:dLbl>
            <c:dLbl>
              <c:idx val="65"/>
              <c:layout>
                <c:manualLayout>
                  <c:x val="2.6425641317512221E-2"/>
                  <c:y val="1.4971106202023511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77-448D-95DD-987A0B38F9C4}"/>
                </c:ext>
              </c:extLst>
            </c:dLbl>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市区町村別_歯科医療費!$Z$6:$Z$79</c:f>
              <c:strCache>
                <c:ptCount val="74"/>
                <c:pt idx="0">
                  <c:v>西成区</c:v>
                </c:pt>
                <c:pt idx="1">
                  <c:v>此花区</c:v>
                </c:pt>
                <c:pt idx="2">
                  <c:v>生野区</c:v>
                </c:pt>
                <c:pt idx="3">
                  <c:v>東住吉区</c:v>
                </c:pt>
                <c:pt idx="4">
                  <c:v>住之江区</c:v>
                </c:pt>
                <c:pt idx="5">
                  <c:v>都島区</c:v>
                </c:pt>
                <c:pt idx="6">
                  <c:v>北区</c:v>
                </c:pt>
                <c:pt idx="7">
                  <c:v>福島区</c:v>
                </c:pt>
                <c:pt idx="8">
                  <c:v>住吉区</c:v>
                </c:pt>
                <c:pt idx="9">
                  <c:v>堺市西区</c:v>
                </c:pt>
                <c:pt idx="10">
                  <c:v>旭区</c:v>
                </c:pt>
                <c:pt idx="11">
                  <c:v>平野区</c:v>
                </c:pt>
                <c:pt idx="12">
                  <c:v>大阪市</c:v>
                </c:pt>
                <c:pt idx="13">
                  <c:v>藤井寺市</c:v>
                </c:pt>
                <c:pt idx="14">
                  <c:v>阿倍野区</c:v>
                </c:pt>
                <c:pt idx="15">
                  <c:v>東成区</c:v>
                </c:pt>
                <c:pt idx="16">
                  <c:v>浪速区</c:v>
                </c:pt>
                <c:pt idx="17">
                  <c:v>八尾市</c:v>
                </c:pt>
                <c:pt idx="18">
                  <c:v>堺市堺区</c:v>
                </c:pt>
                <c:pt idx="19">
                  <c:v>鶴見区</c:v>
                </c:pt>
                <c:pt idx="20">
                  <c:v>堺市中区</c:v>
                </c:pt>
                <c:pt idx="21">
                  <c:v>門真市</c:v>
                </c:pt>
                <c:pt idx="22">
                  <c:v>泉大津市</c:v>
                </c:pt>
                <c:pt idx="23">
                  <c:v>淀川区</c:v>
                </c:pt>
                <c:pt idx="24">
                  <c:v>城東区</c:v>
                </c:pt>
                <c:pt idx="25">
                  <c:v>東大阪市</c:v>
                </c:pt>
                <c:pt idx="26">
                  <c:v>西区</c:v>
                </c:pt>
                <c:pt idx="27">
                  <c:v>東淀川区</c:v>
                </c:pt>
                <c:pt idx="28">
                  <c:v>太子町</c:v>
                </c:pt>
                <c:pt idx="29">
                  <c:v>堺市</c:v>
                </c:pt>
                <c:pt idx="30">
                  <c:v>守口市</c:v>
                </c:pt>
                <c:pt idx="31">
                  <c:v>忠岡町</c:v>
                </c:pt>
                <c:pt idx="32">
                  <c:v>堺市北区</c:v>
                </c:pt>
                <c:pt idx="33">
                  <c:v>大東市</c:v>
                </c:pt>
                <c:pt idx="34">
                  <c:v>堺市東区</c:v>
                </c:pt>
                <c:pt idx="35">
                  <c:v>港区</c:v>
                </c:pt>
                <c:pt idx="36">
                  <c:v>堺市南区</c:v>
                </c:pt>
                <c:pt idx="37">
                  <c:v>和泉市</c:v>
                </c:pt>
                <c:pt idx="38">
                  <c:v>西淀川区</c:v>
                </c:pt>
                <c:pt idx="39">
                  <c:v>羽曳野市</c:v>
                </c:pt>
                <c:pt idx="40">
                  <c:v>中央区</c:v>
                </c:pt>
                <c:pt idx="41">
                  <c:v>高石市</c:v>
                </c:pt>
                <c:pt idx="42">
                  <c:v>豊中市</c:v>
                </c:pt>
                <c:pt idx="43">
                  <c:v>大正区</c:v>
                </c:pt>
                <c:pt idx="44">
                  <c:v>能勢町</c:v>
                </c:pt>
                <c:pt idx="45">
                  <c:v>泉佐野市</c:v>
                </c:pt>
                <c:pt idx="46">
                  <c:v>吹田市</c:v>
                </c:pt>
                <c:pt idx="47">
                  <c:v>天王寺区</c:v>
                </c:pt>
                <c:pt idx="48">
                  <c:v>柏原市</c:v>
                </c:pt>
                <c:pt idx="49">
                  <c:v>岸和田市</c:v>
                </c:pt>
                <c:pt idx="50">
                  <c:v>松原市</c:v>
                </c:pt>
                <c:pt idx="51">
                  <c:v>阪南市</c:v>
                </c:pt>
                <c:pt idx="52">
                  <c:v>茨木市</c:v>
                </c:pt>
                <c:pt idx="53">
                  <c:v>堺市美原区</c:v>
                </c:pt>
                <c:pt idx="54">
                  <c:v>大阪狭山市</c:v>
                </c:pt>
                <c:pt idx="55">
                  <c:v>貝塚市</c:v>
                </c:pt>
                <c:pt idx="56">
                  <c:v>富田林市</c:v>
                </c:pt>
                <c:pt idx="57">
                  <c:v>河内長野市</c:v>
                </c:pt>
                <c:pt idx="58">
                  <c:v>箕面市</c:v>
                </c:pt>
                <c:pt idx="59">
                  <c:v>四條畷市</c:v>
                </c:pt>
                <c:pt idx="60">
                  <c:v>河南町</c:v>
                </c:pt>
                <c:pt idx="61">
                  <c:v>摂津市</c:v>
                </c:pt>
                <c:pt idx="62">
                  <c:v>泉南市</c:v>
                </c:pt>
                <c:pt idx="63">
                  <c:v>豊能町</c:v>
                </c:pt>
                <c:pt idx="64">
                  <c:v>岬町</c:v>
                </c:pt>
                <c:pt idx="65">
                  <c:v>池田市</c:v>
                </c:pt>
                <c:pt idx="66">
                  <c:v>寝屋川市</c:v>
                </c:pt>
                <c:pt idx="67">
                  <c:v>田尻町</c:v>
                </c:pt>
                <c:pt idx="68">
                  <c:v>熊取町</c:v>
                </c:pt>
                <c:pt idx="69">
                  <c:v>高槻市</c:v>
                </c:pt>
                <c:pt idx="70">
                  <c:v>交野市</c:v>
                </c:pt>
                <c:pt idx="71">
                  <c:v>枚方市</c:v>
                </c:pt>
                <c:pt idx="72">
                  <c:v>島本町</c:v>
                </c:pt>
                <c:pt idx="73">
                  <c:v>千早赤阪村</c:v>
                </c:pt>
              </c:strCache>
            </c:strRef>
          </c:cat>
          <c:val>
            <c:numRef>
              <c:f>市区町村別_歯科医療費!$AC$6:$AC$79</c:f>
              <c:numCache>
                <c:formatCode>General</c:formatCode>
                <c:ptCount val="74"/>
                <c:pt idx="0">
                  <c:v>3594</c:v>
                </c:pt>
                <c:pt idx="1">
                  <c:v>-10</c:v>
                </c:pt>
                <c:pt idx="2">
                  <c:v>1177</c:v>
                </c:pt>
                <c:pt idx="3">
                  <c:v>313</c:v>
                </c:pt>
                <c:pt idx="4">
                  <c:v>3771</c:v>
                </c:pt>
                <c:pt idx="5">
                  <c:v>-75</c:v>
                </c:pt>
                <c:pt idx="6">
                  <c:v>1803</c:v>
                </c:pt>
                <c:pt idx="7">
                  <c:v>592</c:v>
                </c:pt>
                <c:pt idx="8">
                  <c:v>2566</c:v>
                </c:pt>
                <c:pt idx="9">
                  <c:v>414</c:v>
                </c:pt>
                <c:pt idx="10">
                  <c:v>2253</c:v>
                </c:pt>
                <c:pt idx="11">
                  <c:v>-477</c:v>
                </c:pt>
                <c:pt idx="12">
                  <c:v>1330</c:v>
                </c:pt>
                <c:pt idx="13">
                  <c:v>1844</c:v>
                </c:pt>
                <c:pt idx="14">
                  <c:v>911</c:v>
                </c:pt>
                <c:pt idx="15">
                  <c:v>-702</c:v>
                </c:pt>
                <c:pt idx="16">
                  <c:v>4522</c:v>
                </c:pt>
                <c:pt idx="17">
                  <c:v>-770</c:v>
                </c:pt>
                <c:pt idx="18">
                  <c:v>-263</c:v>
                </c:pt>
                <c:pt idx="19">
                  <c:v>851</c:v>
                </c:pt>
                <c:pt idx="20">
                  <c:v>2406</c:v>
                </c:pt>
                <c:pt idx="21">
                  <c:v>2430</c:v>
                </c:pt>
                <c:pt idx="22">
                  <c:v>955</c:v>
                </c:pt>
                <c:pt idx="23">
                  <c:v>760</c:v>
                </c:pt>
                <c:pt idx="24">
                  <c:v>2025</c:v>
                </c:pt>
                <c:pt idx="25">
                  <c:v>1532</c:v>
                </c:pt>
                <c:pt idx="26">
                  <c:v>1307</c:v>
                </c:pt>
                <c:pt idx="27">
                  <c:v>2779</c:v>
                </c:pt>
                <c:pt idx="28">
                  <c:v>1758</c:v>
                </c:pt>
                <c:pt idx="29">
                  <c:v>763</c:v>
                </c:pt>
                <c:pt idx="30">
                  <c:v>1490</c:v>
                </c:pt>
                <c:pt idx="31">
                  <c:v>-2163</c:v>
                </c:pt>
                <c:pt idx="32">
                  <c:v>530</c:v>
                </c:pt>
                <c:pt idx="33">
                  <c:v>1638</c:v>
                </c:pt>
                <c:pt idx="34">
                  <c:v>-1132</c:v>
                </c:pt>
                <c:pt idx="35">
                  <c:v>777</c:v>
                </c:pt>
                <c:pt idx="36">
                  <c:v>2369</c:v>
                </c:pt>
                <c:pt idx="37">
                  <c:v>2409</c:v>
                </c:pt>
                <c:pt idx="38">
                  <c:v>971</c:v>
                </c:pt>
                <c:pt idx="39">
                  <c:v>1993</c:v>
                </c:pt>
                <c:pt idx="40">
                  <c:v>2481</c:v>
                </c:pt>
                <c:pt idx="41">
                  <c:v>3096</c:v>
                </c:pt>
                <c:pt idx="42">
                  <c:v>488</c:v>
                </c:pt>
                <c:pt idx="43">
                  <c:v>2521</c:v>
                </c:pt>
                <c:pt idx="44">
                  <c:v>6503</c:v>
                </c:pt>
                <c:pt idx="45">
                  <c:v>4490</c:v>
                </c:pt>
                <c:pt idx="46">
                  <c:v>48</c:v>
                </c:pt>
                <c:pt idx="47">
                  <c:v>-1378</c:v>
                </c:pt>
                <c:pt idx="48">
                  <c:v>3265</c:v>
                </c:pt>
                <c:pt idx="49">
                  <c:v>3064</c:v>
                </c:pt>
                <c:pt idx="50">
                  <c:v>2026</c:v>
                </c:pt>
                <c:pt idx="51">
                  <c:v>502</c:v>
                </c:pt>
                <c:pt idx="52">
                  <c:v>14</c:v>
                </c:pt>
                <c:pt idx="53">
                  <c:v>-622</c:v>
                </c:pt>
                <c:pt idx="54">
                  <c:v>-917</c:v>
                </c:pt>
                <c:pt idx="55">
                  <c:v>5760</c:v>
                </c:pt>
                <c:pt idx="56">
                  <c:v>-47</c:v>
                </c:pt>
                <c:pt idx="57">
                  <c:v>95</c:v>
                </c:pt>
                <c:pt idx="58">
                  <c:v>2934</c:v>
                </c:pt>
                <c:pt idx="59">
                  <c:v>1189</c:v>
                </c:pt>
                <c:pt idx="60">
                  <c:v>3121</c:v>
                </c:pt>
                <c:pt idx="61">
                  <c:v>-711</c:v>
                </c:pt>
                <c:pt idx="62">
                  <c:v>1529</c:v>
                </c:pt>
                <c:pt idx="63">
                  <c:v>566</c:v>
                </c:pt>
                <c:pt idx="64">
                  <c:v>4211</c:v>
                </c:pt>
                <c:pt idx="65">
                  <c:v>719</c:v>
                </c:pt>
                <c:pt idx="66">
                  <c:v>262</c:v>
                </c:pt>
                <c:pt idx="67">
                  <c:v>-1269</c:v>
                </c:pt>
                <c:pt idx="68">
                  <c:v>3065</c:v>
                </c:pt>
                <c:pt idx="69">
                  <c:v>1505</c:v>
                </c:pt>
                <c:pt idx="70">
                  <c:v>-469</c:v>
                </c:pt>
                <c:pt idx="71">
                  <c:v>1841</c:v>
                </c:pt>
                <c:pt idx="72">
                  <c:v>2641</c:v>
                </c:pt>
                <c:pt idx="73">
                  <c:v>-4405</c:v>
                </c:pt>
              </c:numCache>
            </c:numRef>
          </c:val>
          <c:extLst>
            <c:ext xmlns:c16="http://schemas.microsoft.com/office/drawing/2014/chart" uri="{C3380CC4-5D6E-409C-BE32-E72D297353CC}">
              <c16:uniqueId val="{0000001F-7369-471D-B97D-CBBEA5100DF2}"/>
            </c:ext>
          </c:extLst>
        </c:ser>
        <c:dLbls>
          <c:showLegendKey val="0"/>
          <c:showVal val="0"/>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4.7115853610025342E-2"/>
                  <c:y val="-0.8616753472222222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7369-471D-B97D-CBBEA5100DF2}"/>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369-471D-B97D-CBBEA5100DF2}"/>
                </c:ext>
              </c:extLst>
            </c:dLbl>
            <c:numFmt formatCode="#,##0_ ;[Red]\-#,##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市区町村別_歯科医療費!$AY$6:$AY$79</c:f>
              <c:numCache>
                <c:formatCode>General</c:formatCode>
                <c:ptCount val="74"/>
                <c:pt idx="0">
                  <c:v>1177</c:v>
                </c:pt>
                <c:pt idx="1">
                  <c:v>1177</c:v>
                </c:pt>
                <c:pt idx="2">
                  <c:v>1177</c:v>
                </c:pt>
                <c:pt idx="3">
                  <c:v>1177</c:v>
                </c:pt>
                <c:pt idx="4">
                  <c:v>1177</c:v>
                </c:pt>
                <c:pt idx="5">
                  <c:v>1177</c:v>
                </c:pt>
                <c:pt idx="6">
                  <c:v>1177</c:v>
                </c:pt>
                <c:pt idx="7">
                  <c:v>1177</c:v>
                </c:pt>
                <c:pt idx="8">
                  <c:v>1177</c:v>
                </c:pt>
                <c:pt idx="9">
                  <c:v>1177</c:v>
                </c:pt>
                <c:pt idx="10">
                  <c:v>1177</c:v>
                </c:pt>
                <c:pt idx="11">
                  <c:v>1177</c:v>
                </c:pt>
                <c:pt idx="12">
                  <c:v>1177</c:v>
                </c:pt>
                <c:pt idx="13">
                  <c:v>1177</c:v>
                </c:pt>
                <c:pt idx="14">
                  <c:v>1177</c:v>
                </c:pt>
                <c:pt idx="15">
                  <c:v>1177</c:v>
                </c:pt>
                <c:pt idx="16">
                  <c:v>1177</c:v>
                </c:pt>
                <c:pt idx="17">
                  <c:v>1177</c:v>
                </c:pt>
                <c:pt idx="18">
                  <c:v>1177</c:v>
                </c:pt>
                <c:pt idx="19">
                  <c:v>1177</c:v>
                </c:pt>
                <c:pt idx="20">
                  <c:v>1177</c:v>
                </c:pt>
                <c:pt idx="21">
                  <c:v>1177</c:v>
                </c:pt>
                <c:pt idx="22">
                  <c:v>1177</c:v>
                </c:pt>
                <c:pt idx="23">
                  <c:v>1177</c:v>
                </c:pt>
                <c:pt idx="24">
                  <c:v>1177</c:v>
                </c:pt>
                <c:pt idx="25">
                  <c:v>1177</c:v>
                </c:pt>
                <c:pt idx="26">
                  <c:v>1177</c:v>
                </c:pt>
                <c:pt idx="27">
                  <c:v>1177</c:v>
                </c:pt>
                <c:pt idx="28">
                  <c:v>1177</c:v>
                </c:pt>
                <c:pt idx="29">
                  <c:v>1177</c:v>
                </c:pt>
                <c:pt idx="30">
                  <c:v>1177</c:v>
                </c:pt>
                <c:pt idx="31">
                  <c:v>1177</c:v>
                </c:pt>
                <c:pt idx="32">
                  <c:v>1177</c:v>
                </c:pt>
                <c:pt idx="33">
                  <c:v>1177</c:v>
                </c:pt>
                <c:pt idx="34">
                  <c:v>1177</c:v>
                </c:pt>
                <c:pt idx="35">
                  <c:v>1177</c:v>
                </c:pt>
                <c:pt idx="36">
                  <c:v>1177</c:v>
                </c:pt>
                <c:pt idx="37">
                  <c:v>1177</c:v>
                </c:pt>
                <c:pt idx="38">
                  <c:v>1177</c:v>
                </c:pt>
                <c:pt idx="39">
                  <c:v>1177</c:v>
                </c:pt>
                <c:pt idx="40">
                  <c:v>1177</c:v>
                </c:pt>
                <c:pt idx="41">
                  <c:v>1177</c:v>
                </c:pt>
                <c:pt idx="42">
                  <c:v>1177</c:v>
                </c:pt>
                <c:pt idx="43">
                  <c:v>1177</c:v>
                </c:pt>
                <c:pt idx="44">
                  <c:v>1177</c:v>
                </c:pt>
                <c:pt idx="45">
                  <c:v>1177</c:v>
                </c:pt>
                <c:pt idx="46">
                  <c:v>1177</c:v>
                </c:pt>
                <c:pt idx="47">
                  <c:v>1177</c:v>
                </c:pt>
                <c:pt idx="48">
                  <c:v>1177</c:v>
                </c:pt>
                <c:pt idx="49">
                  <c:v>1177</c:v>
                </c:pt>
                <c:pt idx="50">
                  <c:v>1177</c:v>
                </c:pt>
                <c:pt idx="51">
                  <c:v>1177</c:v>
                </c:pt>
                <c:pt idx="52">
                  <c:v>1177</c:v>
                </c:pt>
                <c:pt idx="53">
                  <c:v>1177</c:v>
                </c:pt>
                <c:pt idx="54">
                  <c:v>1177</c:v>
                </c:pt>
                <c:pt idx="55">
                  <c:v>1177</c:v>
                </c:pt>
                <c:pt idx="56">
                  <c:v>1177</c:v>
                </c:pt>
                <c:pt idx="57">
                  <c:v>1177</c:v>
                </c:pt>
                <c:pt idx="58">
                  <c:v>1177</c:v>
                </c:pt>
                <c:pt idx="59">
                  <c:v>1177</c:v>
                </c:pt>
                <c:pt idx="60">
                  <c:v>1177</c:v>
                </c:pt>
                <c:pt idx="61">
                  <c:v>1177</c:v>
                </c:pt>
                <c:pt idx="62">
                  <c:v>1177</c:v>
                </c:pt>
                <c:pt idx="63">
                  <c:v>1177</c:v>
                </c:pt>
                <c:pt idx="64">
                  <c:v>1177</c:v>
                </c:pt>
                <c:pt idx="65">
                  <c:v>1177</c:v>
                </c:pt>
                <c:pt idx="66">
                  <c:v>1177</c:v>
                </c:pt>
                <c:pt idx="67">
                  <c:v>1177</c:v>
                </c:pt>
                <c:pt idx="68">
                  <c:v>1177</c:v>
                </c:pt>
                <c:pt idx="69">
                  <c:v>1177</c:v>
                </c:pt>
                <c:pt idx="70">
                  <c:v>1177</c:v>
                </c:pt>
                <c:pt idx="71">
                  <c:v>1177</c:v>
                </c:pt>
                <c:pt idx="72">
                  <c:v>1177</c:v>
                </c:pt>
                <c:pt idx="73">
                  <c:v>1177</c:v>
                </c:pt>
              </c:numCache>
            </c:numRef>
          </c:xVal>
          <c:yVal>
            <c:numRef>
              <c:f>市区町村別_歯科医療費!$BH$6:$BH$79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22-7369-471D-B97D-CBBEA5100DF2}"/>
            </c:ext>
          </c:extLst>
        </c:ser>
        <c:dLbls>
          <c:showLegendKey val="0"/>
          <c:showVal val="0"/>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low"/>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2923027349256859"/>
              <c:y val="4.3743811085390945E-2"/>
            </c:manualLayout>
          </c:layout>
          <c:overlay val="0"/>
        </c:title>
        <c:numFmt formatCode="#,##0_ ;[Red]\-#,##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2556763285024"/>
          <c:y val="7.2842319315843618E-2"/>
          <c:w val="0.79858671497584544"/>
          <c:h val="0.89467488104423865"/>
        </c:manualLayout>
      </c:layout>
      <c:barChart>
        <c:barDir val="bar"/>
        <c:grouping val="clustered"/>
        <c:varyColors val="0"/>
        <c:ser>
          <c:idx val="0"/>
          <c:order val="0"/>
          <c:tx>
            <c:strRef>
              <c:f>市区町村別_歯科医療費!$AD$4</c:f>
              <c:strCache>
                <c:ptCount val="1"/>
                <c:pt idx="0">
                  <c:v>歯科患者割合(被保険者数に占める割合)</c:v>
                </c:pt>
              </c:strCache>
            </c:strRef>
          </c:tx>
          <c:spPr>
            <a:solidFill>
              <a:schemeClr val="accent4">
                <a:lumMod val="60000"/>
                <a:lumOff val="40000"/>
              </a:schemeClr>
            </a:solidFill>
            <a:ln>
              <a:noFill/>
            </a:ln>
          </c:spPr>
          <c:invertIfNegative val="0"/>
          <c:dLbls>
            <c:dLbl>
              <c:idx val="5"/>
              <c:layout>
                <c:manualLayout>
                  <c:x val="-1.55444948926553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D0-4299-9CCA-9A9552140703}"/>
                </c:ext>
              </c:extLst>
            </c:dLbl>
            <c:dLbl>
              <c:idx val="6"/>
              <c:layout>
                <c:manualLayout>
                  <c:x val="-1.55444948926553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D0-4299-9CCA-9A9552140703}"/>
                </c:ext>
              </c:extLst>
            </c:dLbl>
            <c:dLbl>
              <c:idx val="7"/>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3C-4076-BBFD-8A6E83081234}"/>
                </c:ext>
              </c:extLst>
            </c:dLbl>
            <c:dLbl>
              <c:idx val="8"/>
              <c:layout>
                <c:manualLayout>
                  <c:x val="-3.10889897853096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D0-4299-9CCA-9A9552140703}"/>
                </c:ext>
              </c:extLst>
            </c:dLbl>
            <c:dLbl>
              <c:idx val="9"/>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D0-4299-9CCA-9A9552140703}"/>
                </c:ext>
              </c:extLst>
            </c:dLbl>
            <c:dLbl>
              <c:idx val="18"/>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3C-4076-BBFD-8A6E83081234}"/>
                </c:ext>
              </c:extLst>
            </c:dLbl>
            <c:dLbl>
              <c:idx val="19"/>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3C-4076-BBFD-8A6E83081234}"/>
                </c:ext>
              </c:extLst>
            </c:dLbl>
            <c:dLbl>
              <c:idx val="20"/>
              <c:layout>
                <c:manualLayout>
                  <c:x val="4.6615125038324606E-3"/>
                  <c:y val="1.582245308939329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E1-4D97-818D-608B4DF45731}"/>
                </c:ext>
              </c:extLst>
            </c:dLbl>
            <c:dLbl>
              <c:idx val="21"/>
              <c:layout>
                <c:manualLayout>
                  <c:x val="4.6615125038324606E-3"/>
                  <c:y val="3.683951936986599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E1-4D97-818D-608B4DF45731}"/>
                </c:ext>
              </c:extLst>
            </c:dLbl>
            <c:dLbl>
              <c:idx val="22"/>
              <c:layout>
                <c:manualLayout>
                  <c:x val="4.655962012905245E-3"/>
                  <c:y val="7.911226544696649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63-4EA3-8FB7-E59D807AE546}"/>
                </c:ext>
              </c:extLst>
            </c:dLbl>
            <c:dLbl>
              <c:idx val="23"/>
              <c:layout>
                <c:manualLayout>
                  <c:x val="7.7630676265085128E-3"/>
                  <c:y val="3.164490617878659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63-4EA3-8FB7-E59D807AE546}"/>
                </c:ext>
              </c:extLst>
            </c:dLbl>
            <c:dLbl>
              <c:idx val="24"/>
              <c:layout>
                <c:manualLayout>
                  <c:x val="7.7691873216604191E-3"/>
                  <c:y val="1.582245308939329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95C-4C52-B8F4-01CECB79D708}"/>
                </c:ext>
              </c:extLst>
            </c:dLbl>
            <c:dLbl>
              <c:idx val="25"/>
              <c:layout>
                <c:manualLayout>
                  <c:x val="1.088824548551761E-2"/>
                  <c:y val="-1.3132636064196439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95C-4C52-B8F4-01CECB79D708}"/>
                </c:ext>
              </c:extLst>
            </c:dLbl>
            <c:dLbl>
              <c:idx val="26"/>
              <c:layout>
                <c:manualLayout>
                  <c:x val="1.3840475539146118E-2"/>
                  <c:y val="7.120103890226984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95C-4C52-B8F4-01CECB79D708}"/>
                </c:ext>
              </c:extLst>
            </c:dLbl>
            <c:dLbl>
              <c:idx val="27"/>
              <c:layout>
                <c:manualLayout>
                  <c:x val="1.3995798090474966E-2"/>
                  <c:y val="-5.837150089571479E-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95C-4C52-B8F4-01CECB79D708}"/>
                </c:ext>
              </c:extLst>
            </c:dLbl>
            <c:dLbl>
              <c:idx val="28"/>
              <c:layout>
                <c:manualLayout>
                  <c:x val="1.555453149565569E-2"/>
                  <c:y val="3.164490617878659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95C-4C52-B8F4-01CECB79D708}"/>
                </c:ext>
              </c:extLst>
            </c:dLbl>
            <c:dLbl>
              <c:idx val="29"/>
              <c:layout>
                <c:manualLayout>
                  <c:x val="1.7103962683420449E-2"/>
                  <c:y val="2.37336796340899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95C-4C52-B8F4-01CECB79D708}"/>
                </c:ext>
              </c:extLst>
            </c:dLbl>
            <c:dLbl>
              <c:idx val="30"/>
              <c:layout>
                <c:manualLayout>
                  <c:x val="1.8659791041637518E-2"/>
                  <c:y val="5.5378585820244452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95C-4C52-B8F4-01CECB79D708}"/>
                </c:ext>
              </c:extLst>
            </c:dLbl>
            <c:dLbl>
              <c:idx val="31"/>
              <c:layout>
                <c:manualLayout>
                  <c:x val="2.0214208035524678E-2"/>
                  <c:y val="3.164490617878659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95C-4C52-B8F4-01CECB79D708}"/>
                </c:ext>
              </c:extLst>
            </c:dLbl>
            <c:dLbl>
              <c:idx val="32"/>
              <c:layout>
                <c:manualLayout>
                  <c:x val="2.1765069770967354E-2"/>
                  <c:y val="2.37336796340899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95C-4C52-B8F4-01CECB79D708}"/>
                </c:ext>
              </c:extLst>
            </c:dLbl>
            <c:dLbl>
              <c:idx val="33"/>
              <c:layout>
                <c:manualLayout>
                  <c:x val="2.3317342370427967E-2"/>
                  <c:y val="2.452279660368522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95C-4C52-B8F4-01CECB79D708}"/>
                </c:ext>
              </c:extLst>
            </c:dLbl>
            <c:dLbl>
              <c:idx val="34"/>
              <c:layout>
                <c:manualLayout>
                  <c:x val="2.4868392419207623E-2"/>
                  <c:y val="1.582245308939329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95C-4C52-B8F4-01CECB79D708}"/>
                </c:ext>
              </c:extLst>
            </c:dLbl>
            <c:dLbl>
              <c:idx val="35"/>
              <c:layout>
                <c:manualLayout>
                  <c:x val="2.6440451426819282E-2"/>
                  <c:y val="5.6262860082304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95C-4C52-B8F4-01CECB79D708}"/>
                </c:ext>
              </c:extLst>
            </c:dLbl>
            <c:dLbl>
              <c:idx val="36"/>
              <c:layout>
                <c:manualLayout>
                  <c:x val="2.6439839438831381E-2"/>
                  <c:y val="4.82253086419753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95C-4C52-B8F4-01CECB79D708}"/>
                </c:ext>
              </c:extLst>
            </c:dLbl>
            <c:dLbl>
              <c:idx val="37"/>
              <c:layout>
                <c:manualLayout>
                  <c:x val="2.7997226470438723E-2"/>
                  <c:y val="8.0375514403292179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95C-4C52-B8F4-01CECB79D708}"/>
                </c:ext>
              </c:extLst>
            </c:dLbl>
            <c:dLbl>
              <c:idx val="38"/>
              <c:layout>
                <c:manualLayout>
                  <c:x val="2.9549962393338142E-2"/>
                  <c:y val="-1.9048996913580246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95C-4C52-B8F4-01CECB79D708}"/>
                </c:ext>
              </c:extLst>
            </c:dLbl>
            <c:dLbl>
              <c:idx val="39"/>
              <c:layout>
                <c:manualLayout>
                  <c:x val="3.1110286967287407E-2"/>
                  <c:y val="1.607510288814399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95C-4C52-B8F4-01CECB79D708}"/>
                </c:ext>
              </c:extLst>
            </c:dLbl>
            <c:dLbl>
              <c:idx val="40"/>
              <c:layout>
                <c:manualLayout>
                  <c:x val="2.8417907013321028E-2"/>
                  <c:y val="1.025229873971193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4.9911049165065995E-2"/>
                      <c:h val="1.5778961220646703E-2"/>
                    </c:manualLayout>
                  </c15:layout>
                </c:ext>
                <c:ext xmlns:c16="http://schemas.microsoft.com/office/drawing/2014/chart" uri="{C3380CC4-5D6E-409C-BE32-E72D297353CC}">
                  <c16:uniqueId val="{00000006-E95C-4C52-B8F4-01CECB79D708}"/>
                </c:ext>
              </c:extLst>
            </c:dLbl>
            <c:dLbl>
              <c:idx val="41"/>
              <c:layout>
                <c:manualLayout>
                  <c:x val="-4.709614759681611E-3"/>
                  <c:y val="4.82253086419753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95C-4C52-B8F4-01CECB79D708}"/>
                </c:ext>
              </c:extLst>
            </c:dLbl>
            <c:dLbl>
              <c:idx val="42"/>
              <c:layout>
                <c:manualLayout>
                  <c:x val="-7.6688214763720617E-3"/>
                  <c:y val="3.215020576131687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5C-4C52-B8F4-01CECB79D708}"/>
                </c:ext>
              </c:extLst>
            </c:dLbl>
            <c:dLbl>
              <c:idx val="43"/>
              <c:layout>
                <c:manualLayout>
                  <c:x val="-7.6675975003962626E-3"/>
                  <c:y val="1.607510288814399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5C-4C52-B8F4-01CECB79D708}"/>
                </c:ext>
              </c:extLst>
            </c:dLbl>
            <c:dLbl>
              <c:idx val="44"/>
              <c:layout>
                <c:manualLayout>
                  <c:x val="-7.6664959220180424E-3"/>
                  <c:y val="1.607510288065843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5C-4C52-B8F4-01CECB79D708}"/>
                </c:ext>
              </c:extLst>
            </c:dLbl>
            <c:dLbl>
              <c:idx val="45"/>
              <c:layout>
                <c:manualLayout>
                  <c:x val="-7.6651495484446634E-3"/>
                  <c:y val="3.2150205768802428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5C-4C52-B8F4-01CECB79D708}"/>
                </c:ext>
              </c:extLst>
            </c:dLbl>
            <c:dLbl>
              <c:idx val="46"/>
              <c:layout>
                <c:manualLayout>
                  <c:x val="-7.6651495484446634E-3"/>
                  <c:y val="1.6075102880658437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5C-4C52-B8F4-01CECB79D708}"/>
                </c:ext>
              </c:extLst>
            </c:dLbl>
            <c:dLbl>
              <c:idx val="47"/>
              <c:layout>
                <c:manualLayout>
                  <c:x val="-7.9165542138738901E-3"/>
                  <c:y val="8.037551440329218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FD-4F9E-BA66-8D633DFF4D04}"/>
                </c:ext>
              </c:extLst>
            </c:dLbl>
            <c:dLbl>
              <c:idx val="48"/>
              <c:layout>
                <c:manualLayout>
                  <c:x val="-7.7722474463271232E-3"/>
                  <c:y val="1.607510288814399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C8-4349-8083-81AA1401EDAA}"/>
                </c:ext>
              </c:extLst>
            </c:dLbl>
            <c:dLbl>
              <c:idx val="49"/>
              <c:layout>
                <c:manualLayout>
                  <c:x val="-7.7722474463271232E-3"/>
                  <c:y val="8.037551447814771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C8-4349-8083-81AA1401EDAA}"/>
                </c:ext>
              </c:extLst>
            </c:dLbl>
            <c:dLbl>
              <c:idx val="50"/>
              <c:layout>
                <c:manualLayout>
                  <c:x val="-7.772247446327237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A2-4117-9177-23ACC6B21C2C}"/>
                </c:ext>
              </c:extLst>
            </c:dLbl>
            <c:dLbl>
              <c:idx val="51"/>
              <c:layout>
                <c:manualLayout>
                  <c:x val="-6.21779795706181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A2-4117-9177-23ACC6B21C2C}"/>
                </c:ext>
              </c:extLst>
            </c:dLbl>
            <c:dLbl>
              <c:idx val="52"/>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A2-4117-9177-23ACC6B21C2C}"/>
                </c:ext>
              </c:extLst>
            </c:dLbl>
            <c:dLbl>
              <c:idx val="53"/>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A2-4117-9177-23ACC6B21C2C}"/>
                </c:ext>
              </c:extLst>
            </c:dLbl>
            <c:dLbl>
              <c:idx val="54"/>
              <c:layout>
                <c:manualLayout>
                  <c:x val="-7.772247446327237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7D0-4299-9CCA-9A9552140703}"/>
                </c:ext>
              </c:extLst>
            </c:dLbl>
            <c:dLbl>
              <c:idx val="55"/>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A2-4117-9177-23ACC6B21C2C}"/>
                </c:ext>
              </c:extLst>
            </c:dLbl>
            <c:dLbl>
              <c:idx val="56"/>
              <c:layout>
                <c:manualLayout>
                  <c:x val="-7.772247446327237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A2-4117-9177-23ACC6B21C2C}"/>
                </c:ext>
              </c:extLst>
            </c:dLbl>
            <c:dLbl>
              <c:idx val="57"/>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A2-4117-9177-23ACC6B21C2C}"/>
                </c:ext>
              </c:extLst>
            </c:dLbl>
            <c:dLbl>
              <c:idx val="58"/>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CA2-4117-9177-23ACC6B21C2C}"/>
                </c:ext>
              </c:extLst>
            </c:dLbl>
            <c:dLbl>
              <c:idx val="59"/>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CA2-4117-9177-23ACC6B21C2C}"/>
                </c:ext>
              </c:extLst>
            </c:dLbl>
            <c:dLbl>
              <c:idx val="60"/>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CA2-4117-9177-23ACC6B21C2C}"/>
                </c:ext>
              </c:extLst>
            </c:dLbl>
            <c:dLbl>
              <c:idx val="61"/>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CA2-4117-9177-23ACC6B21C2C}"/>
                </c:ext>
              </c:extLst>
            </c:dLbl>
            <c:dLbl>
              <c:idx val="62"/>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CA2-4117-9177-23ACC6B21C2C}"/>
                </c:ext>
              </c:extLst>
            </c:dLbl>
            <c:dLbl>
              <c:idx val="63"/>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CA2-4117-9177-23ACC6B21C2C}"/>
                </c:ext>
              </c:extLst>
            </c:dLbl>
            <c:dLbl>
              <c:idx val="64"/>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D0-4299-9CCA-9A9552140703}"/>
                </c:ext>
              </c:extLst>
            </c:dLbl>
            <c:dLbl>
              <c:idx val="65"/>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CA2-4117-9177-23ACC6B21C2C}"/>
                </c:ext>
              </c:extLst>
            </c:dLbl>
            <c:dLbl>
              <c:idx val="66"/>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7D0-4299-9CCA-9A9552140703}"/>
                </c:ext>
              </c:extLst>
            </c:dLbl>
            <c:dLbl>
              <c:idx val="67"/>
              <c:layout>
                <c:manualLayout>
                  <c:x val="-7.772247446327237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7D0-4299-9CCA-9A9552140703}"/>
                </c:ext>
              </c:extLst>
            </c:dLbl>
            <c:dLbl>
              <c:idx val="68"/>
              <c:layout>
                <c:manualLayout>
                  <c:x val="-7.7722474463271232E-3"/>
                  <c:y val="-1.02060828189285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7D0-4299-9CCA-9A9552140703}"/>
                </c:ext>
              </c:extLst>
            </c:dLbl>
            <c:dLbl>
              <c:idx val="69"/>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7D0-4299-9CCA-9A9552140703}"/>
                </c:ext>
              </c:extLst>
            </c:dLbl>
            <c:dLbl>
              <c:idx val="70"/>
              <c:layout>
                <c:manualLayout>
                  <c:x val="-6.21779795706181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7D0-4299-9CCA-9A9552140703}"/>
                </c:ext>
              </c:extLst>
            </c:dLbl>
            <c:dLbl>
              <c:idx val="71"/>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7D0-4299-9CCA-9A9552140703}"/>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市区町村別_歯科医療費!$AD$6:$AD$79</c:f>
              <c:strCache>
                <c:ptCount val="74"/>
                <c:pt idx="0">
                  <c:v>豊能町</c:v>
                </c:pt>
                <c:pt idx="1">
                  <c:v>箕面市</c:v>
                </c:pt>
                <c:pt idx="2">
                  <c:v>吹田市</c:v>
                </c:pt>
                <c:pt idx="3">
                  <c:v>池田市</c:v>
                </c:pt>
                <c:pt idx="4">
                  <c:v>茨木市</c:v>
                </c:pt>
                <c:pt idx="5">
                  <c:v>交野市</c:v>
                </c:pt>
                <c:pt idx="6">
                  <c:v>大阪狭山市</c:v>
                </c:pt>
                <c:pt idx="7">
                  <c:v>河内長野市</c:v>
                </c:pt>
                <c:pt idx="8">
                  <c:v>豊中市</c:v>
                </c:pt>
                <c:pt idx="9">
                  <c:v>高槻市</c:v>
                </c:pt>
                <c:pt idx="10">
                  <c:v>北区</c:v>
                </c:pt>
                <c:pt idx="11">
                  <c:v>福島区</c:v>
                </c:pt>
                <c:pt idx="12">
                  <c:v>高石市</c:v>
                </c:pt>
                <c:pt idx="13">
                  <c:v>堺市南区</c:v>
                </c:pt>
                <c:pt idx="14">
                  <c:v>島本町</c:v>
                </c:pt>
                <c:pt idx="15">
                  <c:v>堺市東区</c:v>
                </c:pt>
                <c:pt idx="16">
                  <c:v>羽曳野市</c:v>
                </c:pt>
                <c:pt idx="17">
                  <c:v>八尾市</c:v>
                </c:pt>
                <c:pt idx="18">
                  <c:v>堺市</c:v>
                </c:pt>
                <c:pt idx="19">
                  <c:v>河南町</c:v>
                </c:pt>
                <c:pt idx="20">
                  <c:v>阪南市</c:v>
                </c:pt>
                <c:pt idx="21">
                  <c:v>富田林市</c:v>
                </c:pt>
                <c:pt idx="22">
                  <c:v>枚方市</c:v>
                </c:pt>
                <c:pt idx="23">
                  <c:v>天王寺区</c:v>
                </c:pt>
                <c:pt idx="24">
                  <c:v>和泉市</c:v>
                </c:pt>
                <c:pt idx="25">
                  <c:v>東大阪市</c:v>
                </c:pt>
                <c:pt idx="26">
                  <c:v>田尻町</c:v>
                </c:pt>
                <c:pt idx="27">
                  <c:v>松原市</c:v>
                </c:pt>
                <c:pt idx="28">
                  <c:v>寝屋川市</c:v>
                </c:pt>
                <c:pt idx="29">
                  <c:v>鶴見区</c:v>
                </c:pt>
                <c:pt idx="30">
                  <c:v>堺市西区</c:v>
                </c:pt>
                <c:pt idx="31">
                  <c:v>堺市堺区</c:v>
                </c:pt>
                <c:pt idx="32">
                  <c:v>大東市</c:v>
                </c:pt>
                <c:pt idx="33">
                  <c:v>堺市美原区</c:v>
                </c:pt>
                <c:pt idx="34">
                  <c:v>西淀川区</c:v>
                </c:pt>
                <c:pt idx="35">
                  <c:v>東住吉区</c:v>
                </c:pt>
                <c:pt idx="36">
                  <c:v>都島区</c:v>
                </c:pt>
                <c:pt idx="37">
                  <c:v>大阪市</c:v>
                </c:pt>
                <c:pt idx="38">
                  <c:v>淀川区</c:v>
                </c:pt>
                <c:pt idx="39">
                  <c:v>中央区</c:v>
                </c:pt>
                <c:pt idx="40">
                  <c:v>堺市中区</c:v>
                </c:pt>
                <c:pt idx="41">
                  <c:v>藤井寺市</c:v>
                </c:pt>
                <c:pt idx="42">
                  <c:v>泉大津市</c:v>
                </c:pt>
                <c:pt idx="43">
                  <c:v>堺市北区</c:v>
                </c:pt>
                <c:pt idx="44">
                  <c:v>太子町</c:v>
                </c:pt>
                <c:pt idx="45">
                  <c:v>阿倍野区</c:v>
                </c:pt>
                <c:pt idx="46">
                  <c:v>摂津市</c:v>
                </c:pt>
                <c:pt idx="47">
                  <c:v>忠岡町</c:v>
                </c:pt>
                <c:pt idx="48">
                  <c:v>守口市</c:v>
                </c:pt>
                <c:pt idx="49">
                  <c:v>四條畷市</c:v>
                </c:pt>
                <c:pt idx="50">
                  <c:v>城東区</c:v>
                </c:pt>
                <c:pt idx="51">
                  <c:v>平野区</c:v>
                </c:pt>
                <c:pt idx="52">
                  <c:v>住之江区</c:v>
                </c:pt>
                <c:pt idx="53">
                  <c:v>生野区</c:v>
                </c:pt>
                <c:pt idx="54">
                  <c:v>住吉区</c:v>
                </c:pt>
                <c:pt idx="55">
                  <c:v>大正区</c:v>
                </c:pt>
                <c:pt idx="56">
                  <c:v>熊取町</c:v>
                </c:pt>
                <c:pt idx="57">
                  <c:v>門真市</c:v>
                </c:pt>
                <c:pt idx="58">
                  <c:v>東淀川区</c:v>
                </c:pt>
                <c:pt idx="59">
                  <c:v>西区</c:v>
                </c:pt>
                <c:pt idx="60">
                  <c:v>東成区</c:v>
                </c:pt>
                <c:pt idx="61">
                  <c:v>旭区</c:v>
                </c:pt>
                <c:pt idx="62">
                  <c:v>港区</c:v>
                </c:pt>
                <c:pt idx="63">
                  <c:v>柏原市</c:v>
                </c:pt>
                <c:pt idx="64">
                  <c:v>岸和田市</c:v>
                </c:pt>
                <c:pt idx="65">
                  <c:v>泉佐野市</c:v>
                </c:pt>
                <c:pt idx="66">
                  <c:v>泉南市</c:v>
                </c:pt>
                <c:pt idx="67">
                  <c:v>能勢町</c:v>
                </c:pt>
                <c:pt idx="68">
                  <c:v>岬町</c:v>
                </c:pt>
                <c:pt idx="69">
                  <c:v>此花区</c:v>
                </c:pt>
                <c:pt idx="70">
                  <c:v>貝塚市</c:v>
                </c:pt>
                <c:pt idx="71">
                  <c:v>千早赤阪村</c:v>
                </c:pt>
                <c:pt idx="72">
                  <c:v>浪速区</c:v>
                </c:pt>
                <c:pt idx="73">
                  <c:v>西成区</c:v>
                </c:pt>
              </c:strCache>
            </c:strRef>
          </c:cat>
          <c:val>
            <c:numRef>
              <c:f>市区町村別_歯科医療費!$AE$6:$AE$79</c:f>
              <c:numCache>
                <c:formatCode>0.0%</c:formatCode>
                <c:ptCount val="74"/>
                <c:pt idx="0">
                  <c:v>0.63216783216783212</c:v>
                </c:pt>
                <c:pt idx="1">
                  <c:v>0.61158316241820487</c:v>
                </c:pt>
                <c:pt idx="2">
                  <c:v>0.58936299371414025</c:v>
                </c:pt>
                <c:pt idx="3">
                  <c:v>0.58353742309300516</c:v>
                </c:pt>
                <c:pt idx="4">
                  <c:v>0.57863532080529989</c:v>
                </c:pt>
                <c:pt idx="5">
                  <c:v>0.57731799583108157</c:v>
                </c:pt>
                <c:pt idx="6">
                  <c:v>0.57708222811671084</c:v>
                </c:pt>
                <c:pt idx="7">
                  <c:v>0.57512404258393945</c:v>
                </c:pt>
                <c:pt idx="8">
                  <c:v>0.57109380157106082</c:v>
                </c:pt>
                <c:pt idx="9">
                  <c:v>0.56639203229435509</c:v>
                </c:pt>
                <c:pt idx="10">
                  <c:v>0.56035865286484909</c:v>
                </c:pt>
                <c:pt idx="11">
                  <c:v>0.55919709684735763</c:v>
                </c:pt>
                <c:pt idx="12">
                  <c:v>0.55899060519991262</c:v>
                </c:pt>
                <c:pt idx="13">
                  <c:v>0.55814954276492734</c:v>
                </c:pt>
                <c:pt idx="14">
                  <c:v>0.55726285597213687</c:v>
                </c:pt>
                <c:pt idx="15">
                  <c:v>0.55645728161543873</c:v>
                </c:pt>
                <c:pt idx="16">
                  <c:v>0.55460129085987919</c:v>
                </c:pt>
                <c:pt idx="17">
                  <c:v>0.55387197538346777</c:v>
                </c:pt>
                <c:pt idx="18">
                  <c:v>0.54892866031631105</c:v>
                </c:pt>
                <c:pt idx="19">
                  <c:v>0.5468387951009599</c:v>
                </c:pt>
                <c:pt idx="20">
                  <c:v>0.54642097802976608</c:v>
                </c:pt>
                <c:pt idx="21">
                  <c:v>0.54584076366306511</c:v>
                </c:pt>
                <c:pt idx="22">
                  <c:v>0.54521028591297749</c:v>
                </c:pt>
                <c:pt idx="23">
                  <c:v>0.54336283185840706</c:v>
                </c:pt>
                <c:pt idx="24">
                  <c:v>0.5428639846743295</c:v>
                </c:pt>
                <c:pt idx="25">
                  <c:v>0.5411289373553525</c:v>
                </c:pt>
                <c:pt idx="26">
                  <c:v>0.53820319059613775</c:v>
                </c:pt>
                <c:pt idx="27">
                  <c:v>0.53688329039030447</c:v>
                </c:pt>
                <c:pt idx="28">
                  <c:v>0.53587588881706527</c:v>
                </c:pt>
                <c:pt idx="29">
                  <c:v>0.53522530905223975</c:v>
                </c:pt>
                <c:pt idx="30">
                  <c:v>0.53345769359544648</c:v>
                </c:pt>
                <c:pt idx="31">
                  <c:v>0.53158174097664546</c:v>
                </c:pt>
                <c:pt idx="32">
                  <c:v>0.53068937982432796</c:v>
                </c:pt>
                <c:pt idx="33">
                  <c:v>0.52994011976047906</c:v>
                </c:pt>
                <c:pt idx="34">
                  <c:v>0.52792405251056884</c:v>
                </c:pt>
                <c:pt idx="35">
                  <c:v>0.52735330778819078</c:v>
                </c:pt>
                <c:pt idx="36">
                  <c:v>0.52581385343467657</c:v>
                </c:pt>
                <c:pt idx="37">
                  <c:v>0.52519383008242881</c:v>
                </c:pt>
                <c:pt idx="38">
                  <c:v>0.52430570886131833</c:v>
                </c:pt>
                <c:pt idx="39">
                  <c:v>0.52209886887306245</c:v>
                </c:pt>
                <c:pt idx="40">
                  <c:v>0.5203999354942751</c:v>
                </c:pt>
                <c:pt idx="41">
                  <c:v>0.51761517615176156</c:v>
                </c:pt>
                <c:pt idx="42">
                  <c:v>0.51732443950342788</c:v>
                </c:pt>
                <c:pt idx="43">
                  <c:v>0.51679884028310741</c:v>
                </c:pt>
                <c:pt idx="44">
                  <c:v>0.51650836725463589</c:v>
                </c:pt>
                <c:pt idx="45">
                  <c:v>0.51623357492192568</c:v>
                </c:pt>
                <c:pt idx="46">
                  <c:v>0.51445041061276053</c:v>
                </c:pt>
                <c:pt idx="47">
                  <c:v>0.51419774204584334</c:v>
                </c:pt>
                <c:pt idx="48">
                  <c:v>0.51251755763033957</c:v>
                </c:pt>
                <c:pt idx="49">
                  <c:v>0.51132870317659118</c:v>
                </c:pt>
                <c:pt idx="50">
                  <c:v>0.51102346677183985</c:v>
                </c:pt>
                <c:pt idx="51">
                  <c:v>0.50919756431918894</c:v>
                </c:pt>
                <c:pt idx="52">
                  <c:v>0.50669977753634432</c:v>
                </c:pt>
                <c:pt idx="53">
                  <c:v>0.50355906117737592</c:v>
                </c:pt>
                <c:pt idx="54">
                  <c:v>0.50296203587818111</c:v>
                </c:pt>
                <c:pt idx="55">
                  <c:v>0.50063624795491724</c:v>
                </c:pt>
                <c:pt idx="56">
                  <c:v>0.49963455635141063</c:v>
                </c:pt>
                <c:pt idx="57">
                  <c:v>0.49811114424893133</c:v>
                </c:pt>
                <c:pt idx="58">
                  <c:v>0.4959717375382362</c:v>
                </c:pt>
                <c:pt idx="59">
                  <c:v>0.495239174790297</c:v>
                </c:pt>
                <c:pt idx="60">
                  <c:v>0.49362553120573288</c:v>
                </c:pt>
                <c:pt idx="61">
                  <c:v>0.49170216824569213</c:v>
                </c:pt>
                <c:pt idx="62">
                  <c:v>0.49060880829015546</c:v>
                </c:pt>
                <c:pt idx="63">
                  <c:v>0.49039726387792687</c:v>
                </c:pt>
                <c:pt idx="64">
                  <c:v>0.48872534193635109</c:v>
                </c:pt>
                <c:pt idx="65">
                  <c:v>0.48351206434316352</c:v>
                </c:pt>
                <c:pt idx="66">
                  <c:v>0.48293805663964773</c:v>
                </c:pt>
                <c:pt idx="67">
                  <c:v>0.48185576481396419</c:v>
                </c:pt>
                <c:pt idx="68">
                  <c:v>0.48166806605093759</c:v>
                </c:pt>
                <c:pt idx="69">
                  <c:v>0.48097853220169745</c:v>
                </c:pt>
                <c:pt idx="70">
                  <c:v>0.47579971126814075</c:v>
                </c:pt>
                <c:pt idx="71">
                  <c:v>0.47304097771387493</c:v>
                </c:pt>
                <c:pt idx="72">
                  <c:v>0.43449931412894377</c:v>
                </c:pt>
                <c:pt idx="73">
                  <c:v>0.4156841965823288</c:v>
                </c:pt>
              </c:numCache>
            </c:numRef>
          </c:val>
          <c:extLst>
            <c:ext xmlns:c16="http://schemas.microsoft.com/office/drawing/2014/chart" uri="{C3380CC4-5D6E-409C-BE32-E72D297353CC}">
              <c16:uniqueId val="{00000017-C12A-4B2F-B970-2DEBEBF8A683}"/>
            </c:ext>
          </c:extLst>
        </c:ser>
        <c:dLbls>
          <c:showLegendKey val="0"/>
          <c:showVal val="0"/>
          <c:showCatName val="0"/>
          <c:showSerName val="0"/>
          <c:showPercent val="0"/>
          <c:showBubbleSize val="0"/>
        </c:dLbls>
        <c:gapWidth val="150"/>
        <c:axId val="383284752"/>
        <c:axId val="38327299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5852667563841058"/>
                  <c:y val="-0.8778613683127571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7019-419E-A99A-61815CF3B50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市区町村別_歯科医療費!$AZ$6:$AZ$79</c:f>
              <c:numCache>
                <c:formatCode>0.0%</c:formatCode>
                <c:ptCount val="74"/>
                <c:pt idx="0">
                  <c:v>0.5538838732451109</c:v>
                </c:pt>
                <c:pt idx="1">
                  <c:v>0.5538838732451109</c:v>
                </c:pt>
                <c:pt idx="2">
                  <c:v>0.5538838732451109</c:v>
                </c:pt>
                <c:pt idx="3">
                  <c:v>0.5538838732451109</c:v>
                </c:pt>
                <c:pt idx="4">
                  <c:v>0.5538838732451109</c:v>
                </c:pt>
                <c:pt idx="5">
                  <c:v>0.5538838732451109</c:v>
                </c:pt>
                <c:pt idx="6">
                  <c:v>0.5538838732451109</c:v>
                </c:pt>
                <c:pt idx="7">
                  <c:v>0.5538838732451109</c:v>
                </c:pt>
                <c:pt idx="8">
                  <c:v>0.5538838732451109</c:v>
                </c:pt>
                <c:pt idx="9">
                  <c:v>0.5538838732451109</c:v>
                </c:pt>
                <c:pt idx="10">
                  <c:v>0.5538838732451109</c:v>
                </c:pt>
                <c:pt idx="11">
                  <c:v>0.5538838732451109</c:v>
                </c:pt>
                <c:pt idx="12">
                  <c:v>0.5538838732451109</c:v>
                </c:pt>
                <c:pt idx="13">
                  <c:v>0.5538838732451109</c:v>
                </c:pt>
                <c:pt idx="14">
                  <c:v>0.5538838732451109</c:v>
                </c:pt>
                <c:pt idx="15">
                  <c:v>0.5538838732451109</c:v>
                </c:pt>
                <c:pt idx="16">
                  <c:v>0.5538838732451109</c:v>
                </c:pt>
                <c:pt idx="17">
                  <c:v>0.5538838732451109</c:v>
                </c:pt>
                <c:pt idx="18">
                  <c:v>0.5538838732451109</c:v>
                </c:pt>
                <c:pt idx="19">
                  <c:v>0.5538838732451109</c:v>
                </c:pt>
                <c:pt idx="20">
                  <c:v>0.5538838732451109</c:v>
                </c:pt>
                <c:pt idx="21">
                  <c:v>0.5538838732451109</c:v>
                </c:pt>
                <c:pt idx="22">
                  <c:v>0.5538838732451109</c:v>
                </c:pt>
                <c:pt idx="23">
                  <c:v>0.5538838732451109</c:v>
                </c:pt>
                <c:pt idx="24">
                  <c:v>0.5538838732451109</c:v>
                </c:pt>
                <c:pt idx="25">
                  <c:v>0.5538838732451109</c:v>
                </c:pt>
                <c:pt idx="26">
                  <c:v>0.5538838732451109</c:v>
                </c:pt>
                <c:pt idx="27">
                  <c:v>0.5538838732451109</c:v>
                </c:pt>
                <c:pt idx="28">
                  <c:v>0.5538838732451109</c:v>
                </c:pt>
                <c:pt idx="29">
                  <c:v>0.5538838732451109</c:v>
                </c:pt>
                <c:pt idx="30">
                  <c:v>0.5538838732451109</c:v>
                </c:pt>
                <c:pt idx="31">
                  <c:v>0.5538838732451109</c:v>
                </c:pt>
                <c:pt idx="32">
                  <c:v>0.5538838732451109</c:v>
                </c:pt>
                <c:pt idx="33">
                  <c:v>0.5538838732451109</c:v>
                </c:pt>
                <c:pt idx="34">
                  <c:v>0.5538838732451109</c:v>
                </c:pt>
                <c:pt idx="35">
                  <c:v>0.5538838732451109</c:v>
                </c:pt>
                <c:pt idx="36">
                  <c:v>0.5538838732451109</c:v>
                </c:pt>
                <c:pt idx="37">
                  <c:v>0.5538838732451109</c:v>
                </c:pt>
                <c:pt idx="38">
                  <c:v>0.5538838732451109</c:v>
                </c:pt>
                <c:pt idx="39">
                  <c:v>0.5538838732451109</c:v>
                </c:pt>
                <c:pt idx="40">
                  <c:v>0.5538838732451109</c:v>
                </c:pt>
                <c:pt idx="41">
                  <c:v>0.5538838732451109</c:v>
                </c:pt>
                <c:pt idx="42">
                  <c:v>0.5538838732451109</c:v>
                </c:pt>
                <c:pt idx="43">
                  <c:v>0.5538838732451109</c:v>
                </c:pt>
                <c:pt idx="44">
                  <c:v>0.5538838732451109</c:v>
                </c:pt>
                <c:pt idx="45">
                  <c:v>0.5538838732451109</c:v>
                </c:pt>
                <c:pt idx="46">
                  <c:v>0.5538838732451109</c:v>
                </c:pt>
                <c:pt idx="47">
                  <c:v>0.5538838732451109</c:v>
                </c:pt>
                <c:pt idx="48">
                  <c:v>0.5538838732451109</c:v>
                </c:pt>
                <c:pt idx="49">
                  <c:v>0.5538838732451109</c:v>
                </c:pt>
                <c:pt idx="50">
                  <c:v>0.5538838732451109</c:v>
                </c:pt>
                <c:pt idx="51">
                  <c:v>0.5538838732451109</c:v>
                </c:pt>
                <c:pt idx="52">
                  <c:v>0.5538838732451109</c:v>
                </c:pt>
                <c:pt idx="53">
                  <c:v>0.5538838732451109</c:v>
                </c:pt>
                <c:pt idx="54">
                  <c:v>0.5538838732451109</c:v>
                </c:pt>
                <c:pt idx="55">
                  <c:v>0.5538838732451109</c:v>
                </c:pt>
                <c:pt idx="56">
                  <c:v>0.5538838732451109</c:v>
                </c:pt>
                <c:pt idx="57">
                  <c:v>0.5538838732451109</c:v>
                </c:pt>
                <c:pt idx="58">
                  <c:v>0.5538838732451109</c:v>
                </c:pt>
                <c:pt idx="59">
                  <c:v>0.5538838732451109</c:v>
                </c:pt>
                <c:pt idx="60">
                  <c:v>0.5538838732451109</c:v>
                </c:pt>
                <c:pt idx="61">
                  <c:v>0.5538838732451109</c:v>
                </c:pt>
                <c:pt idx="62">
                  <c:v>0.5538838732451109</c:v>
                </c:pt>
                <c:pt idx="63">
                  <c:v>0.5538838732451109</c:v>
                </c:pt>
                <c:pt idx="64">
                  <c:v>0.5538838732451109</c:v>
                </c:pt>
                <c:pt idx="65">
                  <c:v>0.5538838732451109</c:v>
                </c:pt>
                <c:pt idx="66">
                  <c:v>0.5538838732451109</c:v>
                </c:pt>
                <c:pt idx="67">
                  <c:v>0.5538838732451109</c:v>
                </c:pt>
                <c:pt idx="68">
                  <c:v>0.5538838732451109</c:v>
                </c:pt>
                <c:pt idx="69">
                  <c:v>0.5538838732451109</c:v>
                </c:pt>
                <c:pt idx="70">
                  <c:v>0.5538838732451109</c:v>
                </c:pt>
                <c:pt idx="71">
                  <c:v>0.5538838732451109</c:v>
                </c:pt>
                <c:pt idx="72">
                  <c:v>0.5538838732451109</c:v>
                </c:pt>
                <c:pt idx="73">
                  <c:v>0.5538838732451109</c:v>
                </c:pt>
              </c:numCache>
            </c:numRef>
          </c:xVal>
          <c:yVal>
            <c:numRef>
              <c:f>市区町村別_歯科医療費!$BH$6:$BH$79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18-C12A-4B2F-B970-2DEBEBF8A683}"/>
            </c:ext>
          </c:extLst>
        </c:ser>
        <c:dLbls>
          <c:showLegendKey val="0"/>
          <c:showVal val="0"/>
          <c:showCatName val="0"/>
          <c:showSerName val="0"/>
          <c:showPercent val="0"/>
          <c:showBubbleSize val="0"/>
        </c:dLbls>
        <c:axId val="383259552"/>
        <c:axId val="383275232"/>
      </c:scatterChart>
      <c:catAx>
        <c:axId val="383284752"/>
        <c:scaling>
          <c:orientation val="maxMin"/>
        </c:scaling>
        <c:delete val="0"/>
        <c:axPos val="l"/>
        <c:numFmt formatCode="General" sourceLinked="0"/>
        <c:majorTickMark val="none"/>
        <c:minorTickMark val="none"/>
        <c:tickLblPos val="nextTo"/>
        <c:spPr>
          <a:ln w="9525">
            <a:solidFill>
              <a:srgbClr val="7F7F7F"/>
            </a:solidFill>
            <a:prstDash val="solid"/>
          </a:ln>
        </c:spPr>
        <c:crossAx val="383272992"/>
        <c:crosses val="autoZero"/>
        <c:auto val="1"/>
        <c:lblAlgn val="ctr"/>
        <c:lblOffset val="100"/>
        <c:noMultiLvlLbl val="0"/>
      </c:catAx>
      <c:valAx>
        <c:axId val="383272992"/>
        <c:scaling>
          <c:orientation val="minMax"/>
        </c:scaling>
        <c:delete val="0"/>
        <c:axPos val="t"/>
        <c:majorGridlines>
          <c:spPr>
            <a:ln w="9525">
              <a:solidFill>
                <a:srgbClr val="D9D9D9"/>
              </a:solidFill>
              <a:prstDash val="solid"/>
            </a:ln>
          </c:spPr>
        </c:majorGridlines>
        <c:title>
          <c:tx>
            <c:rich>
              <a:bodyPr/>
              <a:lstStyle/>
              <a:p>
                <a:pPr>
                  <a:defRPr/>
                </a:pPr>
                <a:r>
                  <a:rPr lang="en-US"/>
                  <a:t>(%)</a:t>
                </a:r>
                <a:endParaRPr lang="ja-JP"/>
              </a:p>
            </c:rich>
          </c:tx>
          <c:layout>
            <c:manualLayout>
              <c:xMode val="edge"/>
              <c:yMode val="edge"/>
              <c:x val="0.92732911749305191"/>
              <c:y val="3.5129324202674894E-2"/>
            </c:manualLayout>
          </c:layout>
          <c:overlay val="0"/>
        </c:title>
        <c:numFmt formatCode="0.0%" sourceLinked="0"/>
        <c:majorTickMark val="out"/>
        <c:minorTickMark val="none"/>
        <c:tickLblPos val="nextTo"/>
        <c:spPr>
          <a:ln w="9525">
            <a:solidFill>
              <a:srgbClr val="7F7F7F"/>
            </a:solidFill>
            <a:prstDash val="solid"/>
          </a:ln>
        </c:spPr>
        <c:crossAx val="383284752"/>
        <c:crosses val="autoZero"/>
        <c:crossBetween val="between"/>
      </c:valAx>
      <c:valAx>
        <c:axId val="383275232"/>
        <c:scaling>
          <c:orientation val="minMax"/>
          <c:max val="50"/>
          <c:min val="0"/>
        </c:scaling>
        <c:delete val="1"/>
        <c:axPos val="r"/>
        <c:numFmt formatCode="General" sourceLinked="1"/>
        <c:majorTickMark val="out"/>
        <c:minorTickMark val="none"/>
        <c:tickLblPos val="nextTo"/>
        <c:crossAx val="383259552"/>
        <c:crosses val="max"/>
        <c:crossBetween val="midCat"/>
      </c:valAx>
      <c:valAx>
        <c:axId val="383259552"/>
        <c:scaling>
          <c:orientation val="minMax"/>
        </c:scaling>
        <c:delete val="1"/>
        <c:axPos val="b"/>
        <c:numFmt formatCode="0.0%" sourceLinked="1"/>
        <c:majorTickMark val="out"/>
        <c:minorTickMark val="none"/>
        <c:tickLblPos val="nextTo"/>
        <c:crossAx val="383275232"/>
        <c:crosses val="autoZero"/>
        <c:crossBetween val="midCat"/>
      </c:valAx>
      <c:spPr>
        <a:ln>
          <a:solidFill>
            <a:srgbClr val="7F7F7F"/>
          </a:solidFill>
        </a:ln>
      </c:spPr>
    </c:plotArea>
    <c:legend>
      <c:legendPos val="r"/>
      <c:layout>
        <c:manualLayout>
          <c:xMode val="edge"/>
          <c:yMode val="edge"/>
          <c:x val="0.17640064160820651"/>
          <c:y val="1.4418081275720165E-2"/>
          <c:w val="0.63740408151228289"/>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市区町村別_歯科医療費!$AG$5</c:f>
              <c:strCache>
                <c:ptCount val="1"/>
                <c:pt idx="0">
                  <c:v>前年度との差分(歯科患者割合(被保険者数に占める割合))</c:v>
                </c:pt>
              </c:strCache>
            </c:strRef>
          </c:tx>
          <c:spPr>
            <a:solidFill>
              <a:schemeClr val="accent1"/>
            </a:solidFill>
            <a:ln>
              <a:noFill/>
            </a:ln>
          </c:spPr>
          <c:invertIfNegative val="0"/>
          <c:dLbls>
            <c:dLbl>
              <c:idx val="10"/>
              <c:layout>
                <c:manualLayout>
                  <c:x val="-1.55444948926553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F1-476B-B043-FFC27525D9AC}"/>
                </c:ext>
              </c:extLst>
            </c:dLbl>
            <c:dLbl>
              <c:idx val="17"/>
              <c:layout>
                <c:manualLayout>
                  <c:x val="-1.55444948926553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F1-476B-B043-FFC27525D9AC}"/>
                </c:ext>
              </c:extLst>
            </c:dLbl>
            <c:dLbl>
              <c:idx val="37"/>
              <c:layout>
                <c:manualLayout>
                  <c:x val="-1.55444948926553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149-466F-98FA-09A98613CF8B}"/>
                </c:ext>
              </c:extLst>
            </c:dLbl>
            <c:dLbl>
              <c:idx val="39"/>
              <c:layout>
                <c:manualLayout>
                  <c:x val="1.08811464248579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149-466F-98FA-09A98613CF8B}"/>
                </c:ext>
              </c:extLst>
            </c:dLbl>
            <c:dLbl>
              <c:idx val="45"/>
              <c:layout>
                <c:manualLayout>
                  <c:x val="-1.55444948926553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149-466F-98FA-09A98613CF8B}"/>
                </c:ext>
              </c:extLst>
            </c:dLbl>
            <c:dLbl>
              <c:idx val="66"/>
              <c:layout>
                <c:manualLayout>
                  <c:x val="1.08811464248579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F1-476B-B043-FFC27525D9AC}"/>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市区町村別_歯科医療費!$AD$6:$AD$79</c:f>
              <c:strCache>
                <c:ptCount val="74"/>
                <c:pt idx="0">
                  <c:v>豊能町</c:v>
                </c:pt>
                <c:pt idx="1">
                  <c:v>箕面市</c:v>
                </c:pt>
                <c:pt idx="2">
                  <c:v>吹田市</c:v>
                </c:pt>
                <c:pt idx="3">
                  <c:v>池田市</c:v>
                </c:pt>
                <c:pt idx="4">
                  <c:v>茨木市</c:v>
                </c:pt>
                <c:pt idx="5">
                  <c:v>交野市</c:v>
                </c:pt>
                <c:pt idx="6">
                  <c:v>大阪狭山市</c:v>
                </c:pt>
                <c:pt idx="7">
                  <c:v>河内長野市</c:v>
                </c:pt>
                <c:pt idx="8">
                  <c:v>豊中市</c:v>
                </c:pt>
                <c:pt idx="9">
                  <c:v>高槻市</c:v>
                </c:pt>
                <c:pt idx="10">
                  <c:v>北区</c:v>
                </c:pt>
                <c:pt idx="11">
                  <c:v>福島区</c:v>
                </c:pt>
                <c:pt idx="12">
                  <c:v>高石市</c:v>
                </c:pt>
                <c:pt idx="13">
                  <c:v>堺市南区</c:v>
                </c:pt>
                <c:pt idx="14">
                  <c:v>島本町</c:v>
                </c:pt>
                <c:pt idx="15">
                  <c:v>堺市東区</c:v>
                </c:pt>
                <c:pt idx="16">
                  <c:v>羽曳野市</c:v>
                </c:pt>
                <c:pt idx="17">
                  <c:v>八尾市</c:v>
                </c:pt>
                <c:pt idx="18">
                  <c:v>堺市</c:v>
                </c:pt>
                <c:pt idx="19">
                  <c:v>河南町</c:v>
                </c:pt>
                <c:pt idx="20">
                  <c:v>阪南市</c:v>
                </c:pt>
                <c:pt idx="21">
                  <c:v>富田林市</c:v>
                </c:pt>
                <c:pt idx="22">
                  <c:v>枚方市</c:v>
                </c:pt>
                <c:pt idx="23">
                  <c:v>天王寺区</c:v>
                </c:pt>
                <c:pt idx="24">
                  <c:v>和泉市</c:v>
                </c:pt>
                <c:pt idx="25">
                  <c:v>東大阪市</c:v>
                </c:pt>
                <c:pt idx="26">
                  <c:v>田尻町</c:v>
                </c:pt>
                <c:pt idx="27">
                  <c:v>松原市</c:v>
                </c:pt>
                <c:pt idx="28">
                  <c:v>寝屋川市</c:v>
                </c:pt>
                <c:pt idx="29">
                  <c:v>鶴見区</c:v>
                </c:pt>
                <c:pt idx="30">
                  <c:v>堺市西区</c:v>
                </c:pt>
                <c:pt idx="31">
                  <c:v>堺市堺区</c:v>
                </c:pt>
                <c:pt idx="32">
                  <c:v>大東市</c:v>
                </c:pt>
                <c:pt idx="33">
                  <c:v>堺市美原区</c:v>
                </c:pt>
                <c:pt idx="34">
                  <c:v>西淀川区</c:v>
                </c:pt>
                <c:pt idx="35">
                  <c:v>東住吉区</c:v>
                </c:pt>
                <c:pt idx="36">
                  <c:v>都島区</c:v>
                </c:pt>
                <c:pt idx="37">
                  <c:v>大阪市</c:v>
                </c:pt>
                <c:pt idx="38">
                  <c:v>淀川区</c:v>
                </c:pt>
                <c:pt idx="39">
                  <c:v>中央区</c:v>
                </c:pt>
                <c:pt idx="40">
                  <c:v>堺市中区</c:v>
                </c:pt>
                <c:pt idx="41">
                  <c:v>藤井寺市</c:v>
                </c:pt>
                <c:pt idx="42">
                  <c:v>泉大津市</c:v>
                </c:pt>
                <c:pt idx="43">
                  <c:v>堺市北区</c:v>
                </c:pt>
                <c:pt idx="44">
                  <c:v>太子町</c:v>
                </c:pt>
                <c:pt idx="45">
                  <c:v>阿倍野区</c:v>
                </c:pt>
                <c:pt idx="46">
                  <c:v>摂津市</c:v>
                </c:pt>
                <c:pt idx="47">
                  <c:v>忠岡町</c:v>
                </c:pt>
                <c:pt idx="48">
                  <c:v>守口市</c:v>
                </c:pt>
                <c:pt idx="49">
                  <c:v>四條畷市</c:v>
                </c:pt>
                <c:pt idx="50">
                  <c:v>城東区</c:v>
                </c:pt>
                <c:pt idx="51">
                  <c:v>平野区</c:v>
                </c:pt>
                <c:pt idx="52">
                  <c:v>住之江区</c:v>
                </c:pt>
                <c:pt idx="53">
                  <c:v>生野区</c:v>
                </c:pt>
                <c:pt idx="54">
                  <c:v>住吉区</c:v>
                </c:pt>
                <c:pt idx="55">
                  <c:v>大正区</c:v>
                </c:pt>
                <c:pt idx="56">
                  <c:v>熊取町</c:v>
                </c:pt>
                <c:pt idx="57">
                  <c:v>門真市</c:v>
                </c:pt>
                <c:pt idx="58">
                  <c:v>東淀川区</c:v>
                </c:pt>
                <c:pt idx="59">
                  <c:v>西区</c:v>
                </c:pt>
                <c:pt idx="60">
                  <c:v>東成区</c:v>
                </c:pt>
                <c:pt idx="61">
                  <c:v>旭区</c:v>
                </c:pt>
                <c:pt idx="62">
                  <c:v>港区</c:v>
                </c:pt>
                <c:pt idx="63">
                  <c:v>柏原市</c:v>
                </c:pt>
                <c:pt idx="64">
                  <c:v>岸和田市</c:v>
                </c:pt>
                <c:pt idx="65">
                  <c:v>泉佐野市</c:v>
                </c:pt>
                <c:pt idx="66">
                  <c:v>泉南市</c:v>
                </c:pt>
                <c:pt idx="67">
                  <c:v>能勢町</c:v>
                </c:pt>
                <c:pt idx="68">
                  <c:v>岬町</c:v>
                </c:pt>
                <c:pt idx="69">
                  <c:v>此花区</c:v>
                </c:pt>
                <c:pt idx="70">
                  <c:v>貝塚市</c:v>
                </c:pt>
                <c:pt idx="71">
                  <c:v>千早赤阪村</c:v>
                </c:pt>
                <c:pt idx="72">
                  <c:v>浪速区</c:v>
                </c:pt>
                <c:pt idx="73">
                  <c:v>西成区</c:v>
                </c:pt>
              </c:strCache>
            </c:strRef>
          </c:cat>
          <c:val>
            <c:numRef>
              <c:f>市区町村別_歯科医療費!$AG$6:$AG$79</c:f>
              <c:numCache>
                <c:formatCode>General</c:formatCode>
                <c:ptCount val="74"/>
                <c:pt idx="0">
                  <c:v>1.0000000000000009</c:v>
                </c:pt>
                <c:pt idx="1">
                  <c:v>1.100000000000001</c:v>
                </c:pt>
                <c:pt idx="2">
                  <c:v>0.50000000000000044</c:v>
                </c:pt>
                <c:pt idx="3">
                  <c:v>0</c:v>
                </c:pt>
                <c:pt idx="4">
                  <c:v>0.9000000000000008</c:v>
                </c:pt>
                <c:pt idx="5">
                  <c:v>0.40000000000000036</c:v>
                </c:pt>
                <c:pt idx="6">
                  <c:v>0</c:v>
                </c:pt>
                <c:pt idx="7">
                  <c:v>1.2999999999999901</c:v>
                </c:pt>
                <c:pt idx="8">
                  <c:v>0.80000000000000071</c:v>
                </c:pt>
                <c:pt idx="9">
                  <c:v>1.0999999999999899</c:v>
                </c:pt>
                <c:pt idx="10">
                  <c:v>0.60000000000000053</c:v>
                </c:pt>
                <c:pt idx="11">
                  <c:v>1.4000000000000012</c:v>
                </c:pt>
                <c:pt idx="12">
                  <c:v>0.30000000000000027</c:v>
                </c:pt>
                <c:pt idx="13">
                  <c:v>0.20000000000000018</c:v>
                </c:pt>
                <c:pt idx="14">
                  <c:v>0.40000000000000036</c:v>
                </c:pt>
                <c:pt idx="15">
                  <c:v>1.0000000000000009</c:v>
                </c:pt>
                <c:pt idx="16">
                  <c:v>0.80000000000000071</c:v>
                </c:pt>
                <c:pt idx="17">
                  <c:v>0.60000000000000053</c:v>
                </c:pt>
                <c:pt idx="18">
                  <c:v>0.9000000000000008</c:v>
                </c:pt>
                <c:pt idx="19">
                  <c:v>0.40000000000000036</c:v>
                </c:pt>
                <c:pt idx="20">
                  <c:v>0.30000000000000027</c:v>
                </c:pt>
                <c:pt idx="21">
                  <c:v>0.20000000000000018</c:v>
                </c:pt>
                <c:pt idx="22">
                  <c:v>0.80000000000000071</c:v>
                </c:pt>
                <c:pt idx="23">
                  <c:v>1.100000000000001</c:v>
                </c:pt>
                <c:pt idx="24">
                  <c:v>1.4000000000000012</c:v>
                </c:pt>
                <c:pt idx="25">
                  <c:v>0.30000000000000027</c:v>
                </c:pt>
                <c:pt idx="26">
                  <c:v>-0.40000000000000036</c:v>
                </c:pt>
                <c:pt idx="27">
                  <c:v>0.20000000000000018</c:v>
                </c:pt>
                <c:pt idx="28">
                  <c:v>0.80000000000000071</c:v>
                </c:pt>
                <c:pt idx="29">
                  <c:v>0.20000000000000018</c:v>
                </c:pt>
                <c:pt idx="30">
                  <c:v>1.100000000000001</c:v>
                </c:pt>
                <c:pt idx="31">
                  <c:v>0.80000000000000071</c:v>
                </c:pt>
                <c:pt idx="32">
                  <c:v>1.100000000000001</c:v>
                </c:pt>
                <c:pt idx="33">
                  <c:v>0.9000000000000008</c:v>
                </c:pt>
                <c:pt idx="34">
                  <c:v>1.0000000000000009</c:v>
                </c:pt>
                <c:pt idx="35">
                  <c:v>0.10000000000000009</c:v>
                </c:pt>
                <c:pt idx="36">
                  <c:v>0.40000000000000036</c:v>
                </c:pt>
                <c:pt idx="37">
                  <c:v>0.60000000000000053</c:v>
                </c:pt>
                <c:pt idx="38">
                  <c:v>0.80000000000000071</c:v>
                </c:pt>
                <c:pt idx="39">
                  <c:v>0.70000000000000062</c:v>
                </c:pt>
                <c:pt idx="40">
                  <c:v>1.2000000000000011</c:v>
                </c:pt>
                <c:pt idx="41">
                  <c:v>0.10000000000000009</c:v>
                </c:pt>
                <c:pt idx="42">
                  <c:v>0.40000000000000036</c:v>
                </c:pt>
                <c:pt idx="43">
                  <c:v>0.50000000000000044</c:v>
                </c:pt>
                <c:pt idx="44">
                  <c:v>-0.9000000000000008</c:v>
                </c:pt>
                <c:pt idx="45">
                  <c:v>0.60000000000000053</c:v>
                </c:pt>
                <c:pt idx="46">
                  <c:v>0</c:v>
                </c:pt>
                <c:pt idx="47">
                  <c:v>2.6000000000000023</c:v>
                </c:pt>
                <c:pt idx="48">
                  <c:v>0.40000000000000036</c:v>
                </c:pt>
                <c:pt idx="49">
                  <c:v>1.4000000000000012</c:v>
                </c:pt>
                <c:pt idx="50">
                  <c:v>0</c:v>
                </c:pt>
                <c:pt idx="51">
                  <c:v>0</c:v>
                </c:pt>
                <c:pt idx="52">
                  <c:v>1.2000000000000011</c:v>
                </c:pt>
                <c:pt idx="53">
                  <c:v>0.40000000000000036</c:v>
                </c:pt>
                <c:pt idx="54">
                  <c:v>1.0000000000000009</c:v>
                </c:pt>
                <c:pt idx="55">
                  <c:v>0.50000000000000044</c:v>
                </c:pt>
                <c:pt idx="56">
                  <c:v>1.3000000000000012</c:v>
                </c:pt>
                <c:pt idx="57">
                  <c:v>-0.30000000000000027</c:v>
                </c:pt>
                <c:pt idx="58">
                  <c:v>-0.30000000000000027</c:v>
                </c:pt>
                <c:pt idx="59">
                  <c:v>0.9000000000000008</c:v>
                </c:pt>
                <c:pt idx="60">
                  <c:v>0</c:v>
                </c:pt>
                <c:pt idx="61">
                  <c:v>0.30000000000000027</c:v>
                </c:pt>
                <c:pt idx="62">
                  <c:v>0.30000000000000027</c:v>
                </c:pt>
                <c:pt idx="63">
                  <c:v>0</c:v>
                </c:pt>
                <c:pt idx="64">
                  <c:v>1.3000000000000012</c:v>
                </c:pt>
                <c:pt idx="65">
                  <c:v>1.100000000000001</c:v>
                </c:pt>
                <c:pt idx="66">
                  <c:v>0.70000000000000062</c:v>
                </c:pt>
                <c:pt idx="67">
                  <c:v>0.50000000000000044</c:v>
                </c:pt>
                <c:pt idx="68">
                  <c:v>-1.4000000000000012</c:v>
                </c:pt>
                <c:pt idx="69">
                  <c:v>-0.10000000000000009</c:v>
                </c:pt>
                <c:pt idx="70">
                  <c:v>0.89999999999999525</c:v>
                </c:pt>
                <c:pt idx="71">
                  <c:v>1.5999999999999959</c:v>
                </c:pt>
                <c:pt idx="72">
                  <c:v>-0.30000000000000027</c:v>
                </c:pt>
                <c:pt idx="73">
                  <c:v>0.80000000000000071</c:v>
                </c:pt>
              </c:numCache>
            </c:numRef>
          </c:val>
          <c:extLst>
            <c:ext xmlns:c16="http://schemas.microsoft.com/office/drawing/2014/chart" uri="{C3380CC4-5D6E-409C-BE32-E72D297353CC}">
              <c16:uniqueId val="{0000001F-7149-466F-98FA-09A98613CF8B}"/>
            </c:ext>
          </c:extLst>
        </c:ser>
        <c:dLbls>
          <c:showLegendKey val="0"/>
          <c:showVal val="0"/>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5592731785860495"/>
                  <c:y val="-0.8739245756172839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7149-466F-98FA-09A98613CF8B}"/>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149-466F-98FA-09A98613CF8B}"/>
                </c:ext>
              </c:extLst>
            </c:dLbl>
            <c:numFmt formatCode="#,##0.0_ ;[Red]\-#,##0.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市区町村別_歯科医療費!$BB$6:$BB$79</c:f>
              <c:numCache>
                <c:formatCode>General</c:formatCode>
                <c:ptCount val="74"/>
                <c:pt idx="0">
                  <c:v>0.80000000000000071</c:v>
                </c:pt>
                <c:pt idx="1">
                  <c:v>0.80000000000000071</c:v>
                </c:pt>
                <c:pt idx="2">
                  <c:v>0.80000000000000071</c:v>
                </c:pt>
                <c:pt idx="3">
                  <c:v>0.80000000000000071</c:v>
                </c:pt>
                <c:pt idx="4">
                  <c:v>0.80000000000000071</c:v>
                </c:pt>
                <c:pt idx="5">
                  <c:v>0.80000000000000071</c:v>
                </c:pt>
                <c:pt idx="6">
                  <c:v>0.80000000000000071</c:v>
                </c:pt>
                <c:pt idx="7">
                  <c:v>0.80000000000000071</c:v>
                </c:pt>
                <c:pt idx="8">
                  <c:v>0.80000000000000071</c:v>
                </c:pt>
                <c:pt idx="9">
                  <c:v>0.80000000000000071</c:v>
                </c:pt>
                <c:pt idx="10">
                  <c:v>0.80000000000000071</c:v>
                </c:pt>
                <c:pt idx="11">
                  <c:v>0.80000000000000071</c:v>
                </c:pt>
                <c:pt idx="12">
                  <c:v>0.80000000000000071</c:v>
                </c:pt>
                <c:pt idx="13">
                  <c:v>0.80000000000000071</c:v>
                </c:pt>
                <c:pt idx="14">
                  <c:v>0.80000000000000071</c:v>
                </c:pt>
                <c:pt idx="15">
                  <c:v>0.80000000000000071</c:v>
                </c:pt>
                <c:pt idx="16">
                  <c:v>0.80000000000000071</c:v>
                </c:pt>
                <c:pt idx="17">
                  <c:v>0.80000000000000071</c:v>
                </c:pt>
                <c:pt idx="18">
                  <c:v>0.80000000000000071</c:v>
                </c:pt>
                <c:pt idx="19">
                  <c:v>0.80000000000000071</c:v>
                </c:pt>
                <c:pt idx="20">
                  <c:v>0.80000000000000071</c:v>
                </c:pt>
                <c:pt idx="21">
                  <c:v>0.80000000000000071</c:v>
                </c:pt>
                <c:pt idx="22">
                  <c:v>0.80000000000000071</c:v>
                </c:pt>
                <c:pt idx="23">
                  <c:v>0.80000000000000071</c:v>
                </c:pt>
                <c:pt idx="24">
                  <c:v>0.80000000000000071</c:v>
                </c:pt>
                <c:pt idx="25">
                  <c:v>0.80000000000000071</c:v>
                </c:pt>
                <c:pt idx="26">
                  <c:v>0.80000000000000071</c:v>
                </c:pt>
                <c:pt idx="27">
                  <c:v>0.80000000000000071</c:v>
                </c:pt>
                <c:pt idx="28">
                  <c:v>0.80000000000000071</c:v>
                </c:pt>
                <c:pt idx="29">
                  <c:v>0.80000000000000071</c:v>
                </c:pt>
                <c:pt idx="30">
                  <c:v>0.80000000000000071</c:v>
                </c:pt>
                <c:pt idx="31">
                  <c:v>0.80000000000000071</c:v>
                </c:pt>
                <c:pt idx="32">
                  <c:v>0.80000000000000071</c:v>
                </c:pt>
                <c:pt idx="33">
                  <c:v>0.80000000000000071</c:v>
                </c:pt>
                <c:pt idx="34">
                  <c:v>0.80000000000000071</c:v>
                </c:pt>
                <c:pt idx="35">
                  <c:v>0.80000000000000071</c:v>
                </c:pt>
                <c:pt idx="36">
                  <c:v>0.80000000000000071</c:v>
                </c:pt>
                <c:pt idx="37">
                  <c:v>0.80000000000000071</c:v>
                </c:pt>
                <c:pt idx="38">
                  <c:v>0.80000000000000071</c:v>
                </c:pt>
                <c:pt idx="39">
                  <c:v>0.80000000000000071</c:v>
                </c:pt>
                <c:pt idx="40">
                  <c:v>0.80000000000000071</c:v>
                </c:pt>
                <c:pt idx="41">
                  <c:v>0.80000000000000071</c:v>
                </c:pt>
                <c:pt idx="42">
                  <c:v>0.80000000000000071</c:v>
                </c:pt>
                <c:pt idx="43">
                  <c:v>0.80000000000000071</c:v>
                </c:pt>
                <c:pt idx="44">
                  <c:v>0.80000000000000071</c:v>
                </c:pt>
                <c:pt idx="45">
                  <c:v>0.80000000000000071</c:v>
                </c:pt>
                <c:pt idx="46">
                  <c:v>0.80000000000000071</c:v>
                </c:pt>
                <c:pt idx="47">
                  <c:v>0.80000000000000071</c:v>
                </c:pt>
                <c:pt idx="48">
                  <c:v>0.80000000000000071</c:v>
                </c:pt>
                <c:pt idx="49">
                  <c:v>0.80000000000000071</c:v>
                </c:pt>
                <c:pt idx="50">
                  <c:v>0.80000000000000071</c:v>
                </c:pt>
                <c:pt idx="51">
                  <c:v>0.80000000000000071</c:v>
                </c:pt>
                <c:pt idx="52">
                  <c:v>0.80000000000000071</c:v>
                </c:pt>
                <c:pt idx="53">
                  <c:v>0.80000000000000071</c:v>
                </c:pt>
                <c:pt idx="54">
                  <c:v>0.80000000000000071</c:v>
                </c:pt>
                <c:pt idx="55">
                  <c:v>0.80000000000000071</c:v>
                </c:pt>
                <c:pt idx="56">
                  <c:v>0.80000000000000071</c:v>
                </c:pt>
                <c:pt idx="57">
                  <c:v>0.80000000000000071</c:v>
                </c:pt>
                <c:pt idx="58">
                  <c:v>0.80000000000000071</c:v>
                </c:pt>
                <c:pt idx="59">
                  <c:v>0.80000000000000071</c:v>
                </c:pt>
                <c:pt idx="60">
                  <c:v>0.80000000000000071</c:v>
                </c:pt>
                <c:pt idx="61">
                  <c:v>0.80000000000000071</c:v>
                </c:pt>
                <c:pt idx="62">
                  <c:v>0.80000000000000071</c:v>
                </c:pt>
                <c:pt idx="63">
                  <c:v>0.80000000000000071</c:v>
                </c:pt>
                <c:pt idx="64">
                  <c:v>0.80000000000000071</c:v>
                </c:pt>
                <c:pt idx="65">
                  <c:v>0.80000000000000071</c:v>
                </c:pt>
                <c:pt idx="66">
                  <c:v>0.80000000000000071</c:v>
                </c:pt>
                <c:pt idx="67">
                  <c:v>0.80000000000000071</c:v>
                </c:pt>
                <c:pt idx="68">
                  <c:v>0.80000000000000071</c:v>
                </c:pt>
                <c:pt idx="69">
                  <c:v>0.80000000000000071</c:v>
                </c:pt>
                <c:pt idx="70">
                  <c:v>0.80000000000000071</c:v>
                </c:pt>
                <c:pt idx="71">
                  <c:v>0.80000000000000071</c:v>
                </c:pt>
                <c:pt idx="72">
                  <c:v>0.80000000000000071</c:v>
                </c:pt>
                <c:pt idx="73">
                  <c:v>0.80000000000000071</c:v>
                </c:pt>
              </c:numCache>
            </c:numRef>
          </c:xVal>
          <c:yVal>
            <c:numRef>
              <c:f>市区町村別_歯科医療費!$BH$6:$BH$79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22-7149-466F-98FA-09A98613CF8B}"/>
            </c:ext>
          </c:extLst>
        </c:ser>
        <c:dLbls>
          <c:showLegendKey val="0"/>
          <c:showVal val="0"/>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low"/>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ltLang="ja-JP"/>
                  <a:t>(pt)</a:t>
                </a:r>
                <a:endParaRPr lang="ja-JP" altLang="en-US"/>
              </a:p>
            </c:rich>
          </c:tx>
          <c:layout>
            <c:manualLayout>
              <c:xMode val="edge"/>
              <c:yMode val="edge"/>
              <c:x val="0.91607955599047497"/>
              <c:y val="4.1404562114197532E-2"/>
            </c:manualLayout>
          </c:layout>
          <c:overlay val="0"/>
        </c:title>
        <c:numFmt formatCode="#,##0.0_ ;[Red]\-#,##0.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4299270693914817"/>
          <c:y val="1.2600679816983661E-2"/>
          <c:w val="0.71291900522576546"/>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81595692608907"/>
          <c:y val="7.9407769756184382E-2"/>
          <c:w val="0.7862756975036711"/>
          <c:h val="0.88118071630658434"/>
        </c:manualLayout>
      </c:layout>
      <c:barChart>
        <c:barDir val="bar"/>
        <c:grouping val="clustered"/>
        <c:varyColors val="0"/>
        <c:ser>
          <c:idx val="0"/>
          <c:order val="0"/>
          <c:tx>
            <c:strRef>
              <c:f>地区別_医療費全体における歯科医療費!$M$4</c:f>
              <c:strCache>
                <c:ptCount val="1"/>
                <c:pt idx="0">
                  <c:v>歯科医療費割合(医療費全体に占める割合)</c:v>
                </c:pt>
              </c:strCache>
            </c:strRef>
          </c:tx>
          <c:spPr>
            <a:solidFill>
              <a:schemeClr val="accent3">
                <a:lumMod val="60000"/>
                <a:lumOff val="40000"/>
              </a:schemeClr>
            </a:solidFill>
            <a:ln>
              <a:noFill/>
            </a:ln>
          </c:spPr>
          <c:invertIfNegative val="0"/>
          <c:dLbls>
            <c:dLbl>
              <c:idx val="3"/>
              <c:layout>
                <c:manualLayout>
                  <c:x val="-1.139916457049126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F2-424F-B3DB-B8243548AFF4}"/>
                </c:ext>
              </c:extLst>
            </c:dLbl>
            <c:dLbl>
              <c:idx val="4"/>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3F2-424F-B3DB-B8243548AFF4}"/>
                </c:ext>
              </c:extLst>
            </c:dLbl>
            <c:dLbl>
              <c:idx val="5"/>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F2-424F-B3DB-B8243548AFF4}"/>
                </c:ext>
              </c:extLst>
            </c:dLbl>
            <c:dLbl>
              <c:idx val="6"/>
              <c:layout>
                <c:manualLayout>
                  <c:x val="2.331674233898125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3F2-424F-B3DB-B8243548AFF4}"/>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地区別_医療費全体における歯科医療費!$M$6:$M$13</c:f>
              <c:strCache>
                <c:ptCount val="8"/>
                <c:pt idx="0">
                  <c:v>中河内医療圏</c:v>
                </c:pt>
                <c:pt idx="1">
                  <c:v>豊能医療圏</c:v>
                </c:pt>
                <c:pt idx="2">
                  <c:v>堺市医療圏</c:v>
                </c:pt>
                <c:pt idx="3">
                  <c:v>南河内医療圏</c:v>
                </c:pt>
                <c:pt idx="4">
                  <c:v>大阪市医療圏</c:v>
                </c:pt>
                <c:pt idx="5">
                  <c:v>北河内医療圏</c:v>
                </c:pt>
                <c:pt idx="6">
                  <c:v>三島医療圏</c:v>
                </c:pt>
                <c:pt idx="7">
                  <c:v>泉州医療圏</c:v>
                </c:pt>
              </c:strCache>
            </c:strRef>
          </c:cat>
          <c:val>
            <c:numRef>
              <c:f>地区別_医療費全体における歯科医療費!$N$6:$N$13</c:f>
              <c:numCache>
                <c:formatCode>0.0%</c:formatCode>
                <c:ptCount val="8"/>
                <c:pt idx="0">
                  <c:v>5.3629563687888182E-2</c:v>
                </c:pt>
                <c:pt idx="1">
                  <c:v>5.3320366864654328E-2</c:v>
                </c:pt>
                <c:pt idx="2">
                  <c:v>5.149389773452661E-2</c:v>
                </c:pt>
                <c:pt idx="3">
                  <c:v>5.11718005233276E-2</c:v>
                </c:pt>
                <c:pt idx="4">
                  <c:v>4.9969711760472303E-2</c:v>
                </c:pt>
                <c:pt idx="5">
                  <c:v>4.8144768154412182E-2</c:v>
                </c:pt>
                <c:pt idx="6">
                  <c:v>4.7821332550662045E-2</c:v>
                </c:pt>
                <c:pt idx="7">
                  <c:v>4.3284674603787168E-2</c:v>
                </c:pt>
              </c:numCache>
            </c:numRef>
          </c:val>
          <c:extLst>
            <c:ext xmlns:c16="http://schemas.microsoft.com/office/drawing/2014/chart" uri="{C3380CC4-5D6E-409C-BE32-E72D297353CC}">
              <c16:uniqueId val="{00000021-388A-4566-B15D-83B6AE021E87}"/>
            </c:ext>
          </c:extLst>
        </c:ser>
        <c:dLbls>
          <c:showLegendKey val="0"/>
          <c:showVal val="0"/>
          <c:showCatName val="0"/>
          <c:showSerName val="0"/>
          <c:showPercent val="0"/>
          <c:showBubbleSize val="0"/>
        </c:dLbls>
        <c:gapWidth val="150"/>
        <c:axId val="383325632"/>
        <c:axId val="383326192"/>
      </c:barChart>
      <c:scatterChart>
        <c:scatterStyle val="lineMarker"/>
        <c:varyColors val="0"/>
        <c:ser>
          <c:idx val="1"/>
          <c:order val="1"/>
          <c:tx>
            <c:v>広域連合全体</c:v>
          </c:tx>
          <c:spPr>
            <a:ln w="28575">
              <a:solidFill>
                <a:srgbClr val="BE4B48"/>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2-388A-4566-B15D-83B6AE021E87}"/>
                </c:ext>
              </c:extLst>
            </c:dLbl>
            <c:dLbl>
              <c:idx val="1"/>
              <c:delete val="1"/>
              <c:extLst>
                <c:ext xmlns:c15="http://schemas.microsoft.com/office/drawing/2012/chart" uri="{CE6537A1-D6FC-4f65-9D91-7224C49458BB}"/>
                <c:ext xmlns:c16="http://schemas.microsoft.com/office/drawing/2014/chart" uri="{C3380CC4-5D6E-409C-BE32-E72D297353CC}">
                  <c16:uniqueId val="{00000023-388A-4566-B15D-83B6AE021E87}"/>
                </c:ext>
              </c:extLst>
            </c:dLbl>
            <c:dLbl>
              <c:idx val="2"/>
              <c:delete val="1"/>
              <c:extLst>
                <c:ext xmlns:c15="http://schemas.microsoft.com/office/drawing/2012/chart" uri="{CE6537A1-D6FC-4f65-9D91-7224C49458BB}"/>
                <c:ext xmlns:c16="http://schemas.microsoft.com/office/drawing/2014/chart" uri="{C3380CC4-5D6E-409C-BE32-E72D297353CC}">
                  <c16:uniqueId val="{00000024-388A-4566-B15D-83B6AE021E87}"/>
                </c:ext>
              </c:extLst>
            </c:dLbl>
            <c:dLbl>
              <c:idx val="3"/>
              <c:delete val="1"/>
              <c:extLst>
                <c:ext xmlns:c15="http://schemas.microsoft.com/office/drawing/2012/chart" uri="{CE6537A1-D6FC-4f65-9D91-7224C49458BB}"/>
                <c:ext xmlns:c16="http://schemas.microsoft.com/office/drawing/2014/chart" uri="{C3380CC4-5D6E-409C-BE32-E72D297353CC}">
                  <c16:uniqueId val="{00000025-388A-4566-B15D-83B6AE021E87}"/>
                </c:ext>
              </c:extLst>
            </c:dLbl>
            <c:dLbl>
              <c:idx val="4"/>
              <c:delete val="1"/>
              <c:extLst>
                <c:ext xmlns:c15="http://schemas.microsoft.com/office/drawing/2012/chart" uri="{CE6537A1-D6FC-4f65-9D91-7224C49458BB}"/>
                <c:ext xmlns:c16="http://schemas.microsoft.com/office/drawing/2014/chart" uri="{C3380CC4-5D6E-409C-BE32-E72D297353CC}">
                  <c16:uniqueId val="{00000026-388A-4566-B15D-83B6AE021E87}"/>
                </c:ext>
              </c:extLst>
            </c:dLbl>
            <c:dLbl>
              <c:idx val="5"/>
              <c:delete val="1"/>
              <c:extLst>
                <c:ext xmlns:c15="http://schemas.microsoft.com/office/drawing/2012/chart" uri="{CE6537A1-D6FC-4f65-9D91-7224C49458BB}"/>
                <c:ext xmlns:c16="http://schemas.microsoft.com/office/drawing/2014/chart" uri="{C3380CC4-5D6E-409C-BE32-E72D297353CC}">
                  <c16:uniqueId val="{00000027-388A-4566-B15D-83B6AE021E87}"/>
                </c:ext>
              </c:extLst>
            </c:dLbl>
            <c:dLbl>
              <c:idx val="6"/>
              <c:layout>
                <c:manualLayout>
                  <c:x val="-0.12232310171651301"/>
                  <c:y val="-0.8645273224582651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8-388A-4566-B15D-83B6AE021E87}"/>
                </c:ext>
              </c:extLst>
            </c:dLbl>
            <c:spPr>
              <a:noFill/>
              <a:ln>
                <a:noFill/>
              </a:ln>
              <a:effectLst/>
            </c:spPr>
            <c:showLegendKey val="0"/>
            <c:showVal val="0"/>
            <c:showCatName val="1"/>
            <c:showSerName val="1"/>
            <c:showPercent val="0"/>
            <c:showBubbleSize val="0"/>
            <c:separator>
</c:separator>
            <c:showLeaderLines val="0"/>
            <c:extLst>
              <c:ext xmlns:c15="http://schemas.microsoft.com/office/drawing/2012/chart" uri="{CE6537A1-D6FC-4f65-9D91-7224C49458BB}">
                <c15:showLeaderLines val="0"/>
              </c:ext>
            </c:extLst>
          </c:dLbls>
          <c:xVal>
            <c:numRef>
              <c:f>地区別_医療費全体における歯科医療費!$P$6:$P$13</c:f>
              <c:numCache>
                <c:formatCode>0.0%</c:formatCode>
                <c:ptCount val="8"/>
                <c:pt idx="0">
                  <c:v>4.9790623415706288E-2</c:v>
                </c:pt>
                <c:pt idx="1">
                  <c:v>4.9790623415706288E-2</c:v>
                </c:pt>
                <c:pt idx="2">
                  <c:v>4.9790623415706288E-2</c:v>
                </c:pt>
                <c:pt idx="3">
                  <c:v>4.9790623415706288E-2</c:v>
                </c:pt>
                <c:pt idx="4">
                  <c:v>4.9790623415706288E-2</c:v>
                </c:pt>
                <c:pt idx="5">
                  <c:v>4.9790623415706288E-2</c:v>
                </c:pt>
                <c:pt idx="6">
                  <c:v>4.9790623415706288E-2</c:v>
                </c:pt>
                <c:pt idx="7">
                  <c:v>4.9790623415706288E-2</c:v>
                </c:pt>
              </c:numCache>
            </c:numRef>
          </c:xVal>
          <c:yVal>
            <c:numRef>
              <c:f>地区別_医療費全体における歯科医療費!$Q$6:$Q$13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29-388A-4566-B15D-83B6AE021E87}"/>
            </c:ext>
          </c:extLst>
        </c:ser>
        <c:dLbls>
          <c:showLegendKey val="0"/>
          <c:showVal val="0"/>
          <c:showCatName val="0"/>
          <c:showSerName val="0"/>
          <c:showPercent val="0"/>
          <c:showBubbleSize val="0"/>
        </c:dLbls>
        <c:axId val="383324512"/>
        <c:axId val="383323952"/>
      </c:scatterChart>
      <c:catAx>
        <c:axId val="383325632"/>
        <c:scaling>
          <c:orientation val="maxMin"/>
        </c:scaling>
        <c:delete val="0"/>
        <c:axPos val="l"/>
        <c:numFmt formatCode="General" sourceLinked="0"/>
        <c:majorTickMark val="none"/>
        <c:minorTickMark val="none"/>
        <c:tickLblPos val="nextTo"/>
        <c:spPr>
          <a:ln w="9525">
            <a:solidFill>
              <a:srgbClr val="7F7F7F"/>
            </a:solidFill>
            <a:prstDash val="solid"/>
          </a:ln>
        </c:spPr>
        <c:crossAx val="383326192"/>
        <c:crosses val="autoZero"/>
        <c:auto val="1"/>
        <c:lblAlgn val="ctr"/>
        <c:lblOffset val="100"/>
        <c:noMultiLvlLbl val="0"/>
      </c:catAx>
      <c:valAx>
        <c:axId val="383326192"/>
        <c:scaling>
          <c:orientation val="minMax"/>
          <c:min val="0"/>
        </c:scaling>
        <c:delete val="0"/>
        <c:axPos val="t"/>
        <c:majorGridlines>
          <c:spPr>
            <a:ln w="9525">
              <a:solidFill>
                <a:srgbClr val="D9D9D9"/>
              </a:solidFill>
              <a:prstDash val="solid"/>
            </a:ln>
          </c:spPr>
        </c:majorGridlines>
        <c:title>
          <c:tx>
            <c:rich>
              <a:bodyPr/>
              <a:lstStyle/>
              <a:p>
                <a:pPr>
                  <a:defRPr/>
                </a:pPr>
                <a:r>
                  <a:rPr lang="en-US"/>
                  <a:t>(%)</a:t>
                </a:r>
                <a:endParaRPr lang="ja-JP"/>
              </a:p>
            </c:rich>
          </c:tx>
          <c:layout>
            <c:manualLayout>
              <c:xMode val="edge"/>
              <c:yMode val="edge"/>
              <c:x val="0.91388401559454191"/>
              <c:y val="3.1494582690329218E-2"/>
            </c:manualLayout>
          </c:layout>
          <c:overlay val="0"/>
        </c:title>
        <c:numFmt formatCode="0.0%" sourceLinked="0"/>
        <c:majorTickMark val="out"/>
        <c:minorTickMark val="none"/>
        <c:tickLblPos val="nextTo"/>
        <c:spPr>
          <a:ln w="9525">
            <a:solidFill>
              <a:srgbClr val="7F7F7F"/>
            </a:solidFill>
            <a:prstDash val="solid"/>
          </a:ln>
        </c:spPr>
        <c:crossAx val="383325632"/>
        <c:crosses val="autoZero"/>
        <c:crossBetween val="between"/>
      </c:valAx>
      <c:valAx>
        <c:axId val="383323952"/>
        <c:scaling>
          <c:orientation val="minMax"/>
          <c:max val="50"/>
          <c:min val="0"/>
        </c:scaling>
        <c:delete val="1"/>
        <c:axPos val="r"/>
        <c:numFmt formatCode="General" sourceLinked="1"/>
        <c:majorTickMark val="out"/>
        <c:minorTickMark val="none"/>
        <c:tickLblPos val="nextTo"/>
        <c:crossAx val="383324512"/>
        <c:crosses val="max"/>
        <c:crossBetween val="midCat"/>
      </c:valAx>
      <c:valAx>
        <c:axId val="383324512"/>
        <c:scaling>
          <c:orientation val="minMax"/>
        </c:scaling>
        <c:delete val="1"/>
        <c:axPos val="b"/>
        <c:numFmt formatCode="0.0%" sourceLinked="1"/>
        <c:majorTickMark val="out"/>
        <c:minorTickMark val="none"/>
        <c:tickLblPos val="nextTo"/>
        <c:crossAx val="383323952"/>
        <c:crosses val="autoZero"/>
        <c:crossBetween val="midCat"/>
      </c:valAx>
      <c:spPr>
        <a:ln>
          <a:solidFill>
            <a:srgbClr val="7F7F7F"/>
          </a:solidFill>
        </a:ln>
      </c:spPr>
    </c:plotArea>
    <c:legend>
      <c:legendPos val="r"/>
      <c:layout>
        <c:manualLayout>
          <c:xMode val="edge"/>
          <c:yMode val="edge"/>
          <c:x val="0.10548481994395416"/>
          <c:y val="1.2448881172839507E-2"/>
          <c:w val="0.72509808812358389"/>
          <c:h val="3.6789386534514079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19238182498894"/>
          <c:y val="7.8162817938155119E-2"/>
          <c:w val="0.79245144927536237"/>
          <c:h val="0.89221555105452677"/>
        </c:manualLayout>
      </c:layout>
      <c:barChart>
        <c:barDir val="bar"/>
        <c:grouping val="clustered"/>
        <c:varyColors val="0"/>
        <c:ser>
          <c:idx val="0"/>
          <c:order val="0"/>
          <c:tx>
            <c:strRef>
              <c:f>市区町村別_歯科医療費!$AH$4</c:f>
              <c:strCache>
                <c:ptCount val="1"/>
                <c:pt idx="0">
                  <c:v>受診率</c:v>
                </c:pt>
              </c:strCache>
            </c:strRef>
          </c:tx>
          <c:spPr>
            <a:solidFill>
              <a:schemeClr val="accent4">
                <a:lumMod val="60000"/>
                <a:lumOff val="40000"/>
              </a:schemeClr>
            </a:solidFill>
            <a:ln>
              <a:noFill/>
            </a:ln>
          </c:spPr>
          <c:invertIfNegative val="0"/>
          <c:dLbls>
            <c:dLbl>
              <c:idx val="2"/>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076-4D71-BAFA-3542255E4C1F}"/>
                </c:ext>
              </c:extLst>
            </c:dLbl>
            <c:dLbl>
              <c:idx val="6"/>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076-4D71-BAFA-3542255E4C1F}"/>
                </c:ext>
              </c:extLst>
            </c:dLbl>
            <c:dLbl>
              <c:idx val="23"/>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76-4D71-BAFA-3542255E4C1F}"/>
                </c:ext>
              </c:extLst>
            </c:dLbl>
            <c:dLbl>
              <c:idx val="24"/>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076-4D71-BAFA-3542255E4C1F}"/>
                </c:ext>
              </c:extLst>
            </c:dLbl>
            <c:dLbl>
              <c:idx val="25"/>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76-4D71-BAFA-3542255E4C1F}"/>
                </c:ext>
              </c:extLst>
            </c:dLbl>
            <c:dLbl>
              <c:idx val="26"/>
              <c:layout>
                <c:manualLayout>
                  <c:x val="9.3266969355924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076-4D71-BAFA-3542255E4C1F}"/>
                </c:ext>
              </c:extLst>
            </c:dLbl>
            <c:dLbl>
              <c:idx val="27"/>
              <c:layout>
                <c:manualLayout>
                  <c:x val="9.3266969355924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076-4D71-BAFA-3542255E4C1F}"/>
                </c:ext>
              </c:extLst>
            </c:dLbl>
            <c:dLbl>
              <c:idx val="28"/>
              <c:layout>
                <c:manualLayout>
                  <c:x val="1.24355959141233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076-4D71-BAFA-3542255E4C1F}"/>
                </c:ext>
              </c:extLst>
            </c:dLbl>
            <c:dLbl>
              <c:idx val="29"/>
              <c:layout>
                <c:manualLayout>
                  <c:x val="1.55444948926541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076-4D71-BAFA-3542255E4C1F}"/>
                </c:ext>
              </c:extLst>
            </c:dLbl>
            <c:dLbl>
              <c:idx val="30"/>
              <c:layout>
                <c:manualLayout>
                  <c:x val="1.55444948926542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076-4D71-BAFA-3542255E4C1F}"/>
                </c:ext>
              </c:extLst>
            </c:dLbl>
            <c:dLbl>
              <c:idx val="31"/>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076-4D71-BAFA-3542255E4C1F}"/>
                </c:ext>
              </c:extLst>
            </c:dLbl>
            <c:dLbl>
              <c:idx val="32"/>
              <c:layout>
                <c:manualLayout>
                  <c:x val="1.8653393871184983E-2"/>
                  <c:y val="-1.020286779835316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076-4D71-BAFA-3542255E4C1F}"/>
                </c:ext>
              </c:extLst>
            </c:dLbl>
            <c:dLbl>
              <c:idx val="33"/>
              <c:layout>
                <c:manualLayout>
                  <c:x val="2.3316742338981258E-2"/>
                  <c:y val="8.037551440329218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076-4D71-BAFA-3542255E4C1F}"/>
                </c:ext>
              </c:extLst>
            </c:dLbl>
            <c:dLbl>
              <c:idx val="34"/>
              <c:layout>
                <c:manualLayout>
                  <c:x val="2.487119182824679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076-4D71-BAFA-3542255E4C1F}"/>
                </c:ext>
              </c:extLst>
            </c:dLbl>
            <c:dLbl>
              <c:idx val="35"/>
              <c:layout>
                <c:manualLayout>
                  <c:x val="-6.21779795706181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0-4692-AB32-7C9255227179}"/>
                </c:ext>
              </c:extLst>
            </c:dLbl>
            <c:dLbl>
              <c:idx val="36"/>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F0-4692-AB32-7C9255227179}"/>
                </c:ext>
              </c:extLst>
            </c:dLbl>
            <c:dLbl>
              <c:idx val="37"/>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F0-4692-AB32-7C9255227179}"/>
                </c:ext>
              </c:extLst>
            </c:dLbl>
            <c:dLbl>
              <c:idx val="38"/>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F0-4692-AB32-7C9255227179}"/>
                </c:ext>
              </c:extLst>
            </c:dLbl>
            <c:dLbl>
              <c:idx val="39"/>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F0-4692-AB32-7C9255227179}"/>
                </c:ext>
              </c:extLst>
            </c:dLbl>
            <c:dLbl>
              <c:idx val="40"/>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F0-4692-AB32-7C9255227179}"/>
                </c:ext>
              </c:extLst>
            </c:dLbl>
            <c:dLbl>
              <c:idx val="41"/>
              <c:layout>
                <c:manualLayout>
                  <c:x val="-6.21779795706181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F0-4692-AB32-7C9255227179}"/>
                </c:ext>
              </c:extLst>
            </c:dLbl>
            <c:dLbl>
              <c:idx val="42"/>
              <c:layout>
                <c:manualLayout>
                  <c:x val="-7.772247446327237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F0-4692-AB32-7C9255227179}"/>
                </c:ext>
              </c:extLst>
            </c:dLbl>
            <c:dLbl>
              <c:idx val="43"/>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F0-4692-AB32-7C9255227179}"/>
                </c:ext>
              </c:extLst>
            </c:dLbl>
            <c:dLbl>
              <c:idx val="44"/>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CF0-4692-AB32-7C9255227179}"/>
                </c:ext>
              </c:extLst>
            </c:dLbl>
            <c:dLbl>
              <c:idx val="45"/>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CF0-4692-AB32-7C9255227179}"/>
                </c:ext>
              </c:extLst>
            </c:dLbl>
            <c:dLbl>
              <c:idx val="46"/>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CF0-4692-AB32-7C9255227179}"/>
                </c:ext>
              </c:extLst>
            </c:dLbl>
            <c:dLbl>
              <c:idx val="47"/>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CF0-4692-AB32-7C9255227179}"/>
                </c:ext>
              </c:extLst>
            </c:dLbl>
            <c:dLbl>
              <c:idx val="48"/>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CF0-4692-AB32-7C9255227179}"/>
                </c:ext>
              </c:extLst>
            </c:dLbl>
            <c:dLbl>
              <c:idx val="49"/>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CF0-4692-AB32-7C9255227179}"/>
                </c:ext>
              </c:extLst>
            </c:dLbl>
            <c:dLbl>
              <c:idx val="50"/>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CF0-4692-AB32-7C9255227179}"/>
                </c:ext>
              </c:extLst>
            </c:dLbl>
            <c:dLbl>
              <c:idx val="51"/>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CF0-4692-AB32-7C9255227179}"/>
                </c:ext>
              </c:extLst>
            </c:dLbl>
            <c:dLbl>
              <c:idx val="52"/>
              <c:layout>
                <c:manualLayout>
                  <c:x val="-6.21779795706181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CF0-4692-AB32-7C9255227179}"/>
                </c:ext>
              </c:extLst>
            </c:dLbl>
            <c:dLbl>
              <c:idx val="53"/>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CF0-4692-AB32-7C9255227179}"/>
                </c:ext>
              </c:extLst>
            </c:dLbl>
            <c:dLbl>
              <c:idx val="54"/>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CF0-4692-AB32-7C9255227179}"/>
                </c:ext>
              </c:extLst>
            </c:dLbl>
            <c:dLbl>
              <c:idx val="55"/>
              <c:layout>
                <c:manualLayout>
                  <c:x val="-6.21779795706181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CF0-4692-AB32-7C9255227179}"/>
                </c:ext>
              </c:extLst>
            </c:dLbl>
            <c:dLbl>
              <c:idx val="56"/>
              <c:layout>
                <c:manualLayout>
                  <c:x val="-6.21779795706181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CF0-4692-AB32-7C9255227179}"/>
                </c:ext>
              </c:extLst>
            </c:dLbl>
            <c:dLbl>
              <c:idx val="57"/>
              <c:layout>
                <c:manualLayout>
                  <c:x val="-6.21779795706181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CF0-4692-AB32-7C9255227179}"/>
                </c:ext>
              </c:extLst>
            </c:dLbl>
            <c:dLbl>
              <c:idx val="58"/>
              <c:layout>
                <c:manualLayout>
                  <c:x val="-7.772247446327237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CF0-4692-AB32-7C9255227179}"/>
                </c:ext>
              </c:extLst>
            </c:dLbl>
            <c:dLbl>
              <c:idx val="59"/>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CF0-4692-AB32-7C9255227179}"/>
                </c:ext>
              </c:extLst>
            </c:dLbl>
            <c:dLbl>
              <c:idx val="60"/>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CF0-4692-AB32-7C9255227179}"/>
                </c:ext>
              </c:extLst>
            </c:dLbl>
            <c:dLbl>
              <c:idx val="61"/>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CF0-4692-AB32-7C9255227179}"/>
                </c:ext>
              </c:extLst>
            </c:dLbl>
            <c:dLbl>
              <c:idx val="62"/>
              <c:layout>
                <c:manualLayout>
                  <c:x val="-6.21779795706181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CF0-4692-AB32-7C9255227179}"/>
                </c:ext>
              </c:extLst>
            </c:dLbl>
            <c:dLbl>
              <c:idx val="63"/>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CF0-4692-AB32-7C9255227179}"/>
                </c:ext>
              </c:extLst>
            </c:dLbl>
            <c:dLbl>
              <c:idx val="64"/>
              <c:layout>
                <c:manualLayout>
                  <c:x val="-6.21779795706181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CF0-4692-AB32-7C9255227179}"/>
                </c:ext>
              </c:extLst>
            </c:dLbl>
            <c:dLbl>
              <c:idx val="65"/>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6CF0-4692-AB32-7C9255227179}"/>
                </c:ext>
              </c:extLst>
            </c:dLbl>
            <c:dLbl>
              <c:idx val="66"/>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CF0-4692-AB32-7C9255227179}"/>
                </c:ext>
              </c:extLst>
            </c:dLbl>
            <c:dLbl>
              <c:idx val="67"/>
              <c:layout>
                <c:manualLayout>
                  <c:x val="-4.66334846779638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6CF0-4692-AB32-7C9255227179}"/>
                </c:ext>
              </c:extLst>
            </c:dLbl>
            <c:dLbl>
              <c:idx val="68"/>
              <c:layout>
                <c:manualLayout>
                  <c:x val="-4.66334846779638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6CF0-4692-AB32-7C9255227179}"/>
                </c:ext>
              </c:extLst>
            </c:dLbl>
            <c:numFmt formatCode="#,##0.0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市区町村別_歯科医療費!$AH$6:$AH$79</c:f>
              <c:strCache>
                <c:ptCount val="74"/>
                <c:pt idx="0">
                  <c:v>福島区</c:v>
                </c:pt>
                <c:pt idx="1">
                  <c:v>北区</c:v>
                </c:pt>
                <c:pt idx="2">
                  <c:v>吹田市</c:v>
                </c:pt>
                <c:pt idx="3">
                  <c:v>箕面市</c:v>
                </c:pt>
                <c:pt idx="4">
                  <c:v>豊能町</c:v>
                </c:pt>
                <c:pt idx="5">
                  <c:v>東住吉区</c:v>
                </c:pt>
                <c:pt idx="6">
                  <c:v>池田市</c:v>
                </c:pt>
                <c:pt idx="7">
                  <c:v>豊中市</c:v>
                </c:pt>
                <c:pt idx="8">
                  <c:v>八尾市</c:v>
                </c:pt>
                <c:pt idx="9">
                  <c:v>都島区</c:v>
                </c:pt>
                <c:pt idx="10">
                  <c:v>河内長野市</c:v>
                </c:pt>
                <c:pt idx="11">
                  <c:v>茨木市</c:v>
                </c:pt>
                <c:pt idx="12">
                  <c:v>堺市東区</c:v>
                </c:pt>
                <c:pt idx="13">
                  <c:v>天王寺区</c:v>
                </c:pt>
                <c:pt idx="14">
                  <c:v>西淀川区</c:v>
                </c:pt>
                <c:pt idx="15">
                  <c:v>高石市</c:v>
                </c:pt>
                <c:pt idx="16">
                  <c:v>東大阪市</c:v>
                </c:pt>
                <c:pt idx="17">
                  <c:v>鶴見区</c:v>
                </c:pt>
                <c:pt idx="18">
                  <c:v>中央区</c:v>
                </c:pt>
                <c:pt idx="19">
                  <c:v>大阪狭山市</c:v>
                </c:pt>
                <c:pt idx="20">
                  <c:v>堺市堺区</c:v>
                </c:pt>
                <c:pt idx="21">
                  <c:v>堺市南区</c:v>
                </c:pt>
                <c:pt idx="22">
                  <c:v>堺市</c:v>
                </c:pt>
                <c:pt idx="23">
                  <c:v>大阪市</c:v>
                </c:pt>
                <c:pt idx="24">
                  <c:v>羽曳野市</c:v>
                </c:pt>
                <c:pt idx="25">
                  <c:v>高槻市</c:v>
                </c:pt>
                <c:pt idx="26">
                  <c:v>淀川区</c:v>
                </c:pt>
                <c:pt idx="27">
                  <c:v>交野市</c:v>
                </c:pt>
                <c:pt idx="28">
                  <c:v>住吉区</c:v>
                </c:pt>
                <c:pt idx="29">
                  <c:v>河南町</c:v>
                </c:pt>
                <c:pt idx="30">
                  <c:v>此花区</c:v>
                </c:pt>
                <c:pt idx="31">
                  <c:v>阿倍野区</c:v>
                </c:pt>
                <c:pt idx="32">
                  <c:v>堺市西区</c:v>
                </c:pt>
                <c:pt idx="33">
                  <c:v>阪南市</c:v>
                </c:pt>
                <c:pt idx="34">
                  <c:v>富田林市</c:v>
                </c:pt>
                <c:pt idx="35">
                  <c:v>城東区</c:v>
                </c:pt>
                <c:pt idx="36">
                  <c:v>堺市北区</c:v>
                </c:pt>
                <c:pt idx="37">
                  <c:v>生野区</c:v>
                </c:pt>
                <c:pt idx="38">
                  <c:v>藤井寺市</c:v>
                </c:pt>
                <c:pt idx="39">
                  <c:v>東成区</c:v>
                </c:pt>
                <c:pt idx="40">
                  <c:v>和泉市</c:v>
                </c:pt>
                <c:pt idx="41">
                  <c:v>守口市</c:v>
                </c:pt>
                <c:pt idx="42">
                  <c:v>平野区</c:v>
                </c:pt>
                <c:pt idx="43">
                  <c:v>枚方市</c:v>
                </c:pt>
                <c:pt idx="44">
                  <c:v>住之江区</c:v>
                </c:pt>
                <c:pt idx="45">
                  <c:v>堺市中区</c:v>
                </c:pt>
                <c:pt idx="46">
                  <c:v>旭区</c:v>
                </c:pt>
                <c:pt idx="47">
                  <c:v>大東市</c:v>
                </c:pt>
                <c:pt idx="48">
                  <c:v>松原市</c:v>
                </c:pt>
                <c:pt idx="49">
                  <c:v>泉大津市</c:v>
                </c:pt>
                <c:pt idx="50">
                  <c:v>寝屋川市</c:v>
                </c:pt>
                <c:pt idx="51">
                  <c:v>堺市美原区</c:v>
                </c:pt>
                <c:pt idx="52">
                  <c:v>大正区</c:v>
                </c:pt>
                <c:pt idx="53">
                  <c:v>東淀川区</c:v>
                </c:pt>
                <c:pt idx="54">
                  <c:v>西区</c:v>
                </c:pt>
                <c:pt idx="55">
                  <c:v>島本町</c:v>
                </c:pt>
                <c:pt idx="56">
                  <c:v>太子町</c:v>
                </c:pt>
                <c:pt idx="57">
                  <c:v>忠岡町</c:v>
                </c:pt>
                <c:pt idx="58">
                  <c:v>門真市</c:v>
                </c:pt>
                <c:pt idx="59">
                  <c:v>港区</c:v>
                </c:pt>
                <c:pt idx="60">
                  <c:v>柏原市</c:v>
                </c:pt>
                <c:pt idx="61">
                  <c:v>田尻町</c:v>
                </c:pt>
                <c:pt idx="62">
                  <c:v>四條畷市</c:v>
                </c:pt>
                <c:pt idx="63">
                  <c:v>摂津市</c:v>
                </c:pt>
                <c:pt idx="64">
                  <c:v>能勢町</c:v>
                </c:pt>
                <c:pt idx="65">
                  <c:v>浪速区</c:v>
                </c:pt>
                <c:pt idx="66">
                  <c:v>岸和田市</c:v>
                </c:pt>
                <c:pt idx="67">
                  <c:v>西成区</c:v>
                </c:pt>
                <c:pt idx="68">
                  <c:v>岬町</c:v>
                </c:pt>
                <c:pt idx="69">
                  <c:v>泉南市</c:v>
                </c:pt>
                <c:pt idx="70">
                  <c:v>貝塚市</c:v>
                </c:pt>
                <c:pt idx="71">
                  <c:v>熊取町</c:v>
                </c:pt>
                <c:pt idx="72">
                  <c:v>千早赤阪村</c:v>
                </c:pt>
                <c:pt idx="73">
                  <c:v>泉佐野市</c:v>
                </c:pt>
              </c:strCache>
            </c:strRef>
          </c:cat>
          <c:val>
            <c:numRef>
              <c:f>市区町村別_歯科医療費!$AI$6:$AI$79</c:f>
              <c:numCache>
                <c:formatCode>General</c:formatCode>
                <c:ptCount val="74"/>
                <c:pt idx="0">
                  <c:v>3.092651394874121</c:v>
                </c:pt>
                <c:pt idx="1">
                  <c:v>3.0179326432424554</c:v>
                </c:pt>
                <c:pt idx="2">
                  <c:v>2.9485969412732294</c:v>
                </c:pt>
                <c:pt idx="3">
                  <c:v>2.9442816681316533</c:v>
                </c:pt>
                <c:pt idx="4">
                  <c:v>2.9292707292707294</c:v>
                </c:pt>
                <c:pt idx="5">
                  <c:v>2.9285813212686396</c:v>
                </c:pt>
                <c:pt idx="6">
                  <c:v>2.9230034048145273</c:v>
                </c:pt>
                <c:pt idx="7">
                  <c:v>2.8946465113208792</c:v>
                </c:pt>
                <c:pt idx="8">
                  <c:v>2.8473355401184204</c:v>
                </c:pt>
                <c:pt idx="9">
                  <c:v>2.8455471102825185</c:v>
                </c:pt>
                <c:pt idx="10">
                  <c:v>2.8451274146153476</c:v>
                </c:pt>
                <c:pt idx="11">
                  <c:v>2.8448946974969709</c:v>
                </c:pt>
                <c:pt idx="12">
                  <c:v>2.8402453830915713</c:v>
                </c:pt>
                <c:pt idx="13">
                  <c:v>2.8301991150442478</c:v>
                </c:pt>
                <c:pt idx="14">
                  <c:v>2.7946302751613143</c:v>
                </c:pt>
                <c:pt idx="15">
                  <c:v>2.7717937513655233</c:v>
                </c:pt>
                <c:pt idx="16">
                  <c:v>2.7712574693706769</c:v>
                </c:pt>
                <c:pt idx="17">
                  <c:v>2.7647215206699456</c:v>
                </c:pt>
                <c:pt idx="18">
                  <c:v>2.7591118558860495</c:v>
                </c:pt>
                <c:pt idx="19">
                  <c:v>2.7573474801061009</c:v>
                </c:pt>
                <c:pt idx="20">
                  <c:v>2.7547770700636942</c:v>
                </c:pt>
                <c:pt idx="21">
                  <c:v>2.7531289223596915</c:v>
                </c:pt>
                <c:pt idx="22">
                  <c:v>2.7452240348138259</c:v>
                </c:pt>
                <c:pt idx="23">
                  <c:v>2.7330096030903994</c:v>
                </c:pt>
                <c:pt idx="24">
                  <c:v>2.7193941286695815</c:v>
                </c:pt>
                <c:pt idx="25">
                  <c:v>2.7156045265038715</c:v>
                </c:pt>
                <c:pt idx="26">
                  <c:v>2.697116870502009</c:v>
                </c:pt>
                <c:pt idx="27">
                  <c:v>2.6880259399366944</c:v>
                </c:pt>
                <c:pt idx="28">
                  <c:v>2.6738005840634127</c:v>
                </c:pt>
                <c:pt idx="29">
                  <c:v>2.6640185369083085</c:v>
                </c:pt>
                <c:pt idx="30">
                  <c:v>2.6605092361457814</c:v>
                </c:pt>
                <c:pt idx="31">
                  <c:v>2.6472217311884982</c:v>
                </c:pt>
                <c:pt idx="32">
                  <c:v>2.6424164155545991</c:v>
                </c:pt>
                <c:pt idx="33">
                  <c:v>2.6202288144173331</c:v>
                </c:pt>
                <c:pt idx="34">
                  <c:v>2.6157033462708488</c:v>
                </c:pt>
                <c:pt idx="35">
                  <c:v>2.613843423387892</c:v>
                </c:pt>
                <c:pt idx="36">
                  <c:v>2.6085529120832267</c:v>
                </c:pt>
                <c:pt idx="37">
                  <c:v>2.6073970757983842</c:v>
                </c:pt>
                <c:pt idx="38">
                  <c:v>2.6033081020465376</c:v>
                </c:pt>
                <c:pt idx="39">
                  <c:v>2.5928672610615782</c:v>
                </c:pt>
                <c:pt idx="40">
                  <c:v>2.5775462962962963</c:v>
                </c:pt>
                <c:pt idx="41">
                  <c:v>2.5751053457820374</c:v>
                </c:pt>
                <c:pt idx="42">
                  <c:v>2.5727037969840914</c:v>
                </c:pt>
                <c:pt idx="43">
                  <c:v>2.5720472254271307</c:v>
                </c:pt>
                <c:pt idx="44">
                  <c:v>2.5574525324641728</c:v>
                </c:pt>
                <c:pt idx="45">
                  <c:v>2.5446433370961672</c:v>
                </c:pt>
                <c:pt idx="46">
                  <c:v>2.5402810453360463</c:v>
                </c:pt>
                <c:pt idx="47">
                  <c:v>2.5332446100612191</c:v>
                </c:pt>
                <c:pt idx="48">
                  <c:v>2.5270541082164328</c:v>
                </c:pt>
                <c:pt idx="49">
                  <c:v>2.5111172873818788</c:v>
                </c:pt>
                <c:pt idx="50">
                  <c:v>2.5061926308985134</c:v>
                </c:pt>
                <c:pt idx="51">
                  <c:v>2.5044910179640718</c:v>
                </c:pt>
                <c:pt idx="52">
                  <c:v>2.4981821487002365</c:v>
                </c:pt>
                <c:pt idx="53">
                  <c:v>2.4973503942096418</c:v>
                </c:pt>
                <c:pt idx="54">
                  <c:v>2.4645205168895941</c:v>
                </c:pt>
                <c:pt idx="55">
                  <c:v>2.4488834255275558</c:v>
                </c:pt>
                <c:pt idx="56">
                  <c:v>2.4400723654454999</c:v>
                </c:pt>
                <c:pt idx="57">
                  <c:v>2.4348272322955866</c:v>
                </c:pt>
                <c:pt idx="58">
                  <c:v>2.4340391689034697</c:v>
                </c:pt>
                <c:pt idx="59">
                  <c:v>2.4029306994818653</c:v>
                </c:pt>
                <c:pt idx="60">
                  <c:v>2.3737612908883627</c:v>
                </c:pt>
                <c:pt idx="61">
                  <c:v>2.371116708648195</c:v>
                </c:pt>
                <c:pt idx="62">
                  <c:v>2.3425936468177162</c:v>
                </c:pt>
                <c:pt idx="63">
                  <c:v>2.3324384080859129</c:v>
                </c:pt>
                <c:pt idx="64">
                  <c:v>2.3114377583830961</c:v>
                </c:pt>
                <c:pt idx="65">
                  <c:v>2.2421124828532237</c:v>
                </c:pt>
                <c:pt idx="66">
                  <c:v>2.2181335484087779</c:v>
                </c:pt>
                <c:pt idx="67">
                  <c:v>2.2018810438468672</c:v>
                </c:pt>
                <c:pt idx="68">
                  <c:v>2.1740834033025469</c:v>
                </c:pt>
                <c:pt idx="69">
                  <c:v>2.1216851796257381</c:v>
                </c:pt>
                <c:pt idx="70">
                  <c:v>2.0937618721981615</c:v>
                </c:pt>
                <c:pt idx="71">
                  <c:v>2.074550504312235</c:v>
                </c:pt>
                <c:pt idx="72">
                  <c:v>2.0661394680086267</c:v>
                </c:pt>
                <c:pt idx="73">
                  <c:v>2.0373994638069703</c:v>
                </c:pt>
              </c:numCache>
            </c:numRef>
          </c:val>
          <c:extLst>
            <c:ext xmlns:c16="http://schemas.microsoft.com/office/drawing/2014/chart" uri="{C3380CC4-5D6E-409C-BE32-E72D297353CC}">
              <c16:uniqueId val="{00000022-6CF0-4692-AB32-7C9255227179}"/>
            </c:ext>
          </c:extLst>
        </c:ser>
        <c:dLbls>
          <c:showLegendKey val="0"/>
          <c:showVal val="0"/>
          <c:showCatName val="0"/>
          <c:showSerName val="0"/>
          <c:showPercent val="0"/>
          <c:showBubbleSize val="0"/>
        </c:dLbls>
        <c:gapWidth val="150"/>
        <c:axId val="383279152"/>
        <c:axId val="38328083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8328550647207908"/>
                  <c:y val="-0.874721579218107"/>
                </c:manualLayout>
              </c:layout>
              <c:tx>
                <c:rich>
                  <a:bodyPr/>
                  <a:lstStyle/>
                  <a:p>
                    <a:pPr>
                      <a:defRPr sz="900"/>
                    </a:pPr>
                    <a:fld id="{FA410453-EE0B-4861-88DF-76D3CAB41282}" type="SERIESNAME">
                      <a:rPr lang="ja-JP" altLang="en-US" sz="1000" baseline="0"/>
                      <a:pPr>
                        <a:defRPr sz="900"/>
                      </a:pPr>
                      <a:t>[系列名]</a:t>
                    </a:fld>
                    <a:r>
                      <a:rPr lang="ja-JP" altLang="en-US" sz="1000" baseline="0"/>
                      <a:t>
</a:t>
                    </a:r>
                    <a:fld id="{2DA9E84A-2023-4819-84FF-FDAA9E1C0AD2}" type="XVALUE">
                      <a:rPr lang="en-US" altLang="ja-JP" sz="1000" baseline="0"/>
                      <a:pPr>
                        <a:defRPr sz="900"/>
                      </a:pPr>
                      <a:t>[X 値]</a:t>
                    </a:fld>
                    <a:endParaRPr lang="ja-JP" altLang="en-US" sz="1000" baseline="0"/>
                  </a:p>
                </c:rich>
              </c:tx>
              <c:numFmt formatCode="#,##0.00_);[Red]\(#,##0.00\)" sourceLinked="0"/>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3-6CF0-4692-AB32-7C9255227179}"/>
                </c:ext>
              </c:extLst>
            </c:dLbl>
            <c:numFmt formatCode="#,##0.00_);[Red]\(#,##0.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市区町村別_歯科医療費!$BC$6:$BC$79</c:f>
              <c:numCache>
                <c:formatCode>General</c:formatCode>
                <c:ptCount val="74"/>
                <c:pt idx="0">
                  <c:v>2.7463712787141876</c:v>
                </c:pt>
                <c:pt idx="1">
                  <c:v>2.7463712787141876</c:v>
                </c:pt>
                <c:pt idx="2">
                  <c:v>2.7463712787141876</c:v>
                </c:pt>
                <c:pt idx="3">
                  <c:v>2.7463712787141876</c:v>
                </c:pt>
                <c:pt idx="4">
                  <c:v>2.7463712787141876</c:v>
                </c:pt>
                <c:pt idx="5">
                  <c:v>2.7463712787141876</c:v>
                </c:pt>
                <c:pt idx="6">
                  <c:v>2.7463712787141876</c:v>
                </c:pt>
                <c:pt idx="7">
                  <c:v>2.7463712787141876</c:v>
                </c:pt>
                <c:pt idx="8">
                  <c:v>2.7463712787141876</c:v>
                </c:pt>
                <c:pt idx="9">
                  <c:v>2.7463712787141876</c:v>
                </c:pt>
                <c:pt idx="10">
                  <c:v>2.7463712787141876</c:v>
                </c:pt>
                <c:pt idx="11">
                  <c:v>2.7463712787141876</c:v>
                </c:pt>
                <c:pt idx="12">
                  <c:v>2.7463712787141876</c:v>
                </c:pt>
                <c:pt idx="13">
                  <c:v>2.7463712787141876</c:v>
                </c:pt>
                <c:pt idx="14">
                  <c:v>2.7463712787141876</c:v>
                </c:pt>
                <c:pt idx="15">
                  <c:v>2.7463712787141876</c:v>
                </c:pt>
                <c:pt idx="16">
                  <c:v>2.7463712787141876</c:v>
                </c:pt>
                <c:pt idx="17">
                  <c:v>2.7463712787141876</c:v>
                </c:pt>
                <c:pt idx="18">
                  <c:v>2.7463712787141876</c:v>
                </c:pt>
                <c:pt idx="19">
                  <c:v>2.7463712787141876</c:v>
                </c:pt>
                <c:pt idx="20">
                  <c:v>2.7463712787141876</c:v>
                </c:pt>
                <c:pt idx="21">
                  <c:v>2.7463712787141876</c:v>
                </c:pt>
                <c:pt idx="22">
                  <c:v>2.7463712787141876</c:v>
                </c:pt>
                <c:pt idx="23">
                  <c:v>2.7463712787141876</c:v>
                </c:pt>
                <c:pt idx="24">
                  <c:v>2.7463712787141876</c:v>
                </c:pt>
                <c:pt idx="25">
                  <c:v>2.7463712787141876</c:v>
                </c:pt>
                <c:pt idx="26">
                  <c:v>2.7463712787141876</c:v>
                </c:pt>
                <c:pt idx="27">
                  <c:v>2.7463712787141876</c:v>
                </c:pt>
                <c:pt idx="28">
                  <c:v>2.7463712787141876</c:v>
                </c:pt>
                <c:pt idx="29">
                  <c:v>2.7463712787141876</c:v>
                </c:pt>
                <c:pt idx="30">
                  <c:v>2.7463712787141876</c:v>
                </c:pt>
                <c:pt idx="31">
                  <c:v>2.7463712787141876</c:v>
                </c:pt>
                <c:pt idx="32">
                  <c:v>2.7463712787141876</c:v>
                </c:pt>
                <c:pt idx="33">
                  <c:v>2.7463712787141876</c:v>
                </c:pt>
                <c:pt idx="34">
                  <c:v>2.7463712787141876</c:v>
                </c:pt>
                <c:pt idx="35">
                  <c:v>2.7463712787141876</c:v>
                </c:pt>
                <c:pt idx="36">
                  <c:v>2.7463712787141876</c:v>
                </c:pt>
                <c:pt idx="37">
                  <c:v>2.7463712787141876</c:v>
                </c:pt>
                <c:pt idx="38">
                  <c:v>2.7463712787141876</c:v>
                </c:pt>
                <c:pt idx="39">
                  <c:v>2.7463712787141876</c:v>
                </c:pt>
                <c:pt idx="40">
                  <c:v>2.7463712787141876</c:v>
                </c:pt>
                <c:pt idx="41">
                  <c:v>2.7463712787141876</c:v>
                </c:pt>
                <c:pt idx="42">
                  <c:v>2.7463712787141876</c:v>
                </c:pt>
                <c:pt idx="43">
                  <c:v>2.7463712787141876</c:v>
                </c:pt>
                <c:pt idx="44">
                  <c:v>2.7463712787141876</c:v>
                </c:pt>
                <c:pt idx="45">
                  <c:v>2.7463712787141876</c:v>
                </c:pt>
                <c:pt idx="46">
                  <c:v>2.7463712787141876</c:v>
                </c:pt>
                <c:pt idx="47">
                  <c:v>2.7463712787141876</c:v>
                </c:pt>
                <c:pt idx="48">
                  <c:v>2.7463712787141876</c:v>
                </c:pt>
                <c:pt idx="49">
                  <c:v>2.7463712787141876</c:v>
                </c:pt>
                <c:pt idx="50">
                  <c:v>2.7463712787141876</c:v>
                </c:pt>
                <c:pt idx="51">
                  <c:v>2.7463712787141876</c:v>
                </c:pt>
                <c:pt idx="52">
                  <c:v>2.7463712787141876</c:v>
                </c:pt>
                <c:pt idx="53">
                  <c:v>2.7463712787141876</c:v>
                </c:pt>
                <c:pt idx="54">
                  <c:v>2.7463712787141876</c:v>
                </c:pt>
                <c:pt idx="55">
                  <c:v>2.7463712787141876</c:v>
                </c:pt>
                <c:pt idx="56">
                  <c:v>2.7463712787141876</c:v>
                </c:pt>
                <c:pt idx="57">
                  <c:v>2.7463712787141876</c:v>
                </c:pt>
                <c:pt idx="58">
                  <c:v>2.7463712787141876</c:v>
                </c:pt>
                <c:pt idx="59">
                  <c:v>2.7463712787141876</c:v>
                </c:pt>
                <c:pt idx="60">
                  <c:v>2.7463712787141876</c:v>
                </c:pt>
                <c:pt idx="61">
                  <c:v>2.7463712787141876</c:v>
                </c:pt>
                <c:pt idx="62">
                  <c:v>2.7463712787141876</c:v>
                </c:pt>
                <c:pt idx="63">
                  <c:v>2.7463712787141876</c:v>
                </c:pt>
                <c:pt idx="64">
                  <c:v>2.7463712787141876</c:v>
                </c:pt>
                <c:pt idx="65">
                  <c:v>2.7463712787141876</c:v>
                </c:pt>
                <c:pt idx="66">
                  <c:v>2.7463712787141876</c:v>
                </c:pt>
                <c:pt idx="67">
                  <c:v>2.7463712787141876</c:v>
                </c:pt>
                <c:pt idx="68">
                  <c:v>2.7463712787141876</c:v>
                </c:pt>
                <c:pt idx="69">
                  <c:v>2.7463712787141876</c:v>
                </c:pt>
                <c:pt idx="70">
                  <c:v>2.7463712787141876</c:v>
                </c:pt>
                <c:pt idx="71">
                  <c:v>2.7463712787141876</c:v>
                </c:pt>
                <c:pt idx="72">
                  <c:v>2.7463712787141876</c:v>
                </c:pt>
                <c:pt idx="73">
                  <c:v>2.7463712787141876</c:v>
                </c:pt>
              </c:numCache>
            </c:numRef>
          </c:xVal>
          <c:yVal>
            <c:numRef>
              <c:f>市区町村別_歯科医療費!$BH$6:$BH$79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24-6CF0-4692-AB32-7C9255227179}"/>
            </c:ext>
          </c:extLst>
        </c:ser>
        <c:dLbls>
          <c:showLegendKey val="0"/>
          <c:showVal val="0"/>
          <c:showCatName val="0"/>
          <c:showSerName val="0"/>
          <c:showPercent val="0"/>
          <c:showBubbleSize val="0"/>
        </c:dLbls>
        <c:axId val="383277472"/>
        <c:axId val="383273552"/>
      </c:scatterChart>
      <c:catAx>
        <c:axId val="383279152"/>
        <c:scaling>
          <c:orientation val="maxMin"/>
        </c:scaling>
        <c:delete val="0"/>
        <c:axPos val="l"/>
        <c:numFmt formatCode="General" sourceLinked="0"/>
        <c:majorTickMark val="none"/>
        <c:minorTickMark val="none"/>
        <c:tickLblPos val="nextTo"/>
        <c:spPr>
          <a:ln w="9525">
            <a:solidFill>
              <a:srgbClr val="7F7F7F"/>
            </a:solidFill>
            <a:prstDash val="solid"/>
          </a:ln>
        </c:spPr>
        <c:crossAx val="383280832"/>
        <c:crosses val="autoZero"/>
        <c:auto val="1"/>
        <c:lblAlgn val="ctr"/>
        <c:lblOffset val="100"/>
        <c:noMultiLvlLbl val="0"/>
      </c:catAx>
      <c:valAx>
        <c:axId val="38328083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ltLang="en-US"/>
                  <a:t>件</a:t>
                </a:r>
                <a:r>
                  <a:rPr lang="en-US" altLang="ja-JP"/>
                  <a:t>/</a:t>
                </a:r>
                <a:r>
                  <a:rPr lang="ja-JP" altLang="en-US"/>
                  <a:t>人</a:t>
                </a:r>
                <a:r>
                  <a:rPr lang="en-US"/>
                  <a:t>)</a:t>
                </a:r>
                <a:endParaRPr lang="ja-JP"/>
              </a:p>
            </c:rich>
          </c:tx>
          <c:layout>
            <c:manualLayout>
              <c:xMode val="edge"/>
              <c:yMode val="edge"/>
              <c:x val="0.91138107941217317"/>
              <c:y val="4.0233169367283945E-2"/>
            </c:manualLayout>
          </c:layout>
          <c:overlay val="0"/>
        </c:title>
        <c:numFmt formatCode="#,##0.00_ " sourceLinked="0"/>
        <c:majorTickMark val="out"/>
        <c:minorTickMark val="none"/>
        <c:tickLblPos val="nextTo"/>
        <c:spPr>
          <a:ln w="9525">
            <a:solidFill>
              <a:srgbClr val="7F7F7F"/>
            </a:solidFill>
            <a:prstDash val="solid"/>
          </a:ln>
        </c:spPr>
        <c:crossAx val="383279152"/>
        <c:crosses val="autoZero"/>
        <c:crossBetween val="between"/>
      </c:valAx>
      <c:valAx>
        <c:axId val="383273552"/>
        <c:scaling>
          <c:orientation val="minMax"/>
          <c:max val="50"/>
          <c:min val="0"/>
        </c:scaling>
        <c:delete val="1"/>
        <c:axPos val="r"/>
        <c:numFmt formatCode="General" sourceLinked="1"/>
        <c:majorTickMark val="out"/>
        <c:minorTickMark val="none"/>
        <c:tickLblPos val="nextTo"/>
        <c:crossAx val="383277472"/>
        <c:crosses val="max"/>
        <c:crossBetween val="midCat"/>
      </c:valAx>
      <c:valAx>
        <c:axId val="383277472"/>
        <c:scaling>
          <c:orientation val="minMax"/>
        </c:scaling>
        <c:delete val="1"/>
        <c:axPos val="b"/>
        <c:numFmt formatCode="General" sourceLinked="1"/>
        <c:majorTickMark val="out"/>
        <c:minorTickMark val="none"/>
        <c:tickLblPos val="nextTo"/>
        <c:crossAx val="383273552"/>
        <c:crosses val="autoZero"/>
        <c:crossBetween val="midCat"/>
      </c:valAx>
      <c:spPr>
        <a:ln>
          <a:solidFill>
            <a:srgbClr val="7F7F7F"/>
          </a:solidFill>
        </a:ln>
      </c:spPr>
    </c:plotArea>
    <c:legend>
      <c:legendPos val="r"/>
      <c:layout>
        <c:manualLayout>
          <c:xMode val="edge"/>
          <c:yMode val="edge"/>
          <c:x val="0.17445751865286502"/>
          <c:y val="1.1355737395570652E-2"/>
          <c:w val="0.63740408151228289"/>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市区町村別_歯科医療費!$AK$5</c:f>
              <c:strCache>
                <c:ptCount val="1"/>
                <c:pt idx="0">
                  <c:v>前年度との差分(受診率)</c:v>
                </c:pt>
              </c:strCache>
            </c:strRef>
          </c:tx>
          <c:spPr>
            <a:solidFill>
              <a:schemeClr val="accent1"/>
            </a:solidFill>
            <a:ln>
              <a:noFill/>
            </a:ln>
          </c:spPr>
          <c:invertIfNegative val="0"/>
          <c:dLbls>
            <c:dLbl>
              <c:idx val="8"/>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32-4986-AE5F-902B4F38C4CF}"/>
                </c:ext>
              </c:extLst>
            </c:dLbl>
            <c:dLbl>
              <c:idx val="10"/>
              <c:layout>
                <c:manualLayout>
                  <c:x val="1.865717657821032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D6-4939-A81B-0B2340892C27}"/>
                </c:ext>
              </c:extLst>
            </c:dLbl>
            <c:dLbl>
              <c:idx val="15"/>
              <c:layout>
                <c:manualLayout>
                  <c:x val="1.864960625787099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32-4986-AE5F-902B4F38C4CF}"/>
                </c:ext>
              </c:extLst>
            </c:dLbl>
            <c:dLbl>
              <c:idx val="23"/>
              <c:layout>
                <c:manualLayout>
                  <c:x val="1.865717657821032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32-4986-AE5F-902B4F38C4CF}"/>
                </c:ext>
              </c:extLst>
            </c:dLbl>
            <c:dLbl>
              <c:idx val="25"/>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85-48C3-9527-4B7BA3EAE84D}"/>
                </c:ext>
              </c:extLst>
            </c:dLbl>
            <c:dLbl>
              <c:idx val="30"/>
              <c:layout>
                <c:manualLayout>
                  <c:x val="1.864960625787099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685-48C3-9527-4B7BA3EAE84D}"/>
                </c:ext>
              </c:extLst>
            </c:dLbl>
            <c:dLbl>
              <c:idx val="35"/>
              <c:layout>
                <c:manualLayout>
                  <c:x val="1.864960625787099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685-48C3-9527-4B7BA3EAE84D}"/>
                </c:ext>
              </c:extLst>
            </c:dLbl>
            <c:dLbl>
              <c:idx val="36"/>
              <c:layout>
                <c:manualLayout>
                  <c:x val="1.864960625787099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685-48C3-9527-4B7BA3EAE84D}"/>
                </c:ext>
              </c:extLst>
            </c:dLbl>
            <c:dLbl>
              <c:idx val="41"/>
              <c:layout>
                <c:manualLayout>
                  <c:x val="1.86646247966086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685-48C3-9527-4B7BA3EAE84D}"/>
                </c:ext>
              </c:extLst>
            </c:dLbl>
            <c:dLbl>
              <c:idx val="48"/>
              <c:layout>
                <c:manualLayout>
                  <c:x val="3.1126226788725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685-48C3-9527-4B7BA3EAE84D}"/>
                </c:ext>
              </c:extLst>
            </c:dLbl>
            <c:dLbl>
              <c:idx val="50"/>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685-48C3-9527-4B7BA3EAE84D}"/>
                </c:ext>
              </c:extLst>
            </c:dLbl>
            <c:dLbl>
              <c:idx val="51"/>
              <c:layout>
                <c:manualLayout>
                  <c:x val="3.101389300304595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19-4773-B259-0182C63F95A1}"/>
                </c:ext>
              </c:extLst>
            </c:dLbl>
            <c:dLbl>
              <c:idx val="53"/>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8685-48C3-9527-4B7BA3EAE84D}"/>
                </c:ext>
              </c:extLst>
            </c:dLbl>
            <c:dLbl>
              <c:idx val="54"/>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E4-41DD-BDA2-EE5AD63643B2}"/>
                </c:ext>
              </c:extLst>
            </c:dLbl>
            <c:dLbl>
              <c:idx val="67"/>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32-4986-AE5F-902B4F38C4CF}"/>
                </c:ext>
              </c:extLst>
            </c:dLbl>
            <c:dLbl>
              <c:idx val="73"/>
              <c:layout>
                <c:manualLayout>
                  <c:x val="-4.66334846779638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32-4986-AE5F-902B4F38C4CF}"/>
                </c:ext>
              </c:extLst>
            </c:dLbl>
            <c:numFmt formatCode="#,##0.00_ ;[Red]\-#,##0.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市区町村別_歯科医療費!$AH$6:$AH$79</c:f>
              <c:strCache>
                <c:ptCount val="74"/>
                <c:pt idx="0">
                  <c:v>福島区</c:v>
                </c:pt>
                <c:pt idx="1">
                  <c:v>北区</c:v>
                </c:pt>
                <c:pt idx="2">
                  <c:v>吹田市</c:v>
                </c:pt>
                <c:pt idx="3">
                  <c:v>箕面市</c:v>
                </c:pt>
                <c:pt idx="4">
                  <c:v>豊能町</c:v>
                </c:pt>
                <c:pt idx="5">
                  <c:v>東住吉区</c:v>
                </c:pt>
                <c:pt idx="6">
                  <c:v>池田市</c:v>
                </c:pt>
                <c:pt idx="7">
                  <c:v>豊中市</c:v>
                </c:pt>
                <c:pt idx="8">
                  <c:v>八尾市</c:v>
                </c:pt>
                <c:pt idx="9">
                  <c:v>都島区</c:v>
                </c:pt>
                <c:pt idx="10">
                  <c:v>河内長野市</c:v>
                </c:pt>
                <c:pt idx="11">
                  <c:v>茨木市</c:v>
                </c:pt>
                <c:pt idx="12">
                  <c:v>堺市東区</c:v>
                </c:pt>
                <c:pt idx="13">
                  <c:v>天王寺区</c:v>
                </c:pt>
                <c:pt idx="14">
                  <c:v>西淀川区</c:v>
                </c:pt>
                <c:pt idx="15">
                  <c:v>高石市</c:v>
                </c:pt>
                <c:pt idx="16">
                  <c:v>東大阪市</c:v>
                </c:pt>
                <c:pt idx="17">
                  <c:v>鶴見区</c:v>
                </c:pt>
                <c:pt idx="18">
                  <c:v>中央区</c:v>
                </c:pt>
                <c:pt idx="19">
                  <c:v>大阪狭山市</c:v>
                </c:pt>
                <c:pt idx="20">
                  <c:v>堺市堺区</c:v>
                </c:pt>
                <c:pt idx="21">
                  <c:v>堺市南区</c:v>
                </c:pt>
                <c:pt idx="22">
                  <c:v>堺市</c:v>
                </c:pt>
                <c:pt idx="23">
                  <c:v>大阪市</c:v>
                </c:pt>
                <c:pt idx="24">
                  <c:v>羽曳野市</c:v>
                </c:pt>
                <c:pt idx="25">
                  <c:v>高槻市</c:v>
                </c:pt>
                <c:pt idx="26">
                  <c:v>淀川区</c:v>
                </c:pt>
                <c:pt idx="27">
                  <c:v>交野市</c:v>
                </c:pt>
                <c:pt idx="28">
                  <c:v>住吉区</c:v>
                </c:pt>
                <c:pt idx="29">
                  <c:v>河南町</c:v>
                </c:pt>
                <c:pt idx="30">
                  <c:v>此花区</c:v>
                </c:pt>
                <c:pt idx="31">
                  <c:v>阿倍野区</c:v>
                </c:pt>
                <c:pt idx="32">
                  <c:v>堺市西区</c:v>
                </c:pt>
                <c:pt idx="33">
                  <c:v>阪南市</c:v>
                </c:pt>
                <c:pt idx="34">
                  <c:v>富田林市</c:v>
                </c:pt>
                <c:pt idx="35">
                  <c:v>城東区</c:v>
                </c:pt>
                <c:pt idx="36">
                  <c:v>堺市北区</c:v>
                </c:pt>
                <c:pt idx="37">
                  <c:v>生野区</c:v>
                </c:pt>
                <c:pt idx="38">
                  <c:v>藤井寺市</c:v>
                </c:pt>
                <c:pt idx="39">
                  <c:v>東成区</c:v>
                </c:pt>
                <c:pt idx="40">
                  <c:v>和泉市</c:v>
                </c:pt>
                <c:pt idx="41">
                  <c:v>守口市</c:v>
                </c:pt>
                <c:pt idx="42">
                  <c:v>平野区</c:v>
                </c:pt>
                <c:pt idx="43">
                  <c:v>枚方市</c:v>
                </c:pt>
                <c:pt idx="44">
                  <c:v>住之江区</c:v>
                </c:pt>
                <c:pt idx="45">
                  <c:v>堺市中区</c:v>
                </c:pt>
                <c:pt idx="46">
                  <c:v>旭区</c:v>
                </c:pt>
                <c:pt idx="47">
                  <c:v>大東市</c:v>
                </c:pt>
                <c:pt idx="48">
                  <c:v>松原市</c:v>
                </c:pt>
                <c:pt idx="49">
                  <c:v>泉大津市</c:v>
                </c:pt>
                <c:pt idx="50">
                  <c:v>寝屋川市</c:v>
                </c:pt>
                <c:pt idx="51">
                  <c:v>堺市美原区</c:v>
                </c:pt>
                <c:pt idx="52">
                  <c:v>大正区</c:v>
                </c:pt>
                <c:pt idx="53">
                  <c:v>東淀川区</c:v>
                </c:pt>
                <c:pt idx="54">
                  <c:v>西区</c:v>
                </c:pt>
                <c:pt idx="55">
                  <c:v>島本町</c:v>
                </c:pt>
                <c:pt idx="56">
                  <c:v>太子町</c:v>
                </c:pt>
                <c:pt idx="57">
                  <c:v>忠岡町</c:v>
                </c:pt>
                <c:pt idx="58">
                  <c:v>門真市</c:v>
                </c:pt>
                <c:pt idx="59">
                  <c:v>港区</c:v>
                </c:pt>
                <c:pt idx="60">
                  <c:v>柏原市</c:v>
                </c:pt>
                <c:pt idx="61">
                  <c:v>田尻町</c:v>
                </c:pt>
                <c:pt idx="62">
                  <c:v>四條畷市</c:v>
                </c:pt>
                <c:pt idx="63">
                  <c:v>摂津市</c:v>
                </c:pt>
                <c:pt idx="64">
                  <c:v>能勢町</c:v>
                </c:pt>
                <c:pt idx="65">
                  <c:v>浪速区</c:v>
                </c:pt>
                <c:pt idx="66">
                  <c:v>岸和田市</c:v>
                </c:pt>
                <c:pt idx="67">
                  <c:v>西成区</c:v>
                </c:pt>
                <c:pt idx="68">
                  <c:v>岬町</c:v>
                </c:pt>
                <c:pt idx="69">
                  <c:v>泉南市</c:v>
                </c:pt>
                <c:pt idx="70">
                  <c:v>貝塚市</c:v>
                </c:pt>
                <c:pt idx="71">
                  <c:v>熊取町</c:v>
                </c:pt>
                <c:pt idx="72">
                  <c:v>千早赤阪村</c:v>
                </c:pt>
                <c:pt idx="73">
                  <c:v>泉佐野市</c:v>
                </c:pt>
              </c:strCache>
            </c:strRef>
          </c:cat>
          <c:val>
            <c:numRef>
              <c:f>市区町村別_歯科医療費!$AK$6:$AK$79</c:f>
              <c:numCache>
                <c:formatCode>General</c:formatCode>
                <c:ptCount val="74"/>
                <c:pt idx="0">
                  <c:v>0.18999999999999995</c:v>
                </c:pt>
                <c:pt idx="1">
                  <c:v>0.14999999999999991</c:v>
                </c:pt>
                <c:pt idx="2">
                  <c:v>9.0000000000000302E-2</c:v>
                </c:pt>
                <c:pt idx="3">
                  <c:v>0.14999999999999991</c:v>
                </c:pt>
                <c:pt idx="4">
                  <c:v>0.13000000000000034</c:v>
                </c:pt>
                <c:pt idx="5">
                  <c:v>7.0000000000000284E-2</c:v>
                </c:pt>
                <c:pt idx="6">
                  <c:v>6.0000000000000053E-2</c:v>
                </c:pt>
                <c:pt idx="7">
                  <c:v>0.10000000000000009</c:v>
                </c:pt>
                <c:pt idx="8">
                  <c:v>0.10999999999999988</c:v>
                </c:pt>
                <c:pt idx="9">
                  <c:v>0.12999999999999989</c:v>
                </c:pt>
                <c:pt idx="10">
                  <c:v>0.10999999999999988</c:v>
                </c:pt>
                <c:pt idx="11">
                  <c:v>8.0000000000000071E-2</c:v>
                </c:pt>
                <c:pt idx="12">
                  <c:v>0.11999999999999966</c:v>
                </c:pt>
                <c:pt idx="13">
                  <c:v>8.0000000000000071E-2</c:v>
                </c:pt>
                <c:pt idx="14">
                  <c:v>0.12000000000000011</c:v>
                </c:pt>
                <c:pt idx="15">
                  <c:v>0.10999999999999988</c:v>
                </c:pt>
                <c:pt idx="16">
                  <c:v>8.0000000000000071E-2</c:v>
                </c:pt>
                <c:pt idx="17">
                  <c:v>9.9999999999999645E-2</c:v>
                </c:pt>
                <c:pt idx="18">
                  <c:v>0.13999999999999968</c:v>
                </c:pt>
                <c:pt idx="19">
                  <c:v>2.9999999999999805E-2</c:v>
                </c:pt>
                <c:pt idx="20">
                  <c:v>0.10000000000000009</c:v>
                </c:pt>
                <c:pt idx="21">
                  <c:v>8.9999999999999858E-2</c:v>
                </c:pt>
                <c:pt idx="22">
                  <c:v>0.12999999999999989</c:v>
                </c:pt>
                <c:pt idx="23">
                  <c:v>0.10999999999999988</c:v>
                </c:pt>
                <c:pt idx="24">
                  <c:v>0.14000000000000012</c:v>
                </c:pt>
                <c:pt idx="25">
                  <c:v>0.15000000000000036</c:v>
                </c:pt>
                <c:pt idx="26">
                  <c:v>0.10000000000000009</c:v>
                </c:pt>
                <c:pt idx="27">
                  <c:v>8.0000000000000071E-2</c:v>
                </c:pt>
                <c:pt idx="28">
                  <c:v>0.16000000000000014</c:v>
                </c:pt>
                <c:pt idx="29">
                  <c:v>0.14000000000000012</c:v>
                </c:pt>
                <c:pt idx="30">
                  <c:v>0.11000000000000032</c:v>
                </c:pt>
                <c:pt idx="31">
                  <c:v>6.0000000000000053E-2</c:v>
                </c:pt>
                <c:pt idx="32">
                  <c:v>0.12000000000000011</c:v>
                </c:pt>
                <c:pt idx="33">
                  <c:v>0.10000000000000009</c:v>
                </c:pt>
                <c:pt idx="34">
                  <c:v>4.0000000000000036E-2</c:v>
                </c:pt>
                <c:pt idx="35">
                  <c:v>0.10999999999999988</c:v>
                </c:pt>
                <c:pt idx="36">
                  <c:v>0.10999999999999988</c:v>
                </c:pt>
                <c:pt idx="37">
                  <c:v>8.9999999999999858E-2</c:v>
                </c:pt>
                <c:pt idx="38">
                  <c:v>0.10000000000000009</c:v>
                </c:pt>
                <c:pt idx="39">
                  <c:v>4.9999999999999822E-2</c:v>
                </c:pt>
                <c:pt idx="40">
                  <c:v>0.16000000000000014</c:v>
                </c:pt>
                <c:pt idx="41">
                  <c:v>0.10999999999999988</c:v>
                </c:pt>
                <c:pt idx="42">
                  <c:v>6.0000000000000053E-2</c:v>
                </c:pt>
                <c:pt idx="43">
                  <c:v>0.12999999999999989</c:v>
                </c:pt>
                <c:pt idx="44">
                  <c:v>0.16000000000000014</c:v>
                </c:pt>
                <c:pt idx="45">
                  <c:v>0.16000000000000014</c:v>
                </c:pt>
                <c:pt idx="46">
                  <c:v>8.0000000000000071E-2</c:v>
                </c:pt>
                <c:pt idx="47">
                  <c:v>9.9999999999999645E-2</c:v>
                </c:pt>
                <c:pt idx="48">
                  <c:v>0.11999999999999966</c:v>
                </c:pt>
                <c:pt idx="49">
                  <c:v>8.9999999999999858E-2</c:v>
                </c:pt>
                <c:pt idx="50">
                  <c:v>8.9999999999999858E-2</c:v>
                </c:pt>
                <c:pt idx="51">
                  <c:v>0.12000000000000011</c:v>
                </c:pt>
                <c:pt idx="52">
                  <c:v>0.14000000000000012</c:v>
                </c:pt>
                <c:pt idx="53">
                  <c:v>0.12000000000000011</c:v>
                </c:pt>
                <c:pt idx="54">
                  <c:v>0.10999999999999988</c:v>
                </c:pt>
                <c:pt idx="55">
                  <c:v>4.0000000000000036E-2</c:v>
                </c:pt>
                <c:pt idx="56">
                  <c:v>6.0000000000000053E-2</c:v>
                </c:pt>
                <c:pt idx="57">
                  <c:v>0.12000000000000011</c:v>
                </c:pt>
                <c:pt idx="58">
                  <c:v>7.0000000000000284E-2</c:v>
                </c:pt>
                <c:pt idx="59">
                  <c:v>6.0000000000000053E-2</c:v>
                </c:pt>
                <c:pt idx="60">
                  <c:v>9.0000000000000302E-2</c:v>
                </c:pt>
                <c:pt idx="61">
                  <c:v>2.0000000000000018E-2</c:v>
                </c:pt>
                <c:pt idx="62">
                  <c:v>0.12999999999999989</c:v>
                </c:pt>
                <c:pt idx="63">
                  <c:v>5.0000000000000266E-2</c:v>
                </c:pt>
                <c:pt idx="64">
                  <c:v>0.20999999999999996</c:v>
                </c:pt>
                <c:pt idx="65">
                  <c:v>8.0000000000000071E-2</c:v>
                </c:pt>
                <c:pt idx="66">
                  <c:v>0.12000000000000011</c:v>
                </c:pt>
                <c:pt idx="67">
                  <c:v>0.11000000000000032</c:v>
                </c:pt>
                <c:pt idx="68">
                  <c:v>-5.0000000000000266E-2</c:v>
                </c:pt>
                <c:pt idx="69">
                  <c:v>5.0000000000000266E-2</c:v>
                </c:pt>
                <c:pt idx="70">
                  <c:v>0.16999999999999993</c:v>
                </c:pt>
                <c:pt idx="71">
                  <c:v>0.1399999999999999</c:v>
                </c:pt>
                <c:pt idx="72">
                  <c:v>4.9999999999999822E-2</c:v>
                </c:pt>
                <c:pt idx="73">
                  <c:v>0.10000000000000009</c:v>
                </c:pt>
              </c:numCache>
            </c:numRef>
          </c:val>
          <c:extLst>
            <c:ext xmlns:c16="http://schemas.microsoft.com/office/drawing/2014/chart" uri="{C3380CC4-5D6E-409C-BE32-E72D297353CC}">
              <c16:uniqueId val="{0000001F-8685-48C3-9527-4B7BA3EAE84D}"/>
            </c:ext>
          </c:extLst>
        </c:ser>
        <c:dLbls>
          <c:showLegendKey val="0"/>
          <c:showVal val="0"/>
          <c:showCatName val="0"/>
          <c:showSerName val="0"/>
          <c:showPercent val="0"/>
          <c:showBubbleSize val="0"/>
        </c:dLbls>
        <c:gapWidth val="150"/>
        <c:axId val="383299872"/>
        <c:axId val="3832875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23268505445775117"/>
                  <c:y val="-0.8749277324020069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8685-48C3-9527-4B7BA3EAE84D}"/>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685-48C3-9527-4B7BA3EAE84D}"/>
                </c:ext>
              </c:extLst>
            </c:dLbl>
            <c:numFmt formatCode="#,##0.00_ ;[Red]\-#,##0.0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市区町村別_歯科医療費!$BE$6:$BE$79</c:f>
              <c:numCache>
                <c:formatCode>General</c:formatCode>
                <c:ptCount val="74"/>
                <c:pt idx="0">
                  <c:v>0.12000000000000011</c:v>
                </c:pt>
                <c:pt idx="1">
                  <c:v>0.12000000000000011</c:v>
                </c:pt>
                <c:pt idx="2">
                  <c:v>0.12000000000000011</c:v>
                </c:pt>
                <c:pt idx="3">
                  <c:v>0.12000000000000011</c:v>
                </c:pt>
                <c:pt idx="4">
                  <c:v>0.12000000000000011</c:v>
                </c:pt>
                <c:pt idx="5">
                  <c:v>0.12000000000000011</c:v>
                </c:pt>
                <c:pt idx="6">
                  <c:v>0.12000000000000011</c:v>
                </c:pt>
                <c:pt idx="7">
                  <c:v>0.12000000000000011</c:v>
                </c:pt>
                <c:pt idx="8">
                  <c:v>0.12000000000000011</c:v>
                </c:pt>
                <c:pt idx="9">
                  <c:v>0.12000000000000011</c:v>
                </c:pt>
                <c:pt idx="10">
                  <c:v>0.12000000000000011</c:v>
                </c:pt>
                <c:pt idx="11">
                  <c:v>0.12000000000000011</c:v>
                </c:pt>
                <c:pt idx="12">
                  <c:v>0.12000000000000011</c:v>
                </c:pt>
                <c:pt idx="13">
                  <c:v>0.12000000000000011</c:v>
                </c:pt>
                <c:pt idx="14">
                  <c:v>0.12000000000000011</c:v>
                </c:pt>
                <c:pt idx="15">
                  <c:v>0.12000000000000011</c:v>
                </c:pt>
                <c:pt idx="16">
                  <c:v>0.12000000000000011</c:v>
                </c:pt>
                <c:pt idx="17">
                  <c:v>0.12000000000000011</c:v>
                </c:pt>
                <c:pt idx="18">
                  <c:v>0.12000000000000011</c:v>
                </c:pt>
                <c:pt idx="19">
                  <c:v>0.12000000000000011</c:v>
                </c:pt>
                <c:pt idx="20">
                  <c:v>0.12000000000000011</c:v>
                </c:pt>
                <c:pt idx="21">
                  <c:v>0.12000000000000011</c:v>
                </c:pt>
                <c:pt idx="22">
                  <c:v>0.12000000000000011</c:v>
                </c:pt>
                <c:pt idx="23">
                  <c:v>0.12000000000000011</c:v>
                </c:pt>
                <c:pt idx="24">
                  <c:v>0.12000000000000011</c:v>
                </c:pt>
                <c:pt idx="25">
                  <c:v>0.12000000000000011</c:v>
                </c:pt>
                <c:pt idx="26">
                  <c:v>0.12000000000000011</c:v>
                </c:pt>
                <c:pt idx="27">
                  <c:v>0.12000000000000011</c:v>
                </c:pt>
                <c:pt idx="28">
                  <c:v>0.12000000000000011</c:v>
                </c:pt>
                <c:pt idx="29">
                  <c:v>0.12000000000000011</c:v>
                </c:pt>
                <c:pt idx="30">
                  <c:v>0.12000000000000011</c:v>
                </c:pt>
                <c:pt idx="31">
                  <c:v>0.12000000000000011</c:v>
                </c:pt>
                <c:pt idx="32">
                  <c:v>0.12000000000000011</c:v>
                </c:pt>
                <c:pt idx="33">
                  <c:v>0.12000000000000011</c:v>
                </c:pt>
                <c:pt idx="34">
                  <c:v>0.12000000000000011</c:v>
                </c:pt>
                <c:pt idx="35">
                  <c:v>0.12000000000000011</c:v>
                </c:pt>
                <c:pt idx="36">
                  <c:v>0.12000000000000011</c:v>
                </c:pt>
                <c:pt idx="37">
                  <c:v>0.12000000000000011</c:v>
                </c:pt>
                <c:pt idx="38">
                  <c:v>0.12000000000000011</c:v>
                </c:pt>
                <c:pt idx="39">
                  <c:v>0.12000000000000011</c:v>
                </c:pt>
                <c:pt idx="40">
                  <c:v>0.12000000000000011</c:v>
                </c:pt>
                <c:pt idx="41">
                  <c:v>0.12000000000000011</c:v>
                </c:pt>
                <c:pt idx="42">
                  <c:v>0.12000000000000011</c:v>
                </c:pt>
                <c:pt idx="43">
                  <c:v>0.12000000000000011</c:v>
                </c:pt>
                <c:pt idx="44">
                  <c:v>0.12000000000000011</c:v>
                </c:pt>
                <c:pt idx="45">
                  <c:v>0.12000000000000011</c:v>
                </c:pt>
                <c:pt idx="46">
                  <c:v>0.12000000000000011</c:v>
                </c:pt>
                <c:pt idx="47">
                  <c:v>0.12000000000000011</c:v>
                </c:pt>
                <c:pt idx="48">
                  <c:v>0.12000000000000011</c:v>
                </c:pt>
                <c:pt idx="49">
                  <c:v>0.12000000000000011</c:v>
                </c:pt>
                <c:pt idx="50">
                  <c:v>0.12000000000000011</c:v>
                </c:pt>
                <c:pt idx="51">
                  <c:v>0.12000000000000011</c:v>
                </c:pt>
                <c:pt idx="52">
                  <c:v>0.12000000000000011</c:v>
                </c:pt>
                <c:pt idx="53">
                  <c:v>0.12000000000000011</c:v>
                </c:pt>
                <c:pt idx="54">
                  <c:v>0.12000000000000011</c:v>
                </c:pt>
                <c:pt idx="55">
                  <c:v>0.12000000000000011</c:v>
                </c:pt>
                <c:pt idx="56">
                  <c:v>0.12000000000000011</c:v>
                </c:pt>
                <c:pt idx="57">
                  <c:v>0.12000000000000011</c:v>
                </c:pt>
                <c:pt idx="58">
                  <c:v>0.12000000000000011</c:v>
                </c:pt>
                <c:pt idx="59">
                  <c:v>0.12000000000000011</c:v>
                </c:pt>
                <c:pt idx="60">
                  <c:v>0.12000000000000011</c:v>
                </c:pt>
                <c:pt idx="61">
                  <c:v>0.12000000000000011</c:v>
                </c:pt>
                <c:pt idx="62">
                  <c:v>0.12000000000000011</c:v>
                </c:pt>
                <c:pt idx="63">
                  <c:v>0.12000000000000011</c:v>
                </c:pt>
                <c:pt idx="64">
                  <c:v>0.12000000000000011</c:v>
                </c:pt>
                <c:pt idx="65">
                  <c:v>0.12000000000000011</c:v>
                </c:pt>
                <c:pt idx="66">
                  <c:v>0.12000000000000011</c:v>
                </c:pt>
                <c:pt idx="67">
                  <c:v>0.12000000000000011</c:v>
                </c:pt>
                <c:pt idx="68">
                  <c:v>0.12000000000000011</c:v>
                </c:pt>
                <c:pt idx="69">
                  <c:v>0.12000000000000011</c:v>
                </c:pt>
                <c:pt idx="70">
                  <c:v>0.12000000000000011</c:v>
                </c:pt>
                <c:pt idx="71">
                  <c:v>0.12000000000000011</c:v>
                </c:pt>
                <c:pt idx="72">
                  <c:v>0.12000000000000011</c:v>
                </c:pt>
                <c:pt idx="73">
                  <c:v>0.12000000000000011</c:v>
                </c:pt>
              </c:numCache>
            </c:numRef>
          </c:xVal>
          <c:yVal>
            <c:numRef>
              <c:f>市区町村別_歯科医療費!$BH$6:$BH$79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22-8685-48C3-9527-4B7BA3EAE84D}"/>
            </c:ext>
          </c:extLst>
        </c:ser>
        <c:dLbls>
          <c:showLegendKey val="0"/>
          <c:showVal val="0"/>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low"/>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ltLang="en-US"/>
                  <a:t>件</a:t>
                </a:r>
                <a:r>
                  <a:rPr lang="en-US" altLang="ja-JP"/>
                  <a:t>/</a:t>
                </a:r>
                <a:r>
                  <a:rPr lang="ja-JP" altLang="en-US"/>
                  <a:t>人</a:t>
                </a:r>
                <a:r>
                  <a:rPr lang="en-US"/>
                  <a:t>)</a:t>
                </a:r>
                <a:endParaRPr lang="ja-JP"/>
              </a:p>
            </c:rich>
          </c:tx>
          <c:layout>
            <c:manualLayout>
              <c:xMode val="edge"/>
              <c:yMode val="edge"/>
              <c:x val="0.92923027349256859"/>
              <c:y val="4.3743811085390945E-2"/>
            </c:manualLayout>
          </c:layout>
          <c:overlay val="0"/>
        </c:title>
        <c:numFmt formatCode="#,##0.00_ ;[Red]\-#,##0.0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19238182498894"/>
          <c:y val="7.8162817938155119E-2"/>
          <c:w val="0.79245144927536237"/>
          <c:h val="0.89221555105452677"/>
        </c:manualLayout>
      </c:layout>
      <c:barChart>
        <c:barDir val="bar"/>
        <c:grouping val="clustered"/>
        <c:varyColors val="0"/>
        <c:ser>
          <c:idx val="0"/>
          <c:order val="0"/>
          <c:tx>
            <c:strRef>
              <c:f>市区町村別_歯科医療費!$AL$4</c:f>
              <c:strCache>
                <c:ptCount val="1"/>
                <c:pt idx="0">
                  <c:v>一件当たりの日数</c:v>
                </c:pt>
              </c:strCache>
            </c:strRef>
          </c:tx>
          <c:spPr>
            <a:solidFill>
              <a:schemeClr val="accent4">
                <a:lumMod val="60000"/>
                <a:lumOff val="40000"/>
              </a:schemeClr>
            </a:solidFill>
            <a:ln>
              <a:noFill/>
            </a:ln>
          </c:spPr>
          <c:invertIfNegative val="0"/>
          <c:dLbls>
            <c:dLbl>
              <c:idx val="6"/>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A2-43C4-A123-760ED818FA96}"/>
                </c:ext>
              </c:extLst>
            </c:dLbl>
            <c:dLbl>
              <c:idx val="8"/>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D1E-481F-8ED8-D1D60B7191BE}"/>
                </c:ext>
              </c:extLst>
            </c:dLbl>
            <c:dLbl>
              <c:idx val="9"/>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1E-481F-8ED8-D1D60B7191BE}"/>
                </c:ext>
              </c:extLst>
            </c:dLbl>
            <c:dLbl>
              <c:idx val="10"/>
              <c:layout>
                <c:manualLayout>
                  <c:x val="-4.66334846779638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1E-481F-8ED8-D1D60B7191BE}"/>
                </c:ext>
              </c:extLst>
            </c:dLbl>
            <c:dLbl>
              <c:idx val="11"/>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D1E-481F-8ED8-D1D60B7191BE}"/>
                </c:ext>
              </c:extLst>
            </c:dLbl>
            <c:dLbl>
              <c:idx val="12"/>
              <c:layout>
                <c:manualLayout>
                  <c:x val="-1.55444948926553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1E-481F-8ED8-D1D60B7191BE}"/>
                </c:ext>
              </c:extLst>
            </c:dLbl>
            <c:dLbl>
              <c:idx val="13"/>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D1E-481F-8ED8-D1D60B7191BE}"/>
                </c:ext>
              </c:extLst>
            </c:dLbl>
            <c:dLbl>
              <c:idx val="14"/>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D1E-481F-8ED8-D1D60B7191BE}"/>
                </c:ext>
              </c:extLst>
            </c:dLbl>
            <c:dLbl>
              <c:idx val="15"/>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D1E-481F-8ED8-D1D60B7191BE}"/>
                </c:ext>
              </c:extLst>
            </c:dLbl>
            <c:dLbl>
              <c:idx val="35"/>
              <c:layout>
                <c:manualLayout>
                  <c:x val="-4.2839159152984148E-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79-46FE-A2F7-B58FC3A52727}"/>
                </c:ext>
              </c:extLst>
            </c:dLbl>
            <c:dLbl>
              <c:idx val="36"/>
              <c:layout>
                <c:manualLayout>
                  <c:x val="-4.2839159154124059E-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79-46FE-A2F7-B58FC3A52727}"/>
                </c:ext>
              </c:extLst>
            </c:dLbl>
            <c:dLbl>
              <c:idx val="37"/>
              <c:layout>
                <c:manualLayout>
                  <c:x val="1.4332758676612696E-4"/>
                  <c:y val="1.644267630865205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79-46FE-A2F7-B58FC3A52727}"/>
                </c:ext>
              </c:extLst>
            </c:dLbl>
            <c:dLbl>
              <c:idx val="38"/>
              <c:layout>
                <c:manualLayout>
                  <c:x val="2.6927471466450116E-6"/>
                  <c:y val="8.0677953049571972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779-46FE-A2F7-B58FC3A52727}"/>
                </c:ext>
              </c:extLst>
            </c:dLbl>
            <c:dLbl>
              <c:idx val="39"/>
              <c:layout>
                <c:manualLayout>
                  <c:x val="6.1198798789977351E-6"/>
                  <c:y val="8.067795297443477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79-46FE-A2F7-B58FC3A52727}"/>
                </c:ext>
              </c:extLst>
            </c:dLbl>
            <c:dLbl>
              <c:idx val="40"/>
              <c:layout>
                <c:manualLayout>
                  <c:x val="0"/>
                  <c:y val="7.925173687562094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779-46FE-A2F7-B58FC3A52727}"/>
                </c:ext>
              </c:extLst>
            </c:dLbl>
            <c:dLbl>
              <c:idx val="45"/>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79-46FE-A2F7-B58FC3A52727}"/>
                </c:ext>
              </c:extLst>
            </c:dLbl>
            <c:dLbl>
              <c:idx val="46"/>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779-46FE-A2F7-B58FC3A52727}"/>
                </c:ext>
              </c:extLst>
            </c:dLbl>
            <c:dLbl>
              <c:idx val="47"/>
              <c:layout>
                <c:manualLayout>
                  <c:x val="1.55444948926531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779-46FE-A2F7-B58FC3A52727}"/>
                </c:ext>
              </c:extLst>
            </c:dLbl>
            <c:dLbl>
              <c:idx val="48"/>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779-46FE-A2F7-B58FC3A52727}"/>
                </c:ext>
              </c:extLst>
            </c:dLbl>
            <c:dLbl>
              <c:idx val="49"/>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779-46FE-A2F7-B58FC3A52727}"/>
                </c:ext>
              </c:extLst>
            </c:dLbl>
            <c:dLbl>
              <c:idx val="50"/>
              <c:layout>
                <c:manualLayout>
                  <c:x val="6.2316288855882333E-3"/>
                  <c:y val="7.9833084985911461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779-46FE-A2F7-B58FC3A52727}"/>
                </c:ext>
              </c:extLst>
            </c:dLbl>
            <c:dLbl>
              <c:idx val="51"/>
              <c:layout>
                <c:manualLayout>
                  <c:x val="6.2177979570616987E-3"/>
                  <c:y val="0"/>
                </c:manualLayout>
              </c:layout>
              <c:tx>
                <c:rich>
                  <a:bodyPr/>
                  <a:lstStyle/>
                  <a:p>
                    <a:r>
                      <a:rPr lang="en-US" altLang="ja-JP"/>
                      <a:t>1.90</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779-46FE-A2F7-B58FC3A52727}"/>
                </c:ext>
              </c:extLst>
            </c:dLbl>
            <c:dLbl>
              <c:idx val="52"/>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779-46FE-A2F7-B58FC3A52727}"/>
                </c:ext>
              </c:extLst>
            </c:dLbl>
            <c:dLbl>
              <c:idx val="53"/>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779-46FE-A2F7-B58FC3A52727}"/>
                </c:ext>
              </c:extLst>
            </c:dLbl>
            <c:dLbl>
              <c:idx val="54"/>
              <c:layout>
                <c:manualLayout>
                  <c:x val="9.32669693559254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779-46FE-A2F7-B58FC3A52727}"/>
                </c:ext>
              </c:extLst>
            </c:dLbl>
            <c:dLbl>
              <c:idx val="55"/>
              <c:layout>
                <c:manualLayout>
                  <c:x val="1.24355959141233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779-46FE-A2F7-B58FC3A52727}"/>
                </c:ext>
              </c:extLst>
            </c:dLbl>
            <c:dLbl>
              <c:idx val="56"/>
              <c:layout>
                <c:manualLayout>
                  <c:x val="1.24355959141233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779-46FE-A2F7-B58FC3A52727}"/>
                </c:ext>
              </c:extLst>
            </c:dLbl>
            <c:dLbl>
              <c:idx val="57"/>
              <c:layout>
                <c:manualLayout>
                  <c:x val="1.3990045403388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779-46FE-A2F7-B58FC3A52727}"/>
                </c:ext>
              </c:extLst>
            </c:dLbl>
            <c:dLbl>
              <c:idx val="58"/>
              <c:layout>
                <c:manualLayout>
                  <c:x val="1.3990045403388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779-46FE-A2F7-B58FC3A52727}"/>
                </c:ext>
              </c:extLst>
            </c:dLbl>
            <c:dLbl>
              <c:idx val="59"/>
              <c:layout>
                <c:manualLayout>
                  <c:x val="1.55444948926542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779-46FE-A2F7-B58FC3A52727}"/>
                </c:ext>
              </c:extLst>
            </c:dLbl>
            <c:dLbl>
              <c:idx val="60"/>
              <c:layout>
                <c:manualLayout>
                  <c:x val="1.7101269936273578E-2"/>
                  <c:y val="8.037551455300324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779-46FE-A2F7-B58FC3A52727}"/>
                </c:ext>
              </c:extLst>
            </c:dLbl>
            <c:dLbl>
              <c:idx val="61"/>
              <c:layout>
                <c:manualLayout>
                  <c:x val="1.709894438191955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779-46FE-A2F7-B58FC3A52727}"/>
                </c:ext>
              </c:extLst>
            </c:dLbl>
            <c:dLbl>
              <c:idx val="62"/>
              <c:layout>
                <c:manualLayout>
                  <c:x val="2.020784336045052E-2"/>
                  <c:y val="8.037551440329218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779-46FE-A2F7-B58FC3A52727}"/>
                </c:ext>
              </c:extLst>
            </c:dLbl>
            <c:dLbl>
              <c:idx val="63"/>
              <c:layout>
                <c:manualLayout>
                  <c:x val="-9.32669693559254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779-46FE-A2F7-B58FC3A52727}"/>
                </c:ext>
              </c:extLst>
            </c:dLbl>
            <c:dLbl>
              <c:idx val="64"/>
              <c:layout>
                <c:manualLayout>
                  <c:x val="-7.7722474463271232E-3"/>
                  <c:y val="-1.02076903292181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779-46FE-A2F7-B58FC3A52727}"/>
                </c:ext>
              </c:extLst>
            </c:dLbl>
            <c:dLbl>
              <c:idx val="65"/>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779-46FE-A2F7-B58FC3A52727}"/>
                </c:ext>
              </c:extLst>
            </c:dLbl>
            <c:dLbl>
              <c:idx val="66"/>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779-46FE-A2F7-B58FC3A52727}"/>
                </c:ext>
              </c:extLst>
            </c:dLbl>
            <c:dLbl>
              <c:idx val="67"/>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779-46FE-A2F7-B58FC3A52727}"/>
                </c:ext>
              </c:extLst>
            </c:dLbl>
            <c:dLbl>
              <c:idx val="68"/>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779-46FE-A2F7-B58FC3A52727}"/>
                </c:ext>
              </c:extLst>
            </c:dLbl>
            <c:dLbl>
              <c:idx val="70"/>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D1E-481F-8ED8-D1D60B7191BE}"/>
                </c:ext>
              </c:extLst>
            </c:dLbl>
            <c:dLbl>
              <c:idx val="71"/>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D1E-481F-8ED8-D1D60B7191BE}"/>
                </c:ext>
              </c:extLst>
            </c:dLbl>
            <c:dLbl>
              <c:idx val="72"/>
              <c:layout>
                <c:manualLayout>
                  <c:x val="-1.55444948926553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D1E-481F-8ED8-D1D60B7191BE}"/>
                </c:ext>
              </c:extLst>
            </c:dLbl>
            <c:numFmt formatCode="#,##0.0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市区町村別_歯科医療費!$AL$6:$AL$79</c:f>
              <c:strCache>
                <c:ptCount val="74"/>
                <c:pt idx="0">
                  <c:v>忠岡町</c:v>
                </c:pt>
                <c:pt idx="1">
                  <c:v>西成区</c:v>
                </c:pt>
                <c:pt idx="2">
                  <c:v>藤井寺市</c:v>
                </c:pt>
                <c:pt idx="3">
                  <c:v>住之江区</c:v>
                </c:pt>
                <c:pt idx="4">
                  <c:v>生野区</c:v>
                </c:pt>
                <c:pt idx="5">
                  <c:v>堺市中区</c:v>
                </c:pt>
                <c:pt idx="6">
                  <c:v>平野区</c:v>
                </c:pt>
                <c:pt idx="7">
                  <c:v>旭区</c:v>
                </c:pt>
                <c:pt idx="8">
                  <c:v>住吉区</c:v>
                </c:pt>
                <c:pt idx="9">
                  <c:v>太子町</c:v>
                </c:pt>
                <c:pt idx="10">
                  <c:v>堺市美原区</c:v>
                </c:pt>
                <c:pt idx="11">
                  <c:v>堺市西区</c:v>
                </c:pt>
                <c:pt idx="12">
                  <c:v>泉大津市</c:v>
                </c:pt>
                <c:pt idx="13">
                  <c:v>西淀川区</c:v>
                </c:pt>
                <c:pt idx="14">
                  <c:v>大東市</c:v>
                </c:pt>
                <c:pt idx="15">
                  <c:v>東成区</c:v>
                </c:pt>
                <c:pt idx="16">
                  <c:v>堺市東区</c:v>
                </c:pt>
                <c:pt idx="17">
                  <c:v>田尻町</c:v>
                </c:pt>
                <c:pt idx="18">
                  <c:v>泉佐野市</c:v>
                </c:pt>
                <c:pt idx="19">
                  <c:v>堺市北区</c:v>
                </c:pt>
                <c:pt idx="20">
                  <c:v>大阪市</c:v>
                </c:pt>
                <c:pt idx="21">
                  <c:v>堺市</c:v>
                </c:pt>
                <c:pt idx="22">
                  <c:v>柏原市</c:v>
                </c:pt>
                <c:pt idx="23">
                  <c:v>門真市</c:v>
                </c:pt>
                <c:pt idx="24">
                  <c:v>城東区</c:v>
                </c:pt>
                <c:pt idx="25">
                  <c:v>阿倍野区</c:v>
                </c:pt>
                <c:pt idx="26">
                  <c:v>此花区</c:v>
                </c:pt>
                <c:pt idx="27">
                  <c:v>羽曳野市</c:v>
                </c:pt>
                <c:pt idx="28">
                  <c:v>大正区</c:v>
                </c:pt>
                <c:pt idx="29">
                  <c:v>守口市</c:v>
                </c:pt>
                <c:pt idx="30">
                  <c:v>東住吉区</c:v>
                </c:pt>
                <c:pt idx="31">
                  <c:v>鶴見区</c:v>
                </c:pt>
                <c:pt idx="32">
                  <c:v>浪速区</c:v>
                </c:pt>
                <c:pt idx="33">
                  <c:v>東大阪市</c:v>
                </c:pt>
                <c:pt idx="34">
                  <c:v>和泉市</c:v>
                </c:pt>
                <c:pt idx="35">
                  <c:v>松原市</c:v>
                </c:pt>
                <c:pt idx="36">
                  <c:v>東淀川区</c:v>
                </c:pt>
                <c:pt idx="37">
                  <c:v>堺市堺区</c:v>
                </c:pt>
                <c:pt idx="38">
                  <c:v>西区</c:v>
                </c:pt>
                <c:pt idx="39">
                  <c:v>摂津市</c:v>
                </c:pt>
                <c:pt idx="40">
                  <c:v>岬町</c:v>
                </c:pt>
                <c:pt idx="41">
                  <c:v>貝塚市</c:v>
                </c:pt>
                <c:pt idx="42">
                  <c:v>北区</c:v>
                </c:pt>
                <c:pt idx="43">
                  <c:v>岸和田市</c:v>
                </c:pt>
                <c:pt idx="44">
                  <c:v>八尾市</c:v>
                </c:pt>
                <c:pt idx="45">
                  <c:v>港区</c:v>
                </c:pt>
                <c:pt idx="46">
                  <c:v>阪南市</c:v>
                </c:pt>
                <c:pt idx="47">
                  <c:v>島本町</c:v>
                </c:pt>
                <c:pt idx="48">
                  <c:v>寝屋川市</c:v>
                </c:pt>
                <c:pt idx="49">
                  <c:v>四條畷市</c:v>
                </c:pt>
                <c:pt idx="50">
                  <c:v>淀川区</c:v>
                </c:pt>
                <c:pt idx="51">
                  <c:v>熊取町</c:v>
                </c:pt>
                <c:pt idx="52">
                  <c:v>高石市</c:v>
                </c:pt>
                <c:pt idx="53">
                  <c:v>都島区</c:v>
                </c:pt>
                <c:pt idx="54">
                  <c:v>堺市南区</c:v>
                </c:pt>
                <c:pt idx="55">
                  <c:v>富田林市</c:v>
                </c:pt>
                <c:pt idx="56">
                  <c:v>千早赤阪村</c:v>
                </c:pt>
                <c:pt idx="57">
                  <c:v>箕面市</c:v>
                </c:pt>
                <c:pt idx="58">
                  <c:v>中央区</c:v>
                </c:pt>
                <c:pt idx="59">
                  <c:v>大阪狭山市</c:v>
                </c:pt>
                <c:pt idx="60">
                  <c:v>吹田市</c:v>
                </c:pt>
                <c:pt idx="61">
                  <c:v>泉南市</c:v>
                </c:pt>
                <c:pt idx="62">
                  <c:v>天王寺区</c:v>
                </c:pt>
                <c:pt idx="63">
                  <c:v>河南町</c:v>
                </c:pt>
                <c:pt idx="64">
                  <c:v>高槻市</c:v>
                </c:pt>
                <c:pt idx="65">
                  <c:v>河内長野市</c:v>
                </c:pt>
                <c:pt idx="66">
                  <c:v>能勢町</c:v>
                </c:pt>
                <c:pt idx="67">
                  <c:v>豊中市</c:v>
                </c:pt>
                <c:pt idx="68">
                  <c:v>茨木市</c:v>
                </c:pt>
                <c:pt idx="69">
                  <c:v>交野市</c:v>
                </c:pt>
                <c:pt idx="70">
                  <c:v>福島区</c:v>
                </c:pt>
                <c:pt idx="71">
                  <c:v>池田市</c:v>
                </c:pt>
                <c:pt idx="72">
                  <c:v>枚方市</c:v>
                </c:pt>
                <c:pt idx="73">
                  <c:v>豊能町</c:v>
                </c:pt>
              </c:strCache>
            </c:strRef>
          </c:cat>
          <c:val>
            <c:numRef>
              <c:f>市区町村別_歯科医療費!$AM$6:$AM$79</c:f>
              <c:numCache>
                <c:formatCode>General</c:formatCode>
                <c:ptCount val="74"/>
                <c:pt idx="0">
                  <c:v>2.2050021076296193</c:v>
                </c:pt>
                <c:pt idx="1">
                  <c:v>2.1451690530622067</c:v>
                </c:pt>
                <c:pt idx="2">
                  <c:v>2.1189963385741977</c:v>
                </c:pt>
                <c:pt idx="3">
                  <c:v>2.1048085287156355</c:v>
                </c:pt>
                <c:pt idx="4">
                  <c:v>2.1016730304539504</c:v>
                </c:pt>
                <c:pt idx="5">
                  <c:v>2.1010815835058514</c:v>
                </c:pt>
                <c:pt idx="6">
                  <c:v>2.0920716746387766</c:v>
                </c:pt>
                <c:pt idx="7">
                  <c:v>2.0700858551725863</c:v>
                </c:pt>
                <c:pt idx="8">
                  <c:v>2.0700722410322823</c:v>
                </c:pt>
                <c:pt idx="9">
                  <c:v>2.0700648748841521</c:v>
                </c:pt>
                <c:pt idx="10">
                  <c:v>2.0613269575612674</c:v>
                </c:pt>
                <c:pt idx="11">
                  <c:v>2.0533079916734547</c:v>
                </c:pt>
                <c:pt idx="12">
                  <c:v>2.0318022505072864</c:v>
                </c:pt>
                <c:pt idx="13">
                  <c:v>2.0273619957537155</c:v>
                </c:pt>
                <c:pt idx="14">
                  <c:v>2.0223170193540252</c:v>
                </c:pt>
                <c:pt idx="15">
                  <c:v>2.0189606967252627</c:v>
                </c:pt>
                <c:pt idx="16">
                  <c:v>2.0143091772223096</c:v>
                </c:pt>
                <c:pt idx="17">
                  <c:v>2.0116855524079322</c:v>
                </c:pt>
                <c:pt idx="18">
                  <c:v>2.0056582669912495</c:v>
                </c:pt>
                <c:pt idx="19">
                  <c:v>2.0008989719030419</c:v>
                </c:pt>
                <c:pt idx="20">
                  <c:v>1.9972059281703558</c:v>
                </c:pt>
                <c:pt idx="21">
                  <c:v>1.9967911382667751</c:v>
                </c:pt>
                <c:pt idx="22">
                  <c:v>1.9963425447022314</c:v>
                </c:pt>
                <c:pt idx="23">
                  <c:v>1.9932813265806242</c:v>
                </c:pt>
                <c:pt idx="24">
                  <c:v>1.9928176962307995</c:v>
                </c:pt>
                <c:pt idx="25">
                  <c:v>1.9905177402840226</c:v>
                </c:pt>
                <c:pt idx="26">
                  <c:v>1.9869393882529556</c:v>
                </c:pt>
                <c:pt idx="27">
                  <c:v>1.9852043257728011</c:v>
                </c:pt>
                <c:pt idx="28">
                  <c:v>1.9845734036747316</c:v>
                </c:pt>
                <c:pt idx="29">
                  <c:v>1.9842459050583159</c:v>
                </c:pt>
                <c:pt idx="30">
                  <c:v>1.9812409357462639</c:v>
                </c:pt>
                <c:pt idx="31">
                  <c:v>1.9808644646377229</c:v>
                </c:pt>
                <c:pt idx="32">
                  <c:v>1.9788161517283573</c:v>
                </c:pt>
                <c:pt idx="33">
                  <c:v>1.9787254120211566</c:v>
                </c:pt>
                <c:pt idx="34">
                  <c:v>1.971122431599647</c:v>
                </c:pt>
                <c:pt idx="35">
                  <c:v>1.9691476907971754</c:v>
                </c:pt>
                <c:pt idx="36">
                  <c:v>1.9638063692509402</c:v>
                </c:pt>
                <c:pt idx="37">
                  <c:v>1.9613359023763648</c:v>
                </c:pt>
                <c:pt idx="38">
                  <c:v>1.9607211848036059</c:v>
                </c:pt>
                <c:pt idx="39">
                  <c:v>1.9578509039203738</c:v>
                </c:pt>
                <c:pt idx="40">
                  <c:v>1.9563594232749744</c:v>
                </c:pt>
                <c:pt idx="41">
                  <c:v>1.9377631005951517</c:v>
                </c:pt>
                <c:pt idx="42">
                  <c:v>1.9375845410628019</c:v>
                </c:pt>
                <c:pt idx="43">
                  <c:v>1.9374289826528293</c:v>
                </c:pt>
                <c:pt idx="44">
                  <c:v>1.9369028613533097</c:v>
                </c:pt>
                <c:pt idx="45">
                  <c:v>1.9260132744853611</c:v>
                </c:pt>
                <c:pt idx="46">
                  <c:v>1.9255409582689336</c:v>
                </c:pt>
                <c:pt idx="47">
                  <c:v>1.9243704509328201</c:v>
                </c:pt>
                <c:pt idx="48">
                  <c:v>1.9160192722358063</c:v>
                </c:pt>
                <c:pt idx="49">
                  <c:v>1.907168894289186</c:v>
                </c:pt>
                <c:pt idx="50">
                  <c:v>1.9030890369473046</c:v>
                </c:pt>
                <c:pt idx="51">
                  <c:v>1.9007891770011274</c:v>
                </c:pt>
                <c:pt idx="52">
                  <c:v>1.8980018129507745</c:v>
                </c:pt>
                <c:pt idx="53">
                  <c:v>1.896457010382018</c:v>
                </c:pt>
                <c:pt idx="54">
                  <c:v>1.8930976540620807</c:v>
                </c:pt>
                <c:pt idx="55">
                  <c:v>1.8822161175833652</c:v>
                </c:pt>
                <c:pt idx="56">
                  <c:v>1.8820459290187892</c:v>
                </c:pt>
                <c:pt idx="57">
                  <c:v>1.8739986399747899</c:v>
                </c:pt>
                <c:pt idx="58">
                  <c:v>1.8737473428484663</c:v>
                </c:pt>
                <c:pt idx="59">
                  <c:v>1.8697090965060796</c:v>
                </c:pt>
                <c:pt idx="60">
                  <c:v>1.8618637764318351</c:v>
                </c:pt>
                <c:pt idx="61">
                  <c:v>1.8610508442599756</c:v>
                </c:pt>
                <c:pt idx="62">
                  <c:v>1.8526089505569669</c:v>
                </c:pt>
                <c:pt idx="63">
                  <c:v>1.8405815109343937</c:v>
                </c:pt>
                <c:pt idx="64">
                  <c:v>1.8351122808300131</c:v>
                </c:pt>
                <c:pt idx="65">
                  <c:v>1.8174460736175544</c:v>
                </c:pt>
                <c:pt idx="66">
                  <c:v>1.8151828298887123</c:v>
                </c:pt>
                <c:pt idx="67">
                  <c:v>1.8025529634443913</c:v>
                </c:pt>
                <c:pt idx="68">
                  <c:v>1.8025044852394847</c:v>
                </c:pt>
                <c:pt idx="69">
                  <c:v>1.7852834740651387</c:v>
                </c:pt>
                <c:pt idx="70">
                  <c:v>1.7846430273917349</c:v>
                </c:pt>
                <c:pt idx="71">
                  <c:v>1.7808272366861486</c:v>
                </c:pt>
                <c:pt idx="72">
                  <c:v>1.776214236554911</c:v>
                </c:pt>
                <c:pt idx="73">
                  <c:v>1.7403314917127073</c:v>
                </c:pt>
              </c:numCache>
            </c:numRef>
          </c:val>
          <c:extLst>
            <c:ext xmlns:c16="http://schemas.microsoft.com/office/drawing/2014/chart" uri="{C3380CC4-5D6E-409C-BE32-E72D297353CC}">
              <c16:uniqueId val="{00000022-9779-46FE-A2F7-B58FC3A52727}"/>
            </c:ext>
          </c:extLst>
        </c:ser>
        <c:dLbls>
          <c:showLegendKey val="0"/>
          <c:showVal val="0"/>
          <c:showCatName val="0"/>
          <c:showSerName val="0"/>
          <c:showPercent val="0"/>
          <c:showBubbleSize val="0"/>
        </c:dLbls>
        <c:gapWidth val="150"/>
        <c:axId val="383279152"/>
        <c:axId val="38328083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4286981975117793"/>
                  <c:y val="-0.874721579218107"/>
                </c:manualLayout>
              </c:layout>
              <c:tx>
                <c:rich>
                  <a:bodyPr/>
                  <a:lstStyle/>
                  <a:p>
                    <a:pPr>
                      <a:defRPr sz="900"/>
                    </a:pPr>
                    <a:fld id="{FA410453-EE0B-4861-88DF-76D3CAB41282}" type="SERIESNAME">
                      <a:rPr lang="ja-JP" altLang="en-US" sz="1000" baseline="0"/>
                      <a:pPr>
                        <a:defRPr sz="900"/>
                      </a:pPr>
                      <a:t>[系列名]</a:t>
                    </a:fld>
                    <a:r>
                      <a:rPr lang="ja-JP" altLang="en-US" sz="1000" baseline="0"/>
                      <a:t>
</a:t>
                    </a:r>
                    <a:fld id="{2DA9E84A-2023-4819-84FF-FDAA9E1C0AD2}" type="XVALUE">
                      <a:rPr lang="en-US" altLang="ja-JP" sz="1000" baseline="0"/>
                      <a:pPr>
                        <a:defRPr sz="900"/>
                      </a:pPr>
                      <a:t>[X 値]</a:t>
                    </a:fld>
                    <a:endParaRPr lang="ja-JP" altLang="en-US" sz="1000" baseline="0"/>
                  </a:p>
                </c:rich>
              </c:tx>
              <c:numFmt formatCode="#,##0.00_);[Red]\(#,##0.00\)" sourceLinked="0"/>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3-9779-46FE-A2F7-B58FC3A52727}"/>
                </c:ext>
              </c:extLst>
            </c:dLbl>
            <c:numFmt formatCode="#,##0.00_);[Red]\(#,##0.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市区町村別_歯科医療費!$BF$6:$BF$79</c:f>
              <c:numCache>
                <c:formatCode>General</c:formatCode>
                <c:ptCount val="74"/>
                <c:pt idx="0">
                  <c:v>1.9344061895767439</c:v>
                </c:pt>
                <c:pt idx="1">
                  <c:v>1.9344061895767439</c:v>
                </c:pt>
                <c:pt idx="2">
                  <c:v>1.9344061895767439</c:v>
                </c:pt>
                <c:pt idx="3">
                  <c:v>1.9344061895767439</c:v>
                </c:pt>
                <c:pt idx="4">
                  <c:v>1.9344061895767439</c:v>
                </c:pt>
                <c:pt idx="5">
                  <c:v>1.9344061895767439</c:v>
                </c:pt>
                <c:pt idx="6">
                  <c:v>1.9344061895767439</c:v>
                </c:pt>
                <c:pt idx="7">
                  <c:v>1.9344061895767439</c:v>
                </c:pt>
                <c:pt idx="8">
                  <c:v>1.9344061895767439</c:v>
                </c:pt>
                <c:pt idx="9">
                  <c:v>1.9344061895767439</c:v>
                </c:pt>
                <c:pt idx="10">
                  <c:v>1.9344061895767439</c:v>
                </c:pt>
                <c:pt idx="11">
                  <c:v>1.9344061895767439</c:v>
                </c:pt>
                <c:pt idx="12">
                  <c:v>1.9344061895767439</c:v>
                </c:pt>
                <c:pt idx="13">
                  <c:v>1.9344061895767439</c:v>
                </c:pt>
                <c:pt idx="14">
                  <c:v>1.9344061895767439</c:v>
                </c:pt>
                <c:pt idx="15">
                  <c:v>1.9344061895767439</c:v>
                </c:pt>
                <c:pt idx="16">
                  <c:v>1.9344061895767439</c:v>
                </c:pt>
                <c:pt idx="17">
                  <c:v>1.9344061895767439</c:v>
                </c:pt>
                <c:pt idx="18">
                  <c:v>1.9344061895767439</c:v>
                </c:pt>
                <c:pt idx="19">
                  <c:v>1.9344061895767439</c:v>
                </c:pt>
                <c:pt idx="20">
                  <c:v>1.9344061895767439</c:v>
                </c:pt>
                <c:pt idx="21">
                  <c:v>1.9344061895767439</c:v>
                </c:pt>
                <c:pt idx="22">
                  <c:v>1.9344061895767439</c:v>
                </c:pt>
                <c:pt idx="23">
                  <c:v>1.9344061895767439</c:v>
                </c:pt>
                <c:pt idx="24">
                  <c:v>1.9344061895767439</c:v>
                </c:pt>
                <c:pt idx="25">
                  <c:v>1.9344061895767439</c:v>
                </c:pt>
                <c:pt idx="26">
                  <c:v>1.9344061895767439</c:v>
                </c:pt>
                <c:pt idx="27">
                  <c:v>1.9344061895767439</c:v>
                </c:pt>
                <c:pt idx="28">
                  <c:v>1.9344061895767439</c:v>
                </c:pt>
                <c:pt idx="29">
                  <c:v>1.9344061895767439</c:v>
                </c:pt>
                <c:pt idx="30">
                  <c:v>1.9344061895767439</c:v>
                </c:pt>
                <c:pt idx="31">
                  <c:v>1.9344061895767439</c:v>
                </c:pt>
                <c:pt idx="32">
                  <c:v>1.9344061895767439</c:v>
                </c:pt>
                <c:pt idx="33">
                  <c:v>1.9344061895767439</c:v>
                </c:pt>
                <c:pt idx="34">
                  <c:v>1.9344061895767439</c:v>
                </c:pt>
                <c:pt idx="35">
                  <c:v>1.9344061895767439</c:v>
                </c:pt>
                <c:pt idx="36">
                  <c:v>1.9344061895767439</c:v>
                </c:pt>
                <c:pt idx="37">
                  <c:v>1.9344061895767439</c:v>
                </c:pt>
                <c:pt idx="38">
                  <c:v>1.9344061895767439</c:v>
                </c:pt>
                <c:pt idx="39">
                  <c:v>1.9344061895767439</c:v>
                </c:pt>
                <c:pt idx="40">
                  <c:v>1.9344061895767439</c:v>
                </c:pt>
                <c:pt idx="41">
                  <c:v>1.9344061895767439</c:v>
                </c:pt>
                <c:pt idx="42">
                  <c:v>1.9344061895767439</c:v>
                </c:pt>
                <c:pt idx="43">
                  <c:v>1.9344061895767439</c:v>
                </c:pt>
                <c:pt idx="44">
                  <c:v>1.9344061895767439</c:v>
                </c:pt>
                <c:pt idx="45">
                  <c:v>1.9344061895767439</c:v>
                </c:pt>
                <c:pt idx="46">
                  <c:v>1.9344061895767439</c:v>
                </c:pt>
                <c:pt idx="47">
                  <c:v>1.9344061895767439</c:v>
                </c:pt>
                <c:pt idx="48">
                  <c:v>1.9344061895767439</c:v>
                </c:pt>
                <c:pt idx="49">
                  <c:v>1.9344061895767439</c:v>
                </c:pt>
                <c:pt idx="50">
                  <c:v>1.9344061895767439</c:v>
                </c:pt>
                <c:pt idx="51">
                  <c:v>1.9344061895767439</c:v>
                </c:pt>
                <c:pt idx="52">
                  <c:v>1.9344061895767439</c:v>
                </c:pt>
                <c:pt idx="53">
                  <c:v>1.9344061895767439</c:v>
                </c:pt>
                <c:pt idx="54">
                  <c:v>1.9344061895767439</c:v>
                </c:pt>
                <c:pt idx="55">
                  <c:v>1.9344061895767439</c:v>
                </c:pt>
                <c:pt idx="56">
                  <c:v>1.9344061895767439</c:v>
                </c:pt>
                <c:pt idx="57">
                  <c:v>1.9344061895767439</c:v>
                </c:pt>
                <c:pt idx="58">
                  <c:v>1.9344061895767439</c:v>
                </c:pt>
                <c:pt idx="59">
                  <c:v>1.9344061895767439</c:v>
                </c:pt>
                <c:pt idx="60">
                  <c:v>1.9344061895767439</c:v>
                </c:pt>
                <c:pt idx="61">
                  <c:v>1.9344061895767439</c:v>
                </c:pt>
                <c:pt idx="62">
                  <c:v>1.9344061895767439</c:v>
                </c:pt>
                <c:pt idx="63">
                  <c:v>1.9344061895767439</c:v>
                </c:pt>
                <c:pt idx="64">
                  <c:v>1.9344061895767439</c:v>
                </c:pt>
                <c:pt idx="65">
                  <c:v>1.9344061895767439</c:v>
                </c:pt>
                <c:pt idx="66">
                  <c:v>1.9344061895767439</c:v>
                </c:pt>
                <c:pt idx="67">
                  <c:v>1.9344061895767439</c:v>
                </c:pt>
                <c:pt idx="68">
                  <c:v>1.9344061895767439</c:v>
                </c:pt>
                <c:pt idx="69">
                  <c:v>1.9344061895767439</c:v>
                </c:pt>
                <c:pt idx="70">
                  <c:v>1.9344061895767439</c:v>
                </c:pt>
                <c:pt idx="71">
                  <c:v>1.9344061895767439</c:v>
                </c:pt>
                <c:pt idx="72">
                  <c:v>1.9344061895767439</c:v>
                </c:pt>
                <c:pt idx="73">
                  <c:v>1.9344061895767439</c:v>
                </c:pt>
              </c:numCache>
            </c:numRef>
          </c:xVal>
          <c:yVal>
            <c:numRef>
              <c:f>市区町村別_歯科医療費!$BH$6:$BH$79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24-9779-46FE-A2F7-B58FC3A52727}"/>
            </c:ext>
          </c:extLst>
        </c:ser>
        <c:dLbls>
          <c:showLegendKey val="0"/>
          <c:showVal val="0"/>
          <c:showCatName val="0"/>
          <c:showSerName val="0"/>
          <c:showPercent val="0"/>
          <c:showBubbleSize val="0"/>
        </c:dLbls>
        <c:axId val="383277472"/>
        <c:axId val="383273552"/>
      </c:scatterChart>
      <c:catAx>
        <c:axId val="383279152"/>
        <c:scaling>
          <c:orientation val="maxMin"/>
        </c:scaling>
        <c:delete val="0"/>
        <c:axPos val="l"/>
        <c:numFmt formatCode="General" sourceLinked="0"/>
        <c:majorTickMark val="none"/>
        <c:minorTickMark val="none"/>
        <c:tickLblPos val="nextTo"/>
        <c:spPr>
          <a:ln w="9525">
            <a:solidFill>
              <a:srgbClr val="7F7F7F"/>
            </a:solidFill>
            <a:prstDash val="solid"/>
          </a:ln>
        </c:spPr>
        <c:crossAx val="383280832"/>
        <c:crosses val="autoZero"/>
        <c:auto val="1"/>
        <c:lblAlgn val="ctr"/>
        <c:lblOffset val="100"/>
        <c:noMultiLvlLbl val="0"/>
      </c:catAx>
      <c:valAx>
        <c:axId val="38328083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ltLang="en-US"/>
                  <a:t>日</a:t>
                </a:r>
                <a:r>
                  <a:rPr lang="en-US"/>
                  <a:t>)</a:t>
                </a:r>
                <a:endParaRPr lang="ja-JP"/>
              </a:p>
            </c:rich>
          </c:tx>
          <c:layout>
            <c:manualLayout>
              <c:xMode val="edge"/>
              <c:yMode val="edge"/>
              <c:x val="0.93003450544434152"/>
              <c:y val="4.0233169367283945E-2"/>
            </c:manualLayout>
          </c:layout>
          <c:overlay val="0"/>
        </c:title>
        <c:numFmt formatCode="#,##0.00_ " sourceLinked="0"/>
        <c:majorTickMark val="out"/>
        <c:minorTickMark val="none"/>
        <c:tickLblPos val="nextTo"/>
        <c:spPr>
          <a:ln w="9525">
            <a:solidFill>
              <a:srgbClr val="7F7F7F"/>
            </a:solidFill>
            <a:prstDash val="solid"/>
          </a:ln>
        </c:spPr>
        <c:crossAx val="383279152"/>
        <c:crosses val="autoZero"/>
        <c:crossBetween val="between"/>
      </c:valAx>
      <c:valAx>
        <c:axId val="383273552"/>
        <c:scaling>
          <c:orientation val="minMax"/>
          <c:max val="50"/>
          <c:min val="0"/>
        </c:scaling>
        <c:delete val="1"/>
        <c:axPos val="r"/>
        <c:numFmt formatCode="General" sourceLinked="1"/>
        <c:majorTickMark val="out"/>
        <c:minorTickMark val="none"/>
        <c:tickLblPos val="nextTo"/>
        <c:crossAx val="383277472"/>
        <c:crosses val="max"/>
        <c:crossBetween val="midCat"/>
      </c:valAx>
      <c:valAx>
        <c:axId val="383277472"/>
        <c:scaling>
          <c:orientation val="minMax"/>
        </c:scaling>
        <c:delete val="1"/>
        <c:axPos val="b"/>
        <c:numFmt formatCode="General" sourceLinked="1"/>
        <c:majorTickMark val="out"/>
        <c:minorTickMark val="none"/>
        <c:tickLblPos val="nextTo"/>
        <c:crossAx val="383273552"/>
        <c:crosses val="autoZero"/>
        <c:crossBetween val="midCat"/>
      </c:valAx>
      <c:spPr>
        <a:ln>
          <a:solidFill>
            <a:srgbClr val="7F7F7F"/>
          </a:solidFill>
        </a:ln>
      </c:spPr>
    </c:plotArea>
    <c:legend>
      <c:legendPos val="r"/>
      <c:layout>
        <c:manualLayout>
          <c:xMode val="edge"/>
          <c:yMode val="edge"/>
          <c:x val="0.17445751865286502"/>
          <c:y val="1.1355737395570652E-2"/>
          <c:w val="0.63740408151228289"/>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19238182498894"/>
          <c:y val="7.8162817938155119E-2"/>
          <c:w val="0.79245144927536237"/>
          <c:h val="0.89221555105452677"/>
        </c:manualLayout>
      </c:layout>
      <c:barChart>
        <c:barDir val="bar"/>
        <c:grouping val="clustered"/>
        <c:varyColors val="0"/>
        <c:ser>
          <c:idx val="0"/>
          <c:order val="0"/>
          <c:tx>
            <c:strRef>
              <c:f>市区町村別_歯科医療費!$AN$4</c:f>
              <c:strCache>
                <c:ptCount val="1"/>
                <c:pt idx="0">
                  <c:v>一日当たりの医療費</c:v>
                </c:pt>
              </c:strCache>
            </c:strRef>
          </c:tx>
          <c:spPr>
            <a:solidFill>
              <a:schemeClr val="accent4">
                <a:lumMod val="60000"/>
                <a:lumOff val="40000"/>
              </a:schemeClr>
            </a:solidFill>
            <a:ln>
              <a:noFill/>
            </a:ln>
          </c:spPr>
          <c:invertIfNegative val="0"/>
          <c:dLbls>
            <c:dLbl>
              <c:idx val="0"/>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EF-4216-A813-190B751E2C9A}"/>
                </c:ext>
              </c:extLst>
            </c:dLbl>
            <c:dLbl>
              <c:idx val="48"/>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87A-4F72-962B-EE7DCBE4F068}"/>
                </c:ext>
              </c:extLst>
            </c:dLbl>
            <c:dLbl>
              <c:idx val="49"/>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87A-4F72-962B-EE7DCBE4F068}"/>
                </c:ext>
              </c:extLst>
            </c:dLbl>
            <c:dLbl>
              <c:idx val="50"/>
              <c:layout>
                <c:manualLayout>
                  <c:x val="4.66334846779615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87A-4F72-962B-EE7DCBE4F068}"/>
                </c:ext>
              </c:extLst>
            </c:dLbl>
            <c:dLbl>
              <c:idx val="51"/>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87A-4F72-962B-EE7DCBE4F068}"/>
                </c:ext>
              </c:extLst>
            </c:dLbl>
            <c:dLbl>
              <c:idx val="52"/>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87A-4F72-962B-EE7DCBE4F068}"/>
                </c:ext>
              </c:extLst>
            </c:dLbl>
            <c:dLbl>
              <c:idx val="53"/>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87A-4F72-962B-EE7DCBE4F068}"/>
                </c:ext>
              </c:extLst>
            </c:dLbl>
            <c:dLbl>
              <c:idx val="54"/>
              <c:layout>
                <c:manualLayout>
                  <c:x val="7.77224744632700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87A-4F72-962B-EE7DCBE4F068}"/>
                </c:ext>
              </c:extLst>
            </c:dLbl>
            <c:dLbl>
              <c:idx val="55"/>
              <c:layout>
                <c:manualLayout>
                  <c:x val="7.77224744632700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87A-4F72-962B-EE7DCBE4F068}"/>
                </c:ext>
              </c:extLst>
            </c:dLbl>
            <c:dLbl>
              <c:idx val="56"/>
              <c:layout>
                <c:manualLayout>
                  <c:x val="9.3266969355924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87A-4F72-962B-EE7DCBE4F068}"/>
                </c:ext>
              </c:extLst>
            </c:dLbl>
            <c:dLbl>
              <c:idx val="57"/>
              <c:layout>
                <c:manualLayout>
                  <c:x val="1.24355959141232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87A-4F72-962B-EE7DCBE4F068}"/>
                </c:ext>
              </c:extLst>
            </c:dLbl>
            <c:dLbl>
              <c:idx val="58"/>
              <c:layout>
                <c:manualLayout>
                  <c:x val="1.24355959141232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87A-4F72-962B-EE7DCBE4F068}"/>
                </c:ext>
              </c:extLst>
            </c:dLbl>
            <c:dLbl>
              <c:idx val="59"/>
              <c:layout>
                <c:manualLayout>
                  <c:x val="1.39900454033888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87A-4F72-962B-EE7DCBE4F068}"/>
                </c:ext>
              </c:extLst>
            </c:dLbl>
            <c:dLbl>
              <c:idx val="60"/>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87A-4F72-962B-EE7DCBE4F068}"/>
                </c:ext>
              </c:extLst>
            </c:dLbl>
            <c:dLbl>
              <c:idx val="61"/>
              <c:layout>
                <c:manualLayout>
                  <c:x val="1.709894438191955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87A-4F72-962B-EE7DCBE4F068}"/>
                </c:ext>
              </c:extLst>
            </c:dLbl>
            <c:dLbl>
              <c:idx val="62"/>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87A-4F72-962B-EE7DCBE4F068}"/>
                </c:ext>
              </c:extLst>
            </c:dLbl>
            <c:dLbl>
              <c:idx val="63"/>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87A-4F72-962B-EE7DCBE4F068}"/>
                </c:ext>
              </c:extLst>
            </c:dLbl>
            <c:dLbl>
              <c:idx val="64"/>
              <c:layout>
                <c:manualLayout>
                  <c:x val="2.020784336045040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87A-4F72-962B-EE7DCBE4F068}"/>
                </c:ext>
              </c:extLst>
            </c:dLbl>
            <c:dLbl>
              <c:idx val="65"/>
              <c:layout>
                <c:manualLayout>
                  <c:x val="2.02078433604505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87A-4F72-962B-EE7DCBE4F068}"/>
                </c:ext>
              </c:extLst>
            </c:dLbl>
            <c:dLbl>
              <c:idx val="66"/>
              <c:layout>
                <c:manualLayout>
                  <c:x val="2.17622928497159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87A-4F72-962B-EE7DCBE4F068}"/>
                </c:ext>
              </c:extLst>
            </c:dLbl>
            <c:dLbl>
              <c:idx val="67"/>
              <c:layout>
                <c:manualLayout>
                  <c:x val="2.3316742338981372E-2"/>
                  <c:y val="8.037551455300324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387A-4F72-962B-EE7DCBE4F068}"/>
                </c:ext>
              </c:extLst>
            </c:dLbl>
            <c:dLbl>
              <c:idx val="68"/>
              <c:layout>
                <c:manualLayout>
                  <c:x val="2.4871191828246795E-2"/>
                  <c:y val="8.0375514553003249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87A-4F72-962B-EE7DCBE4F068}"/>
                </c:ext>
              </c:extLst>
            </c:dLbl>
            <c:dLbl>
              <c:idx val="69"/>
              <c:layout>
                <c:manualLayout>
                  <c:x val="-9.32669693559254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EF-4216-A813-190B751E2C9A}"/>
                </c:ext>
              </c:extLst>
            </c:dLbl>
            <c:dLbl>
              <c:idx val="70"/>
              <c:layout>
                <c:manualLayout>
                  <c:x val="-7.772247446327237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EF-4216-A813-190B751E2C9A}"/>
                </c:ext>
              </c:extLst>
            </c:dLbl>
            <c:dLbl>
              <c:idx val="71"/>
              <c:layout>
                <c:manualLayout>
                  <c:x val="-7.772247446327237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EF-4216-A813-190B751E2C9A}"/>
                </c:ext>
              </c:extLst>
            </c:dLbl>
            <c:dLbl>
              <c:idx val="72"/>
              <c:layout>
                <c:manualLayout>
                  <c:x val="-7.772247446327237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EF-4216-A813-190B751E2C9A}"/>
                </c:ext>
              </c:extLst>
            </c:dLbl>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市区町村別_歯科医療費!$AN$6:$AN$79</c:f>
              <c:strCache>
                <c:ptCount val="74"/>
                <c:pt idx="0">
                  <c:v>泉佐野市</c:v>
                </c:pt>
                <c:pt idx="1">
                  <c:v>豊能町</c:v>
                </c:pt>
                <c:pt idx="2">
                  <c:v>泉南市</c:v>
                </c:pt>
                <c:pt idx="3">
                  <c:v>熊取町</c:v>
                </c:pt>
                <c:pt idx="4">
                  <c:v>能勢町</c:v>
                </c:pt>
                <c:pt idx="5">
                  <c:v>貝塚市</c:v>
                </c:pt>
                <c:pt idx="6">
                  <c:v>福島区</c:v>
                </c:pt>
                <c:pt idx="7">
                  <c:v>岸和田市</c:v>
                </c:pt>
                <c:pt idx="8">
                  <c:v>都島区</c:v>
                </c:pt>
                <c:pt idx="9">
                  <c:v>茨木市</c:v>
                </c:pt>
                <c:pt idx="10">
                  <c:v>堺市南区</c:v>
                </c:pt>
                <c:pt idx="11">
                  <c:v>門真市</c:v>
                </c:pt>
                <c:pt idx="12">
                  <c:v>四條畷市</c:v>
                </c:pt>
                <c:pt idx="13">
                  <c:v>豊中市</c:v>
                </c:pt>
                <c:pt idx="14">
                  <c:v>淀川区</c:v>
                </c:pt>
                <c:pt idx="15">
                  <c:v>和泉市</c:v>
                </c:pt>
                <c:pt idx="16">
                  <c:v>港区</c:v>
                </c:pt>
                <c:pt idx="17">
                  <c:v>西区</c:v>
                </c:pt>
                <c:pt idx="18">
                  <c:v>大阪狭山市</c:v>
                </c:pt>
                <c:pt idx="19">
                  <c:v>堺市西区</c:v>
                </c:pt>
                <c:pt idx="20">
                  <c:v>泉大津市</c:v>
                </c:pt>
                <c:pt idx="21">
                  <c:v>八尾市</c:v>
                </c:pt>
                <c:pt idx="22">
                  <c:v>大東市</c:v>
                </c:pt>
                <c:pt idx="23">
                  <c:v>住之江区</c:v>
                </c:pt>
                <c:pt idx="24">
                  <c:v>太子町</c:v>
                </c:pt>
                <c:pt idx="25">
                  <c:v>此花区</c:v>
                </c:pt>
                <c:pt idx="26">
                  <c:v>北区</c:v>
                </c:pt>
                <c:pt idx="27">
                  <c:v>河内長野市</c:v>
                </c:pt>
                <c:pt idx="28">
                  <c:v>生野区</c:v>
                </c:pt>
                <c:pt idx="29">
                  <c:v>東淀川区</c:v>
                </c:pt>
                <c:pt idx="30">
                  <c:v>富田林市</c:v>
                </c:pt>
                <c:pt idx="31">
                  <c:v>摂津市</c:v>
                </c:pt>
                <c:pt idx="32">
                  <c:v>交野市</c:v>
                </c:pt>
                <c:pt idx="33">
                  <c:v>高石市</c:v>
                </c:pt>
                <c:pt idx="34">
                  <c:v>岬町</c:v>
                </c:pt>
                <c:pt idx="35">
                  <c:v>阿倍野区</c:v>
                </c:pt>
                <c:pt idx="36">
                  <c:v>河南町</c:v>
                </c:pt>
                <c:pt idx="37">
                  <c:v>西成区</c:v>
                </c:pt>
                <c:pt idx="38">
                  <c:v>箕面市</c:v>
                </c:pt>
                <c:pt idx="39">
                  <c:v>枚方市</c:v>
                </c:pt>
                <c:pt idx="40">
                  <c:v>東住吉区</c:v>
                </c:pt>
                <c:pt idx="41">
                  <c:v>浪速区</c:v>
                </c:pt>
                <c:pt idx="42">
                  <c:v>吹田市</c:v>
                </c:pt>
                <c:pt idx="43">
                  <c:v>守口市</c:v>
                </c:pt>
                <c:pt idx="44">
                  <c:v>堺市堺区</c:v>
                </c:pt>
                <c:pt idx="45">
                  <c:v>阪南市</c:v>
                </c:pt>
                <c:pt idx="46">
                  <c:v>堺市</c:v>
                </c:pt>
                <c:pt idx="47">
                  <c:v>千早赤阪村</c:v>
                </c:pt>
                <c:pt idx="48">
                  <c:v>大阪市</c:v>
                </c:pt>
                <c:pt idx="49">
                  <c:v>松原市</c:v>
                </c:pt>
                <c:pt idx="50">
                  <c:v>東大阪市</c:v>
                </c:pt>
                <c:pt idx="51">
                  <c:v>鶴見区</c:v>
                </c:pt>
                <c:pt idx="52">
                  <c:v>堺市中区</c:v>
                </c:pt>
                <c:pt idx="53">
                  <c:v>羽曳野市</c:v>
                </c:pt>
                <c:pt idx="54">
                  <c:v>城東区</c:v>
                </c:pt>
                <c:pt idx="55">
                  <c:v>平野区</c:v>
                </c:pt>
                <c:pt idx="56">
                  <c:v>池田市</c:v>
                </c:pt>
                <c:pt idx="57">
                  <c:v>島本町</c:v>
                </c:pt>
                <c:pt idx="58">
                  <c:v>堺市北区</c:v>
                </c:pt>
                <c:pt idx="59">
                  <c:v>旭区</c:v>
                </c:pt>
                <c:pt idx="60">
                  <c:v>高槻市</c:v>
                </c:pt>
                <c:pt idx="61">
                  <c:v>田尻町</c:v>
                </c:pt>
                <c:pt idx="62">
                  <c:v>東成区</c:v>
                </c:pt>
                <c:pt idx="63">
                  <c:v>中央区</c:v>
                </c:pt>
                <c:pt idx="64">
                  <c:v>天王寺区</c:v>
                </c:pt>
                <c:pt idx="65">
                  <c:v>寝屋川市</c:v>
                </c:pt>
                <c:pt idx="66">
                  <c:v>藤井寺市</c:v>
                </c:pt>
                <c:pt idx="67">
                  <c:v>柏原市</c:v>
                </c:pt>
                <c:pt idx="68">
                  <c:v>住吉区</c:v>
                </c:pt>
                <c:pt idx="69">
                  <c:v>堺市東区</c:v>
                </c:pt>
                <c:pt idx="70">
                  <c:v>忠岡町</c:v>
                </c:pt>
                <c:pt idx="71">
                  <c:v>大正区</c:v>
                </c:pt>
                <c:pt idx="72">
                  <c:v>堺市美原区</c:v>
                </c:pt>
                <c:pt idx="73">
                  <c:v>西淀川区</c:v>
                </c:pt>
              </c:strCache>
            </c:strRef>
          </c:cat>
          <c:val>
            <c:numRef>
              <c:f>市区町村別_歯科医療費!$AO$6:$AO$79</c:f>
              <c:numCache>
                <c:formatCode>General</c:formatCode>
                <c:ptCount val="74"/>
                <c:pt idx="0">
                  <c:v>9224.861238682588</c:v>
                </c:pt>
                <c:pt idx="1">
                  <c:v>9195.5112678816386</c:v>
                </c:pt>
                <c:pt idx="2">
                  <c:v>9109.6292260124683</c:v>
                </c:pt>
                <c:pt idx="3">
                  <c:v>9013.0089709371296</c:v>
                </c:pt>
                <c:pt idx="4">
                  <c:v>8970.4433982920946</c:v>
                </c:pt>
                <c:pt idx="5">
                  <c:v>8956.6151656460097</c:v>
                </c:pt>
                <c:pt idx="6">
                  <c:v>8924.9653783722697</c:v>
                </c:pt>
                <c:pt idx="7">
                  <c:v>8756.5753831717229</c:v>
                </c:pt>
                <c:pt idx="8">
                  <c:v>8658.4723421783438</c:v>
                </c:pt>
                <c:pt idx="9">
                  <c:v>8647.1231802461189</c:v>
                </c:pt>
                <c:pt idx="10">
                  <c:v>8643.2854439742659</c:v>
                </c:pt>
                <c:pt idx="11">
                  <c:v>8635.5990861311184</c:v>
                </c:pt>
                <c:pt idx="12">
                  <c:v>8612.7308868501532</c:v>
                </c:pt>
                <c:pt idx="13">
                  <c:v>8594.9677235708077</c:v>
                </c:pt>
                <c:pt idx="14">
                  <c:v>8582.1542484559668</c:v>
                </c:pt>
                <c:pt idx="15">
                  <c:v>8581.1417035215745</c:v>
                </c:pt>
                <c:pt idx="16">
                  <c:v>8577.7832977644048</c:v>
                </c:pt>
                <c:pt idx="17">
                  <c:v>8577.2362186253813</c:v>
                </c:pt>
                <c:pt idx="18">
                  <c:v>8572.4840502160932</c:v>
                </c:pt>
                <c:pt idx="19">
                  <c:v>8554.3550050689828</c:v>
                </c:pt>
                <c:pt idx="20">
                  <c:v>8527.956493317839</c:v>
                </c:pt>
                <c:pt idx="21">
                  <c:v>8519.1774134236184</c:v>
                </c:pt>
                <c:pt idx="22">
                  <c:v>8494.9591628912258</c:v>
                </c:pt>
                <c:pt idx="23">
                  <c:v>8493.3162897536695</c:v>
                </c:pt>
                <c:pt idx="24">
                  <c:v>8490.4083094555881</c:v>
                </c:pt>
                <c:pt idx="25">
                  <c:v>8464.3139662271915</c:v>
                </c:pt>
                <c:pt idx="26">
                  <c:v>8460.5836740799841</c:v>
                </c:pt>
                <c:pt idx="27">
                  <c:v>8452.0140299230497</c:v>
                </c:pt>
                <c:pt idx="28">
                  <c:v>8451.3018483736778</c:v>
                </c:pt>
                <c:pt idx="29">
                  <c:v>8451.1556301280816</c:v>
                </c:pt>
                <c:pt idx="30">
                  <c:v>8437.4745387139392</c:v>
                </c:pt>
                <c:pt idx="31">
                  <c:v>8433.4782383150905</c:v>
                </c:pt>
                <c:pt idx="32">
                  <c:v>8427.8349420849427</c:v>
                </c:pt>
                <c:pt idx="33">
                  <c:v>8403.4976535570422</c:v>
                </c:pt>
                <c:pt idx="34">
                  <c:v>8385.4504178456282</c:v>
                </c:pt>
                <c:pt idx="35">
                  <c:v>8370.0139780377067</c:v>
                </c:pt>
                <c:pt idx="36">
                  <c:v>8366.9114966583402</c:v>
                </c:pt>
                <c:pt idx="37">
                  <c:v>8359.4473735872343</c:v>
                </c:pt>
                <c:pt idx="38">
                  <c:v>8358.7811202860448</c:v>
                </c:pt>
                <c:pt idx="39">
                  <c:v>8356.6269278404725</c:v>
                </c:pt>
                <c:pt idx="40">
                  <c:v>8351.3288299040432</c:v>
                </c:pt>
                <c:pt idx="41">
                  <c:v>8345.6459903381638</c:v>
                </c:pt>
                <c:pt idx="42">
                  <c:v>8345.4341684739193</c:v>
                </c:pt>
                <c:pt idx="43">
                  <c:v>8322.8659325377575</c:v>
                </c:pt>
                <c:pt idx="44">
                  <c:v>8317.8060940467622</c:v>
                </c:pt>
                <c:pt idx="45">
                  <c:v>8314.7554833142694</c:v>
                </c:pt>
                <c:pt idx="46">
                  <c:v>8310.5488872011629</c:v>
                </c:pt>
                <c:pt idx="47">
                  <c:v>8309.7448696616757</c:v>
                </c:pt>
                <c:pt idx="48">
                  <c:v>8299.4579024514478</c:v>
                </c:pt>
                <c:pt idx="49">
                  <c:v>8295.7464761722113</c:v>
                </c:pt>
                <c:pt idx="50">
                  <c:v>8261.0080905724444</c:v>
                </c:pt>
                <c:pt idx="51">
                  <c:v>8257.8435679611648</c:v>
                </c:pt>
                <c:pt idx="52">
                  <c:v>8224.3118408220307</c:v>
                </c:pt>
                <c:pt idx="53">
                  <c:v>8220.8106674894188</c:v>
                </c:pt>
                <c:pt idx="54">
                  <c:v>8215.1392422315093</c:v>
                </c:pt>
                <c:pt idx="55">
                  <c:v>8210.7430135168761</c:v>
                </c:pt>
                <c:pt idx="56">
                  <c:v>8179.2825585531828</c:v>
                </c:pt>
                <c:pt idx="57">
                  <c:v>8151.1399008781846</c:v>
                </c:pt>
                <c:pt idx="58">
                  <c:v>8149.7926758538442</c:v>
                </c:pt>
                <c:pt idx="59">
                  <c:v>8130.3160745810255</c:v>
                </c:pt>
                <c:pt idx="60">
                  <c:v>8066.2249725282936</c:v>
                </c:pt>
                <c:pt idx="61">
                  <c:v>8066.1204013377928</c:v>
                </c:pt>
                <c:pt idx="62">
                  <c:v>8050.0397937094103</c:v>
                </c:pt>
                <c:pt idx="63">
                  <c:v>8049.6049592804184</c:v>
                </c:pt>
                <c:pt idx="64">
                  <c:v>8035.0433553450493</c:v>
                </c:pt>
                <c:pt idx="65">
                  <c:v>8032.5223192651065</c:v>
                </c:pt>
                <c:pt idx="66">
                  <c:v>8024.8115396994799</c:v>
                </c:pt>
                <c:pt idx="67">
                  <c:v>8010.9051205655387</c:v>
                </c:pt>
                <c:pt idx="68">
                  <c:v>7966.5257437459013</c:v>
                </c:pt>
                <c:pt idx="69">
                  <c:v>7939.0190997431027</c:v>
                </c:pt>
                <c:pt idx="70">
                  <c:v>7897.6167718090865</c:v>
                </c:pt>
                <c:pt idx="71">
                  <c:v>7893.211051222821</c:v>
                </c:pt>
                <c:pt idx="72">
                  <c:v>7864.5325639389894</c:v>
                </c:pt>
                <c:pt idx="73">
                  <c:v>7482.918013902161</c:v>
                </c:pt>
              </c:numCache>
            </c:numRef>
          </c:val>
          <c:extLst>
            <c:ext xmlns:c16="http://schemas.microsoft.com/office/drawing/2014/chart" uri="{C3380CC4-5D6E-409C-BE32-E72D297353CC}">
              <c16:uniqueId val="{00000022-387A-4F72-962B-EE7DCBE4F068}"/>
            </c:ext>
          </c:extLst>
        </c:ser>
        <c:dLbls>
          <c:showLegendKey val="0"/>
          <c:showVal val="0"/>
          <c:showCatName val="0"/>
          <c:showSerName val="0"/>
          <c:showPercent val="0"/>
          <c:showBubbleSize val="0"/>
        </c:dLbls>
        <c:gapWidth val="150"/>
        <c:axId val="383279152"/>
        <c:axId val="38328083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3976092077264707"/>
                  <c:y val="-0.874721579218107"/>
                </c:manualLayout>
              </c:layout>
              <c:tx>
                <c:rich>
                  <a:bodyPr/>
                  <a:lstStyle/>
                  <a:p>
                    <a:pPr>
                      <a:defRPr sz="900"/>
                    </a:pPr>
                    <a:fld id="{FA410453-EE0B-4861-88DF-76D3CAB41282}" type="SERIESNAME">
                      <a:rPr lang="ja-JP" altLang="en-US" sz="1000" baseline="0"/>
                      <a:pPr>
                        <a:defRPr sz="900"/>
                      </a:pPr>
                      <a:t>[系列名]</a:t>
                    </a:fld>
                    <a:r>
                      <a:rPr lang="ja-JP" altLang="en-US" sz="1000" baseline="0"/>
                      <a:t>
</a:t>
                    </a:r>
                    <a:fld id="{2DA9E84A-2023-4819-84FF-FDAA9E1C0AD2}" type="XVALUE">
                      <a:rPr lang="en-US" altLang="ja-JP" sz="1000" baseline="0"/>
                      <a:pPr>
                        <a:defRPr sz="900"/>
                      </a:pPr>
                      <a:t>[X 値]</a:t>
                    </a:fld>
                    <a:endParaRPr lang="ja-JP" altLang="en-US" sz="1000" baseline="0"/>
                  </a:p>
                </c:rich>
              </c:tx>
              <c:numFmt formatCode="#,##0_);[Red]\(#,##0\)" sourceLinked="0"/>
              <c:spPr/>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3-387A-4F72-962B-EE7DCBE4F068}"/>
                </c:ext>
              </c:extLst>
            </c:dLbl>
            <c:numFmt formatCode="#,##0_);[Red]\(#,##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市区町村別_歯科医療費!$BG$6:$BG$79</c:f>
              <c:numCache>
                <c:formatCode>General</c:formatCode>
                <c:ptCount val="74"/>
                <c:pt idx="0">
                  <c:v>8368.0630614819838</c:v>
                </c:pt>
                <c:pt idx="1">
                  <c:v>8368.0630614819838</c:v>
                </c:pt>
                <c:pt idx="2">
                  <c:v>8368.0630614819838</c:v>
                </c:pt>
                <c:pt idx="3">
                  <c:v>8368.0630614819838</c:v>
                </c:pt>
                <c:pt idx="4">
                  <c:v>8368.0630614819838</c:v>
                </c:pt>
                <c:pt idx="5">
                  <c:v>8368.0630614819838</c:v>
                </c:pt>
                <c:pt idx="6">
                  <c:v>8368.0630614819838</c:v>
                </c:pt>
                <c:pt idx="7">
                  <c:v>8368.0630614819838</c:v>
                </c:pt>
                <c:pt idx="8">
                  <c:v>8368.0630614819838</c:v>
                </c:pt>
                <c:pt idx="9">
                  <c:v>8368.0630614819838</c:v>
                </c:pt>
                <c:pt idx="10">
                  <c:v>8368.0630614819838</c:v>
                </c:pt>
                <c:pt idx="11">
                  <c:v>8368.0630614819838</c:v>
                </c:pt>
                <c:pt idx="12">
                  <c:v>8368.0630614819838</c:v>
                </c:pt>
                <c:pt idx="13">
                  <c:v>8368.0630614819838</c:v>
                </c:pt>
                <c:pt idx="14">
                  <c:v>8368.0630614819838</c:v>
                </c:pt>
                <c:pt idx="15">
                  <c:v>8368.0630614819838</c:v>
                </c:pt>
                <c:pt idx="16">
                  <c:v>8368.0630614819838</c:v>
                </c:pt>
                <c:pt idx="17">
                  <c:v>8368.0630614819838</c:v>
                </c:pt>
                <c:pt idx="18">
                  <c:v>8368.0630614819838</c:v>
                </c:pt>
                <c:pt idx="19">
                  <c:v>8368.0630614819838</c:v>
                </c:pt>
                <c:pt idx="20">
                  <c:v>8368.0630614819838</c:v>
                </c:pt>
                <c:pt idx="21">
                  <c:v>8368.0630614819838</c:v>
                </c:pt>
                <c:pt idx="22">
                  <c:v>8368.0630614819838</c:v>
                </c:pt>
                <c:pt idx="23">
                  <c:v>8368.0630614819838</c:v>
                </c:pt>
                <c:pt idx="24">
                  <c:v>8368.0630614819838</c:v>
                </c:pt>
                <c:pt idx="25">
                  <c:v>8368.0630614819838</c:v>
                </c:pt>
                <c:pt idx="26">
                  <c:v>8368.0630614819838</c:v>
                </c:pt>
                <c:pt idx="27">
                  <c:v>8368.0630614819838</c:v>
                </c:pt>
                <c:pt idx="28">
                  <c:v>8368.0630614819838</c:v>
                </c:pt>
                <c:pt idx="29">
                  <c:v>8368.0630614819838</c:v>
                </c:pt>
                <c:pt idx="30">
                  <c:v>8368.0630614819838</c:v>
                </c:pt>
                <c:pt idx="31">
                  <c:v>8368.0630614819838</c:v>
                </c:pt>
                <c:pt idx="32">
                  <c:v>8368.0630614819838</c:v>
                </c:pt>
                <c:pt idx="33">
                  <c:v>8368.0630614819838</c:v>
                </c:pt>
                <c:pt idx="34">
                  <c:v>8368.0630614819838</c:v>
                </c:pt>
                <c:pt idx="35">
                  <c:v>8368.0630614819838</c:v>
                </c:pt>
                <c:pt idx="36">
                  <c:v>8368.0630614819838</c:v>
                </c:pt>
                <c:pt idx="37">
                  <c:v>8368.0630614819838</c:v>
                </c:pt>
                <c:pt idx="38">
                  <c:v>8368.0630614819838</c:v>
                </c:pt>
                <c:pt idx="39">
                  <c:v>8368.0630614819838</c:v>
                </c:pt>
                <c:pt idx="40">
                  <c:v>8368.0630614819838</c:v>
                </c:pt>
                <c:pt idx="41">
                  <c:v>8368.0630614819838</c:v>
                </c:pt>
                <c:pt idx="42">
                  <c:v>8368.0630614819838</c:v>
                </c:pt>
                <c:pt idx="43">
                  <c:v>8368.0630614819838</c:v>
                </c:pt>
                <c:pt idx="44">
                  <c:v>8368.0630614819838</c:v>
                </c:pt>
                <c:pt idx="45">
                  <c:v>8368.0630614819838</c:v>
                </c:pt>
                <c:pt idx="46">
                  <c:v>8368.0630614819838</c:v>
                </c:pt>
                <c:pt idx="47">
                  <c:v>8368.0630614819838</c:v>
                </c:pt>
                <c:pt idx="48">
                  <c:v>8368.0630614819838</c:v>
                </c:pt>
                <c:pt idx="49">
                  <c:v>8368.0630614819838</c:v>
                </c:pt>
                <c:pt idx="50">
                  <c:v>8368.0630614819838</c:v>
                </c:pt>
                <c:pt idx="51">
                  <c:v>8368.0630614819838</c:v>
                </c:pt>
                <c:pt idx="52">
                  <c:v>8368.0630614819838</c:v>
                </c:pt>
                <c:pt idx="53">
                  <c:v>8368.0630614819838</c:v>
                </c:pt>
                <c:pt idx="54">
                  <c:v>8368.0630614819838</c:v>
                </c:pt>
                <c:pt idx="55">
                  <c:v>8368.0630614819838</c:v>
                </c:pt>
                <c:pt idx="56">
                  <c:v>8368.0630614819838</c:v>
                </c:pt>
                <c:pt idx="57">
                  <c:v>8368.0630614819838</c:v>
                </c:pt>
                <c:pt idx="58">
                  <c:v>8368.0630614819838</c:v>
                </c:pt>
                <c:pt idx="59">
                  <c:v>8368.0630614819838</c:v>
                </c:pt>
                <c:pt idx="60">
                  <c:v>8368.0630614819838</c:v>
                </c:pt>
                <c:pt idx="61">
                  <c:v>8368.0630614819838</c:v>
                </c:pt>
                <c:pt idx="62">
                  <c:v>8368.0630614819838</c:v>
                </c:pt>
                <c:pt idx="63">
                  <c:v>8368.0630614819838</c:v>
                </c:pt>
                <c:pt idx="64">
                  <c:v>8368.0630614819838</c:v>
                </c:pt>
                <c:pt idx="65">
                  <c:v>8368.0630614819838</c:v>
                </c:pt>
                <c:pt idx="66">
                  <c:v>8368.0630614819838</c:v>
                </c:pt>
                <c:pt idx="67">
                  <c:v>8368.0630614819838</c:v>
                </c:pt>
                <c:pt idx="68">
                  <c:v>8368.0630614819838</c:v>
                </c:pt>
                <c:pt idx="69">
                  <c:v>8368.0630614819838</c:v>
                </c:pt>
                <c:pt idx="70">
                  <c:v>8368.0630614819838</c:v>
                </c:pt>
                <c:pt idx="71">
                  <c:v>8368.0630614819838</c:v>
                </c:pt>
                <c:pt idx="72">
                  <c:v>8368.0630614819838</c:v>
                </c:pt>
                <c:pt idx="73">
                  <c:v>8368.0630614819838</c:v>
                </c:pt>
              </c:numCache>
            </c:numRef>
          </c:xVal>
          <c:yVal>
            <c:numRef>
              <c:f>市区町村別_歯科医療費!$BH$6:$BH$79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24-387A-4F72-962B-EE7DCBE4F068}"/>
            </c:ext>
          </c:extLst>
        </c:ser>
        <c:dLbls>
          <c:showLegendKey val="0"/>
          <c:showVal val="0"/>
          <c:showCatName val="0"/>
          <c:showSerName val="0"/>
          <c:showPercent val="0"/>
          <c:showBubbleSize val="0"/>
        </c:dLbls>
        <c:axId val="383277472"/>
        <c:axId val="383273552"/>
      </c:scatterChart>
      <c:catAx>
        <c:axId val="383279152"/>
        <c:scaling>
          <c:orientation val="maxMin"/>
        </c:scaling>
        <c:delete val="0"/>
        <c:axPos val="l"/>
        <c:numFmt formatCode="General" sourceLinked="0"/>
        <c:majorTickMark val="none"/>
        <c:minorTickMark val="none"/>
        <c:tickLblPos val="nextTo"/>
        <c:spPr>
          <a:ln w="9525">
            <a:solidFill>
              <a:srgbClr val="7F7F7F"/>
            </a:solidFill>
            <a:prstDash val="solid"/>
          </a:ln>
        </c:spPr>
        <c:crossAx val="383280832"/>
        <c:crosses val="autoZero"/>
        <c:auto val="1"/>
        <c:lblAlgn val="ctr"/>
        <c:lblOffset val="100"/>
        <c:noMultiLvlLbl val="0"/>
      </c:catAx>
      <c:valAx>
        <c:axId val="38328083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3003450544434152"/>
              <c:y val="4.0233169367283945E-2"/>
            </c:manualLayout>
          </c:layout>
          <c:overlay val="0"/>
        </c:title>
        <c:numFmt formatCode="#,##0_ " sourceLinked="0"/>
        <c:majorTickMark val="out"/>
        <c:minorTickMark val="none"/>
        <c:tickLblPos val="nextTo"/>
        <c:spPr>
          <a:ln w="9525">
            <a:solidFill>
              <a:srgbClr val="7F7F7F"/>
            </a:solidFill>
            <a:prstDash val="solid"/>
          </a:ln>
        </c:spPr>
        <c:crossAx val="383279152"/>
        <c:crosses val="autoZero"/>
        <c:crossBetween val="between"/>
      </c:valAx>
      <c:valAx>
        <c:axId val="383273552"/>
        <c:scaling>
          <c:orientation val="minMax"/>
          <c:max val="50"/>
          <c:min val="0"/>
        </c:scaling>
        <c:delete val="1"/>
        <c:axPos val="r"/>
        <c:numFmt formatCode="General" sourceLinked="1"/>
        <c:majorTickMark val="out"/>
        <c:minorTickMark val="none"/>
        <c:tickLblPos val="nextTo"/>
        <c:crossAx val="383277472"/>
        <c:crosses val="max"/>
        <c:crossBetween val="midCat"/>
      </c:valAx>
      <c:valAx>
        <c:axId val="383277472"/>
        <c:scaling>
          <c:orientation val="minMax"/>
        </c:scaling>
        <c:delete val="1"/>
        <c:axPos val="b"/>
        <c:numFmt formatCode="General" sourceLinked="1"/>
        <c:majorTickMark val="out"/>
        <c:minorTickMark val="none"/>
        <c:tickLblPos val="nextTo"/>
        <c:crossAx val="383273552"/>
        <c:crosses val="autoZero"/>
        <c:crossBetween val="midCat"/>
      </c:valAx>
      <c:spPr>
        <a:ln>
          <a:solidFill>
            <a:srgbClr val="7F7F7F"/>
          </a:solidFill>
        </a:ln>
      </c:spPr>
    </c:plotArea>
    <c:legend>
      <c:legendPos val="r"/>
      <c:layout>
        <c:manualLayout>
          <c:xMode val="edge"/>
          <c:yMode val="edge"/>
          <c:x val="0.17445751865286502"/>
          <c:y val="1.1355737395570652E-2"/>
          <c:w val="0.63740408151228289"/>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64734299516907"/>
          <c:y val="7.9407769756184382E-2"/>
          <c:w val="0.76944420289855076"/>
          <c:h val="0.86272805157585886"/>
        </c:manualLayout>
      </c:layout>
      <c:barChart>
        <c:barDir val="bar"/>
        <c:grouping val="clustered"/>
        <c:varyColors val="0"/>
        <c:ser>
          <c:idx val="0"/>
          <c:order val="0"/>
          <c:tx>
            <c:strRef>
              <c:f>地区別_年齢調整歯科医療費!$I$3</c:f>
              <c:strCache>
                <c:ptCount val="1"/>
                <c:pt idx="0">
                  <c:v>年齢調整後被保険者一人当たりの歯科医療費</c:v>
                </c:pt>
              </c:strCache>
            </c:strRef>
          </c:tx>
          <c:spPr>
            <a:solidFill>
              <a:schemeClr val="accent1">
                <a:lumMod val="75000"/>
              </a:schemeClr>
            </a:solidFill>
            <a:ln>
              <a:noFill/>
            </a:ln>
          </c:spPr>
          <c:invertIfNegative val="0"/>
          <c:dLbls>
            <c:numFmt formatCode="#,##0_ "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地区別_年齢調整歯科医療費!$C$5:$C$12</c:f>
              <c:strCache>
                <c:ptCount val="8"/>
                <c:pt idx="0">
                  <c:v>豊能医療圏</c:v>
                </c:pt>
                <c:pt idx="1">
                  <c:v>三島医療圏</c:v>
                </c:pt>
                <c:pt idx="2">
                  <c:v>北河内医療圏</c:v>
                </c:pt>
                <c:pt idx="3">
                  <c:v>中河内医療圏</c:v>
                </c:pt>
                <c:pt idx="4">
                  <c:v>南河内医療圏</c:v>
                </c:pt>
                <c:pt idx="5">
                  <c:v>堺市医療圏</c:v>
                </c:pt>
                <c:pt idx="6">
                  <c:v>泉州医療圏</c:v>
                </c:pt>
                <c:pt idx="7">
                  <c:v>大阪市医療圏</c:v>
                </c:pt>
              </c:strCache>
            </c:strRef>
          </c:cat>
          <c:val>
            <c:numRef>
              <c:f>地区別_年齢調整歯科医療費!$E$5:$E$12</c:f>
              <c:numCache>
                <c:formatCode>General</c:formatCode>
                <c:ptCount val="8"/>
                <c:pt idx="0">
                  <c:v>44456.908451000003</c:v>
                </c:pt>
                <c:pt idx="1">
                  <c:v>44358.313769</c:v>
                </c:pt>
                <c:pt idx="2">
                  <c:v>44352.162643000003</c:v>
                </c:pt>
                <c:pt idx="3">
                  <c:v>44408.149127999997</c:v>
                </c:pt>
                <c:pt idx="4">
                  <c:v>44419.268773999996</c:v>
                </c:pt>
                <c:pt idx="5">
                  <c:v>44470.677796999997</c:v>
                </c:pt>
                <c:pt idx="6">
                  <c:v>44445.563844999997</c:v>
                </c:pt>
                <c:pt idx="7">
                  <c:v>44642.784599999999</c:v>
                </c:pt>
              </c:numCache>
            </c:numRef>
          </c:val>
          <c:extLst>
            <c:ext xmlns:c16="http://schemas.microsoft.com/office/drawing/2014/chart" uri="{C3380CC4-5D6E-409C-BE32-E72D297353CC}">
              <c16:uniqueId val="{0000001A-03D7-49A7-9530-E68E9ADADFEF}"/>
            </c:ext>
          </c:extLst>
        </c:ser>
        <c:dLbls>
          <c:showLegendKey val="0"/>
          <c:showVal val="0"/>
          <c:showCatName val="0"/>
          <c:showSerName val="0"/>
          <c:showPercent val="0"/>
          <c:showBubbleSize val="0"/>
        </c:dLbls>
        <c:gapWidth val="150"/>
        <c:axId val="383263472"/>
        <c:axId val="3832651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3034632024718448"/>
                  <c:y val="-0.8468662673170546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04E4-4FC4-9641-55B7C68CD48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地区別_年齢調整歯科医療費!$I$5:$I$12</c:f>
              <c:numCache>
                <c:formatCode>General</c:formatCode>
                <c:ptCount val="8"/>
                <c:pt idx="0">
                  <c:v>44456.15174059679</c:v>
                </c:pt>
                <c:pt idx="1">
                  <c:v>44456.15174059679</c:v>
                </c:pt>
                <c:pt idx="2">
                  <c:v>44456.15174059679</c:v>
                </c:pt>
                <c:pt idx="3">
                  <c:v>44456.15174059679</c:v>
                </c:pt>
                <c:pt idx="4">
                  <c:v>44456.15174059679</c:v>
                </c:pt>
                <c:pt idx="5">
                  <c:v>44456.15174059679</c:v>
                </c:pt>
                <c:pt idx="6">
                  <c:v>44456.15174059679</c:v>
                </c:pt>
                <c:pt idx="7">
                  <c:v>44456.15174059679</c:v>
                </c:pt>
              </c:numCache>
            </c:numRef>
          </c:xVal>
          <c:yVal>
            <c:numRef>
              <c:f>地区別_年齢調整歯科医療費!$J$5:$J$12</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B-03D7-49A7-9530-E68E9ADADFEF}"/>
            </c:ext>
          </c:extLst>
        </c:ser>
        <c:dLbls>
          <c:showLegendKey val="0"/>
          <c:showVal val="0"/>
          <c:showCatName val="0"/>
          <c:showSerName val="0"/>
          <c:showPercent val="0"/>
          <c:showBubbleSize val="0"/>
        </c:dLbls>
        <c:axId val="383256752"/>
        <c:axId val="383264592"/>
      </c:scatterChart>
      <c:catAx>
        <c:axId val="383263472"/>
        <c:scaling>
          <c:orientation val="maxMin"/>
        </c:scaling>
        <c:delete val="0"/>
        <c:axPos val="l"/>
        <c:numFmt formatCode="General" sourceLinked="0"/>
        <c:majorTickMark val="none"/>
        <c:minorTickMark val="none"/>
        <c:tickLblPos val="nextTo"/>
        <c:spPr>
          <a:ln w="9525">
            <a:solidFill>
              <a:srgbClr val="7F7F7F"/>
            </a:solidFill>
            <a:prstDash val="solid"/>
          </a:ln>
        </c:spPr>
        <c:crossAx val="383265152"/>
        <c:crosses val="autoZero"/>
        <c:auto val="1"/>
        <c:lblAlgn val="ctr"/>
        <c:lblOffset val="100"/>
        <c:noMultiLvlLbl val="0"/>
      </c:catAx>
      <c:valAx>
        <c:axId val="383265152"/>
        <c:scaling>
          <c:orientation val="minMax"/>
          <c:min val="0"/>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2523651672281493"/>
              <c:y val="4.3172037560136642E-2"/>
            </c:manualLayout>
          </c:layout>
          <c:overlay val="0"/>
        </c:title>
        <c:numFmt formatCode="#,##0_ " sourceLinked="0"/>
        <c:majorTickMark val="out"/>
        <c:minorTickMark val="none"/>
        <c:tickLblPos val="nextTo"/>
        <c:spPr>
          <a:ln w="9525">
            <a:solidFill>
              <a:srgbClr val="7F7F7F"/>
            </a:solidFill>
            <a:prstDash val="solid"/>
          </a:ln>
        </c:spPr>
        <c:crossAx val="383263472"/>
        <c:crosses val="autoZero"/>
        <c:crossBetween val="between"/>
      </c:valAx>
      <c:valAx>
        <c:axId val="383264592"/>
        <c:scaling>
          <c:orientation val="minMax"/>
          <c:max val="50"/>
          <c:min val="0"/>
        </c:scaling>
        <c:delete val="1"/>
        <c:axPos val="r"/>
        <c:numFmt formatCode="General" sourceLinked="1"/>
        <c:majorTickMark val="out"/>
        <c:minorTickMark val="none"/>
        <c:tickLblPos val="nextTo"/>
        <c:crossAx val="383256752"/>
        <c:crosses val="max"/>
        <c:crossBetween val="midCat"/>
      </c:valAx>
      <c:valAx>
        <c:axId val="383256752"/>
        <c:scaling>
          <c:orientation val="minMax"/>
        </c:scaling>
        <c:delete val="1"/>
        <c:axPos val="b"/>
        <c:numFmt formatCode="General" sourceLinked="1"/>
        <c:majorTickMark val="out"/>
        <c:minorTickMark val="none"/>
        <c:tickLblPos val="nextTo"/>
        <c:crossAx val="38326459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57971014492754"/>
          <c:y val="7.9407769756184382E-2"/>
          <c:w val="0.77251183574879223"/>
          <c:h val="0.86175374562802864"/>
        </c:manualLayout>
      </c:layout>
      <c:barChart>
        <c:barDir val="bar"/>
        <c:grouping val="clustered"/>
        <c:varyColors val="0"/>
        <c:ser>
          <c:idx val="0"/>
          <c:order val="0"/>
          <c:tx>
            <c:strRef>
              <c:f>地区別_年齢調整歯科医療費!$H$3</c:f>
              <c:strCache>
                <c:ptCount val="1"/>
                <c:pt idx="0">
                  <c:v>年齢調整前被保険者一人当たりの歯科医療費</c:v>
                </c:pt>
              </c:strCache>
            </c:strRef>
          </c:tx>
          <c:spPr>
            <a:solidFill>
              <a:schemeClr val="accent3">
                <a:lumMod val="60000"/>
                <a:lumOff val="40000"/>
              </a:schemeClr>
            </a:solidFill>
            <a:ln>
              <a:noFill/>
            </a:ln>
          </c:spPr>
          <c:invertIfNegative val="0"/>
          <c:dLbls>
            <c:dLbl>
              <c:idx val="0"/>
              <c:layout>
                <c:manualLayout>
                  <c:x val="8.927592747898090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7C-4C8C-A433-F973BD58CC3F}"/>
                </c:ext>
              </c:extLst>
            </c:dLbl>
            <c:dLbl>
              <c:idx val="1"/>
              <c:layout>
                <c:manualLayout>
                  <c:x val="4.5533802421562679E-2"/>
                  <c:y val="7.8799908907305298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02-40D5-B436-F9C01F7A6C3C}"/>
                </c:ext>
              </c:extLst>
            </c:dLbl>
            <c:dLbl>
              <c:idx val="2"/>
              <c:layout>
                <c:manualLayout>
                  <c:x val="-2.4052370453186019E-3"/>
                  <c:y val="7.8799908907305298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02-40D5-B436-F9C01F7A6C3C}"/>
                </c:ext>
              </c:extLst>
            </c:dLbl>
            <c:dLbl>
              <c:idx val="3"/>
              <c:layout>
                <c:manualLayout>
                  <c:x val="-3.4375716771759585E-3"/>
                  <c:y val="3.223614913409673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A6-4FA9-9951-989DD930C8F4}"/>
                </c:ext>
              </c:extLst>
            </c:dLbl>
            <c:dLbl>
              <c:idx val="4"/>
              <c:layout>
                <c:manualLayout>
                  <c:x val="1.4933047942338832E-2"/>
                  <c:y val="1.57599817814610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02-40D5-B436-F9C01F7A6C3C}"/>
                </c:ext>
              </c:extLst>
            </c:dLbl>
            <c:dLbl>
              <c:idx val="5"/>
              <c:layout>
                <c:manualLayout>
                  <c:x val="3.103847022866920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C5-433B-832F-882843B530BA}"/>
                </c:ext>
              </c:extLst>
            </c:dLbl>
            <c:dLbl>
              <c:idx val="7"/>
              <c:layout>
                <c:manualLayout>
                  <c:x val="1.5519235114334604E-3"/>
                  <c:y val="1.467762680860335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A6-4FA9-9951-989DD930C8F4}"/>
                </c:ext>
              </c:extLst>
            </c:dLbl>
            <c:dLbl>
              <c:idx val="9"/>
              <c:layout>
                <c:manualLayout>
                  <c:x val="1.875479945655384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D7-49A7-9530-E68E9ADADFEF}"/>
                </c:ext>
              </c:extLst>
            </c:dLbl>
            <c:dLbl>
              <c:idx val="10"/>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D7-49A7-9530-E68E9ADADFEF}"/>
                </c:ext>
              </c:extLst>
            </c:dLbl>
            <c:dLbl>
              <c:idx val="11"/>
              <c:layout>
                <c:manualLayout>
                  <c:x val="8.4396597554492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D7-49A7-9530-E68E9ADADFEF}"/>
                </c:ext>
              </c:extLst>
            </c:dLbl>
            <c:dLbl>
              <c:idx val="12"/>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D7-49A7-9530-E68E9ADADFEF}"/>
                </c:ext>
              </c:extLst>
            </c:dLbl>
            <c:dLbl>
              <c:idx val="14"/>
              <c:layout>
                <c:manualLayout>
                  <c:x val="2.438123929351999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D7-49A7-9530-E68E9ADADFEF}"/>
                </c:ext>
              </c:extLst>
            </c:dLbl>
            <c:dLbl>
              <c:idx val="25"/>
              <c:layout>
                <c:manualLayout>
                  <c:x val="3.844733888593537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D7-49A7-9530-E68E9ADADFEF}"/>
                </c:ext>
              </c:extLst>
            </c:dLbl>
            <c:dLbl>
              <c:idx val="26"/>
              <c:layout>
                <c:manualLayout>
                  <c:x val="2.625671923917537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D7-49A7-9530-E68E9ADADFEF}"/>
                </c:ext>
              </c:extLst>
            </c:dLbl>
            <c:dLbl>
              <c:idx val="27"/>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D7-49A7-9530-E68E9ADADFEF}"/>
                </c:ext>
              </c:extLst>
            </c:dLbl>
            <c:dLbl>
              <c:idx val="29"/>
              <c:layout>
                <c:manualLayout>
                  <c:x val="7.50191978262153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D7-49A7-9530-E68E9ADADFEF}"/>
                </c:ext>
              </c:extLst>
            </c:dLbl>
            <c:dLbl>
              <c:idx val="31"/>
              <c:layout>
                <c:manualLayout>
                  <c:x val="1.875479945655384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D7-49A7-9530-E68E9ADADFEF}"/>
                </c:ext>
              </c:extLst>
            </c:dLbl>
            <c:dLbl>
              <c:idx val="33"/>
              <c:layout>
                <c:manualLayout>
                  <c:x val="2.813219918483076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D7-49A7-9530-E68E9ADADFEF}"/>
                </c:ext>
              </c:extLst>
            </c:dLbl>
            <c:dLbl>
              <c:idx val="36"/>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3D7-49A7-9530-E68E9ADADFEF}"/>
                </c:ext>
              </c:extLst>
            </c:dLbl>
            <c:dLbl>
              <c:idx val="37"/>
              <c:layout>
                <c:manualLayout>
                  <c:x val="4.87624785870399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D7-49A7-9530-E68E9ADADFEF}"/>
                </c:ext>
              </c:extLst>
            </c:dLbl>
            <c:dLbl>
              <c:idx val="38"/>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3D7-49A7-9530-E68E9ADADFEF}"/>
                </c:ext>
              </c:extLst>
            </c:dLbl>
            <c:dLbl>
              <c:idx val="39"/>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3D7-49A7-9530-E68E9ADADFEF}"/>
                </c:ext>
              </c:extLst>
            </c:dLbl>
            <c:dLbl>
              <c:idx val="40"/>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3D7-49A7-9530-E68E9ADADFEF}"/>
                </c:ext>
              </c:extLst>
            </c:dLbl>
            <c:dLbl>
              <c:idx val="41"/>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3D7-49A7-9530-E68E9ADADFEF}"/>
                </c:ext>
              </c:extLst>
            </c:dLbl>
            <c:dLbl>
              <c:idx val="42"/>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3D7-49A7-9530-E68E9ADADFEF}"/>
                </c:ext>
              </c:extLst>
            </c:dLbl>
            <c:dLbl>
              <c:idx val="43"/>
              <c:layout>
                <c:manualLayout>
                  <c:x val="5.251343847835075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3D7-49A7-9530-E68E9ADADFEF}"/>
                </c:ext>
              </c:extLst>
            </c:dLbl>
            <c:dLbl>
              <c:idx val="44"/>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3D7-49A7-9530-E68E9ADADFEF}"/>
                </c:ext>
              </c:extLst>
            </c:dLbl>
            <c:dLbl>
              <c:idx val="45"/>
              <c:layout>
                <c:manualLayout>
                  <c:x val="8.4396597554492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3D7-49A7-9530-E68E9ADADFEF}"/>
                </c:ext>
              </c:extLst>
            </c:dLbl>
            <c:dLbl>
              <c:idx val="47"/>
              <c:layout>
                <c:manualLayout>
                  <c:x val="2.438123929351999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3D7-49A7-9530-E68E9ADADFEF}"/>
                </c:ext>
              </c:extLst>
            </c:dLbl>
            <c:dLbl>
              <c:idx val="49"/>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3D7-49A7-9530-E68E9ADADFEF}"/>
                </c:ext>
              </c:extLst>
            </c:dLbl>
            <c:dLbl>
              <c:idx val="51"/>
              <c:layout>
                <c:manualLayout>
                  <c:x val="1.875479945655384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3D7-49A7-9530-E68E9ADADFEF}"/>
                </c:ext>
              </c:extLst>
            </c:dLbl>
            <c:dLbl>
              <c:idx val="52"/>
              <c:layout>
                <c:manualLayout>
                  <c:x val="1.031513970110461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3D7-49A7-9530-E68E9ADADFEF}"/>
                </c:ext>
              </c:extLst>
            </c:dLbl>
            <c:dLbl>
              <c:idx val="56"/>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3D7-49A7-9530-E68E9ADADFEF}"/>
                </c:ext>
              </c:extLst>
            </c:dLbl>
            <c:numFmt formatCode="#,##0_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地区別_年齢調整歯科医療費!$C$5:$C$12</c:f>
              <c:strCache>
                <c:ptCount val="8"/>
                <c:pt idx="0">
                  <c:v>豊能医療圏</c:v>
                </c:pt>
                <c:pt idx="1">
                  <c:v>三島医療圏</c:v>
                </c:pt>
                <c:pt idx="2">
                  <c:v>北河内医療圏</c:v>
                </c:pt>
                <c:pt idx="3">
                  <c:v>中河内医療圏</c:v>
                </c:pt>
                <c:pt idx="4">
                  <c:v>南河内医療圏</c:v>
                </c:pt>
                <c:pt idx="5">
                  <c:v>堺市医療圏</c:v>
                </c:pt>
                <c:pt idx="6">
                  <c:v>泉州医療圏</c:v>
                </c:pt>
                <c:pt idx="7">
                  <c:v>大阪市医療圏</c:v>
                </c:pt>
              </c:strCache>
            </c:strRef>
          </c:cat>
          <c:val>
            <c:numRef>
              <c:f>地区別_年齢調整歯科医療費!$D$5:$D$12</c:f>
              <c:numCache>
                <c:formatCode>General</c:formatCode>
                <c:ptCount val="8"/>
                <c:pt idx="0">
                  <c:v>45583.8884350566</c:v>
                </c:pt>
                <c:pt idx="1">
                  <c:v>41628.755295193558</c:v>
                </c:pt>
                <c:pt idx="2">
                  <c:v>40465.294283590752</c:v>
                </c:pt>
                <c:pt idx="3">
                  <c:v>45455.175006342201</c:v>
                </c:pt>
                <c:pt idx="4">
                  <c:v>43297.684708066532</c:v>
                </c:pt>
                <c:pt idx="5">
                  <c:v>45555.429101522728</c:v>
                </c:pt>
                <c:pt idx="6">
                  <c:v>40332.14197297518</c:v>
                </c:pt>
                <c:pt idx="7">
                  <c:v>45301.619766587777</c:v>
                </c:pt>
              </c:numCache>
            </c:numRef>
          </c:val>
          <c:extLst>
            <c:ext xmlns:c16="http://schemas.microsoft.com/office/drawing/2014/chart" uri="{C3380CC4-5D6E-409C-BE32-E72D297353CC}">
              <c16:uniqueId val="{0000001A-03D7-49A7-9530-E68E9ADADFEF}"/>
            </c:ext>
          </c:extLst>
        </c:ser>
        <c:dLbls>
          <c:showLegendKey val="0"/>
          <c:showVal val="0"/>
          <c:showCatName val="0"/>
          <c:showSerName val="0"/>
          <c:showPercent val="0"/>
          <c:showBubbleSize val="0"/>
        </c:dLbls>
        <c:gapWidth val="150"/>
        <c:axId val="383251712"/>
        <c:axId val="38324107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3046280911082406"/>
                  <c:y val="-0.84664198128186963"/>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10A6-45E1-974E-CD2FE1ACBE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地区別_年齢調整歯科医療費!$H$5:$H$12</c:f>
              <c:numCache>
                <c:formatCode>General</c:formatCode>
                <c:ptCount val="8"/>
                <c:pt idx="0">
                  <c:v>44456.15174059679</c:v>
                </c:pt>
                <c:pt idx="1">
                  <c:v>44456.15174059679</c:v>
                </c:pt>
                <c:pt idx="2">
                  <c:v>44456.15174059679</c:v>
                </c:pt>
                <c:pt idx="3">
                  <c:v>44456.15174059679</c:v>
                </c:pt>
                <c:pt idx="4">
                  <c:v>44456.15174059679</c:v>
                </c:pt>
                <c:pt idx="5">
                  <c:v>44456.15174059679</c:v>
                </c:pt>
                <c:pt idx="6">
                  <c:v>44456.15174059679</c:v>
                </c:pt>
                <c:pt idx="7">
                  <c:v>44456.15174059679</c:v>
                </c:pt>
              </c:numCache>
            </c:numRef>
          </c:xVal>
          <c:yVal>
            <c:numRef>
              <c:f>地区別_年齢調整歯科医療費!$J$5:$J$12</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B-03D7-49A7-9530-E68E9ADADFEF}"/>
            </c:ext>
          </c:extLst>
        </c:ser>
        <c:dLbls>
          <c:showLegendKey val="0"/>
          <c:showVal val="0"/>
          <c:showCatName val="0"/>
          <c:showSerName val="0"/>
          <c:showPercent val="0"/>
          <c:showBubbleSize val="0"/>
        </c:dLbls>
        <c:axId val="383244992"/>
        <c:axId val="383244432"/>
      </c:scatterChart>
      <c:catAx>
        <c:axId val="383251712"/>
        <c:scaling>
          <c:orientation val="maxMin"/>
        </c:scaling>
        <c:delete val="0"/>
        <c:axPos val="l"/>
        <c:numFmt formatCode="General" sourceLinked="0"/>
        <c:majorTickMark val="none"/>
        <c:minorTickMark val="none"/>
        <c:tickLblPos val="nextTo"/>
        <c:spPr>
          <a:ln w="9525">
            <a:solidFill>
              <a:srgbClr val="7F7F7F"/>
            </a:solidFill>
            <a:prstDash val="solid"/>
          </a:ln>
        </c:spPr>
        <c:crossAx val="383241072"/>
        <c:crosses val="autoZero"/>
        <c:auto val="1"/>
        <c:lblAlgn val="ctr"/>
        <c:lblOffset val="100"/>
        <c:noMultiLvlLbl val="0"/>
      </c:catAx>
      <c:valAx>
        <c:axId val="383241072"/>
        <c:scaling>
          <c:orientation val="minMax"/>
          <c:min val="0"/>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2083890144167768"/>
              <c:y val="4.3162256104431945E-2"/>
            </c:manualLayout>
          </c:layout>
          <c:overlay val="0"/>
        </c:title>
        <c:numFmt formatCode="#,##0_ " sourceLinked="0"/>
        <c:majorTickMark val="out"/>
        <c:minorTickMark val="none"/>
        <c:tickLblPos val="nextTo"/>
        <c:spPr>
          <a:ln w="9525">
            <a:solidFill>
              <a:srgbClr val="7F7F7F"/>
            </a:solidFill>
            <a:prstDash val="solid"/>
          </a:ln>
        </c:spPr>
        <c:crossAx val="383251712"/>
        <c:crosses val="autoZero"/>
        <c:crossBetween val="between"/>
      </c:valAx>
      <c:valAx>
        <c:axId val="383244432"/>
        <c:scaling>
          <c:orientation val="minMax"/>
          <c:max val="50"/>
          <c:min val="0"/>
        </c:scaling>
        <c:delete val="1"/>
        <c:axPos val="r"/>
        <c:numFmt formatCode="General" sourceLinked="1"/>
        <c:majorTickMark val="out"/>
        <c:minorTickMark val="none"/>
        <c:tickLblPos val="nextTo"/>
        <c:crossAx val="383244992"/>
        <c:crosses val="max"/>
        <c:crossBetween val="midCat"/>
      </c:valAx>
      <c:valAx>
        <c:axId val="383244992"/>
        <c:scaling>
          <c:orientation val="minMax"/>
        </c:scaling>
        <c:delete val="1"/>
        <c:axPos val="b"/>
        <c:numFmt formatCode="General" sourceLinked="1"/>
        <c:majorTickMark val="out"/>
        <c:minorTickMark val="none"/>
        <c:tickLblPos val="nextTo"/>
        <c:crossAx val="3832444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51207729468598"/>
          <c:y val="7.9407769756184382E-2"/>
          <c:w val="0.77557946859903382"/>
          <c:h val="0.87456666666666671"/>
        </c:manualLayout>
      </c:layout>
      <c:barChart>
        <c:barDir val="bar"/>
        <c:grouping val="clustered"/>
        <c:varyColors val="0"/>
        <c:ser>
          <c:idx val="0"/>
          <c:order val="0"/>
          <c:tx>
            <c:strRef>
              <c:f>市区町村別_年齢調整歯科医療費!$O$3</c:f>
              <c:strCache>
                <c:ptCount val="1"/>
                <c:pt idx="0">
                  <c:v>年齢調整後被保険者一人当たりの歯科医療費</c:v>
                </c:pt>
              </c:strCache>
            </c:strRef>
          </c:tx>
          <c:spPr>
            <a:solidFill>
              <a:schemeClr val="accent1">
                <a:lumMod val="75000"/>
              </a:schemeClr>
            </a:solidFill>
            <a:ln>
              <a:noFill/>
            </a:ln>
          </c:spPr>
          <c:invertIfNegative val="0"/>
          <c:dLbls>
            <c:dLbl>
              <c:idx val="24"/>
              <c:layout>
                <c:manualLayout>
                  <c:x val="-1.1416624676565148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B4-4961-B841-2FF574A83F27}"/>
                </c:ext>
              </c:extLst>
            </c:dLbl>
            <c:dLbl>
              <c:idx val="45"/>
              <c:layout>
                <c:manualLayout>
                  <c:x val="-1.556830440325700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AD-4530-8E04-8B5DD0DA6843}"/>
                </c:ext>
              </c:extLst>
            </c:dLbl>
            <c:dLbl>
              <c:idx val="50"/>
              <c:layout>
                <c:manualLayout>
                  <c:x val="-1.556830440325700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B4-4961-B841-2FF574A83F27}"/>
                </c:ext>
              </c:extLst>
            </c:dLbl>
            <c:dLbl>
              <c:idx val="66"/>
              <c:layout>
                <c:manualLayout>
                  <c:x val="-1.556830440325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AAD-4530-8E04-8B5DD0DA6843}"/>
                </c:ext>
              </c:extLst>
            </c:dLbl>
            <c:dLbl>
              <c:idx val="72"/>
              <c:layout>
                <c:manualLayout>
                  <c:x val="-1.556830440325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AAD-4530-8E04-8B5DD0DA6843}"/>
                </c:ext>
              </c:extLst>
            </c:dLbl>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市区町村別_年齢調整歯科医療費!$C$5:$C$78</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市区町村別_年齢調整歯科医療費!$E$5:$E$78</c:f>
              <c:numCache>
                <c:formatCode>General</c:formatCode>
                <c:ptCount val="74"/>
                <c:pt idx="0">
                  <c:v>44642.784599999999</c:v>
                </c:pt>
                <c:pt idx="1">
                  <c:v>44635.593373000003</c:v>
                </c:pt>
                <c:pt idx="2">
                  <c:v>44671.93636</c:v>
                </c:pt>
                <c:pt idx="3">
                  <c:v>44710.418387999998</c:v>
                </c:pt>
                <c:pt idx="4">
                  <c:v>44568.878070999999</c:v>
                </c:pt>
                <c:pt idx="5">
                  <c:v>44681.651460000001</c:v>
                </c:pt>
                <c:pt idx="6">
                  <c:v>44596.379865000003</c:v>
                </c:pt>
                <c:pt idx="7">
                  <c:v>44713.008562000003</c:v>
                </c:pt>
                <c:pt idx="8">
                  <c:v>44642.006011999998</c:v>
                </c:pt>
                <c:pt idx="9">
                  <c:v>44544.600290000002</c:v>
                </c:pt>
                <c:pt idx="10">
                  <c:v>44670.231199000002</c:v>
                </c:pt>
                <c:pt idx="11">
                  <c:v>44760.918460000001</c:v>
                </c:pt>
                <c:pt idx="12">
                  <c:v>44714.719971999999</c:v>
                </c:pt>
                <c:pt idx="13">
                  <c:v>44723.752651000003</c:v>
                </c:pt>
                <c:pt idx="14">
                  <c:v>44639.400032999998</c:v>
                </c:pt>
                <c:pt idx="15">
                  <c:v>44797.724281000003</c:v>
                </c:pt>
                <c:pt idx="16">
                  <c:v>44778.514575000001</c:v>
                </c:pt>
                <c:pt idx="17">
                  <c:v>44748.799914000003</c:v>
                </c:pt>
                <c:pt idx="18">
                  <c:v>44676.583072000001</c:v>
                </c:pt>
                <c:pt idx="19">
                  <c:v>44584.707749000001</c:v>
                </c:pt>
                <c:pt idx="20">
                  <c:v>44675.381434000003</c:v>
                </c:pt>
                <c:pt idx="21">
                  <c:v>44542.955421999999</c:v>
                </c:pt>
                <c:pt idx="22">
                  <c:v>44727.192973999998</c:v>
                </c:pt>
                <c:pt idx="23">
                  <c:v>44626.676884</c:v>
                </c:pt>
                <c:pt idx="24">
                  <c:v>44660.138504000002</c:v>
                </c:pt>
                <c:pt idx="25">
                  <c:v>44470.677796999997</c:v>
                </c:pt>
                <c:pt idx="26">
                  <c:v>44651.665825999997</c:v>
                </c:pt>
                <c:pt idx="27">
                  <c:v>44372.060953</c:v>
                </c:pt>
                <c:pt idx="28">
                  <c:v>44539.896793</c:v>
                </c:pt>
                <c:pt idx="29">
                  <c:v>44576.369879999998</c:v>
                </c:pt>
                <c:pt idx="30">
                  <c:v>44381.699503000003</c:v>
                </c:pt>
                <c:pt idx="31">
                  <c:v>44571.184486999999</c:v>
                </c:pt>
                <c:pt idx="32">
                  <c:v>44333.856501000002</c:v>
                </c:pt>
                <c:pt idx="33">
                  <c:v>44530.052076</c:v>
                </c:pt>
                <c:pt idx="34">
                  <c:v>44496.988663999997</c:v>
                </c:pt>
                <c:pt idx="35">
                  <c:v>44558.595883000002</c:v>
                </c:pt>
                <c:pt idx="36">
                  <c:v>44479.314716000001</c:v>
                </c:pt>
                <c:pt idx="37">
                  <c:v>44475.903451999999</c:v>
                </c:pt>
                <c:pt idx="38">
                  <c:v>44401.898481999997</c:v>
                </c:pt>
                <c:pt idx="39">
                  <c:v>44584.843921</c:v>
                </c:pt>
                <c:pt idx="40">
                  <c:v>44547.360948000001</c:v>
                </c:pt>
                <c:pt idx="41">
                  <c:v>44332.774784000001</c:v>
                </c:pt>
                <c:pt idx="42">
                  <c:v>44364.079802</c:v>
                </c:pt>
                <c:pt idx="43">
                  <c:v>44408.665094999997</c:v>
                </c:pt>
                <c:pt idx="44">
                  <c:v>44606.225582999999</c:v>
                </c:pt>
                <c:pt idx="45">
                  <c:v>44520.341037999999</c:v>
                </c:pt>
                <c:pt idx="46">
                  <c:v>44311.751552000002</c:v>
                </c:pt>
                <c:pt idx="47">
                  <c:v>44356.898100999999</c:v>
                </c:pt>
                <c:pt idx="48">
                  <c:v>44425.534295999998</c:v>
                </c:pt>
                <c:pt idx="49">
                  <c:v>44378.967588</c:v>
                </c:pt>
                <c:pt idx="50">
                  <c:v>44359.802963000002</c:v>
                </c:pt>
                <c:pt idx="51">
                  <c:v>44367.313284999997</c:v>
                </c:pt>
                <c:pt idx="52">
                  <c:v>44459.687017999997</c:v>
                </c:pt>
                <c:pt idx="53">
                  <c:v>44470.479224000002</c:v>
                </c:pt>
                <c:pt idx="54">
                  <c:v>44459.227945999999</c:v>
                </c:pt>
                <c:pt idx="55">
                  <c:v>44257.939027</c:v>
                </c:pt>
                <c:pt idx="56">
                  <c:v>44524.359189000003</c:v>
                </c:pt>
                <c:pt idx="57">
                  <c:v>44507.000506999997</c:v>
                </c:pt>
                <c:pt idx="58">
                  <c:v>44412.302745000001</c:v>
                </c:pt>
                <c:pt idx="59">
                  <c:v>44352.962364999999</c:v>
                </c:pt>
                <c:pt idx="60">
                  <c:v>44227.754790999999</c:v>
                </c:pt>
                <c:pt idx="61">
                  <c:v>44321.910338000002</c:v>
                </c:pt>
                <c:pt idx="62">
                  <c:v>44350.595515000001</c:v>
                </c:pt>
                <c:pt idx="63">
                  <c:v>44395.244298999998</c:v>
                </c:pt>
                <c:pt idx="64">
                  <c:v>44253.137091999997</c:v>
                </c:pt>
                <c:pt idx="65">
                  <c:v>44187.918594000002</c:v>
                </c:pt>
                <c:pt idx="66">
                  <c:v>44564.671996999998</c:v>
                </c:pt>
                <c:pt idx="67">
                  <c:v>44571.843971000002</c:v>
                </c:pt>
                <c:pt idx="68">
                  <c:v>44154.057875999999</c:v>
                </c:pt>
                <c:pt idx="69">
                  <c:v>44593.670165000003</c:v>
                </c:pt>
                <c:pt idx="70">
                  <c:v>44495.098653000001</c:v>
                </c:pt>
                <c:pt idx="71">
                  <c:v>44313.309269999998</c:v>
                </c:pt>
                <c:pt idx="72">
                  <c:v>44460.438679999999</c:v>
                </c:pt>
                <c:pt idx="73">
                  <c:v>44195.992283</c:v>
                </c:pt>
              </c:numCache>
            </c:numRef>
          </c:val>
          <c:extLst>
            <c:ext xmlns:c16="http://schemas.microsoft.com/office/drawing/2014/chart" uri="{C3380CC4-5D6E-409C-BE32-E72D297353CC}">
              <c16:uniqueId val="{0000001A-03D7-49A7-9530-E68E9ADADFEF}"/>
            </c:ext>
          </c:extLst>
        </c:ser>
        <c:dLbls>
          <c:showLegendKey val="0"/>
          <c:showVal val="0"/>
          <c:showCatName val="0"/>
          <c:showSerName val="0"/>
          <c:showPercent val="0"/>
          <c:showBubbleSize val="0"/>
        </c:dLbls>
        <c:gapWidth val="150"/>
        <c:axId val="383248352"/>
        <c:axId val="38324891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7482727763067568"/>
                  <c:y val="-0.858200918693929"/>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481E-4A47-B9CC-3F8641FE0B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市区町村別_年齢調整歯科医療費!$O$5:$O$78</c:f>
              <c:numCache>
                <c:formatCode>General</c:formatCode>
                <c:ptCount val="74"/>
                <c:pt idx="0">
                  <c:v>44456.15174059679</c:v>
                </c:pt>
                <c:pt idx="1">
                  <c:v>44456.15174059679</c:v>
                </c:pt>
                <c:pt idx="2">
                  <c:v>44456.15174059679</c:v>
                </c:pt>
                <c:pt idx="3">
                  <c:v>44456.15174059679</c:v>
                </c:pt>
                <c:pt idx="4">
                  <c:v>44456.15174059679</c:v>
                </c:pt>
                <c:pt idx="5">
                  <c:v>44456.15174059679</c:v>
                </c:pt>
                <c:pt idx="6">
                  <c:v>44456.15174059679</c:v>
                </c:pt>
                <c:pt idx="7">
                  <c:v>44456.15174059679</c:v>
                </c:pt>
                <c:pt idx="8">
                  <c:v>44456.15174059679</c:v>
                </c:pt>
                <c:pt idx="9">
                  <c:v>44456.15174059679</c:v>
                </c:pt>
                <c:pt idx="10">
                  <c:v>44456.15174059679</c:v>
                </c:pt>
                <c:pt idx="11">
                  <c:v>44456.15174059679</c:v>
                </c:pt>
                <c:pt idx="12">
                  <c:v>44456.15174059679</c:v>
                </c:pt>
                <c:pt idx="13">
                  <c:v>44456.15174059679</c:v>
                </c:pt>
                <c:pt idx="14">
                  <c:v>44456.15174059679</c:v>
                </c:pt>
                <c:pt idx="15">
                  <c:v>44456.15174059679</c:v>
                </c:pt>
                <c:pt idx="16">
                  <c:v>44456.15174059679</c:v>
                </c:pt>
                <c:pt idx="17">
                  <c:v>44456.15174059679</c:v>
                </c:pt>
                <c:pt idx="18">
                  <c:v>44456.15174059679</c:v>
                </c:pt>
                <c:pt idx="19">
                  <c:v>44456.15174059679</c:v>
                </c:pt>
                <c:pt idx="20">
                  <c:v>44456.15174059679</c:v>
                </c:pt>
                <c:pt idx="21">
                  <c:v>44456.15174059679</c:v>
                </c:pt>
                <c:pt idx="22">
                  <c:v>44456.15174059679</c:v>
                </c:pt>
                <c:pt idx="23">
                  <c:v>44456.15174059679</c:v>
                </c:pt>
                <c:pt idx="24">
                  <c:v>44456.15174059679</c:v>
                </c:pt>
                <c:pt idx="25">
                  <c:v>44456.15174059679</c:v>
                </c:pt>
                <c:pt idx="26">
                  <c:v>44456.15174059679</c:v>
                </c:pt>
                <c:pt idx="27">
                  <c:v>44456.15174059679</c:v>
                </c:pt>
                <c:pt idx="28">
                  <c:v>44456.15174059679</c:v>
                </c:pt>
                <c:pt idx="29">
                  <c:v>44456.15174059679</c:v>
                </c:pt>
                <c:pt idx="30">
                  <c:v>44456.15174059679</c:v>
                </c:pt>
                <c:pt idx="31">
                  <c:v>44456.15174059679</c:v>
                </c:pt>
                <c:pt idx="32">
                  <c:v>44456.15174059679</c:v>
                </c:pt>
                <c:pt idx="33">
                  <c:v>44456.15174059679</c:v>
                </c:pt>
                <c:pt idx="34">
                  <c:v>44456.15174059679</c:v>
                </c:pt>
                <c:pt idx="35">
                  <c:v>44456.15174059679</c:v>
                </c:pt>
                <c:pt idx="36">
                  <c:v>44456.15174059679</c:v>
                </c:pt>
                <c:pt idx="37">
                  <c:v>44456.15174059679</c:v>
                </c:pt>
                <c:pt idx="38">
                  <c:v>44456.15174059679</c:v>
                </c:pt>
                <c:pt idx="39">
                  <c:v>44456.15174059679</c:v>
                </c:pt>
                <c:pt idx="40">
                  <c:v>44456.15174059679</c:v>
                </c:pt>
                <c:pt idx="41">
                  <c:v>44456.15174059679</c:v>
                </c:pt>
                <c:pt idx="42">
                  <c:v>44456.15174059679</c:v>
                </c:pt>
                <c:pt idx="43">
                  <c:v>44456.15174059679</c:v>
                </c:pt>
                <c:pt idx="44">
                  <c:v>44456.15174059679</c:v>
                </c:pt>
                <c:pt idx="45">
                  <c:v>44456.15174059679</c:v>
                </c:pt>
                <c:pt idx="46">
                  <c:v>44456.15174059679</c:v>
                </c:pt>
                <c:pt idx="47">
                  <c:v>44456.15174059679</c:v>
                </c:pt>
                <c:pt idx="48">
                  <c:v>44456.15174059679</c:v>
                </c:pt>
                <c:pt idx="49">
                  <c:v>44456.15174059679</c:v>
                </c:pt>
                <c:pt idx="50">
                  <c:v>44456.15174059679</c:v>
                </c:pt>
                <c:pt idx="51">
                  <c:v>44456.15174059679</c:v>
                </c:pt>
                <c:pt idx="52">
                  <c:v>44456.15174059679</c:v>
                </c:pt>
                <c:pt idx="53">
                  <c:v>44456.15174059679</c:v>
                </c:pt>
                <c:pt idx="54">
                  <c:v>44456.15174059679</c:v>
                </c:pt>
                <c:pt idx="55">
                  <c:v>44456.15174059679</c:v>
                </c:pt>
                <c:pt idx="56">
                  <c:v>44456.15174059679</c:v>
                </c:pt>
                <c:pt idx="57">
                  <c:v>44456.15174059679</c:v>
                </c:pt>
                <c:pt idx="58">
                  <c:v>44456.15174059679</c:v>
                </c:pt>
                <c:pt idx="59">
                  <c:v>44456.15174059679</c:v>
                </c:pt>
                <c:pt idx="60">
                  <c:v>44456.15174059679</c:v>
                </c:pt>
                <c:pt idx="61">
                  <c:v>44456.15174059679</c:v>
                </c:pt>
                <c:pt idx="62">
                  <c:v>44456.15174059679</c:v>
                </c:pt>
                <c:pt idx="63">
                  <c:v>44456.15174059679</c:v>
                </c:pt>
                <c:pt idx="64">
                  <c:v>44456.15174059679</c:v>
                </c:pt>
                <c:pt idx="65">
                  <c:v>44456.15174059679</c:v>
                </c:pt>
                <c:pt idx="66">
                  <c:v>44456.15174059679</c:v>
                </c:pt>
                <c:pt idx="67">
                  <c:v>44456.15174059679</c:v>
                </c:pt>
                <c:pt idx="68">
                  <c:v>44456.15174059679</c:v>
                </c:pt>
                <c:pt idx="69">
                  <c:v>44456.15174059679</c:v>
                </c:pt>
                <c:pt idx="70">
                  <c:v>44456.15174059679</c:v>
                </c:pt>
                <c:pt idx="71">
                  <c:v>44456.15174059679</c:v>
                </c:pt>
                <c:pt idx="72">
                  <c:v>44456.15174059679</c:v>
                </c:pt>
                <c:pt idx="73">
                  <c:v>44456.15174059679</c:v>
                </c:pt>
              </c:numCache>
            </c:numRef>
          </c:xVal>
          <c:yVal>
            <c:numRef>
              <c:f>市区町村別_年齢調整歯科医療費!$R$5:$R$78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1B-03D7-49A7-9530-E68E9ADADFEF}"/>
            </c:ext>
          </c:extLst>
        </c:ser>
        <c:dLbls>
          <c:showLegendKey val="0"/>
          <c:showVal val="0"/>
          <c:showCatName val="0"/>
          <c:showSerName val="0"/>
          <c:showPercent val="0"/>
          <c:showBubbleSize val="0"/>
        </c:dLbls>
        <c:axId val="383239952"/>
        <c:axId val="383345792"/>
      </c:scatterChart>
      <c:catAx>
        <c:axId val="383248352"/>
        <c:scaling>
          <c:orientation val="maxMin"/>
        </c:scaling>
        <c:delete val="0"/>
        <c:axPos val="l"/>
        <c:numFmt formatCode="General" sourceLinked="0"/>
        <c:majorTickMark val="none"/>
        <c:minorTickMark val="none"/>
        <c:tickLblPos val="nextTo"/>
        <c:spPr>
          <a:ln w="9525">
            <a:solidFill>
              <a:srgbClr val="7F7F7F"/>
            </a:solidFill>
            <a:prstDash val="solid"/>
          </a:ln>
        </c:spPr>
        <c:crossAx val="383248912"/>
        <c:crosses val="autoZero"/>
        <c:auto val="1"/>
        <c:lblAlgn val="ctr"/>
        <c:lblOffset val="100"/>
        <c:noMultiLvlLbl val="0"/>
      </c:catAx>
      <c:valAx>
        <c:axId val="383248912"/>
        <c:scaling>
          <c:orientation val="minMax"/>
          <c:max val="60000"/>
          <c:min val="0"/>
        </c:scaling>
        <c:delete val="0"/>
        <c:axPos val="t"/>
        <c:majorGridlines>
          <c:spPr>
            <a:ln>
              <a:solidFill>
                <a:srgbClr val="D9D9D9"/>
              </a:solidFill>
            </a:ln>
          </c:spPr>
        </c:majorGridlines>
        <c:title>
          <c:tx>
            <c:rich>
              <a:bodyPr/>
              <a:lstStyle/>
              <a:p>
                <a:pPr>
                  <a:defRPr/>
                </a:pPr>
                <a:r>
                  <a:rPr lang="en-US"/>
                  <a:t>(</a:t>
                </a:r>
                <a:r>
                  <a:rPr lang="ja-JP"/>
                  <a:t>円</a:t>
                </a:r>
                <a:r>
                  <a:rPr lang="en-US"/>
                  <a:t>)</a:t>
                </a:r>
                <a:endParaRPr lang="ja-JP"/>
              </a:p>
            </c:rich>
          </c:tx>
          <c:layout>
            <c:manualLayout>
              <c:xMode val="edge"/>
              <c:yMode val="edge"/>
              <c:x val="0.91840566776476218"/>
              <c:y val="4.2330895643666155E-2"/>
            </c:manualLayout>
          </c:layout>
          <c:overlay val="0"/>
        </c:title>
        <c:numFmt formatCode="#,##0_ " sourceLinked="0"/>
        <c:majorTickMark val="out"/>
        <c:minorTickMark val="none"/>
        <c:tickLblPos val="nextTo"/>
        <c:spPr>
          <a:ln w="9525">
            <a:solidFill>
              <a:srgbClr val="7F7F7F"/>
            </a:solidFill>
            <a:prstDash val="solid"/>
          </a:ln>
        </c:spPr>
        <c:crossAx val="383248352"/>
        <c:crosses val="autoZero"/>
        <c:crossBetween val="between"/>
      </c:valAx>
      <c:valAx>
        <c:axId val="383345792"/>
        <c:scaling>
          <c:orientation val="minMax"/>
          <c:max val="50"/>
          <c:min val="0"/>
        </c:scaling>
        <c:delete val="1"/>
        <c:axPos val="r"/>
        <c:numFmt formatCode="General" sourceLinked="1"/>
        <c:majorTickMark val="out"/>
        <c:minorTickMark val="none"/>
        <c:tickLblPos val="nextTo"/>
        <c:crossAx val="383239952"/>
        <c:crosses val="max"/>
        <c:crossBetween val="midCat"/>
      </c:valAx>
      <c:valAx>
        <c:axId val="383239952"/>
        <c:scaling>
          <c:orientation val="minMax"/>
        </c:scaling>
        <c:delete val="1"/>
        <c:axPos val="b"/>
        <c:numFmt formatCode="General" sourceLinked="1"/>
        <c:majorTickMark val="out"/>
        <c:minorTickMark val="none"/>
        <c:tickLblPos val="nextTo"/>
        <c:crossAx val="38334579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oddHeader>&amp;R&amp;"ＭＳ 明朝,標準"&amp;12 歯科医療費の状況</c:oddHeader>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11352657004831"/>
          <c:y val="7.9407769756184382E-2"/>
          <c:w val="0.77097801932367138"/>
          <c:h val="0.87661167471819645"/>
        </c:manualLayout>
      </c:layout>
      <c:barChart>
        <c:barDir val="bar"/>
        <c:grouping val="clustered"/>
        <c:varyColors val="0"/>
        <c:ser>
          <c:idx val="0"/>
          <c:order val="0"/>
          <c:tx>
            <c:strRef>
              <c:f>市区町村別_年齢調整歯科医療費!$N$3:$N$4</c:f>
              <c:strCache>
                <c:ptCount val="2"/>
                <c:pt idx="0">
                  <c:v>年齢調整前被保険者一人当たりの歯科医療費</c:v>
                </c:pt>
              </c:strCache>
            </c:strRef>
          </c:tx>
          <c:spPr>
            <a:solidFill>
              <a:schemeClr val="accent4">
                <a:lumMod val="60000"/>
                <a:lumOff val="40000"/>
              </a:schemeClr>
            </a:solidFill>
            <a:ln>
              <a:noFill/>
            </a:ln>
          </c:spPr>
          <c:invertIfNegative val="0"/>
          <c:dLbls>
            <c:dLbl>
              <c:idx val="4"/>
              <c:layout>
                <c:manualLayout>
                  <c:x val="3.2695715794666493E-2"/>
                  <c:y val="8.291461452995705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65-4650-A9E3-409E9A705701}"/>
                </c:ext>
              </c:extLst>
            </c:dLbl>
            <c:dLbl>
              <c:idx val="7"/>
              <c:layout>
                <c:manualLayout>
                  <c:x val="2.4911021557841022E-2"/>
                  <c:y val="8.291461452995705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8D1-4437-A4E7-6AA985CFE368}"/>
                </c:ext>
              </c:extLst>
            </c:dLbl>
            <c:dLbl>
              <c:idx val="9"/>
              <c:layout>
                <c:manualLayout>
                  <c:x val="2.49110215578410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8D1-4437-A4E7-6AA985CFE368}"/>
                </c:ext>
              </c:extLst>
            </c:dLbl>
            <c:dLbl>
              <c:idx val="10"/>
              <c:layout>
                <c:manualLayout>
                  <c:x val="3.2695715794666375E-2"/>
                  <c:y val="8.291461452995705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8D1-4437-A4E7-6AA985CFE368}"/>
                </c:ext>
              </c:extLst>
            </c:dLbl>
            <c:dLbl>
              <c:idx val="11"/>
              <c:layout>
                <c:manualLayout>
                  <c:x val="2.491102155784113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2-4712-8CDC-C0F1F9E2CFF4}"/>
                </c:ext>
              </c:extLst>
            </c:dLbl>
            <c:dLbl>
              <c:idx val="13"/>
              <c:layout>
                <c:manualLayout>
                  <c:x val="1.8683266168380851E-2"/>
                  <c:y val="3.8610126138644785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A2-4712-8CDC-C0F1F9E2CFF4}"/>
                </c:ext>
              </c:extLst>
            </c:dLbl>
            <c:dLbl>
              <c:idx val="14"/>
              <c:layout>
                <c:manualLayout>
                  <c:x val="1.868326616838085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65-4650-A9E3-409E9A705701}"/>
                </c:ext>
              </c:extLst>
            </c:dLbl>
            <c:dLbl>
              <c:idx val="24"/>
              <c:layout>
                <c:manualLayout>
                  <c:x val="3.1138776947301421E-2"/>
                  <c:y val="8.291461460717730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8D1-4437-A4E7-6AA985CFE368}"/>
                </c:ext>
              </c:extLst>
            </c:dLbl>
            <c:dLbl>
              <c:idx val="27"/>
              <c:layout>
                <c:manualLayout>
                  <c:x val="1.5569388473650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8D1-4437-A4E7-6AA985CFE368}"/>
                </c:ext>
              </c:extLst>
            </c:dLbl>
            <c:dLbl>
              <c:idx val="31"/>
              <c:layout>
                <c:manualLayout>
                  <c:x val="1.868326616838085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8D1-4437-A4E7-6AA985CFE368}"/>
                </c:ext>
              </c:extLst>
            </c:dLbl>
            <c:dLbl>
              <c:idx val="32"/>
              <c:layout>
                <c:manualLayout>
                  <c:x val="-3.11387769473014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17-4A2B-ABD1-15D49A3E91D8}"/>
                </c:ext>
              </c:extLst>
            </c:dLbl>
            <c:dLbl>
              <c:idx val="35"/>
              <c:layout>
                <c:manualLayout>
                  <c:x val="2.0240205015745923E-2"/>
                  <c:y val="7.72202522772895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DA2-4712-8CDC-C0F1F9E2CFF4}"/>
                </c:ext>
              </c:extLst>
            </c:dLbl>
            <c:dLbl>
              <c:idx val="37"/>
              <c:layout>
                <c:manualLayout>
                  <c:x val="1.712632732101578E-2"/>
                  <c:y val="1.053264348374121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8D1-4437-A4E7-6AA985CFE368}"/>
                </c:ext>
              </c:extLst>
            </c:dLbl>
            <c:dLbl>
              <c:idx val="40"/>
              <c:layout>
                <c:manualLayout>
                  <c:x val="2.335408271047606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8D1-4437-A4E7-6AA985CFE368}"/>
                </c:ext>
              </c:extLst>
            </c:dLbl>
            <c:dLbl>
              <c:idx val="45"/>
              <c:layout>
                <c:manualLayout>
                  <c:x val="3.2695715794666493E-2"/>
                  <c:y val="-7.72202522772895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8D1-4437-A4E7-6AA985CFE368}"/>
                </c:ext>
              </c:extLst>
            </c:dLbl>
            <c:dLbl>
              <c:idx val="47"/>
              <c:layout>
                <c:manualLayout>
                  <c:x val="1.8683266168380851E-2"/>
                  <c:y val="7.72202522772895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8D1-4437-A4E7-6AA985CFE368}"/>
                </c:ext>
              </c:extLst>
            </c:dLbl>
            <c:dLbl>
              <c:idx val="48"/>
              <c:layout>
                <c:manualLayout>
                  <c:x val="-7.78469423682535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17-4A2B-ABD1-15D49A3E91D8}"/>
                </c:ext>
              </c:extLst>
            </c:dLbl>
            <c:dLbl>
              <c:idx val="49"/>
              <c:layout>
                <c:manualLayout>
                  <c:x val="1.2455510778920568E-2"/>
                  <c:y val="7.72202522772895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8D1-4437-A4E7-6AA985CFE368}"/>
                </c:ext>
              </c:extLst>
            </c:dLbl>
            <c:dLbl>
              <c:idx val="50"/>
              <c:layout>
                <c:manualLayout>
                  <c:x val="1.868326616838085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8D1-4437-A4E7-6AA985CFE368}"/>
                </c:ext>
              </c:extLst>
            </c:dLbl>
            <c:dLbl>
              <c:idx val="54"/>
              <c:layout>
                <c:manualLayout>
                  <c:x val="2.8024899252571279E-2"/>
                  <c:y val="1.5444050455457914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8D1-4437-A4E7-6AA985CFE368}"/>
                </c:ext>
              </c:extLst>
            </c:dLbl>
            <c:dLbl>
              <c:idx val="61"/>
              <c:layout>
                <c:manualLayout>
                  <c:x val="-6.227755389460284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17-4A2B-ABD1-15D49A3E91D8}"/>
                </c:ext>
              </c:extLst>
            </c:dLbl>
            <c:dLbl>
              <c:idx val="62"/>
              <c:layout>
                <c:manualLayout>
                  <c:x val="7.78469423682535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31-49CC-88AB-3AA2573DCB07}"/>
                </c:ext>
              </c:extLst>
            </c:dLbl>
            <c:dLbl>
              <c:idx val="63"/>
              <c:layout>
                <c:manualLayout>
                  <c:x val="2.958183809993623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65-4650-A9E3-409E9A705701}"/>
                </c:ext>
              </c:extLst>
            </c:dLbl>
            <c:dLbl>
              <c:idx val="67"/>
              <c:layout>
                <c:manualLayout>
                  <c:x val="2.802489925257127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D1-4437-A4E7-6AA985CFE368}"/>
                </c:ext>
              </c:extLst>
            </c:dLbl>
            <c:dLbl>
              <c:idx val="71"/>
              <c:layout>
                <c:manualLayout>
                  <c:x val="2.1811849244757296E-2"/>
                  <c:y val="1.001024428684003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D1-4437-A4E7-6AA985CFE368}"/>
                </c:ext>
              </c:extLst>
            </c:dLbl>
            <c:dLbl>
              <c:idx val="72"/>
              <c:layout>
                <c:manualLayout>
                  <c:x val="-7.78469423682535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31-49CC-88AB-3AA2573DCB07}"/>
                </c:ext>
              </c:extLst>
            </c:dLbl>
            <c:numFmt formatCode="#,##0_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市区町村別_年齢調整歯科医療費!$C$5:$C$78</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市区町村別_年齢調整歯科医療費!$D$5:$D$78</c:f>
              <c:numCache>
                <c:formatCode>General</c:formatCode>
                <c:ptCount val="74"/>
                <c:pt idx="0">
                  <c:v>45301.619766587777</c:v>
                </c:pt>
                <c:pt idx="1">
                  <c:v>46725.080309766243</c:v>
                </c:pt>
                <c:pt idx="2">
                  <c:v>49259.371739623501</c:v>
                </c:pt>
                <c:pt idx="3">
                  <c:v>44744.654018971545</c:v>
                </c:pt>
                <c:pt idx="4">
                  <c:v>41447.243255497619</c:v>
                </c:pt>
                <c:pt idx="5">
                  <c:v>39698.636658031086</c:v>
                </c:pt>
                <c:pt idx="6">
                  <c:v>39133.165788038539</c:v>
                </c:pt>
                <c:pt idx="7">
                  <c:v>42129.758849557526</c:v>
                </c:pt>
                <c:pt idx="8">
                  <c:v>37027.364540466391</c:v>
                </c:pt>
                <c:pt idx="9">
                  <c:v>42396.172216865685</c:v>
                </c:pt>
                <c:pt idx="10">
                  <c:v>41447.109129292148</c:v>
                </c:pt>
                <c:pt idx="11">
                  <c:v>42141.129905841182</c:v>
                </c:pt>
                <c:pt idx="12">
                  <c:v>46312.256156213931</c:v>
                </c:pt>
                <c:pt idx="13">
                  <c:v>42754.078972467731</c:v>
                </c:pt>
                <c:pt idx="14">
                  <c:v>42791.949122461054</c:v>
                </c:pt>
                <c:pt idx="15">
                  <c:v>44104.46467503388</c:v>
                </c:pt>
                <c:pt idx="16">
                  <c:v>44094.404255319147</c:v>
                </c:pt>
                <c:pt idx="17">
                  <c:v>48456.29056830248</c:v>
                </c:pt>
                <c:pt idx="18">
                  <c:v>39485.072857332096</c:v>
                </c:pt>
                <c:pt idx="19">
                  <c:v>44050.940880392067</c:v>
                </c:pt>
                <c:pt idx="20">
                  <c:v>45224.399175860694</c:v>
                </c:pt>
                <c:pt idx="21">
                  <c:v>45719.079103937089</c:v>
                </c:pt>
                <c:pt idx="22">
                  <c:v>44192.523990180765</c:v>
                </c:pt>
                <c:pt idx="23">
                  <c:v>49473.259950430089</c:v>
                </c:pt>
                <c:pt idx="24">
                  <c:v>41615.479681608711</c:v>
                </c:pt>
                <c:pt idx="25">
                  <c:v>45555.429101522728</c:v>
                </c:pt>
                <c:pt idx="26">
                  <c:v>44941.465410474171</c:v>
                </c:pt>
                <c:pt idx="27">
                  <c:v>43971.310003762832</c:v>
                </c:pt>
                <c:pt idx="28">
                  <c:v>45420.178925170934</c:v>
                </c:pt>
                <c:pt idx="29">
                  <c:v>46413.318984072321</c:v>
                </c:pt>
                <c:pt idx="30">
                  <c:v>45048.301595840057</c:v>
                </c:pt>
                <c:pt idx="31">
                  <c:v>42537.442227338623</c:v>
                </c:pt>
                <c:pt idx="32">
                  <c:v>40601.238023952093</c:v>
                </c:pt>
                <c:pt idx="33">
                  <c:v>37631.174513559832</c:v>
                </c:pt>
                <c:pt idx="34">
                  <c:v>44846.424186414944</c:v>
                </c:pt>
                <c:pt idx="35">
                  <c:v>42576.143599546027</c:v>
                </c:pt>
                <c:pt idx="36">
                  <c:v>45815.480838897922</c:v>
                </c:pt>
                <c:pt idx="37">
                  <c:v>43510.433574207891</c:v>
                </c:pt>
                <c:pt idx="38">
                  <c:v>40197.541856925418</c:v>
                </c:pt>
                <c:pt idx="39">
                  <c:v>36338.908897500187</c:v>
                </c:pt>
                <c:pt idx="40">
                  <c:v>42526.867305626707</c:v>
                </c:pt>
                <c:pt idx="41">
                  <c:v>38177.307771332838</c:v>
                </c:pt>
                <c:pt idx="42">
                  <c:v>44341.889516149822</c:v>
                </c:pt>
                <c:pt idx="43">
                  <c:v>46983.368688516945</c:v>
                </c:pt>
                <c:pt idx="44">
                  <c:v>37695.800268096515</c:v>
                </c:pt>
                <c:pt idx="45">
                  <c:v>41540.37868456939</c:v>
                </c:pt>
                <c:pt idx="46">
                  <c:v>38571.476405946996</c:v>
                </c:pt>
                <c:pt idx="47">
                  <c:v>43704.229009104485</c:v>
                </c:pt>
                <c:pt idx="48">
                  <c:v>41280.818780417976</c:v>
                </c:pt>
                <c:pt idx="49">
                  <c:v>43519.877029544848</c:v>
                </c:pt>
                <c:pt idx="50">
                  <c:v>43597.857598978291</c:v>
                </c:pt>
                <c:pt idx="51">
                  <c:v>46120.242211153432</c:v>
                </c:pt>
                <c:pt idx="52">
                  <c:v>37962.402876436026</c:v>
                </c:pt>
                <c:pt idx="53">
                  <c:v>44380.481990422653</c:v>
                </c:pt>
                <c:pt idx="54">
                  <c:v>41897.550452331248</c:v>
                </c:pt>
                <c:pt idx="55">
                  <c:v>38512.04042956412</c:v>
                </c:pt>
                <c:pt idx="56">
                  <c:v>44209.705046973999</c:v>
                </c:pt>
                <c:pt idx="57">
                  <c:v>44268.073077282497</c:v>
                </c:pt>
                <c:pt idx="58">
                  <c:v>45299.713516128613</c:v>
                </c:pt>
                <c:pt idx="59">
                  <c:v>35969.953967777445</c:v>
                </c:pt>
                <c:pt idx="60">
                  <c:v>38479.28498235227</c:v>
                </c:pt>
                <c:pt idx="61">
                  <c:v>40444.238400370574</c:v>
                </c:pt>
                <c:pt idx="62">
                  <c:v>44194.907161803712</c:v>
                </c:pt>
                <c:pt idx="63">
                  <c:v>41950.917282575683</c:v>
                </c:pt>
                <c:pt idx="64">
                  <c:v>38412.726900225367</c:v>
                </c:pt>
                <c:pt idx="65">
                  <c:v>46877.816183816183</c:v>
                </c:pt>
                <c:pt idx="66">
                  <c:v>37637.12907671107</c:v>
                </c:pt>
                <c:pt idx="67">
                  <c:v>42400.718439958946</c:v>
                </c:pt>
                <c:pt idx="68">
                  <c:v>35540.846367490136</c:v>
                </c:pt>
                <c:pt idx="69">
                  <c:v>38474.920235096557</c:v>
                </c:pt>
                <c:pt idx="70">
                  <c:v>35665.74027427932</c:v>
                </c:pt>
                <c:pt idx="71">
                  <c:v>42885.970149253728</c:v>
                </c:pt>
                <c:pt idx="72">
                  <c:v>41025.839126117178</c:v>
                </c:pt>
                <c:pt idx="73">
                  <c:v>32313.019410496046</c:v>
                </c:pt>
              </c:numCache>
            </c:numRef>
          </c:val>
          <c:extLst>
            <c:ext xmlns:c16="http://schemas.microsoft.com/office/drawing/2014/chart" uri="{C3380CC4-5D6E-409C-BE32-E72D297353CC}">
              <c16:uniqueId val="{0000001A-03D7-49A7-9530-E68E9ADADFEF}"/>
            </c:ext>
          </c:extLst>
        </c:ser>
        <c:dLbls>
          <c:showLegendKey val="0"/>
          <c:showVal val="0"/>
          <c:showCatName val="0"/>
          <c:showSerName val="0"/>
          <c:showPercent val="0"/>
          <c:showBubbleSize val="0"/>
        </c:dLbls>
        <c:gapWidth val="150"/>
        <c:axId val="383288672"/>
        <c:axId val="38329315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7326571723636736"/>
                  <c:y val="-0.86036001525628902"/>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3C28-40DD-8964-A5D773534C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市区町村別_年齢調整歯科医療費!$N$5:$N$78</c:f>
              <c:numCache>
                <c:formatCode>General</c:formatCode>
                <c:ptCount val="74"/>
                <c:pt idx="0">
                  <c:v>44456.15174059679</c:v>
                </c:pt>
                <c:pt idx="1">
                  <c:v>44456.15174059679</c:v>
                </c:pt>
                <c:pt idx="2">
                  <c:v>44456.15174059679</c:v>
                </c:pt>
                <c:pt idx="3">
                  <c:v>44456.15174059679</c:v>
                </c:pt>
                <c:pt idx="4">
                  <c:v>44456.15174059679</c:v>
                </c:pt>
                <c:pt idx="5">
                  <c:v>44456.15174059679</c:v>
                </c:pt>
                <c:pt idx="6">
                  <c:v>44456.15174059679</c:v>
                </c:pt>
                <c:pt idx="7">
                  <c:v>44456.15174059679</c:v>
                </c:pt>
                <c:pt idx="8">
                  <c:v>44456.15174059679</c:v>
                </c:pt>
                <c:pt idx="9">
                  <c:v>44456.15174059679</c:v>
                </c:pt>
                <c:pt idx="10">
                  <c:v>44456.15174059679</c:v>
                </c:pt>
                <c:pt idx="11">
                  <c:v>44456.15174059679</c:v>
                </c:pt>
                <c:pt idx="12">
                  <c:v>44456.15174059679</c:v>
                </c:pt>
                <c:pt idx="13">
                  <c:v>44456.15174059679</c:v>
                </c:pt>
                <c:pt idx="14">
                  <c:v>44456.15174059679</c:v>
                </c:pt>
                <c:pt idx="15">
                  <c:v>44456.15174059679</c:v>
                </c:pt>
                <c:pt idx="16">
                  <c:v>44456.15174059679</c:v>
                </c:pt>
                <c:pt idx="17">
                  <c:v>44456.15174059679</c:v>
                </c:pt>
                <c:pt idx="18">
                  <c:v>44456.15174059679</c:v>
                </c:pt>
                <c:pt idx="19">
                  <c:v>44456.15174059679</c:v>
                </c:pt>
                <c:pt idx="20">
                  <c:v>44456.15174059679</c:v>
                </c:pt>
                <c:pt idx="21">
                  <c:v>44456.15174059679</c:v>
                </c:pt>
                <c:pt idx="22">
                  <c:v>44456.15174059679</c:v>
                </c:pt>
                <c:pt idx="23">
                  <c:v>44456.15174059679</c:v>
                </c:pt>
                <c:pt idx="24">
                  <c:v>44456.15174059679</c:v>
                </c:pt>
                <c:pt idx="25">
                  <c:v>44456.15174059679</c:v>
                </c:pt>
                <c:pt idx="26">
                  <c:v>44456.15174059679</c:v>
                </c:pt>
                <c:pt idx="27">
                  <c:v>44456.15174059679</c:v>
                </c:pt>
                <c:pt idx="28">
                  <c:v>44456.15174059679</c:v>
                </c:pt>
                <c:pt idx="29">
                  <c:v>44456.15174059679</c:v>
                </c:pt>
                <c:pt idx="30">
                  <c:v>44456.15174059679</c:v>
                </c:pt>
                <c:pt idx="31">
                  <c:v>44456.15174059679</c:v>
                </c:pt>
                <c:pt idx="32">
                  <c:v>44456.15174059679</c:v>
                </c:pt>
                <c:pt idx="33">
                  <c:v>44456.15174059679</c:v>
                </c:pt>
                <c:pt idx="34">
                  <c:v>44456.15174059679</c:v>
                </c:pt>
                <c:pt idx="35">
                  <c:v>44456.15174059679</c:v>
                </c:pt>
                <c:pt idx="36">
                  <c:v>44456.15174059679</c:v>
                </c:pt>
                <c:pt idx="37">
                  <c:v>44456.15174059679</c:v>
                </c:pt>
                <c:pt idx="38">
                  <c:v>44456.15174059679</c:v>
                </c:pt>
                <c:pt idx="39">
                  <c:v>44456.15174059679</c:v>
                </c:pt>
                <c:pt idx="40">
                  <c:v>44456.15174059679</c:v>
                </c:pt>
                <c:pt idx="41">
                  <c:v>44456.15174059679</c:v>
                </c:pt>
                <c:pt idx="42">
                  <c:v>44456.15174059679</c:v>
                </c:pt>
                <c:pt idx="43">
                  <c:v>44456.15174059679</c:v>
                </c:pt>
                <c:pt idx="44">
                  <c:v>44456.15174059679</c:v>
                </c:pt>
                <c:pt idx="45">
                  <c:v>44456.15174059679</c:v>
                </c:pt>
                <c:pt idx="46">
                  <c:v>44456.15174059679</c:v>
                </c:pt>
                <c:pt idx="47">
                  <c:v>44456.15174059679</c:v>
                </c:pt>
                <c:pt idx="48">
                  <c:v>44456.15174059679</c:v>
                </c:pt>
                <c:pt idx="49">
                  <c:v>44456.15174059679</c:v>
                </c:pt>
                <c:pt idx="50">
                  <c:v>44456.15174059679</c:v>
                </c:pt>
                <c:pt idx="51">
                  <c:v>44456.15174059679</c:v>
                </c:pt>
                <c:pt idx="52">
                  <c:v>44456.15174059679</c:v>
                </c:pt>
                <c:pt idx="53">
                  <c:v>44456.15174059679</c:v>
                </c:pt>
                <c:pt idx="54">
                  <c:v>44456.15174059679</c:v>
                </c:pt>
                <c:pt idx="55">
                  <c:v>44456.15174059679</c:v>
                </c:pt>
                <c:pt idx="56">
                  <c:v>44456.15174059679</c:v>
                </c:pt>
                <c:pt idx="57">
                  <c:v>44456.15174059679</c:v>
                </c:pt>
                <c:pt idx="58">
                  <c:v>44456.15174059679</c:v>
                </c:pt>
                <c:pt idx="59">
                  <c:v>44456.15174059679</c:v>
                </c:pt>
                <c:pt idx="60">
                  <c:v>44456.15174059679</c:v>
                </c:pt>
                <c:pt idx="61">
                  <c:v>44456.15174059679</c:v>
                </c:pt>
                <c:pt idx="62">
                  <c:v>44456.15174059679</c:v>
                </c:pt>
                <c:pt idx="63">
                  <c:v>44456.15174059679</c:v>
                </c:pt>
                <c:pt idx="64">
                  <c:v>44456.15174059679</c:v>
                </c:pt>
                <c:pt idx="65">
                  <c:v>44456.15174059679</c:v>
                </c:pt>
                <c:pt idx="66">
                  <c:v>44456.15174059679</c:v>
                </c:pt>
                <c:pt idx="67">
                  <c:v>44456.15174059679</c:v>
                </c:pt>
                <c:pt idx="68">
                  <c:v>44456.15174059679</c:v>
                </c:pt>
                <c:pt idx="69">
                  <c:v>44456.15174059679</c:v>
                </c:pt>
                <c:pt idx="70">
                  <c:v>44456.15174059679</c:v>
                </c:pt>
                <c:pt idx="71">
                  <c:v>44456.15174059679</c:v>
                </c:pt>
                <c:pt idx="72">
                  <c:v>44456.15174059679</c:v>
                </c:pt>
                <c:pt idx="73">
                  <c:v>44456.15174059679</c:v>
                </c:pt>
              </c:numCache>
            </c:numRef>
          </c:xVal>
          <c:yVal>
            <c:numRef>
              <c:f>市区町村別_年齢調整歯科医療費!$R$5:$R$78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1B-03D7-49A7-9530-E68E9ADADFEF}"/>
            </c:ext>
          </c:extLst>
        </c:ser>
        <c:dLbls>
          <c:showLegendKey val="0"/>
          <c:showVal val="0"/>
          <c:showCatName val="0"/>
          <c:showSerName val="0"/>
          <c:showPercent val="0"/>
          <c:showBubbleSize val="0"/>
        </c:dLbls>
        <c:axId val="383281952"/>
        <c:axId val="383272432"/>
      </c:scatterChart>
      <c:catAx>
        <c:axId val="383288672"/>
        <c:scaling>
          <c:orientation val="maxMin"/>
        </c:scaling>
        <c:delete val="0"/>
        <c:axPos val="l"/>
        <c:numFmt formatCode="General" sourceLinked="0"/>
        <c:majorTickMark val="none"/>
        <c:minorTickMark val="none"/>
        <c:tickLblPos val="nextTo"/>
        <c:spPr>
          <a:ln w="9525">
            <a:solidFill>
              <a:srgbClr val="7F7F7F"/>
            </a:solidFill>
            <a:prstDash val="solid"/>
          </a:ln>
        </c:spPr>
        <c:crossAx val="383293152"/>
        <c:crosses val="autoZero"/>
        <c:auto val="1"/>
        <c:lblAlgn val="ctr"/>
        <c:lblOffset val="100"/>
        <c:noMultiLvlLbl val="0"/>
      </c:catAx>
      <c:valAx>
        <c:axId val="3832931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1737089150931383"/>
              <c:y val="4.1095053314097151E-2"/>
            </c:manualLayout>
          </c:layout>
          <c:overlay val="0"/>
        </c:title>
        <c:numFmt formatCode="#,##0_ " sourceLinked="0"/>
        <c:majorTickMark val="out"/>
        <c:minorTickMark val="none"/>
        <c:tickLblPos val="nextTo"/>
        <c:spPr>
          <a:ln w="9525">
            <a:solidFill>
              <a:srgbClr val="7F7F7F"/>
            </a:solidFill>
            <a:prstDash val="solid"/>
          </a:ln>
        </c:spPr>
        <c:crossAx val="383288672"/>
        <c:crosses val="autoZero"/>
        <c:crossBetween val="between"/>
      </c:valAx>
      <c:valAx>
        <c:axId val="383272432"/>
        <c:scaling>
          <c:orientation val="minMax"/>
          <c:max val="50"/>
          <c:min val="0"/>
        </c:scaling>
        <c:delete val="1"/>
        <c:axPos val="r"/>
        <c:numFmt formatCode="General" sourceLinked="1"/>
        <c:majorTickMark val="out"/>
        <c:minorTickMark val="none"/>
        <c:tickLblPos val="nextTo"/>
        <c:crossAx val="383281952"/>
        <c:crosses val="max"/>
        <c:crossBetween val="midCat"/>
      </c:valAx>
      <c:valAx>
        <c:axId val="383281952"/>
        <c:scaling>
          <c:orientation val="minMax"/>
        </c:scaling>
        <c:delete val="1"/>
        <c:axPos val="b"/>
        <c:numFmt formatCode="General" sourceLinked="1"/>
        <c:majorTickMark val="out"/>
        <c:minorTickMark val="none"/>
        <c:tickLblPos val="nextTo"/>
        <c:crossAx val="3832724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70772946859904"/>
          <c:y val="7.9407769756184382E-2"/>
          <c:w val="0.78938381642512079"/>
          <c:h val="0.89301223315329215"/>
        </c:manualLayout>
      </c:layout>
      <c:barChart>
        <c:barDir val="bar"/>
        <c:grouping val="clustered"/>
        <c:varyColors val="0"/>
        <c:ser>
          <c:idx val="0"/>
          <c:order val="0"/>
          <c:tx>
            <c:strRef>
              <c:f>市区町村別_年齢調整歯科医療費!$L$4</c:f>
              <c:strCache>
                <c:ptCount val="1"/>
                <c:pt idx="0">
                  <c:v>前年度との差分(年齢調整後被保険者一人当たりの歯科医療費)</c:v>
                </c:pt>
              </c:strCache>
            </c:strRef>
          </c:tx>
          <c:spPr>
            <a:solidFill>
              <a:schemeClr val="accent1"/>
            </a:solidFill>
            <a:ln>
              <a:noFill/>
            </a:ln>
          </c:spPr>
          <c:invertIfNegative val="0"/>
          <c:dLbls>
            <c:dLbl>
              <c:idx val="1"/>
              <c:layout>
                <c:manualLayout>
                  <c:x val="4.663348467796159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51-4728-A151-85D723B444BA}"/>
                </c:ext>
              </c:extLst>
            </c:dLbl>
            <c:dLbl>
              <c:idx val="2"/>
              <c:layout>
                <c:manualLayout>
                  <c:x val="3.10889897853073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51-4728-A151-85D723B444BA}"/>
                </c:ext>
              </c:extLst>
            </c:dLbl>
            <c:dLbl>
              <c:idx val="4"/>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51-4728-A151-85D723B444BA}"/>
                </c:ext>
              </c:extLst>
            </c:dLbl>
            <c:dLbl>
              <c:idx val="7"/>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51-4728-A151-85D723B444BA}"/>
                </c:ext>
              </c:extLst>
            </c:dLbl>
            <c:dLbl>
              <c:idx val="18"/>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251-4728-A151-85D723B444BA}"/>
                </c:ext>
              </c:extLst>
            </c:dLbl>
            <c:dLbl>
              <c:idx val="21"/>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51-4728-A151-85D723B444BA}"/>
                </c:ext>
              </c:extLst>
            </c:dLbl>
            <c:dLbl>
              <c:idx val="23"/>
              <c:layout>
                <c:manualLayout>
                  <c:x val="3.10889897853073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251-4728-A151-85D723B444BA}"/>
                </c:ext>
              </c:extLst>
            </c:dLbl>
            <c:dLbl>
              <c:idx val="27"/>
              <c:layout>
                <c:manualLayout>
                  <c:x val="1.24355959141232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F7-4A88-90BC-12A9BC62BBF6}"/>
                </c:ext>
              </c:extLst>
            </c:dLbl>
            <c:dLbl>
              <c:idx val="30"/>
              <c:layout>
                <c:manualLayout>
                  <c:x val="1.55444948926542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DF7-4A88-90BC-12A9BC62BBF6}"/>
                </c:ext>
              </c:extLst>
            </c:dLbl>
            <c:dLbl>
              <c:idx val="41"/>
              <c:layout>
                <c:manualLayout>
                  <c:x val="1.08811464248579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DF7-4A88-90BC-12A9BC62BBF6}"/>
                </c:ext>
              </c:extLst>
            </c:dLbl>
            <c:dLbl>
              <c:idx val="42"/>
              <c:layout>
                <c:manualLayout>
                  <c:x val="1.55444948926542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DF7-4A88-90BC-12A9BC62BBF6}"/>
                </c:ext>
              </c:extLst>
            </c:dLbl>
            <c:dLbl>
              <c:idx val="45"/>
              <c:layout>
                <c:manualLayout>
                  <c:x val="1.088114642485785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DF7-4A88-90BC-12A9BC62BBF6}"/>
                </c:ext>
              </c:extLst>
            </c:dLbl>
            <c:dLbl>
              <c:idx val="46"/>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DF7-4A88-90BC-12A9BC62BBF6}"/>
                </c:ext>
              </c:extLst>
            </c:dLbl>
            <c:dLbl>
              <c:idx val="47"/>
              <c:layout>
                <c:manualLayout>
                  <c:x val="1.709894438191967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DF7-4A88-90BC-12A9BC62BBF6}"/>
                </c:ext>
              </c:extLst>
            </c:dLbl>
            <c:dLbl>
              <c:idx val="50"/>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DF7-4A88-90BC-12A9BC62BBF6}"/>
                </c:ext>
              </c:extLst>
            </c:dLbl>
            <c:dLbl>
              <c:idx val="51"/>
              <c:layout>
                <c:manualLayout>
                  <c:x val="9.32669693559254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DF7-4A88-90BC-12A9BC62BBF6}"/>
                </c:ext>
              </c:extLst>
            </c:dLbl>
            <c:dLbl>
              <c:idx val="53"/>
              <c:layout>
                <c:manualLayout>
                  <c:x val="9.32669693559254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DF7-4A88-90BC-12A9BC62BBF6}"/>
                </c:ext>
              </c:extLst>
            </c:dLbl>
            <c:dLbl>
              <c:idx val="55"/>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251-4728-A151-85D723B444BA}"/>
                </c:ext>
              </c:extLst>
            </c:dLbl>
            <c:dLbl>
              <c:idx val="56"/>
              <c:layout>
                <c:manualLayout>
                  <c:x val="2.02078433604505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251-4728-A151-85D723B444BA}"/>
                </c:ext>
              </c:extLst>
            </c:dLbl>
            <c:dLbl>
              <c:idx val="59"/>
              <c:layout>
                <c:manualLayout>
                  <c:x val="1.86533938711850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251-4728-A151-85D723B444BA}"/>
                </c:ext>
              </c:extLst>
            </c:dLbl>
            <c:dLbl>
              <c:idx val="60"/>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251-4728-A151-85D723B444BA}"/>
                </c:ext>
              </c:extLst>
            </c:dLbl>
            <c:dLbl>
              <c:idx val="62"/>
              <c:layout>
                <c:manualLayout>
                  <c:x val="1.088114642485785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251-4728-A151-85D723B444BA}"/>
                </c:ext>
              </c:extLst>
            </c:dLbl>
            <c:dLbl>
              <c:idx val="63"/>
              <c:layout>
                <c:manualLayout>
                  <c:x val="2.48711918282466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251-4728-A151-85D723B444BA}"/>
                </c:ext>
              </c:extLst>
            </c:dLbl>
            <c:dLbl>
              <c:idx val="65"/>
              <c:layout>
                <c:manualLayout>
                  <c:x val="2.331674233898137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251-4728-A151-85D723B444BA}"/>
                </c:ext>
              </c:extLst>
            </c:dLbl>
            <c:dLbl>
              <c:idx val="71"/>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251-4728-A151-85D723B444BA}"/>
                </c:ext>
              </c:extLst>
            </c:dLbl>
            <c:dLbl>
              <c:idx val="73"/>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9C-4685-8526-50701CE39A24}"/>
                </c:ext>
              </c:extLst>
            </c:dLbl>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市区町村別_年齢調整歯科医療費!$I$5:$I$78</c:f>
              <c:strCache>
                <c:ptCount val="74"/>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strCache>
            </c:strRef>
          </c:cat>
          <c:val>
            <c:numRef>
              <c:f>市区町村別_年齢調整歯科医療費!$L$5:$L$78</c:f>
              <c:numCache>
                <c:formatCode>General</c:formatCode>
                <c:ptCount val="74"/>
                <c:pt idx="0">
                  <c:v>1288</c:v>
                </c:pt>
                <c:pt idx="1">
                  <c:v>1243</c:v>
                </c:pt>
                <c:pt idx="2">
                  <c:v>1252</c:v>
                </c:pt>
                <c:pt idx="3">
                  <c:v>1339</c:v>
                </c:pt>
                <c:pt idx="4">
                  <c:v>1241</c:v>
                </c:pt>
                <c:pt idx="5">
                  <c:v>1312</c:v>
                </c:pt>
                <c:pt idx="6">
                  <c:v>1263</c:v>
                </c:pt>
                <c:pt idx="7">
                  <c:v>1241</c:v>
                </c:pt>
                <c:pt idx="8">
                  <c:v>1272</c:v>
                </c:pt>
                <c:pt idx="9">
                  <c:v>1260</c:v>
                </c:pt>
                <c:pt idx="10">
                  <c:v>1334</c:v>
                </c:pt>
                <c:pt idx="11">
                  <c:v>1320</c:v>
                </c:pt>
                <c:pt idx="12">
                  <c:v>1281</c:v>
                </c:pt>
                <c:pt idx="13">
                  <c:v>1289</c:v>
                </c:pt>
                <c:pt idx="14">
                  <c:v>1283</c:v>
                </c:pt>
                <c:pt idx="15">
                  <c:v>1320</c:v>
                </c:pt>
                <c:pt idx="16">
                  <c:v>1325</c:v>
                </c:pt>
                <c:pt idx="17">
                  <c:v>1302</c:v>
                </c:pt>
                <c:pt idx="18">
                  <c:v>1250</c:v>
                </c:pt>
                <c:pt idx="19">
                  <c:v>1267</c:v>
                </c:pt>
                <c:pt idx="20">
                  <c:v>1324</c:v>
                </c:pt>
                <c:pt idx="21">
                  <c:v>1240</c:v>
                </c:pt>
                <c:pt idx="22">
                  <c:v>1355</c:v>
                </c:pt>
                <c:pt idx="23">
                  <c:v>1242</c:v>
                </c:pt>
                <c:pt idx="24">
                  <c:v>1284</c:v>
                </c:pt>
                <c:pt idx="25">
                  <c:v>1248</c:v>
                </c:pt>
                <c:pt idx="26">
                  <c:v>1277</c:v>
                </c:pt>
                <c:pt idx="27">
                  <c:v>1222</c:v>
                </c:pt>
                <c:pt idx="28">
                  <c:v>1280</c:v>
                </c:pt>
                <c:pt idx="29">
                  <c:v>1277</c:v>
                </c:pt>
                <c:pt idx="30">
                  <c:v>1216</c:v>
                </c:pt>
                <c:pt idx="31">
                  <c:v>1288</c:v>
                </c:pt>
                <c:pt idx="32">
                  <c:v>1161</c:v>
                </c:pt>
                <c:pt idx="33">
                  <c:v>1250</c:v>
                </c:pt>
                <c:pt idx="34">
                  <c:v>1283</c:v>
                </c:pt>
                <c:pt idx="35">
                  <c:v>1286</c:v>
                </c:pt>
                <c:pt idx="36">
                  <c:v>1265</c:v>
                </c:pt>
                <c:pt idx="37">
                  <c:v>1265</c:v>
                </c:pt>
                <c:pt idx="38">
                  <c:v>1282</c:v>
                </c:pt>
                <c:pt idx="39">
                  <c:v>1277</c:v>
                </c:pt>
                <c:pt idx="40">
                  <c:v>1328</c:v>
                </c:pt>
                <c:pt idx="41">
                  <c:v>1227</c:v>
                </c:pt>
                <c:pt idx="42">
                  <c:v>1217</c:v>
                </c:pt>
                <c:pt idx="43">
                  <c:v>1279</c:v>
                </c:pt>
                <c:pt idx="44">
                  <c:v>1273</c:v>
                </c:pt>
                <c:pt idx="45">
                  <c:v>1229</c:v>
                </c:pt>
                <c:pt idx="46">
                  <c:v>1248</c:v>
                </c:pt>
                <c:pt idx="47">
                  <c:v>1215</c:v>
                </c:pt>
                <c:pt idx="48">
                  <c:v>1320</c:v>
                </c:pt>
                <c:pt idx="49">
                  <c:v>1271</c:v>
                </c:pt>
                <c:pt idx="50">
                  <c:v>1181</c:v>
                </c:pt>
                <c:pt idx="51">
                  <c:v>1233</c:v>
                </c:pt>
                <c:pt idx="52">
                  <c:v>1261</c:v>
                </c:pt>
                <c:pt idx="53">
                  <c:v>1231</c:v>
                </c:pt>
                <c:pt idx="54">
                  <c:v>1321</c:v>
                </c:pt>
                <c:pt idx="55">
                  <c:v>1240</c:v>
                </c:pt>
                <c:pt idx="56">
                  <c:v>1208</c:v>
                </c:pt>
                <c:pt idx="57">
                  <c:v>1277</c:v>
                </c:pt>
                <c:pt idx="58">
                  <c:v>1290</c:v>
                </c:pt>
                <c:pt idx="59">
                  <c:v>1214</c:v>
                </c:pt>
                <c:pt idx="60">
                  <c:v>1237</c:v>
                </c:pt>
                <c:pt idx="61">
                  <c:v>1262</c:v>
                </c:pt>
                <c:pt idx="62">
                  <c:v>1229</c:v>
                </c:pt>
                <c:pt idx="63">
                  <c:v>1200</c:v>
                </c:pt>
                <c:pt idx="64">
                  <c:v>1143</c:v>
                </c:pt>
                <c:pt idx="65">
                  <c:v>1200</c:v>
                </c:pt>
                <c:pt idx="66">
                  <c:v>1070</c:v>
                </c:pt>
                <c:pt idx="67">
                  <c:v>1132</c:v>
                </c:pt>
                <c:pt idx="68">
                  <c:v>1120</c:v>
                </c:pt>
                <c:pt idx="69">
                  <c:v>1293</c:v>
                </c:pt>
                <c:pt idx="70">
                  <c:v>1337</c:v>
                </c:pt>
                <c:pt idx="71">
                  <c:v>1175</c:v>
                </c:pt>
                <c:pt idx="72">
                  <c:v>1253</c:v>
                </c:pt>
                <c:pt idx="73">
                  <c:v>1160</c:v>
                </c:pt>
              </c:numCache>
            </c:numRef>
          </c:val>
          <c:extLst>
            <c:ext xmlns:c16="http://schemas.microsoft.com/office/drawing/2014/chart" uri="{C3380CC4-5D6E-409C-BE32-E72D297353CC}">
              <c16:uniqueId val="{0000001F-ADF7-4A88-90BC-12A9BC62BBF6}"/>
            </c:ext>
          </c:extLst>
        </c:ser>
        <c:dLbls>
          <c:showLegendKey val="0"/>
          <c:showVal val="0"/>
          <c:showCatName val="0"/>
          <c:showSerName val="0"/>
          <c:showPercent val="0"/>
          <c:showBubbleSize val="0"/>
        </c:dLbls>
        <c:gapWidth val="150"/>
        <c:axId val="383299872"/>
        <c:axId val="383287552"/>
      </c:barChart>
      <c:scatterChart>
        <c:scatterStyle val="lineMarker"/>
        <c:varyColors val="0"/>
        <c:ser>
          <c:idx val="1"/>
          <c:order val="1"/>
          <c:tx>
            <c:strRef>
              <c:f>市区町村別_年齢調整歯科医療費!$B$79</c:f>
              <c:strCache>
                <c:ptCount val="1"/>
                <c:pt idx="0">
                  <c:v>広域連合全体</c:v>
                </c:pt>
              </c:strCache>
            </c:strRef>
          </c:tx>
          <c:spPr>
            <a:ln w="28575">
              <a:solidFill>
                <a:srgbClr val="BE4B48"/>
              </a:solidFill>
            </a:ln>
          </c:spPr>
          <c:marker>
            <c:symbol val="none"/>
          </c:marker>
          <c:dLbls>
            <c:dLbl>
              <c:idx val="0"/>
              <c:layout>
                <c:manualLayout>
                  <c:x val="-0.16895262539786868"/>
                  <c:y val="-0.8759661136831276"/>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ADF7-4A88-90BC-12A9BC62BBF6}"/>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DF7-4A88-90BC-12A9BC62BBF6}"/>
                </c:ext>
              </c:extLst>
            </c:dLbl>
            <c:numFmt formatCode="#,##0_ ;[Red]\-#,##0\ " sourceLinked="0"/>
            <c:spPr>
              <a:noFill/>
              <a:ln>
                <a:noFill/>
              </a:ln>
              <a:effectLst/>
            </c:spPr>
            <c:txPr>
              <a:bodyPr/>
              <a:lstStyle/>
              <a:p>
                <a:pPr>
                  <a:defRPr sz="10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市区町村別_年齢調整歯科医療費!$Q$5:$Q$78</c:f>
              <c:numCache>
                <c:formatCode>General</c:formatCode>
                <c:ptCount val="74"/>
                <c:pt idx="0">
                  <c:v>1260</c:v>
                </c:pt>
                <c:pt idx="1">
                  <c:v>1260</c:v>
                </c:pt>
                <c:pt idx="2">
                  <c:v>1260</c:v>
                </c:pt>
                <c:pt idx="3">
                  <c:v>1260</c:v>
                </c:pt>
                <c:pt idx="4">
                  <c:v>1260</c:v>
                </c:pt>
                <c:pt idx="5">
                  <c:v>1260</c:v>
                </c:pt>
                <c:pt idx="6">
                  <c:v>1260</c:v>
                </c:pt>
                <c:pt idx="7">
                  <c:v>1260</c:v>
                </c:pt>
                <c:pt idx="8">
                  <c:v>1260</c:v>
                </c:pt>
                <c:pt idx="9">
                  <c:v>1260</c:v>
                </c:pt>
                <c:pt idx="10">
                  <c:v>1260</c:v>
                </c:pt>
                <c:pt idx="11">
                  <c:v>1260</c:v>
                </c:pt>
                <c:pt idx="12">
                  <c:v>1260</c:v>
                </c:pt>
                <c:pt idx="13">
                  <c:v>1260</c:v>
                </c:pt>
                <c:pt idx="14">
                  <c:v>1260</c:v>
                </c:pt>
                <c:pt idx="15">
                  <c:v>1260</c:v>
                </c:pt>
                <c:pt idx="16">
                  <c:v>1260</c:v>
                </c:pt>
                <c:pt idx="17">
                  <c:v>1260</c:v>
                </c:pt>
                <c:pt idx="18">
                  <c:v>1260</c:v>
                </c:pt>
                <c:pt idx="19">
                  <c:v>1260</c:v>
                </c:pt>
                <c:pt idx="20">
                  <c:v>1260</c:v>
                </c:pt>
                <c:pt idx="21">
                  <c:v>1260</c:v>
                </c:pt>
                <c:pt idx="22">
                  <c:v>1260</c:v>
                </c:pt>
                <c:pt idx="23">
                  <c:v>1260</c:v>
                </c:pt>
                <c:pt idx="24">
                  <c:v>1260</c:v>
                </c:pt>
                <c:pt idx="25">
                  <c:v>1260</c:v>
                </c:pt>
                <c:pt idx="26">
                  <c:v>1260</c:v>
                </c:pt>
                <c:pt idx="27">
                  <c:v>1260</c:v>
                </c:pt>
                <c:pt idx="28">
                  <c:v>1260</c:v>
                </c:pt>
                <c:pt idx="29">
                  <c:v>1260</c:v>
                </c:pt>
                <c:pt idx="30">
                  <c:v>1260</c:v>
                </c:pt>
                <c:pt idx="31">
                  <c:v>1260</c:v>
                </c:pt>
                <c:pt idx="32">
                  <c:v>1260</c:v>
                </c:pt>
                <c:pt idx="33">
                  <c:v>1260</c:v>
                </c:pt>
                <c:pt idx="34">
                  <c:v>1260</c:v>
                </c:pt>
                <c:pt idx="35">
                  <c:v>1260</c:v>
                </c:pt>
                <c:pt idx="36">
                  <c:v>1260</c:v>
                </c:pt>
                <c:pt idx="37">
                  <c:v>1260</c:v>
                </c:pt>
                <c:pt idx="38">
                  <c:v>1260</c:v>
                </c:pt>
                <c:pt idx="39">
                  <c:v>1260</c:v>
                </c:pt>
                <c:pt idx="40">
                  <c:v>1260</c:v>
                </c:pt>
                <c:pt idx="41">
                  <c:v>1260</c:v>
                </c:pt>
                <c:pt idx="42">
                  <c:v>1260</c:v>
                </c:pt>
                <c:pt idx="43">
                  <c:v>1260</c:v>
                </c:pt>
                <c:pt idx="44">
                  <c:v>1260</c:v>
                </c:pt>
                <c:pt idx="45">
                  <c:v>1260</c:v>
                </c:pt>
                <c:pt idx="46">
                  <c:v>1260</c:v>
                </c:pt>
                <c:pt idx="47">
                  <c:v>1260</c:v>
                </c:pt>
                <c:pt idx="48">
                  <c:v>1260</c:v>
                </c:pt>
                <c:pt idx="49">
                  <c:v>1260</c:v>
                </c:pt>
                <c:pt idx="50">
                  <c:v>1260</c:v>
                </c:pt>
                <c:pt idx="51">
                  <c:v>1260</c:v>
                </c:pt>
                <c:pt idx="52">
                  <c:v>1260</c:v>
                </c:pt>
                <c:pt idx="53">
                  <c:v>1260</c:v>
                </c:pt>
                <c:pt idx="54">
                  <c:v>1260</c:v>
                </c:pt>
                <c:pt idx="55">
                  <c:v>1260</c:v>
                </c:pt>
                <c:pt idx="56">
                  <c:v>1260</c:v>
                </c:pt>
                <c:pt idx="57">
                  <c:v>1260</c:v>
                </c:pt>
                <c:pt idx="58">
                  <c:v>1260</c:v>
                </c:pt>
                <c:pt idx="59">
                  <c:v>1260</c:v>
                </c:pt>
                <c:pt idx="60">
                  <c:v>1260</c:v>
                </c:pt>
                <c:pt idx="61">
                  <c:v>1260</c:v>
                </c:pt>
                <c:pt idx="62">
                  <c:v>1260</c:v>
                </c:pt>
                <c:pt idx="63">
                  <c:v>1260</c:v>
                </c:pt>
                <c:pt idx="64">
                  <c:v>1260</c:v>
                </c:pt>
                <c:pt idx="65">
                  <c:v>1260</c:v>
                </c:pt>
                <c:pt idx="66">
                  <c:v>1260</c:v>
                </c:pt>
                <c:pt idx="67">
                  <c:v>1260</c:v>
                </c:pt>
                <c:pt idx="68">
                  <c:v>1260</c:v>
                </c:pt>
                <c:pt idx="69">
                  <c:v>1260</c:v>
                </c:pt>
                <c:pt idx="70">
                  <c:v>1260</c:v>
                </c:pt>
                <c:pt idx="71">
                  <c:v>1260</c:v>
                </c:pt>
                <c:pt idx="72">
                  <c:v>1260</c:v>
                </c:pt>
                <c:pt idx="73">
                  <c:v>1260</c:v>
                </c:pt>
              </c:numCache>
            </c:numRef>
          </c:xVal>
          <c:yVal>
            <c:numRef>
              <c:f>市区町村別_年齢調整歯科医療費!$R$5:$R$78</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9999</c:v>
                </c:pt>
              </c:numCache>
            </c:numRef>
          </c:yVal>
          <c:smooth val="0"/>
          <c:extLst>
            <c:ext xmlns:c16="http://schemas.microsoft.com/office/drawing/2014/chart" uri="{C3380CC4-5D6E-409C-BE32-E72D297353CC}">
              <c16:uniqueId val="{00000022-ADF7-4A88-90BC-12A9BC62BBF6}"/>
            </c:ext>
          </c:extLst>
        </c:ser>
        <c:dLbls>
          <c:showLegendKey val="0"/>
          <c:showVal val="0"/>
          <c:showCatName val="0"/>
          <c:showSerName val="0"/>
          <c:showPercent val="0"/>
          <c:showBubbleSize val="0"/>
        </c:dLbls>
        <c:axId val="383298752"/>
        <c:axId val="383297632"/>
      </c:scatterChart>
      <c:catAx>
        <c:axId val="383299872"/>
        <c:scaling>
          <c:orientation val="maxMin"/>
        </c:scaling>
        <c:delete val="0"/>
        <c:axPos val="l"/>
        <c:numFmt formatCode="General" sourceLinked="0"/>
        <c:majorTickMark val="none"/>
        <c:minorTickMark val="none"/>
        <c:tickLblPos val="nextTo"/>
        <c:spPr>
          <a:ln w="9525">
            <a:solidFill>
              <a:srgbClr val="7F7F7F"/>
            </a:solidFill>
            <a:prstDash val="solid"/>
          </a:ln>
        </c:spPr>
        <c:crossAx val="383287552"/>
        <c:crosses val="autoZero"/>
        <c:auto val="1"/>
        <c:lblAlgn val="ctr"/>
        <c:lblOffset val="100"/>
        <c:noMultiLvlLbl val="0"/>
      </c:catAx>
      <c:valAx>
        <c:axId val="38328755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2923027349256859"/>
              <c:y val="4.3743811085390945E-2"/>
            </c:manualLayout>
          </c:layout>
          <c:overlay val="0"/>
        </c:title>
        <c:numFmt formatCode="#,##0_ ;[Red]\-#,##0\ " sourceLinked="0"/>
        <c:majorTickMark val="out"/>
        <c:minorTickMark val="none"/>
        <c:tickLblPos val="nextTo"/>
        <c:spPr>
          <a:ln w="9525">
            <a:solidFill>
              <a:srgbClr val="7F7F7F"/>
            </a:solidFill>
            <a:prstDash val="solid"/>
          </a:ln>
        </c:spPr>
        <c:crossAx val="383299872"/>
        <c:crosses val="autoZero"/>
        <c:crossBetween val="between"/>
      </c:valAx>
      <c:valAx>
        <c:axId val="383297632"/>
        <c:scaling>
          <c:orientation val="minMax"/>
          <c:max val="50"/>
          <c:min val="0"/>
        </c:scaling>
        <c:delete val="1"/>
        <c:axPos val="r"/>
        <c:numFmt formatCode="General" sourceLinked="1"/>
        <c:majorTickMark val="out"/>
        <c:minorTickMark val="none"/>
        <c:tickLblPos val="nextTo"/>
        <c:crossAx val="383298752"/>
        <c:crosses val="max"/>
        <c:crossBetween val="midCat"/>
      </c:valAx>
      <c:valAx>
        <c:axId val="383298752"/>
        <c:scaling>
          <c:orientation val="minMax"/>
        </c:scaling>
        <c:delete val="1"/>
        <c:axPos val="b"/>
        <c:numFmt formatCode="General" sourceLinked="1"/>
        <c:majorTickMark val="out"/>
        <c:minorTickMark val="none"/>
        <c:tickLblPos val="nextTo"/>
        <c:crossAx val="383297632"/>
        <c:crosses val="autoZero"/>
        <c:crossBetween val="midCat"/>
      </c:valAx>
      <c:spPr>
        <a:ln>
          <a:solidFill>
            <a:srgbClr val="7F7F7F"/>
          </a:solidFill>
        </a:ln>
      </c:spPr>
    </c:plotArea>
    <c:legend>
      <c:legendPos val="r"/>
      <c:layout>
        <c:manualLayout>
          <c:xMode val="edge"/>
          <c:yMode val="edge"/>
          <c:x val="0.17252727568078444"/>
          <c:y val="1.2600679816983661E-2"/>
          <c:w val="0.61498862897985707"/>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altLang="en-US" sz="1000"/>
              <a:t>上段</a:t>
            </a:r>
            <a:r>
              <a:rPr lang="en-US" altLang="ja-JP" sz="1000"/>
              <a:t>:(</a:t>
            </a:r>
            <a:r>
              <a:rPr lang="ja-JP" altLang="en-US" sz="1000"/>
              <a:t>円</a:t>
            </a:r>
            <a:r>
              <a:rPr lang="en-US" altLang="ja-JP" sz="1000"/>
              <a:t>)</a:t>
            </a:r>
            <a:endParaRPr lang="ja-JP" altLang="en-US" sz="1000"/>
          </a:p>
        </c:rich>
      </c:tx>
      <c:layout>
        <c:manualLayout>
          <c:xMode val="edge"/>
          <c:yMode val="edge"/>
          <c:x val="0.88342507645259938"/>
          <c:y val="2.7850877192982456E-2"/>
        </c:manualLayout>
      </c:layout>
      <c:overlay val="0"/>
    </c:title>
    <c:autoTitleDeleted val="0"/>
    <c:plotArea>
      <c:layout>
        <c:manualLayout>
          <c:layoutTarget val="inner"/>
          <c:xMode val="edge"/>
          <c:yMode val="edge"/>
          <c:x val="0.27737561334101474"/>
          <c:y val="0.11398389808015572"/>
          <c:w val="0.48830696435464294"/>
          <c:h val="0.84107228169512516"/>
        </c:manualLayout>
      </c:layout>
      <c:pieChart>
        <c:varyColors val="1"/>
        <c:ser>
          <c:idx val="1"/>
          <c:order val="0"/>
          <c:tx>
            <c:strRef>
              <c:f>中分類別歯科医療費!$E$3</c:f>
              <c:strCache>
                <c:ptCount val="1"/>
                <c:pt idx="0">
                  <c:v>歯科
医療費
(円)</c:v>
                </c:pt>
              </c:strCache>
            </c:strRef>
          </c:tx>
          <c:spPr>
            <a:ln>
              <a:noFill/>
            </a:ln>
          </c:spPr>
          <c:dPt>
            <c:idx val="0"/>
            <c:bubble3D val="0"/>
            <c:spPr>
              <a:solidFill>
                <a:srgbClr val="4BACC6"/>
              </a:solidFill>
              <a:ln w="19050">
                <a:noFill/>
              </a:ln>
              <a:effectLst/>
            </c:spPr>
            <c:extLst>
              <c:ext xmlns:c16="http://schemas.microsoft.com/office/drawing/2014/chart" uri="{C3380CC4-5D6E-409C-BE32-E72D297353CC}">
                <c16:uniqueId val="{00000001-8C6D-4B07-B581-EE74EA856EC5}"/>
              </c:ext>
            </c:extLst>
          </c:dPt>
          <c:dPt>
            <c:idx val="1"/>
            <c:bubble3D val="0"/>
            <c:spPr>
              <a:solidFill>
                <a:srgbClr val="FF7C80"/>
              </a:solidFill>
              <a:ln w="19050">
                <a:noFill/>
              </a:ln>
              <a:effectLst/>
            </c:spPr>
            <c:extLst>
              <c:ext xmlns:c16="http://schemas.microsoft.com/office/drawing/2014/chart" uri="{C3380CC4-5D6E-409C-BE32-E72D297353CC}">
                <c16:uniqueId val="{00000003-8C6D-4B07-B581-EE74EA856EC5}"/>
              </c:ext>
            </c:extLst>
          </c:dPt>
          <c:dPt>
            <c:idx val="2"/>
            <c:bubble3D val="0"/>
            <c:spPr>
              <a:solidFill>
                <a:srgbClr val="A5C26A"/>
              </a:solidFill>
              <a:ln w="19050">
                <a:noFill/>
              </a:ln>
              <a:effectLst/>
            </c:spPr>
            <c:extLst>
              <c:ext xmlns:c16="http://schemas.microsoft.com/office/drawing/2014/chart" uri="{C3380CC4-5D6E-409C-BE32-E72D297353CC}">
                <c16:uniqueId val="{00000005-8C6D-4B07-B581-EE74EA856EC5}"/>
              </c:ext>
            </c:extLst>
          </c:dPt>
          <c:dPt>
            <c:idx val="3"/>
            <c:bubble3D val="0"/>
            <c:spPr>
              <a:solidFill>
                <a:schemeClr val="accent4"/>
              </a:solidFill>
              <a:ln w="19050">
                <a:noFill/>
              </a:ln>
              <a:effectLst/>
            </c:spPr>
            <c:extLst>
              <c:ext xmlns:c16="http://schemas.microsoft.com/office/drawing/2014/chart" uri="{C3380CC4-5D6E-409C-BE32-E72D297353CC}">
                <c16:uniqueId val="{00000007-8C6D-4B07-B581-EE74EA856EC5}"/>
              </c:ext>
            </c:extLst>
          </c:dPt>
          <c:dPt>
            <c:idx val="4"/>
            <c:bubble3D val="0"/>
            <c:spPr>
              <a:solidFill>
                <a:schemeClr val="accent6">
                  <a:lumMod val="40000"/>
                  <a:lumOff val="60000"/>
                </a:schemeClr>
              </a:solidFill>
              <a:ln w="19050">
                <a:noFill/>
              </a:ln>
              <a:effectLst/>
            </c:spPr>
            <c:extLst>
              <c:ext xmlns:c16="http://schemas.microsoft.com/office/drawing/2014/chart" uri="{C3380CC4-5D6E-409C-BE32-E72D297353CC}">
                <c16:uniqueId val="{00000009-8C6D-4B07-B581-EE74EA856EC5}"/>
              </c:ext>
            </c:extLst>
          </c:dPt>
          <c:dPt>
            <c:idx val="5"/>
            <c:bubble3D val="0"/>
            <c:spPr>
              <a:pattFill prst="dkDnDiag">
                <a:fgClr>
                  <a:schemeClr val="tx2">
                    <a:lumMod val="40000"/>
                    <a:lumOff val="60000"/>
                  </a:schemeClr>
                </a:fgClr>
                <a:bgClr>
                  <a:schemeClr val="bg1"/>
                </a:bgClr>
              </a:pattFill>
              <a:ln w="19050">
                <a:noFill/>
              </a:ln>
              <a:effectLst/>
            </c:spPr>
            <c:extLst>
              <c:ext xmlns:c16="http://schemas.microsoft.com/office/drawing/2014/chart" uri="{C3380CC4-5D6E-409C-BE32-E72D297353CC}">
                <c16:uniqueId val="{0000000B-8C6D-4B07-B581-EE74EA856EC5}"/>
              </c:ext>
            </c:extLst>
          </c:dPt>
          <c:dLbls>
            <c:dLbl>
              <c:idx val="0"/>
              <c:layout>
                <c:manualLayout>
                  <c:x val="-0.10214362771358812"/>
                  <c:y val="0.19337960070794785"/>
                </c:manualLayout>
              </c:layout>
              <c:numFmt formatCode="0.0%" sourceLinked="0"/>
              <c:spPr>
                <a:noFill/>
                <a:ln>
                  <a:noFill/>
                </a:ln>
                <a:effectLst/>
              </c:spPr>
              <c:txPr>
                <a:bodyPr wrap="square" lIns="38100" tIns="19050" rIns="38100" bIns="19050" anchor="ctr">
                  <a:noAutofit/>
                </a:bodyPr>
                <a:lstStyle/>
                <a:p>
                  <a:pPr>
                    <a:defRPr/>
                  </a:pPr>
                  <a:endParaRPr lang="ja-JP"/>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6430036085894045"/>
                      <c:h val="0.14355396758375602"/>
                    </c:manualLayout>
                  </c15:layout>
                </c:ext>
                <c:ext xmlns:c16="http://schemas.microsoft.com/office/drawing/2014/chart" uri="{C3380CC4-5D6E-409C-BE32-E72D297353CC}">
                  <c16:uniqueId val="{00000001-8C6D-4B07-B581-EE74EA856EC5}"/>
                </c:ext>
              </c:extLst>
            </c:dLbl>
            <c:dLbl>
              <c:idx val="1"/>
              <c:layout>
                <c:manualLayout>
                  <c:x val="-0.18834680076833032"/>
                  <c:y val="-0.13082244676724181"/>
                </c:manualLayout>
              </c:layout>
              <c:numFmt formatCode="0.0%" sourceLinked="0"/>
              <c:spPr>
                <a:noFill/>
                <a:ln>
                  <a:noFill/>
                </a:ln>
                <a:effectLst/>
              </c:spPr>
              <c:txPr>
                <a:bodyPr wrap="square" lIns="38100" tIns="19050" rIns="38100" bIns="19050" anchor="ctr">
                  <a:noAutofit/>
                </a:bodyPr>
                <a:lstStyle/>
                <a:p>
                  <a:pPr>
                    <a:defRPr/>
                  </a:pPr>
                  <a:endParaRPr lang="ja-JP"/>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9644608363568969"/>
                      <c:h val="0.150522606786851"/>
                    </c:manualLayout>
                  </c15:layout>
                </c:ext>
                <c:ext xmlns:c16="http://schemas.microsoft.com/office/drawing/2014/chart" uri="{C3380CC4-5D6E-409C-BE32-E72D297353CC}">
                  <c16:uniqueId val="{00000003-8C6D-4B07-B581-EE74EA856EC5}"/>
                </c:ext>
              </c:extLst>
            </c:dLbl>
            <c:dLbl>
              <c:idx val="2"/>
              <c:layout>
                <c:manualLayout>
                  <c:x val="0.14424426080695993"/>
                  <c:y val="-0.21435888511225831"/>
                </c:manualLayout>
              </c:layout>
              <c:numFmt formatCode="0.0%" sourceLinked="0"/>
              <c:spPr>
                <a:noFill/>
                <a:ln>
                  <a:noFill/>
                </a:ln>
                <a:effectLst/>
              </c:spPr>
              <c:txPr>
                <a:bodyPr wrap="square" lIns="38100" tIns="19050" rIns="38100" bIns="19050" anchor="ctr">
                  <a:noAutofit/>
                </a:bodyPr>
                <a:lstStyle/>
                <a:p>
                  <a:pPr>
                    <a:defRPr/>
                  </a:pPr>
                  <a:endParaRPr lang="ja-JP"/>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5206434829347495"/>
                      <c:h val="0.23562765703282201"/>
                    </c:manualLayout>
                  </c15:layout>
                </c:ext>
                <c:ext xmlns:c16="http://schemas.microsoft.com/office/drawing/2014/chart" uri="{C3380CC4-5D6E-409C-BE32-E72D297353CC}">
                  <c16:uniqueId val="{00000005-8C6D-4B07-B581-EE74EA856EC5}"/>
                </c:ext>
              </c:extLst>
            </c:dLbl>
            <c:dLbl>
              <c:idx val="3"/>
              <c:layout>
                <c:manualLayout>
                  <c:x val="-1.6752979893632593E-2"/>
                  <c:y val="9.5778687431628193E-2"/>
                </c:manualLayout>
              </c:layout>
              <c:numFmt formatCode="0.0%" sourceLinked="0"/>
              <c:spPr>
                <a:noFill/>
                <a:ln>
                  <a:noFill/>
                </a:ln>
                <a:effectLst/>
              </c:spPr>
              <c:txPr>
                <a:bodyPr wrap="square" lIns="38100" tIns="19050" rIns="38100" bIns="19050" anchor="ctr">
                  <a:noAutofit/>
                </a:bodyPr>
                <a:lstStyle/>
                <a:p>
                  <a:pPr>
                    <a:defRPr/>
                  </a:pPr>
                  <a:endParaRPr lang="ja-JP"/>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0337328349523778"/>
                      <c:h val="0.23570793678024876"/>
                    </c:manualLayout>
                  </c15:layout>
                </c:ext>
                <c:ext xmlns:c16="http://schemas.microsoft.com/office/drawing/2014/chart" uri="{C3380CC4-5D6E-409C-BE32-E72D297353CC}">
                  <c16:uniqueId val="{00000007-8C6D-4B07-B581-EE74EA856EC5}"/>
                </c:ext>
              </c:extLst>
            </c:dLbl>
            <c:dLbl>
              <c:idx val="4"/>
              <c:layout>
                <c:manualLayout>
                  <c:x val="-6.3666970097396441E-2"/>
                  <c:y val="7.3214304861241128E-2"/>
                </c:manualLayout>
              </c:layout>
              <c:numFmt formatCode="0.0%" sourceLinked="0"/>
              <c:spPr>
                <a:noFill/>
                <a:ln>
                  <a:noFill/>
                </a:ln>
                <a:effectLst/>
              </c:spPr>
              <c:txPr>
                <a:bodyPr wrap="square" lIns="38100" tIns="19050" rIns="38100" bIns="19050" anchor="ctr">
                  <a:noAutofit/>
                </a:bodyPr>
                <a:lstStyle/>
                <a:p>
                  <a:pPr>
                    <a:defRPr/>
                  </a:pPr>
                  <a:endParaRPr lang="ja-JP"/>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6974868373069052"/>
                      <c:h val="0.3438458562866053"/>
                    </c:manualLayout>
                  </c15:layout>
                </c:ext>
                <c:ext xmlns:c16="http://schemas.microsoft.com/office/drawing/2014/chart" uri="{C3380CC4-5D6E-409C-BE32-E72D297353CC}">
                  <c16:uniqueId val="{00000009-8C6D-4B07-B581-EE74EA856EC5}"/>
                </c:ext>
              </c:extLst>
            </c:dLbl>
            <c:dLbl>
              <c:idx val="5"/>
              <c:layout>
                <c:manualLayout>
                  <c:x val="-8.7403530471948557E-2"/>
                  <c:y val="6.9466725281879518E-3"/>
                </c:manualLayout>
              </c:layout>
              <c:numFmt formatCode="0.0%" sourceLinked="0"/>
              <c:spPr>
                <a:noFill/>
                <a:ln>
                  <a:noFill/>
                </a:ln>
                <a:effectLst/>
              </c:spPr>
              <c:txPr>
                <a:bodyPr wrap="square" lIns="38100" tIns="19050" rIns="38100" bIns="19050" anchor="ctr">
                  <a:noAutofit/>
                </a:bodyPr>
                <a:lstStyle/>
                <a:p>
                  <a:pPr>
                    <a:defRPr/>
                  </a:pPr>
                  <a:endParaRPr lang="ja-JP"/>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4666477011886583"/>
                      <c:h val="0.2098875506181678"/>
                    </c:manualLayout>
                  </c15:layout>
                </c:ext>
                <c:ext xmlns:c16="http://schemas.microsoft.com/office/drawing/2014/chart" uri="{C3380CC4-5D6E-409C-BE32-E72D297353CC}">
                  <c16:uniqueId val="{0000000B-8C6D-4B07-B581-EE74EA856EC5}"/>
                </c:ext>
              </c:extLst>
            </c:dLbl>
            <c:numFmt formatCode="0.0%" sourceLinked="0"/>
            <c:spPr>
              <a:noFill/>
              <a:ln>
                <a:noFill/>
              </a:ln>
              <a:effectLst/>
            </c:spPr>
            <c:dLblPos val="outEnd"/>
            <c:showLegendKey val="0"/>
            <c:showVal val="1"/>
            <c:showCatName val="1"/>
            <c:showSerName val="0"/>
            <c:showPercent val="1"/>
            <c:showBubbleSize val="0"/>
            <c:separator>
</c:separator>
            <c:showLeaderLines val="1"/>
            <c:leaderLines>
              <c:spPr>
                <a:ln w="9525">
                  <a:solidFill>
                    <a:schemeClr val="tx1"/>
                  </a:solidFill>
                </a:ln>
              </c:spPr>
            </c:leaderLines>
            <c:extLst>
              <c:ext xmlns:c15="http://schemas.microsoft.com/office/drawing/2012/chart" uri="{CE6537A1-D6FC-4f65-9D91-7224C49458BB}"/>
            </c:extLst>
          </c:dLbls>
          <c:cat>
            <c:strRef>
              <c:f>中分類別歯科医療費!$M$18:$M$23</c:f>
              <c:strCache>
                <c:ptCount val="6"/>
                <c:pt idx="0">
                  <c:v>う蝕</c:v>
                </c:pt>
                <c:pt idx="1">
                  <c:v>歯肉炎及び歯周疾患</c:v>
                </c:pt>
                <c:pt idx="2">
                  <c:v>その他の歯及び歯の
支持組織の障害</c:v>
                </c:pt>
                <c:pt idx="3">
                  <c:v>その他の消化器系の疾患</c:v>
                </c:pt>
                <c:pt idx="4">
                  <c:v>その他の損傷及び
その他の外因の影響</c:v>
                </c:pt>
                <c:pt idx="5">
                  <c:v>中分類以外の疾病</c:v>
                </c:pt>
              </c:strCache>
            </c:strRef>
          </c:cat>
          <c:val>
            <c:numRef>
              <c:f>中分類別歯科医療費!$E$4:$E$9</c:f>
              <c:numCache>
                <c:formatCode>General</c:formatCode>
                <c:ptCount val="6"/>
                <c:pt idx="0">
                  <c:v>6162587385.5239296</c:v>
                </c:pt>
                <c:pt idx="1">
                  <c:v>24612310549.8615</c:v>
                </c:pt>
                <c:pt idx="2">
                  <c:v>13656463391.6367</c:v>
                </c:pt>
                <c:pt idx="3">
                  <c:v>2870071985.6313701</c:v>
                </c:pt>
                <c:pt idx="4">
                  <c:v>7874554850.1231699</c:v>
                </c:pt>
                <c:pt idx="5">
                  <c:v>2756823697.2232099</c:v>
                </c:pt>
              </c:numCache>
            </c:numRef>
          </c:val>
          <c:extLst>
            <c:ext xmlns:c16="http://schemas.microsoft.com/office/drawing/2014/chart" uri="{C3380CC4-5D6E-409C-BE32-E72D297353CC}">
              <c16:uniqueId val="{0000000C-8C6D-4B07-B581-EE74EA856EC5}"/>
            </c:ext>
          </c:extLst>
        </c:ser>
        <c:dLbls>
          <c:dLblPos val="outEnd"/>
          <c:showLegendKey val="0"/>
          <c:showVal val="1"/>
          <c:showCatName val="0"/>
          <c:showSerName val="0"/>
          <c:showPercent val="0"/>
          <c:showBubbleSize val="0"/>
          <c:showLeaderLines val="1"/>
        </c:dLbls>
        <c:firstSliceAng val="0"/>
        <c:extLst/>
      </c:pieChart>
      <c:spPr>
        <a:noFill/>
        <a:ln>
          <a:noFill/>
        </a:ln>
        <a:effectLst/>
      </c:spPr>
    </c:plotArea>
    <c:plotVisOnly val="1"/>
    <c:dispBlanksAs val="zero"/>
    <c:showDLblsOverMax val="0"/>
  </c:chart>
  <c:spPr>
    <a:solidFill>
      <a:schemeClr val="bg1"/>
    </a:solidFill>
    <a:ln w="9525">
      <a:solidFill>
        <a:srgbClr val="7F7F7F"/>
      </a:solidFill>
      <a:prstDash val="solid"/>
    </a:ln>
    <a:effectLst/>
  </c:spPr>
  <c:txPr>
    <a:bodyPr/>
    <a:lstStyle/>
    <a:p>
      <a:pPr>
        <a:defRPr sz="800">
          <a:solidFill>
            <a:sysClr val="windowText" lastClr="000000"/>
          </a:solidFill>
          <a:latin typeface="ＭＳ 明朝" panose="02020609040205080304" pitchFamily="17" charset="-128"/>
          <a:ea typeface="ＭＳ 明朝" panose="02020609040205080304" pitchFamily="17" charset="-128"/>
        </a:defRPr>
      </a:pPr>
      <a:endParaRPr lang="ja-JP"/>
    </a:p>
  </c:txPr>
  <c:printSettings>
    <c:headerFooter/>
    <c:pageMargins b="0.75000000000000089" l="0.70000000000000062" r="0.70000000000000062" t="0.75000000000000089" header="0.30000000000000032" footer="0.30000000000000032"/>
    <c:pageSetup paperSize="9"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2556763285024"/>
          <c:y val="7.2842319315843618E-2"/>
          <c:w val="0.79858671497584544"/>
          <c:h val="0.89467488104423865"/>
        </c:manualLayout>
      </c:layout>
      <c:barChart>
        <c:barDir val="bar"/>
        <c:grouping val="clustered"/>
        <c:varyColors val="0"/>
        <c:ser>
          <c:idx val="0"/>
          <c:order val="0"/>
          <c:tx>
            <c:strRef>
              <c:f>市区町村別_医療費全体における歯科医療費!$M$4</c:f>
              <c:strCache>
                <c:ptCount val="1"/>
                <c:pt idx="0">
                  <c:v>歯科医療費割合(医療費全体に占める割合)</c:v>
                </c:pt>
              </c:strCache>
            </c:strRef>
          </c:tx>
          <c:spPr>
            <a:solidFill>
              <a:schemeClr val="accent4">
                <a:lumMod val="60000"/>
                <a:lumOff val="40000"/>
              </a:schemeClr>
            </a:solidFill>
            <a:ln>
              <a:noFill/>
            </a:ln>
          </c:spPr>
          <c:invertIfNegative val="0"/>
          <c:dLbls>
            <c:dLbl>
              <c:idx val="1"/>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F0-48CA-82BA-6A6E0F548AA0}"/>
                </c:ext>
              </c:extLst>
            </c:dLbl>
            <c:dLbl>
              <c:idx val="2"/>
              <c:layout>
                <c:manualLayout>
                  <c:x val="-1.55444948926553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F0-48CA-82BA-6A6E0F548AA0}"/>
                </c:ext>
              </c:extLst>
            </c:dLbl>
            <c:dLbl>
              <c:idx val="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F0-48CA-82BA-6A6E0F548AA0}"/>
                </c:ext>
              </c:extLst>
            </c:dLbl>
            <c:dLbl>
              <c:idx val="4"/>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EF0-48CA-82BA-6A6E0F548AA0}"/>
                </c:ext>
              </c:extLst>
            </c:dLbl>
            <c:dLbl>
              <c:idx val="5"/>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F0-48CA-82BA-6A6E0F548AA0}"/>
                </c:ext>
              </c:extLst>
            </c:dLbl>
            <c:dLbl>
              <c:idx val="7"/>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F0-48CA-82BA-6A6E0F548AA0}"/>
                </c:ext>
              </c:extLst>
            </c:dLbl>
            <c:dLbl>
              <c:idx val="9"/>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F0-48CA-82BA-6A6E0F548AA0}"/>
                </c:ext>
              </c:extLst>
            </c:dLbl>
            <c:dLbl>
              <c:idx val="10"/>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88-4FF0-847F-8737C3C24FD2}"/>
                </c:ext>
              </c:extLst>
            </c:dLbl>
            <c:dLbl>
              <c:idx val="11"/>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88-4FF0-847F-8737C3C24FD2}"/>
                </c:ext>
              </c:extLst>
            </c:dLbl>
            <c:dLbl>
              <c:idx val="12"/>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88-4FF0-847F-8737C3C24FD2}"/>
                </c:ext>
              </c:extLst>
            </c:dLbl>
            <c:dLbl>
              <c:idx val="1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F0-48CA-82BA-6A6E0F548AA0}"/>
                </c:ext>
              </c:extLst>
            </c:dLbl>
            <c:dLbl>
              <c:idx val="14"/>
              <c:layout>
                <c:manualLayout>
                  <c:x val="-1.1399164570491267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F0-48CA-82BA-6A6E0F548AA0}"/>
                </c:ext>
              </c:extLst>
            </c:dLbl>
            <c:dLbl>
              <c:idx val="15"/>
              <c:layout>
                <c:manualLayout>
                  <c:x val="3.10889897853073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EF0-48CA-82BA-6A6E0F548AA0}"/>
                </c:ext>
              </c:extLst>
            </c:dLbl>
            <c:dLbl>
              <c:idx val="16"/>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EF0-48CA-82BA-6A6E0F548AA0}"/>
                </c:ext>
              </c:extLst>
            </c:dLbl>
            <c:dLbl>
              <c:idx val="17"/>
              <c:layout>
                <c:manualLayout>
                  <c:x val="-3.10889897853096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88-4FF0-847F-8737C3C24FD2}"/>
                </c:ext>
              </c:extLst>
            </c:dLbl>
            <c:dLbl>
              <c:idx val="18"/>
              <c:layout>
                <c:manualLayout>
                  <c:x val="3.10889897853073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EF0-48CA-82BA-6A6E0F548AA0}"/>
                </c:ext>
              </c:extLst>
            </c:dLbl>
            <c:dLbl>
              <c:idx val="19"/>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EF0-48CA-82BA-6A6E0F548AA0}"/>
                </c:ext>
              </c:extLst>
            </c:dLbl>
            <c:dLbl>
              <c:idx val="20"/>
              <c:layout>
                <c:manualLayout>
                  <c:x val="6.21779795706158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EF0-48CA-82BA-6A6E0F548AA0}"/>
                </c:ext>
              </c:extLst>
            </c:dLbl>
            <c:dLbl>
              <c:idx val="21"/>
              <c:layout>
                <c:manualLayout>
                  <c:x val="7.77224744632700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EF0-48CA-82BA-6A6E0F548AA0}"/>
                </c:ext>
              </c:extLst>
            </c:dLbl>
            <c:dLbl>
              <c:idx val="22"/>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EF0-48CA-82BA-6A6E0F548AA0}"/>
                </c:ext>
              </c:extLst>
            </c:dLbl>
            <c:dLbl>
              <c:idx val="23"/>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EF0-48CA-82BA-6A6E0F548AA0}"/>
                </c:ext>
              </c:extLst>
            </c:dLbl>
            <c:dLbl>
              <c:idx val="24"/>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EF0-48CA-82BA-6A6E0F548AA0}"/>
                </c:ext>
              </c:extLst>
            </c:dLbl>
            <c:dLbl>
              <c:idx val="2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EF0-48CA-82BA-6A6E0F548AA0}"/>
                </c:ext>
              </c:extLst>
            </c:dLbl>
            <c:dLbl>
              <c:idx val="2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EF0-48CA-82BA-6A6E0F548AA0}"/>
                </c:ext>
              </c:extLst>
            </c:dLbl>
            <c:dLbl>
              <c:idx val="27"/>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EF0-48CA-82BA-6A6E0F548AA0}"/>
                </c:ext>
              </c:extLst>
            </c:dLbl>
            <c:dLbl>
              <c:idx val="28"/>
              <c:layout>
                <c:manualLayout>
                  <c:x val="3.10889897853073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EF0-48CA-82BA-6A6E0F548AA0}"/>
                </c:ext>
              </c:extLst>
            </c:dLbl>
            <c:dLbl>
              <c:idx val="29"/>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EF0-48CA-82BA-6A6E0F548AA0}"/>
                </c:ext>
              </c:extLst>
            </c:dLbl>
            <c:dLbl>
              <c:idx val="30"/>
              <c:layout>
                <c:manualLayout>
                  <c:x val="1.554449489265310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EF0-48CA-82BA-6A6E0F548AA0}"/>
                </c:ext>
              </c:extLst>
            </c:dLbl>
            <c:dLbl>
              <c:idx val="31"/>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EF0-48CA-82BA-6A6E0F548AA0}"/>
                </c:ext>
              </c:extLst>
            </c:dLbl>
            <c:dLbl>
              <c:idx val="3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EF0-48CA-82BA-6A6E0F548AA0}"/>
                </c:ext>
              </c:extLst>
            </c:dLbl>
            <c:dLbl>
              <c:idx val="33"/>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EF0-48CA-82BA-6A6E0F548AA0}"/>
                </c:ext>
              </c:extLst>
            </c:dLbl>
            <c:dLbl>
              <c:idx val="34"/>
              <c:layout>
                <c:manualLayout>
                  <c:x val="6.21779795706158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EF0-48CA-82BA-6A6E0F548AA0}"/>
                </c:ext>
              </c:extLst>
            </c:dLbl>
            <c:dLbl>
              <c:idx val="35"/>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EF0-48CA-82BA-6A6E0F548AA0}"/>
                </c:ext>
              </c:extLst>
            </c:dLbl>
            <c:dLbl>
              <c:idx val="36"/>
              <c:layout>
                <c:manualLayout>
                  <c:x val="7.77224744632700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EF0-48CA-82BA-6A6E0F548AA0}"/>
                </c:ext>
              </c:extLst>
            </c:dLbl>
            <c:dLbl>
              <c:idx val="37"/>
              <c:layout>
                <c:manualLayout>
                  <c:x val="7.77224744632700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EF0-48CA-82BA-6A6E0F548AA0}"/>
                </c:ext>
              </c:extLst>
            </c:dLbl>
            <c:dLbl>
              <c:idx val="38"/>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EF0-48CA-82BA-6A6E0F548AA0}"/>
                </c:ext>
              </c:extLst>
            </c:dLbl>
            <c:dLbl>
              <c:idx val="39"/>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5EF0-48CA-82BA-6A6E0F548AA0}"/>
                </c:ext>
              </c:extLst>
            </c:dLbl>
            <c:dLbl>
              <c:idx val="40"/>
              <c:layout>
                <c:manualLayout>
                  <c:x val="9.3266969355924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5EF0-48CA-82BA-6A6E0F548AA0}"/>
                </c:ext>
              </c:extLst>
            </c:dLbl>
            <c:dLbl>
              <c:idx val="41"/>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5EF0-48CA-82BA-6A6E0F548AA0}"/>
                </c:ext>
              </c:extLst>
            </c:dLbl>
            <c:dLbl>
              <c:idx val="42"/>
              <c:layout>
                <c:manualLayout>
                  <c:x val="1.08811464248579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5EF0-48CA-82BA-6A6E0F548AA0}"/>
                </c:ext>
              </c:extLst>
            </c:dLbl>
            <c:dLbl>
              <c:idx val="43"/>
              <c:layout>
                <c:manualLayout>
                  <c:x val="1.08811464248579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5EF0-48CA-82BA-6A6E0F548AA0}"/>
                </c:ext>
              </c:extLst>
            </c:dLbl>
            <c:dLbl>
              <c:idx val="44"/>
              <c:layout>
                <c:manualLayout>
                  <c:x val="1.08811464248579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5EF0-48CA-82BA-6A6E0F548AA0}"/>
                </c:ext>
              </c:extLst>
            </c:dLbl>
            <c:dLbl>
              <c:idx val="45"/>
              <c:layout>
                <c:manualLayout>
                  <c:x val="1.08811464248579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5EF0-48CA-82BA-6A6E0F548AA0}"/>
                </c:ext>
              </c:extLst>
            </c:dLbl>
            <c:dLbl>
              <c:idx val="46"/>
              <c:layout>
                <c:manualLayout>
                  <c:x val="1.24355959141233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5EF0-48CA-82BA-6A6E0F548AA0}"/>
                </c:ext>
              </c:extLst>
            </c:dLbl>
            <c:dLbl>
              <c:idx val="47"/>
              <c:layout>
                <c:manualLayout>
                  <c:x val="1.554449489265424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5EF0-48CA-82BA-6A6E0F548AA0}"/>
                </c:ext>
              </c:extLst>
            </c:dLbl>
            <c:dLbl>
              <c:idx val="48"/>
              <c:layout>
                <c:manualLayout>
                  <c:x val="-1.088114642485797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5EF0-48CA-82BA-6A6E0F548AA0}"/>
                </c:ext>
              </c:extLst>
            </c:dLbl>
            <c:dLbl>
              <c:idx val="49"/>
              <c:layout>
                <c:manualLayout>
                  <c:x val="-9.32669693559254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5EF0-48CA-82BA-6A6E0F548AA0}"/>
                </c:ext>
              </c:extLst>
            </c:dLbl>
            <c:dLbl>
              <c:idx val="50"/>
              <c:layout>
                <c:manualLayout>
                  <c:x val="-7.77224744632712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5EF0-48CA-82BA-6A6E0F548AA0}"/>
                </c:ext>
              </c:extLst>
            </c:dLbl>
            <c:dLbl>
              <c:idx val="51"/>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5EF0-48CA-82BA-6A6E0F548AA0}"/>
                </c:ext>
              </c:extLst>
            </c:dLbl>
            <c:dLbl>
              <c:idx val="52"/>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5EF0-48CA-82BA-6A6E0F548AA0}"/>
                </c:ext>
              </c:extLst>
            </c:dLbl>
            <c:dLbl>
              <c:idx val="53"/>
              <c:layout>
                <c:manualLayout>
                  <c:x val="-6.21779795706181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5EF0-48CA-82BA-6A6E0F548AA0}"/>
                </c:ext>
              </c:extLst>
            </c:dLbl>
            <c:dLbl>
              <c:idx val="54"/>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5EF0-48CA-82BA-6A6E0F548AA0}"/>
                </c:ext>
              </c:extLst>
            </c:dLbl>
            <c:dLbl>
              <c:idx val="55"/>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5EF0-48CA-82BA-6A6E0F548AA0}"/>
                </c:ext>
              </c:extLst>
            </c:dLbl>
            <c:dLbl>
              <c:idx val="56"/>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EF0-48CA-82BA-6A6E0F548AA0}"/>
                </c:ext>
              </c:extLst>
            </c:dLbl>
            <c:dLbl>
              <c:idx val="57"/>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5EF0-48CA-82BA-6A6E0F548AA0}"/>
                </c:ext>
              </c:extLst>
            </c:dLbl>
            <c:dLbl>
              <c:idx val="58"/>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5EF0-48CA-82BA-6A6E0F548AA0}"/>
                </c:ext>
              </c:extLst>
            </c:dLbl>
            <c:dLbl>
              <c:idx val="61"/>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5EF0-48CA-82BA-6A6E0F548AA0}"/>
                </c:ext>
              </c:extLst>
            </c:dLbl>
            <c:dLbl>
              <c:idx val="62"/>
              <c:layout>
                <c:manualLayout>
                  <c:x val="-1.55444948926553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5EF0-48CA-82BA-6A6E0F548AA0}"/>
                </c:ext>
              </c:extLst>
            </c:dLbl>
            <c:dLbl>
              <c:idx val="63"/>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5EF0-48CA-82BA-6A6E0F548AA0}"/>
                </c:ext>
              </c:extLst>
            </c:dLbl>
            <c:dLbl>
              <c:idx val="64"/>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5EF0-48CA-82BA-6A6E0F548AA0}"/>
                </c:ext>
              </c:extLst>
            </c:dLbl>
            <c:dLbl>
              <c:idx val="65"/>
              <c:layout>
                <c:manualLayout>
                  <c:x val="-4.66334846779627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5EF0-48CA-82BA-6A6E0F548AA0}"/>
                </c:ext>
              </c:extLst>
            </c:dLbl>
            <c:dLbl>
              <c:idx val="66"/>
              <c:layout>
                <c:manualLayout>
                  <c:x val="-6.21779795706169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5EF0-48CA-82BA-6A6E0F548AA0}"/>
                </c:ext>
              </c:extLst>
            </c:dLbl>
            <c:dLbl>
              <c:idx val="67"/>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5EF0-48CA-82BA-6A6E0F548AA0}"/>
                </c:ext>
              </c:extLst>
            </c:dLbl>
            <c:dLbl>
              <c:idx val="68"/>
              <c:layout>
                <c:manualLayout>
                  <c:x val="-3.108898978530963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5EF0-48CA-82BA-6A6E0F548AA0}"/>
                </c:ext>
              </c:extLst>
            </c:dLbl>
            <c:dLbl>
              <c:idx val="69"/>
              <c:layout>
                <c:manualLayout>
                  <c:x val="-6.217797957061813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5EF0-48CA-82BA-6A6E0F548AA0}"/>
                </c:ext>
              </c:extLst>
            </c:dLbl>
            <c:dLbl>
              <c:idx val="70"/>
              <c:layout>
                <c:manualLayout>
                  <c:x val="-1.554449489265538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5EF0-48CA-82BA-6A6E0F548AA0}"/>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市区町村別_医療費全体における歯科医療費!$M$6:$M$79</c:f>
              <c:strCache>
                <c:ptCount val="74"/>
                <c:pt idx="0">
                  <c:v>豊能町</c:v>
                </c:pt>
                <c:pt idx="1">
                  <c:v>八尾市</c:v>
                </c:pt>
                <c:pt idx="2">
                  <c:v>北区</c:v>
                </c:pt>
                <c:pt idx="3">
                  <c:v>太子町</c:v>
                </c:pt>
                <c:pt idx="4">
                  <c:v>都島区</c:v>
                </c:pt>
                <c:pt idx="5">
                  <c:v>箕面市</c:v>
                </c:pt>
                <c:pt idx="6">
                  <c:v>福島区</c:v>
                </c:pt>
                <c:pt idx="7">
                  <c:v>東住吉区</c:v>
                </c:pt>
                <c:pt idx="8">
                  <c:v>堺市南区</c:v>
                </c:pt>
                <c:pt idx="9">
                  <c:v>堺市西区</c:v>
                </c:pt>
                <c:pt idx="10">
                  <c:v>吹田市</c:v>
                </c:pt>
                <c:pt idx="11">
                  <c:v>豊中市</c:v>
                </c:pt>
                <c:pt idx="12">
                  <c:v>羽曳野市</c:v>
                </c:pt>
                <c:pt idx="13">
                  <c:v>堺市東区</c:v>
                </c:pt>
                <c:pt idx="14">
                  <c:v>藤井寺市</c:v>
                </c:pt>
                <c:pt idx="15">
                  <c:v>東大阪市</c:v>
                </c:pt>
                <c:pt idx="16">
                  <c:v>大東市</c:v>
                </c:pt>
                <c:pt idx="17">
                  <c:v>河南町</c:v>
                </c:pt>
                <c:pt idx="18">
                  <c:v>生野区</c:v>
                </c:pt>
                <c:pt idx="19">
                  <c:v>堺市堺区</c:v>
                </c:pt>
                <c:pt idx="20">
                  <c:v>阿倍野区</c:v>
                </c:pt>
                <c:pt idx="21">
                  <c:v>交野市</c:v>
                </c:pt>
                <c:pt idx="22">
                  <c:v>堺市</c:v>
                </c:pt>
                <c:pt idx="23">
                  <c:v>大阪狭山市</c:v>
                </c:pt>
                <c:pt idx="24">
                  <c:v>池田市</c:v>
                </c:pt>
                <c:pt idx="25">
                  <c:v>住之江区</c:v>
                </c:pt>
                <c:pt idx="26">
                  <c:v>西区</c:v>
                </c:pt>
                <c:pt idx="27">
                  <c:v>河内長野市</c:v>
                </c:pt>
                <c:pt idx="28">
                  <c:v>天王寺区</c:v>
                </c:pt>
                <c:pt idx="29">
                  <c:v>堺市中区</c:v>
                </c:pt>
                <c:pt idx="30">
                  <c:v>鶴見区</c:v>
                </c:pt>
                <c:pt idx="31">
                  <c:v>門真市</c:v>
                </c:pt>
                <c:pt idx="32">
                  <c:v>松原市</c:v>
                </c:pt>
                <c:pt idx="33">
                  <c:v>大阪市</c:v>
                </c:pt>
                <c:pt idx="34">
                  <c:v>淀川区</c:v>
                </c:pt>
                <c:pt idx="35">
                  <c:v>旭区</c:v>
                </c:pt>
                <c:pt idx="36">
                  <c:v>西淀川区</c:v>
                </c:pt>
                <c:pt idx="37">
                  <c:v>茨木市</c:v>
                </c:pt>
                <c:pt idx="38">
                  <c:v>中央区</c:v>
                </c:pt>
                <c:pt idx="39">
                  <c:v>守口市</c:v>
                </c:pt>
                <c:pt idx="40">
                  <c:v>城東区</c:v>
                </c:pt>
                <c:pt idx="41">
                  <c:v>富田林市</c:v>
                </c:pt>
                <c:pt idx="42">
                  <c:v>平野区</c:v>
                </c:pt>
                <c:pt idx="43">
                  <c:v>東成区</c:v>
                </c:pt>
                <c:pt idx="44">
                  <c:v>住吉区</c:v>
                </c:pt>
                <c:pt idx="45">
                  <c:v>和泉市</c:v>
                </c:pt>
                <c:pt idx="46">
                  <c:v>泉大津市</c:v>
                </c:pt>
                <c:pt idx="47">
                  <c:v>東淀川区</c:v>
                </c:pt>
                <c:pt idx="48">
                  <c:v>堺市北区</c:v>
                </c:pt>
                <c:pt idx="49">
                  <c:v>此花区</c:v>
                </c:pt>
                <c:pt idx="50">
                  <c:v>柏原市</c:v>
                </c:pt>
                <c:pt idx="51">
                  <c:v>高槻市</c:v>
                </c:pt>
                <c:pt idx="52">
                  <c:v>忠岡町</c:v>
                </c:pt>
                <c:pt idx="53">
                  <c:v>高石市</c:v>
                </c:pt>
                <c:pt idx="54">
                  <c:v>枚方市</c:v>
                </c:pt>
                <c:pt idx="55">
                  <c:v>摂津市</c:v>
                </c:pt>
                <c:pt idx="56">
                  <c:v>寝屋川市</c:v>
                </c:pt>
                <c:pt idx="57">
                  <c:v>西成区</c:v>
                </c:pt>
                <c:pt idx="58">
                  <c:v>堺市美原区</c:v>
                </c:pt>
                <c:pt idx="59">
                  <c:v>浪速区</c:v>
                </c:pt>
                <c:pt idx="60">
                  <c:v>阪南市</c:v>
                </c:pt>
                <c:pt idx="61">
                  <c:v>島本町</c:v>
                </c:pt>
                <c:pt idx="62">
                  <c:v>港区</c:v>
                </c:pt>
                <c:pt idx="63">
                  <c:v>四條畷市</c:v>
                </c:pt>
                <c:pt idx="64">
                  <c:v>田尻町</c:v>
                </c:pt>
                <c:pt idx="65">
                  <c:v>熊取町</c:v>
                </c:pt>
                <c:pt idx="66">
                  <c:v>泉佐野市</c:v>
                </c:pt>
                <c:pt idx="67">
                  <c:v>大正区</c:v>
                </c:pt>
                <c:pt idx="68">
                  <c:v>能勢町</c:v>
                </c:pt>
                <c:pt idx="69">
                  <c:v>泉南市</c:v>
                </c:pt>
                <c:pt idx="70">
                  <c:v>岸和田市</c:v>
                </c:pt>
                <c:pt idx="71">
                  <c:v>貝塚市</c:v>
                </c:pt>
                <c:pt idx="72">
                  <c:v>千早赤阪村</c:v>
                </c:pt>
                <c:pt idx="73">
                  <c:v>岬町</c:v>
                </c:pt>
              </c:strCache>
            </c:strRef>
          </c:cat>
          <c:val>
            <c:numRef>
              <c:f>市区町村別_医療費全体における歯科医療費!$N$6:$N$79</c:f>
              <c:numCache>
                <c:formatCode>0.0%</c:formatCode>
                <c:ptCount val="74"/>
                <c:pt idx="0">
                  <c:v>6.1662844390775746E-2</c:v>
                </c:pt>
                <c:pt idx="1">
                  <c:v>5.7153123823880672E-2</c:v>
                </c:pt>
                <c:pt idx="2">
                  <c:v>5.6783734010473312E-2</c:v>
                </c:pt>
                <c:pt idx="3">
                  <c:v>5.663837901961883E-2</c:v>
                </c:pt>
                <c:pt idx="4">
                  <c:v>5.5291660834534948E-2</c:v>
                </c:pt>
                <c:pt idx="5">
                  <c:v>5.5071547659887525E-2</c:v>
                </c:pt>
                <c:pt idx="6">
                  <c:v>5.4740849359626573E-2</c:v>
                </c:pt>
                <c:pt idx="7">
                  <c:v>5.4429991876160246E-2</c:v>
                </c:pt>
                <c:pt idx="8">
                  <c:v>5.416459480586891E-2</c:v>
                </c:pt>
                <c:pt idx="9">
                  <c:v>5.3750580977207738E-2</c:v>
                </c:pt>
                <c:pt idx="10">
                  <c:v>5.3276947739573761E-2</c:v>
                </c:pt>
                <c:pt idx="11">
                  <c:v>5.3220515364792186E-2</c:v>
                </c:pt>
                <c:pt idx="12">
                  <c:v>5.3186843559850303E-2</c:v>
                </c:pt>
                <c:pt idx="13">
                  <c:v>5.2978194227759082E-2</c:v>
                </c:pt>
                <c:pt idx="14">
                  <c:v>5.2922919769895681E-2</c:v>
                </c:pt>
                <c:pt idx="15">
                  <c:v>5.266086499416011E-2</c:v>
                </c:pt>
                <c:pt idx="16">
                  <c:v>5.2613898927342834E-2</c:v>
                </c:pt>
                <c:pt idx="17">
                  <c:v>5.2464514718839901E-2</c:v>
                </c:pt>
                <c:pt idx="18">
                  <c:v>5.1910493577728908E-2</c:v>
                </c:pt>
                <c:pt idx="19">
                  <c:v>5.1885704634387547E-2</c:v>
                </c:pt>
                <c:pt idx="20">
                  <c:v>5.1649109662403686E-2</c:v>
                </c:pt>
                <c:pt idx="21">
                  <c:v>5.1522656865276226E-2</c:v>
                </c:pt>
                <c:pt idx="22">
                  <c:v>5.149389773452661E-2</c:v>
                </c:pt>
                <c:pt idx="23">
                  <c:v>5.1470255458279247E-2</c:v>
                </c:pt>
                <c:pt idx="24">
                  <c:v>5.123001159437067E-2</c:v>
                </c:pt>
                <c:pt idx="25">
                  <c:v>5.11052276519132E-2</c:v>
                </c:pt>
                <c:pt idx="26">
                  <c:v>5.1047022046961744E-2</c:v>
                </c:pt>
                <c:pt idx="27">
                  <c:v>5.0949318449378736E-2</c:v>
                </c:pt>
                <c:pt idx="28">
                  <c:v>5.0797152655242282E-2</c:v>
                </c:pt>
                <c:pt idx="29">
                  <c:v>5.0795956836766493E-2</c:v>
                </c:pt>
                <c:pt idx="30">
                  <c:v>5.0772042355521706E-2</c:v>
                </c:pt>
                <c:pt idx="31">
                  <c:v>5.0552888076133277E-2</c:v>
                </c:pt>
                <c:pt idx="32">
                  <c:v>5.0452906919763646E-2</c:v>
                </c:pt>
                <c:pt idx="33">
                  <c:v>4.9969711760472303E-2</c:v>
                </c:pt>
                <c:pt idx="34">
                  <c:v>4.9957942853805906E-2</c:v>
                </c:pt>
                <c:pt idx="35">
                  <c:v>4.9750786143757449E-2</c:v>
                </c:pt>
                <c:pt idx="36">
                  <c:v>4.9715818364127334E-2</c:v>
                </c:pt>
                <c:pt idx="37">
                  <c:v>4.9695829099713082E-2</c:v>
                </c:pt>
                <c:pt idx="38">
                  <c:v>4.9674120029944396E-2</c:v>
                </c:pt>
                <c:pt idx="39">
                  <c:v>4.964136063494317E-2</c:v>
                </c:pt>
                <c:pt idx="40">
                  <c:v>4.9514017796655985E-2</c:v>
                </c:pt>
                <c:pt idx="41">
                  <c:v>4.9323639411884702E-2</c:v>
                </c:pt>
                <c:pt idx="42">
                  <c:v>4.891933144150306E-2</c:v>
                </c:pt>
                <c:pt idx="43">
                  <c:v>4.883064348585036E-2</c:v>
                </c:pt>
                <c:pt idx="44">
                  <c:v>4.8809261505761141E-2</c:v>
                </c:pt>
                <c:pt idx="45">
                  <c:v>4.8798064406498032E-2</c:v>
                </c:pt>
                <c:pt idx="46">
                  <c:v>4.868171308588045E-2</c:v>
                </c:pt>
                <c:pt idx="47">
                  <c:v>4.8056206399988283E-2</c:v>
                </c:pt>
                <c:pt idx="48">
                  <c:v>4.7454248859395018E-2</c:v>
                </c:pt>
                <c:pt idx="49">
                  <c:v>4.7181159974223785E-2</c:v>
                </c:pt>
                <c:pt idx="50">
                  <c:v>4.7050679181606284E-2</c:v>
                </c:pt>
                <c:pt idx="51">
                  <c:v>4.7026074510741041E-2</c:v>
                </c:pt>
                <c:pt idx="52">
                  <c:v>4.695995526665591E-2</c:v>
                </c:pt>
                <c:pt idx="53">
                  <c:v>4.689943628773429E-2</c:v>
                </c:pt>
                <c:pt idx="54">
                  <c:v>4.6561436481586574E-2</c:v>
                </c:pt>
                <c:pt idx="55">
                  <c:v>4.650653578069975E-2</c:v>
                </c:pt>
                <c:pt idx="56">
                  <c:v>4.6051106692634028E-2</c:v>
                </c:pt>
                <c:pt idx="57">
                  <c:v>4.5982003213145516E-2</c:v>
                </c:pt>
                <c:pt idx="58">
                  <c:v>4.574325050928478E-2</c:v>
                </c:pt>
                <c:pt idx="59">
                  <c:v>4.5528241601766127E-2</c:v>
                </c:pt>
                <c:pt idx="60">
                  <c:v>4.5522879593510659E-2</c:v>
                </c:pt>
                <c:pt idx="61">
                  <c:v>4.5398483959446179E-2</c:v>
                </c:pt>
                <c:pt idx="62">
                  <c:v>4.5007744186501684E-2</c:v>
                </c:pt>
                <c:pt idx="63">
                  <c:v>4.4827048686260654E-2</c:v>
                </c:pt>
                <c:pt idx="64">
                  <c:v>4.3522955229482393E-2</c:v>
                </c:pt>
                <c:pt idx="65">
                  <c:v>4.1398761285909864E-2</c:v>
                </c:pt>
                <c:pt idx="66">
                  <c:v>4.1329513748362412E-2</c:v>
                </c:pt>
                <c:pt idx="67">
                  <c:v>4.0866351667006008E-2</c:v>
                </c:pt>
                <c:pt idx="68">
                  <c:v>4.05944898757198E-2</c:v>
                </c:pt>
                <c:pt idx="69">
                  <c:v>4.0473734624229513E-2</c:v>
                </c:pt>
                <c:pt idx="70">
                  <c:v>3.9854359280254506E-2</c:v>
                </c:pt>
                <c:pt idx="71">
                  <c:v>3.8645554922725922E-2</c:v>
                </c:pt>
                <c:pt idx="72">
                  <c:v>3.7350511337189876E-2</c:v>
                </c:pt>
                <c:pt idx="73">
                  <c:v>3.7270133136741782E-2</c:v>
                </c:pt>
              </c:numCache>
            </c:numRef>
          </c:val>
          <c:extLst>
            <c:ext xmlns:c16="http://schemas.microsoft.com/office/drawing/2014/chart" uri="{C3380CC4-5D6E-409C-BE32-E72D297353CC}">
              <c16:uniqueId val="{0000001E-714D-44A2-A2EB-40FCE77EBBE4}"/>
            </c:ext>
          </c:extLst>
        </c:ser>
        <c:dLbls>
          <c:showLegendKey val="0"/>
          <c:showVal val="0"/>
          <c:showCatName val="0"/>
          <c:showSerName val="0"/>
          <c:showPercent val="0"/>
          <c:showBubbleSize val="0"/>
        </c:dLbls>
        <c:gapWidth val="150"/>
        <c:axId val="383284752"/>
        <c:axId val="383272992"/>
      </c:barChart>
      <c:scatterChart>
        <c:scatterStyle val="lineMarker"/>
        <c:varyColors val="0"/>
        <c:ser>
          <c:idx val="1"/>
          <c:order val="1"/>
          <c:tx>
            <c:v>広域連合全体</c:v>
          </c:tx>
          <c:spPr>
            <a:ln w="28575">
              <a:solidFill>
                <a:srgbClr val="BE4B48"/>
              </a:solidFill>
            </a:ln>
          </c:spPr>
          <c:marker>
            <c:symbol val="none"/>
          </c:marker>
          <c:dLbls>
            <c:dLbl>
              <c:idx val="0"/>
              <c:layout>
                <c:manualLayout>
                  <c:x val="-0.11655657147460426"/>
                  <c:y val="-0.8768405992798353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714D-44A2-A2EB-40FCE77EBBE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市区町村別_医療費全体における歯科医療費!$P$6:$P$79</c:f>
              <c:numCache>
                <c:formatCode>0.0%</c:formatCode>
                <c:ptCount val="74"/>
                <c:pt idx="0">
                  <c:v>4.9790623415706288E-2</c:v>
                </c:pt>
                <c:pt idx="1">
                  <c:v>4.9790623415706288E-2</c:v>
                </c:pt>
                <c:pt idx="2">
                  <c:v>4.9790623415706288E-2</c:v>
                </c:pt>
                <c:pt idx="3">
                  <c:v>4.9790623415706288E-2</c:v>
                </c:pt>
                <c:pt idx="4">
                  <c:v>4.9790623415706288E-2</c:v>
                </c:pt>
                <c:pt idx="5">
                  <c:v>4.9790623415706288E-2</c:v>
                </c:pt>
                <c:pt idx="6">
                  <c:v>4.9790623415706288E-2</c:v>
                </c:pt>
                <c:pt idx="7">
                  <c:v>4.9790623415706288E-2</c:v>
                </c:pt>
                <c:pt idx="8">
                  <c:v>4.9790623415706288E-2</c:v>
                </c:pt>
                <c:pt idx="9">
                  <c:v>4.9790623415706288E-2</c:v>
                </c:pt>
                <c:pt idx="10">
                  <c:v>4.9790623415706288E-2</c:v>
                </c:pt>
                <c:pt idx="11">
                  <c:v>4.9790623415706288E-2</c:v>
                </c:pt>
                <c:pt idx="12">
                  <c:v>4.9790623415706288E-2</c:v>
                </c:pt>
                <c:pt idx="13">
                  <c:v>4.9790623415706288E-2</c:v>
                </c:pt>
                <c:pt idx="14">
                  <c:v>4.9790623415706288E-2</c:v>
                </c:pt>
                <c:pt idx="15">
                  <c:v>4.9790623415706288E-2</c:v>
                </c:pt>
                <c:pt idx="16">
                  <c:v>4.9790623415706288E-2</c:v>
                </c:pt>
                <c:pt idx="17">
                  <c:v>4.9790623415706288E-2</c:v>
                </c:pt>
                <c:pt idx="18">
                  <c:v>4.9790623415706288E-2</c:v>
                </c:pt>
                <c:pt idx="19">
                  <c:v>4.9790623415706288E-2</c:v>
                </c:pt>
                <c:pt idx="20">
                  <c:v>4.9790623415706288E-2</c:v>
                </c:pt>
                <c:pt idx="21">
                  <c:v>4.9790623415706288E-2</c:v>
                </c:pt>
                <c:pt idx="22">
                  <c:v>4.9790623415706288E-2</c:v>
                </c:pt>
                <c:pt idx="23">
                  <c:v>4.9790623415706288E-2</c:v>
                </c:pt>
                <c:pt idx="24">
                  <c:v>4.9790623415706288E-2</c:v>
                </c:pt>
                <c:pt idx="25">
                  <c:v>4.9790623415706288E-2</c:v>
                </c:pt>
                <c:pt idx="26">
                  <c:v>4.9790623415706288E-2</c:v>
                </c:pt>
                <c:pt idx="27">
                  <c:v>4.9790623415706288E-2</c:v>
                </c:pt>
                <c:pt idx="28">
                  <c:v>4.9790623415706288E-2</c:v>
                </c:pt>
                <c:pt idx="29">
                  <c:v>4.9790623415706288E-2</c:v>
                </c:pt>
                <c:pt idx="30">
                  <c:v>4.9790623415706288E-2</c:v>
                </c:pt>
                <c:pt idx="31">
                  <c:v>4.9790623415706288E-2</c:v>
                </c:pt>
                <c:pt idx="32">
                  <c:v>4.9790623415706288E-2</c:v>
                </c:pt>
                <c:pt idx="33">
                  <c:v>4.9790623415706288E-2</c:v>
                </c:pt>
                <c:pt idx="34">
                  <c:v>4.9790623415706288E-2</c:v>
                </c:pt>
                <c:pt idx="35">
                  <c:v>4.9790623415706288E-2</c:v>
                </c:pt>
                <c:pt idx="36">
                  <c:v>4.9790623415706288E-2</c:v>
                </c:pt>
                <c:pt idx="37">
                  <c:v>4.9790623415706288E-2</c:v>
                </c:pt>
                <c:pt idx="38">
                  <c:v>4.9790623415706288E-2</c:v>
                </c:pt>
                <c:pt idx="39">
                  <c:v>4.9790623415706288E-2</c:v>
                </c:pt>
                <c:pt idx="40">
                  <c:v>4.9790623415706288E-2</c:v>
                </c:pt>
                <c:pt idx="41">
                  <c:v>4.9790623415706288E-2</c:v>
                </c:pt>
                <c:pt idx="42">
                  <c:v>4.9790623415706288E-2</c:v>
                </c:pt>
                <c:pt idx="43">
                  <c:v>4.9790623415706288E-2</c:v>
                </c:pt>
                <c:pt idx="44">
                  <c:v>4.9790623415706288E-2</c:v>
                </c:pt>
                <c:pt idx="45">
                  <c:v>4.9790623415706288E-2</c:v>
                </c:pt>
                <c:pt idx="46">
                  <c:v>4.9790623415706288E-2</c:v>
                </c:pt>
                <c:pt idx="47">
                  <c:v>4.9790623415706288E-2</c:v>
                </c:pt>
                <c:pt idx="48">
                  <c:v>4.9790623415706288E-2</c:v>
                </c:pt>
                <c:pt idx="49">
                  <c:v>4.9790623415706288E-2</c:v>
                </c:pt>
                <c:pt idx="50">
                  <c:v>4.9790623415706288E-2</c:v>
                </c:pt>
                <c:pt idx="51">
                  <c:v>4.9790623415706288E-2</c:v>
                </c:pt>
                <c:pt idx="52">
                  <c:v>4.9790623415706288E-2</c:v>
                </c:pt>
                <c:pt idx="53">
                  <c:v>4.9790623415706288E-2</c:v>
                </c:pt>
                <c:pt idx="54">
                  <c:v>4.9790623415706288E-2</c:v>
                </c:pt>
                <c:pt idx="55">
                  <c:v>4.9790623415706288E-2</c:v>
                </c:pt>
                <c:pt idx="56">
                  <c:v>4.9790623415706288E-2</c:v>
                </c:pt>
                <c:pt idx="57">
                  <c:v>4.9790623415706288E-2</c:v>
                </c:pt>
                <c:pt idx="58">
                  <c:v>4.9790623415706288E-2</c:v>
                </c:pt>
                <c:pt idx="59">
                  <c:v>4.9790623415706288E-2</c:v>
                </c:pt>
                <c:pt idx="60">
                  <c:v>4.9790623415706288E-2</c:v>
                </c:pt>
                <c:pt idx="61">
                  <c:v>4.9790623415706288E-2</c:v>
                </c:pt>
                <c:pt idx="62">
                  <c:v>4.9790623415706288E-2</c:v>
                </c:pt>
                <c:pt idx="63">
                  <c:v>4.9790623415706288E-2</c:v>
                </c:pt>
                <c:pt idx="64">
                  <c:v>4.9790623415706288E-2</c:v>
                </c:pt>
                <c:pt idx="65">
                  <c:v>4.9790623415706288E-2</c:v>
                </c:pt>
                <c:pt idx="66">
                  <c:v>4.9790623415706288E-2</c:v>
                </c:pt>
                <c:pt idx="67">
                  <c:v>4.9790623415706288E-2</c:v>
                </c:pt>
                <c:pt idx="68">
                  <c:v>4.9790623415706288E-2</c:v>
                </c:pt>
                <c:pt idx="69">
                  <c:v>4.9790623415706288E-2</c:v>
                </c:pt>
                <c:pt idx="70">
                  <c:v>4.9790623415706288E-2</c:v>
                </c:pt>
                <c:pt idx="71">
                  <c:v>4.9790623415706288E-2</c:v>
                </c:pt>
                <c:pt idx="72">
                  <c:v>4.9790623415706288E-2</c:v>
                </c:pt>
                <c:pt idx="73">
                  <c:v>4.9790623415706288E-2</c:v>
                </c:pt>
              </c:numCache>
            </c:numRef>
          </c:xVal>
          <c:yVal>
            <c:numRef>
              <c:f>市区町村別_医療費全体における歯科医療費!$Q$6:$Q$79</c:f>
              <c:numCache>
                <c:formatCode>General</c:formatCode>
                <c:ptCount val="7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999</c:v>
                </c:pt>
              </c:numCache>
            </c:numRef>
          </c:yVal>
          <c:smooth val="0"/>
          <c:extLst>
            <c:ext xmlns:c16="http://schemas.microsoft.com/office/drawing/2014/chart" uri="{C3380CC4-5D6E-409C-BE32-E72D297353CC}">
              <c16:uniqueId val="{00000020-714D-44A2-A2EB-40FCE77EBBE4}"/>
            </c:ext>
          </c:extLst>
        </c:ser>
        <c:dLbls>
          <c:showLegendKey val="0"/>
          <c:showVal val="0"/>
          <c:showCatName val="0"/>
          <c:showSerName val="0"/>
          <c:showPercent val="0"/>
          <c:showBubbleSize val="0"/>
        </c:dLbls>
        <c:axId val="383259552"/>
        <c:axId val="383275232"/>
      </c:scatterChart>
      <c:catAx>
        <c:axId val="383284752"/>
        <c:scaling>
          <c:orientation val="maxMin"/>
        </c:scaling>
        <c:delete val="0"/>
        <c:axPos val="l"/>
        <c:numFmt formatCode="General" sourceLinked="0"/>
        <c:majorTickMark val="none"/>
        <c:minorTickMark val="none"/>
        <c:tickLblPos val="nextTo"/>
        <c:spPr>
          <a:ln w="9525">
            <a:solidFill>
              <a:srgbClr val="7F7F7F"/>
            </a:solidFill>
            <a:prstDash val="solid"/>
          </a:ln>
        </c:spPr>
        <c:crossAx val="383272992"/>
        <c:crosses val="autoZero"/>
        <c:auto val="1"/>
        <c:lblAlgn val="ctr"/>
        <c:lblOffset val="100"/>
        <c:noMultiLvlLbl val="0"/>
      </c:catAx>
      <c:valAx>
        <c:axId val="383272992"/>
        <c:scaling>
          <c:orientation val="minMax"/>
        </c:scaling>
        <c:delete val="0"/>
        <c:axPos val="t"/>
        <c:majorGridlines>
          <c:spPr>
            <a:ln w="9525">
              <a:solidFill>
                <a:srgbClr val="D9D9D9"/>
              </a:solidFill>
              <a:prstDash val="solid"/>
            </a:ln>
          </c:spPr>
        </c:majorGridlines>
        <c:title>
          <c:tx>
            <c:rich>
              <a:bodyPr/>
              <a:lstStyle/>
              <a:p>
                <a:pPr>
                  <a:defRPr/>
                </a:pPr>
                <a:r>
                  <a:rPr lang="en-US"/>
                  <a:t>(%)</a:t>
                </a:r>
                <a:endParaRPr lang="ja-JP"/>
              </a:p>
            </c:rich>
          </c:tx>
          <c:layout>
            <c:manualLayout>
              <c:xMode val="edge"/>
              <c:yMode val="edge"/>
              <c:x val="0.92732911749305191"/>
              <c:y val="3.5129324202674894E-2"/>
            </c:manualLayout>
          </c:layout>
          <c:overlay val="0"/>
        </c:title>
        <c:numFmt formatCode="0.0%" sourceLinked="0"/>
        <c:majorTickMark val="out"/>
        <c:minorTickMark val="none"/>
        <c:tickLblPos val="nextTo"/>
        <c:spPr>
          <a:ln w="9525">
            <a:solidFill>
              <a:srgbClr val="7F7F7F"/>
            </a:solidFill>
            <a:prstDash val="solid"/>
          </a:ln>
        </c:spPr>
        <c:crossAx val="383284752"/>
        <c:crosses val="autoZero"/>
        <c:crossBetween val="between"/>
      </c:valAx>
      <c:valAx>
        <c:axId val="383275232"/>
        <c:scaling>
          <c:orientation val="minMax"/>
          <c:max val="50"/>
          <c:min val="0"/>
        </c:scaling>
        <c:delete val="1"/>
        <c:axPos val="r"/>
        <c:numFmt formatCode="General" sourceLinked="1"/>
        <c:majorTickMark val="out"/>
        <c:minorTickMark val="none"/>
        <c:tickLblPos val="nextTo"/>
        <c:crossAx val="383259552"/>
        <c:crosses val="max"/>
        <c:crossBetween val="midCat"/>
      </c:valAx>
      <c:valAx>
        <c:axId val="383259552"/>
        <c:scaling>
          <c:orientation val="minMax"/>
        </c:scaling>
        <c:delete val="1"/>
        <c:axPos val="b"/>
        <c:numFmt formatCode="0.0%" sourceLinked="1"/>
        <c:majorTickMark val="out"/>
        <c:minorTickMark val="none"/>
        <c:tickLblPos val="nextTo"/>
        <c:crossAx val="383275232"/>
        <c:crosses val="autoZero"/>
        <c:crossBetween val="midCat"/>
      </c:valAx>
      <c:spPr>
        <a:ln>
          <a:solidFill>
            <a:srgbClr val="7F7F7F"/>
          </a:solidFill>
        </a:ln>
      </c:spPr>
    </c:plotArea>
    <c:legend>
      <c:legendPos val="r"/>
      <c:layout>
        <c:manualLayout>
          <c:xMode val="edge"/>
          <c:yMode val="edge"/>
          <c:x val="0.16085614671555226"/>
          <c:y val="1.3397312242798354E-2"/>
          <c:w val="0.69647317442453238"/>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9604895387904984E-2"/>
          <c:y val="0.14561947141316073"/>
          <c:w val="0.8911057614305995"/>
          <c:h val="0.60966612729234093"/>
        </c:manualLayout>
      </c:layout>
      <c:barChart>
        <c:barDir val="col"/>
        <c:grouping val="stacked"/>
        <c:varyColors val="0"/>
        <c:ser>
          <c:idx val="0"/>
          <c:order val="0"/>
          <c:tx>
            <c:strRef>
              <c:f>特定疾病別歯科医療費!$L$24</c:f>
              <c:strCache>
                <c:ptCount val="1"/>
                <c:pt idx="0">
                  <c:v>特定疾病患者のうち歯科レセプトが発生している者の割合(特定疾病患者数に占める割合)</c:v>
                </c:pt>
              </c:strCache>
            </c:strRef>
          </c:tx>
          <c:spPr>
            <a:solidFill>
              <a:srgbClr val="FFC000"/>
            </a:solidFill>
            <a:ln w="3175">
              <a:noFill/>
            </a:ln>
          </c:spPr>
          <c:invertIfNegative val="0"/>
          <c:dLbls>
            <c:dLbl>
              <c:idx val="0"/>
              <c:layout>
                <c:manualLayout>
                  <c:x val="2.2074558566885232E-3"/>
                  <c:y val="-0.2265852211434736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4A59-4C99-BD4F-75BE18918DC9}"/>
                </c:ext>
              </c:extLst>
            </c:dLbl>
            <c:dLbl>
              <c:idx val="1"/>
              <c:layout>
                <c:manualLayout>
                  <c:x val="3.6865920678472277E-3"/>
                  <c:y val="-0.2601686309766023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4A59-4C99-BD4F-75BE18918DC9}"/>
                </c:ext>
              </c:extLst>
            </c:dLbl>
            <c:dLbl>
              <c:idx val="2"/>
              <c:layout>
                <c:manualLayout>
                  <c:x val="-3.9187050393480297E-17"/>
                  <c:y val="-0.2249373807339968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4A59-4C99-BD4F-75BE18918DC9}"/>
                </c:ext>
              </c:extLst>
            </c:dLbl>
            <c:dLbl>
              <c:idx val="3"/>
              <c:layout>
                <c:manualLayout>
                  <c:x val="0"/>
                  <c:y val="-0.24638268608414246"/>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4A59-4C99-BD4F-75BE18918DC9}"/>
                </c:ext>
              </c:extLst>
            </c:dLbl>
            <c:dLbl>
              <c:idx val="4"/>
              <c:layout>
                <c:manualLayout>
                  <c:x val="3.503713878654806E-4"/>
                  <c:y val="-0.24527211434735705"/>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4A59-4C99-BD4F-75BE18918DC9}"/>
                </c:ext>
              </c:extLst>
            </c:dLbl>
            <c:dLbl>
              <c:idx val="5"/>
              <c:layout>
                <c:manualLayout>
                  <c:x val="-6.7586740476072453E-17"/>
                  <c:y val="-0.30041533341764531"/>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4A59-4C99-BD4F-75BE18918DC9}"/>
                </c:ext>
              </c:extLst>
            </c:dLbl>
            <c:dLbl>
              <c:idx val="6"/>
              <c:layout>
                <c:manualLayout>
                  <c:x val="2.4044257702538737E-3"/>
                  <c:y val="-0.15751132258479306"/>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4A59-4C99-BD4F-75BE18918DC9}"/>
                </c:ext>
              </c:extLst>
            </c:dLbl>
            <c:dLbl>
              <c:idx val="7"/>
              <c:layout>
                <c:manualLayout>
                  <c:x val="2.137497692251287E-3"/>
                  <c:y val="-0.29407254584681769"/>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4A59-4C99-BD4F-75BE18918DC9}"/>
                </c:ext>
              </c:extLst>
            </c:dLbl>
            <c:dLbl>
              <c:idx val="8"/>
              <c:layout>
                <c:manualLayout>
                  <c:x val="0"/>
                  <c:y val="-0.30756553446992208"/>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4A59-4C99-BD4F-75BE18918DC9}"/>
                </c:ext>
              </c:extLst>
            </c:dLbl>
            <c:dLbl>
              <c:idx val="9"/>
              <c:layout>
                <c:manualLayout>
                  <c:x val="0"/>
                  <c:y val="-0.20019471413160739"/>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4A59-4C99-BD4F-75BE18918DC9}"/>
                </c:ext>
              </c:extLst>
            </c:dLbl>
            <c:dLbl>
              <c:idx val="10"/>
              <c:layout>
                <c:manualLayout>
                  <c:x val="2.4742683834956297E-3"/>
                  <c:y val="-0.1405635601942420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4A59-4C99-BD4F-75BE18918DC9}"/>
                </c:ext>
              </c:extLst>
            </c:dLbl>
            <c:numFmt formatCode="0.0%" sourceLinked="0"/>
            <c:spPr>
              <a:noFill/>
              <a:ln>
                <a:noFill/>
              </a:ln>
              <a:effectLst/>
            </c:sp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特定疾病別歯科医療費!$B$6:$B$16</c:f>
              <c:strCache>
                <c:ptCount val="11"/>
                <c:pt idx="0">
                  <c:v>糖尿病</c:v>
                </c:pt>
                <c:pt idx="1">
                  <c:v>脂質異常症</c:v>
                </c:pt>
                <c:pt idx="2">
                  <c:v>高血圧性疾患</c:v>
                </c:pt>
                <c:pt idx="3">
                  <c:v>虚血性心疾患</c:v>
                </c:pt>
                <c:pt idx="4">
                  <c:v>脳血管疾患</c:v>
                </c:pt>
                <c:pt idx="5">
                  <c:v>動脈硬化</c:v>
                </c:pt>
                <c:pt idx="6">
                  <c:v>腎不全</c:v>
                </c:pt>
                <c:pt idx="7">
                  <c:v>気分障害</c:v>
                </c:pt>
                <c:pt idx="8">
                  <c:v>悪性新生物</c:v>
                </c:pt>
                <c:pt idx="9">
                  <c:v>肺炎</c:v>
                </c:pt>
                <c:pt idx="10">
                  <c:v>特定の疾病を
持たない者</c:v>
                </c:pt>
              </c:strCache>
            </c:strRef>
          </c:cat>
          <c:val>
            <c:numRef>
              <c:f>特定疾病別歯科医療費!$G$6:$G$16</c:f>
              <c:numCache>
                <c:formatCode>0.0%</c:formatCode>
                <c:ptCount val="11"/>
                <c:pt idx="0">
                  <c:v>0.58541779700883279</c:v>
                </c:pt>
                <c:pt idx="1">
                  <c:v>0.59588925370794543</c:v>
                </c:pt>
                <c:pt idx="2">
                  <c:v>0.57292982916545765</c:v>
                </c:pt>
                <c:pt idx="3">
                  <c:v>0.58700446352198321</c:v>
                </c:pt>
                <c:pt idx="4">
                  <c:v>0.59154666167944647</c:v>
                </c:pt>
                <c:pt idx="5">
                  <c:v>0.61872445680492694</c:v>
                </c:pt>
                <c:pt idx="6">
                  <c:v>0.54159079111081809</c:v>
                </c:pt>
                <c:pt idx="7">
                  <c:v>0.61618831822759312</c:v>
                </c:pt>
                <c:pt idx="8">
                  <c:v>0.62011443937214683</c:v>
                </c:pt>
                <c:pt idx="9">
                  <c:v>0.56920547698405544</c:v>
                </c:pt>
                <c:pt idx="10">
                  <c:v>0.51959610165580739</c:v>
                </c:pt>
              </c:numCache>
            </c:numRef>
          </c:val>
          <c:extLst>
            <c:ext xmlns:c16="http://schemas.microsoft.com/office/drawing/2014/chart" uri="{C3380CC4-5D6E-409C-BE32-E72D297353CC}">
              <c16:uniqueId val="{0000000B-4A59-4C99-BD4F-75BE18918DC9}"/>
            </c:ext>
          </c:extLst>
        </c:ser>
        <c:dLbls>
          <c:showLegendKey val="0"/>
          <c:showVal val="1"/>
          <c:showCatName val="0"/>
          <c:showSerName val="0"/>
          <c:showPercent val="0"/>
          <c:showBubbleSize val="0"/>
        </c:dLbls>
        <c:gapWidth val="140"/>
        <c:overlap val="100"/>
        <c:axId val="383363712"/>
        <c:axId val="383307152"/>
      </c:barChart>
      <c:catAx>
        <c:axId val="383363712"/>
        <c:scaling>
          <c:orientation val="minMax"/>
        </c:scaling>
        <c:delete val="0"/>
        <c:axPos val="b"/>
        <c:numFmt formatCode="General" sourceLinked="1"/>
        <c:majorTickMark val="out"/>
        <c:minorTickMark val="none"/>
        <c:tickLblPos val="nextTo"/>
        <c:spPr>
          <a:ln w="9525">
            <a:solidFill>
              <a:srgbClr val="7F7F7F"/>
            </a:solidFill>
            <a:prstDash val="solid"/>
          </a:ln>
        </c:spPr>
        <c:txPr>
          <a:bodyPr rot="0" vert="wordArtVertRtl"/>
          <a:lstStyle/>
          <a:p>
            <a:pPr>
              <a:defRPr/>
            </a:pPr>
            <a:endParaRPr lang="ja-JP"/>
          </a:p>
        </c:txPr>
        <c:crossAx val="383307152"/>
        <c:crosses val="autoZero"/>
        <c:auto val="0"/>
        <c:lblAlgn val="ctr"/>
        <c:lblOffset val="30"/>
        <c:noMultiLvlLbl val="0"/>
      </c:catAx>
      <c:valAx>
        <c:axId val="383307152"/>
        <c:scaling>
          <c:orientation val="minMax"/>
        </c:scaling>
        <c:delete val="0"/>
        <c:axPos val="l"/>
        <c:majorGridlines>
          <c:spPr>
            <a:ln w="9525">
              <a:solidFill>
                <a:srgbClr val="D9D9D9"/>
              </a:solidFill>
              <a:prstDash val="solid"/>
            </a:ln>
          </c:spPr>
        </c:majorGridlines>
        <c:title>
          <c:tx>
            <c:rich>
              <a:bodyPr rot="0" vert="horz"/>
              <a:lstStyle/>
              <a:p>
                <a:pPr>
                  <a:defRPr/>
                </a:pPr>
                <a:r>
                  <a:rPr lang="en-US"/>
                  <a:t>(%)</a:t>
                </a:r>
                <a:endParaRPr lang="ja-JP"/>
              </a:p>
            </c:rich>
          </c:tx>
          <c:layout>
            <c:manualLayout>
              <c:xMode val="edge"/>
              <c:yMode val="edge"/>
              <c:x val="3.4087327317457297E-2"/>
              <c:y val="5.3983279395900752E-2"/>
            </c:manualLayout>
          </c:layout>
          <c:overlay val="0"/>
        </c:title>
        <c:numFmt formatCode="0.0%" sourceLinked="0"/>
        <c:majorTickMark val="out"/>
        <c:minorTickMark val="none"/>
        <c:tickLblPos val="nextTo"/>
        <c:spPr>
          <a:ln w="9525">
            <a:solidFill>
              <a:srgbClr val="7F7F7F"/>
            </a:solidFill>
            <a:prstDash val="solid"/>
          </a:ln>
        </c:spPr>
        <c:crossAx val="383363712"/>
        <c:crosses val="autoZero"/>
        <c:crossBetween val="between"/>
      </c:valAx>
      <c:spPr>
        <a:ln>
          <a:solidFill>
            <a:srgbClr val="7F7F7F"/>
          </a:solidFill>
        </a:ln>
      </c:spPr>
    </c:plotArea>
    <c:legend>
      <c:legendPos val="t"/>
      <c:layout>
        <c:manualLayout>
          <c:xMode val="edge"/>
          <c:yMode val="edge"/>
          <c:x val="0.21597357455705016"/>
          <c:y val="3.7675296655879181E-2"/>
          <c:w val="0.56518421987858758"/>
          <c:h val="7.1651564185544775E-2"/>
        </c:manualLayout>
      </c:layout>
      <c:overlay val="0"/>
      <c:spPr>
        <a:ln>
          <a:solidFill>
            <a:srgbClr val="7F7F7F"/>
          </a:solidFill>
        </a:ln>
      </c:spPr>
      <c:txPr>
        <a:bodyPr/>
        <a:lstStyle/>
        <a:p>
          <a:pPr>
            <a:defRPr sz="800"/>
          </a:pPr>
          <a:endParaRPr lang="ja-JP"/>
        </a:p>
      </c:txPr>
    </c:legend>
    <c:plotVisOnly val="1"/>
    <c:dispBlanksAs val="gap"/>
    <c:showDLblsOverMax val="0"/>
  </c:chart>
  <c:spPr>
    <a:ln w="9525">
      <a:solidFill>
        <a:srgbClr val="7F7F7F"/>
      </a:solidFill>
      <a:prstDash val="solid"/>
    </a:ln>
  </c:spPr>
  <c:txPr>
    <a:bodyPr/>
    <a:lstStyle/>
    <a:p>
      <a:pPr>
        <a:defRPr sz="800">
          <a:solidFill>
            <a:sysClr val="windowText" lastClr="000000"/>
          </a:solidFill>
          <a:latin typeface="ＭＳ Ｐ明朝" panose="02020600040205080304" pitchFamily="18" charset="-128"/>
          <a:ea typeface="ＭＳ Ｐ明朝" panose="02020600040205080304"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858314735508779E-2"/>
          <c:y val="0.13179395900755125"/>
          <c:w val="0.88560890282887994"/>
          <c:h val="0.62345172599784249"/>
        </c:manualLayout>
      </c:layout>
      <c:barChart>
        <c:barDir val="col"/>
        <c:grouping val="clustered"/>
        <c:varyColors val="0"/>
        <c:ser>
          <c:idx val="3"/>
          <c:order val="0"/>
          <c:tx>
            <c:strRef>
              <c:f>特定疾病別歯科医療費!$L$52</c:f>
              <c:strCache>
                <c:ptCount val="1"/>
                <c:pt idx="0">
                  <c:v>患者一人当たりの歯科医療費</c:v>
                </c:pt>
              </c:strCache>
            </c:strRef>
          </c:tx>
          <c:spPr>
            <a:solidFill>
              <a:srgbClr val="FFC000"/>
            </a:solidFill>
            <a:ln w="3175">
              <a:noFill/>
            </a:ln>
          </c:spPr>
          <c:invertIfNegative val="0"/>
          <c:dLbls>
            <c:dLbl>
              <c:idx val="0"/>
              <c:layout>
                <c:manualLayout>
                  <c:x val="-1.6897928581818221E-17"/>
                  <c:y val="7.49383741765293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C4-4240-88A7-91DC4AD63A8D}"/>
                </c:ext>
              </c:extLst>
            </c:dLbl>
            <c:dLbl>
              <c:idx val="1"/>
              <c:layout>
                <c:manualLayout>
                  <c:x val="0"/>
                  <c:y val="7.489668201676703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C4-4240-88A7-91DC4AD63A8D}"/>
                </c:ext>
              </c:extLst>
            </c:dLbl>
            <c:dLbl>
              <c:idx val="2"/>
              <c:layout>
                <c:manualLayout>
                  <c:x val="0"/>
                  <c:y val="6.31187828012134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C4-4240-88A7-91DC4AD63A8D}"/>
                </c:ext>
              </c:extLst>
            </c:dLbl>
            <c:dLbl>
              <c:idx val="3"/>
              <c:layout>
                <c:manualLayout>
                  <c:x val="4.2680134680134684E-3"/>
                  <c:y val="6.29894193932644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C4-4240-88A7-91DC4AD63A8D}"/>
                </c:ext>
              </c:extLst>
            </c:dLbl>
            <c:dLbl>
              <c:idx val="4"/>
              <c:layout>
                <c:manualLayout>
                  <c:x val="0"/>
                  <c:y val="1.300471859630667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C4-4240-88A7-91DC4AD63A8D}"/>
                </c:ext>
              </c:extLst>
            </c:dLbl>
            <c:dLbl>
              <c:idx val="5"/>
              <c:layout>
                <c:manualLayout>
                  <c:x val="0"/>
                  <c:y val="9.72626752966558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C4-4240-88A7-91DC4AD63A8D}"/>
                </c:ext>
              </c:extLst>
            </c:dLbl>
            <c:dLbl>
              <c:idx val="6"/>
              <c:layout>
                <c:manualLayout>
                  <c:x val="0"/>
                  <c:y val="7.48730664777423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C4-4240-88A7-91DC4AD63A8D}"/>
                </c:ext>
              </c:extLst>
            </c:dLbl>
            <c:dLbl>
              <c:idx val="7"/>
              <c:layout>
                <c:manualLayout>
                  <c:x val="0"/>
                  <c:y val="2.11898597626752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C4-4240-88A7-91DC4AD63A8D}"/>
                </c:ext>
              </c:extLst>
            </c:dLbl>
            <c:dLbl>
              <c:idx val="8"/>
              <c:layout>
                <c:manualLayout>
                  <c:x val="0"/>
                  <c:y val="8.87010567406387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C4-4240-88A7-91DC4AD63A8D}"/>
                </c:ext>
              </c:extLst>
            </c:dLbl>
            <c:dLbl>
              <c:idx val="9"/>
              <c:layout>
                <c:manualLayout>
                  <c:x val="0"/>
                  <c:y val="5.110910641829948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C4-4240-88A7-91DC4AD63A8D}"/>
                </c:ext>
              </c:extLst>
            </c:dLbl>
            <c:dLbl>
              <c:idx val="10"/>
              <c:layout>
                <c:manualLayout>
                  <c:x val="0"/>
                  <c:y val="7.684186432207339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C4-4240-88A7-91DC4AD63A8D}"/>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特定疾病別歯科医療費!$B$6:$B$16</c:f>
              <c:strCache>
                <c:ptCount val="11"/>
                <c:pt idx="0">
                  <c:v>糖尿病</c:v>
                </c:pt>
                <c:pt idx="1">
                  <c:v>脂質異常症</c:v>
                </c:pt>
                <c:pt idx="2">
                  <c:v>高血圧性疾患</c:v>
                </c:pt>
                <c:pt idx="3">
                  <c:v>虚血性心疾患</c:v>
                </c:pt>
                <c:pt idx="4">
                  <c:v>脳血管疾患</c:v>
                </c:pt>
                <c:pt idx="5">
                  <c:v>動脈硬化</c:v>
                </c:pt>
                <c:pt idx="6">
                  <c:v>腎不全</c:v>
                </c:pt>
                <c:pt idx="7">
                  <c:v>気分障害</c:v>
                </c:pt>
                <c:pt idx="8">
                  <c:v>悪性新生物</c:v>
                </c:pt>
                <c:pt idx="9">
                  <c:v>肺炎</c:v>
                </c:pt>
                <c:pt idx="10">
                  <c:v>特定の疾病を
持たない者</c:v>
                </c:pt>
              </c:strCache>
            </c:strRef>
          </c:cat>
          <c:val>
            <c:numRef>
              <c:f>特定疾病別歯科医療費!$H$6:$H$16</c:f>
              <c:numCache>
                <c:formatCode>General</c:formatCode>
                <c:ptCount val="11"/>
                <c:pt idx="0">
                  <c:v>79022.534857629915</c:v>
                </c:pt>
                <c:pt idx="1">
                  <c:v>75712.915700826939</c:v>
                </c:pt>
                <c:pt idx="2">
                  <c:v>79569.461679089873</c:v>
                </c:pt>
                <c:pt idx="3">
                  <c:v>80456.247966553448</c:v>
                </c:pt>
                <c:pt idx="4">
                  <c:v>83341.201199474992</c:v>
                </c:pt>
                <c:pt idx="5">
                  <c:v>78371.206014854499</c:v>
                </c:pt>
                <c:pt idx="6">
                  <c:v>82561.428919182086</c:v>
                </c:pt>
                <c:pt idx="7">
                  <c:v>88786.921162596336</c:v>
                </c:pt>
                <c:pt idx="8">
                  <c:v>78543.771681583254</c:v>
                </c:pt>
                <c:pt idx="9">
                  <c:v>87323.315529179032</c:v>
                </c:pt>
                <c:pt idx="10">
                  <c:v>81681.016282512166</c:v>
                </c:pt>
              </c:numCache>
            </c:numRef>
          </c:val>
          <c:extLst>
            <c:ext xmlns:c16="http://schemas.microsoft.com/office/drawing/2014/chart" uri="{C3380CC4-5D6E-409C-BE32-E72D297353CC}">
              <c16:uniqueId val="{0000000B-03C4-4240-88A7-91DC4AD63A8D}"/>
            </c:ext>
          </c:extLst>
        </c:ser>
        <c:dLbls>
          <c:showLegendKey val="0"/>
          <c:showVal val="1"/>
          <c:showCatName val="0"/>
          <c:showSerName val="0"/>
          <c:showPercent val="0"/>
          <c:showBubbleSize val="0"/>
        </c:dLbls>
        <c:gapWidth val="140"/>
        <c:axId val="383319472"/>
        <c:axId val="383339632"/>
        <c:extLst/>
      </c:barChart>
      <c:catAx>
        <c:axId val="383319472"/>
        <c:scaling>
          <c:orientation val="minMax"/>
        </c:scaling>
        <c:delete val="0"/>
        <c:axPos val="b"/>
        <c:numFmt formatCode="General" sourceLinked="1"/>
        <c:majorTickMark val="out"/>
        <c:minorTickMark val="none"/>
        <c:tickLblPos val="nextTo"/>
        <c:spPr>
          <a:ln w="9525">
            <a:solidFill>
              <a:srgbClr val="7F7F7F"/>
            </a:solidFill>
            <a:prstDash val="solid"/>
          </a:ln>
        </c:spPr>
        <c:txPr>
          <a:bodyPr rot="0" vert="wordArtVertRtl"/>
          <a:lstStyle/>
          <a:p>
            <a:pPr>
              <a:defRPr/>
            </a:pPr>
            <a:endParaRPr lang="ja-JP"/>
          </a:p>
        </c:txPr>
        <c:crossAx val="383339632"/>
        <c:crosses val="autoZero"/>
        <c:auto val="0"/>
        <c:lblAlgn val="ctr"/>
        <c:lblOffset val="30"/>
        <c:noMultiLvlLbl val="0"/>
      </c:catAx>
      <c:valAx>
        <c:axId val="383339632"/>
        <c:scaling>
          <c:orientation val="minMax"/>
        </c:scaling>
        <c:delete val="0"/>
        <c:axPos val="l"/>
        <c:majorGridlines>
          <c:spPr>
            <a:ln w="9525">
              <a:solidFill>
                <a:srgbClr val="D9D9D9"/>
              </a:solidFill>
              <a:prstDash val="solid"/>
            </a:ln>
          </c:spPr>
        </c:majorGridlines>
        <c:title>
          <c:tx>
            <c:rich>
              <a:bodyPr rot="0" vert="horz"/>
              <a:lstStyle/>
              <a:p>
                <a:pPr>
                  <a:defRPr/>
                </a:pPr>
                <a:r>
                  <a:rPr lang="en-US"/>
                  <a:t>(</a:t>
                </a:r>
                <a:r>
                  <a:rPr lang="ja-JP"/>
                  <a:t>円</a:t>
                </a:r>
                <a:r>
                  <a:rPr lang="en-US"/>
                  <a:t>)</a:t>
                </a:r>
                <a:endParaRPr lang="ja-JP"/>
              </a:p>
            </c:rich>
          </c:tx>
          <c:layout>
            <c:manualLayout>
              <c:xMode val="edge"/>
              <c:yMode val="edge"/>
              <c:x val="2.3980679209278748E-2"/>
              <c:y val="2.6678532901833873E-2"/>
            </c:manualLayout>
          </c:layout>
          <c:overlay val="0"/>
        </c:title>
        <c:numFmt formatCode="#,##0_);\(#,##0\)" sourceLinked="0"/>
        <c:majorTickMark val="out"/>
        <c:minorTickMark val="none"/>
        <c:tickLblPos val="nextTo"/>
        <c:spPr>
          <a:ln w="9525">
            <a:solidFill>
              <a:srgbClr val="7F7F7F"/>
            </a:solidFill>
            <a:prstDash val="solid"/>
          </a:ln>
        </c:spPr>
        <c:crossAx val="383319472"/>
        <c:crosses val="autoZero"/>
        <c:crossBetween val="between"/>
      </c:valAx>
      <c:spPr>
        <a:ln>
          <a:solidFill>
            <a:srgbClr val="7F7F7F"/>
          </a:solidFill>
        </a:ln>
      </c:spPr>
    </c:plotArea>
    <c:legend>
      <c:legendPos val="t"/>
      <c:layout>
        <c:manualLayout>
          <c:xMode val="edge"/>
          <c:yMode val="edge"/>
          <c:x val="0.31547084618247956"/>
          <c:y val="3.4250269687162889E-2"/>
          <c:w val="0.36598347037408041"/>
          <c:h val="6.480151024811219E-2"/>
        </c:manualLayout>
      </c:layout>
      <c:overlay val="0"/>
      <c:spPr>
        <a:ln>
          <a:solidFill>
            <a:srgbClr val="7F7F7F"/>
          </a:solidFill>
        </a:ln>
      </c:spPr>
    </c:legend>
    <c:plotVisOnly val="1"/>
    <c:dispBlanksAs val="gap"/>
    <c:showDLblsOverMax val="0"/>
  </c:chart>
  <c:spPr>
    <a:ln w="9525">
      <a:solidFill>
        <a:srgbClr val="7F7F7F"/>
      </a:solidFill>
      <a:prstDash val="solid"/>
    </a:ln>
  </c:spPr>
  <c:txPr>
    <a:bodyPr/>
    <a:lstStyle/>
    <a:p>
      <a:pPr>
        <a:defRPr sz="800">
          <a:solidFill>
            <a:sysClr val="windowText" lastClr="000000"/>
          </a:solidFill>
          <a:latin typeface="ＭＳ Ｐ明朝" panose="02020600040205080304" pitchFamily="18" charset="-128"/>
          <a:ea typeface="ＭＳ Ｐ明朝" panose="02020600040205080304" pitchFamily="18" charset="-128"/>
        </a:defRPr>
      </a:pPr>
      <a:endParaRPr lang="ja-JP"/>
    </a:p>
  </c:txPr>
  <c:printSettings>
    <c:headerFooter/>
    <c:pageMargins b="0.75000000000001465" l="0.70000000000000062" r="0.70000000000000062" t="0.75000000000001465" header="0.30000000000000032" footer="0.30000000000000032"/>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24574832462407"/>
          <c:y val="0.12657270606186607"/>
          <c:w val="0.84390612391413244"/>
          <c:h val="0.84373653745850108"/>
        </c:manualLayout>
      </c:layout>
      <c:barChart>
        <c:barDir val="bar"/>
        <c:grouping val="percentStacked"/>
        <c:varyColors val="0"/>
        <c:ser>
          <c:idx val="0"/>
          <c:order val="0"/>
          <c:tx>
            <c:strRef>
              <c:f>年齢階層別_推計残存歯数階層別人数!$F$4</c:f>
              <c:strCache>
                <c:ptCount val="1"/>
                <c:pt idx="0">
                  <c:v>0～9本</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年齢階層別_推計残存歯数階層別人数!$L$47:$L$54</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推計残存歯数階層別人数!$H$4,年齢階層別_推計残存歯数階層別人数!$H$8,年齢階層別_推計残存歯数階層別人数!$H$12,年齢階層別_推計残存歯数階層別人数!$H$16,年齢階層別_推計残存歯数階層別人数!$H$20,年齢階層別_推計残存歯数階層別人数!$H$24,年齢階層別_推計残存歯数階層別人数!$H$28,年齢階層別_推計残存歯数階層別人数!$H$32)</c:f>
              <c:numCache>
                <c:formatCode>0.0%</c:formatCode>
                <c:ptCount val="8"/>
                <c:pt idx="0">
                  <c:v>0.10947562097516099</c:v>
                </c:pt>
                <c:pt idx="1">
                  <c:v>0.13427257044278321</c:v>
                </c:pt>
                <c:pt idx="2">
                  <c:v>0.11968948289694406</c:v>
                </c:pt>
                <c:pt idx="3">
                  <c:v>0.1615366148964596</c:v>
                </c:pt>
                <c:pt idx="4">
                  <c:v>0.23510163227594702</c:v>
                </c:pt>
                <c:pt idx="5">
                  <c:v>0.32534237573272351</c:v>
                </c:pt>
                <c:pt idx="6">
                  <c:v>0.43096234309623432</c:v>
                </c:pt>
                <c:pt idx="7">
                  <c:v>0.17419967812615128</c:v>
                </c:pt>
              </c:numCache>
            </c:numRef>
          </c:val>
          <c:extLst>
            <c:ext xmlns:c16="http://schemas.microsoft.com/office/drawing/2014/chart" uri="{C3380CC4-5D6E-409C-BE32-E72D297353CC}">
              <c16:uniqueId val="{00000000-BCDD-4441-BB9F-727F3F13F16B}"/>
            </c:ext>
          </c:extLst>
        </c:ser>
        <c:ser>
          <c:idx val="1"/>
          <c:order val="1"/>
          <c:tx>
            <c:strRef>
              <c:f>年齢階層別_推計残存歯数階層別人数!$F$5</c:f>
              <c:strCache>
                <c:ptCount val="1"/>
                <c:pt idx="0">
                  <c:v>10～19本</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年齢階層別_推計残存歯数階層別人数!$L$47:$L$54</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推計残存歯数階層別人数!$H$5,年齢階層別_推計残存歯数階層別人数!$H$9,年齢階層別_推計残存歯数階層別人数!$H$13,年齢階層別_推計残存歯数階層別人数!$H$17,年齢階層別_推計残存歯数階層別人数!$H$21,年齢階層別_推計残存歯数階層別人数!$H$25,年齢階層別_推計残存歯数階層別人数!$H$29,年齢階層別_推計残存歯数階層別人数!$H$33)</c:f>
              <c:numCache>
                <c:formatCode>0.0%</c:formatCode>
                <c:ptCount val="8"/>
                <c:pt idx="0">
                  <c:v>0.18215271389144433</c:v>
                </c:pt>
                <c:pt idx="1">
                  <c:v>0.24151811385853938</c:v>
                </c:pt>
                <c:pt idx="2">
                  <c:v>0.25190996280358835</c:v>
                </c:pt>
                <c:pt idx="3">
                  <c:v>0.28275822478289914</c:v>
                </c:pt>
                <c:pt idx="4">
                  <c:v>0.31688866646134894</c:v>
                </c:pt>
                <c:pt idx="5">
                  <c:v>0.33025786609888808</c:v>
                </c:pt>
                <c:pt idx="6">
                  <c:v>0.31482804367792633</c:v>
                </c:pt>
                <c:pt idx="7">
                  <c:v>0.28037398004241121</c:v>
                </c:pt>
              </c:numCache>
            </c:numRef>
          </c:val>
          <c:extLst>
            <c:ext xmlns:c16="http://schemas.microsoft.com/office/drawing/2014/chart" uri="{C3380CC4-5D6E-409C-BE32-E72D297353CC}">
              <c16:uniqueId val="{00000001-BCDD-4441-BB9F-727F3F13F16B}"/>
            </c:ext>
          </c:extLst>
        </c:ser>
        <c:ser>
          <c:idx val="2"/>
          <c:order val="2"/>
          <c:tx>
            <c:strRef>
              <c:f>年齢階層別_推計残存歯数階層別人数!$F$6</c:f>
              <c:strCache>
                <c:ptCount val="1"/>
                <c:pt idx="0">
                  <c:v>20本以上</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年齢階層別_推計残存歯数階層別人数!$L$47:$L$54</c:f>
              <c:strCache>
                <c:ptCount val="8"/>
                <c:pt idx="0">
                  <c:v>65歳～69歳</c:v>
                </c:pt>
                <c:pt idx="1">
                  <c:v>70歳～74歳</c:v>
                </c:pt>
                <c:pt idx="2">
                  <c:v>75歳～79歳</c:v>
                </c:pt>
                <c:pt idx="3">
                  <c:v>80歳～84歳</c:v>
                </c:pt>
                <c:pt idx="4">
                  <c:v>85歳～89歳</c:v>
                </c:pt>
                <c:pt idx="5">
                  <c:v>90歳～94歳</c:v>
                </c:pt>
                <c:pt idx="6">
                  <c:v>95歳～</c:v>
                </c:pt>
                <c:pt idx="7">
                  <c:v>全年齢</c:v>
                </c:pt>
              </c:strCache>
            </c:strRef>
          </c:cat>
          <c:val>
            <c:numRef>
              <c:f>(年齢階層別_推計残存歯数階層別人数!$H$6,年齢階層別_推計残存歯数階層別人数!$H$10,年齢階層別_推計残存歯数階層別人数!$H$14,年齢階層別_推計残存歯数階層別人数!$H$18,年齢階層別_推計残存歯数階層別人数!$H$22,年齢階層別_推計残存歯数階層別人数!$H$26,年齢階層別_推計残存歯数階層別人数!$H$30,年齢階層別_推計残存歯数階層別人数!$H$34)</c:f>
              <c:numCache>
                <c:formatCode>0.0%</c:formatCode>
                <c:ptCount val="8"/>
                <c:pt idx="0">
                  <c:v>0.70837166513339467</c:v>
                </c:pt>
                <c:pt idx="1">
                  <c:v>0.62420931569867744</c:v>
                </c:pt>
                <c:pt idx="2">
                  <c:v>0.62840055429946762</c:v>
                </c:pt>
                <c:pt idx="3">
                  <c:v>0.55570516032064132</c:v>
                </c:pt>
                <c:pt idx="4">
                  <c:v>0.44800970126270401</c:v>
                </c:pt>
                <c:pt idx="5">
                  <c:v>0.34439975816838841</c:v>
                </c:pt>
                <c:pt idx="6">
                  <c:v>0.25420961322583935</c:v>
                </c:pt>
                <c:pt idx="7">
                  <c:v>0.54542634183143757</c:v>
                </c:pt>
              </c:numCache>
            </c:numRef>
          </c:val>
          <c:extLst>
            <c:ext xmlns:c16="http://schemas.microsoft.com/office/drawing/2014/chart" uri="{C3380CC4-5D6E-409C-BE32-E72D297353CC}">
              <c16:uniqueId val="{00000002-BCDD-4441-BB9F-727F3F13F16B}"/>
            </c:ext>
          </c:extLst>
        </c:ser>
        <c:dLbls>
          <c:dLblPos val="ctr"/>
          <c:showLegendKey val="0"/>
          <c:showVal val="1"/>
          <c:showCatName val="0"/>
          <c:showSerName val="0"/>
          <c:showPercent val="0"/>
          <c:showBubbleSize val="0"/>
        </c:dLbls>
        <c:gapWidth val="150"/>
        <c:overlap val="100"/>
        <c:axId val="349919744"/>
        <c:axId val="349883776"/>
      </c:barChart>
      <c:catAx>
        <c:axId val="349919744"/>
        <c:scaling>
          <c:orientation val="maxMin"/>
        </c:scaling>
        <c:delete val="0"/>
        <c:axPos val="l"/>
        <c:numFmt formatCode="General" sourceLinked="0"/>
        <c:majorTickMark val="out"/>
        <c:minorTickMark val="none"/>
        <c:tickLblPos val="nextTo"/>
        <c:spPr>
          <a:noFill/>
          <a:ln w="9525" cap="flat" cmpd="sng" algn="ctr">
            <a:solidFill>
              <a:srgbClr val="7F7F7F"/>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49883776"/>
        <c:crosses val="autoZero"/>
        <c:auto val="1"/>
        <c:lblAlgn val="ctr"/>
        <c:lblOffset val="100"/>
        <c:noMultiLvlLbl val="0"/>
      </c:catAx>
      <c:valAx>
        <c:axId val="349883776"/>
        <c:scaling>
          <c:orientation val="minMax"/>
        </c:scaling>
        <c:delete val="0"/>
        <c:axPos val="t"/>
        <c:majorGridlines>
          <c:spPr>
            <a:ln w="9525" cap="flat" cmpd="sng" algn="ctr">
              <a:solidFill>
                <a:srgbClr val="D9D9D9"/>
              </a:solidFill>
              <a:prstDash val="solid"/>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r>
                  <a:rPr lang="en-US"/>
                  <a:t>(%)</a:t>
                </a:r>
                <a:r>
                  <a:rPr lang="ja-JP" altLang="ja-JP" sz="1000" b="1" i="0" u="none" strike="noStrike" baseline="0">
                    <a:effectLst/>
                  </a:rPr>
                  <a:t>　</a:t>
                </a:r>
                <a:endParaRPr lang="en-US"/>
              </a:p>
            </c:rich>
          </c:tx>
          <c:layout>
            <c:manualLayout>
              <c:xMode val="edge"/>
              <c:yMode val="edge"/>
              <c:x val="4.9205094422485725E-2"/>
              <c:y val="3.590964894329348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title>
        <c:numFmt formatCode="0.0%" sourceLinked="0"/>
        <c:majorTickMark val="out"/>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49919744"/>
        <c:crosses val="autoZero"/>
        <c:crossBetween val="between"/>
      </c:valAx>
      <c:spPr>
        <a:solidFill>
          <a:schemeClr val="bg1"/>
        </a:solidFill>
        <a:ln>
          <a:solidFill>
            <a:srgbClr val="7F7F7F"/>
          </a:solidFill>
        </a:ln>
        <a:effectLst/>
      </c:spPr>
    </c:plotArea>
    <c:legend>
      <c:legendPos val="t"/>
      <c:layout>
        <c:manualLayout>
          <c:xMode val="edge"/>
          <c:yMode val="edge"/>
          <c:x val="0.30336733660952442"/>
          <c:y val="2.5203131793079959E-2"/>
          <c:w val="0.48102460803928931"/>
          <c:h val="3.9849616196077554E-2"/>
        </c:manualLayout>
      </c:layout>
      <c:overlay val="0"/>
      <c:spPr>
        <a:noFill/>
        <a:ln>
          <a:solidFill>
            <a:srgbClr val="7F7F7F"/>
          </a:solidFill>
        </a:ln>
        <a:effectLst/>
      </c:spPr>
      <c:txPr>
        <a:bodyPr rot="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legend>
    <c:plotVisOnly val="1"/>
    <c:dispBlanksAs val="gap"/>
    <c:showDLblsOverMax val="0"/>
  </c:chart>
  <c:spPr>
    <a:solidFill>
      <a:schemeClr val="bg1"/>
    </a:solidFill>
    <a:ln w="9525" cap="flat" cmpd="sng" algn="ctr">
      <a:solidFill>
        <a:srgbClr val="7F7F7F"/>
      </a:solidFill>
      <a:prstDash val="solid"/>
      <a:round/>
    </a:ln>
    <a:effectLst/>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38691407705493"/>
          <c:y val="5.7704073431069959E-2"/>
          <c:w val="0.84322801003552184"/>
          <c:h val="0.92799286265432102"/>
        </c:manualLayout>
      </c:layout>
      <c:barChart>
        <c:barDir val="bar"/>
        <c:grouping val="stacked"/>
        <c:varyColors val="0"/>
        <c:ser>
          <c:idx val="0"/>
          <c:order val="0"/>
          <c:tx>
            <c:strRef>
              <c:f>地区別_推計残存歯数階層別人数!$Q$3</c:f>
              <c:strCache>
                <c:ptCount val="1"/>
                <c:pt idx="0">
                  <c:v>0～9本</c:v>
                </c:pt>
              </c:strCache>
            </c:strRef>
          </c:tx>
          <c:invertIfNegative val="0"/>
          <c:dLbls>
            <c:spPr>
              <a:noFill/>
              <a:ln>
                <a:noFill/>
              </a:ln>
              <a:effectLst/>
            </c:spPr>
            <c:txPr>
              <a:bodyPr wrap="square" lIns="38100" tIns="19050" rIns="38100" bIns="19050" anchor="ctr">
                <a:spAutoFit/>
              </a:bodyPr>
              <a:lstStyle/>
              <a:p>
                <a:pPr>
                  <a:defRPr>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地区別_推計残存歯数階層別人数!$P$4:$P$12</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地区別_推計残存歯数階層別人数!$Q$4:$Q$12</c:f>
              <c:numCache>
                <c:formatCode>0.0%</c:formatCode>
                <c:ptCount val="9"/>
                <c:pt idx="0">
                  <c:v>0.15173563124949191</c:v>
                </c:pt>
                <c:pt idx="1">
                  <c:v>0.15672507943756303</c:v>
                </c:pt>
                <c:pt idx="2">
                  <c:v>0.17353807047349787</c:v>
                </c:pt>
                <c:pt idx="3">
                  <c:v>0.18616747439243045</c:v>
                </c:pt>
                <c:pt idx="4">
                  <c:v>0.16917718763604703</c:v>
                </c:pt>
                <c:pt idx="5">
                  <c:v>0.17035319300749197</c:v>
                </c:pt>
                <c:pt idx="6">
                  <c:v>0.1810380833048563</c:v>
                </c:pt>
                <c:pt idx="7">
                  <c:v>0.18754416729918602</c:v>
                </c:pt>
                <c:pt idx="8">
                  <c:v>0.17419967812615128</c:v>
                </c:pt>
              </c:numCache>
            </c:numRef>
          </c:val>
          <c:extLst>
            <c:ext xmlns:c16="http://schemas.microsoft.com/office/drawing/2014/chart" uri="{C3380CC4-5D6E-409C-BE32-E72D297353CC}">
              <c16:uniqueId val="{00000000-7895-4F1C-BBDB-312F44E8C0AE}"/>
            </c:ext>
          </c:extLst>
        </c:ser>
        <c:ser>
          <c:idx val="1"/>
          <c:order val="1"/>
          <c:tx>
            <c:strRef>
              <c:f>地区別_推計残存歯数階層別人数!$R$3</c:f>
              <c:strCache>
                <c:ptCount val="1"/>
                <c:pt idx="0">
                  <c:v>10～19本</c:v>
                </c:pt>
              </c:strCache>
            </c:strRef>
          </c:tx>
          <c:invertIfNegative val="0"/>
          <c:dLbls>
            <c:spPr>
              <a:noFill/>
              <a:ln>
                <a:noFill/>
              </a:ln>
              <a:effectLst/>
            </c:spPr>
            <c:txPr>
              <a:bodyPr wrap="square" lIns="38100" tIns="19050" rIns="38100" bIns="19050" anchor="ctr">
                <a:spAutoFit/>
              </a:bodyPr>
              <a:lstStyle/>
              <a:p>
                <a:pPr>
                  <a:defRPr>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地区別_推計残存歯数階層別人数!$P$4:$P$12</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地区別_推計残存歯数階層別人数!$R$4:$R$12</c:f>
              <c:numCache>
                <c:formatCode>0.0%</c:formatCode>
                <c:ptCount val="9"/>
                <c:pt idx="0">
                  <c:v>0.26022274611820179</c:v>
                </c:pt>
                <c:pt idx="1">
                  <c:v>0.27086781970051566</c:v>
                </c:pt>
                <c:pt idx="2">
                  <c:v>0.2809991310775935</c:v>
                </c:pt>
                <c:pt idx="3">
                  <c:v>0.29626670927198168</c:v>
                </c:pt>
                <c:pt idx="4">
                  <c:v>0.27757945145842405</c:v>
                </c:pt>
                <c:pt idx="5">
                  <c:v>0.27838030681412773</c:v>
                </c:pt>
                <c:pt idx="6">
                  <c:v>0.2861753426738049</c:v>
                </c:pt>
                <c:pt idx="7">
                  <c:v>0.28677336613709531</c:v>
                </c:pt>
                <c:pt idx="8">
                  <c:v>0.28037398004241121</c:v>
                </c:pt>
              </c:numCache>
            </c:numRef>
          </c:val>
          <c:extLst>
            <c:ext xmlns:c16="http://schemas.microsoft.com/office/drawing/2014/chart" uri="{C3380CC4-5D6E-409C-BE32-E72D297353CC}">
              <c16:uniqueId val="{00000001-7895-4F1C-BBDB-312F44E8C0AE}"/>
            </c:ext>
          </c:extLst>
        </c:ser>
        <c:ser>
          <c:idx val="2"/>
          <c:order val="2"/>
          <c:tx>
            <c:strRef>
              <c:f>地区別_推計残存歯数階層別人数!$S$3</c:f>
              <c:strCache>
                <c:ptCount val="1"/>
                <c:pt idx="0">
                  <c:v>20本以上</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地区別_推計残存歯数階層別人数!$P$4:$P$12</c:f>
              <c:strCache>
                <c:ptCount val="9"/>
                <c:pt idx="0">
                  <c:v>豊能医療圏</c:v>
                </c:pt>
                <c:pt idx="1">
                  <c:v>三島医療圏</c:v>
                </c:pt>
                <c:pt idx="2">
                  <c:v>北河内医療圏</c:v>
                </c:pt>
                <c:pt idx="3">
                  <c:v>中河内医療圏</c:v>
                </c:pt>
                <c:pt idx="4">
                  <c:v>南河内医療圏</c:v>
                </c:pt>
                <c:pt idx="5">
                  <c:v>堺市医療圏</c:v>
                </c:pt>
                <c:pt idx="6">
                  <c:v>泉州医療圏</c:v>
                </c:pt>
                <c:pt idx="7">
                  <c:v>大阪市医療圏</c:v>
                </c:pt>
                <c:pt idx="8">
                  <c:v>広域連合全体</c:v>
                </c:pt>
              </c:strCache>
            </c:strRef>
          </c:cat>
          <c:val>
            <c:numRef>
              <c:f>地区別_推計残存歯数階層別人数!$S$4:$S$12</c:f>
              <c:numCache>
                <c:formatCode>0.0%</c:formatCode>
                <c:ptCount val="9"/>
                <c:pt idx="0">
                  <c:v>0.5880416226323063</c:v>
                </c:pt>
                <c:pt idx="1">
                  <c:v>0.57240710086192137</c:v>
                </c:pt>
                <c:pt idx="2">
                  <c:v>0.54546279844890866</c:v>
                </c:pt>
                <c:pt idx="3">
                  <c:v>0.51756581633558785</c:v>
                </c:pt>
                <c:pt idx="4">
                  <c:v>0.55324336090552895</c:v>
                </c:pt>
                <c:pt idx="5">
                  <c:v>0.5512665001783803</c:v>
                </c:pt>
                <c:pt idx="6">
                  <c:v>0.53278657402133878</c:v>
                </c:pt>
                <c:pt idx="7">
                  <c:v>0.52568246656371864</c:v>
                </c:pt>
                <c:pt idx="8">
                  <c:v>0.54542634183143757</c:v>
                </c:pt>
              </c:numCache>
            </c:numRef>
          </c:val>
          <c:extLst>
            <c:ext xmlns:c16="http://schemas.microsoft.com/office/drawing/2014/chart" uri="{C3380CC4-5D6E-409C-BE32-E72D297353CC}">
              <c16:uniqueId val="{00000002-7895-4F1C-BBDB-312F44E8C0AE}"/>
            </c:ext>
          </c:extLst>
        </c:ser>
        <c:dLbls>
          <c:dLblPos val="ctr"/>
          <c:showLegendKey val="0"/>
          <c:showVal val="1"/>
          <c:showCatName val="0"/>
          <c:showSerName val="0"/>
          <c:showPercent val="0"/>
          <c:showBubbleSize val="0"/>
        </c:dLbls>
        <c:gapWidth val="150"/>
        <c:overlap val="100"/>
        <c:axId val="383308272"/>
        <c:axId val="383306032"/>
      </c:barChart>
      <c:catAx>
        <c:axId val="383308272"/>
        <c:scaling>
          <c:orientation val="maxMin"/>
        </c:scaling>
        <c:delete val="0"/>
        <c:axPos val="l"/>
        <c:numFmt formatCode="General" sourceLinked="0"/>
        <c:majorTickMark val="none"/>
        <c:minorTickMark val="none"/>
        <c:tickLblPos val="nextTo"/>
        <c:spPr>
          <a:ln>
            <a:solidFill>
              <a:srgbClr val="7F7F7F"/>
            </a:solidFill>
          </a:ln>
        </c:spPr>
        <c:crossAx val="383306032"/>
        <c:crosses val="autoZero"/>
        <c:auto val="1"/>
        <c:lblAlgn val="ctr"/>
        <c:lblOffset val="100"/>
        <c:noMultiLvlLbl val="0"/>
      </c:catAx>
      <c:valAx>
        <c:axId val="383306032"/>
        <c:scaling>
          <c:orientation val="minMax"/>
          <c:max val="1"/>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5914304943710238"/>
              <c:y val="1.5617766203703707E-2"/>
            </c:manualLayout>
          </c:layout>
          <c:overlay val="0"/>
        </c:title>
        <c:numFmt formatCode="0.0%" sourceLinked="1"/>
        <c:majorTickMark val="out"/>
        <c:minorTickMark val="none"/>
        <c:tickLblPos val="nextTo"/>
        <c:spPr>
          <a:ln>
            <a:solidFill>
              <a:srgbClr val="7F7F7F"/>
            </a:solidFill>
          </a:ln>
        </c:spPr>
        <c:crossAx val="383308272"/>
        <c:crosses val="autoZero"/>
        <c:crossBetween val="between"/>
      </c:valAx>
      <c:spPr>
        <a:ln>
          <a:solidFill>
            <a:srgbClr val="7F7F7F"/>
          </a:solidFill>
        </a:ln>
      </c:spPr>
    </c:plotArea>
    <c:legend>
      <c:legendPos val="t"/>
      <c:layout>
        <c:manualLayout>
          <c:xMode val="edge"/>
          <c:yMode val="edge"/>
          <c:x val="0.1219920460107685"/>
          <c:y val="1.1228459362139918E-2"/>
          <c:w val="0.79625930004894763"/>
          <c:h val="2.2115805041152257E-2"/>
        </c:manualLayout>
      </c:layout>
      <c:overlay val="0"/>
      <c:spPr>
        <a:ln>
          <a:solidFill>
            <a:srgbClr val="7F7F7F"/>
          </a:solidFill>
        </a:ln>
      </c:spPr>
    </c:legend>
    <c:plotVisOnly val="1"/>
    <c:dispBlanksAs val="gap"/>
    <c:showDLblsOverMax val="0"/>
  </c:chart>
  <c:spPr>
    <a:ln>
      <a:solidFill>
        <a:srgbClr val="7F7F7F"/>
      </a:solidFill>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59806763285025"/>
          <c:y val="5.7704073431069959E-2"/>
          <c:w val="0.83801690821256036"/>
          <c:h val="0.92799286265432102"/>
        </c:manualLayout>
      </c:layout>
      <c:barChart>
        <c:barDir val="bar"/>
        <c:grouping val="stacked"/>
        <c:varyColors val="0"/>
        <c:ser>
          <c:idx val="0"/>
          <c:order val="0"/>
          <c:tx>
            <c:strRef>
              <c:f>市区町村別_推計残存歯数階層別人数!$Q$3</c:f>
              <c:strCache>
                <c:ptCount val="1"/>
                <c:pt idx="0">
                  <c:v>0～9本</c:v>
                </c:pt>
              </c:strCache>
            </c:strRef>
          </c:tx>
          <c:spPr>
            <a:solidFill>
              <a:schemeClr val="accent1"/>
            </a:solidFill>
            <a:ln>
              <a:noFill/>
            </a:ln>
            <a:effectLst/>
          </c:spPr>
          <c:invertIfNegative val="0"/>
          <c:cat>
            <c:strRef>
              <c:f>市区町村別_推計残存歯数階層別人数!$P$4:$P$78</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市区町村別_推計残存歯数階層別人数!$Q$4:$Q$78</c:f>
              <c:numCache>
                <c:formatCode>0.0%</c:formatCode>
                <c:ptCount val="75"/>
                <c:pt idx="0">
                  <c:v>0.18754416729918602</c:v>
                </c:pt>
                <c:pt idx="1">
                  <c:v>0.17613918806959403</c:v>
                </c:pt>
                <c:pt idx="2">
                  <c:v>0.18649193548387097</c:v>
                </c:pt>
                <c:pt idx="3">
                  <c:v>0.21110262286732875</c:v>
                </c:pt>
                <c:pt idx="4">
                  <c:v>0.16477107028288129</c:v>
                </c:pt>
                <c:pt idx="5">
                  <c:v>0.20101565806178587</c:v>
                </c:pt>
                <c:pt idx="6">
                  <c:v>0.22048734326945824</c:v>
                </c:pt>
                <c:pt idx="7">
                  <c:v>0.15891864578069731</c:v>
                </c:pt>
                <c:pt idx="8">
                  <c:v>0.21708542713567838</c:v>
                </c:pt>
                <c:pt idx="9">
                  <c:v>0.19306930693069307</c:v>
                </c:pt>
                <c:pt idx="10">
                  <c:v>0.19965888498027928</c:v>
                </c:pt>
                <c:pt idx="11">
                  <c:v>0.20210970464135022</c:v>
                </c:pt>
                <c:pt idx="12">
                  <c:v>0.20170006071645416</c:v>
                </c:pt>
                <c:pt idx="13">
                  <c:v>0.17620137299771166</c:v>
                </c:pt>
                <c:pt idx="14">
                  <c:v>0.18349514563106797</c:v>
                </c:pt>
                <c:pt idx="15">
                  <c:v>0.16569061562633911</c:v>
                </c:pt>
                <c:pt idx="16">
                  <c:v>0.17592200084781687</c:v>
                </c:pt>
                <c:pt idx="17">
                  <c:v>0.17932930181418361</c:v>
                </c:pt>
                <c:pt idx="18">
                  <c:v>0.22793650793650794</c:v>
                </c:pt>
                <c:pt idx="19">
                  <c:v>0.17982456140350878</c:v>
                </c:pt>
                <c:pt idx="20">
                  <c:v>0.1812070043777361</c:v>
                </c:pt>
                <c:pt idx="21">
                  <c:v>0.18769592476489028</c:v>
                </c:pt>
                <c:pt idx="22">
                  <c:v>0.20356885652556614</c:v>
                </c:pt>
                <c:pt idx="23">
                  <c:v>0.16322213181448331</c:v>
                </c:pt>
                <c:pt idx="24">
                  <c:v>0.16313823163138233</c:v>
                </c:pt>
                <c:pt idx="25">
                  <c:v>0.17035319300749197</c:v>
                </c:pt>
                <c:pt idx="26">
                  <c:v>0.18250193562658998</c:v>
                </c:pt>
                <c:pt idx="27">
                  <c:v>0.19219260065288357</c:v>
                </c:pt>
                <c:pt idx="28">
                  <c:v>0.17572271832904496</c:v>
                </c:pt>
                <c:pt idx="29">
                  <c:v>0.17665914757212395</c:v>
                </c:pt>
                <c:pt idx="30">
                  <c:v>0.13693077962330127</c:v>
                </c:pt>
                <c:pt idx="31">
                  <c:v>0.1728753761544049</c:v>
                </c:pt>
                <c:pt idx="32">
                  <c:v>0.18576748034753826</c:v>
                </c:pt>
                <c:pt idx="33">
                  <c:v>0.18974713551955749</c:v>
                </c:pt>
                <c:pt idx="34">
                  <c:v>0.15586187091679229</c:v>
                </c:pt>
                <c:pt idx="35">
                  <c:v>0.1561138169700077</c:v>
                </c:pt>
                <c:pt idx="36">
                  <c:v>0.15017247043363996</c:v>
                </c:pt>
                <c:pt idx="37">
                  <c:v>0.18027978339350181</c:v>
                </c:pt>
                <c:pt idx="38">
                  <c:v>0.15596160260924355</c:v>
                </c:pt>
                <c:pt idx="39">
                  <c:v>0.17796786981013979</c:v>
                </c:pt>
                <c:pt idx="40">
                  <c:v>0.18632461161079314</c:v>
                </c:pt>
                <c:pt idx="41">
                  <c:v>0.15303018781841685</c:v>
                </c:pt>
                <c:pt idx="42">
                  <c:v>0.15469973890339425</c:v>
                </c:pt>
                <c:pt idx="43">
                  <c:v>0.18039950062421972</c:v>
                </c:pt>
                <c:pt idx="44">
                  <c:v>0.1862369337979094</c:v>
                </c:pt>
                <c:pt idx="45">
                  <c:v>0.17605015673981192</c:v>
                </c:pt>
                <c:pt idx="46">
                  <c:v>0.17820504945021193</c:v>
                </c:pt>
                <c:pt idx="47">
                  <c:v>0.14485128315258242</c:v>
                </c:pt>
                <c:pt idx="48">
                  <c:v>0.18162583518930958</c:v>
                </c:pt>
                <c:pt idx="49">
                  <c:v>0.19812813076720273</c:v>
                </c:pt>
                <c:pt idx="50">
                  <c:v>0.1883378644417362</c:v>
                </c:pt>
                <c:pt idx="51">
                  <c:v>0.14023795591964111</c:v>
                </c:pt>
                <c:pt idx="52">
                  <c:v>0.18084345961400999</c:v>
                </c:pt>
                <c:pt idx="53">
                  <c:v>0.17842669845053635</c:v>
                </c:pt>
                <c:pt idx="54">
                  <c:v>0.19427324088341039</c:v>
                </c:pt>
                <c:pt idx="55">
                  <c:v>0.170760934691432</c:v>
                </c:pt>
                <c:pt idx="56">
                  <c:v>0.17068834137668276</c:v>
                </c:pt>
                <c:pt idx="57">
                  <c:v>0.16789159393661002</c:v>
                </c:pt>
                <c:pt idx="58">
                  <c:v>0.19021573989668794</c:v>
                </c:pt>
                <c:pt idx="59">
                  <c:v>0.1845444059976932</c:v>
                </c:pt>
                <c:pt idx="60">
                  <c:v>0.19330332020258864</c:v>
                </c:pt>
                <c:pt idx="61">
                  <c:v>0.15978672170622635</c:v>
                </c:pt>
                <c:pt idx="62">
                  <c:v>0.15860957642725598</c:v>
                </c:pt>
                <c:pt idx="63">
                  <c:v>0.16590678824721378</c:v>
                </c:pt>
                <c:pt idx="64">
                  <c:v>0.15102974828375287</c:v>
                </c:pt>
                <c:pt idx="65">
                  <c:v>0.1359940872135994</c:v>
                </c:pt>
                <c:pt idx="66">
                  <c:v>0.21103117505995203</c:v>
                </c:pt>
                <c:pt idx="67">
                  <c:v>0.19077757685352623</c:v>
                </c:pt>
                <c:pt idx="68">
                  <c:v>0.15412844036697249</c:v>
                </c:pt>
                <c:pt idx="69">
                  <c:v>0.18609406952965235</c:v>
                </c:pt>
                <c:pt idx="70">
                  <c:v>0.157429718875502</c:v>
                </c:pt>
                <c:pt idx="71">
                  <c:v>0.17381228273464658</c:v>
                </c:pt>
                <c:pt idx="72">
                  <c:v>0.18650793650793651</c:v>
                </c:pt>
                <c:pt idx="73">
                  <c:v>0.18655097613882862</c:v>
                </c:pt>
                <c:pt idx="74">
                  <c:v>0.17419967812615128</c:v>
                </c:pt>
              </c:numCache>
            </c:numRef>
          </c:val>
          <c:extLst>
            <c:ext xmlns:c16="http://schemas.microsoft.com/office/drawing/2014/chart" uri="{C3380CC4-5D6E-409C-BE32-E72D297353CC}">
              <c16:uniqueId val="{00000000-1DA2-41F0-80F7-91B63EA686FB}"/>
            </c:ext>
          </c:extLst>
        </c:ser>
        <c:ser>
          <c:idx val="1"/>
          <c:order val="1"/>
          <c:tx>
            <c:strRef>
              <c:f>市区町村別_推計残存歯数階層別人数!$R$3</c:f>
              <c:strCache>
                <c:ptCount val="1"/>
                <c:pt idx="0">
                  <c:v>10～19本</c:v>
                </c:pt>
              </c:strCache>
            </c:strRef>
          </c:tx>
          <c:spPr>
            <a:solidFill>
              <a:schemeClr val="accent2"/>
            </a:solidFill>
            <a:ln>
              <a:noFill/>
            </a:ln>
            <a:effectLst/>
          </c:spPr>
          <c:invertIfNegative val="0"/>
          <c:cat>
            <c:strRef>
              <c:f>市区町村別_推計残存歯数階層別人数!$P$4:$P$78</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市区町村別_推計残存歯数階層別人数!$R$4:$R$78</c:f>
              <c:numCache>
                <c:formatCode>0.0%</c:formatCode>
                <c:ptCount val="75"/>
                <c:pt idx="0">
                  <c:v>0.28677336613709531</c:v>
                </c:pt>
                <c:pt idx="1">
                  <c:v>0.28649544324772164</c:v>
                </c:pt>
                <c:pt idx="2">
                  <c:v>0.27822580645161288</c:v>
                </c:pt>
                <c:pt idx="3">
                  <c:v>0.30226636108989052</c:v>
                </c:pt>
                <c:pt idx="4">
                  <c:v>0.27909011373578302</c:v>
                </c:pt>
                <c:pt idx="5">
                  <c:v>0.31019889970376641</c:v>
                </c:pt>
                <c:pt idx="6">
                  <c:v>0.29477170570144312</c:v>
                </c:pt>
                <c:pt idx="7">
                  <c:v>0.26806467913087417</c:v>
                </c:pt>
                <c:pt idx="8">
                  <c:v>0.30100502512562816</c:v>
                </c:pt>
                <c:pt idx="9">
                  <c:v>0.29760091393754762</c:v>
                </c:pt>
                <c:pt idx="10">
                  <c:v>0.29175994030487157</c:v>
                </c:pt>
                <c:pt idx="11">
                  <c:v>0.2951476793248945</c:v>
                </c:pt>
                <c:pt idx="12">
                  <c:v>0.28791742562234368</c:v>
                </c:pt>
                <c:pt idx="13">
                  <c:v>0.28391631252043154</c:v>
                </c:pt>
                <c:pt idx="14">
                  <c:v>0.28475728155339808</c:v>
                </c:pt>
                <c:pt idx="15">
                  <c:v>0.27424653620911299</c:v>
                </c:pt>
                <c:pt idx="16">
                  <c:v>0.28391267486222976</c:v>
                </c:pt>
                <c:pt idx="17">
                  <c:v>0.28818031885651457</c:v>
                </c:pt>
                <c:pt idx="18">
                  <c:v>0.29756613756613759</c:v>
                </c:pt>
                <c:pt idx="19">
                  <c:v>0.2781954887218045</c:v>
                </c:pt>
                <c:pt idx="20">
                  <c:v>0.28392745465916197</c:v>
                </c:pt>
                <c:pt idx="21">
                  <c:v>0.28069487983281088</c:v>
                </c:pt>
                <c:pt idx="22">
                  <c:v>0.29383051932463794</c:v>
                </c:pt>
                <c:pt idx="23">
                  <c:v>0.27436940602115539</c:v>
                </c:pt>
                <c:pt idx="24">
                  <c:v>0.28019925280199254</c:v>
                </c:pt>
                <c:pt idx="25">
                  <c:v>0.27838030681412773</c:v>
                </c:pt>
                <c:pt idx="26">
                  <c:v>0.277734763853556</c:v>
                </c:pt>
                <c:pt idx="27">
                  <c:v>0.29175734494015232</c:v>
                </c:pt>
                <c:pt idx="28">
                  <c:v>0.27803844407446648</c:v>
                </c:pt>
                <c:pt idx="29">
                  <c:v>0.28006648462543038</c:v>
                </c:pt>
                <c:pt idx="30">
                  <c:v>0.26432488277835176</c:v>
                </c:pt>
                <c:pt idx="31">
                  <c:v>0.28369824634222268</c:v>
                </c:pt>
                <c:pt idx="32">
                  <c:v>0.28713280926768719</c:v>
                </c:pt>
                <c:pt idx="33">
                  <c:v>0.30511655472145399</c:v>
                </c:pt>
                <c:pt idx="34">
                  <c:v>0.26233038983415896</c:v>
                </c:pt>
                <c:pt idx="35">
                  <c:v>0.26698282491668801</c:v>
                </c:pt>
                <c:pt idx="36">
                  <c:v>0.25985545335085414</c:v>
                </c:pt>
                <c:pt idx="37">
                  <c:v>0.29760830324909748</c:v>
                </c:pt>
                <c:pt idx="38">
                  <c:v>0.27089433304918276</c:v>
                </c:pt>
                <c:pt idx="39">
                  <c:v>0.28708533277696641</c:v>
                </c:pt>
                <c:pt idx="40">
                  <c:v>0.28812346688470974</c:v>
                </c:pt>
                <c:pt idx="41">
                  <c:v>0.26921907079309559</c:v>
                </c:pt>
                <c:pt idx="42">
                  <c:v>0.2689295039164491</c:v>
                </c:pt>
                <c:pt idx="43">
                  <c:v>0.29234290470245528</c:v>
                </c:pt>
                <c:pt idx="44">
                  <c:v>0.29250871080139373</c:v>
                </c:pt>
                <c:pt idx="45">
                  <c:v>0.27297805642633227</c:v>
                </c:pt>
                <c:pt idx="46">
                  <c:v>0.28828552122366241</c:v>
                </c:pt>
                <c:pt idx="47">
                  <c:v>0.26221410930956729</c:v>
                </c:pt>
                <c:pt idx="48">
                  <c:v>0.2967706013363029</c:v>
                </c:pt>
                <c:pt idx="49">
                  <c:v>0.29620353282362244</c:v>
                </c:pt>
                <c:pt idx="50">
                  <c:v>0.26867910377800691</c:v>
                </c:pt>
                <c:pt idx="51">
                  <c:v>0.25053637604837137</c:v>
                </c:pt>
                <c:pt idx="52">
                  <c:v>0.28425065522992615</c:v>
                </c:pt>
                <c:pt idx="53">
                  <c:v>0.27771156138259834</c:v>
                </c:pt>
                <c:pt idx="54">
                  <c:v>0.28646635850025681</c:v>
                </c:pt>
                <c:pt idx="55">
                  <c:v>0.28959456760535252</c:v>
                </c:pt>
                <c:pt idx="56">
                  <c:v>0.28981457962915924</c:v>
                </c:pt>
                <c:pt idx="57">
                  <c:v>0.27308222324299497</c:v>
                </c:pt>
                <c:pt idx="58">
                  <c:v>0.30009115770282591</c:v>
                </c:pt>
                <c:pt idx="59">
                  <c:v>0.2811418685121107</c:v>
                </c:pt>
                <c:pt idx="60">
                  <c:v>0.27884074282498594</c:v>
                </c:pt>
                <c:pt idx="61">
                  <c:v>0.27605779153766768</c:v>
                </c:pt>
                <c:pt idx="62">
                  <c:v>0.27002762430939226</c:v>
                </c:pt>
                <c:pt idx="63">
                  <c:v>0.27127659574468083</c:v>
                </c:pt>
                <c:pt idx="64">
                  <c:v>0.24393592677345538</c:v>
                </c:pt>
                <c:pt idx="65">
                  <c:v>0.24168514412416853</c:v>
                </c:pt>
                <c:pt idx="66">
                  <c:v>0.31654676258992803</c:v>
                </c:pt>
                <c:pt idx="67">
                  <c:v>0.3065099457504521</c:v>
                </c:pt>
                <c:pt idx="68">
                  <c:v>0.25761467889908257</c:v>
                </c:pt>
                <c:pt idx="69">
                  <c:v>0.30879345603271985</c:v>
                </c:pt>
                <c:pt idx="70">
                  <c:v>0.29397590361445786</c:v>
                </c:pt>
                <c:pt idx="71">
                  <c:v>0.31633835457705678</c:v>
                </c:pt>
                <c:pt idx="72">
                  <c:v>0.30555555555555558</c:v>
                </c:pt>
                <c:pt idx="73">
                  <c:v>0.2559652928416486</c:v>
                </c:pt>
                <c:pt idx="74">
                  <c:v>0.28037398004241121</c:v>
                </c:pt>
              </c:numCache>
            </c:numRef>
          </c:val>
          <c:extLst>
            <c:ext xmlns:c16="http://schemas.microsoft.com/office/drawing/2014/chart" uri="{C3380CC4-5D6E-409C-BE32-E72D297353CC}">
              <c16:uniqueId val="{00000001-1DA2-41F0-80F7-91B63EA686FB}"/>
            </c:ext>
          </c:extLst>
        </c:ser>
        <c:ser>
          <c:idx val="2"/>
          <c:order val="2"/>
          <c:tx>
            <c:strRef>
              <c:f>市区町村別_推計残存歯数階層別人数!$S$3</c:f>
              <c:strCache>
                <c:ptCount val="1"/>
                <c:pt idx="0">
                  <c:v>20本以上</c:v>
                </c:pt>
              </c:strCache>
            </c:strRef>
          </c:tx>
          <c:spPr>
            <a:solidFill>
              <a:schemeClr val="accent3"/>
            </a:solidFill>
            <a:ln>
              <a:noFill/>
            </a:ln>
            <a:effectLst/>
          </c:spPr>
          <c:invertIfNegative val="0"/>
          <c:cat>
            <c:strRef>
              <c:f>市区町村別_推計残存歯数階層別人数!$P$4:$P$78</c:f>
              <c:strCache>
                <c:ptCount val="75"/>
                <c:pt idx="0">
                  <c:v>大阪市</c:v>
                </c:pt>
                <c:pt idx="1">
                  <c:v>都島区</c:v>
                </c:pt>
                <c:pt idx="2">
                  <c:v>福島区</c:v>
                </c:pt>
                <c:pt idx="3">
                  <c:v>此花区</c:v>
                </c:pt>
                <c:pt idx="4">
                  <c:v>西区</c:v>
                </c:pt>
                <c:pt idx="5">
                  <c:v>港区</c:v>
                </c:pt>
                <c:pt idx="6">
                  <c:v>大正区</c:v>
                </c:pt>
                <c:pt idx="7">
                  <c:v>天王寺区</c:v>
                </c:pt>
                <c:pt idx="8">
                  <c:v>浪速区</c:v>
                </c:pt>
                <c:pt idx="9">
                  <c:v>西淀川区</c:v>
                </c:pt>
                <c:pt idx="10">
                  <c:v>東淀川区</c:v>
                </c:pt>
                <c:pt idx="11">
                  <c:v>東成区</c:v>
                </c:pt>
                <c:pt idx="12">
                  <c:v>生野区</c:v>
                </c:pt>
                <c:pt idx="13">
                  <c:v>旭区</c:v>
                </c:pt>
                <c:pt idx="14">
                  <c:v>城東区</c:v>
                </c:pt>
                <c:pt idx="15">
                  <c:v>阿倍野区</c:v>
                </c:pt>
                <c:pt idx="16">
                  <c:v>住吉区</c:v>
                </c:pt>
                <c:pt idx="17">
                  <c:v>東住吉区</c:v>
                </c:pt>
                <c:pt idx="18">
                  <c:v>西成区</c:v>
                </c:pt>
                <c:pt idx="19">
                  <c:v>淀川区</c:v>
                </c:pt>
                <c:pt idx="20">
                  <c:v>鶴見区</c:v>
                </c:pt>
                <c:pt idx="21">
                  <c:v>住之江区</c:v>
                </c:pt>
                <c:pt idx="22">
                  <c:v>平野区</c:v>
                </c:pt>
                <c:pt idx="23">
                  <c:v>北区</c:v>
                </c:pt>
                <c:pt idx="24">
                  <c:v>中央区</c:v>
                </c:pt>
                <c:pt idx="25">
                  <c:v>堺市</c:v>
                </c:pt>
                <c:pt idx="26">
                  <c:v>堺市堺区</c:v>
                </c:pt>
                <c:pt idx="27">
                  <c:v>堺市中区</c:v>
                </c:pt>
                <c:pt idx="28">
                  <c:v>堺市東区</c:v>
                </c:pt>
                <c:pt idx="29">
                  <c:v>堺市西区</c:v>
                </c:pt>
                <c:pt idx="30">
                  <c:v>堺市南区</c:v>
                </c:pt>
                <c:pt idx="31">
                  <c:v>堺市北区</c:v>
                </c:pt>
                <c:pt idx="32">
                  <c:v>堺市美原区</c:v>
                </c:pt>
                <c:pt idx="33">
                  <c:v>岸和田市</c:v>
                </c:pt>
                <c:pt idx="34">
                  <c:v>豊中市</c:v>
                </c:pt>
                <c:pt idx="35">
                  <c:v>池田市</c:v>
                </c:pt>
                <c:pt idx="36">
                  <c:v>吹田市</c:v>
                </c:pt>
                <c:pt idx="37">
                  <c:v>泉大津市</c:v>
                </c:pt>
                <c:pt idx="38">
                  <c:v>高槻市</c:v>
                </c:pt>
                <c:pt idx="39">
                  <c:v>貝塚市</c:v>
                </c:pt>
                <c:pt idx="40">
                  <c:v>守口市</c:v>
                </c:pt>
                <c:pt idx="41">
                  <c:v>枚方市</c:v>
                </c:pt>
                <c:pt idx="42">
                  <c:v>茨木市</c:v>
                </c:pt>
                <c:pt idx="43">
                  <c:v>八尾市</c:v>
                </c:pt>
                <c:pt idx="44">
                  <c:v>泉佐野市</c:v>
                </c:pt>
                <c:pt idx="45">
                  <c:v>富田林市</c:v>
                </c:pt>
                <c:pt idx="46">
                  <c:v>寝屋川市</c:v>
                </c:pt>
                <c:pt idx="47">
                  <c:v>河内長野市</c:v>
                </c:pt>
                <c:pt idx="48">
                  <c:v>松原市</c:v>
                </c:pt>
                <c:pt idx="49">
                  <c:v>大東市</c:v>
                </c:pt>
                <c:pt idx="50">
                  <c:v>和泉市</c:v>
                </c:pt>
                <c:pt idx="51">
                  <c:v>箕面市</c:v>
                </c:pt>
                <c:pt idx="52">
                  <c:v>柏原市</c:v>
                </c:pt>
                <c:pt idx="53">
                  <c:v>羽曳野市</c:v>
                </c:pt>
                <c:pt idx="54">
                  <c:v>門真市</c:v>
                </c:pt>
                <c:pt idx="55">
                  <c:v>摂津市</c:v>
                </c:pt>
                <c:pt idx="56">
                  <c:v>高石市</c:v>
                </c:pt>
                <c:pt idx="57">
                  <c:v>藤井寺市</c:v>
                </c:pt>
                <c:pt idx="58">
                  <c:v>東大阪市</c:v>
                </c:pt>
                <c:pt idx="59">
                  <c:v>泉南市</c:v>
                </c:pt>
                <c:pt idx="60">
                  <c:v>四條畷市</c:v>
                </c:pt>
                <c:pt idx="61">
                  <c:v>交野市</c:v>
                </c:pt>
                <c:pt idx="62">
                  <c:v>大阪狭山市</c:v>
                </c:pt>
                <c:pt idx="63">
                  <c:v>阪南市</c:v>
                </c:pt>
                <c:pt idx="64">
                  <c:v>島本町</c:v>
                </c:pt>
                <c:pt idx="65">
                  <c:v>豊能町</c:v>
                </c:pt>
                <c:pt idx="66">
                  <c:v>能勢町</c:v>
                </c:pt>
                <c:pt idx="67">
                  <c:v>忠岡町</c:v>
                </c:pt>
                <c:pt idx="68">
                  <c:v>熊取町</c:v>
                </c:pt>
                <c:pt idx="69">
                  <c:v>田尻町</c:v>
                </c:pt>
                <c:pt idx="70">
                  <c:v>岬町</c:v>
                </c:pt>
                <c:pt idx="71">
                  <c:v>太子町</c:v>
                </c:pt>
                <c:pt idx="72">
                  <c:v>河南町</c:v>
                </c:pt>
                <c:pt idx="73">
                  <c:v>千早赤阪村</c:v>
                </c:pt>
                <c:pt idx="74">
                  <c:v>広域連合全体</c:v>
                </c:pt>
              </c:strCache>
            </c:strRef>
          </c:cat>
          <c:val>
            <c:numRef>
              <c:f>市区町村別_推計残存歯数階層別人数!$S$4:$S$78</c:f>
              <c:numCache>
                <c:formatCode>0.0%</c:formatCode>
                <c:ptCount val="75"/>
                <c:pt idx="0">
                  <c:v>0.52568246656371864</c:v>
                </c:pt>
                <c:pt idx="1">
                  <c:v>0.53736536868268436</c:v>
                </c:pt>
                <c:pt idx="2">
                  <c:v>0.53528225806451613</c:v>
                </c:pt>
                <c:pt idx="3">
                  <c:v>0.48663101604278075</c:v>
                </c:pt>
                <c:pt idx="4">
                  <c:v>0.55613881598133563</c:v>
                </c:pt>
                <c:pt idx="5">
                  <c:v>0.48878544223444775</c:v>
                </c:pt>
                <c:pt idx="6">
                  <c:v>0.48474095102909864</c:v>
                </c:pt>
                <c:pt idx="7">
                  <c:v>0.57301667508842846</c:v>
                </c:pt>
                <c:pt idx="8">
                  <c:v>0.48190954773869349</c:v>
                </c:pt>
                <c:pt idx="9">
                  <c:v>0.50932977913175936</c:v>
                </c:pt>
                <c:pt idx="10">
                  <c:v>0.5085811747148492</c:v>
                </c:pt>
                <c:pt idx="11">
                  <c:v>0.50274261603375525</c:v>
                </c:pt>
                <c:pt idx="12">
                  <c:v>0.51038251366120213</c:v>
                </c:pt>
                <c:pt idx="13">
                  <c:v>0.53988231448185686</c:v>
                </c:pt>
                <c:pt idx="14">
                  <c:v>0.53174757281553398</c:v>
                </c:pt>
                <c:pt idx="15">
                  <c:v>0.56006284816454788</c:v>
                </c:pt>
                <c:pt idx="16">
                  <c:v>0.54016532428995334</c:v>
                </c:pt>
                <c:pt idx="17">
                  <c:v>0.53249037932930177</c:v>
                </c:pt>
                <c:pt idx="18">
                  <c:v>0.47449735449735447</c:v>
                </c:pt>
                <c:pt idx="19">
                  <c:v>0.54197994987468667</c:v>
                </c:pt>
                <c:pt idx="20">
                  <c:v>0.5348655409631019</c:v>
                </c:pt>
                <c:pt idx="21">
                  <c:v>0.5316091954022989</c:v>
                </c:pt>
                <c:pt idx="22">
                  <c:v>0.502600624149796</c:v>
                </c:pt>
                <c:pt idx="23">
                  <c:v>0.56240846216436124</c:v>
                </c:pt>
                <c:pt idx="24">
                  <c:v>0.55666251556662516</c:v>
                </c:pt>
                <c:pt idx="25">
                  <c:v>0.5512665001783803</c:v>
                </c:pt>
                <c:pt idx="26">
                  <c:v>0.53976330051985399</c:v>
                </c:pt>
                <c:pt idx="27">
                  <c:v>0.51605005440696405</c:v>
                </c:pt>
                <c:pt idx="28">
                  <c:v>0.54623883759648861</c:v>
                </c:pt>
                <c:pt idx="29">
                  <c:v>0.54327436780244565</c:v>
                </c:pt>
                <c:pt idx="30">
                  <c:v>0.598744337598347</c:v>
                </c:pt>
                <c:pt idx="31">
                  <c:v>0.54342637750337242</c:v>
                </c:pt>
                <c:pt idx="32">
                  <c:v>0.52709971038477454</c:v>
                </c:pt>
                <c:pt idx="33">
                  <c:v>0.50513630975898849</c:v>
                </c:pt>
                <c:pt idx="34">
                  <c:v>0.58180773924904872</c:v>
                </c:pt>
                <c:pt idx="35">
                  <c:v>0.57690335811330429</c:v>
                </c:pt>
                <c:pt idx="36">
                  <c:v>0.58997207621550596</c:v>
                </c:pt>
                <c:pt idx="37">
                  <c:v>0.5221119133574007</c:v>
                </c:pt>
                <c:pt idx="38">
                  <c:v>0.57314406434157372</c:v>
                </c:pt>
                <c:pt idx="39">
                  <c:v>0.53494679741289375</c:v>
                </c:pt>
                <c:pt idx="40">
                  <c:v>0.52555192150449714</c:v>
                </c:pt>
                <c:pt idx="41">
                  <c:v>0.57775074138848759</c:v>
                </c:pt>
                <c:pt idx="42">
                  <c:v>0.57637075718015662</c:v>
                </c:pt>
                <c:pt idx="43">
                  <c:v>0.527257594673325</c:v>
                </c:pt>
                <c:pt idx="44">
                  <c:v>0.52125435540069687</c:v>
                </c:pt>
                <c:pt idx="45">
                  <c:v>0.55097178683385584</c:v>
                </c:pt>
                <c:pt idx="46">
                  <c:v>0.53350942932612566</c:v>
                </c:pt>
                <c:pt idx="47">
                  <c:v>0.59293460753785032</c:v>
                </c:pt>
                <c:pt idx="48">
                  <c:v>0.52160356347438752</c:v>
                </c:pt>
                <c:pt idx="49">
                  <c:v>0.50566833640917475</c:v>
                </c:pt>
                <c:pt idx="50">
                  <c:v>0.54298303178025686</c:v>
                </c:pt>
                <c:pt idx="51">
                  <c:v>0.60922566803198752</c:v>
                </c:pt>
                <c:pt idx="52">
                  <c:v>0.53490588515606385</c:v>
                </c:pt>
                <c:pt idx="53">
                  <c:v>0.54386174016686528</c:v>
                </c:pt>
                <c:pt idx="54">
                  <c:v>0.51926040061633283</c:v>
                </c:pt>
                <c:pt idx="55">
                  <c:v>0.53964449770321554</c:v>
                </c:pt>
                <c:pt idx="56">
                  <c:v>0.539497078994158</c:v>
                </c:pt>
                <c:pt idx="57">
                  <c:v>0.55902618282039507</c:v>
                </c:pt>
                <c:pt idx="58">
                  <c:v>0.50969310240048615</c:v>
                </c:pt>
                <c:pt idx="59">
                  <c:v>0.53431372549019607</c:v>
                </c:pt>
                <c:pt idx="60">
                  <c:v>0.52785593697242539</c:v>
                </c:pt>
                <c:pt idx="61">
                  <c:v>0.56415548675610594</c:v>
                </c:pt>
                <c:pt idx="62">
                  <c:v>0.57136279926335176</c:v>
                </c:pt>
                <c:pt idx="63">
                  <c:v>0.5628166160081054</c:v>
                </c:pt>
                <c:pt idx="64">
                  <c:v>0.60503432494279175</c:v>
                </c:pt>
                <c:pt idx="65">
                  <c:v>0.62232076866223207</c:v>
                </c:pt>
                <c:pt idx="66">
                  <c:v>0.47242206235011991</c:v>
                </c:pt>
                <c:pt idx="67">
                  <c:v>0.50271247739602165</c:v>
                </c:pt>
                <c:pt idx="68">
                  <c:v>0.588256880733945</c:v>
                </c:pt>
                <c:pt idx="69">
                  <c:v>0.50511247443762786</c:v>
                </c:pt>
                <c:pt idx="70">
                  <c:v>0.54859437751004014</c:v>
                </c:pt>
                <c:pt idx="71">
                  <c:v>0.50984936268829661</c:v>
                </c:pt>
                <c:pt idx="72">
                  <c:v>0.50793650793650791</c:v>
                </c:pt>
                <c:pt idx="73">
                  <c:v>0.55748373101952275</c:v>
                </c:pt>
                <c:pt idx="74">
                  <c:v>0.54542634183143757</c:v>
                </c:pt>
              </c:numCache>
            </c:numRef>
          </c:val>
          <c:extLst>
            <c:ext xmlns:c16="http://schemas.microsoft.com/office/drawing/2014/chart" uri="{C3380CC4-5D6E-409C-BE32-E72D297353CC}">
              <c16:uniqueId val="{00000002-1DA2-41F0-80F7-91B63EA686FB}"/>
            </c:ext>
          </c:extLst>
        </c:ser>
        <c:dLbls>
          <c:showLegendKey val="0"/>
          <c:showVal val="0"/>
          <c:showCatName val="0"/>
          <c:showSerName val="0"/>
          <c:showPercent val="0"/>
          <c:showBubbleSize val="0"/>
        </c:dLbls>
        <c:gapWidth val="150"/>
        <c:overlap val="100"/>
        <c:axId val="383289792"/>
        <c:axId val="383289232"/>
      </c:barChart>
      <c:catAx>
        <c:axId val="383289792"/>
        <c:scaling>
          <c:orientation val="maxMin"/>
        </c:scaling>
        <c:delete val="0"/>
        <c:axPos val="l"/>
        <c:numFmt formatCode="General" sourceLinked="0"/>
        <c:majorTickMark val="none"/>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83289232"/>
        <c:crosses val="autoZero"/>
        <c:auto val="1"/>
        <c:lblAlgn val="ctr"/>
        <c:lblOffset val="100"/>
        <c:noMultiLvlLbl val="0"/>
      </c:catAx>
      <c:valAx>
        <c:axId val="383289232"/>
        <c:scaling>
          <c:orientation val="minMax"/>
          <c:max val="1"/>
        </c:scaling>
        <c:delete val="0"/>
        <c:axPos val="t"/>
        <c:majorGridlines>
          <c:spPr>
            <a:ln w="9525" cap="flat" cmpd="sng" algn="ctr">
              <a:solidFill>
                <a:srgbClr val="D9D9D9"/>
              </a:solidFill>
              <a:prstDash val="solid"/>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r>
                  <a:rPr lang="en-US"/>
                  <a:t>(%)</a:t>
                </a:r>
                <a:endParaRPr lang="ja-JP"/>
              </a:p>
            </c:rich>
          </c:tx>
          <c:layout>
            <c:manualLayout>
              <c:xMode val="edge"/>
              <c:yMode val="edge"/>
              <c:x val="0.95399008810572683"/>
              <c:y val="1.4596997170781896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title>
        <c:numFmt formatCode="0.0%" sourceLinked="1"/>
        <c:majorTickMark val="out"/>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83289792"/>
        <c:crosses val="autoZero"/>
        <c:crossBetween val="between"/>
      </c:valAx>
      <c:spPr>
        <a:solidFill>
          <a:schemeClr val="bg1"/>
        </a:solidFill>
        <a:ln>
          <a:solidFill>
            <a:srgbClr val="7F7F7F"/>
          </a:solidFill>
        </a:ln>
        <a:effectLst/>
      </c:spPr>
    </c:plotArea>
    <c:legend>
      <c:legendPos val="t"/>
      <c:layout>
        <c:manualLayout>
          <c:xMode val="edge"/>
          <c:yMode val="edge"/>
          <c:x val="0.15151970141948118"/>
          <c:y val="1.2249228395061729E-2"/>
          <c:w val="0.75585303475281451"/>
          <c:h val="1.8032728909465022E-2"/>
        </c:manualLayout>
      </c:layout>
      <c:overlay val="0"/>
      <c:spPr>
        <a:noFill/>
        <a:ln>
          <a:solidFill>
            <a:srgbClr val="7F7F7F"/>
          </a:solidFill>
        </a:ln>
        <a:effectLst/>
      </c:spPr>
      <c:txPr>
        <a:bodyPr rot="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legend>
    <c:plotVisOnly val="1"/>
    <c:dispBlanksAs val="gap"/>
    <c:showDLblsOverMax val="0"/>
  </c:chart>
  <c:spPr>
    <a:solidFill>
      <a:schemeClr val="bg1"/>
    </a:solidFill>
    <a:ln w="9525" cap="flat" cmpd="sng" algn="ctr">
      <a:solidFill>
        <a:srgbClr val="7F7F7F"/>
      </a:solidFill>
      <a:prstDash val="solid"/>
      <a:round/>
    </a:ln>
    <a:effectLst/>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29966727182694E-2"/>
          <c:y val="0.12695836097410901"/>
          <c:w val="0.88343806080099052"/>
          <c:h val="0.81346850874409926"/>
        </c:manualLayout>
      </c:layout>
      <c:barChart>
        <c:barDir val="col"/>
        <c:grouping val="clustered"/>
        <c:varyColors val="0"/>
        <c:ser>
          <c:idx val="0"/>
          <c:order val="0"/>
          <c:tx>
            <c:strRef>
              <c:f>'推計残存歯数階層別医療費(医科･調剤)'!$C$13</c:f>
              <c:strCache>
                <c:ptCount val="1"/>
                <c:pt idx="0">
                  <c:v>0～9本</c:v>
                </c:pt>
              </c:strCache>
            </c:strRef>
          </c:tx>
          <c:spPr>
            <a:solidFill>
              <a:schemeClr val="accent1"/>
            </a:solidFill>
            <a:ln>
              <a:noFill/>
            </a:ln>
            <a:effectLst/>
          </c:spPr>
          <c:invertIfNegative val="0"/>
          <c:dLbls>
            <c:dLbl>
              <c:idx val="0"/>
              <c:layout>
                <c:manualLayout>
                  <c:x val="-1.581277475474324E-3"/>
                  <c:y val="7.3260073260073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08D-4FC4-93A2-E60C41F6A92F}"/>
                </c:ext>
              </c:extLst>
            </c:dLbl>
            <c:dLbl>
              <c:idx val="1"/>
              <c:layout>
                <c:manualLayout>
                  <c:x val="-3.1625549509486481E-3"/>
                  <c:y val="7.3260073260073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08D-4FC4-93A2-E60C41F6A92F}"/>
                </c:ext>
              </c:extLst>
            </c:dLbl>
            <c:dLbl>
              <c:idx val="2"/>
              <c:layout>
                <c:manualLayout>
                  <c:x val="-3.1625549509487643E-3"/>
                  <c:y val="-2.44200244200235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08D-4FC4-93A2-E60C41F6A92F}"/>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'推計残存歯数階層別医療費(医科･調剤)'!$D$4:$F$4</c:f>
              <c:strCache>
                <c:ptCount val="3"/>
                <c:pt idx="0">
                  <c:v>全体</c:v>
                </c:pt>
                <c:pt idx="1">
                  <c:v>入院</c:v>
                </c:pt>
                <c:pt idx="2">
                  <c:v>入院外･調剤</c:v>
                </c:pt>
              </c:strCache>
            </c:strRef>
          </c:cat>
          <c:val>
            <c:numRef>
              <c:f>'推計残存歯数階層別医療費(医科･調剤)'!$D$13:$F$13</c:f>
              <c:numCache>
                <c:formatCode>General</c:formatCode>
                <c:ptCount val="3"/>
                <c:pt idx="0">
                  <c:v>1031300.4865926118</c:v>
                </c:pt>
                <c:pt idx="1">
                  <c:v>1984629.3013282733</c:v>
                </c:pt>
                <c:pt idx="2">
                  <c:v>495785.30357105588</c:v>
                </c:pt>
              </c:numCache>
            </c:numRef>
          </c:val>
          <c:extLst>
            <c:ext xmlns:c16="http://schemas.microsoft.com/office/drawing/2014/chart" uri="{C3380CC4-5D6E-409C-BE32-E72D297353CC}">
              <c16:uniqueId val="{00000000-7601-4A50-92F9-5A8DC18B8AEE}"/>
            </c:ext>
          </c:extLst>
        </c:ser>
        <c:ser>
          <c:idx val="1"/>
          <c:order val="1"/>
          <c:tx>
            <c:strRef>
              <c:f>'推計残存歯数階層別医療費(医科･調剤)'!$C$14</c:f>
              <c:strCache>
                <c:ptCount val="1"/>
                <c:pt idx="0">
                  <c:v>10～19本</c:v>
                </c:pt>
              </c:strCache>
            </c:strRef>
          </c:tx>
          <c:spPr>
            <a:solidFill>
              <a:schemeClr val="accent2"/>
            </a:solidFill>
            <a:ln>
              <a:noFill/>
            </a:ln>
            <a:effectLst/>
          </c:spPr>
          <c:invertIfNegative val="0"/>
          <c:dLbls>
            <c:dLbl>
              <c:idx val="0"/>
              <c:layout>
                <c:manualLayout>
                  <c:x val="-1.581277475474324E-3"/>
                  <c:y val="7.3260073260073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8D-4FC4-93A2-E60C41F6A92F}"/>
                </c:ext>
              </c:extLst>
            </c:dLbl>
            <c:dLbl>
              <c:idx val="1"/>
              <c:layout>
                <c:manualLayout>
                  <c:x val="3.1625549509485904E-3"/>
                  <c:y val="-1.2210012210012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8D-4FC4-93A2-E60C41F6A92F}"/>
                </c:ext>
              </c:extLst>
            </c:dLbl>
            <c:dLbl>
              <c:idx val="2"/>
              <c:layout>
                <c:manualLayout>
                  <c:x val="-4.7438324264230886E-3"/>
                  <c:y val="2.442002442002531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08D-4FC4-93A2-E60C41F6A92F}"/>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'推計残存歯数階層別医療費(医科･調剤)'!$D$4:$F$4</c:f>
              <c:strCache>
                <c:ptCount val="3"/>
                <c:pt idx="0">
                  <c:v>全体</c:v>
                </c:pt>
                <c:pt idx="1">
                  <c:v>入院</c:v>
                </c:pt>
                <c:pt idx="2">
                  <c:v>入院外･調剤</c:v>
                </c:pt>
              </c:strCache>
            </c:strRef>
          </c:cat>
          <c:val>
            <c:numRef>
              <c:f>'推計残存歯数階層別医療費(医科･調剤)'!$D$14:$F$14</c:f>
              <c:numCache>
                <c:formatCode>General</c:formatCode>
                <c:ptCount val="3"/>
                <c:pt idx="0">
                  <c:v>901251.43898439698</c:v>
                </c:pt>
                <c:pt idx="1">
                  <c:v>1845454.2188542825</c:v>
                </c:pt>
                <c:pt idx="2">
                  <c:v>479768.49327886733</c:v>
                </c:pt>
              </c:numCache>
            </c:numRef>
          </c:val>
          <c:extLst>
            <c:ext xmlns:c16="http://schemas.microsoft.com/office/drawing/2014/chart" uri="{C3380CC4-5D6E-409C-BE32-E72D297353CC}">
              <c16:uniqueId val="{00000001-7601-4A50-92F9-5A8DC18B8AEE}"/>
            </c:ext>
          </c:extLst>
        </c:ser>
        <c:ser>
          <c:idx val="2"/>
          <c:order val="2"/>
          <c:tx>
            <c:strRef>
              <c:f>'推計残存歯数階層別医療費(医科･調剤)'!$C$15</c:f>
              <c:strCache>
                <c:ptCount val="1"/>
                <c:pt idx="0">
                  <c:v>20本以上</c:v>
                </c:pt>
              </c:strCache>
            </c:strRef>
          </c:tx>
          <c:spPr>
            <a:solidFill>
              <a:schemeClr val="accent3"/>
            </a:solidFill>
            <a:ln>
              <a:noFill/>
            </a:ln>
            <a:effectLst/>
          </c:spPr>
          <c:invertIfNegative val="0"/>
          <c:dLbls>
            <c:dLbl>
              <c:idx val="0"/>
              <c:layout>
                <c:manualLayout>
                  <c:x val="2.8989752158271883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08D-4FC4-93A2-E60C41F6A92F}"/>
                </c:ext>
              </c:extLst>
            </c:dLbl>
            <c:dLbl>
              <c:idx val="1"/>
              <c:layout>
                <c:manualLayout>
                  <c:x val="0"/>
                  <c:y val="-1.70940170940171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8D-4FC4-93A2-E60C41F6A92F}"/>
                </c:ext>
              </c:extLst>
            </c:dLbl>
            <c:dLbl>
              <c:idx val="2"/>
              <c:layout>
                <c:manualLayout>
                  <c:x val="0"/>
                  <c:y val="1.22100122100121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08D-4FC4-93A2-E60C41F6A92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'推計残存歯数階層別医療費(医科･調剤)'!$D$4:$F$4</c:f>
              <c:strCache>
                <c:ptCount val="3"/>
                <c:pt idx="0">
                  <c:v>全体</c:v>
                </c:pt>
                <c:pt idx="1">
                  <c:v>入院</c:v>
                </c:pt>
                <c:pt idx="2">
                  <c:v>入院外･調剤</c:v>
                </c:pt>
              </c:strCache>
            </c:strRef>
          </c:cat>
          <c:val>
            <c:numRef>
              <c:f>'推計残存歯数階層別医療費(医科･調剤)'!$D$15:$F$15</c:f>
              <c:numCache>
                <c:formatCode>General</c:formatCode>
                <c:ptCount val="3"/>
                <c:pt idx="0">
                  <c:v>814776.69503859023</c:v>
                </c:pt>
                <c:pt idx="1">
                  <c:v>1736633.5385738623</c:v>
                </c:pt>
                <c:pt idx="2">
                  <c:v>464332.00255291851</c:v>
                </c:pt>
              </c:numCache>
            </c:numRef>
          </c:val>
          <c:extLst>
            <c:ext xmlns:c16="http://schemas.microsoft.com/office/drawing/2014/chart" uri="{C3380CC4-5D6E-409C-BE32-E72D297353CC}">
              <c16:uniqueId val="{00000002-7601-4A50-92F9-5A8DC18B8AEE}"/>
            </c:ext>
          </c:extLst>
        </c:ser>
        <c:dLbls>
          <c:dLblPos val="ctr"/>
          <c:showLegendKey val="0"/>
          <c:showVal val="1"/>
          <c:showCatName val="0"/>
          <c:showSerName val="0"/>
          <c:showPercent val="0"/>
          <c:showBubbleSize val="0"/>
        </c:dLbls>
        <c:gapWidth val="70"/>
        <c:axId val="349919744"/>
        <c:axId val="349883776"/>
      </c:barChart>
      <c:catAx>
        <c:axId val="349919744"/>
        <c:scaling>
          <c:orientation val="minMax"/>
        </c:scaling>
        <c:delete val="0"/>
        <c:axPos val="b"/>
        <c:numFmt formatCode="General" sourceLinked="0"/>
        <c:majorTickMark val="out"/>
        <c:minorTickMark val="none"/>
        <c:tickLblPos val="nextTo"/>
        <c:spPr>
          <a:noFill/>
          <a:ln w="9525" cap="flat" cmpd="sng" algn="ctr">
            <a:solidFill>
              <a:srgbClr val="7F7F7F"/>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49883776"/>
        <c:crosses val="autoZero"/>
        <c:auto val="1"/>
        <c:lblAlgn val="ctr"/>
        <c:lblOffset val="100"/>
        <c:noMultiLvlLbl val="0"/>
      </c:catAx>
      <c:valAx>
        <c:axId val="349883776"/>
        <c:scaling>
          <c:orientation val="minMax"/>
        </c:scaling>
        <c:delete val="0"/>
        <c:axPos val="l"/>
        <c:majorGridlines>
          <c:spPr>
            <a:ln w="9525" cap="flat" cmpd="sng" algn="ctr">
              <a:solidFill>
                <a:srgbClr val="D9D9D9"/>
              </a:solidFill>
              <a:prstDash val="solid"/>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r>
                  <a:rPr lang="ja-JP" altLang="en-US" sz="1000" b="1" i="0" u="none" strike="noStrike" baseline="0">
                    <a:effectLst/>
                  </a:rPr>
                  <a:t>医科患者一人当たりの</a:t>
                </a:r>
                <a:endParaRPr lang="en-US" altLang="ja-JP" sz="1000" b="1" i="0" u="none" strike="noStrike" baseline="0">
                  <a:effectLst/>
                </a:endParaRPr>
              </a:p>
              <a:p>
                <a:pPr>
                  <a:defRPr/>
                </a:pPr>
                <a:r>
                  <a:rPr lang="ja-JP" altLang="en-US" sz="1000" b="1" i="0" u="none" strike="noStrike" baseline="0">
                    <a:effectLst/>
                  </a:rPr>
                  <a:t>医科医療費</a:t>
                </a:r>
                <a:r>
                  <a:rPr lang="en-US" altLang="ja-JP" sz="1000" b="1" i="0" u="none" strike="noStrike" baseline="0">
                    <a:effectLst/>
                  </a:rPr>
                  <a:t>(</a:t>
                </a:r>
                <a:r>
                  <a:rPr lang="ja-JP" altLang="en-US" sz="1000" b="1" i="0" u="none" strike="noStrike" baseline="0">
                    <a:effectLst/>
                  </a:rPr>
                  <a:t>円</a:t>
                </a:r>
                <a:r>
                  <a:rPr lang="en-US" altLang="ja-JP" sz="1000" b="1" i="0" u="none" strike="noStrike" baseline="0">
                    <a:effectLst/>
                  </a:rPr>
                  <a:t>)</a:t>
                </a:r>
                <a:r>
                  <a:rPr lang="ja-JP" altLang="ja-JP" sz="1000" b="1" i="0" u="none" strike="noStrike" baseline="0">
                    <a:effectLst/>
                  </a:rPr>
                  <a:t>　</a:t>
                </a:r>
                <a:endParaRPr lang="en-US"/>
              </a:p>
            </c:rich>
          </c:tx>
          <c:layout>
            <c:manualLayout>
              <c:xMode val="edge"/>
              <c:yMode val="edge"/>
              <c:x val="3.1751304647299793E-3"/>
              <c:y val="7.326007326007326E-3"/>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title>
        <c:numFmt formatCode="General" sourceLinked="1"/>
        <c:majorTickMark val="out"/>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49919744"/>
        <c:crosses val="autoZero"/>
        <c:crossBetween val="between"/>
      </c:valAx>
      <c:spPr>
        <a:solidFill>
          <a:schemeClr val="bg1"/>
        </a:solidFill>
        <a:ln>
          <a:solidFill>
            <a:srgbClr val="7F7F7F"/>
          </a:solidFill>
        </a:ln>
        <a:effectLst/>
      </c:spPr>
    </c:plotArea>
    <c:legend>
      <c:legendPos val="t"/>
      <c:layout>
        <c:manualLayout>
          <c:xMode val="edge"/>
          <c:yMode val="edge"/>
          <c:x val="0.16105236381683527"/>
          <c:y val="4.6409967984771143E-2"/>
          <c:w val="0.75332058931596801"/>
          <c:h val="5.5921855921855924E-2"/>
        </c:manualLayout>
      </c:layout>
      <c:overlay val="0"/>
      <c:spPr>
        <a:noFill/>
        <a:ln>
          <a:solidFill>
            <a:srgbClr val="7F7F7F"/>
          </a:solidFill>
        </a:ln>
        <a:effectLst/>
      </c:spPr>
      <c:txPr>
        <a:bodyPr rot="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legend>
    <c:plotVisOnly val="1"/>
    <c:dispBlanksAs val="gap"/>
    <c:showDLblsOverMax val="0"/>
  </c:chart>
  <c:spPr>
    <a:solidFill>
      <a:schemeClr val="bg1"/>
    </a:solidFill>
    <a:ln w="9525" cap="flat" cmpd="sng" algn="ctr">
      <a:solidFill>
        <a:srgbClr val="7F7F7F"/>
      </a:solidFill>
      <a:prstDash val="solid"/>
      <a:round/>
    </a:ln>
    <a:effectLst/>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26146584920017E-2"/>
          <c:y val="0.10498033899608702"/>
          <c:w val="0.90399466798215666"/>
          <c:h val="0.84277253804812857"/>
        </c:manualLayout>
      </c:layout>
      <c:barChart>
        <c:barDir val="col"/>
        <c:grouping val="clustered"/>
        <c:varyColors val="0"/>
        <c:ser>
          <c:idx val="1"/>
          <c:order val="0"/>
          <c:tx>
            <c:strRef>
              <c:f>推計残存歯数階層別生活習慣病等患者数!$B$16</c:f>
              <c:strCache>
                <c:ptCount val="1"/>
                <c:pt idx="0">
                  <c:v>0～9本</c:v>
                </c:pt>
              </c:strCache>
            </c:strRef>
          </c:tx>
          <c:spPr>
            <a:solidFill>
              <a:schemeClr val="accent1"/>
            </a:solidFill>
            <a:ln>
              <a:noFill/>
            </a:ln>
            <a:effectLst/>
          </c:spPr>
          <c:invertIfNegative val="0"/>
          <c:dLbls>
            <c:dLbl>
              <c:idx val="0"/>
              <c:layout>
                <c:manualLayout>
                  <c:x val="-7.9063873773716348E-3"/>
                  <c:y val="-2.686202686202690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DD-4E08-938B-CC32FD0F17F2}"/>
                </c:ext>
              </c:extLst>
            </c:dLbl>
            <c:dLbl>
              <c:idx val="1"/>
              <c:layout>
                <c:manualLayout>
                  <c:x val="-4.743832426423001E-3"/>
                  <c:y val="-2.68620268620268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DD-4E08-938B-CC32FD0F17F2}"/>
                </c:ext>
              </c:extLst>
            </c:dLbl>
            <c:dLbl>
              <c:idx val="2"/>
              <c:layout>
                <c:manualLayout>
                  <c:x val="-4.7438324264230305E-3"/>
                  <c:y val="-2.44200244200244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DD-4E08-938B-CC32FD0F17F2}"/>
                </c:ext>
              </c:extLst>
            </c:dLbl>
            <c:dLbl>
              <c:idx val="3"/>
              <c:layout>
                <c:manualLayout>
                  <c:x val="0"/>
                  <c:y val="-3.17460317460317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BDD-4E08-938B-CC32FD0F17F2}"/>
                </c:ext>
              </c:extLst>
            </c:dLbl>
            <c:dLbl>
              <c:idx val="4"/>
              <c:layout>
                <c:manualLayout>
                  <c:x val="-3.1625549509487643E-3"/>
                  <c:y val="1.2210012210012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BDD-4E08-938B-CC32FD0F17F2}"/>
                </c:ext>
              </c:extLst>
            </c:dLbl>
            <c:dLbl>
              <c:idx val="5"/>
              <c:layout>
                <c:manualLayout>
                  <c:x val="-7.9063873773715047E-3"/>
                  <c:y val="1.46520146520146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BDD-4E08-938B-CC32FD0F17F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推計残存歯数階層別生活習慣病等患者数!$N$30:$N$35</c:f>
              <c:strCache>
                <c:ptCount val="6"/>
                <c:pt idx="0">
                  <c:v>糖尿病</c:v>
                </c:pt>
                <c:pt idx="1">
                  <c:v>高血圧性疾患</c:v>
                </c:pt>
                <c:pt idx="2">
                  <c:v>虚血性心疾患</c:v>
                </c:pt>
                <c:pt idx="3">
                  <c:v>脳血管疾患</c:v>
                </c:pt>
                <c:pt idx="4">
                  <c:v>関節リウマチ</c:v>
                </c:pt>
                <c:pt idx="5">
                  <c:v>骨粗鬆症</c:v>
                </c:pt>
              </c:strCache>
            </c:strRef>
          </c:cat>
          <c:val>
            <c:numRef>
              <c:f>推計残存歯数階層別生活習慣病等患者数!$D$16:$I$16</c:f>
              <c:numCache>
                <c:formatCode>0.0%</c:formatCode>
                <c:ptCount val="6"/>
                <c:pt idx="0">
                  <c:v>0.55967173965838257</c:v>
                </c:pt>
                <c:pt idx="1">
                  <c:v>0.71297458107342349</c:v>
                </c:pt>
                <c:pt idx="2">
                  <c:v>0.28291710515664209</c:v>
                </c:pt>
                <c:pt idx="3">
                  <c:v>0.31170565854448312</c:v>
                </c:pt>
                <c:pt idx="4">
                  <c:v>7.2107989961952557E-2</c:v>
                </c:pt>
                <c:pt idx="5">
                  <c:v>0.36386910062333039</c:v>
                </c:pt>
              </c:numCache>
            </c:numRef>
          </c:val>
          <c:extLst>
            <c:ext xmlns:c16="http://schemas.microsoft.com/office/drawing/2014/chart" uri="{C3380CC4-5D6E-409C-BE32-E72D297353CC}">
              <c16:uniqueId val="{00000001-CC9D-4044-AC4D-358632ACFC09}"/>
            </c:ext>
          </c:extLst>
        </c:ser>
        <c:ser>
          <c:idx val="2"/>
          <c:order val="1"/>
          <c:tx>
            <c:strRef>
              <c:f>推計残存歯数階層別生活習慣病等患者数!$B$17</c:f>
              <c:strCache>
                <c:ptCount val="1"/>
                <c:pt idx="0">
                  <c:v>10～19本</c:v>
                </c:pt>
              </c:strCache>
            </c:strRef>
          </c:tx>
          <c:spPr>
            <a:solidFill>
              <a:schemeClr val="accent2"/>
            </a:solidFill>
            <a:ln>
              <a:noFill/>
            </a:ln>
            <a:effectLst/>
          </c:spPr>
          <c:invertIfNegative val="0"/>
          <c:dLbls>
            <c:dLbl>
              <c:idx val="0"/>
              <c:layout>
                <c:manualLayout>
                  <c:x val="-4.7438324264229871E-3"/>
                  <c:y val="-7.3260073260073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BDD-4E08-938B-CC32FD0F17F2}"/>
                </c:ext>
              </c:extLst>
            </c:dLbl>
            <c:dLbl>
              <c:idx val="1"/>
              <c:layout>
                <c:manualLayout>
                  <c:x val="-1.5812774754743531E-3"/>
                  <c:y val="-9.7680097680097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BDD-4E08-938B-CC32FD0F17F2}"/>
                </c:ext>
              </c:extLst>
            </c:dLbl>
            <c:dLbl>
              <c:idx val="2"/>
              <c:layout>
                <c:manualLayout>
                  <c:x val="-1.581277475474324E-3"/>
                  <c:y val="-1.953601953601953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BDD-4E08-938B-CC32FD0F17F2}"/>
                </c:ext>
              </c:extLst>
            </c:dLbl>
            <c:dLbl>
              <c:idx val="3"/>
              <c:layout>
                <c:manualLayout>
                  <c:x val="0"/>
                  <c:y val="-2.44200244200244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BDD-4E08-938B-CC32FD0F17F2}"/>
                </c:ext>
              </c:extLst>
            </c:dLbl>
            <c:dLbl>
              <c:idx val="4"/>
              <c:layout>
                <c:manualLayout>
                  <c:x val="-3.1625549509486481E-3"/>
                  <c:y val="-9.7680097680097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BDD-4E08-938B-CC32FD0F17F2}"/>
                </c:ext>
              </c:extLst>
            </c:dLbl>
            <c:dLbl>
              <c:idx val="5"/>
              <c:layout>
                <c:manualLayout>
                  <c:x val="-4.7438324264229724E-3"/>
                  <c:y val="-1.221001221001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BDD-4E08-938B-CC32FD0F17F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推計残存歯数階層別生活習慣病等患者数!$N$30:$N$35</c:f>
              <c:strCache>
                <c:ptCount val="6"/>
                <c:pt idx="0">
                  <c:v>糖尿病</c:v>
                </c:pt>
                <c:pt idx="1">
                  <c:v>高血圧性疾患</c:v>
                </c:pt>
                <c:pt idx="2">
                  <c:v>虚血性心疾患</c:v>
                </c:pt>
                <c:pt idx="3">
                  <c:v>脳血管疾患</c:v>
                </c:pt>
                <c:pt idx="4">
                  <c:v>関節リウマチ</c:v>
                </c:pt>
                <c:pt idx="5">
                  <c:v>骨粗鬆症</c:v>
                </c:pt>
              </c:strCache>
            </c:strRef>
          </c:cat>
          <c:val>
            <c:numRef>
              <c:f>推計残存歯数階層別生活習慣病等患者数!$D$17:$I$17</c:f>
              <c:numCache>
                <c:formatCode>0.0%</c:formatCode>
                <c:ptCount val="6"/>
                <c:pt idx="0">
                  <c:v>0.55439873755949121</c:v>
                </c:pt>
                <c:pt idx="1">
                  <c:v>0.70716158358324377</c:v>
                </c:pt>
                <c:pt idx="2">
                  <c:v>0.26586066630201749</c:v>
                </c:pt>
                <c:pt idx="3">
                  <c:v>0.28926108250501392</c:v>
                </c:pt>
                <c:pt idx="4">
                  <c:v>7.3677989651508582E-2</c:v>
                </c:pt>
                <c:pt idx="5">
                  <c:v>0.37221247728801626</c:v>
                </c:pt>
              </c:numCache>
            </c:numRef>
          </c:val>
          <c:extLst>
            <c:ext xmlns:c16="http://schemas.microsoft.com/office/drawing/2014/chart" uri="{C3380CC4-5D6E-409C-BE32-E72D297353CC}">
              <c16:uniqueId val="{00000002-CC9D-4044-AC4D-358632ACFC09}"/>
            </c:ext>
          </c:extLst>
        </c:ser>
        <c:ser>
          <c:idx val="3"/>
          <c:order val="2"/>
          <c:tx>
            <c:strRef>
              <c:f>推計残存歯数階層別生活習慣病等患者数!$B$18</c:f>
              <c:strCache>
                <c:ptCount val="1"/>
                <c:pt idx="0">
                  <c:v>20本以上</c:v>
                </c:pt>
              </c:strCache>
            </c:strRef>
          </c:tx>
          <c:spPr>
            <a:solidFill>
              <a:schemeClr val="accent3"/>
            </a:solidFill>
            <a:ln>
              <a:noFill/>
            </a:ln>
            <a:effectLst/>
          </c:spPr>
          <c:invertIfNegative val="0"/>
          <c:dLbls>
            <c:dLbl>
              <c:idx val="0"/>
              <c:layout>
                <c:manualLayout>
                  <c:x val="1.5812774754742952E-3"/>
                  <c:y val="-4.88400488400492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BDD-4E08-938B-CC32FD0F17F2}"/>
                </c:ext>
              </c:extLst>
            </c:dLbl>
            <c:dLbl>
              <c:idx val="1"/>
              <c:layout>
                <c:manualLayout>
                  <c:x val="6.3251099018972962E-3"/>
                  <c:y val="-1.70940170940170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BDD-4E08-938B-CC32FD0F17F2}"/>
                </c:ext>
              </c:extLst>
            </c:dLbl>
            <c:dLbl>
              <c:idx val="2"/>
              <c:layout>
                <c:manualLayout>
                  <c:x val="0"/>
                  <c:y val="-4.88400488400497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BDD-4E08-938B-CC32FD0F17F2}"/>
                </c:ext>
              </c:extLst>
            </c:dLbl>
            <c:dLbl>
              <c:idx val="3"/>
              <c:layout>
                <c:manualLayout>
                  <c:x val="-1.1595900863308753E-16"/>
                  <c:y val="-2.44200244200244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BDD-4E08-938B-CC32FD0F17F2}"/>
                </c:ext>
              </c:extLst>
            </c:dLbl>
            <c:dLbl>
              <c:idx val="4"/>
              <c:layout>
                <c:manualLayout>
                  <c:x val="4.7438324264229724E-3"/>
                  <c:y val="-9.7680097680097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BDD-4E08-938B-CC32FD0F17F2}"/>
                </c:ext>
              </c:extLst>
            </c:dLbl>
            <c:dLbl>
              <c:idx val="5"/>
              <c:layout>
                <c:manualLayout>
                  <c:x val="1.581277475474208E-3"/>
                  <c:y val="7.3260073260073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BDD-4E08-938B-CC32FD0F17F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推計残存歯数階層別生活習慣病等患者数!$N$30:$N$35</c:f>
              <c:strCache>
                <c:ptCount val="6"/>
                <c:pt idx="0">
                  <c:v>糖尿病</c:v>
                </c:pt>
                <c:pt idx="1">
                  <c:v>高血圧性疾患</c:v>
                </c:pt>
                <c:pt idx="2">
                  <c:v>虚血性心疾患</c:v>
                </c:pt>
                <c:pt idx="3">
                  <c:v>脳血管疾患</c:v>
                </c:pt>
                <c:pt idx="4">
                  <c:v>関節リウマチ</c:v>
                </c:pt>
                <c:pt idx="5">
                  <c:v>骨粗鬆症</c:v>
                </c:pt>
              </c:strCache>
            </c:strRef>
          </c:cat>
          <c:val>
            <c:numRef>
              <c:f>推計残存歯数階層別生活習慣病等患者数!$D$18:$I$18</c:f>
              <c:numCache>
                <c:formatCode>0.0%</c:formatCode>
                <c:ptCount val="6"/>
                <c:pt idx="0">
                  <c:v>0.53372093774844709</c:v>
                </c:pt>
                <c:pt idx="1">
                  <c:v>0.672314832170951</c:v>
                </c:pt>
                <c:pt idx="2">
                  <c:v>0.25024723516750585</c:v>
                </c:pt>
                <c:pt idx="3">
                  <c:v>0.27353258656462692</c:v>
                </c:pt>
                <c:pt idx="4">
                  <c:v>7.3908771839106463E-2</c:v>
                </c:pt>
                <c:pt idx="5">
                  <c:v>0.36658350084997188</c:v>
                </c:pt>
              </c:numCache>
            </c:numRef>
          </c:val>
          <c:extLst>
            <c:ext xmlns:c16="http://schemas.microsoft.com/office/drawing/2014/chart" uri="{C3380CC4-5D6E-409C-BE32-E72D297353CC}">
              <c16:uniqueId val="{00000003-CC9D-4044-AC4D-358632ACFC09}"/>
            </c:ext>
          </c:extLst>
        </c:ser>
        <c:dLbls>
          <c:dLblPos val="ctr"/>
          <c:showLegendKey val="0"/>
          <c:showVal val="1"/>
          <c:showCatName val="0"/>
          <c:showSerName val="0"/>
          <c:showPercent val="0"/>
          <c:showBubbleSize val="0"/>
        </c:dLbls>
        <c:gapWidth val="150"/>
        <c:axId val="349919744"/>
        <c:axId val="349883776"/>
      </c:barChart>
      <c:catAx>
        <c:axId val="349919744"/>
        <c:scaling>
          <c:orientation val="minMax"/>
        </c:scaling>
        <c:delete val="0"/>
        <c:axPos val="b"/>
        <c:numFmt formatCode="General" sourceLinked="0"/>
        <c:majorTickMark val="out"/>
        <c:minorTickMark val="none"/>
        <c:tickLblPos val="nextTo"/>
        <c:spPr>
          <a:noFill/>
          <a:ln w="9525" cap="flat" cmpd="sng" algn="ctr">
            <a:solidFill>
              <a:srgbClr val="7F7F7F"/>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49883776"/>
        <c:crosses val="autoZero"/>
        <c:auto val="1"/>
        <c:lblAlgn val="ctr"/>
        <c:lblOffset val="100"/>
        <c:noMultiLvlLbl val="0"/>
      </c:catAx>
      <c:valAx>
        <c:axId val="349883776"/>
        <c:scaling>
          <c:orientation val="minMax"/>
        </c:scaling>
        <c:delete val="0"/>
        <c:axPos val="l"/>
        <c:majorGridlines>
          <c:spPr>
            <a:ln w="9525" cap="flat" cmpd="sng" algn="ctr">
              <a:solidFill>
                <a:srgbClr val="D9D9D9"/>
              </a:solidFill>
              <a:prstDash val="solid"/>
              <a:round/>
            </a:ln>
            <a:effectLst/>
          </c:spPr>
        </c:majorGridlines>
        <c:title>
          <c:tx>
            <c:rich>
              <a:bodyPr rot="0" spcFirstLastPara="1" vertOverflow="ellipsis"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r>
                  <a:rPr lang="ja-JP" altLang="en-US" sz="1000" b="1" i="0" u="none" strike="noStrike" baseline="0">
                    <a:effectLst/>
                  </a:rPr>
                  <a:t>医科患者割合</a:t>
                </a:r>
                <a:r>
                  <a:rPr lang="en-US" altLang="ja-JP" sz="1000" b="1" i="0" u="none" strike="noStrike" baseline="0">
                    <a:effectLst/>
                  </a:rPr>
                  <a:t>(%)</a:t>
                </a:r>
                <a:r>
                  <a:rPr lang="ja-JP" altLang="ja-JP" sz="1000" b="1" i="0" u="none" strike="noStrike" baseline="0">
                    <a:effectLst/>
                  </a:rPr>
                  <a:t>　</a:t>
                </a:r>
                <a:endParaRPr lang="en-US"/>
              </a:p>
            </c:rich>
          </c:tx>
          <c:layout>
            <c:manualLayout>
              <c:xMode val="edge"/>
              <c:yMode val="edge"/>
              <c:x val="9.5002403666272755E-3"/>
              <c:y val="2.5434705277224964E-2"/>
            </c:manualLayout>
          </c:layout>
          <c:overlay val="0"/>
          <c:spPr>
            <a:noFill/>
            <a:ln>
              <a:noFill/>
            </a:ln>
            <a:effectLst/>
          </c:spPr>
          <c:txPr>
            <a:bodyPr rot="0" spcFirstLastPara="1" vertOverflow="ellipsis" wrap="square" anchor="ctr" anchorCtr="1"/>
            <a:lstStyle/>
            <a:p>
              <a:pPr>
                <a:defRPr sz="1000" b="1"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title>
        <c:numFmt formatCode="0.0%" sourceLinked="1"/>
        <c:majorTickMark val="out"/>
        <c:minorTickMark val="none"/>
        <c:tickLblPos val="nextTo"/>
        <c:spPr>
          <a:noFill/>
          <a:ln w="9525" cap="flat" cmpd="sng" algn="ctr">
            <a:solidFill>
              <a:srgbClr val="7F7F7F"/>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crossAx val="349919744"/>
        <c:crosses val="autoZero"/>
        <c:crossBetween val="between"/>
      </c:valAx>
      <c:spPr>
        <a:solidFill>
          <a:schemeClr val="bg1"/>
        </a:solidFill>
        <a:ln>
          <a:solidFill>
            <a:srgbClr val="7F7F7F"/>
          </a:solidFill>
        </a:ln>
        <a:effectLst/>
      </c:spPr>
    </c:plotArea>
    <c:legend>
      <c:legendPos val="t"/>
      <c:layout>
        <c:manualLayout>
          <c:xMode val="edge"/>
          <c:yMode val="edge"/>
          <c:x val="0.15156469896398933"/>
          <c:y val="2.9315950890754047E-2"/>
          <c:w val="0.74541420193859631"/>
          <c:h val="3.8827838827838829E-2"/>
        </c:manualLayout>
      </c:layout>
      <c:overlay val="0"/>
      <c:spPr>
        <a:noFill/>
        <a:ln>
          <a:solidFill>
            <a:srgbClr val="7F7F7F"/>
          </a:solidFill>
        </a:ln>
        <a:effectLst/>
      </c:spPr>
      <c:txPr>
        <a:bodyPr rot="0" spcFirstLastPara="1" vertOverflow="ellipsis" vert="horz" wrap="square" anchor="ctr" anchorCtr="1"/>
        <a:lstStyle/>
        <a:p>
          <a:pPr>
            <a:defRPr sz="10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legend>
    <c:plotVisOnly val="1"/>
    <c:dispBlanksAs val="gap"/>
    <c:showDLblsOverMax val="0"/>
  </c:chart>
  <c:spPr>
    <a:solidFill>
      <a:schemeClr val="bg1"/>
    </a:solidFill>
    <a:ln w="9525" cap="flat" cmpd="sng" algn="ctr">
      <a:solidFill>
        <a:srgbClr val="7F7F7F"/>
      </a:solidFill>
      <a:prstDash val="solid"/>
      <a:round/>
    </a:ln>
    <a:effectLst/>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26146584920017E-2"/>
          <c:y val="8.5444319460067475E-2"/>
          <c:w val="0.90399466798215666"/>
          <c:h val="0.86230855758414815"/>
        </c:manualLayout>
      </c:layout>
      <c:barChart>
        <c:barDir val="col"/>
        <c:grouping val="clustered"/>
        <c:varyColors val="0"/>
        <c:ser>
          <c:idx val="1"/>
          <c:order val="0"/>
          <c:tx>
            <c:strRef>
              <c:f>推計残存歯数階層別誤嚥性肺炎患者数!$L$18</c:f>
              <c:strCache>
                <c:ptCount val="1"/>
                <c:pt idx="0">
                  <c:v>誤嚥性肺炎患者割合</c:v>
                </c:pt>
              </c:strCache>
            </c:strRef>
          </c:tx>
          <c:spPr>
            <a:solidFill>
              <a:srgbClr val="FFC000"/>
            </a:solidFill>
            <a:ln>
              <a:no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推計残存歯数階層別誤嚥性肺炎患者数!$B$4:$B$6</c:f>
              <c:strCache>
                <c:ptCount val="3"/>
                <c:pt idx="0">
                  <c:v>0～9本</c:v>
                </c:pt>
                <c:pt idx="1">
                  <c:v>10～19本</c:v>
                </c:pt>
                <c:pt idx="2">
                  <c:v>20本以上</c:v>
                </c:pt>
              </c:strCache>
            </c:strRef>
          </c:cat>
          <c:val>
            <c:numRef>
              <c:f>推計残存歯数階層別誤嚥性肺炎患者数!$E$4:$E$6</c:f>
              <c:numCache>
                <c:formatCode>0.0%</c:formatCode>
                <c:ptCount val="3"/>
                <c:pt idx="0">
                  <c:v>3.6256374969642999E-2</c:v>
                </c:pt>
                <c:pt idx="1">
                  <c:v>2.2815720150637823E-2</c:v>
                </c:pt>
                <c:pt idx="2">
                  <c:v>1.6382157700486715E-2</c:v>
                </c:pt>
              </c:numCache>
            </c:numRef>
          </c:val>
          <c:extLst>
            <c:ext xmlns:c16="http://schemas.microsoft.com/office/drawing/2014/chart" uri="{C3380CC4-5D6E-409C-BE32-E72D297353CC}">
              <c16:uniqueId val="{00000000-2DFC-4E93-B75F-099B290E8F22}"/>
            </c:ext>
          </c:extLst>
        </c:ser>
        <c:dLbls>
          <c:dLblPos val="ctr"/>
          <c:showLegendKey val="0"/>
          <c:showVal val="1"/>
          <c:showCatName val="0"/>
          <c:showSerName val="0"/>
          <c:showPercent val="0"/>
          <c:showBubbleSize val="0"/>
        </c:dLbls>
        <c:gapWidth val="150"/>
        <c:axId val="349919744"/>
        <c:axId val="349883776"/>
      </c:barChart>
      <c:catAx>
        <c:axId val="34991974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49883776"/>
        <c:crosses val="autoZero"/>
        <c:auto val="1"/>
        <c:lblAlgn val="ctr"/>
        <c:lblOffset val="100"/>
        <c:noMultiLvlLbl val="0"/>
      </c:catAx>
      <c:valAx>
        <c:axId val="349883776"/>
        <c:scaling>
          <c:orientation val="minMax"/>
        </c:scaling>
        <c:delete val="0"/>
        <c:axPos val="l"/>
        <c:majorGridlines>
          <c:spPr>
            <a:ln>
              <a:solidFill>
                <a:srgbClr val="D9D9D9"/>
              </a:solidFill>
            </a:ln>
          </c:spPr>
        </c:majorGridlines>
        <c:title>
          <c:tx>
            <c:rich>
              <a:bodyPr rot="0" vert="horz"/>
              <a:lstStyle/>
              <a:p>
                <a:pPr>
                  <a:defRPr/>
                </a:pPr>
                <a:r>
                  <a:rPr lang="ja-JP" altLang="en-US" sz="1000" b="1" i="0" u="none" strike="noStrike" baseline="0">
                    <a:effectLst/>
                  </a:rPr>
                  <a:t>患者割合</a:t>
                </a:r>
                <a:r>
                  <a:rPr lang="en-US" altLang="ja-JP" sz="1000" b="1" i="0" u="none" strike="noStrike" baseline="0">
                    <a:effectLst/>
                  </a:rPr>
                  <a:t>(%)</a:t>
                </a:r>
                <a:r>
                  <a:rPr lang="ja-JP" altLang="ja-JP" sz="1000" b="1" i="0" u="none" strike="noStrike" baseline="0">
                    <a:effectLst/>
                  </a:rPr>
                  <a:t>　</a:t>
                </a:r>
                <a:endParaRPr lang="en-US"/>
              </a:p>
            </c:rich>
          </c:tx>
          <c:layout>
            <c:manualLayout>
              <c:xMode val="edge"/>
              <c:yMode val="edge"/>
              <c:x val="1.2575513781331413E-5"/>
              <c:y val="8.3407320780825942E-3"/>
            </c:manualLayout>
          </c:layout>
          <c:overlay val="0"/>
        </c:title>
        <c:numFmt formatCode="0.0%" sourceLinked="1"/>
        <c:majorTickMark val="out"/>
        <c:minorTickMark val="none"/>
        <c:tickLblPos val="nextTo"/>
        <c:spPr>
          <a:ln>
            <a:solidFill>
              <a:srgbClr val="7F7F7F"/>
            </a:solidFill>
          </a:ln>
        </c:spPr>
        <c:crossAx val="349919744"/>
        <c:crosses val="autoZero"/>
        <c:crossBetween val="between"/>
      </c:valAx>
      <c:spPr>
        <a:ln>
          <a:solidFill>
            <a:srgbClr val="7F7F7F"/>
          </a:solidFill>
        </a:ln>
      </c:spPr>
    </c:plotArea>
    <c:legend>
      <c:legendPos val="t"/>
      <c:layout>
        <c:manualLayout>
          <c:xMode val="edge"/>
          <c:yMode val="edge"/>
          <c:x val="0.19900302322821906"/>
          <c:y val="1.9547941122744272E-2"/>
          <c:w val="0.60942433904780446"/>
          <c:h val="3.8827838827838829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226146584920017E-2"/>
          <c:y val="9.7654331670079697E-2"/>
          <c:w val="0.90399466798215666"/>
          <c:h val="0.85009854537413587"/>
        </c:manualLayout>
      </c:layout>
      <c:barChart>
        <c:barDir val="col"/>
        <c:grouping val="clustered"/>
        <c:varyColors val="0"/>
        <c:ser>
          <c:idx val="1"/>
          <c:order val="0"/>
          <c:tx>
            <c:strRef>
              <c:f>推計残存歯数階層別要介護度別人数!$B$16</c:f>
              <c:strCache>
                <c:ptCount val="1"/>
                <c:pt idx="0">
                  <c:v>0～9本</c:v>
                </c:pt>
              </c:strCache>
            </c:strRef>
          </c:tx>
          <c:spPr>
            <a:solidFill>
              <a:schemeClr val="accent1"/>
            </a:solidFill>
          </c:spPr>
          <c:invertIfNegative val="0"/>
          <c:dLbls>
            <c:dLbl>
              <c:idx val="0"/>
              <c:layout>
                <c:manualLayout>
                  <c:x val="-4.74383242642297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E4-49E4-B9ED-08040101B062}"/>
                </c:ext>
              </c:extLst>
            </c:dLbl>
            <c:dLbl>
              <c:idx val="1"/>
              <c:layout>
                <c:manualLayout>
                  <c:x val="0"/>
                  <c:y val="2.44200244200244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5E4-49E4-B9ED-08040101B062}"/>
                </c:ext>
              </c:extLst>
            </c:dLbl>
            <c:dLbl>
              <c:idx val="2"/>
              <c:layout>
                <c:manualLayout>
                  <c:x val="-5.7979504316543766E-17"/>
                  <c:y val="7.3260073260073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5E4-49E4-B9ED-08040101B062}"/>
                </c:ext>
              </c:extLst>
            </c:dLbl>
            <c:dLbl>
              <c:idx val="3"/>
              <c:layout>
                <c:manualLayout>
                  <c:x val="0"/>
                  <c:y val="9.768009768009722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5E4-49E4-B9ED-08040101B062}"/>
                </c:ext>
              </c:extLst>
            </c:dLbl>
            <c:dLbl>
              <c:idx val="4"/>
              <c:layout>
                <c:manualLayout>
                  <c:x val="1.581277475474208E-3"/>
                  <c:y val="9.7680097680097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5E4-49E4-B9ED-08040101B062}"/>
                </c:ext>
              </c:extLst>
            </c:dLbl>
            <c:dLbl>
              <c:idx val="5"/>
              <c:layout>
                <c:manualLayout>
                  <c:x val="0"/>
                  <c:y val="4.8840048840048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5E4-49E4-B9ED-08040101B062}"/>
                </c:ext>
              </c:extLst>
            </c:dLbl>
            <c:dLbl>
              <c:idx val="6"/>
              <c:layout>
                <c:manualLayout>
                  <c:x val="0"/>
                  <c:y val="7.32600732600723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5E4-49E4-B9ED-08040101B062}"/>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推計残存歯数階層別要介護度別人数!$P$32:$P$39</c15:sqref>
                  </c15:fullRef>
                </c:ext>
              </c:extLst>
              <c:f>推計残存歯数階層別要介護度別人数!$P$33:$P$39</c:f>
              <c:strCache>
                <c:ptCount val="7"/>
                <c:pt idx="0">
                  <c:v>要支援1</c:v>
                </c:pt>
                <c:pt idx="1">
                  <c:v>要支援2</c:v>
                </c:pt>
                <c:pt idx="2">
                  <c:v>要介護1</c:v>
                </c:pt>
                <c:pt idx="3">
                  <c:v>要介護2</c:v>
                </c:pt>
                <c:pt idx="4">
                  <c:v>要介護3</c:v>
                </c:pt>
                <c:pt idx="5">
                  <c:v>要介護4</c:v>
                </c:pt>
                <c:pt idx="6">
                  <c:v>要介護5</c:v>
                </c:pt>
              </c:strCache>
            </c:strRef>
          </c:cat>
          <c:val>
            <c:numRef>
              <c:extLst>
                <c:ext xmlns:c15="http://schemas.microsoft.com/office/drawing/2012/chart" uri="{02D57815-91ED-43cb-92C2-25804820EDAC}">
                  <c15:fullRef>
                    <c15:sqref>推計残存歯数階層別要介護度別人数!$D$16:$K$16</c15:sqref>
                  </c15:fullRef>
                </c:ext>
              </c:extLst>
              <c:f>推計残存歯数階層別要介護度別人数!$E$16:$K$16</c:f>
              <c:numCache>
                <c:formatCode>0.0%</c:formatCode>
                <c:ptCount val="7"/>
                <c:pt idx="0">
                  <c:v>5.3276532016514208E-2</c:v>
                </c:pt>
                <c:pt idx="1">
                  <c:v>3.9970047761677327E-2</c:v>
                </c:pt>
                <c:pt idx="2">
                  <c:v>5.1809277098680481E-2</c:v>
                </c:pt>
                <c:pt idx="3">
                  <c:v>4.5029547478345339E-2</c:v>
                </c:pt>
                <c:pt idx="4">
                  <c:v>3.8644458835910306E-2</c:v>
                </c:pt>
                <c:pt idx="5">
                  <c:v>4.2196227637011252E-2</c:v>
                </c:pt>
                <c:pt idx="6">
                  <c:v>3.1196875252974987E-2</c:v>
                </c:pt>
              </c:numCache>
            </c:numRef>
          </c:val>
          <c:extLst>
            <c:ext xmlns:c15="http://schemas.microsoft.com/office/drawing/2012/chart" uri="{02D57815-91ED-43cb-92C2-25804820EDAC}">
              <c15:categoryFilterExceptions>
                <c15:categoryFilterException>
                  <c15:sqref>推計残存歯数階層別要介護度別人数!$D$16</c15:sqref>
                  <c15:dLbl>
                    <c:idx val="-1"/>
                    <c:layout>
                      <c:manualLayout>
                        <c:x val="-4.7438324264229871E-3"/>
                        <c:y val="-4.3956043956044001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861C-488D-AA4A-BED762A251B6}"/>
                      </c:ext>
                    </c:extLst>
                  </c15:dLbl>
                </c15:categoryFilterException>
              </c15:categoryFilterExceptions>
            </c:ext>
            <c:ext xmlns:c16="http://schemas.microsoft.com/office/drawing/2014/chart" uri="{C3380CC4-5D6E-409C-BE32-E72D297353CC}">
              <c16:uniqueId val="{00000000-3D93-4A4A-B019-691CD050DB48}"/>
            </c:ext>
          </c:extLst>
        </c:ser>
        <c:ser>
          <c:idx val="2"/>
          <c:order val="1"/>
          <c:tx>
            <c:strRef>
              <c:f>推計残存歯数階層別要介護度別人数!$B$17</c:f>
              <c:strCache>
                <c:ptCount val="1"/>
                <c:pt idx="0">
                  <c:v>10～19本</c:v>
                </c:pt>
              </c:strCache>
            </c:strRef>
          </c:tx>
          <c:spPr>
            <a:solidFill>
              <a:schemeClr val="accent2"/>
            </a:solidFill>
          </c:spPr>
          <c:invertIfNegative val="0"/>
          <c:dLbls>
            <c:dLbl>
              <c:idx val="0"/>
              <c:layout>
                <c:manualLayout>
                  <c:x val="3.1625549509486481E-3"/>
                  <c:y val="9.7680097680097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E4-49E4-B9ED-08040101B062}"/>
                </c:ext>
              </c:extLst>
            </c:dLbl>
            <c:dLbl>
              <c:idx val="1"/>
              <c:layout>
                <c:manualLayout>
                  <c:x val="4.7438324264229724E-3"/>
                  <c:y val="7.32600732600728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5E4-49E4-B9ED-08040101B062}"/>
                </c:ext>
              </c:extLst>
            </c:dLbl>
            <c:dLbl>
              <c:idx val="2"/>
              <c:layout>
                <c:manualLayout>
                  <c:x val="3.1625549509486481E-3"/>
                  <c:y val="1.46520146520146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5E4-49E4-B9ED-08040101B062}"/>
                </c:ext>
              </c:extLst>
            </c:dLbl>
            <c:dLbl>
              <c:idx val="3"/>
              <c:layout>
                <c:manualLayout>
                  <c:x val="4.7438324264229143E-3"/>
                  <c:y val="1.46520146520146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5E4-49E4-B9ED-08040101B062}"/>
                </c:ext>
              </c:extLst>
            </c:dLbl>
            <c:dLbl>
              <c:idx val="4"/>
              <c:layout>
                <c:manualLayout>
                  <c:x val="4.7438324264229724E-3"/>
                  <c:y val="9.7680097680097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5E4-49E4-B9ED-08040101B062}"/>
                </c:ext>
              </c:extLst>
            </c:dLbl>
            <c:dLbl>
              <c:idx val="5"/>
              <c:layout>
                <c:manualLayout>
                  <c:x val="3.1625549509486481E-3"/>
                  <c:y val="9.7680097680097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5E4-49E4-B9ED-08040101B062}"/>
                </c:ext>
              </c:extLst>
            </c:dLbl>
            <c:dLbl>
              <c:idx val="6"/>
              <c:layout>
                <c:manualLayout>
                  <c:x val="4.7438324264229724E-3"/>
                  <c:y val="7.32600732600723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5E4-49E4-B9ED-08040101B062}"/>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推計残存歯数階層別要介護度別人数!$P$32:$P$39</c15:sqref>
                  </c15:fullRef>
                </c:ext>
              </c:extLst>
              <c:f>推計残存歯数階層別要介護度別人数!$P$33:$P$39</c:f>
              <c:strCache>
                <c:ptCount val="7"/>
                <c:pt idx="0">
                  <c:v>要支援1</c:v>
                </c:pt>
                <c:pt idx="1">
                  <c:v>要支援2</c:v>
                </c:pt>
                <c:pt idx="2">
                  <c:v>要介護1</c:v>
                </c:pt>
                <c:pt idx="3">
                  <c:v>要介護2</c:v>
                </c:pt>
                <c:pt idx="4">
                  <c:v>要介護3</c:v>
                </c:pt>
                <c:pt idx="5">
                  <c:v>要介護4</c:v>
                </c:pt>
                <c:pt idx="6">
                  <c:v>要介護5</c:v>
                </c:pt>
              </c:strCache>
            </c:strRef>
          </c:cat>
          <c:val>
            <c:numRef>
              <c:extLst>
                <c:ext xmlns:c15="http://schemas.microsoft.com/office/drawing/2012/chart" uri="{02D57815-91ED-43cb-92C2-25804820EDAC}">
                  <c15:fullRef>
                    <c15:sqref>推計残存歯数階層別要介護度別人数!$D$17:$K$17</c15:sqref>
                  </c15:fullRef>
                </c:ext>
              </c:extLst>
              <c:f>推計残存歯数階層別要介護度別人数!$E$17:$K$17</c:f>
              <c:numCache>
                <c:formatCode>0.0%</c:formatCode>
                <c:ptCount val="7"/>
                <c:pt idx="0">
                  <c:v>5.4892271324116511E-2</c:v>
                </c:pt>
                <c:pt idx="1">
                  <c:v>3.7389112079317478E-2</c:v>
                </c:pt>
                <c:pt idx="2">
                  <c:v>4.2902858723602229E-2</c:v>
                </c:pt>
                <c:pt idx="3">
                  <c:v>3.3968954525736055E-2</c:v>
                </c:pt>
                <c:pt idx="4">
                  <c:v>2.4777281100485989E-2</c:v>
                </c:pt>
                <c:pt idx="5">
                  <c:v>2.6022117857120403E-2</c:v>
                </c:pt>
                <c:pt idx="6">
                  <c:v>1.9885952834518442E-2</c:v>
                </c:pt>
              </c:numCache>
            </c:numRef>
          </c:val>
          <c:extLst>
            <c:ext xmlns:c15="http://schemas.microsoft.com/office/drawing/2012/chart" uri="{02D57815-91ED-43cb-92C2-25804820EDAC}">
              <c15:categoryFilterExceptions>
                <c15:categoryFilterException>
                  <c15:sqref>推計残存歯数階層別要介護度別人数!$D$17</c15:sqref>
                  <c15:dLbl>
                    <c:idx val="-1"/>
                    <c:layout>
                      <c:manualLayout>
                        <c:x val="-1.1068942328320269E-2"/>
                        <c:y val="-1.221001221001221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861C-488D-AA4A-BED762A251B6}"/>
                      </c:ext>
                    </c:extLst>
                  </c15:dLbl>
                </c15:categoryFilterException>
              </c15:categoryFilterExceptions>
            </c:ext>
            <c:ext xmlns:c16="http://schemas.microsoft.com/office/drawing/2014/chart" uri="{C3380CC4-5D6E-409C-BE32-E72D297353CC}">
              <c16:uniqueId val="{00000001-3D93-4A4A-B019-691CD050DB48}"/>
            </c:ext>
          </c:extLst>
        </c:ser>
        <c:ser>
          <c:idx val="3"/>
          <c:order val="2"/>
          <c:tx>
            <c:strRef>
              <c:f>推計残存歯数階層別要介護度別人数!$B$18</c:f>
              <c:strCache>
                <c:ptCount val="1"/>
                <c:pt idx="0">
                  <c:v>20本以上</c:v>
                </c:pt>
              </c:strCache>
            </c:strRef>
          </c:tx>
          <c:spPr>
            <a:solidFill>
              <a:schemeClr val="accent3"/>
            </a:solidFill>
          </c:spPr>
          <c:invertIfNegative val="0"/>
          <c:dLbls>
            <c:dLbl>
              <c:idx val="0"/>
              <c:layout>
                <c:manualLayout>
                  <c:x val="3.1625549509486481E-3"/>
                  <c:y val="7.3260073260073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E4-49E4-B9ED-08040101B062}"/>
                </c:ext>
              </c:extLst>
            </c:dLbl>
            <c:dLbl>
              <c:idx val="1"/>
              <c:layout>
                <c:manualLayout>
                  <c:x val="6.3251099018972962E-3"/>
                  <c:y val="1.22100122100121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5E4-49E4-B9ED-08040101B062}"/>
                </c:ext>
              </c:extLst>
            </c:dLbl>
            <c:dLbl>
              <c:idx val="2"/>
              <c:layout>
                <c:manualLayout>
                  <c:x val="3.1625549509486481E-3"/>
                  <c:y val="1.46520146520146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5E4-49E4-B9ED-08040101B062}"/>
                </c:ext>
              </c:extLst>
            </c:dLbl>
            <c:dLbl>
              <c:idx val="3"/>
              <c:layout>
                <c:manualLayout>
                  <c:x val="4.7438324264229724E-3"/>
                  <c:y val="1.46520146520146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5E4-49E4-B9ED-08040101B062}"/>
                </c:ext>
              </c:extLst>
            </c:dLbl>
            <c:dLbl>
              <c:idx val="4"/>
              <c:layout>
                <c:manualLayout>
                  <c:x val="4.7438324264229724E-3"/>
                  <c:y val="1.46520146520146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5E4-49E4-B9ED-08040101B062}"/>
                </c:ext>
              </c:extLst>
            </c:dLbl>
            <c:dLbl>
              <c:idx val="5"/>
              <c:layout>
                <c:manualLayout>
                  <c:x val="1.581277475474324E-3"/>
                  <c:y val="1.2210012210012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5E4-49E4-B9ED-08040101B062}"/>
                </c:ext>
              </c:extLst>
            </c:dLbl>
            <c:dLbl>
              <c:idx val="6"/>
              <c:layout>
                <c:manualLayout>
                  <c:x val="4.7438324264229724E-3"/>
                  <c:y val="1.22100122100121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5E4-49E4-B9ED-08040101B062}"/>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推計残存歯数階層別要介護度別人数!$P$32:$P$39</c15:sqref>
                  </c15:fullRef>
                </c:ext>
              </c:extLst>
              <c:f>推計残存歯数階層別要介護度別人数!$P$33:$P$39</c:f>
              <c:strCache>
                <c:ptCount val="7"/>
                <c:pt idx="0">
                  <c:v>要支援1</c:v>
                </c:pt>
                <c:pt idx="1">
                  <c:v>要支援2</c:v>
                </c:pt>
                <c:pt idx="2">
                  <c:v>要介護1</c:v>
                </c:pt>
                <c:pt idx="3">
                  <c:v>要介護2</c:v>
                </c:pt>
                <c:pt idx="4">
                  <c:v>要介護3</c:v>
                </c:pt>
                <c:pt idx="5">
                  <c:v>要介護4</c:v>
                </c:pt>
                <c:pt idx="6">
                  <c:v>要介護5</c:v>
                </c:pt>
              </c:strCache>
            </c:strRef>
          </c:cat>
          <c:val>
            <c:numRef>
              <c:extLst>
                <c:ext xmlns:c15="http://schemas.microsoft.com/office/drawing/2012/chart" uri="{02D57815-91ED-43cb-92C2-25804820EDAC}">
                  <c15:fullRef>
                    <c15:sqref>推計残存歯数階層別要介護度別人数!$D$18:$K$18</c15:sqref>
                  </c15:fullRef>
                </c:ext>
              </c:extLst>
              <c:f>推計残存歯数階層別要介護度別人数!$E$18:$K$18</c:f>
              <c:numCache>
                <c:formatCode>0.0%</c:formatCode>
                <c:ptCount val="7"/>
                <c:pt idx="0">
                  <c:v>4.9337151204503882E-2</c:v>
                </c:pt>
                <c:pt idx="1">
                  <c:v>3.1048212473579771E-2</c:v>
                </c:pt>
                <c:pt idx="2">
                  <c:v>3.1261513402408361E-2</c:v>
                </c:pt>
                <c:pt idx="3">
                  <c:v>2.4759066905391341E-2</c:v>
                </c:pt>
                <c:pt idx="4">
                  <c:v>1.6896019029028316E-2</c:v>
                </c:pt>
                <c:pt idx="5">
                  <c:v>1.63692303714668E-2</c:v>
                </c:pt>
                <c:pt idx="6">
                  <c:v>1.3528449819340578E-2</c:v>
                </c:pt>
              </c:numCache>
            </c:numRef>
          </c:val>
          <c:extLst>
            <c:ext xmlns:c16="http://schemas.microsoft.com/office/drawing/2014/chart" uri="{C3380CC4-5D6E-409C-BE32-E72D297353CC}">
              <c16:uniqueId val="{00000002-3D93-4A4A-B019-691CD050DB48}"/>
            </c:ext>
          </c:extLst>
        </c:ser>
        <c:dLbls>
          <c:dLblPos val="ctr"/>
          <c:showLegendKey val="0"/>
          <c:showVal val="1"/>
          <c:showCatName val="0"/>
          <c:showSerName val="0"/>
          <c:showPercent val="0"/>
          <c:showBubbleSize val="0"/>
        </c:dLbls>
        <c:gapWidth val="150"/>
        <c:axId val="349919744"/>
        <c:axId val="349883776"/>
      </c:barChart>
      <c:catAx>
        <c:axId val="34991974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49883776"/>
        <c:crosses val="autoZero"/>
        <c:auto val="1"/>
        <c:lblAlgn val="ctr"/>
        <c:lblOffset val="100"/>
        <c:noMultiLvlLbl val="0"/>
      </c:catAx>
      <c:valAx>
        <c:axId val="349883776"/>
        <c:scaling>
          <c:orientation val="minMax"/>
        </c:scaling>
        <c:delete val="0"/>
        <c:axPos val="l"/>
        <c:majorGridlines>
          <c:spPr>
            <a:ln>
              <a:solidFill>
                <a:srgbClr val="D9D9D9"/>
              </a:solidFill>
            </a:ln>
          </c:spPr>
        </c:majorGridlines>
        <c:title>
          <c:tx>
            <c:rich>
              <a:bodyPr rot="0" vert="horz"/>
              <a:lstStyle/>
              <a:p>
                <a:pPr>
                  <a:defRPr/>
                </a:pPr>
                <a:r>
                  <a:rPr lang="en-US" altLang="ja-JP" sz="1000" b="1" i="0" u="none" strike="noStrike" baseline="0">
                    <a:effectLst/>
                  </a:rPr>
                  <a:t>(%)</a:t>
                </a:r>
                <a:r>
                  <a:rPr lang="ja-JP" altLang="ja-JP" sz="1000" b="1" i="0" u="none" strike="noStrike" baseline="0">
                    <a:effectLst/>
                  </a:rPr>
                  <a:t>　</a:t>
                </a:r>
                <a:endParaRPr lang="en-US"/>
              </a:p>
            </c:rich>
          </c:tx>
          <c:layout>
            <c:manualLayout>
              <c:xMode val="edge"/>
              <c:yMode val="edge"/>
              <c:x val="3.796323492516511E-2"/>
              <c:y val="2.7876707719227404E-2"/>
            </c:manualLayout>
          </c:layout>
          <c:overlay val="0"/>
        </c:title>
        <c:numFmt formatCode="0.0%" sourceLinked="1"/>
        <c:majorTickMark val="out"/>
        <c:minorTickMark val="none"/>
        <c:tickLblPos val="nextTo"/>
        <c:spPr>
          <a:ln>
            <a:solidFill>
              <a:srgbClr val="7F7F7F"/>
            </a:solidFill>
          </a:ln>
        </c:spPr>
        <c:crossAx val="349919744"/>
        <c:crosses val="autoZero"/>
        <c:crossBetween val="between"/>
      </c:valAx>
      <c:spPr>
        <a:ln>
          <a:solidFill>
            <a:srgbClr val="7F7F7F"/>
          </a:solidFill>
        </a:ln>
      </c:spPr>
    </c:plotArea>
    <c:legend>
      <c:legendPos val="t"/>
      <c:layout>
        <c:manualLayout>
          <c:xMode val="edge"/>
          <c:yMode val="edge"/>
          <c:x val="0.11361403955260556"/>
          <c:y val="2.9315950890754047E-2"/>
          <c:w val="0.81973424328588951"/>
          <c:h val="3.8827838827838829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6858237547895"/>
          <c:y val="0.12657270606186607"/>
          <c:w val="0.82087318007662835"/>
          <c:h val="0.74849846101504525"/>
        </c:manualLayout>
      </c:layout>
      <c:barChart>
        <c:barDir val="col"/>
        <c:grouping val="clustered"/>
        <c:varyColors val="0"/>
        <c:ser>
          <c:idx val="0"/>
          <c:order val="0"/>
          <c:tx>
            <c:strRef>
              <c:f>年齢階層別_歯科医療費!$P$25</c:f>
              <c:strCache>
                <c:ptCount val="1"/>
                <c:pt idx="0">
                  <c:v>歯科医療費</c:v>
                </c:pt>
              </c:strCache>
            </c:strRef>
          </c:tx>
          <c:spPr>
            <a:solidFill>
              <a:srgbClr val="FFC000"/>
            </a:solidFill>
            <a:ln>
              <a:noFill/>
            </a:ln>
          </c:spPr>
          <c:invertIfNegative val="0"/>
          <c:dLbls>
            <c:dLbl>
              <c:idx val="2"/>
              <c:layout>
                <c:manualLayout>
                  <c:x val="0"/>
                  <c:y val="5.87962962962962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FC-47F9-93D6-D5C968D309BC}"/>
                </c:ext>
              </c:extLst>
            </c:dLbl>
            <c:dLbl>
              <c:idx val="3"/>
              <c:layout>
                <c:manualLayout>
                  <c:x val="0"/>
                  <c:y val="3.919753086419753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A2-4905-85AB-47E6FC6D331D}"/>
                </c:ext>
              </c:extLst>
            </c:dLbl>
            <c:numFmt formatCode="#,##0_ "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年齢階層別_歯科医療費!$B$6:$B$12</c:f>
              <c:strCache>
                <c:ptCount val="7"/>
                <c:pt idx="0">
                  <c:v>65歳～69歳</c:v>
                </c:pt>
                <c:pt idx="1">
                  <c:v>70歳～74歳</c:v>
                </c:pt>
                <c:pt idx="2">
                  <c:v>75歳～79歳</c:v>
                </c:pt>
                <c:pt idx="3">
                  <c:v>80歳～84歳</c:v>
                </c:pt>
                <c:pt idx="4">
                  <c:v>85歳～89歳</c:v>
                </c:pt>
                <c:pt idx="5">
                  <c:v>90歳～94歳</c:v>
                </c:pt>
                <c:pt idx="6">
                  <c:v>95歳～</c:v>
                </c:pt>
              </c:strCache>
            </c:strRef>
          </c:cat>
          <c:val>
            <c:numRef>
              <c:f>年齢階層別_歯科医療費!$E$6:$E$12</c:f>
              <c:numCache>
                <c:formatCode>General</c:formatCode>
                <c:ptCount val="7"/>
                <c:pt idx="0">
                  <c:v>125488720</c:v>
                </c:pt>
                <c:pt idx="1">
                  <c:v>436476270</c:v>
                </c:pt>
                <c:pt idx="2">
                  <c:v>18687158970</c:v>
                </c:pt>
                <c:pt idx="3">
                  <c:v>18943013400</c:v>
                </c:pt>
                <c:pt idx="4">
                  <c:v>12049654420</c:v>
                </c:pt>
                <c:pt idx="5">
                  <c:v>5582818990</c:v>
                </c:pt>
                <c:pt idx="6">
                  <c:v>2108201090</c:v>
                </c:pt>
              </c:numCache>
            </c:numRef>
          </c:val>
          <c:extLst>
            <c:ext xmlns:c16="http://schemas.microsoft.com/office/drawing/2014/chart" uri="{C3380CC4-5D6E-409C-BE32-E72D297353CC}">
              <c16:uniqueId val="{00000000-E985-4C88-8BD0-391E78DD79F3}"/>
            </c:ext>
          </c:extLst>
        </c:ser>
        <c:dLbls>
          <c:showLegendKey val="0"/>
          <c:showVal val="0"/>
          <c:showCatName val="0"/>
          <c:showSerName val="0"/>
          <c:showPercent val="0"/>
          <c:showBubbleSize val="0"/>
        </c:dLbls>
        <c:gapWidth val="150"/>
        <c:axId val="383278032"/>
        <c:axId val="383299312"/>
      </c:barChart>
      <c:lineChart>
        <c:grouping val="standard"/>
        <c:varyColors val="0"/>
        <c:ser>
          <c:idx val="1"/>
          <c:order val="1"/>
          <c:tx>
            <c:strRef>
              <c:f>年齢階層別_歯科医療費!$P$26</c:f>
              <c:strCache>
                <c:ptCount val="1"/>
                <c:pt idx="0">
                  <c:v>歯科患者割合</c:v>
                </c:pt>
              </c:strCache>
            </c:strRef>
          </c:tx>
          <c:spPr>
            <a:ln>
              <a:solidFill>
                <a:srgbClr val="D99694"/>
              </a:solidFill>
            </a:ln>
          </c:spPr>
          <c:marker>
            <c:symbol val="circle"/>
            <c:size val="5"/>
            <c:spPr>
              <a:solidFill>
                <a:srgbClr val="D99694"/>
              </a:solidFill>
              <a:ln>
                <a:solidFill>
                  <a:srgbClr val="D99694"/>
                </a:solidFill>
              </a:ln>
            </c:spPr>
          </c:marker>
          <c:dLbls>
            <c:dLbl>
              <c:idx val="6"/>
              <c:layout>
                <c:manualLayout>
                  <c:x val="-3.4979938732902664E-2"/>
                  <c:y val="4.13533752978163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A2-4905-85AB-47E6FC6D331D}"/>
                </c:ext>
              </c:extLst>
            </c:dLbl>
            <c:numFmt formatCode="0.0%" sourceLinked="0"/>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年齢階層別_歯科医療費!$B$6:$B$12</c:f>
              <c:strCache>
                <c:ptCount val="7"/>
                <c:pt idx="0">
                  <c:v>65歳～69歳</c:v>
                </c:pt>
                <c:pt idx="1">
                  <c:v>70歳～74歳</c:v>
                </c:pt>
                <c:pt idx="2">
                  <c:v>75歳～79歳</c:v>
                </c:pt>
                <c:pt idx="3">
                  <c:v>80歳～84歳</c:v>
                </c:pt>
                <c:pt idx="4">
                  <c:v>85歳～89歳</c:v>
                </c:pt>
                <c:pt idx="5">
                  <c:v>90歳～94歳</c:v>
                </c:pt>
                <c:pt idx="6">
                  <c:v>95歳～</c:v>
                </c:pt>
              </c:strCache>
            </c:strRef>
          </c:cat>
          <c:val>
            <c:numRef>
              <c:f>年齢階層別_歯科医療費!$K$6:$K$12</c:f>
              <c:numCache>
                <c:formatCode>0.0%</c:formatCode>
                <c:ptCount val="7"/>
                <c:pt idx="0">
                  <c:v>0.55628325828898895</c:v>
                </c:pt>
                <c:pt idx="1">
                  <c:v>0.54879720802692256</c:v>
                </c:pt>
                <c:pt idx="2">
                  <c:v>0.57190727217733228</c:v>
                </c:pt>
                <c:pt idx="3">
                  <c:v>0.58538816190085619</c:v>
                </c:pt>
                <c:pt idx="4">
                  <c:v>0.53274951230679846</c:v>
                </c:pt>
                <c:pt idx="5">
                  <c:v>0.47833610758607048</c:v>
                </c:pt>
                <c:pt idx="6">
                  <c:v>0.41710836596499579</c:v>
                </c:pt>
              </c:numCache>
            </c:numRef>
          </c:val>
          <c:smooth val="0"/>
          <c:extLst>
            <c:ext xmlns:c16="http://schemas.microsoft.com/office/drawing/2014/chart" uri="{C3380CC4-5D6E-409C-BE32-E72D297353CC}">
              <c16:uniqueId val="{00000001-E985-4C88-8BD0-391E78DD79F3}"/>
            </c:ext>
          </c:extLst>
        </c:ser>
        <c:dLbls>
          <c:showLegendKey val="0"/>
          <c:showVal val="0"/>
          <c:showCatName val="0"/>
          <c:showSerName val="0"/>
          <c:showPercent val="0"/>
          <c:showBubbleSize val="0"/>
        </c:dLbls>
        <c:marker val="1"/>
        <c:smooth val="0"/>
        <c:axId val="383286432"/>
        <c:axId val="383296512"/>
      </c:lineChart>
      <c:catAx>
        <c:axId val="383278032"/>
        <c:scaling>
          <c:orientation val="minMax"/>
        </c:scaling>
        <c:delete val="0"/>
        <c:axPos val="b"/>
        <c:numFmt formatCode="General" sourceLinked="0"/>
        <c:majorTickMark val="out"/>
        <c:minorTickMark val="none"/>
        <c:tickLblPos val="nextTo"/>
        <c:spPr>
          <a:ln w="9525">
            <a:solidFill>
              <a:srgbClr val="7F7F7F"/>
            </a:solidFill>
            <a:prstDash val="solid"/>
          </a:ln>
        </c:spPr>
        <c:txPr>
          <a:bodyPr rot="0" vert="horz"/>
          <a:lstStyle/>
          <a:p>
            <a:pPr>
              <a:defRPr/>
            </a:pPr>
            <a:endParaRPr lang="ja-JP"/>
          </a:p>
        </c:txPr>
        <c:crossAx val="383299312"/>
        <c:crosses val="autoZero"/>
        <c:auto val="1"/>
        <c:lblAlgn val="ctr"/>
        <c:lblOffset val="100"/>
        <c:noMultiLvlLbl val="0"/>
      </c:catAx>
      <c:valAx>
        <c:axId val="383299312"/>
        <c:scaling>
          <c:orientation val="minMax"/>
        </c:scaling>
        <c:delete val="0"/>
        <c:axPos val="l"/>
        <c:majorGridlines>
          <c:spPr>
            <a:ln w="9525">
              <a:solidFill>
                <a:srgbClr val="D9D9D9"/>
              </a:solidFill>
              <a:prstDash val="solid"/>
            </a:ln>
          </c:spPr>
        </c:majorGridlines>
        <c:title>
          <c:tx>
            <c:rich>
              <a:bodyPr rot="0" vert="horz"/>
              <a:lstStyle/>
              <a:p>
                <a:pPr>
                  <a:defRPr/>
                </a:pPr>
                <a:r>
                  <a:rPr lang="ja-JP" altLang="en-US"/>
                  <a:t>歯科</a:t>
                </a:r>
                <a:r>
                  <a:rPr lang="ja-JP"/>
                  <a:t>医療費</a:t>
                </a:r>
                <a:r>
                  <a:rPr lang="en-US"/>
                  <a:t>(</a:t>
                </a:r>
                <a:r>
                  <a:rPr lang="ja-JP"/>
                  <a:t>円</a:t>
                </a:r>
                <a:r>
                  <a:rPr lang="en-US"/>
                  <a:t>)</a:t>
                </a:r>
                <a:r>
                  <a:rPr lang="ja-JP" altLang="ja-JP" sz="1000" b="1" i="0" u="none" strike="noStrike" baseline="0">
                    <a:effectLst/>
                  </a:rPr>
                  <a:t>　</a:t>
                </a:r>
                <a:endParaRPr lang="en-US"/>
              </a:p>
            </c:rich>
          </c:tx>
          <c:layout>
            <c:manualLayout>
              <c:xMode val="edge"/>
              <c:yMode val="edge"/>
              <c:x val="1.2729578115233616E-2"/>
              <c:y val="3.0897234775653735E-2"/>
            </c:manualLayout>
          </c:layout>
          <c:overlay val="0"/>
        </c:title>
        <c:numFmt formatCode="General" sourceLinked="1"/>
        <c:majorTickMark val="out"/>
        <c:minorTickMark val="none"/>
        <c:tickLblPos val="nextTo"/>
        <c:spPr>
          <a:ln w="9525">
            <a:solidFill>
              <a:srgbClr val="7F7F7F"/>
            </a:solidFill>
            <a:prstDash val="solid"/>
          </a:ln>
        </c:spPr>
        <c:crossAx val="383278032"/>
        <c:crosses val="autoZero"/>
        <c:crossBetween val="between"/>
      </c:valAx>
      <c:valAx>
        <c:axId val="383296512"/>
        <c:scaling>
          <c:orientation val="minMax"/>
          <c:min val="0"/>
        </c:scaling>
        <c:delete val="0"/>
        <c:axPos val="r"/>
        <c:title>
          <c:tx>
            <c:rich>
              <a:bodyPr rot="0" vert="horz"/>
              <a:lstStyle/>
              <a:p>
                <a:pPr>
                  <a:defRPr/>
                </a:pPr>
                <a:r>
                  <a:rPr lang="ja-JP" altLang="en-US"/>
                  <a:t>歯科患者割合</a:t>
                </a:r>
                <a:r>
                  <a:rPr lang="en-US" altLang="ja-JP"/>
                  <a:t>(</a:t>
                </a:r>
                <a:r>
                  <a:rPr lang="en-US"/>
                  <a:t>%)</a:t>
                </a:r>
              </a:p>
            </c:rich>
          </c:tx>
          <c:layout>
            <c:manualLayout>
              <c:xMode val="edge"/>
              <c:yMode val="edge"/>
              <c:x val="0.87172219875677492"/>
              <c:y val="2.8390853434599603E-2"/>
            </c:manualLayout>
          </c:layout>
          <c:overlay val="0"/>
        </c:title>
        <c:numFmt formatCode="0.0%" sourceLinked="1"/>
        <c:majorTickMark val="out"/>
        <c:minorTickMark val="none"/>
        <c:tickLblPos val="nextTo"/>
        <c:spPr>
          <a:ln w="9525">
            <a:solidFill>
              <a:srgbClr val="7F7F7F"/>
            </a:solidFill>
            <a:prstDash val="solid"/>
          </a:ln>
        </c:spPr>
        <c:crossAx val="383286432"/>
        <c:crosses val="max"/>
        <c:crossBetween val="between"/>
      </c:valAx>
      <c:catAx>
        <c:axId val="383286432"/>
        <c:scaling>
          <c:orientation val="minMax"/>
        </c:scaling>
        <c:delete val="1"/>
        <c:axPos val="b"/>
        <c:numFmt formatCode="General" sourceLinked="1"/>
        <c:majorTickMark val="out"/>
        <c:minorTickMark val="none"/>
        <c:tickLblPos val="nextTo"/>
        <c:crossAx val="383296512"/>
        <c:crosses val="autoZero"/>
        <c:auto val="1"/>
        <c:lblAlgn val="ctr"/>
        <c:lblOffset val="100"/>
        <c:noMultiLvlLbl val="0"/>
      </c:catAx>
      <c:spPr>
        <a:ln>
          <a:solidFill>
            <a:srgbClr val="7F7F7F"/>
          </a:solidFill>
        </a:ln>
      </c:spPr>
    </c:plotArea>
    <c:legend>
      <c:legendPos val="t"/>
      <c:layout>
        <c:manualLayout>
          <c:xMode val="edge"/>
          <c:yMode val="edge"/>
          <c:x val="0.3413243722055897"/>
          <c:y val="2.5203131793079959E-2"/>
          <c:w val="0.35416622786485485"/>
          <c:h val="6.0358167000539344E-2"/>
        </c:manualLayout>
      </c:layout>
      <c:overlay val="0"/>
      <c:spPr>
        <a:ln>
          <a:solidFill>
            <a:srgbClr val="7F7F7F"/>
          </a:solidFill>
        </a:ln>
      </c:spPr>
    </c:legend>
    <c:plotVisOnly val="1"/>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81595692608907"/>
          <c:y val="7.9407769756184382E-2"/>
          <c:w val="0.7862756975036711"/>
          <c:h val="0.88118071630658434"/>
        </c:manualLayout>
      </c:layout>
      <c:barChart>
        <c:barDir val="bar"/>
        <c:grouping val="clustered"/>
        <c:varyColors val="0"/>
        <c:ser>
          <c:idx val="0"/>
          <c:order val="0"/>
          <c:tx>
            <c:strRef>
              <c:f>地区別_歯科医療費!$R$4</c:f>
              <c:strCache>
                <c:ptCount val="1"/>
                <c:pt idx="0">
                  <c:v>被保険者一人当たりの歯科医療費</c:v>
                </c:pt>
              </c:strCache>
            </c:strRef>
          </c:tx>
          <c:spPr>
            <a:solidFill>
              <a:schemeClr val="accent3">
                <a:lumMod val="60000"/>
                <a:lumOff val="40000"/>
              </a:schemeClr>
            </a:solidFill>
            <a:ln>
              <a:noFill/>
            </a:ln>
          </c:spPr>
          <c:invertIfNegative val="0"/>
          <c:dLbls>
            <c:dLbl>
              <c:idx val="0"/>
              <c:layout>
                <c:manualLayout>
                  <c:x val="7.9633100961494334E-3"/>
                  <c:y val="-1.02060608451519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EF-4362-9970-A04A688F75EB}"/>
                </c:ext>
              </c:extLst>
            </c:dLbl>
            <c:dLbl>
              <c:idx val="1"/>
              <c:layout>
                <c:manualLayout>
                  <c:x val="5.635919778166480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5B-433E-A854-54B08A6EA65E}"/>
                </c:ext>
              </c:extLst>
            </c:dLbl>
            <c:dLbl>
              <c:idx val="2"/>
              <c:layout>
                <c:manualLayout>
                  <c:x val="9.7257131037032003E-4"/>
                  <c:y val="7.654320231107351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5B-433E-A854-54B08A6EA65E}"/>
                </c:ext>
              </c:extLst>
            </c:dLbl>
            <c:dLbl>
              <c:idx val="3"/>
              <c:layout>
                <c:manualLayout>
                  <c:x val="-3.108898978530849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DF-4798-ABC4-453DFE3FC186}"/>
                </c:ext>
              </c:extLst>
            </c:dLbl>
            <c:dLbl>
              <c:idx val="4"/>
              <c:layout>
                <c:manualLayout>
                  <c:x val="1.8240791569743068E-2"/>
                  <c:y val="2.02883873456797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67-4114-8ADB-EB0E18081FC5}"/>
                </c:ext>
              </c:extLst>
            </c:dLbl>
            <c:dLbl>
              <c:idx val="5"/>
              <c:layout>
                <c:manualLayout>
                  <c:x val="4.1315921051101497E-2"/>
                  <c:y val="2.13051376028806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67-4114-8ADB-EB0E18081FC5}"/>
                </c:ext>
              </c:extLst>
            </c:dLbl>
            <c:dLbl>
              <c:idx val="6"/>
              <c:layout>
                <c:manualLayout>
                  <c:x val="-1.9915313102235569E-3"/>
                  <c:y val="-1.07108410493827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67-4114-8ADB-EB0E18081FC5}"/>
                </c:ext>
              </c:extLst>
            </c:dLbl>
            <c:dLbl>
              <c:idx val="7"/>
              <c:layout>
                <c:manualLayout>
                  <c:x val="-3.8032605496019323E-3"/>
                  <c:y val="3.215020577628798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67-4114-8ADB-EB0E18081FC5}"/>
                </c:ext>
              </c:extLst>
            </c:dLbl>
            <c:dLbl>
              <c:idx val="9"/>
              <c:layout>
                <c:manualLayout>
                  <c:x val="1.875479945655384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1E-4AA0-AE64-CC5B7BE9210D}"/>
                </c:ext>
              </c:extLst>
            </c:dLbl>
            <c:dLbl>
              <c:idx val="10"/>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1E-4AA0-AE64-CC5B7BE9210D}"/>
                </c:ext>
              </c:extLst>
            </c:dLbl>
            <c:dLbl>
              <c:idx val="11"/>
              <c:layout>
                <c:manualLayout>
                  <c:x val="8.4396597554492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1E-4AA0-AE64-CC5B7BE9210D}"/>
                </c:ext>
              </c:extLst>
            </c:dLbl>
            <c:dLbl>
              <c:idx val="12"/>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91E-4AA0-AE64-CC5B7BE9210D}"/>
                </c:ext>
              </c:extLst>
            </c:dLbl>
            <c:dLbl>
              <c:idx val="14"/>
              <c:layout>
                <c:manualLayout>
                  <c:x val="2.438123929351999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91E-4AA0-AE64-CC5B7BE9210D}"/>
                </c:ext>
              </c:extLst>
            </c:dLbl>
            <c:dLbl>
              <c:idx val="25"/>
              <c:layout>
                <c:manualLayout>
                  <c:x val="3.844733888593537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91E-4AA0-AE64-CC5B7BE9210D}"/>
                </c:ext>
              </c:extLst>
            </c:dLbl>
            <c:dLbl>
              <c:idx val="26"/>
              <c:layout>
                <c:manualLayout>
                  <c:x val="2.625671923917537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1E-4AA0-AE64-CC5B7BE9210D}"/>
                </c:ext>
              </c:extLst>
            </c:dLbl>
            <c:dLbl>
              <c:idx val="27"/>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91E-4AA0-AE64-CC5B7BE9210D}"/>
                </c:ext>
              </c:extLst>
            </c:dLbl>
            <c:dLbl>
              <c:idx val="29"/>
              <c:layout>
                <c:manualLayout>
                  <c:x val="7.50191978262153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91E-4AA0-AE64-CC5B7BE9210D}"/>
                </c:ext>
              </c:extLst>
            </c:dLbl>
            <c:dLbl>
              <c:idx val="31"/>
              <c:layout>
                <c:manualLayout>
                  <c:x val="1.875479945655384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91E-4AA0-AE64-CC5B7BE9210D}"/>
                </c:ext>
              </c:extLst>
            </c:dLbl>
            <c:dLbl>
              <c:idx val="33"/>
              <c:layout>
                <c:manualLayout>
                  <c:x val="2.813219918483076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91E-4AA0-AE64-CC5B7BE9210D}"/>
                </c:ext>
              </c:extLst>
            </c:dLbl>
            <c:dLbl>
              <c:idx val="36"/>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91E-4AA0-AE64-CC5B7BE9210D}"/>
                </c:ext>
              </c:extLst>
            </c:dLbl>
            <c:dLbl>
              <c:idx val="37"/>
              <c:layout>
                <c:manualLayout>
                  <c:x val="4.87624785870399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91E-4AA0-AE64-CC5B7BE9210D}"/>
                </c:ext>
              </c:extLst>
            </c:dLbl>
            <c:dLbl>
              <c:idx val="38"/>
              <c:layout>
                <c:manualLayout>
                  <c:x val="4.59492586685569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91E-4AA0-AE64-CC5B7BE9210D}"/>
                </c:ext>
              </c:extLst>
            </c:dLbl>
            <c:dLbl>
              <c:idx val="39"/>
              <c:layout>
                <c:manualLayout>
                  <c:x val="1.68793195108984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91E-4AA0-AE64-CC5B7BE9210D}"/>
                </c:ext>
              </c:extLst>
            </c:dLbl>
            <c:dLbl>
              <c:idx val="40"/>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91E-4AA0-AE64-CC5B7BE9210D}"/>
                </c:ext>
              </c:extLst>
            </c:dLbl>
            <c:dLbl>
              <c:idx val="41"/>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91E-4AA0-AE64-CC5B7BE9210D}"/>
                </c:ext>
              </c:extLst>
            </c:dLbl>
            <c:dLbl>
              <c:idx val="42"/>
              <c:layout>
                <c:manualLayout>
                  <c:x val="4.78247386142122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91E-4AA0-AE64-CC5B7BE9210D}"/>
                </c:ext>
              </c:extLst>
            </c:dLbl>
            <c:dLbl>
              <c:idx val="43"/>
              <c:layout>
                <c:manualLayout>
                  <c:x val="5.251343847835075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91E-4AA0-AE64-CC5B7BE9210D}"/>
                </c:ext>
              </c:extLst>
            </c:dLbl>
            <c:dLbl>
              <c:idx val="44"/>
              <c:layout>
                <c:manualLayout>
                  <c:x val="2.531897926634768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91E-4AA0-AE64-CC5B7BE9210D}"/>
                </c:ext>
              </c:extLst>
            </c:dLbl>
            <c:dLbl>
              <c:idx val="45"/>
              <c:layout>
                <c:manualLayout>
                  <c:x val="8.4396597554492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91E-4AA0-AE64-CC5B7BE9210D}"/>
                </c:ext>
              </c:extLst>
            </c:dLbl>
            <c:dLbl>
              <c:idx val="47"/>
              <c:layout>
                <c:manualLayout>
                  <c:x val="2.438123929351999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91E-4AA0-AE64-CC5B7BE9210D}"/>
                </c:ext>
              </c:extLst>
            </c:dLbl>
            <c:dLbl>
              <c:idx val="49"/>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91E-4AA0-AE64-CC5B7BE9210D}"/>
                </c:ext>
              </c:extLst>
            </c:dLbl>
            <c:dLbl>
              <c:idx val="51"/>
              <c:layout>
                <c:manualLayout>
                  <c:x val="1.875479945655384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91E-4AA0-AE64-CC5B7BE9210D}"/>
                </c:ext>
              </c:extLst>
            </c:dLbl>
            <c:dLbl>
              <c:idx val="52"/>
              <c:layout>
                <c:manualLayout>
                  <c:x val="1.031513970110461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91E-4AA0-AE64-CC5B7BE9210D}"/>
                </c:ext>
              </c:extLst>
            </c:dLbl>
            <c:dLbl>
              <c:idx val="56"/>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91E-4AA0-AE64-CC5B7BE9210D}"/>
                </c:ext>
              </c:extLst>
            </c:dLbl>
            <c:numFmt formatCode="#,##0_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地区別_歯科医療費!$R$6:$R$13</c:f>
              <c:strCache>
                <c:ptCount val="8"/>
                <c:pt idx="0">
                  <c:v>豊能医療圏</c:v>
                </c:pt>
                <c:pt idx="1">
                  <c:v>堺市医療圏</c:v>
                </c:pt>
                <c:pt idx="2">
                  <c:v>中河内医療圏</c:v>
                </c:pt>
                <c:pt idx="3">
                  <c:v>大阪市医療圏</c:v>
                </c:pt>
                <c:pt idx="4">
                  <c:v>南河内医療圏</c:v>
                </c:pt>
                <c:pt idx="5">
                  <c:v>三島医療圏</c:v>
                </c:pt>
                <c:pt idx="6">
                  <c:v>北河内医療圏</c:v>
                </c:pt>
                <c:pt idx="7">
                  <c:v>泉州医療圏</c:v>
                </c:pt>
              </c:strCache>
            </c:strRef>
          </c:cat>
          <c:val>
            <c:numRef>
              <c:f>地区別_歯科医療費!$S$6:$S$13</c:f>
              <c:numCache>
                <c:formatCode>General</c:formatCode>
                <c:ptCount val="8"/>
                <c:pt idx="0">
                  <c:v>45583.8884350566</c:v>
                </c:pt>
                <c:pt idx="1">
                  <c:v>45555.429101522728</c:v>
                </c:pt>
                <c:pt idx="2">
                  <c:v>45455.175006342201</c:v>
                </c:pt>
                <c:pt idx="3">
                  <c:v>45301.619766587777</c:v>
                </c:pt>
                <c:pt idx="4">
                  <c:v>43297.684708066532</c:v>
                </c:pt>
                <c:pt idx="5">
                  <c:v>41628.755295193558</c:v>
                </c:pt>
                <c:pt idx="6">
                  <c:v>40465.294283590752</c:v>
                </c:pt>
                <c:pt idx="7">
                  <c:v>40332.14197297518</c:v>
                </c:pt>
              </c:numCache>
            </c:numRef>
          </c:val>
          <c:extLst>
            <c:ext xmlns:c16="http://schemas.microsoft.com/office/drawing/2014/chart" uri="{C3380CC4-5D6E-409C-BE32-E72D297353CC}">
              <c16:uniqueId val="{0000001A-291E-4AA0-AE64-CC5B7BE9210D}"/>
            </c:ext>
          </c:extLst>
        </c:ser>
        <c:dLbls>
          <c:showLegendKey val="0"/>
          <c:showVal val="0"/>
          <c:showCatName val="0"/>
          <c:showSerName val="0"/>
          <c:showPercent val="0"/>
          <c:showBubbleSize val="0"/>
        </c:dLbls>
        <c:gapWidth val="150"/>
        <c:axId val="383325632"/>
        <c:axId val="383326192"/>
      </c:barChart>
      <c:scatterChart>
        <c:scatterStyle val="lineMarker"/>
        <c:varyColors val="0"/>
        <c:ser>
          <c:idx val="1"/>
          <c:order val="1"/>
          <c:tx>
            <c:v>広域連合全体</c:v>
          </c:tx>
          <c:spPr>
            <a:ln w="28575">
              <a:solidFill>
                <a:srgbClr val="BE4B48"/>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8067-4114-8ADB-EB0E18081FC5}"/>
                </c:ext>
              </c:extLst>
            </c:dLbl>
            <c:dLbl>
              <c:idx val="1"/>
              <c:delete val="1"/>
              <c:extLst>
                <c:ext xmlns:c15="http://schemas.microsoft.com/office/drawing/2012/chart" uri="{CE6537A1-D6FC-4f65-9D91-7224C49458BB}"/>
                <c:ext xmlns:c16="http://schemas.microsoft.com/office/drawing/2014/chart" uri="{C3380CC4-5D6E-409C-BE32-E72D297353CC}">
                  <c16:uniqueId val="{00000005-8067-4114-8ADB-EB0E18081FC5}"/>
                </c:ext>
              </c:extLst>
            </c:dLbl>
            <c:dLbl>
              <c:idx val="2"/>
              <c:delete val="1"/>
              <c:extLst>
                <c:ext xmlns:c15="http://schemas.microsoft.com/office/drawing/2012/chart" uri="{CE6537A1-D6FC-4f65-9D91-7224C49458BB}"/>
                <c:ext xmlns:c16="http://schemas.microsoft.com/office/drawing/2014/chart" uri="{C3380CC4-5D6E-409C-BE32-E72D297353CC}">
                  <c16:uniqueId val="{00000006-8067-4114-8ADB-EB0E18081FC5}"/>
                </c:ext>
              </c:extLst>
            </c:dLbl>
            <c:dLbl>
              <c:idx val="3"/>
              <c:delete val="1"/>
              <c:extLst>
                <c:ext xmlns:c15="http://schemas.microsoft.com/office/drawing/2012/chart" uri="{CE6537A1-D6FC-4f65-9D91-7224C49458BB}"/>
                <c:ext xmlns:c16="http://schemas.microsoft.com/office/drawing/2014/chart" uri="{C3380CC4-5D6E-409C-BE32-E72D297353CC}">
                  <c16:uniqueId val="{00000007-8067-4114-8ADB-EB0E18081FC5}"/>
                </c:ext>
              </c:extLst>
            </c:dLbl>
            <c:dLbl>
              <c:idx val="4"/>
              <c:delete val="1"/>
              <c:extLst>
                <c:ext xmlns:c15="http://schemas.microsoft.com/office/drawing/2012/chart" uri="{CE6537A1-D6FC-4f65-9D91-7224C49458BB}"/>
                <c:ext xmlns:c16="http://schemas.microsoft.com/office/drawing/2014/chart" uri="{C3380CC4-5D6E-409C-BE32-E72D297353CC}">
                  <c16:uniqueId val="{00000008-8067-4114-8ADB-EB0E18081FC5}"/>
                </c:ext>
              </c:extLst>
            </c:dLbl>
            <c:dLbl>
              <c:idx val="5"/>
              <c:delete val="1"/>
              <c:extLst>
                <c:ext xmlns:c15="http://schemas.microsoft.com/office/drawing/2012/chart" uri="{CE6537A1-D6FC-4f65-9D91-7224C49458BB}"/>
                <c:ext xmlns:c16="http://schemas.microsoft.com/office/drawing/2014/chart" uri="{C3380CC4-5D6E-409C-BE32-E72D297353CC}">
                  <c16:uniqueId val="{00000009-8067-4114-8ADB-EB0E18081FC5}"/>
                </c:ext>
              </c:extLst>
            </c:dLbl>
            <c:dLbl>
              <c:idx val="6"/>
              <c:layout>
                <c:manualLayout>
                  <c:x val="-0.1720654410995221"/>
                  <c:y val="-0.86452732245826514"/>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8067-4114-8ADB-EB0E18081FC5}"/>
                </c:ext>
              </c:extLst>
            </c:dLbl>
            <c:spPr>
              <a:noFill/>
              <a:ln>
                <a:noFill/>
              </a:ln>
              <a:effectLst/>
            </c:spPr>
            <c:showLegendKey val="0"/>
            <c:showVal val="0"/>
            <c:showCatName val="1"/>
            <c:showSerName val="1"/>
            <c:showPercent val="0"/>
            <c:showBubbleSize val="0"/>
            <c:separator>
</c:separator>
            <c:showLeaderLines val="0"/>
            <c:extLst>
              <c:ext xmlns:c15="http://schemas.microsoft.com/office/drawing/2012/chart" uri="{CE6537A1-D6FC-4f65-9D91-7224C49458BB}">
                <c15:showLeaderLines val="0"/>
              </c:ext>
            </c:extLst>
          </c:dLbls>
          <c:xVal>
            <c:numRef>
              <c:f>地区別_歯科医療費!$AG$6:$AG$13</c:f>
              <c:numCache>
                <c:formatCode>General</c:formatCode>
                <c:ptCount val="8"/>
                <c:pt idx="0">
                  <c:v>44456.15174059679</c:v>
                </c:pt>
                <c:pt idx="1">
                  <c:v>44456.15174059679</c:v>
                </c:pt>
                <c:pt idx="2">
                  <c:v>44456.15174059679</c:v>
                </c:pt>
                <c:pt idx="3">
                  <c:v>44456.15174059679</c:v>
                </c:pt>
                <c:pt idx="4">
                  <c:v>44456.15174059679</c:v>
                </c:pt>
                <c:pt idx="5">
                  <c:v>44456.15174059679</c:v>
                </c:pt>
                <c:pt idx="6">
                  <c:v>44456.15174059679</c:v>
                </c:pt>
                <c:pt idx="7">
                  <c:v>44456.15174059679</c:v>
                </c:pt>
              </c:numCache>
            </c:numRef>
          </c:xVal>
          <c:yVal>
            <c:numRef>
              <c:f>地区別_歯科医療費!$AN$6:$AN$13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B-291E-4AA0-AE64-CC5B7BE9210D}"/>
            </c:ext>
          </c:extLst>
        </c:ser>
        <c:dLbls>
          <c:showLegendKey val="0"/>
          <c:showVal val="0"/>
          <c:showCatName val="0"/>
          <c:showSerName val="0"/>
          <c:showPercent val="0"/>
          <c:showBubbleSize val="0"/>
        </c:dLbls>
        <c:axId val="383324512"/>
        <c:axId val="383323952"/>
      </c:scatterChart>
      <c:catAx>
        <c:axId val="383325632"/>
        <c:scaling>
          <c:orientation val="maxMin"/>
        </c:scaling>
        <c:delete val="0"/>
        <c:axPos val="l"/>
        <c:numFmt formatCode="General" sourceLinked="0"/>
        <c:majorTickMark val="none"/>
        <c:minorTickMark val="none"/>
        <c:tickLblPos val="nextTo"/>
        <c:spPr>
          <a:ln w="9525">
            <a:solidFill>
              <a:srgbClr val="7F7F7F"/>
            </a:solidFill>
            <a:prstDash val="solid"/>
          </a:ln>
        </c:spPr>
        <c:crossAx val="383326192"/>
        <c:crosses val="autoZero"/>
        <c:auto val="1"/>
        <c:lblAlgn val="ctr"/>
        <c:lblOffset val="100"/>
        <c:noMultiLvlLbl val="0"/>
      </c:catAx>
      <c:valAx>
        <c:axId val="383326192"/>
        <c:scaling>
          <c:orientation val="minMax"/>
          <c:min val="0"/>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1388401559454191"/>
              <c:y val="3.1494582690329218E-2"/>
            </c:manualLayout>
          </c:layout>
          <c:overlay val="0"/>
        </c:title>
        <c:numFmt formatCode="#,##0_ " sourceLinked="0"/>
        <c:majorTickMark val="out"/>
        <c:minorTickMark val="none"/>
        <c:tickLblPos val="nextTo"/>
        <c:spPr>
          <a:ln w="9525">
            <a:solidFill>
              <a:srgbClr val="7F7F7F"/>
            </a:solidFill>
            <a:prstDash val="solid"/>
          </a:ln>
        </c:spPr>
        <c:crossAx val="383325632"/>
        <c:crosses val="autoZero"/>
        <c:crossBetween val="between"/>
      </c:valAx>
      <c:valAx>
        <c:axId val="383323952"/>
        <c:scaling>
          <c:orientation val="minMax"/>
          <c:max val="50"/>
          <c:min val="0"/>
        </c:scaling>
        <c:delete val="1"/>
        <c:axPos val="r"/>
        <c:numFmt formatCode="General" sourceLinked="1"/>
        <c:majorTickMark val="out"/>
        <c:minorTickMark val="none"/>
        <c:tickLblPos val="nextTo"/>
        <c:crossAx val="383324512"/>
        <c:crosses val="max"/>
        <c:crossBetween val="midCat"/>
      </c:valAx>
      <c:valAx>
        <c:axId val="383324512"/>
        <c:scaling>
          <c:orientation val="minMax"/>
        </c:scaling>
        <c:delete val="1"/>
        <c:axPos val="b"/>
        <c:numFmt formatCode="General" sourceLinked="1"/>
        <c:majorTickMark val="out"/>
        <c:minorTickMark val="none"/>
        <c:tickLblPos val="nextTo"/>
        <c:crossAx val="383323952"/>
        <c:crosses val="autoZero"/>
        <c:crossBetween val="midCat"/>
      </c:valAx>
      <c:spPr>
        <a:ln>
          <a:solidFill>
            <a:srgbClr val="7F7F7F"/>
          </a:solidFill>
        </a:ln>
      </c:spPr>
    </c:plotArea>
    <c:legend>
      <c:legendPos val="r"/>
      <c:layout>
        <c:manualLayout>
          <c:xMode val="edge"/>
          <c:yMode val="edge"/>
          <c:x val="9.4603702639092388E-2"/>
          <c:y val="9.3865480118902229E-3"/>
          <c:w val="0.72509808812358389"/>
          <c:h val="3.6789386534514079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3703163449013"/>
          <c:y val="7.2786609996886034E-2"/>
          <c:w val="0.79334155148145236"/>
          <c:h val="0.89512104552469141"/>
        </c:manualLayout>
      </c:layout>
      <c:barChart>
        <c:barDir val="bar"/>
        <c:grouping val="clustered"/>
        <c:varyColors val="0"/>
        <c:ser>
          <c:idx val="0"/>
          <c:order val="0"/>
          <c:tx>
            <c:strRef>
              <c:f>地区別_歯科医療費!$T$4</c:f>
              <c:strCache>
                <c:ptCount val="1"/>
                <c:pt idx="0">
                  <c:v>歯科レセプト一件当たりの歯科医療費</c:v>
                </c:pt>
              </c:strCache>
            </c:strRef>
          </c:tx>
          <c:spPr>
            <a:solidFill>
              <a:schemeClr val="accent3">
                <a:lumMod val="60000"/>
                <a:lumOff val="40000"/>
              </a:schemeClr>
            </a:solidFill>
            <a:ln>
              <a:noFill/>
            </a:ln>
          </c:spPr>
          <c:invertIfNegative val="0"/>
          <c:dLbls>
            <c:dLbl>
              <c:idx val="0"/>
              <c:layout>
                <c:manualLayout>
                  <c:x val="-4.66334846779638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A4-4E70-B308-8F5E9071F18F}"/>
                </c:ext>
              </c:extLst>
            </c:dLbl>
            <c:dLbl>
              <c:idx val="1"/>
              <c:layout>
                <c:manualLayout>
                  <c:x val="-1.55444948926542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26-4E44-8627-E775E0BAFABD}"/>
                </c:ext>
              </c:extLst>
            </c:dLbl>
            <c:dLbl>
              <c:idx val="2"/>
              <c:layout>
                <c:manualLayout>
                  <c:x val="-3.10889897853084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26-4E44-8627-E775E0BAFABD}"/>
                </c:ext>
              </c:extLst>
            </c:dLbl>
            <c:dLbl>
              <c:idx val="3"/>
              <c:layout>
                <c:manualLayout>
                  <c:x val="3.10889897853073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A4-4E70-B308-8F5E9071F18F}"/>
                </c:ext>
              </c:extLst>
            </c:dLbl>
            <c:dLbl>
              <c:idx val="4"/>
              <c:layout>
                <c:manualLayout>
                  <c:x val="8.315203189191803E-3"/>
                  <c:y val="8.2187637740836285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3B-4E2E-B43E-57FFA838680F}"/>
                </c:ext>
              </c:extLst>
            </c:dLbl>
            <c:dLbl>
              <c:idx val="5"/>
              <c:layout>
                <c:manualLayout>
                  <c:x val="1.8398684470621096E-2"/>
                  <c:y val="8.037551440329218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3B-4E2E-B43E-57FFA838680F}"/>
                </c:ext>
              </c:extLst>
            </c:dLbl>
            <c:dLbl>
              <c:idx val="6"/>
              <c:layout>
                <c:manualLayout>
                  <c:x val="2.916955066005953E-2"/>
                  <c:y val="1.071388921602338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3B-4E2E-B43E-57FFA838680F}"/>
                </c:ext>
              </c:extLst>
            </c:dLbl>
            <c:dLbl>
              <c:idx val="7"/>
              <c:layout>
                <c:manualLayout>
                  <c:x val="3.3832899127855802E-2"/>
                  <c:y val="8.0375514403292187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3B-4E2E-B43E-57FFA838680F}"/>
                </c:ext>
              </c:extLst>
            </c:dLbl>
            <c:numFmt formatCode="#,##0_ "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地区別_歯科医療費!$T$6:$T$13</c:f>
              <c:strCache>
                <c:ptCount val="8"/>
                <c:pt idx="0">
                  <c:v>泉州医療圏</c:v>
                </c:pt>
                <c:pt idx="1">
                  <c:v>堺市医療圏</c:v>
                </c:pt>
                <c:pt idx="2">
                  <c:v>大阪市医療圏</c:v>
                </c:pt>
                <c:pt idx="3">
                  <c:v>中河内医療圏</c:v>
                </c:pt>
                <c:pt idx="4">
                  <c:v>南河内医療圏</c:v>
                </c:pt>
                <c:pt idx="5">
                  <c:v>北河内医療圏</c:v>
                </c:pt>
                <c:pt idx="6">
                  <c:v>豊能医療圏</c:v>
                </c:pt>
                <c:pt idx="7">
                  <c:v>三島医療圏</c:v>
                </c:pt>
              </c:strCache>
            </c:strRef>
          </c:cat>
          <c:val>
            <c:numRef>
              <c:f>地区別_歯科医療費!$U$6:$U$13</c:f>
              <c:numCache>
                <c:formatCode>General</c:formatCode>
                <c:ptCount val="8"/>
                <c:pt idx="0">
                  <c:v>17003.99768127174</c:v>
                </c:pt>
                <c:pt idx="1">
                  <c:v>16594.430372096089</c:v>
                </c:pt>
                <c:pt idx="2">
                  <c:v>16575.726523376339</c:v>
                </c:pt>
                <c:pt idx="3">
                  <c:v>16372.023779197909</c:v>
                </c:pt>
                <c:pt idx="4">
                  <c:v>16077.998367938431</c:v>
                </c:pt>
                <c:pt idx="5">
                  <c:v>15737.992737538612</c:v>
                </c:pt>
                <c:pt idx="6">
                  <c:v>15456.034557045505</c:v>
                </c:pt>
                <c:pt idx="7">
                  <c:v>15269.43192139116</c:v>
                </c:pt>
              </c:numCache>
            </c:numRef>
          </c:val>
          <c:extLst>
            <c:ext xmlns:c16="http://schemas.microsoft.com/office/drawing/2014/chart" uri="{C3380CC4-5D6E-409C-BE32-E72D297353CC}">
              <c16:uniqueId val="{00000015-9F51-476A-A2B5-9E722BBFB642}"/>
            </c:ext>
          </c:extLst>
        </c:ser>
        <c:dLbls>
          <c:showLegendKey val="0"/>
          <c:showVal val="0"/>
          <c:showCatName val="0"/>
          <c:showSerName val="0"/>
          <c:showPercent val="0"/>
          <c:showBubbleSize val="0"/>
        </c:dLbls>
        <c:gapWidth val="150"/>
        <c:axId val="383322832"/>
        <c:axId val="38332059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F51-476A-A2B5-9E722BBFB642}"/>
              </c:ext>
            </c:extLst>
          </c:dPt>
          <c:dLbls>
            <c:dLbl>
              <c:idx val="0"/>
              <c:layout>
                <c:manualLayout>
                  <c:x val="-0.12494863368623998"/>
                  <c:y val="-0.878807424502436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A37-49BD-A45F-B02A23F7A1D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地区別_歯科医療費!$AH$6:$AH$13</c:f>
              <c:numCache>
                <c:formatCode>General</c:formatCode>
                <c:ptCount val="8"/>
                <c:pt idx="0">
                  <c:v>16187.232980899265</c:v>
                </c:pt>
                <c:pt idx="1">
                  <c:v>16187.232980899265</c:v>
                </c:pt>
                <c:pt idx="2">
                  <c:v>16187.232980899265</c:v>
                </c:pt>
                <c:pt idx="3">
                  <c:v>16187.232980899265</c:v>
                </c:pt>
                <c:pt idx="4">
                  <c:v>16187.232980899265</c:v>
                </c:pt>
                <c:pt idx="5">
                  <c:v>16187.232980899265</c:v>
                </c:pt>
                <c:pt idx="6">
                  <c:v>16187.232980899265</c:v>
                </c:pt>
                <c:pt idx="7">
                  <c:v>16187.232980899265</c:v>
                </c:pt>
              </c:numCache>
            </c:numRef>
          </c:xVal>
          <c:yVal>
            <c:numRef>
              <c:f>地区別_歯科医療費!$AN$6:$AN$13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7-9F51-476A-A2B5-9E722BBFB642}"/>
            </c:ext>
          </c:extLst>
        </c:ser>
        <c:dLbls>
          <c:showLegendKey val="0"/>
          <c:showVal val="0"/>
          <c:showCatName val="0"/>
          <c:showSerName val="0"/>
          <c:showPercent val="0"/>
          <c:showBubbleSize val="0"/>
        </c:dLbls>
        <c:axId val="383317232"/>
        <c:axId val="383318352"/>
      </c:scatterChart>
      <c:catAx>
        <c:axId val="383322832"/>
        <c:scaling>
          <c:orientation val="maxMin"/>
        </c:scaling>
        <c:delete val="0"/>
        <c:axPos val="l"/>
        <c:numFmt formatCode="General" sourceLinked="0"/>
        <c:majorTickMark val="none"/>
        <c:minorTickMark val="none"/>
        <c:tickLblPos val="nextTo"/>
        <c:spPr>
          <a:ln w="9525">
            <a:solidFill>
              <a:srgbClr val="7F7F7F"/>
            </a:solidFill>
            <a:prstDash val="solid"/>
          </a:ln>
        </c:spPr>
        <c:crossAx val="383320592"/>
        <c:crossesAt val="0"/>
        <c:auto val="1"/>
        <c:lblAlgn val="ctr"/>
        <c:lblOffset val="100"/>
        <c:noMultiLvlLbl val="0"/>
      </c:catAx>
      <c:valAx>
        <c:axId val="383320592"/>
        <c:scaling>
          <c:orientation val="minMax"/>
          <c:min val="0"/>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2620708253724215"/>
              <c:y val="3.1700987011316871E-2"/>
            </c:manualLayout>
          </c:layout>
          <c:overlay val="0"/>
        </c:title>
        <c:numFmt formatCode="#,##0_ " sourceLinked="0"/>
        <c:majorTickMark val="out"/>
        <c:minorTickMark val="none"/>
        <c:tickLblPos val="nextTo"/>
        <c:spPr>
          <a:ln w="9525">
            <a:solidFill>
              <a:srgbClr val="7F7F7F"/>
            </a:solidFill>
            <a:prstDash val="solid"/>
          </a:ln>
        </c:spPr>
        <c:crossAx val="383322832"/>
        <c:crosses val="autoZero"/>
        <c:crossBetween val="between"/>
      </c:valAx>
      <c:valAx>
        <c:axId val="383318352"/>
        <c:scaling>
          <c:orientation val="minMax"/>
          <c:max val="50"/>
          <c:min val="0"/>
        </c:scaling>
        <c:delete val="1"/>
        <c:axPos val="r"/>
        <c:numFmt formatCode="General" sourceLinked="1"/>
        <c:majorTickMark val="out"/>
        <c:minorTickMark val="none"/>
        <c:tickLblPos val="nextTo"/>
        <c:crossAx val="383317232"/>
        <c:crosses val="max"/>
        <c:crossBetween val="midCat"/>
      </c:valAx>
      <c:valAx>
        <c:axId val="383317232"/>
        <c:scaling>
          <c:orientation val="minMax"/>
        </c:scaling>
        <c:delete val="1"/>
        <c:axPos val="b"/>
        <c:numFmt formatCode="General" sourceLinked="1"/>
        <c:majorTickMark val="out"/>
        <c:minorTickMark val="none"/>
        <c:tickLblPos val="nextTo"/>
        <c:crossAx val="383318352"/>
        <c:crosses val="autoZero"/>
        <c:crossBetween val="midCat"/>
      </c:valAx>
      <c:spPr>
        <a:ln>
          <a:solidFill>
            <a:srgbClr val="7F7F7F"/>
          </a:solidFill>
        </a:ln>
      </c:spPr>
    </c:plotArea>
    <c:legend>
      <c:legendPos val="r"/>
      <c:layout>
        <c:manualLayout>
          <c:xMode val="edge"/>
          <c:yMode val="edge"/>
          <c:x val="0.18519805266205455"/>
          <c:y val="1.1348781507201646E-2"/>
          <c:w val="0.63560202906255536"/>
          <c:h val="3.4145960419188395E-2"/>
        </c:manualLayout>
      </c:layout>
      <c:overlay val="1"/>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93857493857495"/>
          <c:y val="7.8162778672273808E-2"/>
          <c:w val="0.77915307259569555"/>
          <c:h val="0.88752949781378598"/>
        </c:manualLayout>
      </c:layout>
      <c:barChart>
        <c:barDir val="bar"/>
        <c:grouping val="clustered"/>
        <c:varyColors val="0"/>
        <c:ser>
          <c:idx val="0"/>
          <c:order val="0"/>
          <c:tx>
            <c:strRef>
              <c:f>地区別_歯科医療費!$V$4</c:f>
              <c:strCache>
                <c:ptCount val="1"/>
                <c:pt idx="0">
                  <c:v>歯科患者一人当たりの歯科医療費</c:v>
                </c:pt>
              </c:strCache>
            </c:strRef>
          </c:tx>
          <c:spPr>
            <a:solidFill>
              <a:schemeClr val="accent3">
                <a:lumMod val="60000"/>
                <a:lumOff val="40000"/>
              </a:schemeClr>
            </a:solidFill>
            <a:ln>
              <a:noFill/>
            </a:ln>
          </c:spPr>
          <c:invertIfNegative val="0"/>
          <c:dLbls>
            <c:dLbl>
              <c:idx val="0"/>
              <c:layout>
                <c:manualLayout>
                  <c:x val="-4.8599190095096811E-3"/>
                  <c:y val="1.607510288065843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0F-4F39-9286-B41D1C68F0EE}"/>
                </c:ext>
              </c:extLst>
            </c:dLbl>
            <c:dLbl>
              <c:idx val="2"/>
              <c:layout>
                <c:manualLayout>
                  <c:x val="-5.0819751943588743E-3"/>
                  <c:y val="3.928380664886579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5B-48D6-9B38-54F22B01C203}"/>
                </c:ext>
              </c:extLst>
            </c:dLbl>
            <c:dLbl>
              <c:idx val="3"/>
              <c:layout>
                <c:manualLayout>
                  <c:x val="-1.7618847858867812E-3"/>
                  <c:y val="8.4361332409632978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0F-4F39-9286-B41D1C68F0EE}"/>
                </c:ext>
              </c:extLst>
            </c:dLbl>
            <c:dLbl>
              <c:idx val="5"/>
              <c:layout>
                <c:manualLayout>
                  <c:x val="2.2287563271107307E-5"/>
                  <c:y val="1.607510288065843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5B-48D6-9B38-54F22B01C203}"/>
                </c:ext>
              </c:extLst>
            </c:dLbl>
            <c:dLbl>
              <c:idx val="6"/>
              <c:layout>
                <c:manualLayout>
                  <c:x val="-5.115398558021571E-3"/>
                  <c:y val="1.607510288065843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5B-48D6-9B38-54F22B01C203}"/>
                </c:ext>
              </c:extLst>
            </c:dLbl>
            <c:dLbl>
              <c:idx val="10"/>
              <c:layout>
                <c:manualLayout>
                  <c:x val="1.59415795380707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F0-41C7-A68A-83D82B8BA102}"/>
                </c:ext>
              </c:extLst>
            </c:dLbl>
            <c:dLbl>
              <c:idx val="11"/>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F0-41C7-A68A-83D82B8BA102}"/>
                </c:ext>
              </c:extLst>
            </c:dLbl>
            <c:dLbl>
              <c:idx val="12"/>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F0-41C7-A68A-83D82B8BA102}"/>
                </c:ext>
              </c:extLst>
            </c:dLbl>
            <c:dLbl>
              <c:idx val="13"/>
              <c:layout>
                <c:manualLayout>
                  <c:x val="1.21906196467599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FF0-41C7-A68A-83D82B8BA102}"/>
                </c:ext>
              </c:extLst>
            </c:dLbl>
            <c:dLbl>
              <c:idx val="14"/>
              <c:layout>
                <c:manualLayout>
                  <c:x val="1.59415795380707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FF0-41C7-A68A-83D82B8BA102}"/>
                </c:ext>
              </c:extLst>
            </c:dLbl>
            <c:dLbl>
              <c:idx val="15"/>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FF0-41C7-A68A-83D82B8BA102}"/>
                </c:ext>
              </c:extLst>
            </c:dLbl>
            <c:dLbl>
              <c:idx val="26"/>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FF0-41C7-A68A-83D82B8BA102}"/>
                </c:ext>
              </c:extLst>
            </c:dLbl>
            <c:dLbl>
              <c:idx val="27"/>
              <c:layout>
                <c:manualLayout>
                  <c:x val="2.625671923917537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FF0-41C7-A68A-83D82B8BA102}"/>
                </c:ext>
              </c:extLst>
            </c:dLbl>
            <c:dLbl>
              <c:idx val="28"/>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FF0-41C7-A68A-83D82B8BA102}"/>
                </c:ext>
              </c:extLst>
            </c:dLbl>
            <c:dLbl>
              <c:idx val="31"/>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FF0-41C7-A68A-83D82B8BA102}"/>
                </c:ext>
              </c:extLst>
            </c:dLbl>
            <c:dLbl>
              <c:idx val="33"/>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FF0-41C7-A68A-83D82B8BA102}"/>
                </c:ext>
              </c:extLst>
            </c:dLbl>
            <c:dLbl>
              <c:idx val="37"/>
              <c:layout>
                <c:manualLayout>
                  <c:x val="2.438123929351999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FF0-41C7-A68A-83D82B8BA102}"/>
                </c:ext>
              </c:extLst>
            </c:dLbl>
            <c:dLbl>
              <c:idx val="38"/>
              <c:layout>
                <c:manualLayout>
                  <c:x val="2.71944592120030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FF0-41C7-A68A-83D82B8BA102}"/>
                </c:ext>
              </c:extLst>
            </c:dLbl>
            <c:dLbl>
              <c:idx val="40"/>
              <c:layout>
                <c:manualLayout>
                  <c:x val="3.65718589402799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FF0-41C7-A68A-83D82B8BA102}"/>
                </c:ext>
              </c:extLst>
            </c:dLbl>
            <c:dLbl>
              <c:idx val="41"/>
              <c:layout>
                <c:manualLayout>
                  <c:x val="1.12528796739323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FF0-41C7-A68A-83D82B8BA102}"/>
                </c:ext>
              </c:extLst>
            </c:dLbl>
            <c:dLbl>
              <c:idx val="42"/>
              <c:layout>
                <c:manualLayout>
                  <c:x val="5.063795853269537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FF0-41C7-A68A-83D82B8BA102}"/>
                </c:ext>
              </c:extLst>
            </c:dLbl>
            <c:dLbl>
              <c:idx val="43"/>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FF0-41C7-A68A-83D82B8BA102}"/>
                </c:ext>
              </c:extLst>
            </c:dLbl>
            <c:dLbl>
              <c:idx val="44"/>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FF0-41C7-A68A-83D82B8BA102}"/>
                </c:ext>
              </c:extLst>
            </c:dLbl>
            <c:dLbl>
              <c:idx val="47"/>
              <c:layout>
                <c:manualLayout>
                  <c:x val="1.21906196467599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FF0-41C7-A68A-83D82B8BA102}"/>
                </c:ext>
              </c:extLst>
            </c:dLbl>
            <c:dLbl>
              <c:idx val="49"/>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FF0-41C7-A68A-83D82B8BA102}"/>
                </c:ext>
              </c:extLst>
            </c:dLbl>
            <c:dLbl>
              <c:idx val="51"/>
              <c:layout>
                <c:manualLayout>
                  <c:x val="3.094541910331383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FF0-41C7-A68A-83D82B8BA102}"/>
                </c:ext>
              </c:extLst>
            </c:dLbl>
            <c:dLbl>
              <c:idx val="52"/>
              <c:layout>
                <c:manualLayout>
                  <c:x val="3.18831590761415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FF0-41C7-A68A-83D82B8BA102}"/>
                </c:ext>
              </c:extLst>
            </c:dLbl>
            <c:dLbl>
              <c:idx val="56"/>
              <c:layout>
                <c:manualLayout>
                  <c:x val="2.90699391576584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FF0-41C7-A68A-83D82B8BA102}"/>
                </c:ext>
              </c:extLst>
            </c:dLbl>
            <c:numFmt formatCode="#,##0_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地区別_歯科医療費!$V$6:$V$13</c:f>
              <c:strCache>
                <c:ptCount val="8"/>
                <c:pt idx="0">
                  <c:v>大阪市医療圏</c:v>
                </c:pt>
                <c:pt idx="1">
                  <c:v>中河内医療圏</c:v>
                </c:pt>
                <c:pt idx="2">
                  <c:v>堺市医療圏</c:v>
                </c:pt>
                <c:pt idx="3">
                  <c:v>泉州医療圏</c:v>
                </c:pt>
                <c:pt idx="4">
                  <c:v>南河内医療圏</c:v>
                </c:pt>
                <c:pt idx="5">
                  <c:v>豊能医療圏</c:v>
                </c:pt>
                <c:pt idx="6">
                  <c:v>北河内医療圏</c:v>
                </c:pt>
                <c:pt idx="7">
                  <c:v>三島医療圏</c:v>
                </c:pt>
              </c:strCache>
            </c:strRef>
          </c:cat>
          <c:val>
            <c:numRef>
              <c:f>地区別_歯科医療費!$W$6:$W$13</c:f>
              <c:numCache>
                <c:formatCode>General</c:formatCode>
                <c:ptCount val="8"/>
                <c:pt idx="0">
                  <c:v>86256.953474639478</c:v>
                </c:pt>
                <c:pt idx="1">
                  <c:v>83589.2760507231</c:v>
                </c:pt>
                <c:pt idx="2">
                  <c:v>82989.70776142781</c:v>
                </c:pt>
                <c:pt idx="3">
                  <c:v>77924.761843386601</c:v>
                </c:pt>
                <c:pt idx="4">
                  <c:v>77893.48141710546</c:v>
                </c:pt>
                <c:pt idx="5">
                  <c:v>77086.144130513436</c:v>
                </c:pt>
                <c:pt idx="6">
                  <c:v>74899.355632317791</c:v>
                </c:pt>
                <c:pt idx="7">
                  <c:v>73199.085820046428</c:v>
                </c:pt>
              </c:numCache>
            </c:numRef>
          </c:val>
          <c:extLst>
            <c:ext xmlns:c16="http://schemas.microsoft.com/office/drawing/2014/chart" uri="{C3380CC4-5D6E-409C-BE32-E72D297353CC}">
              <c16:uniqueId val="{00000017-EFF0-41C7-A68A-83D82B8BA102}"/>
            </c:ext>
          </c:extLst>
        </c:ser>
        <c:dLbls>
          <c:showLegendKey val="0"/>
          <c:showVal val="0"/>
          <c:showCatName val="0"/>
          <c:showSerName val="0"/>
          <c:showPercent val="0"/>
          <c:showBubbleSize val="0"/>
        </c:dLbls>
        <c:gapWidth val="150"/>
        <c:axId val="383308832"/>
        <c:axId val="383307712"/>
      </c:barChart>
      <c:scatterChart>
        <c:scatterStyle val="lineMarker"/>
        <c:varyColors val="0"/>
        <c:ser>
          <c:idx val="1"/>
          <c:order val="1"/>
          <c:tx>
            <c:v>広域連合全体</c:v>
          </c:tx>
          <c:spPr>
            <a:ln w="28575">
              <a:solidFill>
                <a:srgbClr val="BE4B48"/>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400F-4F39-9286-B41D1C68F0EE}"/>
                </c:ext>
              </c:extLst>
            </c:dLbl>
            <c:dLbl>
              <c:idx val="1"/>
              <c:delete val="1"/>
              <c:extLst>
                <c:ext xmlns:c15="http://schemas.microsoft.com/office/drawing/2012/chart" uri="{CE6537A1-D6FC-4f65-9D91-7224C49458BB}"/>
                <c:ext xmlns:c16="http://schemas.microsoft.com/office/drawing/2014/chart" uri="{C3380CC4-5D6E-409C-BE32-E72D297353CC}">
                  <c16:uniqueId val="{00000003-400F-4F39-9286-B41D1C68F0EE}"/>
                </c:ext>
              </c:extLst>
            </c:dLbl>
            <c:dLbl>
              <c:idx val="2"/>
              <c:delete val="1"/>
              <c:extLst>
                <c:ext xmlns:c15="http://schemas.microsoft.com/office/drawing/2012/chart" uri="{CE6537A1-D6FC-4f65-9D91-7224C49458BB}"/>
                <c:ext xmlns:c16="http://schemas.microsoft.com/office/drawing/2014/chart" uri="{C3380CC4-5D6E-409C-BE32-E72D297353CC}">
                  <c16:uniqueId val="{00000004-400F-4F39-9286-B41D1C68F0EE}"/>
                </c:ext>
              </c:extLst>
            </c:dLbl>
            <c:dLbl>
              <c:idx val="3"/>
              <c:delete val="1"/>
              <c:extLst>
                <c:ext xmlns:c15="http://schemas.microsoft.com/office/drawing/2012/chart" uri="{CE6537A1-D6FC-4f65-9D91-7224C49458BB}"/>
                <c:ext xmlns:c16="http://schemas.microsoft.com/office/drawing/2014/chart" uri="{C3380CC4-5D6E-409C-BE32-E72D297353CC}">
                  <c16:uniqueId val="{00000005-400F-4F39-9286-B41D1C68F0EE}"/>
                </c:ext>
              </c:extLst>
            </c:dLbl>
            <c:dLbl>
              <c:idx val="4"/>
              <c:delete val="1"/>
              <c:extLst>
                <c:ext xmlns:c15="http://schemas.microsoft.com/office/drawing/2012/chart" uri="{CE6537A1-D6FC-4f65-9D91-7224C49458BB}"/>
                <c:ext xmlns:c16="http://schemas.microsoft.com/office/drawing/2014/chart" uri="{C3380CC4-5D6E-409C-BE32-E72D297353CC}">
                  <c16:uniqueId val="{00000006-400F-4F39-9286-B41D1C68F0EE}"/>
                </c:ext>
              </c:extLst>
            </c:dLbl>
            <c:dLbl>
              <c:idx val="5"/>
              <c:delete val="1"/>
              <c:extLst>
                <c:ext xmlns:c15="http://schemas.microsoft.com/office/drawing/2012/chart" uri="{CE6537A1-D6FC-4f65-9D91-7224C49458BB}"/>
                <c:ext xmlns:c16="http://schemas.microsoft.com/office/drawing/2014/chart" uri="{C3380CC4-5D6E-409C-BE32-E72D297353CC}">
                  <c16:uniqueId val="{00000007-400F-4F39-9286-B41D1C68F0EE}"/>
                </c:ext>
              </c:extLst>
            </c:dLbl>
            <c:dLbl>
              <c:idx val="6"/>
              <c:layout>
                <c:manualLayout>
                  <c:x val="3.7846541809887888E-3"/>
                  <c:y val="-0.87164699094620979"/>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400F-4F39-9286-B41D1C68F0EE}"/>
                </c:ext>
              </c:extLst>
            </c:dLbl>
            <c:spPr>
              <a:noFill/>
              <a:ln>
                <a:noFill/>
              </a:ln>
              <a:effectLst/>
            </c:spPr>
            <c:showLegendKey val="0"/>
            <c:showVal val="0"/>
            <c:showCatName val="1"/>
            <c:showSerName val="1"/>
            <c:showPercent val="0"/>
            <c:showBubbleSize val="0"/>
            <c:separator>
</c:separator>
            <c:showLeaderLines val="0"/>
            <c:extLst>
              <c:ext xmlns:c15="http://schemas.microsoft.com/office/drawing/2012/chart" uri="{CE6537A1-D6FC-4f65-9D91-7224C49458BB}">
                <c15:showLeaderLines val="0"/>
              </c:ext>
            </c:extLst>
          </c:dLbls>
          <c:xVal>
            <c:numRef>
              <c:f>地区別_歯科医療費!$AI$6:$AI$13</c:f>
              <c:numCache>
                <c:formatCode>General</c:formatCode>
                <c:ptCount val="8"/>
                <c:pt idx="0">
                  <c:v>80262.585512980906</c:v>
                </c:pt>
                <c:pt idx="1">
                  <c:v>80262.585512980906</c:v>
                </c:pt>
                <c:pt idx="2">
                  <c:v>80262.585512980906</c:v>
                </c:pt>
                <c:pt idx="3">
                  <c:v>80262.585512980906</c:v>
                </c:pt>
                <c:pt idx="4">
                  <c:v>80262.585512980906</c:v>
                </c:pt>
                <c:pt idx="5">
                  <c:v>80262.585512980906</c:v>
                </c:pt>
                <c:pt idx="6">
                  <c:v>80262.585512980906</c:v>
                </c:pt>
                <c:pt idx="7">
                  <c:v>80262.585512980906</c:v>
                </c:pt>
              </c:numCache>
            </c:numRef>
          </c:xVal>
          <c:yVal>
            <c:numRef>
              <c:f>地区別_歯科医療費!$AN$6:$AN$13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8-EFF0-41C7-A68A-83D82B8BA102}"/>
            </c:ext>
          </c:extLst>
        </c:ser>
        <c:dLbls>
          <c:showLegendKey val="0"/>
          <c:showVal val="0"/>
          <c:showCatName val="0"/>
          <c:showSerName val="0"/>
          <c:showPercent val="0"/>
          <c:showBubbleSize val="0"/>
        </c:dLbls>
        <c:axId val="383311072"/>
        <c:axId val="383300992"/>
      </c:scatterChart>
      <c:catAx>
        <c:axId val="383308832"/>
        <c:scaling>
          <c:orientation val="maxMin"/>
        </c:scaling>
        <c:delete val="0"/>
        <c:axPos val="l"/>
        <c:numFmt formatCode="General" sourceLinked="0"/>
        <c:majorTickMark val="none"/>
        <c:minorTickMark val="none"/>
        <c:tickLblPos val="nextTo"/>
        <c:spPr>
          <a:ln w="9525">
            <a:solidFill>
              <a:srgbClr val="7F7F7F"/>
            </a:solidFill>
            <a:prstDash val="solid"/>
          </a:ln>
        </c:spPr>
        <c:crossAx val="383307712"/>
        <c:crosses val="autoZero"/>
        <c:auto val="1"/>
        <c:lblAlgn val="ctr"/>
        <c:lblOffset val="100"/>
        <c:noMultiLvlLbl val="0"/>
      </c:catAx>
      <c:valAx>
        <c:axId val="38330771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t>円</a:t>
                </a:r>
                <a:r>
                  <a:rPr lang="en-US"/>
                  <a:t>)</a:t>
                </a:r>
                <a:endParaRPr lang="ja-JP"/>
              </a:p>
            </c:rich>
          </c:tx>
          <c:layout>
            <c:manualLayout>
              <c:xMode val="edge"/>
              <c:yMode val="edge"/>
              <c:x val="0.93173963829701534"/>
              <c:y val="3.8191631301440328E-2"/>
            </c:manualLayout>
          </c:layout>
          <c:overlay val="0"/>
        </c:title>
        <c:numFmt formatCode="#,##0_ " sourceLinked="0"/>
        <c:majorTickMark val="out"/>
        <c:minorTickMark val="none"/>
        <c:tickLblPos val="nextTo"/>
        <c:spPr>
          <a:ln w="9525">
            <a:solidFill>
              <a:srgbClr val="7F7F7F"/>
            </a:solidFill>
            <a:prstDash val="solid"/>
          </a:ln>
        </c:spPr>
        <c:crossAx val="383308832"/>
        <c:crosses val="autoZero"/>
        <c:crossBetween val="between"/>
      </c:valAx>
      <c:valAx>
        <c:axId val="383300992"/>
        <c:scaling>
          <c:orientation val="minMax"/>
          <c:max val="50"/>
          <c:min val="0"/>
        </c:scaling>
        <c:delete val="1"/>
        <c:axPos val="r"/>
        <c:numFmt formatCode="General" sourceLinked="1"/>
        <c:majorTickMark val="out"/>
        <c:minorTickMark val="none"/>
        <c:tickLblPos val="nextTo"/>
        <c:crossAx val="383311072"/>
        <c:crosses val="max"/>
        <c:crossBetween val="midCat"/>
      </c:valAx>
      <c:valAx>
        <c:axId val="383311072"/>
        <c:scaling>
          <c:orientation val="minMax"/>
        </c:scaling>
        <c:delete val="1"/>
        <c:axPos val="b"/>
        <c:numFmt formatCode="General" sourceLinked="1"/>
        <c:majorTickMark val="out"/>
        <c:minorTickMark val="none"/>
        <c:tickLblPos val="nextTo"/>
        <c:crossAx val="383300992"/>
        <c:crosses val="autoZero"/>
        <c:crossBetween val="midCat"/>
      </c:valAx>
      <c:spPr>
        <a:ln>
          <a:solidFill>
            <a:srgbClr val="7F7F7F"/>
          </a:solidFill>
        </a:ln>
      </c:spPr>
    </c:plotArea>
    <c:legend>
      <c:legendPos val="r"/>
      <c:layout>
        <c:manualLayout>
          <c:xMode val="edge"/>
          <c:yMode val="edge"/>
          <c:x val="0.17445751865286502"/>
          <c:y val="1.1355737395570652E-2"/>
          <c:w val="0.63740408151228289"/>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55407419341844"/>
          <c:y val="7.2842319315843618E-2"/>
          <c:w val="0.78528832856701714"/>
          <c:h val="0.8895710358796296"/>
        </c:manualLayout>
      </c:layout>
      <c:barChart>
        <c:barDir val="bar"/>
        <c:grouping val="clustered"/>
        <c:varyColors val="0"/>
        <c:ser>
          <c:idx val="0"/>
          <c:order val="0"/>
          <c:tx>
            <c:strRef>
              <c:f>地区別_歯科医療費!$X$4</c:f>
              <c:strCache>
                <c:ptCount val="1"/>
                <c:pt idx="0">
                  <c:v>歯科患者割合(被保険者数に占める割合)</c:v>
                </c:pt>
              </c:strCache>
            </c:strRef>
          </c:tx>
          <c:spPr>
            <a:solidFill>
              <a:schemeClr val="accent3">
                <a:lumMod val="60000"/>
                <a:lumOff val="40000"/>
              </a:schemeClr>
            </a:solidFill>
            <a:ln>
              <a:noFill/>
            </a:ln>
          </c:spPr>
          <c:invertIfNegative val="0"/>
          <c:dLbls>
            <c:dLbl>
              <c:idx val="0"/>
              <c:layout>
                <c:manualLayout>
                  <c:x val="-5.081975194358874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79-4351-A261-857514AF1528}"/>
                </c:ext>
              </c:extLst>
            </c:dLbl>
            <c:dLbl>
              <c:idx val="1"/>
              <c:layout>
                <c:manualLayout>
                  <c:x val="7.8323330782347177E-3"/>
                  <c:y val="1.607510288440121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1E-49E1-A8A9-52091C41E50B}"/>
                </c:ext>
              </c:extLst>
            </c:dLbl>
            <c:dLbl>
              <c:idx val="3"/>
              <c:layout>
                <c:manualLayout>
                  <c:x val="3.290488054300459E-2"/>
                  <c:y val="3.2875055065717238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79-4351-A261-857514AF1528}"/>
                </c:ext>
              </c:extLst>
            </c:dLbl>
            <c:dLbl>
              <c:idx val="4"/>
              <c:layout>
                <c:manualLayout>
                  <c:x val="2.2937309786483511E-3"/>
                  <c:y val="3.11334555041152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79-4351-A261-857514AF1528}"/>
                </c:ext>
              </c:extLst>
            </c:dLbl>
            <c:dLbl>
              <c:idx val="6"/>
              <c:layout>
                <c:manualLayout>
                  <c:x val="6.820531410695345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E3-470B-A801-A07E33D0ADC9}"/>
                </c:ext>
              </c:extLst>
            </c:dLbl>
            <c:dLbl>
              <c:idx val="10"/>
              <c:layout>
                <c:manualLayout>
                  <c:x val="1.59415795380707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2A-4B2F-B970-2DEBEBF8A683}"/>
                </c:ext>
              </c:extLst>
            </c:dLbl>
            <c:dLbl>
              <c:idx val="11"/>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2A-4B2F-B970-2DEBEBF8A683}"/>
                </c:ext>
              </c:extLst>
            </c:dLbl>
            <c:dLbl>
              <c:idx val="12"/>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2A-4B2F-B970-2DEBEBF8A683}"/>
                </c:ext>
              </c:extLst>
            </c:dLbl>
            <c:dLbl>
              <c:idx val="13"/>
              <c:layout>
                <c:manualLayout>
                  <c:x val="1.21906196467599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2A-4B2F-B970-2DEBEBF8A683}"/>
                </c:ext>
              </c:extLst>
            </c:dLbl>
            <c:dLbl>
              <c:idx val="14"/>
              <c:layout>
                <c:manualLayout>
                  <c:x val="1.59415795380707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2A-4B2F-B970-2DEBEBF8A683}"/>
                </c:ext>
              </c:extLst>
            </c:dLbl>
            <c:dLbl>
              <c:idx val="15"/>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2A-4B2F-B970-2DEBEBF8A683}"/>
                </c:ext>
              </c:extLst>
            </c:dLbl>
            <c:dLbl>
              <c:idx val="26"/>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12A-4B2F-B970-2DEBEBF8A683}"/>
                </c:ext>
              </c:extLst>
            </c:dLbl>
            <c:dLbl>
              <c:idx val="27"/>
              <c:layout>
                <c:manualLayout>
                  <c:x val="2.625671923917537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12A-4B2F-B970-2DEBEBF8A683}"/>
                </c:ext>
              </c:extLst>
            </c:dLbl>
            <c:dLbl>
              <c:idx val="28"/>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12A-4B2F-B970-2DEBEBF8A683}"/>
                </c:ext>
              </c:extLst>
            </c:dLbl>
            <c:dLbl>
              <c:idx val="31"/>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12A-4B2F-B970-2DEBEBF8A683}"/>
                </c:ext>
              </c:extLst>
            </c:dLbl>
            <c:dLbl>
              <c:idx val="33"/>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12A-4B2F-B970-2DEBEBF8A683}"/>
                </c:ext>
              </c:extLst>
            </c:dLbl>
            <c:dLbl>
              <c:idx val="37"/>
              <c:layout>
                <c:manualLayout>
                  <c:x val="2.438123929351999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12A-4B2F-B970-2DEBEBF8A683}"/>
                </c:ext>
              </c:extLst>
            </c:dLbl>
            <c:dLbl>
              <c:idx val="38"/>
              <c:layout>
                <c:manualLayout>
                  <c:x val="2.71944592120030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12A-4B2F-B970-2DEBEBF8A683}"/>
                </c:ext>
              </c:extLst>
            </c:dLbl>
            <c:dLbl>
              <c:idx val="40"/>
              <c:layout>
                <c:manualLayout>
                  <c:x val="3.65718589402799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12A-4B2F-B970-2DEBEBF8A683}"/>
                </c:ext>
              </c:extLst>
            </c:dLbl>
            <c:dLbl>
              <c:idx val="41"/>
              <c:layout>
                <c:manualLayout>
                  <c:x val="1.12528796739323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12A-4B2F-B970-2DEBEBF8A683}"/>
                </c:ext>
              </c:extLst>
            </c:dLbl>
            <c:dLbl>
              <c:idx val="42"/>
              <c:layout>
                <c:manualLayout>
                  <c:x val="5.063795853269537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12A-4B2F-B970-2DEBEBF8A683}"/>
                </c:ext>
              </c:extLst>
            </c:dLbl>
            <c:dLbl>
              <c:idx val="43"/>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12A-4B2F-B970-2DEBEBF8A683}"/>
                </c:ext>
              </c:extLst>
            </c:dLbl>
            <c:dLbl>
              <c:idx val="44"/>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12A-4B2F-B970-2DEBEBF8A683}"/>
                </c:ext>
              </c:extLst>
            </c:dLbl>
            <c:dLbl>
              <c:idx val="47"/>
              <c:layout>
                <c:manualLayout>
                  <c:x val="1.21906196467599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12A-4B2F-B970-2DEBEBF8A683}"/>
                </c:ext>
              </c:extLst>
            </c:dLbl>
            <c:dLbl>
              <c:idx val="49"/>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12A-4B2F-B970-2DEBEBF8A683}"/>
                </c:ext>
              </c:extLst>
            </c:dLbl>
            <c:dLbl>
              <c:idx val="51"/>
              <c:layout>
                <c:manualLayout>
                  <c:x val="3.094541910331383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12A-4B2F-B970-2DEBEBF8A683}"/>
                </c:ext>
              </c:extLst>
            </c:dLbl>
            <c:dLbl>
              <c:idx val="52"/>
              <c:layout>
                <c:manualLayout>
                  <c:x val="3.18831590761415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12A-4B2F-B970-2DEBEBF8A683}"/>
                </c:ext>
              </c:extLst>
            </c:dLbl>
            <c:dLbl>
              <c:idx val="56"/>
              <c:layout>
                <c:manualLayout>
                  <c:x val="2.90699391576584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12A-4B2F-B970-2DEBEBF8A683}"/>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地区別_歯科医療費!$X$6:$X$13</c:f>
              <c:strCache>
                <c:ptCount val="8"/>
                <c:pt idx="0">
                  <c:v>豊能医療圏</c:v>
                </c:pt>
                <c:pt idx="1">
                  <c:v>三島医療圏</c:v>
                </c:pt>
                <c:pt idx="2">
                  <c:v>南河内医療圏</c:v>
                </c:pt>
                <c:pt idx="3">
                  <c:v>堺市医療圏</c:v>
                </c:pt>
                <c:pt idx="4">
                  <c:v>中河内医療圏</c:v>
                </c:pt>
                <c:pt idx="5">
                  <c:v>北河内医療圏</c:v>
                </c:pt>
                <c:pt idx="6">
                  <c:v>大阪市医療圏</c:v>
                </c:pt>
                <c:pt idx="7">
                  <c:v>泉州医療圏</c:v>
                </c:pt>
              </c:strCache>
            </c:strRef>
          </c:cat>
          <c:val>
            <c:numRef>
              <c:f>地区別_歯科医療費!$Y$6:$Y$13</c:f>
              <c:numCache>
                <c:formatCode>0.0%</c:formatCode>
                <c:ptCount val="8"/>
                <c:pt idx="0">
                  <c:v>0.59133698992492312</c:v>
                </c:pt>
                <c:pt idx="1">
                  <c:v>0.56870594528371887</c:v>
                </c:pt>
                <c:pt idx="2">
                  <c:v>0.55585761376122456</c:v>
                </c:pt>
                <c:pt idx="3">
                  <c:v>0.54892866031631105</c:v>
                </c:pt>
                <c:pt idx="4">
                  <c:v>0.54379194501887285</c:v>
                </c:pt>
                <c:pt idx="5">
                  <c:v>0.54026224847962068</c:v>
                </c:pt>
                <c:pt idx="6">
                  <c:v>0.52519383008242881</c:v>
                </c:pt>
                <c:pt idx="7">
                  <c:v>0.51757799470770049</c:v>
                </c:pt>
              </c:numCache>
            </c:numRef>
          </c:val>
          <c:extLst>
            <c:ext xmlns:c16="http://schemas.microsoft.com/office/drawing/2014/chart" uri="{C3380CC4-5D6E-409C-BE32-E72D297353CC}">
              <c16:uniqueId val="{00000017-C12A-4B2F-B970-2DEBEBF8A683}"/>
            </c:ext>
          </c:extLst>
        </c:ser>
        <c:dLbls>
          <c:showLegendKey val="0"/>
          <c:showVal val="0"/>
          <c:showCatName val="0"/>
          <c:showSerName val="0"/>
          <c:showPercent val="0"/>
          <c:showBubbleSize val="0"/>
        </c:dLbls>
        <c:gapWidth val="150"/>
        <c:axId val="383289792"/>
        <c:axId val="383303232"/>
      </c:barChart>
      <c:scatterChart>
        <c:scatterStyle val="lineMarker"/>
        <c:varyColors val="0"/>
        <c:ser>
          <c:idx val="1"/>
          <c:order val="1"/>
          <c:tx>
            <c:v>広域連合全体</c:v>
          </c:tx>
          <c:spPr>
            <a:ln w="28575">
              <a:solidFill>
                <a:srgbClr val="BE4B48"/>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8C1E-49E1-A8A9-52091C41E50B}"/>
                </c:ext>
              </c:extLst>
            </c:dLbl>
            <c:dLbl>
              <c:idx val="1"/>
              <c:delete val="1"/>
              <c:extLst>
                <c:ext xmlns:c15="http://schemas.microsoft.com/office/drawing/2012/chart" uri="{CE6537A1-D6FC-4f65-9D91-7224C49458BB}"/>
                <c:ext xmlns:c16="http://schemas.microsoft.com/office/drawing/2014/chart" uri="{C3380CC4-5D6E-409C-BE32-E72D297353CC}">
                  <c16:uniqueId val="{00000002-8C1E-49E1-A8A9-52091C41E50B}"/>
                </c:ext>
              </c:extLst>
            </c:dLbl>
            <c:dLbl>
              <c:idx val="2"/>
              <c:delete val="1"/>
              <c:extLst>
                <c:ext xmlns:c15="http://schemas.microsoft.com/office/drawing/2012/chart" uri="{CE6537A1-D6FC-4f65-9D91-7224C49458BB}"/>
                <c:ext xmlns:c16="http://schemas.microsoft.com/office/drawing/2014/chart" uri="{C3380CC4-5D6E-409C-BE32-E72D297353CC}">
                  <c16:uniqueId val="{00000003-8C1E-49E1-A8A9-52091C41E50B}"/>
                </c:ext>
              </c:extLst>
            </c:dLbl>
            <c:dLbl>
              <c:idx val="3"/>
              <c:delete val="1"/>
              <c:extLst>
                <c:ext xmlns:c15="http://schemas.microsoft.com/office/drawing/2012/chart" uri="{CE6537A1-D6FC-4f65-9D91-7224C49458BB}"/>
                <c:ext xmlns:c16="http://schemas.microsoft.com/office/drawing/2014/chart" uri="{C3380CC4-5D6E-409C-BE32-E72D297353CC}">
                  <c16:uniqueId val="{00000004-8C1E-49E1-A8A9-52091C41E50B}"/>
                </c:ext>
              </c:extLst>
            </c:dLbl>
            <c:dLbl>
              <c:idx val="4"/>
              <c:delete val="1"/>
              <c:extLst>
                <c:ext xmlns:c15="http://schemas.microsoft.com/office/drawing/2012/chart" uri="{CE6537A1-D6FC-4f65-9D91-7224C49458BB}"/>
                <c:ext xmlns:c16="http://schemas.microsoft.com/office/drawing/2014/chart" uri="{C3380CC4-5D6E-409C-BE32-E72D297353CC}">
                  <c16:uniqueId val="{00000005-8C1E-49E1-A8A9-52091C41E50B}"/>
                </c:ext>
              </c:extLst>
            </c:dLbl>
            <c:dLbl>
              <c:idx val="5"/>
              <c:delete val="1"/>
              <c:extLst>
                <c:ext xmlns:c15="http://schemas.microsoft.com/office/drawing/2012/chart" uri="{CE6537A1-D6FC-4f65-9D91-7224C49458BB}"/>
                <c:ext xmlns:c16="http://schemas.microsoft.com/office/drawing/2014/chart" uri="{C3380CC4-5D6E-409C-BE32-E72D297353CC}">
                  <c16:uniqueId val="{00000006-8C1E-49E1-A8A9-52091C41E50B}"/>
                </c:ext>
              </c:extLst>
            </c:dLbl>
            <c:dLbl>
              <c:idx val="6"/>
              <c:layout>
                <c:manualLayout>
                  <c:x val="-8.1839549401951026E-3"/>
                  <c:y val="-0.87162890966592366"/>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C1E-49E1-A8A9-52091C41E50B}"/>
                </c:ext>
              </c:extLst>
            </c:dLbl>
            <c:spPr>
              <a:noFill/>
              <a:ln>
                <a:noFill/>
              </a:ln>
              <a:effectLst/>
            </c:spPr>
            <c:showLegendKey val="0"/>
            <c:showVal val="0"/>
            <c:showCatName val="1"/>
            <c:showSerName val="1"/>
            <c:showPercent val="0"/>
            <c:showBubbleSize val="0"/>
            <c:separator>
</c:separator>
            <c:showLeaderLines val="0"/>
            <c:extLst>
              <c:ext xmlns:c15="http://schemas.microsoft.com/office/drawing/2012/chart" uri="{CE6537A1-D6FC-4f65-9D91-7224C49458BB}">
                <c15:showLeaderLines val="0"/>
              </c:ext>
            </c:extLst>
          </c:dLbls>
          <c:xVal>
            <c:numRef>
              <c:f>地区別_歯科医療費!$AJ$6:$AJ$13</c:f>
              <c:numCache>
                <c:formatCode>0.0%</c:formatCode>
                <c:ptCount val="8"/>
                <c:pt idx="0">
                  <c:v>0.5538838732451109</c:v>
                </c:pt>
                <c:pt idx="1">
                  <c:v>0.5538838732451109</c:v>
                </c:pt>
                <c:pt idx="2">
                  <c:v>0.5538838732451109</c:v>
                </c:pt>
                <c:pt idx="3">
                  <c:v>0.5538838732451109</c:v>
                </c:pt>
                <c:pt idx="4">
                  <c:v>0.5538838732451109</c:v>
                </c:pt>
                <c:pt idx="5">
                  <c:v>0.5538838732451109</c:v>
                </c:pt>
                <c:pt idx="6">
                  <c:v>0.5538838732451109</c:v>
                </c:pt>
                <c:pt idx="7">
                  <c:v>0.5538838732451109</c:v>
                </c:pt>
              </c:numCache>
            </c:numRef>
          </c:xVal>
          <c:yVal>
            <c:numRef>
              <c:f>地区別_歯科医療費!$AN$6:$AN$13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18-C12A-4B2F-B970-2DEBEBF8A683}"/>
            </c:ext>
          </c:extLst>
        </c:ser>
        <c:dLbls>
          <c:showLegendKey val="0"/>
          <c:showVal val="0"/>
          <c:showCatName val="0"/>
          <c:showSerName val="0"/>
          <c:showPercent val="0"/>
          <c:showBubbleSize val="0"/>
        </c:dLbls>
        <c:axId val="383292032"/>
        <c:axId val="383302112"/>
      </c:scatterChart>
      <c:catAx>
        <c:axId val="383289792"/>
        <c:scaling>
          <c:orientation val="maxMin"/>
        </c:scaling>
        <c:delete val="0"/>
        <c:axPos val="l"/>
        <c:numFmt formatCode="General" sourceLinked="0"/>
        <c:majorTickMark val="none"/>
        <c:minorTickMark val="none"/>
        <c:tickLblPos val="nextTo"/>
        <c:spPr>
          <a:ln w="9525">
            <a:solidFill>
              <a:srgbClr val="7F7F7F"/>
            </a:solidFill>
            <a:prstDash val="solid"/>
          </a:ln>
        </c:spPr>
        <c:crossAx val="383303232"/>
        <c:crosses val="autoZero"/>
        <c:auto val="1"/>
        <c:lblAlgn val="ctr"/>
        <c:lblOffset val="100"/>
        <c:noMultiLvlLbl val="0"/>
      </c:catAx>
      <c:valAx>
        <c:axId val="383303232"/>
        <c:scaling>
          <c:orientation val="minMax"/>
        </c:scaling>
        <c:delete val="0"/>
        <c:axPos val="t"/>
        <c:majorGridlines>
          <c:spPr>
            <a:ln w="9525">
              <a:solidFill>
                <a:srgbClr val="D9D9D9"/>
              </a:solidFill>
              <a:prstDash val="solid"/>
            </a:ln>
          </c:spPr>
        </c:majorGridlines>
        <c:title>
          <c:tx>
            <c:rich>
              <a:bodyPr/>
              <a:lstStyle/>
              <a:p>
                <a:pPr>
                  <a:defRPr/>
                </a:pPr>
                <a:r>
                  <a:rPr lang="en-US"/>
                  <a:t>(%)</a:t>
                </a:r>
                <a:endParaRPr lang="ja-JP"/>
              </a:p>
            </c:rich>
          </c:tx>
          <c:layout>
            <c:manualLayout>
              <c:xMode val="edge"/>
              <c:yMode val="edge"/>
              <c:x val="0.93274257864421795"/>
              <c:y val="3.1900157536008236E-2"/>
            </c:manualLayout>
          </c:layout>
          <c:overlay val="0"/>
        </c:title>
        <c:numFmt formatCode="0.0%" sourceLinked="0"/>
        <c:majorTickMark val="out"/>
        <c:minorTickMark val="none"/>
        <c:tickLblPos val="nextTo"/>
        <c:spPr>
          <a:ln w="9525">
            <a:solidFill>
              <a:srgbClr val="7F7F7F"/>
            </a:solidFill>
            <a:prstDash val="solid"/>
          </a:ln>
        </c:spPr>
        <c:crossAx val="383289792"/>
        <c:crosses val="autoZero"/>
        <c:crossBetween val="between"/>
      </c:valAx>
      <c:valAx>
        <c:axId val="383302112"/>
        <c:scaling>
          <c:orientation val="minMax"/>
          <c:max val="50"/>
          <c:min val="0"/>
        </c:scaling>
        <c:delete val="1"/>
        <c:axPos val="r"/>
        <c:numFmt formatCode="General" sourceLinked="1"/>
        <c:majorTickMark val="out"/>
        <c:minorTickMark val="none"/>
        <c:tickLblPos val="nextTo"/>
        <c:crossAx val="383292032"/>
        <c:crosses val="max"/>
        <c:crossBetween val="midCat"/>
      </c:valAx>
      <c:valAx>
        <c:axId val="383292032"/>
        <c:scaling>
          <c:orientation val="minMax"/>
        </c:scaling>
        <c:delete val="1"/>
        <c:axPos val="b"/>
        <c:numFmt formatCode="0.0%" sourceLinked="1"/>
        <c:majorTickMark val="out"/>
        <c:minorTickMark val="none"/>
        <c:tickLblPos val="nextTo"/>
        <c:crossAx val="383302112"/>
        <c:crosses val="autoZero"/>
        <c:crossBetween val="midCat"/>
      </c:valAx>
      <c:spPr>
        <a:ln>
          <a:solidFill>
            <a:srgbClr val="7F7F7F"/>
          </a:solidFill>
        </a:ln>
      </c:spPr>
    </c:plotArea>
    <c:legend>
      <c:legendPos val="r"/>
      <c:layout>
        <c:manualLayout>
          <c:xMode val="edge"/>
          <c:yMode val="edge"/>
          <c:x val="0.17795509109747193"/>
          <c:y val="1.6459619341563789E-2"/>
          <c:w val="0.63740408151228289"/>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93857493857495"/>
          <c:y val="7.8162778672273808E-2"/>
          <c:w val="0.77915307259569555"/>
          <c:h val="0.88752949781378598"/>
        </c:manualLayout>
      </c:layout>
      <c:barChart>
        <c:barDir val="bar"/>
        <c:grouping val="clustered"/>
        <c:varyColors val="0"/>
        <c:ser>
          <c:idx val="0"/>
          <c:order val="0"/>
          <c:tx>
            <c:strRef>
              <c:f>地区別_歯科医療費!$Z$4</c:f>
              <c:strCache>
                <c:ptCount val="1"/>
                <c:pt idx="0">
                  <c:v>受診率</c:v>
                </c:pt>
              </c:strCache>
            </c:strRef>
          </c:tx>
          <c:spPr>
            <a:solidFill>
              <a:schemeClr val="accent3">
                <a:lumMod val="60000"/>
                <a:lumOff val="40000"/>
              </a:schemeClr>
            </a:solidFill>
            <a:ln>
              <a:noFill/>
            </a:ln>
          </c:spPr>
          <c:invertIfNegative val="0"/>
          <c:dLbls>
            <c:dLbl>
              <c:idx val="0"/>
              <c:layout>
                <c:manualLayout>
                  <c:x val="-4.8599190095096811E-3"/>
                  <c:y val="1.607510288065843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675-41DD-9E4F-61DDC876CD2D}"/>
                </c:ext>
              </c:extLst>
            </c:dLbl>
            <c:dLbl>
              <c:idx val="1"/>
              <c:layout>
                <c:manualLayout>
                  <c:x val="1.399004540338870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30-4CC4-B4D7-8E64A096C9A3}"/>
                </c:ext>
              </c:extLst>
            </c:dLbl>
            <c:dLbl>
              <c:idx val="2"/>
              <c:layout>
                <c:manualLayout>
                  <c:x val="1.0462546641134414E-2"/>
                  <c:y val="3.928380664886579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75-41DD-9E4F-61DDC876CD2D}"/>
                </c:ext>
              </c:extLst>
            </c:dLbl>
            <c:dLbl>
              <c:idx val="3"/>
              <c:layout>
                <c:manualLayout>
                  <c:x val="6.0103340291635613E-3"/>
                  <c:y val="8.4361332409632978E-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75-41DD-9E4F-61DDC876CD2D}"/>
                </c:ext>
              </c:extLst>
            </c:dLbl>
            <c:dLbl>
              <c:idx val="4"/>
              <c:layout>
                <c:manualLayout>
                  <c:x val="7.77224744632712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30-4CC4-B4D7-8E64A096C9A3}"/>
                </c:ext>
              </c:extLst>
            </c:dLbl>
            <c:dLbl>
              <c:idx val="5"/>
              <c:layout>
                <c:manualLayout>
                  <c:x val="7.7945238090866755E-3"/>
                  <c:y val="1.607510288065843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675-41DD-9E4F-61DDC876CD2D}"/>
                </c:ext>
              </c:extLst>
            </c:dLbl>
            <c:dLbl>
              <c:idx val="6"/>
              <c:layout>
                <c:manualLayout>
                  <c:x val="-5.115398558021571E-3"/>
                  <c:y val="1.607510288065843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675-41DD-9E4F-61DDC876CD2D}"/>
                </c:ext>
              </c:extLst>
            </c:dLbl>
            <c:dLbl>
              <c:idx val="10"/>
              <c:layout>
                <c:manualLayout>
                  <c:x val="1.59415795380707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675-41DD-9E4F-61DDC876CD2D}"/>
                </c:ext>
              </c:extLst>
            </c:dLbl>
            <c:dLbl>
              <c:idx val="11"/>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675-41DD-9E4F-61DDC876CD2D}"/>
                </c:ext>
              </c:extLst>
            </c:dLbl>
            <c:dLbl>
              <c:idx val="12"/>
              <c:layout>
                <c:manualLayout>
                  <c:x val="2.81321991848307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675-41DD-9E4F-61DDC876CD2D}"/>
                </c:ext>
              </c:extLst>
            </c:dLbl>
            <c:dLbl>
              <c:idx val="13"/>
              <c:layout>
                <c:manualLayout>
                  <c:x val="1.21906196467599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675-41DD-9E4F-61DDC876CD2D}"/>
                </c:ext>
              </c:extLst>
            </c:dLbl>
            <c:dLbl>
              <c:idx val="14"/>
              <c:layout>
                <c:manualLayout>
                  <c:x val="1.59415795380707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675-41DD-9E4F-61DDC876CD2D}"/>
                </c:ext>
              </c:extLst>
            </c:dLbl>
            <c:dLbl>
              <c:idx val="15"/>
              <c:layout>
                <c:manualLayout>
                  <c:x val="1.50038395652430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675-41DD-9E4F-61DDC876CD2D}"/>
                </c:ext>
              </c:extLst>
            </c:dLbl>
            <c:dLbl>
              <c:idx val="26"/>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675-41DD-9E4F-61DDC876CD2D}"/>
                </c:ext>
              </c:extLst>
            </c:dLbl>
            <c:dLbl>
              <c:idx val="27"/>
              <c:layout>
                <c:manualLayout>
                  <c:x val="2.625671923917537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675-41DD-9E4F-61DDC876CD2D}"/>
                </c:ext>
              </c:extLst>
            </c:dLbl>
            <c:dLbl>
              <c:idx val="28"/>
              <c:layout>
                <c:manualLayout>
                  <c:x val="5.62643983696615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675-41DD-9E4F-61DDC876CD2D}"/>
                </c:ext>
              </c:extLst>
            </c:dLbl>
            <c:dLbl>
              <c:idx val="31"/>
              <c:layout>
                <c:manualLayout>
                  <c:x val="2.15680193750369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675-41DD-9E4F-61DDC876CD2D}"/>
                </c:ext>
              </c:extLst>
            </c:dLbl>
            <c:dLbl>
              <c:idx val="33"/>
              <c:layout>
                <c:manualLayout>
                  <c:x val="1.781705948372614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675-41DD-9E4F-61DDC876CD2D}"/>
                </c:ext>
              </c:extLst>
            </c:dLbl>
            <c:dLbl>
              <c:idx val="37"/>
              <c:layout>
                <c:manualLayout>
                  <c:x val="2.438123929351999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675-41DD-9E4F-61DDC876CD2D}"/>
                </c:ext>
              </c:extLst>
            </c:dLbl>
            <c:dLbl>
              <c:idx val="38"/>
              <c:layout>
                <c:manualLayout>
                  <c:x val="2.71944592120030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675-41DD-9E4F-61DDC876CD2D}"/>
                </c:ext>
              </c:extLst>
            </c:dLbl>
            <c:dLbl>
              <c:idx val="40"/>
              <c:layout>
                <c:manualLayout>
                  <c:x val="3.65718589402799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675-41DD-9E4F-61DDC876CD2D}"/>
                </c:ext>
              </c:extLst>
            </c:dLbl>
            <c:dLbl>
              <c:idx val="41"/>
              <c:layout>
                <c:manualLayout>
                  <c:x val="1.12528796739323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675-41DD-9E4F-61DDC876CD2D}"/>
                </c:ext>
              </c:extLst>
            </c:dLbl>
            <c:dLbl>
              <c:idx val="42"/>
              <c:layout>
                <c:manualLayout>
                  <c:x val="5.063795853269537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675-41DD-9E4F-61DDC876CD2D}"/>
                </c:ext>
              </c:extLst>
            </c:dLbl>
            <c:dLbl>
              <c:idx val="43"/>
              <c:layout>
                <c:manualLayout>
                  <c:x val="9.37739972827692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675-41DD-9E4F-61DDC876CD2D}"/>
                </c:ext>
              </c:extLst>
            </c:dLbl>
            <c:dLbl>
              <c:idx val="44"/>
              <c:layout>
                <c:manualLayout>
                  <c:x val="1.406609959241538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675-41DD-9E4F-61DDC876CD2D}"/>
                </c:ext>
              </c:extLst>
            </c:dLbl>
            <c:dLbl>
              <c:idx val="47"/>
              <c:layout>
                <c:manualLayout>
                  <c:x val="1.21906196467599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675-41DD-9E4F-61DDC876CD2D}"/>
                </c:ext>
              </c:extLst>
            </c:dLbl>
            <c:dLbl>
              <c:idx val="49"/>
              <c:layout>
                <c:manualLayout>
                  <c:x val="3.469637899462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675-41DD-9E4F-61DDC876CD2D}"/>
                </c:ext>
              </c:extLst>
            </c:dLbl>
            <c:dLbl>
              <c:idx val="51"/>
              <c:layout>
                <c:manualLayout>
                  <c:x val="3.094541910331383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675-41DD-9E4F-61DDC876CD2D}"/>
                </c:ext>
              </c:extLst>
            </c:dLbl>
            <c:dLbl>
              <c:idx val="52"/>
              <c:layout>
                <c:manualLayout>
                  <c:x val="3.18831590761415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675-41DD-9E4F-61DDC876CD2D}"/>
                </c:ext>
              </c:extLst>
            </c:dLbl>
            <c:dLbl>
              <c:idx val="56"/>
              <c:layout>
                <c:manualLayout>
                  <c:x val="2.90699391576584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675-41DD-9E4F-61DDC876CD2D}"/>
                </c:ext>
              </c:extLst>
            </c:dLbl>
            <c:numFmt formatCode="#,##0.00_ ;[Red]\-#,##0.00\ "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地区別_歯科医療費!$Z$6:$Z$13</c:f>
              <c:strCache>
                <c:ptCount val="8"/>
                <c:pt idx="0">
                  <c:v>豊能医療圏</c:v>
                </c:pt>
                <c:pt idx="1">
                  <c:v>中河内医療圏</c:v>
                </c:pt>
                <c:pt idx="2">
                  <c:v>堺市医療圏</c:v>
                </c:pt>
                <c:pt idx="3">
                  <c:v>大阪市医療圏</c:v>
                </c:pt>
                <c:pt idx="4">
                  <c:v>三島医療圏</c:v>
                </c:pt>
                <c:pt idx="5">
                  <c:v>南河内医療圏</c:v>
                </c:pt>
                <c:pt idx="6">
                  <c:v>北河内医療圏</c:v>
                </c:pt>
                <c:pt idx="7">
                  <c:v>泉州医療圏</c:v>
                </c:pt>
              </c:strCache>
            </c:strRef>
          </c:cat>
          <c:val>
            <c:numRef>
              <c:f>地区別_歯科医療費!$AA$6:$AA$13</c:f>
              <c:numCache>
                <c:formatCode>General</c:formatCode>
                <c:ptCount val="8"/>
                <c:pt idx="0">
                  <c:v>2.949261550031768</c:v>
                </c:pt>
                <c:pt idx="1">
                  <c:v>2.7763931704092064</c:v>
                </c:pt>
                <c:pt idx="2">
                  <c:v>2.7452240348138259</c:v>
                </c:pt>
                <c:pt idx="3">
                  <c:v>2.7330096030903994</c:v>
                </c:pt>
                <c:pt idx="4">
                  <c:v>2.7262805525119278</c:v>
                </c:pt>
                <c:pt idx="5">
                  <c:v>2.6929773045883376</c:v>
                </c:pt>
                <c:pt idx="6">
                  <c:v>2.5711852177356791</c:v>
                </c:pt>
                <c:pt idx="7">
                  <c:v>2.3719211640093985</c:v>
                </c:pt>
              </c:numCache>
            </c:numRef>
          </c:val>
          <c:extLst>
            <c:ext xmlns:c16="http://schemas.microsoft.com/office/drawing/2014/chart" uri="{C3380CC4-5D6E-409C-BE32-E72D297353CC}">
              <c16:uniqueId val="{0000001C-8675-41DD-9E4F-61DDC876CD2D}"/>
            </c:ext>
          </c:extLst>
        </c:ser>
        <c:dLbls>
          <c:showLegendKey val="0"/>
          <c:showVal val="0"/>
          <c:showCatName val="0"/>
          <c:showSerName val="0"/>
          <c:showPercent val="0"/>
          <c:showBubbleSize val="0"/>
        </c:dLbls>
        <c:gapWidth val="150"/>
        <c:axId val="383308832"/>
        <c:axId val="383307712"/>
      </c:barChart>
      <c:scatterChart>
        <c:scatterStyle val="lineMarker"/>
        <c:varyColors val="0"/>
        <c:ser>
          <c:idx val="1"/>
          <c:order val="1"/>
          <c:tx>
            <c:v>広域連合全体</c:v>
          </c:tx>
          <c:spPr>
            <a:ln w="28575">
              <a:solidFill>
                <a:srgbClr val="BE4B48"/>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D-8675-41DD-9E4F-61DDC876CD2D}"/>
                </c:ext>
              </c:extLst>
            </c:dLbl>
            <c:dLbl>
              <c:idx val="1"/>
              <c:delete val="1"/>
              <c:extLst>
                <c:ext xmlns:c15="http://schemas.microsoft.com/office/drawing/2012/chart" uri="{CE6537A1-D6FC-4f65-9D91-7224C49458BB}"/>
                <c:ext xmlns:c16="http://schemas.microsoft.com/office/drawing/2014/chart" uri="{C3380CC4-5D6E-409C-BE32-E72D297353CC}">
                  <c16:uniqueId val="{0000001E-8675-41DD-9E4F-61DDC876CD2D}"/>
                </c:ext>
              </c:extLst>
            </c:dLbl>
            <c:dLbl>
              <c:idx val="2"/>
              <c:delete val="1"/>
              <c:extLst>
                <c:ext xmlns:c15="http://schemas.microsoft.com/office/drawing/2012/chart" uri="{CE6537A1-D6FC-4f65-9D91-7224C49458BB}"/>
                <c:ext xmlns:c16="http://schemas.microsoft.com/office/drawing/2014/chart" uri="{C3380CC4-5D6E-409C-BE32-E72D297353CC}">
                  <c16:uniqueId val="{0000001F-8675-41DD-9E4F-61DDC876CD2D}"/>
                </c:ext>
              </c:extLst>
            </c:dLbl>
            <c:dLbl>
              <c:idx val="3"/>
              <c:delete val="1"/>
              <c:extLst>
                <c:ext xmlns:c15="http://schemas.microsoft.com/office/drawing/2012/chart" uri="{CE6537A1-D6FC-4f65-9D91-7224C49458BB}"/>
                <c:ext xmlns:c16="http://schemas.microsoft.com/office/drawing/2014/chart" uri="{C3380CC4-5D6E-409C-BE32-E72D297353CC}">
                  <c16:uniqueId val="{00000020-8675-41DD-9E4F-61DDC876CD2D}"/>
                </c:ext>
              </c:extLst>
            </c:dLbl>
            <c:dLbl>
              <c:idx val="4"/>
              <c:delete val="1"/>
              <c:extLst>
                <c:ext xmlns:c15="http://schemas.microsoft.com/office/drawing/2012/chart" uri="{CE6537A1-D6FC-4f65-9D91-7224C49458BB}"/>
                <c:ext xmlns:c16="http://schemas.microsoft.com/office/drawing/2014/chart" uri="{C3380CC4-5D6E-409C-BE32-E72D297353CC}">
                  <c16:uniqueId val="{00000021-8675-41DD-9E4F-61DDC876CD2D}"/>
                </c:ext>
              </c:extLst>
            </c:dLbl>
            <c:dLbl>
              <c:idx val="5"/>
              <c:delete val="1"/>
              <c:extLst>
                <c:ext xmlns:c15="http://schemas.microsoft.com/office/drawing/2012/chart" uri="{CE6537A1-D6FC-4f65-9D91-7224C49458BB}"/>
                <c:ext xmlns:c16="http://schemas.microsoft.com/office/drawing/2014/chart" uri="{C3380CC4-5D6E-409C-BE32-E72D297353CC}">
                  <c16:uniqueId val="{00000022-8675-41DD-9E4F-61DDC876CD2D}"/>
                </c:ext>
              </c:extLst>
            </c:dLbl>
            <c:dLbl>
              <c:idx val="6"/>
              <c:layout>
                <c:manualLayout>
                  <c:x val="-0.13145244945132228"/>
                  <c:y val="-0.8716469746656379"/>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3-8675-41DD-9E4F-61DDC876CD2D}"/>
                </c:ext>
              </c:extLst>
            </c:dLbl>
            <c:numFmt formatCode="#,##0.00_ ;[Red]\-#,##0.00\ " sourceLinked="0"/>
            <c:spPr>
              <a:noFill/>
              <a:ln>
                <a:noFill/>
              </a:ln>
              <a:effectLst/>
            </c:spPr>
            <c:showLegendKey val="0"/>
            <c:showVal val="0"/>
            <c:showCatName val="1"/>
            <c:showSerName val="1"/>
            <c:showPercent val="0"/>
            <c:showBubbleSize val="0"/>
            <c:separator>
</c:separator>
            <c:showLeaderLines val="0"/>
            <c:extLst>
              <c:ext xmlns:c15="http://schemas.microsoft.com/office/drawing/2012/chart" uri="{CE6537A1-D6FC-4f65-9D91-7224C49458BB}">
                <c15:showLeaderLines val="0"/>
              </c:ext>
            </c:extLst>
          </c:dLbls>
          <c:xVal>
            <c:numRef>
              <c:f>地区別_歯科医療費!$AK$6:$AK$13</c:f>
              <c:numCache>
                <c:formatCode>General</c:formatCode>
                <c:ptCount val="8"/>
                <c:pt idx="0">
                  <c:v>2.7463712787141876</c:v>
                </c:pt>
                <c:pt idx="1">
                  <c:v>2.7463712787141876</c:v>
                </c:pt>
                <c:pt idx="2">
                  <c:v>2.7463712787141876</c:v>
                </c:pt>
                <c:pt idx="3">
                  <c:v>2.7463712787141876</c:v>
                </c:pt>
                <c:pt idx="4">
                  <c:v>2.7463712787141876</c:v>
                </c:pt>
                <c:pt idx="5">
                  <c:v>2.7463712787141876</c:v>
                </c:pt>
                <c:pt idx="6">
                  <c:v>2.7463712787141876</c:v>
                </c:pt>
                <c:pt idx="7">
                  <c:v>2.7463712787141876</c:v>
                </c:pt>
              </c:numCache>
            </c:numRef>
          </c:xVal>
          <c:yVal>
            <c:numRef>
              <c:f>地区別_歯科医療費!$AN$6:$AN$13</c:f>
              <c:numCache>
                <c:formatCode>General</c:formatCode>
                <c:ptCount val="8"/>
                <c:pt idx="0">
                  <c:v>0</c:v>
                </c:pt>
                <c:pt idx="1">
                  <c:v>0</c:v>
                </c:pt>
                <c:pt idx="2">
                  <c:v>0</c:v>
                </c:pt>
                <c:pt idx="3">
                  <c:v>0</c:v>
                </c:pt>
                <c:pt idx="4">
                  <c:v>0</c:v>
                </c:pt>
                <c:pt idx="5">
                  <c:v>0</c:v>
                </c:pt>
                <c:pt idx="6">
                  <c:v>0</c:v>
                </c:pt>
                <c:pt idx="7">
                  <c:v>999</c:v>
                </c:pt>
              </c:numCache>
            </c:numRef>
          </c:yVal>
          <c:smooth val="0"/>
          <c:extLst>
            <c:ext xmlns:c16="http://schemas.microsoft.com/office/drawing/2014/chart" uri="{C3380CC4-5D6E-409C-BE32-E72D297353CC}">
              <c16:uniqueId val="{00000024-8675-41DD-9E4F-61DDC876CD2D}"/>
            </c:ext>
          </c:extLst>
        </c:ser>
        <c:dLbls>
          <c:showLegendKey val="0"/>
          <c:showVal val="0"/>
          <c:showCatName val="0"/>
          <c:showSerName val="0"/>
          <c:showPercent val="0"/>
          <c:showBubbleSize val="0"/>
        </c:dLbls>
        <c:axId val="383311072"/>
        <c:axId val="383300992"/>
      </c:scatterChart>
      <c:catAx>
        <c:axId val="383308832"/>
        <c:scaling>
          <c:orientation val="maxMin"/>
        </c:scaling>
        <c:delete val="0"/>
        <c:axPos val="l"/>
        <c:numFmt formatCode="General" sourceLinked="0"/>
        <c:majorTickMark val="none"/>
        <c:minorTickMark val="none"/>
        <c:tickLblPos val="nextTo"/>
        <c:spPr>
          <a:ln w="9525">
            <a:solidFill>
              <a:srgbClr val="7F7F7F"/>
            </a:solidFill>
            <a:prstDash val="solid"/>
          </a:ln>
        </c:spPr>
        <c:crossAx val="383307712"/>
        <c:crosses val="autoZero"/>
        <c:auto val="1"/>
        <c:lblAlgn val="ctr"/>
        <c:lblOffset val="100"/>
        <c:noMultiLvlLbl val="0"/>
      </c:catAx>
      <c:valAx>
        <c:axId val="383307712"/>
        <c:scaling>
          <c:orientation val="minMax"/>
        </c:scaling>
        <c:delete val="0"/>
        <c:axPos val="t"/>
        <c:majorGridlines>
          <c:spPr>
            <a:ln w="9525">
              <a:solidFill>
                <a:srgbClr val="D9D9D9"/>
              </a:solidFill>
              <a:prstDash val="solid"/>
            </a:ln>
          </c:spPr>
        </c:majorGridlines>
        <c:title>
          <c:tx>
            <c:rich>
              <a:bodyPr/>
              <a:lstStyle/>
              <a:p>
                <a:pPr>
                  <a:defRPr/>
                </a:pPr>
                <a:r>
                  <a:rPr lang="en-US"/>
                  <a:t>(</a:t>
                </a:r>
                <a:r>
                  <a:rPr lang="ja-JP" altLang="en-US"/>
                  <a:t>件</a:t>
                </a:r>
                <a:r>
                  <a:rPr lang="en-US" altLang="ja-JP"/>
                  <a:t>/</a:t>
                </a:r>
                <a:r>
                  <a:rPr lang="ja-JP" altLang="en-US"/>
                  <a:t>人</a:t>
                </a:r>
                <a:r>
                  <a:rPr lang="en-US"/>
                  <a:t>)</a:t>
                </a:r>
                <a:r>
                  <a:rPr lang="ja-JP" altLang="en-US"/>
                  <a:t>　</a:t>
                </a:r>
                <a:endParaRPr lang="ja-JP"/>
              </a:p>
            </c:rich>
          </c:tx>
          <c:layout>
            <c:manualLayout>
              <c:xMode val="edge"/>
              <c:yMode val="edge"/>
              <c:x val="0.91464064983332516"/>
              <c:y val="3.8191631301440328E-2"/>
            </c:manualLayout>
          </c:layout>
          <c:overlay val="0"/>
        </c:title>
        <c:numFmt formatCode="#,##0.00_ ;[Red]\-#,##0.00\ " sourceLinked="0"/>
        <c:majorTickMark val="out"/>
        <c:minorTickMark val="none"/>
        <c:tickLblPos val="nextTo"/>
        <c:spPr>
          <a:ln w="9525">
            <a:solidFill>
              <a:srgbClr val="7F7F7F"/>
            </a:solidFill>
            <a:prstDash val="solid"/>
          </a:ln>
        </c:spPr>
        <c:crossAx val="383308832"/>
        <c:crosses val="autoZero"/>
        <c:crossBetween val="between"/>
      </c:valAx>
      <c:valAx>
        <c:axId val="383300992"/>
        <c:scaling>
          <c:orientation val="minMax"/>
          <c:max val="50"/>
          <c:min val="0"/>
        </c:scaling>
        <c:delete val="1"/>
        <c:axPos val="r"/>
        <c:numFmt formatCode="General" sourceLinked="1"/>
        <c:majorTickMark val="out"/>
        <c:minorTickMark val="none"/>
        <c:tickLblPos val="nextTo"/>
        <c:crossAx val="383311072"/>
        <c:crosses val="max"/>
        <c:crossBetween val="midCat"/>
      </c:valAx>
      <c:valAx>
        <c:axId val="383311072"/>
        <c:scaling>
          <c:orientation val="minMax"/>
        </c:scaling>
        <c:delete val="1"/>
        <c:axPos val="b"/>
        <c:numFmt formatCode="General" sourceLinked="1"/>
        <c:majorTickMark val="out"/>
        <c:minorTickMark val="none"/>
        <c:tickLblPos val="nextTo"/>
        <c:crossAx val="383300992"/>
        <c:crosses val="autoZero"/>
        <c:crossBetween val="midCat"/>
      </c:valAx>
      <c:spPr>
        <a:ln>
          <a:solidFill>
            <a:srgbClr val="7F7F7F"/>
          </a:solidFill>
        </a:ln>
      </c:spPr>
    </c:plotArea>
    <c:legend>
      <c:legendPos val="r"/>
      <c:layout>
        <c:manualLayout>
          <c:xMode val="edge"/>
          <c:yMode val="edge"/>
          <c:x val="0.17445751865286502"/>
          <c:y val="1.1355737395570652E-2"/>
          <c:w val="0.63740408151228289"/>
          <c:h val="3.3575221486346195E-2"/>
        </c:manualLayout>
      </c:layout>
      <c:overlay val="0"/>
      <c:spPr>
        <a:ln>
          <a:solidFill>
            <a:srgbClr val="7F7F7F"/>
          </a:solidFill>
        </a:ln>
      </c:spPr>
    </c:legend>
    <c:plotVisOnly val="0"/>
    <c:dispBlanksAs val="gap"/>
    <c:showDLblsOverMax val="0"/>
  </c:chart>
  <c:spPr>
    <a:ln w="9525">
      <a:solidFill>
        <a:srgbClr val="7F7F7F"/>
      </a:solidFill>
      <a:prstDash val="solid"/>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image" Target="../media/image8.png"/></Relationships>
</file>

<file path=xl/drawings/_rels/drawing21.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2.xml.rels><?xml version="1.0" encoding="UTF-8" standalone="yes"?>
<Relationships xmlns="http://schemas.openxmlformats.org/package/2006/relationships"><Relationship Id="rId1" Type="http://schemas.openxmlformats.org/officeDocument/2006/relationships/image" Target="../media/image9.png"/></Relationships>
</file>

<file path=xl/drawings/_rels/drawing23.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5.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7.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20</xdr:row>
      <xdr:rowOff>0</xdr:rowOff>
    </xdr:from>
    <xdr:to>
      <xdr:col>9</xdr:col>
      <xdr:colOff>472441</xdr:colOff>
      <xdr:row>49</xdr:row>
      <xdr:rowOff>95251</xdr:rowOff>
    </xdr:to>
    <xdr:graphicFrame macro="">
      <xdr:nvGraphicFramePr>
        <xdr:cNvPr id="2" name="グラフ 1">
          <a:extLst>
            <a:ext uri="{FF2B5EF4-FFF2-40B4-BE49-F238E27FC236}">
              <a16:creationId xmlns:a16="http://schemas.microsoft.com/office/drawing/2014/main" id="{046F982B-726C-49AB-AB0F-AC21033EFE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81</xdr:row>
      <xdr:rowOff>0</xdr:rowOff>
    </xdr:to>
    <xdr:pic>
      <xdr:nvPicPr>
        <xdr:cNvPr id="3" name="図 2">
          <a:extLst>
            <a:ext uri="{FF2B5EF4-FFF2-40B4-BE49-F238E27FC236}">
              <a16:creationId xmlns:a16="http://schemas.microsoft.com/office/drawing/2014/main" id="{798EE716-983B-489C-8DB7-7248AA51642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3"/>
        <a:stretch/>
      </xdr:blipFill>
      <xdr:spPr>
        <a:xfrm>
          <a:off x="1152525" y="3162300"/>
          <a:ext cx="7221600" cy="108013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1207320</xdr:colOff>
      <xdr:row>74</xdr:row>
      <xdr:rowOff>97200</xdr:rowOff>
    </xdr:to>
    <xdr:graphicFrame macro="">
      <xdr:nvGraphicFramePr>
        <xdr:cNvPr id="2" name="グラフ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81</xdr:row>
      <xdr:rowOff>0</xdr:rowOff>
    </xdr:to>
    <xdr:pic>
      <xdr:nvPicPr>
        <xdr:cNvPr id="3" name="図 2">
          <a:extLst>
            <a:ext uri="{FF2B5EF4-FFF2-40B4-BE49-F238E27FC236}">
              <a16:creationId xmlns:a16="http://schemas.microsoft.com/office/drawing/2014/main" id="{4BE940EF-548E-49E2-9569-2A603E970F0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 b="71399"/>
        <a:stretch/>
      </xdr:blipFill>
      <xdr:spPr>
        <a:xfrm>
          <a:off x="1152525" y="3162300"/>
          <a:ext cx="7221600" cy="108013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1207320</xdr:colOff>
      <xdr:row>74</xdr:row>
      <xdr:rowOff>97200</xdr:rowOff>
    </xdr:to>
    <xdr:graphicFrame macro="">
      <xdr:nvGraphicFramePr>
        <xdr:cNvPr id="2" name="グラフ 1">
          <a:extLst>
            <a:ext uri="{FF2B5EF4-FFF2-40B4-BE49-F238E27FC236}">
              <a16:creationId xmlns:a16="http://schemas.microsoft.com/office/drawing/2014/main" id="{BB2DCC64-423D-4FA2-B8C8-0E68ED0AA7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171449</xdr:rowOff>
    </xdr:to>
    <xdr:pic>
      <xdr:nvPicPr>
        <xdr:cNvPr id="3" name="図 2">
          <a:extLst>
            <a:ext uri="{FF2B5EF4-FFF2-40B4-BE49-F238E27FC236}">
              <a16:creationId xmlns:a16="http://schemas.microsoft.com/office/drawing/2014/main" id="{6E939895-945C-4902-B3BC-134D6059724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0"/>
        <a:stretch/>
      </xdr:blipFill>
      <xdr:spPr>
        <a:xfrm>
          <a:off x="1152525" y="3162300"/>
          <a:ext cx="7221600" cy="1080134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1207320</xdr:colOff>
      <xdr:row>74</xdr:row>
      <xdr:rowOff>97200</xdr:rowOff>
    </xdr:to>
    <xdr:graphicFrame macro="">
      <xdr:nvGraphicFramePr>
        <xdr:cNvPr id="2" name="グラフ 1">
          <a:extLst>
            <a:ext uri="{FF2B5EF4-FFF2-40B4-BE49-F238E27FC236}">
              <a16:creationId xmlns:a16="http://schemas.microsoft.com/office/drawing/2014/main" id="{90E7B07C-27F6-4405-B549-E327EED12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171448</xdr:rowOff>
    </xdr:to>
    <xdr:pic>
      <xdr:nvPicPr>
        <xdr:cNvPr id="3" name="図 2">
          <a:extLst>
            <a:ext uri="{FF2B5EF4-FFF2-40B4-BE49-F238E27FC236}">
              <a16:creationId xmlns:a16="http://schemas.microsoft.com/office/drawing/2014/main" id="{161082DB-9424-4462-8729-7C54061994A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52525" y="3162300"/>
          <a:ext cx="7221600" cy="1080134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1207320</xdr:colOff>
      <xdr:row>74</xdr:row>
      <xdr:rowOff>97200</xdr:rowOff>
    </xdr:to>
    <xdr:graphicFrame macro="">
      <xdr:nvGraphicFramePr>
        <xdr:cNvPr id="2" name="グラフ 1">
          <a:extLst>
            <a:ext uri="{FF2B5EF4-FFF2-40B4-BE49-F238E27FC236}">
              <a16:creationId xmlns:a16="http://schemas.microsoft.com/office/drawing/2014/main" id="{ED803592-BA0D-4EF6-B95E-7B2FBB6B7B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171448</xdr:rowOff>
    </xdr:to>
    <xdr:pic>
      <xdr:nvPicPr>
        <xdr:cNvPr id="3" name="図 2">
          <a:extLst>
            <a:ext uri="{FF2B5EF4-FFF2-40B4-BE49-F238E27FC236}">
              <a16:creationId xmlns:a16="http://schemas.microsoft.com/office/drawing/2014/main" id="{078386F7-EAC3-4536-9A2E-0861F6989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52525" y="3162300"/>
          <a:ext cx="7221600" cy="1080134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1207320</xdr:colOff>
      <xdr:row>74</xdr:row>
      <xdr:rowOff>97200</xdr:rowOff>
    </xdr:to>
    <xdr:graphicFrame macro="">
      <xdr:nvGraphicFramePr>
        <xdr:cNvPr id="2" name="グラフ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79</xdr:row>
      <xdr:rowOff>0</xdr:rowOff>
    </xdr:from>
    <xdr:to>
      <xdr:col>9</xdr:col>
      <xdr:colOff>1207320</xdr:colOff>
      <xdr:row>151</xdr:row>
      <xdr:rowOff>97200</xdr:rowOff>
    </xdr:to>
    <xdr:graphicFrame macro="">
      <xdr:nvGraphicFramePr>
        <xdr:cNvPr id="3" name="グラフ 2">
          <a:extLst>
            <a:ext uri="{FF2B5EF4-FFF2-40B4-BE49-F238E27FC236}">
              <a16:creationId xmlns:a16="http://schemas.microsoft.com/office/drawing/2014/main" id="{161CECF5-F702-4F24-BA4A-813D170B79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1207320</xdr:colOff>
      <xdr:row>74</xdr:row>
      <xdr:rowOff>97200</xdr:rowOff>
    </xdr:to>
    <xdr:graphicFrame macro="">
      <xdr:nvGraphicFramePr>
        <xdr:cNvPr id="2" name="グラフ 1">
          <a:extLst>
            <a:ext uri="{FF2B5EF4-FFF2-40B4-BE49-F238E27FC236}">
              <a16:creationId xmlns:a16="http://schemas.microsoft.com/office/drawing/2014/main" id="{2F1CE1D3-CC57-4E2D-A801-1B1A5303D8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81</xdr:row>
      <xdr:rowOff>0</xdr:rowOff>
    </xdr:to>
    <xdr:pic>
      <xdr:nvPicPr>
        <xdr:cNvPr id="3" name="図 2">
          <a:extLst>
            <a:ext uri="{FF2B5EF4-FFF2-40B4-BE49-F238E27FC236}">
              <a16:creationId xmlns:a16="http://schemas.microsoft.com/office/drawing/2014/main" id="{AAE6EA9A-74DD-46E1-BA30-B887E968ED7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2"/>
        <a:stretch/>
      </xdr:blipFill>
      <xdr:spPr>
        <a:xfrm>
          <a:off x="1152525" y="3162300"/>
          <a:ext cx="7221600" cy="108013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1207320</xdr:colOff>
      <xdr:row>74</xdr:row>
      <xdr:rowOff>97200</xdr:rowOff>
    </xdr:to>
    <xdr:graphicFrame macro="">
      <xdr:nvGraphicFramePr>
        <xdr:cNvPr id="2" name="グラフ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79</xdr:row>
      <xdr:rowOff>0</xdr:rowOff>
    </xdr:from>
    <xdr:to>
      <xdr:col>9</xdr:col>
      <xdr:colOff>1207320</xdr:colOff>
      <xdr:row>151</xdr:row>
      <xdr:rowOff>97200</xdr:rowOff>
    </xdr:to>
    <xdr:graphicFrame macro="">
      <xdr:nvGraphicFramePr>
        <xdr:cNvPr id="3" name="グラフ 2">
          <a:extLst>
            <a:ext uri="{FF2B5EF4-FFF2-40B4-BE49-F238E27FC236}">
              <a16:creationId xmlns:a16="http://schemas.microsoft.com/office/drawing/2014/main" id="{F63D2FC2-DAC1-4EBC-AE32-6F5053623A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81</xdr:row>
      <xdr:rowOff>2</xdr:rowOff>
    </xdr:to>
    <xdr:pic>
      <xdr:nvPicPr>
        <xdr:cNvPr id="4" name="図 3">
          <a:extLst>
            <a:ext uri="{FF2B5EF4-FFF2-40B4-BE49-F238E27FC236}">
              <a16:creationId xmlns:a16="http://schemas.microsoft.com/office/drawing/2014/main" id="{B146F713-5332-4492-A2FA-C53CAFF533C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0"/>
        <a:stretch/>
      </xdr:blipFill>
      <xdr:spPr>
        <a:xfrm>
          <a:off x="1152525" y="3162300"/>
          <a:ext cx="7221600" cy="1080135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1207320</xdr:colOff>
      <xdr:row>74</xdr:row>
      <xdr:rowOff>97200</xdr:rowOff>
    </xdr:to>
    <xdr:graphicFrame macro="">
      <xdr:nvGraphicFramePr>
        <xdr:cNvPr id="2" name="グラフ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79</xdr:row>
      <xdr:rowOff>0</xdr:rowOff>
    </xdr:from>
    <xdr:to>
      <xdr:col>9</xdr:col>
      <xdr:colOff>1207320</xdr:colOff>
      <xdr:row>151</xdr:row>
      <xdr:rowOff>97200</xdr:rowOff>
    </xdr:to>
    <xdr:graphicFrame macro="">
      <xdr:nvGraphicFramePr>
        <xdr:cNvPr id="3" name="グラフ 2">
          <a:extLst>
            <a:ext uri="{FF2B5EF4-FFF2-40B4-BE49-F238E27FC236}">
              <a16:creationId xmlns:a16="http://schemas.microsoft.com/office/drawing/2014/main" id="{7DA0E07F-5A98-4310-82D3-17A52D644B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171448</xdr:rowOff>
    </xdr:to>
    <xdr:pic>
      <xdr:nvPicPr>
        <xdr:cNvPr id="3" name="図 2">
          <a:extLst>
            <a:ext uri="{FF2B5EF4-FFF2-40B4-BE49-F238E27FC236}">
              <a16:creationId xmlns:a16="http://schemas.microsoft.com/office/drawing/2014/main" id="{907E960D-F966-4914-93EF-948B5E87406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52525" y="3162300"/>
          <a:ext cx="7221600" cy="1080134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209549</xdr:rowOff>
    </xdr:from>
    <xdr:to>
      <xdr:col>9</xdr:col>
      <xdr:colOff>1207320</xdr:colOff>
      <xdr:row>74</xdr:row>
      <xdr:rowOff>97199</xdr:rowOff>
    </xdr:to>
    <xdr:graphicFrame macro="">
      <xdr:nvGraphicFramePr>
        <xdr:cNvPr id="2" name="グラフ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79</xdr:row>
      <xdr:rowOff>0</xdr:rowOff>
    </xdr:from>
    <xdr:to>
      <xdr:col>9</xdr:col>
      <xdr:colOff>1207320</xdr:colOff>
      <xdr:row>151</xdr:row>
      <xdr:rowOff>97200</xdr:rowOff>
    </xdr:to>
    <xdr:graphicFrame macro="">
      <xdr:nvGraphicFramePr>
        <xdr:cNvPr id="3" name="グラフ 2">
          <a:extLst>
            <a:ext uri="{FF2B5EF4-FFF2-40B4-BE49-F238E27FC236}">
              <a16:creationId xmlns:a16="http://schemas.microsoft.com/office/drawing/2014/main" id="{7C5A045F-431B-427D-B620-7C572E1757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600075</xdr:colOff>
      <xdr:row>17</xdr:row>
      <xdr:rowOff>161925</xdr:rowOff>
    </xdr:from>
    <xdr:to>
      <xdr:col>13</xdr:col>
      <xdr:colOff>516000</xdr:colOff>
      <xdr:row>80</xdr:row>
      <xdr:rowOff>161923</xdr:rowOff>
    </xdr:to>
    <xdr:pic>
      <xdr:nvPicPr>
        <xdr:cNvPr id="3" name="図 2">
          <a:extLst>
            <a:ext uri="{FF2B5EF4-FFF2-40B4-BE49-F238E27FC236}">
              <a16:creationId xmlns:a16="http://schemas.microsoft.com/office/drawing/2014/main" id="{8B12DE8F-7AAA-4BC3-9E0A-54A455AF85F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28" t="-24" r="528" b="71424"/>
        <a:stretch/>
      </xdr:blipFill>
      <xdr:spPr>
        <a:xfrm>
          <a:off x="1114425" y="3152775"/>
          <a:ext cx="7221600" cy="1080134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1207320</xdr:colOff>
      <xdr:row>74</xdr:row>
      <xdr:rowOff>97200</xdr:rowOff>
    </xdr:to>
    <xdr:graphicFrame macro="">
      <xdr:nvGraphicFramePr>
        <xdr:cNvPr id="2" name="グラフ 1">
          <a:extLst>
            <a:ext uri="{FF2B5EF4-FFF2-40B4-BE49-F238E27FC236}">
              <a16:creationId xmlns:a16="http://schemas.microsoft.com/office/drawing/2014/main" id="{DC399E23-9FFF-4015-A7E6-CD773BDE62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79</xdr:row>
      <xdr:rowOff>0</xdr:rowOff>
    </xdr:from>
    <xdr:to>
      <xdr:col>9</xdr:col>
      <xdr:colOff>1207320</xdr:colOff>
      <xdr:row>151</xdr:row>
      <xdr:rowOff>97200</xdr:rowOff>
    </xdr:to>
    <xdr:graphicFrame macro="">
      <xdr:nvGraphicFramePr>
        <xdr:cNvPr id="3" name="グラフ 2">
          <a:extLst>
            <a:ext uri="{FF2B5EF4-FFF2-40B4-BE49-F238E27FC236}">
              <a16:creationId xmlns:a16="http://schemas.microsoft.com/office/drawing/2014/main" id="{39A0D39F-340F-4855-81A2-1371ECBCAB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171448</xdr:rowOff>
    </xdr:to>
    <xdr:pic>
      <xdr:nvPicPr>
        <xdr:cNvPr id="3" name="図 2">
          <a:extLst>
            <a:ext uri="{FF2B5EF4-FFF2-40B4-BE49-F238E27FC236}">
              <a16:creationId xmlns:a16="http://schemas.microsoft.com/office/drawing/2014/main" id="{9521C58F-D320-4F45-BF0B-BD850084390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52525" y="3162300"/>
          <a:ext cx="7221600" cy="1080134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1207320</xdr:colOff>
      <xdr:row>74</xdr:row>
      <xdr:rowOff>97200</xdr:rowOff>
    </xdr:to>
    <xdr:graphicFrame macro="">
      <xdr:nvGraphicFramePr>
        <xdr:cNvPr id="2" name="グラフ 1">
          <a:extLst>
            <a:ext uri="{FF2B5EF4-FFF2-40B4-BE49-F238E27FC236}">
              <a16:creationId xmlns:a16="http://schemas.microsoft.com/office/drawing/2014/main" id="{E329B53F-94CE-4814-A661-DBC04200E4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209549</xdr:rowOff>
    </xdr:from>
    <xdr:to>
      <xdr:col>9</xdr:col>
      <xdr:colOff>1207320</xdr:colOff>
      <xdr:row>74</xdr:row>
      <xdr:rowOff>97199</xdr:rowOff>
    </xdr:to>
    <xdr:graphicFrame macro="">
      <xdr:nvGraphicFramePr>
        <xdr:cNvPr id="2" name="グラフ 1">
          <a:extLst>
            <a:ext uri="{FF2B5EF4-FFF2-40B4-BE49-F238E27FC236}">
              <a16:creationId xmlns:a16="http://schemas.microsoft.com/office/drawing/2014/main" id="{D0A6DB90-7731-4C9B-9D19-B4B65FCB43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81</xdr:row>
      <xdr:rowOff>35391</xdr:rowOff>
    </xdr:to>
    <xdr:pic>
      <xdr:nvPicPr>
        <xdr:cNvPr id="3" name="図 2">
          <a:extLst>
            <a:ext uri="{FF2B5EF4-FFF2-40B4-BE49-F238E27FC236}">
              <a16:creationId xmlns:a16="http://schemas.microsoft.com/office/drawing/2014/main" id="{0CEF51FC-F7CB-46AE-8195-2818E3D9750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307"/>
        <a:stretch/>
      </xdr:blipFill>
      <xdr:spPr>
        <a:xfrm>
          <a:off x="1152525" y="3162300"/>
          <a:ext cx="7221600" cy="1083674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1207320</xdr:colOff>
      <xdr:row>74</xdr:row>
      <xdr:rowOff>97200</xdr:rowOff>
    </xdr:to>
    <xdr:graphicFrame macro="">
      <xdr:nvGraphicFramePr>
        <xdr:cNvPr id="2" name="グラフ 1">
          <a:extLst>
            <a:ext uri="{FF2B5EF4-FFF2-40B4-BE49-F238E27FC236}">
              <a16:creationId xmlns:a16="http://schemas.microsoft.com/office/drawing/2014/main" id="{20C8EC92-1995-4CA3-B684-F36BB7454C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619125</xdr:colOff>
      <xdr:row>18</xdr:row>
      <xdr:rowOff>0</xdr:rowOff>
    </xdr:from>
    <xdr:to>
      <xdr:col>13</xdr:col>
      <xdr:colOff>535050</xdr:colOff>
      <xdr:row>81</xdr:row>
      <xdr:rowOff>1</xdr:rowOff>
    </xdr:to>
    <xdr:pic>
      <xdr:nvPicPr>
        <xdr:cNvPr id="3" name="図 2">
          <a:extLst>
            <a:ext uri="{FF2B5EF4-FFF2-40B4-BE49-F238E27FC236}">
              <a16:creationId xmlns:a16="http://schemas.microsoft.com/office/drawing/2014/main" id="{888C4773-77C1-42AD-BBB8-438AAB95877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64" t="-1" r="264" b="71402"/>
        <a:stretch/>
      </xdr:blipFill>
      <xdr:spPr>
        <a:xfrm>
          <a:off x="1133475" y="3162300"/>
          <a:ext cx="7221600" cy="1080135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19</xdr:col>
      <xdr:colOff>438975</xdr:colOff>
      <xdr:row>77</xdr:row>
      <xdr:rowOff>979</xdr:rowOff>
    </xdr:to>
    <xdr:graphicFrame macro="">
      <xdr:nvGraphicFramePr>
        <xdr:cNvPr id="2" name="グラフ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3</xdr:row>
      <xdr:rowOff>0</xdr:rowOff>
    </xdr:from>
    <xdr:to>
      <xdr:col>8</xdr:col>
      <xdr:colOff>372893</xdr:colOff>
      <xdr:row>77</xdr:row>
      <xdr:rowOff>3070</xdr:rowOff>
    </xdr:to>
    <xdr:graphicFrame macro="">
      <xdr:nvGraphicFramePr>
        <xdr:cNvPr id="3" name="グラフ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19</xdr:col>
      <xdr:colOff>438975</xdr:colOff>
      <xdr:row>76</xdr:row>
      <xdr:rowOff>174150</xdr:rowOff>
    </xdr:to>
    <xdr:graphicFrame macro="">
      <xdr:nvGraphicFramePr>
        <xdr:cNvPr id="2" name="グラフ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3</xdr:row>
      <xdr:rowOff>0</xdr:rowOff>
    </xdr:from>
    <xdr:to>
      <xdr:col>8</xdr:col>
      <xdr:colOff>372300</xdr:colOff>
      <xdr:row>76</xdr:row>
      <xdr:rowOff>174150</xdr:rowOff>
    </xdr:to>
    <xdr:graphicFrame macro="">
      <xdr:nvGraphicFramePr>
        <xdr:cNvPr id="3" name="グラフ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352424</xdr:colOff>
      <xdr:row>82</xdr:row>
      <xdr:rowOff>0</xdr:rowOff>
    </xdr:from>
    <xdr:to>
      <xdr:col>8</xdr:col>
      <xdr:colOff>372299</xdr:colOff>
      <xdr:row>156</xdr:row>
      <xdr:rowOff>2700</xdr:rowOff>
    </xdr:to>
    <xdr:graphicFrame macro="">
      <xdr:nvGraphicFramePr>
        <xdr:cNvPr id="4" name="グラフ 3">
          <a:extLst>
            <a:ext uri="{FF2B5EF4-FFF2-40B4-BE49-F238E27FC236}">
              <a16:creationId xmlns:a16="http://schemas.microsoft.com/office/drawing/2014/main" id="{CA56E58C-B82E-4DA9-B709-D291A5D86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9</xdr:col>
      <xdr:colOff>146686</xdr:colOff>
      <xdr:row>31</xdr:row>
      <xdr:rowOff>170181</xdr:rowOff>
    </xdr:to>
    <xdr:graphicFrame macro="">
      <xdr:nvGraphicFramePr>
        <xdr:cNvPr id="2" name="グラフ 1">
          <a:extLst>
            <a:ext uri="{FF2B5EF4-FFF2-40B4-BE49-F238E27FC236}">
              <a16:creationId xmlns:a16="http://schemas.microsoft.com/office/drawing/2014/main" id="{AB88B1E7-DEAE-47BF-8298-3A24CECDB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22</xdr:row>
      <xdr:rowOff>0</xdr:rowOff>
    </xdr:from>
    <xdr:to>
      <xdr:col>8</xdr:col>
      <xdr:colOff>631907</xdr:colOff>
      <xdr:row>43</xdr:row>
      <xdr:rowOff>107550</xdr:rowOff>
    </xdr:to>
    <xdr:graphicFrame macro="">
      <xdr:nvGraphicFramePr>
        <xdr:cNvPr id="2" name="グラフ4">
          <a:extLst>
            <a:ext uri="{FF2B5EF4-FFF2-40B4-BE49-F238E27FC236}">
              <a16:creationId xmlns:a16="http://schemas.microsoft.com/office/drawing/2014/main" id="{1BA12EC1-DD96-4952-8169-7D2622FA50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50</xdr:row>
      <xdr:rowOff>0</xdr:rowOff>
    </xdr:from>
    <xdr:to>
      <xdr:col>8</xdr:col>
      <xdr:colOff>631400</xdr:colOff>
      <xdr:row>71</xdr:row>
      <xdr:rowOff>107550</xdr:rowOff>
    </xdr:to>
    <xdr:graphicFrame macro="">
      <xdr:nvGraphicFramePr>
        <xdr:cNvPr id="3" name="グラフ4">
          <a:extLst>
            <a:ext uri="{FF2B5EF4-FFF2-40B4-BE49-F238E27FC236}">
              <a16:creationId xmlns:a16="http://schemas.microsoft.com/office/drawing/2014/main" id="{DE694F1A-248A-4DC6-918B-316C6A92B2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9</xdr:col>
      <xdr:colOff>523875</xdr:colOff>
      <xdr:row>74</xdr:row>
      <xdr:rowOff>57151</xdr:rowOff>
    </xdr:to>
    <xdr:graphicFrame macro="">
      <xdr:nvGraphicFramePr>
        <xdr:cNvPr id="2" name="グラフ 1">
          <a:extLst>
            <a:ext uri="{FF2B5EF4-FFF2-40B4-BE49-F238E27FC236}">
              <a16:creationId xmlns:a16="http://schemas.microsoft.com/office/drawing/2014/main" id="{2B2156E0-E171-43A7-A4EB-0FF569AA1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0</xdr:colOff>
      <xdr:row>2</xdr:row>
      <xdr:rowOff>0</xdr:rowOff>
    </xdr:from>
    <xdr:to>
      <xdr:col>12</xdr:col>
      <xdr:colOff>628200</xdr:colOff>
      <xdr:row>74</xdr:row>
      <xdr:rowOff>97200</xdr:rowOff>
    </xdr:to>
    <xdr:graphicFrame macro="">
      <xdr:nvGraphicFramePr>
        <xdr:cNvPr id="2" name="グラフ 1">
          <a:extLst>
            <a:ext uri="{FF2B5EF4-FFF2-40B4-BE49-F238E27FC236}">
              <a16:creationId xmlns:a16="http://schemas.microsoft.com/office/drawing/2014/main" id="{3D54FC75-7255-4A9D-A4AF-6A88768BC2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2</xdr:row>
      <xdr:rowOff>0</xdr:rowOff>
    </xdr:from>
    <xdr:to>
      <xdr:col>12</xdr:col>
      <xdr:colOff>628200</xdr:colOff>
      <xdr:row>74</xdr:row>
      <xdr:rowOff>97200</xdr:rowOff>
    </xdr:to>
    <xdr:graphicFrame macro="">
      <xdr:nvGraphicFramePr>
        <xdr:cNvPr id="2" name="グラフ 1">
          <a:extLst>
            <a:ext uri="{FF2B5EF4-FFF2-40B4-BE49-F238E27FC236}">
              <a16:creationId xmlns:a16="http://schemas.microsoft.com/office/drawing/2014/main" id="{9CF282CF-8354-46DC-ADB0-B31B027E67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22</xdr:row>
      <xdr:rowOff>209549</xdr:rowOff>
    </xdr:from>
    <xdr:to>
      <xdr:col>13</xdr:col>
      <xdr:colOff>676875</xdr:colOff>
      <xdr:row>60</xdr:row>
      <xdr:rowOff>136349</xdr:rowOff>
    </xdr:to>
    <xdr:graphicFrame macro="">
      <xdr:nvGraphicFramePr>
        <xdr:cNvPr id="2" name="グラフ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25</xdr:row>
      <xdr:rowOff>47625</xdr:rowOff>
    </xdr:from>
    <xdr:to>
      <xdr:col>8</xdr:col>
      <xdr:colOff>554356</xdr:colOff>
      <xdr:row>55</xdr:row>
      <xdr:rowOff>104775</xdr:rowOff>
    </xdr:to>
    <xdr:graphicFrame macro="">
      <xdr:nvGraphicFramePr>
        <xdr:cNvPr id="2" name="グラフ 1">
          <a:extLst>
            <a:ext uri="{FF2B5EF4-FFF2-40B4-BE49-F238E27FC236}">
              <a16:creationId xmlns:a16="http://schemas.microsoft.com/office/drawing/2014/main" id="{E9F18307-821D-42C1-9E4B-2C5C6DB2FB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29</xdr:row>
      <xdr:rowOff>0</xdr:rowOff>
    </xdr:from>
    <xdr:to>
      <xdr:col>11</xdr:col>
      <xdr:colOff>182881</xdr:colOff>
      <xdr:row>53</xdr:row>
      <xdr:rowOff>171450</xdr:rowOff>
    </xdr:to>
    <xdr:graphicFrame macro="">
      <xdr:nvGraphicFramePr>
        <xdr:cNvPr id="2" name="グラフ 1">
          <a:extLst>
            <a:ext uri="{FF2B5EF4-FFF2-40B4-BE49-F238E27FC236}">
              <a16:creationId xmlns:a16="http://schemas.microsoft.com/office/drawing/2014/main" id="{2BE13AB9-F450-4AFA-A0E2-3A7C2D7C3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7</xdr:col>
      <xdr:colOff>665850</xdr:colOff>
      <xdr:row>46</xdr:row>
      <xdr:rowOff>29850</xdr:rowOff>
    </xdr:to>
    <xdr:graphicFrame macro="">
      <xdr:nvGraphicFramePr>
        <xdr:cNvPr id="2" name="グラフ 1">
          <a:extLst>
            <a:ext uri="{FF2B5EF4-FFF2-40B4-BE49-F238E27FC236}">
              <a16:creationId xmlns:a16="http://schemas.microsoft.com/office/drawing/2014/main" id="{2D0BBD0F-CEFB-489F-AD82-E2BFAC1335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10</xdr:col>
      <xdr:colOff>687706</xdr:colOff>
      <xdr:row>55</xdr:row>
      <xdr:rowOff>171450</xdr:rowOff>
    </xdr:to>
    <xdr:graphicFrame macro="">
      <xdr:nvGraphicFramePr>
        <xdr:cNvPr id="2" name="グラフ 1">
          <a:extLst>
            <a:ext uri="{FF2B5EF4-FFF2-40B4-BE49-F238E27FC236}">
              <a16:creationId xmlns:a16="http://schemas.microsoft.com/office/drawing/2014/main" id="{5DC5BB29-3FA1-4D7A-BFFE-49406C88D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1207320</xdr:colOff>
      <xdr:row>74</xdr:row>
      <xdr:rowOff>97200</xdr:rowOff>
    </xdr:to>
    <xdr:graphicFrame macro="">
      <xdr:nvGraphicFramePr>
        <xdr:cNvPr id="2" name="グラフ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628650</xdr:colOff>
      <xdr:row>18</xdr:row>
      <xdr:rowOff>0</xdr:rowOff>
    </xdr:from>
    <xdr:to>
      <xdr:col>13</xdr:col>
      <xdr:colOff>652125</xdr:colOff>
      <xdr:row>81</xdr:row>
      <xdr:rowOff>226</xdr:rowOff>
    </xdr:to>
    <xdr:pic>
      <xdr:nvPicPr>
        <xdr:cNvPr id="3" name="図 2">
          <a:extLst>
            <a:ext uri="{FF2B5EF4-FFF2-40B4-BE49-F238E27FC236}">
              <a16:creationId xmlns:a16="http://schemas.microsoft.com/office/drawing/2014/main" id="{7A357A51-67ED-40D3-800D-21642143A0F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598"/>
        <a:stretch/>
      </xdr:blipFill>
      <xdr:spPr>
        <a:xfrm>
          <a:off x="1143000" y="3162300"/>
          <a:ext cx="7272000" cy="108015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1207320</xdr:colOff>
      <xdr:row>74</xdr:row>
      <xdr:rowOff>97200</xdr:rowOff>
    </xdr:to>
    <xdr:graphicFrame macro="">
      <xdr:nvGraphicFramePr>
        <xdr:cNvPr id="2" name="グラフ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0</xdr:colOff>
      <xdr:row>17</xdr:row>
      <xdr:rowOff>152400</xdr:rowOff>
    </xdr:from>
    <xdr:to>
      <xdr:col>13</xdr:col>
      <xdr:colOff>611250</xdr:colOff>
      <xdr:row>80</xdr:row>
      <xdr:rowOff>152399</xdr:rowOff>
    </xdr:to>
    <xdr:pic>
      <xdr:nvPicPr>
        <xdr:cNvPr id="3" name="図 2">
          <a:extLst>
            <a:ext uri="{FF2B5EF4-FFF2-40B4-BE49-F238E27FC236}">
              <a16:creationId xmlns:a16="http://schemas.microsoft.com/office/drawing/2014/main" id="{FA110421-B8BE-4135-9E30-8BC9271D3C3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52" r="-1" b="71455"/>
        <a:stretch/>
      </xdr:blipFill>
      <xdr:spPr>
        <a:xfrm>
          <a:off x="1152525" y="3143250"/>
          <a:ext cx="7221600" cy="108013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1207320</xdr:colOff>
      <xdr:row>74</xdr:row>
      <xdr:rowOff>97200</xdr:rowOff>
    </xdr:to>
    <xdr:graphicFrame macro="">
      <xdr:nvGraphicFramePr>
        <xdr:cNvPr id="2" name="グラフ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ユーザー定義 1">
    <a:majorFont>
      <a:latin typeface="ＭＳ 明朝"/>
      <a:ea typeface="ＭＳ 明朝"/>
      <a:cs typeface=""/>
    </a:majorFont>
    <a:minorFont>
      <a:latin typeface="ＭＳ 明朝"/>
      <a:ea typeface="ＭＳ 明朝"/>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ユーザー定義 1">
    <a:majorFont>
      <a:latin typeface="ＭＳ 明朝"/>
      <a:ea typeface="ＭＳ 明朝"/>
      <a:cs typeface=""/>
    </a:majorFont>
    <a:minorFont>
      <a:latin typeface="ＭＳ 明朝"/>
      <a:ea typeface="ＭＳ 明朝"/>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6EA4A-07BC-49FC-83D1-2F3B5078A878}">
  <sheetPr codeName="Sheet20"/>
  <dimension ref="B1:W53"/>
  <sheetViews>
    <sheetView showGridLines="0" tabSelected="1" zoomScaleNormal="100" zoomScaleSheetLayoutView="100" zoomScalePageLayoutView="85" workbookViewId="0"/>
  </sheetViews>
  <sheetFormatPr defaultColWidth="9" defaultRowHeight="13.5"/>
  <cols>
    <col min="1" max="1" width="4.625" style="3" customWidth="1"/>
    <col min="2" max="2" width="11.25" style="3" customWidth="1"/>
    <col min="3" max="9" width="12.625" style="3" customWidth="1"/>
    <col min="10" max="12" width="8.625" style="3" customWidth="1"/>
    <col min="13" max="14" width="9" style="3"/>
    <col min="15" max="23" width="9.625" style="3" customWidth="1"/>
    <col min="24" max="16384" width="9" style="3"/>
  </cols>
  <sheetData>
    <row r="1" spans="2:9" ht="16.5" customHeight="1">
      <c r="B1" s="4" t="s">
        <v>275</v>
      </c>
      <c r="C1" s="2"/>
      <c r="D1" s="2"/>
      <c r="E1" s="2"/>
      <c r="F1" s="2"/>
      <c r="G1" s="2"/>
      <c r="H1" s="2"/>
      <c r="I1" s="2"/>
    </row>
    <row r="2" spans="2:9" ht="16.5" customHeight="1">
      <c r="B2" s="2" t="s">
        <v>242</v>
      </c>
      <c r="C2" s="2"/>
      <c r="D2" s="2"/>
      <c r="E2" s="2"/>
      <c r="F2" s="2"/>
      <c r="G2" s="2"/>
      <c r="H2" s="2"/>
      <c r="I2" s="2"/>
    </row>
    <row r="3" spans="2:9" ht="18" customHeight="1">
      <c r="B3" s="475" t="s">
        <v>65</v>
      </c>
      <c r="C3" s="260" t="s">
        <v>66</v>
      </c>
      <c r="D3" s="260" t="s">
        <v>67</v>
      </c>
      <c r="E3" s="260" t="s">
        <v>68</v>
      </c>
      <c r="F3" s="260" t="s">
        <v>262</v>
      </c>
      <c r="G3" s="260" t="s">
        <v>167</v>
      </c>
      <c r="H3" s="260" t="s">
        <v>263</v>
      </c>
      <c r="I3" s="260" t="s">
        <v>264</v>
      </c>
    </row>
    <row r="4" spans="2:9" ht="26.25" customHeight="1">
      <c r="B4" s="476"/>
      <c r="C4" s="478" t="s">
        <v>265</v>
      </c>
      <c r="D4" s="480" t="s">
        <v>553</v>
      </c>
      <c r="E4" s="480"/>
      <c r="F4" s="480"/>
      <c r="G4" s="478" t="s">
        <v>266</v>
      </c>
      <c r="H4" s="478" t="s">
        <v>267</v>
      </c>
      <c r="I4" s="473" t="s">
        <v>532</v>
      </c>
    </row>
    <row r="5" spans="2:9" ht="26.25" customHeight="1">
      <c r="B5" s="477"/>
      <c r="C5" s="479"/>
      <c r="D5" s="472" t="s">
        <v>272</v>
      </c>
      <c r="E5" s="472" t="s">
        <v>554</v>
      </c>
      <c r="F5" s="472" t="s">
        <v>268</v>
      </c>
      <c r="G5" s="479"/>
      <c r="H5" s="479"/>
      <c r="I5" s="474"/>
    </row>
    <row r="6" spans="2:9" ht="26.65" customHeight="1">
      <c r="B6" s="10" t="s">
        <v>96</v>
      </c>
      <c r="C6" s="118">
        <f>年齢階層別_歯科医療費!E6</f>
        <v>125488720</v>
      </c>
      <c r="D6" s="407">
        <v>1904143580</v>
      </c>
      <c r="E6" s="403">
        <v>1778090590</v>
      </c>
      <c r="F6" s="118">
        <f>SUM(D6:E6)</f>
        <v>3682234170</v>
      </c>
      <c r="G6" s="128">
        <v>528718910</v>
      </c>
      <c r="H6" s="128">
        <f>SUM(C6,D6,E6,G6)</f>
        <v>4336441800</v>
      </c>
      <c r="I6" s="269">
        <f>IFERROR(C6/H6,"-")</f>
        <v>2.8938176917305797E-2</v>
      </c>
    </row>
    <row r="7" spans="2:9" ht="26.65" customHeight="1">
      <c r="B7" s="10" t="s">
        <v>97</v>
      </c>
      <c r="C7" s="118">
        <f>年齢階層別_歯科医療費!E7</f>
        <v>436476270</v>
      </c>
      <c r="D7" s="407">
        <v>7000623460</v>
      </c>
      <c r="E7" s="403">
        <v>6343474580</v>
      </c>
      <c r="F7" s="118">
        <f t="shared" ref="F7:F11" si="0">SUM(D7:E7)</f>
        <v>13344098040</v>
      </c>
      <c r="G7" s="128">
        <v>1867807430</v>
      </c>
      <c r="H7" s="128">
        <f t="shared" ref="H7:H12" si="1">SUM(C7,D7,E7,G7)</f>
        <v>15648381740</v>
      </c>
      <c r="I7" s="269">
        <f t="shared" ref="I7:I12" si="2">IFERROR(C7/H7,"-")</f>
        <v>2.7892741706593872E-2</v>
      </c>
    </row>
    <row r="8" spans="2:9" ht="26.65" customHeight="1">
      <c r="B8" s="10" t="s">
        <v>98</v>
      </c>
      <c r="C8" s="118">
        <f>年齢階層別_歯科医療費!E8</f>
        <v>18687158970</v>
      </c>
      <c r="D8" s="407">
        <v>130783042350</v>
      </c>
      <c r="E8" s="403">
        <v>115639978450</v>
      </c>
      <c r="F8" s="118">
        <f t="shared" si="0"/>
        <v>246423020800</v>
      </c>
      <c r="G8" s="128">
        <v>53523158060</v>
      </c>
      <c r="H8" s="128">
        <f t="shared" si="1"/>
        <v>318633337830</v>
      </c>
      <c r="I8" s="269">
        <f t="shared" si="2"/>
        <v>5.8647846133319963E-2</v>
      </c>
    </row>
    <row r="9" spans="2:9" ht="26.65" customHeight="1">
      <c r="B9" s="10" t="s">
        <v>99</v>
      </c>
      <c r="C9" s="118">
        <f>年齢階層別_歯科医療費!E9</f>
        <v>18943013400</v>
      </c>
      <c r="D9" s="407">
        <v>167992882430</v>
      </c>
      <c r="E9" s="403">
        <v>120774431040</v>
      </c>
      <c r="F9" s="118">
        <f t="shared" si="0"/>
        <v>288767313470</v>
      </c>
      <c r="G9" s="128">
        <v>60379623960</v>
      </c>
      <c r="H9" s="128">
        <f t="shared" si="1"/>
        <v>368089950830</v>
      </c>
      <c r="I9" s="269">
        <f t="shared" si="2"/>
        <v>5.1463000707532791E-2</v>
      </c>
    </row>
    <row r="10" spans="2:9" ht="26.65" customHeight="1">
      <c r="B10" s="10" t="s">
        <v>100</v>
      </c>
      <c r="C10" s="118">
        <f>年齢階層別_歯科医療費!E10</f>
        <v>12049654420</v>
      </c>
      <c r="D10" s="407">
        <v>144194062910</v>
      </c>
      <c r="E10" s="403">
        <v>76332427600</v>
      </c>
      <c r="F10" s="118">
        <f t="shared" si="0"/>
        <v>220526490510</v>
      </c>
      <c r="G10" s="128">
        <v>40693946740</v>
      </c>
      <c r="H10" s="128">
        <f t="shared" si="1"/>
        <v>273270091670</v>
      </c>
      <c r="I10" s="269">
        <f t="shared" si="2"/>
        <v>4.4094303721137255E-2</v>
      </c>
    </row>
    <row r="11" spans="2:9" ht="26.65" customHeight="1">
      <c r="B11" s="10" t="s">
        <v>101</v>
      </c>
      <c r="C11" s="118">
        <f>年齢階層別_歯科医療費!E11</f>
        <v>5582818990</v>
      </c>
      <c r="D11" s="407">
        <v>79048922830</v>
      </c>
      <c r="E11" s="403">
        <v>32236399250</v>
      </c>
      <c r="F11" s="118">
        <f t="shared" si="0"/>
        <v>111285322080</v>
      </c>
      <c r="G11" s="128">
        <v>17349575560</v>
      </c>
      <c r="H11" s="128">
        <f t="shared" si="1"/>
        <v>134217716630</v>
      </c>
      <c r="I11" s="269">
        <f t="shared" si="2"/>
        <v>4.1595246366694205E-2</v>
      </c>
    </row>
    <row r="12" spans="2:9" ht="26.65" customHeight="1" thickBot="1">
      <c r="B12" s="10" t="s">
        <v>102</v>
      </c>
      <c r="C12" s="118">
        <f>年齢階層別_歯科医療費!E12</f>
        <v>2108201090</v>
      </c>
      <c r="D12" s="407">
        <v>31188122340</v>
      </c>
      <c r="E12" s="403">
        <v>10610823810</v>
      </c>
      <c r="F12" s="118">
        <f>SUM(D12:E12)</f>
        <v>41798946150</v>
      </c>
      <c r="G12" s="128">
        <v>5425482130</v>
      </c>
      <c r="H12" s="128">
        <f t="shared" si="1"/>
        <v>49332629370</v>
      </c>
      <c r="I12" s="269">
        <f t="shared" si="2"/>
        <v>4.2734415678277883E-2</v>
      </c>
    </row>
    <row r="13" spans="2:9" ht="26.65" customHeight="1" thickTop="1">
      <c r="B13" s="11" t="s">
        <v>233</v>
      </c>
      <c r="C13" s="122">
        <f>年齢階層別_歯科医療費!E13</f>
        <v>57932811860</v>
      </c>
      <c r="D13" s="162">
        <f>SUM(D6:D12)</f>
        <v>562111799900</v>
      </c>
      <c r="E13" s="122">
        <f>SUM(E6:E12)</f>
        <v>363715625320</v>
      </c>
      <c r="F13" s="122">
        <f>SUM(D13:E13)</f>
        <v>925827425220</v>
      </c>
      <c r="G13" s="129">
        <f>SUM(G6:G12)</f>
        <v>179768312790</v>
      </c>
      <c r="H13" s="129">
        <f>SUM(C13,D13,E13,G13)</f>
        <v>1163528549870</v>
      </c>
      <c r="I13" s="270">
        <f>IFERROR(C13/H13,"-")</f>
        <v>4.9790623415706288E-2</v>
      </c>
    </row>
    <row r="14" spans="2:9" ht="13.5" customHeight="1">
      <c r="B14" s="22" t="s">
        <v>269</v>
      </c>
    </row>
    <row r="15" spans="2:9" ht="13.5" customHeight="1">
      <c r="B15" s="22" t="s">
        <v>103</v>
      </c>
    </row>
    <row r="16" spans="2:9" ht="13.5" customHeight="1">
      <c r="B16" s="22" t="s">
        <v>226</v>
      </c>
    </row>
    <row r="17" spans="2:23" ht="13.5" customHeight="1">
      <c r="B17" s="2"/>
    </row>
    <row r="18" spans="2:23" ht="13.5" customHeight="1">
      <c r="B18" s="2"/>
    </row>
    <row r="19" spans="2:23" ht="16.5" customHeight="1">
      <c r="B19" s="4" t="s">
        <v>533</v>
      </c>
    </row>
    <row r="20" spans="2:23" ht="16.5" customHeight="1">
      <c r="B20" s="2" t="s">
        <v>242</v>
      </c>
      <c r="O20" s="15" t="s">
        <v>270</v>
      </c>
    </row>
    <row r="21" spans="2:23">
      <c r="O21" s="281"/>
      <c r="P21" s="262" t="s">
        <v>96</v>
      </c>
      <c r="Q21" s="262" t="s">
        <v>97</v>
      </c>
      <c r="R21" s="262" t="s">
        <v>98</v>
      </c>
      <c r="S21" s="262" t="s">
        <v>99</v>
      </c>
      <c r="T21" s="262" t="s">
        <v>100</v>
      </c>
      <c r="U21" s="262" t="s">
        <v>101</v>
      </c>
      <c r="V21" s="262" t="s">
        <v>102</v>
      </c>
      <c r="W21" s="208" t="s">
        <v>233</v>
      </c>
    </row>
    <row r="22" spans="2:23">
      <c r="O22" s="281" t="s">
        <v>271</v>
      </c>
      <c r="P22" s="282">
        <f>I6</f>
        <v>2.8938176917305797E-2</v>
      </c>
      <c r="Q22" s="282">
        <f>I7</f>
        <v>2.7892741706593872E-2</v>
      </c>
      <c r="R22" s="282">
        <f>I8</f>
        <v>5.8647846133319963E-2</v>
      </c>
      <c r="S22" s="282">
        <f>I9</f>
        <v>5.1463000707532791E-2</v>
      </c>
      <c r="T22" s="282">
        <f>I10</f>
        <v>4.4094303721137255E-2</v>
      </c>
      <c r="U22" s="282">
        <f>I11</f>
        <v>4.1595246366694205E-2</v>
      </c>
      <c r="V22" s="282">
        <f>I12</f>
        <v>4.2734415678277883E-2</v>
      </c>
      <c r="W22" s="282">
        <f>I13</f>
        <v>4.9790623415706288E-2</v>
      </c>
    </row>
    <row r="23" spans="2:23">
      <c r="O23" s="281" t="s">
        <v>272</v>
      </c>
      <c r="P23" s="283">
        <f>IFERROR(D6/H6,"-")</f>
        <v>0.43910276392963465</v>
      </c>
      <c r="Q23" s="283">
        <f>IFERROR(D7/H7,"-")</f>
        <v>0.44737044228063416</v>
      </c>
      <c r="R23" s="283">
        <f>IFERROR(D8/H8,"-")</f>
        <v>0.41044996496812425</v>
      </c>
      <c r="S23" s="283">
        <f>IFERROR(D9/H9,"-")</f>
        <v>0.45639084156249199</v>
      </c>
      <c r="T23" s="283">
        <f>IFERROR(D10/H10,"-")</f>
        <v>0.52766134057629788</v>
      </c>
      <c r="U23" s="283">
        <f>IFERROR(D11/H11,"-")</f>
        <v>0.58896042053759079</v>
      </c>
      <c r="V23" s="283">
        <f>IFERROR(D12/H12,"-")</f>
        <v>0.63220069025889025</v>
      </c>
      <c r="W23" s="283">
        <f>IFERROR(D13/H13,"-")</f>
        <v>0.48310958932877429</v>
      </c>
    </row>
    <row r="24" spans="2:23">
      <c r="O24" s="281" t="s">
        <v>273</v>
      </c>
      <c r="P24" s="283">
        <f>IFERROR(E6/H6,"-")</f>
        <v>0.41003446420058032</v>
      </c>
      <c r="Q24" s="283">
        <f>IFERROR(E7/H7,"-")</f>
        <v>0.40537575612594939</v>
      </c>
      <c r="R24" s="283">
        <f>IFERROR(E8/H8,"-")</f>
        <v>0.3629249193996682</v>
      </c>
      <c r="S24" s="283">
        <f>IFERROR(E9/H9,"-")</f>
        <v>0.32811118795193328</v>
      </c>
      <c r="T24" s="283">
        <f>IFERROR(E10/H10,"-")</f>
        <v>0.2793296080574334</v>
      </c>
      <c r="U24" s="283">
        <f>IFERROR(E11/H11,"-")</f>
        <v>0.24017991111312501</v>
      </c>
      <c r="V24" s="283">
        <f>IFERROR(E12/H12,"-")</f>
        <v>0.21508733561346763</v>
      </c>
      <c r="W24" s="283">
        <f>IFERROR(E13/H13,"-")</f>
        <v>0.31259707839626077</v>
      </c>
    </row>
    <row r="25" spans="2:23">
      <c r="O25" s="281" t="s">
        <v>274</v>
      </c>
      <c r="P25" s="283">
        <f>IFERROR(G6/H6,"-")</f>
        <v>0.12192459495247925</v>
      </c>
      <c r="Q25" s="283">
        <f>IFERROR(G7/H7,"-")</f>
        <v>0.11936105988682252</v>
      </c>
      <c r="R25" s="283">
        <f>IFERROR(G8/H8,"-")</f>
        <v>0.16797726949888758</v>
      </c>
      <c r="S25" s="283">
        <f>IFERROR(G9/H9,"-")</f>
        <v>0.16403496977804197</v>
      </c>
      <c r="T25" s="283">
        <f>IFERROR(G10/H10,"-")</f>
        <v>0.14891474764513149</v>
      </c>
      <c r="U25" s="283">
        <f>IFERROR(G11/H11,"-")</f>
        <v>0.12926442198258994</v>
      </c>
      <c r="V25" s="283">
        <f>IFERROR(G12/H12,"-")</f>
        <v>0.10997755844936428</v>
      </c>
      <c r="W25" s="283">
        <f>IFERROR(G13/H13,"-")</f>
        <v>0.15450270885925863</v>
      </c>
    </row>
    <row r="51" spans="2:2" ht="13.5" customHeight="1">
      <c r="B51" s="22" t="s">
        <v>269</v>
      </c>
    </row>
    <row r="52" spans="2:2" ht="13.5" customHeight="1">
      <c r="B52" s="22" t="s">
        <v>103</v>
      </c>
    </row>
    <row r="53" spans="2:2" ht="13.5" customHeight="1">
      <c r="B53" s="22" t="s">
        <v>226</v>
      </c>
    </row>
  </sheetData>
  <mergeCells count="6">
    <mergeCell ref="I4:I5"/>
    <mergeCell ref="B3:B5"/>
    <mergeCell ref="C4:C5"/>
    <mergeCell ref="D4:F4"/>
    <mergeCell ref="G4:G5"/>
    <mergeCell ref="H4:H5"/>
  </mergeCells>
  <phoneticPr fontId="4"/>
  <pageMargins left="0.70866141732283472" right="0.43307086614173229" top="0.74803149606299213" bottom="0.74803149606299213" header="0.31496062992125984" footer="0.31496062992125984"/>
  <pageSetup paperSize="9" scale="75" fitToHeight="0" orientation="portrait" r:id="rId1"/>
  <headerFooter scaleWithDoc="0" alignWithMargins="0">
    <oddHeader>&amp;R&amp;"ＭＳ 明朝,標準"&amp;9 2-5.歯科医療費の状況</oddHeader>
  </headerFooter>
  <ignoredErrors>
    <ignoredError sqref="C6:C12 F6:F12 H6:H12 D13:E13 G13 P23:V25" emptyCellReference="1"/>
    <ignoredError sqref="F13"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2"/>
  <sheetViews>
    <sheetView showGridLines="0" zoomScaleNormal="100" zoomScaleSheetLayoutView="100" workbookViewId="0"/>
  </sheetViews>
  <sheetFormatPr defaultColWidth="9" defaultRowHeight="13.5"/>
  <cols>
    <col min="1" max="1" width="4.625" style="2" customWidth="1"/>
    <col min="2" max="2" width="3.625" style="2" customWidth="1"/>
    <col min="3" max="3" width="9.625" style="2" customWidth="1"/>
    <col min="4" max="8" width="13.125" style="2" customWidth="1"/>
    <col min="9" max="9" width="12.5" style="2" customWidth="1"/>
    <col min="10" max="12" width="20.625" style="2" customWidth="1"/>
    <col min="13" max="13" width="6.625" style="2" customWidth="1"/>
    <col min="14" max="16384" width="9" style="2"/>
  </cols>
  <sheetData>
    <row r="1" spans="2:2" ht="16.5" customHeight="1">
      <c r="B1" s="2" t="s">
        <v>221</v>
      </c>
    </row>
    <row r="2" spans="2:2" ht="16.5" customHeight="1">
      <c r="B2" s="2" t="s">
        <v>209</v>
      </c>
    </row>
  </sheetData>
  <phoneticPr fontId="4"/>
  <pageMargins left="0.70866141732283472" right="0.43307086614173229" top="0.74803149606299213" bottom="0.74803149606299213" header="0.31496062992125984" footer="0.31496062992125984"/>
  <pageSetup paperSize="9" scale="75" fitToHeight="0" orientation="portrait" r:id="rId1"/>
  <headerFooter scaleWithDoc="0" alignWithMargins="0">
    <oddHeader>&amp;R&amp;"ＭＳ 明朝,標準"&amp;9 2-5.歯科医療費の状況</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84"/>
  <sheetViews>
    <sheetView showGridLines="0" zoomScaleNormal="100" zoomScaleSheetLayoutView="100" workbookViewId="0"/>
  </sheetViews>
  <sheetFormatPr defaultColWidth="9" defaultRowHeight="13.5"/>
  <cols>
    <col min="1" max="1" width="4.625" style="45" customWidth="1"/>
    <col min="2" max="2" width="2.125" style="45" customWidth="1"/>
    <col min="3" max="3" width="8.375" style="45" customWidth="1"/>
    <col min="4" max="4" width="11.625" style="45" customWidth="1"/>
    <col min="5" max="5" width="5.5" style="45" bestFit="1" customWidth="1"/>
    <col min="6" max="6" width="11.625" style="45" customWidth="1"/>
    <col min="7" max="7" width="5.5" style="45" customWidth="1"/>
    <col min="8" max="16" width="8.75" style="45" customWidth="1"/>
    <col min="17" max="16384" width="9" style="3"/>
  </cols>
  <sheetData>
    <row r="1" spans="2:16" ht="16.5" customHeight="1">
      <c r="B1" s="45" t="s">
        <v>221</v>
      </c>
    </row>
    <row r="2" spans="2:16" ht="16.5" customHeight="1">
      <c r="B2" s="45" t="s">
        <v>257</v>
      </c>
    </row>
    <row r="4" spans="2:16" ht="13.5" customHeight="1">
      <c r="B4" s="46"/>
      <c r="C4" s="47"/>
      <c r="D4" s="47"/>
      <c r="E4" s="47"/>
      <c r="F4" s="47"/>
      <c r="G4" s="48"/>
    </row>
    <row r="5" spans="2:16" ht="13.5" customHeight="1">
      <c r="B5" s="49"/>
      <c r="C5" s="50"/>
      <c r="D5" s="62">
        <v>44540</v>
      </c>
      <c r="E5" s="38" t="s">
        <v>202</v>
      </c>
      <c r="F5" s="62">
        <v>45600</v>
      </c>
      <c r="G5" s="51" t="s">
        <v>203</v>
      </c>
    </row>
    <row r="6" spans="2:16">
      <c r="B6" s="49"/>
      <c r="D6" s="62"/>
      <c r="E6" s="38"/>
      <c r="F6" s="62"/>
      <c r="G6" s="51"/>
    </row>
    <row r="7" spans="2:16">
      <c r="B7" s="49"/>
      <c r="C7" s="52"/>
      <c r="D7" s="62">
        <v>43480</v>
      </c>
      <c r="E7" s="38" t="s">
        <v>202</v>
      </c>
      <c r="F7" s="62">
        <v>44540</v>
      </c>
      <c r="G7" s="51" t="s">
        <v>204</v>
      </c>
    </row>
    <row r="8" spans="2:16">
      <c r="B8" s="49"/>
      <c r="D8" s="62"/>
      <c r="E8" s="38"/>
      <c r="F8" s="62"/>
      <c r="G8" s="51"/>
    </row>
    <row r="9" spans="2:16">
      <c r="B9" s="49"/>
      <c r="C9" s="53"/>
      <c r="D9" s="62">
        <v>42420</v>
      </c>
      <c r="E9" s="38" t="s">
        <v>202</v>
      </c>
      <c r="F9" s="62">
        <v>43480</v>
      </c>
      <c r="G9" s="51" t="s">
        <v>204</v>
      </c>
    </row>
    <row r="10" spans="2:16">
      <c r="B10" s="49"/>
      <c r="D10" s="62"/>
      <c r="E10" s="38"/>
      <c r="F10" s="62"/>
      <c r="G10" s="51"/>
    </row>
    <row r="11" spans="2:16">
      <c r="B11" s="49"/>
      <c r="C11" s="54"/>
      <c r="D11" s="62">
        <v>41360</v>
      </c>
      <c r="E11" s="38" t="s">
        <v>202</v>
      </c>
      <c r="F11" s="62">
        <v>42420</v>
      </c>
      <c r="G11" s="51" t="s">
        <v>204</v>
      </c>
    </row>
    <row r="12" spans="2:16">
      <c r="B12" s="49"/>
      <c r="D12" s="62"/>
      <c r="E12" s="38"/>
      <c r="F12" s="62"/>
      <c r="G12" s="51"/>
    </row>
    <row r="13" spans="2:16">
      <c r="B13" s="49"/>
      <c r="C13" s="55"/>
      <c r="D13" s="62">
        <v>40300</v>
      </c>
      <c r="E13" s="38" t="s">
        <v>202</v>
      </c>
      <c r="F13" s="62">
        <v>41360</v>
      </c>
      <c r="G13" s="51" t="s">
        <v>204</v>
      </c>
    </row>
    <row r="14" spans="2:16">
      <c r="B14" s="56"/>
      <c r="C14" s="57"/>
      <c r="D14" s="57"/>
      <c r="E14" s="57"/>
      <c r="F14" s="57"/>
      <c r="G14" s="58"/>
    </row>
    <row r="16" spans="2:16">
      <c r="B16" s="46"/>
      <c r="C16" s="47"/>
      <c r="D16" s="47"/>
      <c r="E16" s="47"/>
      <c r="F16" s="47"/>
      <c r="G16" s="47"/>
      <c r="H16" s="47"/>
      <c r="I16" s="47"/>
      <c r="J16" s="47"/>
      <c r="K16" s="47"/>
      <c r="L16" s="47"/>
      <c r="M16" s="47"/>
      <c r="N16" s="47"/>
      <c r="O16" s="47"/>
      <c r="P16" s="49"/>
    </row>
    <row r="17" spans="2:16">
      <c r="B17" s="49"/>
      <c r="P17" s="49"/>
    </row>
    <row r="18" spans="2:16">
      <c r="B18" s="49"/>
      <c r="P18" s="49"/>
    </row>
    <row r="19" spans="2:16">
      <c r="B19" s="49"/>
      <c r="P19" s="49"/>
    </row>
    <row r="20" spans="2:16">
      <c r="B20" s="49"/>
      <c r="P20" s="49"/>
    </row>
    <row r="21" spans="2:16">
      <c r="B21" s="49"/>
      <c r="P21" s="49"/>
    </row>
    <row r="22" spans="2:16">
      <c r="B22" s="49"/>
      <c r="P22" s="49"/>
    </row>
    <row r="23" spans="2:16">
      <c r="B23" s="49"/>
      <c r="P23" s="49"/>
    </row>
    <row r="24" spans="2:16">
      <c r="B24" s="49"/>
      <c r="P24" s="49"/>
    </row>
    <row r="25" spans="2:16">
      <c r="B25" s="49"/>
      <c r="P25" s="49"/>
    </row>
    <row r="26" spans="2:16">
      <c r="B26" s="49"/>
      <c r="P26" s="49"/>
    </row>
    <row r="27" spans="2:16">
      <c r="B27" s="49"/>
      <c r="P27" s="49"/>
    </row>
    <row r="28" spans="2:16">
      <c r="B28" s="49"/>
      <c r="P28" s="49"/>
    </row>
    <row r="29" spans="2:16">
      <c r="B29" s="49"/>
      <c r="P29" s="49"/>
    </row>
    <row r="30" spans="2:16">
      <c r="B30" s="49"/>
      <c r="P30" s="49"/>
    </row>
    <row r="31" spans="2:16">
      <c r="B31" s="49"/>
      <c r="P31" s="49"/>
    </row>
    <row r="32" spans="2:16">
      <c r="B32" s="49"/>
      <c r="P32" s="49"/>
    </row>
    <row r="33" spans="2:16">
      <c r="B33" s="49"/>
      <c r="P33" s="49"/>
    </row>
    <row r="34" spans="2:16">
      <c r="B34" s="49"/>
      <c r="P34" s="49"/>
    </row>
    <row r="35" spans="2:16">
      <c r="B35" s="49"/>
      <c r="P35" s="49"/>
    </row>
    <row r="36" spans="2:16">
      <c r="B36" s="49"/>
      <c r="P36" s="49"/>
    </row>
    <row r="37" spans="2:16">
      <c r="B37" s="49"/>
      <c r="P37" s="49"/>
    </row>
    <row r="38" spans="2:16">
      <c r="B38" s="49"/>
      <c r="P38" s="49"/>
    </row>
    <row r="39" spans="2:16">
      <c r="B39" s="49"/>
      <c r="P39" s="49"/>
    </row>
    <row r="40" spans="2:16">
      <c r="B40" s="49"/>
      <c r="P40" s="49"/>
    </row>
    <row r="41" spans="2:16">
      <c r="B41" s="49"/>
      <c r="P41" s="49"/>
    </row>
    <row r="42" spans="2:16">
      <c r="B42" s="49"/>
      <c r="P42" s="49"/>
    </row>
    <row r="43" spans="2:16">
      <c r="B43" s="49"/>
      <c r="P43" s="49"/>
    </row>
    <row r="44" spans="2:16">
      <c r="B44" s="49"/>
      <c r="P44" s="49"/>
    </row>
    <row r="45" spans="2:16">
      <c r="B45" s="49"/>
      <c r="P45" s="49"/>
    </row>
    <row r="46" spans="2:16">
      <c r="B46" s="49"/>
      <c r="P46" s="49"/>
    </row>
    <row r="47" spans="2:16">
      <c r="B47" s="49"/>
      <c r="P47" s="49"/>
    </row>
    <row r="48" spans="2:16">
      <c r="B48" s="49"/>
      <c r="P48" s="49"/>
    </row>
    <row r="49" spans="2:16">
      <c r="B49" s="49"/>
      <c r="P49" s="49"/>
    </row>
    <row r="50" spans="2:16">
      <c r="B50" s="49"/>
      <c r="P50" s="49"/>
    </row>
    <row r="51" spans="2:16">
      <c r="B51" s="49"/>
      <c r="P51" s="49"/>
    </row>
    <row r="52" spans="2:16">
      <c r="B52" s="49"/>
      <c r="P52" s="49"/>
    </row>
    <row r="53" spans="2:16">
      <c r="B53" s="49"/>
      <c r="P53" s="49"/>
    </row>
    <row r="54" spans="2:16">
      <c r="B54" s="49"/>
      <c r="P54" s="49"/>
    </row>
    <row r="55" spans="2:16">
      <c r="B55" s="49"/>
      <c r="P55" s="49"/>
    </row>
    <row r="56" spans="2:16">
      <c r="B56" s="49"/>
      <c r="P56" s="49"/>
    </row>
    <row r="57" spans="2:16">
      <c r="B57" s="49"/>
      <c r="P57" s="49"/>
    </row>
    <row r="58" spans="2:16">
      <c r="B58" s="49"/>
      <c r="P58" s="49"/>
    </row>
    <row r="59" spans="2:16">
      <c r="B59" s="49"/>
      <c r="P59" s="49"/>
    </row>
    <row r="60" spans="2:16">
      <c r="B60" s="49"/>
      <c r="P60" s="49"/>
    </row>
    <row r="61" spans="2:16">
      <c r="B61" s="49"/>
      <c r="P61" s="49"/>
    </row>
    <row r="62" spans="2:16">
      <c r="B62" s="49"/>
      <c r="P62" s="49"/>
    </row>
    <row r="63" spans="2:16">
      <c r="B63" s="49"/>
      <c r="P63" s="49"/>
    </row>
    <row r="64" spans="2:16">
      <c r="B64" s="49"/>
      <c r="P64" s="49"/>
    </row>
    <row r="65" spans="2:16">
      <c r="B65" s="49"/>
      <c r="P65" s="49"/>
    </row>
    <row r="66" spans="2:16">
      <c r="B66" s="49"/>
      <c r="P66" s="49"/>
    </row>
    <row r="67" spans="2:16">
      <c r="B67" s="49"/>
      <c r="P67" s="49"/>
    </row>
    <row r="68" spans="2:16">
      <c r="B68" s="49"/>
      <c r="P68" s="49"/>
    </row>
    <row r="69" spans="2:16">
      <c r="B69" s="49"/>
      <c r="P69" s="49"/>
    </row>
    <row r="70" spans="2:16">
      <c r="B70" s="49"/>
      <c r="P70" s="49"/>
    </row>
    <row r="71" spans="2:16">
      <c r="B71" s="49"/>
      <c r="P71" s="49"/>
    </row>
    <row r="72" spans="2:16">
      <c r="B72" s="49"/>
      <c r="P72" s="49"/>
    </row>
    <row r="73" spans="2:16">
      <c r="B73" s="49"/>
      <c r="P73" s="49"/>
    </row>
    <row r="74" spans="2:16">
      <c r="B74" s="49"/>
      <c r="P74" s="49"/>
    </row>
    <row r="75" spans="2:16">
      <c r="B75" s="49"/>
      <c r="P75" s="49"/>
    </row>
    <row r="76" spans="2:16">
      <c r="B76" s="49"/>
      <c r="P76" s="49"/>
    </row>
    <row r="77" spans="2:16">
      <c r="B77" s="49"/>
      <c r="P77" s="49"/>
    </row>
    <row r="78" spans="2:16">
      <c r="B78" s="49"/>
      <c r="P78" s="49"/>
    </row>
    <row r="79" spans="2:16">
      <c r="B79" s="49"/>
      <c r="P79" s="49"/>
    </row>
    <row r="80" spans="2:16">
      <c r="B80" s="49"/>
      <c r="P80" s="49"/>
    </row>
    <row r="81" spans="2:16">
      <c r="B81" s="49"/>
      <c r="P81" s="49"/>
    </row>
    <row r="82" spans="2:16">
      <c r="B82" s="49"/>
      <c r="P82" s="49"/>
    </row>
    <row r="83" spans="2:16">
      <c r="B83" s="49"/>
      <c r="P83" s="49"/>
    </row>
    <row r="84" spans="2:16">
      <c r="B84" s="56"/>
      <c r="C84" s="57"/>
      <c r="D84" s="57"/>
      <c r="E84" s="57"/>
      <c r="F84" s="57"/>
      <c r="G84" s="57"/>
      <c r="H84" s="57"/>
      <c r="I84" s="57"/>
      <c r="J84" s="57"/>
      <c r="K84" s="57"/>
      <c r="L84" s="57"/>
      <c r="M84" s="57"/>
      <c r="N84" s="57"/>
      <c r="O84" s="57"/>
      <c r="P84" s="49"/>
    </row>
  </sheetData>
  <phoneticPr fontId="4"/>
  <pageMargins left="0.47244094488188981" right="0.23622047244094491" top="0.43307086614173229" bottom="0.31496062992125984" header="0.31496062992125984" footer="0.19685039370078741"/>
  <pageSetup paperSize="9" scale="75" orientation="portrait" r:id="rId1"/>
  <headerFooter scaleWithDoc="0" alignWithMargins="0">
    <oddHeader>&amp;R&amp;"ＭＳ 明朝,標準"&amp;9 2-5.歯科医療費の状況</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M2"/>
  <sheetViews>
    <sheetView showGridLines="0" zoomScaleNormal="100" zoomScaleSheetLayoutView="100" workbookViewId="0"/>
  </sheetViews>
  <sheetFormatPr defaultColWidth="9" defaultRowHeight="13.5"/>
  <cols>
    <col min="1" max="1" width="4.625" style="3" customWidth="1"/>
    <col min="2" max="2" width="3.625" style="3" customWidth="1"/>
    <col min="3" max="3" width="9.625" style="3" customWidth="1"/>
    <col min="4" max="8" width="13.125" style="3" customWidth="1"/>
    <col min="9" max="9" width="12.5" style="3" customWidth="1"/>
    <col min="10" max="12" width="20.625" style="3" customWidth="1"/>
    <col min="13" max="13" width="5.625" style="2" customWidth="1"/>
    <col min="14" max="16384" width="9" style="3"/>
  </cols>
  <sheetData>
    <row r="1" spans="2:12" ht="16.5" customHeight="1">
      <c r="B1" s="2" t="s">
        <v>311</v>
      </c>
      <c r="C1" s="2"/>
      <c r="D1" s="2"/>
      <c r="E1" s="2"/>
      <c r="F1" s="2"/>
      <c r="G1" s="2"/>
      <c r="H1" s="2"/>
      <c r="I1" s="2"/>
      <c r="J1" s="2"/>
      <c r="K1" s="2"/>
      <c r="L1" s="2"/>
    </row>
    <row r="2" spans="2:12" ht="16.5" customHeight="1">
      <c r="B2" s="2" t="s">
        <v>209</v>
      </c>
    </row>
  </sheetData>
  <phoneticPr fontId="4"/>
  <pageMargins left="0.70866141732283472" right="0.43307086614173229" top="0.74803149606299213" bottom="0.74803149606299213" header="0.31496062992125984" footer="0.31496062992125984"/>
  <pageSetup paperSize="9" scale="75" fitToHeight="0" orientation="portrait" r:id="rId1"/>
  <headerFooter scaleWithDoc="0" alignWithMargins="0">
    <oddHeader>&amp;R&amp;"ＭＳ 明朝,標準"&amp;9 2-5.歯科医療費の状況</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P84"/>
  <sheetViews>
    <sheetView showGridLines="0" zoomScaleNormal="100" zoomScaleSheetLayoutView="100" workbookViewId="0"/>
  </sheetViews>
  <sheetFormatPr defaultColWidth="9" defaultRowHeight="13.5"/>
  <cols>
    <col min="1" max="1" width="4.625" style="45" customWidth="1"/>
    <col min="2" max="2" width="2.125" style="45" customWidth="1"/>
    <col min="3" max="3" width="8.375" style="45" customWidth="1"/>
    <col min="4" max="4" width="11.625" style="45" customWidth="1"/>
    <col min="5" max="5" width="5.5" style="45" bestFit="1" customWidth="1"/>
    <col min="6" max="6" width="11.625" style="45" customWidth="1"/>
    <col min="7" max="7" width="5.5" style="45" customWidth="1"/>
    <col min="8" max="16" width="8.75" style="45" customWidth="1"/>
    <col min="17" max="16384" width="9" style="3"/>
  </cols>
  <sheetData>
    <row r="1" spans="2:16" ht="16.5" customHeight="1">
      <c r="B1" s="2" t="s">
        <v>311</v>
      </c>
    </row>
    <row r="2" spans="2:16" ht="16.5" customHeight="1">
      <c r="B2" s="45" t="s">
        <v>257</v>
      </c>
    </row>
    <row r="4" spans="2:16" ht="13.5" customHeight="1">
      <c r="B4" s="46"/>
      <c r="C4" s="47"/>
      <c r="D4" s="47"/>
      <c r="E4" s="47"/>
      <c r="F4" s="47"/>
      <c r="G4" s="48"/>
    </row>
    <row r="5" spans="2:16" ht="13.5" customHeight="1">
      <c r="B5" s="49"/>
      <c r="C5" s="50"/>
      <c r="D5" s="62">
        <v>16720</v>
      </c>
      <c r="E5" s="38" t="s">
        <v>202</v>
      </c>
      <c r="F5" s="62">
        <v>17100</v>
      </c>
      <c r="G5" s="51" t="s">
        <v>203</v>
      </c>
    </row>
    <row r="6" spans="2:16">
      <c r="B6" s="49"/>
      <c r="D6" s="62"/>
      <c r="E6" s="38"/>
      <c r="F6" s="62"/>
      <c r="G6" s="51"/>
    </row>
    <row r="7" spans="2:16">
      <c r="B7" s="49"/>
      <c r="C7" s="52"/>
      <c r="D7" s="62">
        <v>16340</v>
      </c>
      <c r="E7" s="38" t="s">
        <v>202</v>
      </c>
      <c r="F7" s="62">
        <v>16720</v>
      </c>
      <c r="G7" s="51" t="s">
        <v>204</v>
      </c>
    </row>
    <row r="8" spans="2:16">
      <c r="B8" s="49"/>
      <c r="D8" s="62"/>
      <c r="E8" s="38"/>
      <c r="F8" s="62"/>
      <c r="G8" s="51"/>
    </row>
    <row r="9" spans="2:16">
      <c r="B9" s="49"/>
      <c r="C9" s="53"/>
      <c r="D9" s="62">
        <v>15960</v>
      </c>
      <c r="E9" s="38" t="s">
        <v>202</v>
      </c>
      <c r="F9" s="62">
        <v>16340</v>
      </c>
      <c r="G9" s="51" t="s">
        <v>204</v>
      </c>
    </row>
    <row r="10" spans="2:16">
      <c r="B10" s="49"/>
      <c r="D10" s="62"/>
      <c r="E10" s="38"/>
      <c r="F10" s="62"/>
      <c r="G10" s="51"/>
    </row>
    <row r="11" spans="2:16">
      <c r="B11" s="49"/>
      <c r="C11" s="54"/>
      <c r="D11" s="62">
        <v>15580</v>
      </c>
      <c r="E11" s="38" t="s">
        <v>202</v>
      </c>
      <c r="F11" s="62">
        <v>15960</v>
      </c>
      <c r="G11" s="51" t="s">
        <v>204</v>
      </c>
    </row>
    <row r="12" spans="2:16">
      <c r="B12" s="49"/>
      <c r="D12" s="62"/>
      <c r="E12" s="38"/>
      <c r="F12" s="62"/>
      <c r="G12" s="51"/>
    </row>
    <row r="13" spans="2:16">
      <c r="B13" s="49"/>
      <c r="C13" s="55"/>
      <c r="D13" s="62">
        <v>15200</v>
      </c>
      <c r="E13" s="38" t="s">
        <v>202</v>
      </c>
      <c r="F13" s="62">
        <v>15580</v>
      </c>
      <c r="G13" s="51" t="s">
        <v>204</v>
      </c>
    </row>
    <row r="14" spans="2:16">
      <c r="B14" s="56"/>
      <c r="C14" s="57"/>
      <c r="D14" s="57"/>
      <c r="E14" s="57"/>
      <c r="F14" s="57"/>
      <c r="G14" s="58"/>
    </row>
    <row r="16" spans="2:16">
      <c r="B16" s="46"/>
      <c r="C16" s="47"/>
      <c r="D16" s="47"/>
      <c r="E16" s="47"/>
      <c r="F16" s="47"/>
      <c r="G16" s="47"/>
      <c r="H16" s="47"/>
      <c r="I16" s="47"/>
      <c r="J16" s="47"/>
      <c r="K16" s="47"/>
      <c r="L16" s="47"/>
      <c r="M16" s="47"/>
      <c r="N16" s="47"/>
      <c r="O16" s="47"/>
      <c r="P16" s="49"/>
    </row>
    <row r="17" spans="2:16">
      <c r="B17" s="49"/>
      <c r="P17" s="49"/>
    </row>
    <row r="18" spans="2:16">
      <c r="B18" s="49"/>
      <c r="P18" s="49"/>
    </row>
    <row r="19" spans="2:16">
      <c r="B19" s="49"/>
      <c r="P19" s="49"/>
    </row>
    <row r="20" spans="2:16">
      <c r="B20" s="49"/>
      <c r="P20" s="49"/>
    </row>
    <row r="21" spans="2:16">
      <c r="B21" s="49"/>
      <c r="P21" s="49"/>
    </row>
    <row r="22" spans="2:16">
      <c r="B22" s="49"/>
      <c r="P22" s="49"/>
    </row>
    <row r="23" spans="2:16">
      <c r="B23" s="49"/>
      <c r="P23" s="49"/>
    </row>
    <row r="24" spans="2:16">
      <c r="B24" s="49"/>
      <c r="P24" s="49"/>
    </row>
    <row r="25" spans="2:16">
      <c r="B25" s="49"/>
      <c r="P25" s="49"/>
    </row>
    <row r="26" spans="2:16">
      <c r="B26" s="49"/>
      <c r="P26" s="49"/>
    </row>
    <row r="27" spans="2:16">
      <c r="B27" s="49"/>
      <c r="P27" s="49"/>
    </row>
    <row r="28" spans="2:16">
      <c r="B28" s="49"/>
      <c r="P28" s="49"/>
    </row>
    <row r="29" spans="2:16">
      <c r="B29" s="49"/>
      <c r="P29" s="49"/>
    </row>
    <row r="30" spans="2:16">
      <c r="B30" s="49"/>
      <c r="P30" s="49"/>
    </row>
    <row r="31" spans="2:16">
      <c r="B31" s="49"/>
      <c r="P31" s="49"/>
    </row>
    <row r="32" spans="2:16">
      <c r="B32" s="49"/>
      <c r="P32" s="49"/>
    </row>
    <row r="33" spans="2:16">
      <c r="B33" s="49"/>
      <c r="P33" s="49"/>
    </row>
    <row r="34" spans="2:16">
      <c r="B34" s="49"/>
      <c r="P34" s="49"/>
    </row>
    <row r="35" spans="2:16">
      <c r="B35" s="49"/>
      <c r="P35" s="49"/>
    </row>
    <row r="36" spans="2:16">
      <c r="B36" s="49"/>
      <c r="P36" s="49"/>
    </row>
    <row r="37" spans="2:16">
      <c r="B37" s="49"/>
      <c r="P37" s="49"/>
    </row>
    <row r="38" spans="2:16">
      <c r="B38" s="49"/>
      <c r="P38" s="49"/>
    </row>
    <row r="39" spans="2:16">
      <c r="B39" s="49"/>
      <c r="P39" s="49"/>
    </row>
    <row r="40" spans="2:16">
      <c r="B40" s="49"/>
      <c r="P40" s="49"/>
    </row>
    <row r="41" spans="2:16">
      <c r="B41" s="49"/>
      <c r="P41" s="49"/>
    </row>
    <row r="42" spans="2:16">
      <c r="B42" s="49"/>
      <c r="P42" s="49"/>
    </row>
    <row r="43" spans="2:16">
      <c r="B43" s="49"/>
      <c r="P43" s="49"/>
    </row>
    <row r="44" spans="2:16">
      <c r="B44" s="49"/>
      <c r="P44" s="49"/>
    </row>
    <row r="45" spans="2:16">
      <c r="B45" s="49"/>
      <c r="P45" s="49"/>
    </row>
    <row r="46" spans="2:16">
      <c r="B46" s="49"/>
      <c r="P46" s="49"/>
    </row>
    <row r="47" spans="2:16">
      <c r="B47" s="49"/>
      <c r="P47" s="49"/>
    </row>
    <row r="48" spans="2:16">
      <c r="B48" s="49"/>
      <c r="P48" s="49"/>
    </row>
    <row r="49" spans="2:16">
      <c r="B49" s="49"/>
      <c r="P49" s="49"/>
    </row>
    <row r="50" spans="2:16">
      <c r="B50" s="49"/>
      <c r="P50" s="49"/>
    </row>
    <row r="51" spans="2:16">
      <c r="B51" s="49"/>
      <c r="P51" s="49"/>
    </row>
    <row r="52" spans="2:16">
      <c r="B52" s="49"/>
      <c r="P52" s="49"/>
    </row>
    <row r="53" spans="2:16">
      <c r="B53" s="49"/>
      <c r="P53" s="49"/>
    </row>
    <row r="54" spans="2:16">
      <c r="B54" s="49"/>
      <c r="P54" s="49"/>
    </row>
    <row r="55" spans="2:16">
      <c r="B55" s="49"/>
      <c r="P55" s="49"/>
    </row>
    <row r="56" spans="2:16">
      <c r="B56" s="49"/>
      <c r="P56" s="49"/>
    </row>
    <row r="57" spans="2:16">
      <c r="B57" s="49"/>
      <c r="P57" s="49"/>
    </row>
    <row r="58" spans="2:16">
      <c r="B58" s="49"/>
      <c r="P58" s="49"/>
    </row>
    <row r="59" spans="2:16">
      <c r="B59" s="49"/>
      <c r="P59" s="49"/>
    </row>
    <row r="60" spans="2:16">
      <c r="B60" s="49"/>
      <c r="P60" s="49"/>
    </row>
    <row r="61" spans="2:16">
      <c r="B61" s="49"/>
      <c r="P61" s="49"/>
    </row>
    <row r="62" spans="2:16">
      <c r="B62" s="49"/>
      <c r="P62" s="49"/>
    </row>
    <row r="63" spans="2:16">
      <c r="B63" s="49"/>
      <c r="P63" s="49"/>
    </row>
    <row r="64" spans="2:16">
      <c r="B64" s="49"/>
      <c r="P64" s="49"/>
    </row>
    <row r="65" spans="2:16">
      <c r="B65" s="49"/>
      <c r="P65" s="49"/>
    </row>
    <row r="66" spans="2:16">
      <c r="B66" s="49"/>
      <c r="P66" s="49"/>
    </row>
    <row r="67" spans="2:16">
      <c r="B67" s="49"/>
      <c r="P67" s="49"/>
    </row>
    <row r="68" spans="2:16">
      <c r="B68" s="49"/>
      <c r="P68" s="49"/>
    </row>
    <row r="69" spans="2:16">
      <c r="B69" s="49"/>
      <c r="P69" s="49"/>
    </row>
    <row r="70" spans="2:16">
      <c r="B70" s="49"/>
      <c r="P70" s="49"/>
    </row>
    <row r="71" spans="2:16">
      <c r="B71" s="49"/>
      <c r="P71" s="49"/>
    </row>
    <row r="72" spans="2:16">
      <c r="B72" s="49"/>
      <c r="P72" s="49"/>
    </row>
    <row r="73" spans="2:16">
      <c r="B73" s="49"/>
      <c r="P73" s="49"/>
    </row>
    <row r="74" spans="2:16">
      <c r="B74" s="49"/>
      <c r="P74" s="49"/>
    </row>
    <row r="75" spans="2:16">
      <c r="B75" s="49"/>
      <c r="P75" s="49"/>
    </row>
    <row r="76" spans="2:16">
      <c r="B76" s="49"/>
      <c r="P76" s="49"/>
    </row>
    <row r="77" spans="2:16">
      <c r="B77" s="49"/>
      <c r="P77" s="49"/>
    </row>
    <row r="78" spans="2:16">
      <c r="B78" s="49"/>
      <c r="P78" s="49"/>
    </row>
    <row r="79" spans="2:16">
      <c r="B79" s="49"/>
      <c r="P79" s="49"/>
    </row>
    <row r="80" spans="2:16">
      <c r="B80" s="49"/>
      <c r="P80" s="49"/>
    </row>
    <row r="81" spans="2:16">
      <c r="B81" s="49"/>
      <c r="P81" s="49"/>
    </row>
    <row r="82" spans="2:16">
      <c r="B82" s="49"/>
      <c r="P82" s="49"/>
    </row>
    <row r="83" spans="2:16">
      <c r="B83" s="49"/>
      <c r="P83" s="49"/>
    </row>
    <row r="84" spans="2:16">
      <c r="B84" s="56"/>
      <c r="C84" s="57"/>
      <c r="D84" s="57"/>
      <c r="E84" s="57"/>
      <c r="F84" s="57"/>
      <c r="G84" s="57"/>
      <c r="H84" s="57"/>
      <c r="I84" s="57"/>
      <c r="J84" s="57"/>
      <c r="K84" s="57"/>
      <c r="L84" s="57"/>
      <c r="M84" s="57"/>
      <c r="N84" s="57"/>
      <c r="O84" s="57"/>
      <c r="P84" s="49"/>
    </row>
  </sheetData>
  <phoneticPr fontId="4"/>
  <pageMargins left="0.47244094488188981" right="0.23622047244094491" top="0.43307086614173229" bottom="0.31496062992125984" header="0.31496062992125984" footer="0.19685039370078741"/>
  <pageSetup paperSize="9" scale="75" orientation="portrait" r:id="rId1"/>
  <headerFooter scaleWithDoc="0" alignWithMargins="0">
    <oddHeader>&amp;R&amp;"ＭＳ 明朝,標準"&amp;9 2-5.歯科医療費の状況</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1:B2"/>
  <sheetViews>
    <sheetView showGridLines="0" zoomScaleNormal="100" zoomScaleSheetLayoutView="100" workbookViewId="0"/>
  </sheetViews>
  <sheetFormatPr defaultColWidth="9" defaultRowHeight="13.5"/>
  <cols>
    <col min="1" max="1" width="4.625" style="2" customWidth="1"/>
    <col min="2" max="2" width="3.625" style="2" customWidth="1"/>
    <col min="3" max="3" width="9.625" style="2" customWidth="1"/>
    <col min="4" max="8" width="13.125" style="2" customWidth="1"/>
    <col min="9" max="9" width="12.5" style="2" customWidth="1"/>
    <col min="10" max="12" width="20.625" style="2" customWidth="1"/>
    <col min="13" max="13" width="6.625" style="2" customWidth="1"/>
    <col min="14" max="16384" width="9" style="2"/>
  </cols>
  <sheetData>
    <row r="1" spans="2:2" ht="16.5" customHeight="1">
      <c r="B1" s="2" t="s">
        <v>310</v>
      </c>
    </row>
    <row r="2" spans="2:2" ht="16.5" customHeight="1">
      <c r="B2" s="2" t="s">
        <v>209</v>
      </c>
    </row>
  </sheetData>
  <phoneticPr fontId="4"/>
  <pageMargins left="0.70866141732283472" right="0.43307086614173229" top="0.74803149606299213" bottom="0.74803149606299213" header="0.31496062992125984" footer="0.31496062992125984"/>
  <pageSetup paperSize="9" scale="75" fitToHeight="0" orientation="portrait" r:id="rId1"/>
  <headerFooter scaleWithDoc="0" alignWithMargins="0">
    <oddHeader>&amp;R&amp;"ＭＳ 明朝,標準"&amp;9 2-5.歯科医療費の状況</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84"/>
  <sheetViews>
    <sheetView showGridLines="0" zoomScaleNormal="100" zoomScaleSheetLayoutView="100" workbookViewId="0"/>
  </sheetViews>
  <sheetFormatPr defaultColWidth="9" defaultRowHeight="13.5"/>
  <cols>
    <col min="1" max="1" width="4.625" style="45" customWidth="1"/>
    <col min="2" max="2" width="2.125" style="45" customWidth="1"/>
    <col min="3" max="3" width="8.375" style="45" customWidth="1"/>
    <col min="4" max="4" width="11.625" style="45" customWidth="1"/>
    <col min="5" max="5" width="5.5" style="45" bestFit="1" customWidth="1"/>
    <col min="6" max="6" width="11.625" style="45" customWidth="1"/>
    <col min="7" max="7" width="5.5" style="45" customWidth="1"/>
    <col min="8" max="16" width="8.875" style="45" customWidth="1"/>
    <col min="17" max="16384" width="9" style="3"/>
  </cols>
  <sheetData>
    <row r="1" spans="2:16" ht="16.5" customHeight="1">
      <c r="B1" s="2" t="s">
        <v>310</v>
      </c>
    </row>
    <row r="2" spans="2:16" ht="16.5" customHeight="1">
      <c r="B2" s="45" t="s">
        <v>257</v>
      </c>
    </row>
    <row r="4" spans="2:16" ht="13.5" customHeight="1">
      <c r="B4" s="46"/>
      <c r="C4" s="47"/>
      <c r="D4" s="47"/>
      <c r="E4" s="47"/>
      <c r="F4" s="47"/>
      <c r="G4" s="48"/>
    </row>
    <row r="5" spans="2:16" ht="13.5" customHeight="1">
      <c r="B5" s="49"/>
      <c r="C5" s="50"/>
      <c r="D5" s="420">
        <v>83660</v>
      </c>
      <c r="E5" s="3" t="s">
        <v>202</v>
      </c>
      <c r="F5" s="420">
        <v>86300</v>
      </c>
      <c r="G5" s="421" t="s">
        <v>203</v>
      </c>
    </row>
    <row r="6" spans="2:16">
      <c r="B6" s="49"/>
      <c r="C6" s="3"/>
      <c r="D6" s="420"/>
      <c r="E6" s="3"/>
      <c r="F6" s="420"/>
      <c r="G6" s="421"/>
    </row>
    <row r="7" spans="2:16">
      <c r="B7" s="49"/>
      <c r="C7" s="52"/>
      <c r="D7" s="420">
        <v>81020</v>
      </c>
      <c r="E7" s="3" t="s">
        <v>202</v>
      </c>
      <c r="F7" s="420">
        <v>83660</v>
      </c>
      <c r="G7" s="421" t="s">
        <v>204</v>
      </c>
    </row>
    <row r="8" spans="2:16">
      <c r="B8" s="49"/>
      <c r="C8" s="3"/>
      <c r="D8" s="420"/>
      <c r="E8" s="3"/>
      <c r="F8" s="420"/>
      <c r="G8" s="421"/>
    </row>
    <row r="9" spans="2:16">
      <c r="B9" s="49"/>
      <c r="C9" s="53"/>
      <c r="D9" s="420">
        <v>78380</v>
      </c>
      <c r="E9" s="3" t="s">
        <v>202</v>
      </c>
      <c r="F9" s="420">
        <v>81020</v>
      </c>
      <c r="G9" s="421" t="s">
        <v>204</v>
      </c>
    </row>
    <row r="10" spans="2:16">
      <c r="B10" s="49"/>
      <c r="C10" s="3"/>
      <c r="D10" s="420"/>
      <c r="E10" s="3"/>
      <c r="F10" s="420"/>
      <c r="G10" s="421"/>
    </row>
    <row r="11" spans="2:16">
      <c r="B11" s="49"/>
      <c r="C11" s="54"/>
      <c r="D11" s="420">
        <v>75740</v>
      </c>
      <c r="E11" s="3" t="s">
        <v>202</v>
      </c>
      <c r="F11" s="420">
        <v>78380</v>
      </c>
      <c r="G11" s="421" t="s">
        <v>204</v>
      </c>
    </row>
    <row r="12" spans="2:16">
      <c r="B12" s="49"/>
      <c r="C12" s="3"/>
      <c r="D12" s="420"/>
      <c r="E12" s="3"/>
      <c r="F12" s="420"/>
      <c r="G12" s="421"/>
    </row>
    <row r="13" spans="2:16">
      <c r="B13" s="49"/>
      <c r="C13" s="55"/>
      <c r="D13" s="420">
        <v>73100</v>
      </c>
      <c r="E13" s="3" t="s">
        <v>202</v>
      </c>
      <c r="F13" s="420">
        <v>75740</v>
      </c>
      <c r="G13" s="421" t="s">
        <v>204</v>
      </c>
    </row>
    <row r="14" spans="2:16">
      <c r="B14" s="56"/>
      <c r="C14" s="57"/>
      <c r="D14" s="57"/>
      <c r="E14" s="57"/>
      <c r="F14" s="57"/>
      <c r="G14" s="58"/>
    </row>
    <row r="16" spans="2:16">
      <c r="B16" s="46"/>
      <c r="C16" s="47"/>
      <c r="D16" s="47"/>
      <c r="E16" s="47"/>
      <c r="F16" s="47"/>
      <c r="G16" s="47"/>
      <c r="H16" s="47"/>
      <c r="I16" s="47"/>
      <c r="J16" s="47"/>
      <c r="K16" s="47"/>
      <c r="L16" s="47"/>
      <c r="M16" s="47"/>
      <c r="N16" s="47"/>
      <c r="O16" s="47"/>
      <c r="P16" s="49"/>
    </row>
    <row r="17" spans="2:16">
      <c r="B17" s="49"/>
      <c r="P17" s="49"/>
    </row>
    <row r="18" spans="2:16">
      <c r="B18" s="49"/>
      <c r="P18" s="49"/>
    </row>
    <row r="19" spans="2:16">
      <c r="B19" s="49"/>
      <c r="P19" s="49"/>
    </row>
    <row r="20" spans="2:16">
      <c r="B20" s="49"/>
      <c r="P20" s="49"/>
    </row>
    <row r="21" spans="2:16">
      <c r="B21" s="49"/>
      <c r="P21" s="49"/>
    </row>
    <row r="22" spans="2:16">
      <c r="B22" s="49"/>
      <c r="P22" s="49"/>
    </row>
    <row r="23" spans="2:16">
      <c r="B23" s="49"/>
      <c r="P23" s="49"/>
    </row>
    <row r="24" spans="2:16">
      <c r="B24" s="49"/>
      <c r="P24" s="49"/>
    </row>
    <row r="25" spans="2:16">
      <c r="B25" s="49"/>
      <c r="P25" s="49"/>
    </row>
    <row r="26" spans="2:16">
      <c r="B26" s="49"/>
      <c r="P26" s="49"/>
    </row>
    <row r="27" spans="2:16">
      <c r="B27" s="49"/>
      <c r="P27" s="49"/>
    </row>
    <row r="28" spans="2:16">
      <c r="B28" s="49"/>
      <c r="P28" s="49"/>
    </row>
    <row r="29" spans="2:16">
      <c r="B29" s="49"/>
      <c r="P29" s="49"/>
    </row>
    <row r="30" spans="2:16">
      <c r="B30" s="49"/>
      <c r="P30" s="49"/>
    </row>
    <row r="31" spans="2:16">
      <c r="B31" s="49"/>
      <c r="P31" s="49"/>
    </row>
    <row r="32" spans="2:16">
      <c r="B32" s="49"/>
      <c r="P32" s="49"/>
    </row>
    <row r="33" spans="2:16">
      <c r="B33" s="49"/>
      <c r="P33" s="49"/>
    </row>
    <row r="34" spans="2:16">
      <c r="B34" s="49"/>
      <c r="P34" s="49"/>
    </row>
    <row r="35" spans="2:16">
      <c r="B35" s="49"/>
      <c r="P35" s="49"/>
    </row>
    <row r="36" spans="2:16">
      <c r="B36" s="49"/>
      <c r="P36" s="49"/>
    </row>
    <row r="37" spans="2:16">
      <c r="B37" s="49"/>
      <c r="P37" s="49"/>
    </row>
    <row r="38" spans="2:16">
      <c r="B38" s="49"/>
      <c r="P38" s="49"/>
    </row>
    <row r="39" spans="2:16">
      <c r="B39" s="49"/>
      <c r="P39" s="49"/>
    </row>
    <row r="40" spans="2:16">
      <c r="B40" s="49"/>
      <c r="P40" s="49"/>
    </row>
    <row r="41" spans="2:16">
      <c r="B41" s="49"/>
      <c r="P41" s="49"/>
    </row>
    <row r="42" spans="2:16">
      <c r="B42" s="49"/>
      <c r="P42" s="49"/>
    </row>
    <row r="43" spans="2:16">
      <c r="B43" s="49"/>
      <c r="P43" s="49"/>
    </row>
    <row r="44" spans="2:16">
      <c r="B44" s="49"/>
      <c r="P44" s="49"/>
    </row>
    <row r="45" spans="2:16">
      <c r="B45" s="49"/>
      <c r="P45" s="49"/>
    </row>
    <row r="46" spans="2:16">
      <c r="B46" s="49"/>
      <c r="P46" s="49"/>
    </row>
    <row r="47" spans="2:16">
      <c r="B47" s="49"/>
      <c r="P47" s="49"/>
    </row>
    <row r="48" spans="2:16">
      <c r="B48" s="49"/>
      <c r="P48" s="49"/>
    </row>
    <row r="49" spans="2:16">
      <c r="B49" s="49"/>
      <c r="P49" s="49"/>
    </row>
    <row r="50" spans="2:16">
      <c r="B50" s="49"/>
      <c r="P50" s="49"/>
    </row>
    <row r="51" spans="2:16">
      <c r="B51" s="49"/>
      <c r="P51" s="49"/>
    </row>
    <row r="52" spans="2:16">
      <c r="B52" s="49"/>
      <c r="P52" s="49"/>
    </row>
    <row r="53" spans="2:16">
      <c r="B53" s="49"/>
      <c r="P53" s="49"/>
    </row>
    <row r="54" spans="2:16">
      <c r="B54" s="49"/>
      <c r="P54" s="49"/>
    </row>
    <row r="55" spans="2:16">
      <c r="B55" s="49"/>
      <c r="P55" s="49"/>
    </row>
    <row r="56" spans="2:16">
      <c r="B56" s="49"/>
      <c r="P56" s="49"/>
    </row>
    <row r="57" spans="2:16">
      <c r="B57" s="49"/>
      <c r="P57" s="49"/>
    </row>
    <row r="58" spans="2:16">
      <c r="B58" s="49"/>
      <c r="P58" s="49"/>
    </row>
    <row r="59" spans="2:16">
      <c r="B59" s="49"/>
      <c r="P59" s="49"/>
    </row>
    <row r="60" spans="2:16">
      <c r="B60" s="49"/>
      <c r="P60" s="49"/>
    </row>
    <row r="61" spans="2:16">
      <c r="B61" s="49"/>
      <c r="P61" s="49"/>
    </row>
    <row r="62" spans="2:16">
      <c r="B62" s="49"/>
      <c r="P62" s="49"/>
    </row>
    <row r="63" spans="2:16">
      <c r="B63" s="49"/>
      <c r="P63" s="49"/>
    </row>
    <row r="64" spans="2:16">
      <c r="B64" s="49"/>
      <c r="P64" s="49"/>
    </row>
    <row r="65" spans="2:16">
      <c r="B65" s="49"/>
      <c r="P65" s="49"/>
    </row>
    <row r="66" spans="2:16">
      <c r="B66" s="49"/>
      <c r="P66" s="49"/>
    </row>
    <row r="67" spans="2:16">
      <c r="B67" s="49"/>
      <c r="P67" s="49"/>
    </row>
    <row r="68" spans="2:16">
      <c r="B68" s="49"/>
      <c r="P68" s="49"/>
    </row>
    <row r="69" spans="2:16">
      <c r="B69" s="49"/>
      <c r="P69" s="49"/>
    </row>
    <row r="70" spans="2:16">
      <c r="B70" s="49"/>
      <c r="P70" s="49"/>
    </row>
    <row r="71" spans="2:16">
      <c r="B71" s="49"/>
      <c r="P71" s="49"/>
    </row>
    <row r="72" spans="2:16">
      <c r="B72" s="49"/>
      <c r="P72" s="49"/>
    </row>
    <row r="73" spans="2:16">
      <c r="B73" s="49"/>
      <c r="P73" s="49"/>
    </row>
    <row r="74" spans="2:16">
      <c r="B74" s="49"/>
      <c r="P74" s="49"/>
    </row>
    <row r="75" spans="2:16">
      <c r="B75" s="49"/>
      <c r="P75" s="49"/>
    </row>
    <row r="76" spans="2:16">
      <c r="B76" s="49"/>
      <c r="P76" s="49"/>
    </row>
    <row r="77" spans="2:16">
      <c r="B77" s="49"/>
      <c r="P77" s="49"/>
    </row>
    <row r="78" spans="2:16">
      <c r="B78" s="49"/>
      <c r="P78" s="49"/>
    </row>
    <row r="79" spans="2:16">
      <c r="B79" s="49"/>
      <c r="P79" s="49"/>
    </row>
    <row r="80" spans="2:16">
      <c r="B80" s="49"/>
      <c r="P80" s="49"/>
    </row>
    <row r="81" spans="2:16">
      <c r="B81" s="49"/>
      <c r="P81" s="49"/>
    </row>
    <row r="82" spans="2:16">
      <c r="B82" s="49"/>
      <c r="P82" s="49"/>
    </row>
    <row r="83" spans="2:16">
      <c r="B83" s="49"/>
      <c r="P83" s="49"/>
    </row>
    <row r="84" spans="2:16">
      <c r="B84" s="56"/>
      <c r="C84" s="57"/>
      <c r="D84" s="57"/>
      <c r="E84" s="57"/>
      <c r="F84" s="57"/>
      <c r="G84" s="57"/>
      <c r="H84" s="57"/>
      <c r="I84" s="57"/>
      <c r="J84" s="57"/>
      <c r="K84" s="57"/>
      <c r="L84" s="57"/>
      <c r="M84" s="57"/>
      <c r="N84" s="57"/>
      <c r="O84" s="57"/>
      <c r="P84" s="49"/>
    </row>
  </sheetData>
  <phoneticPr fontId="4"/>
  <pageMargins left="0.47244094488188981" right="0.23622047244094491" top="0.43307086614173229" bottom="0.31496062992125984" header="0.31496062992125984" footer="0.19685039370078741"/>
  <pageSetup paperSize="9" scale="75" orientation="portrait" r:id="rId1"/>
  <headerFooter scaleWithDoc="0" alignWithMargins="0">
    <oddHeader>&amp;R&amp;"ＭＳ 明朝,標準"&amp;9 2-5.歯科医療費の状況</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B1:B2"/>
  <sheetViews>
    <sheetView showGridLines="0" zoomScaleNormal="100" zoomScaleSheetLayoutView="100" workbookViewId="0"/>
  </sheetViews>
  <sheetFormatPr defaultColWidth="9" defaultRowHeight="13.5"/>
  <cols>
    <col min="1" max="1" width="4.625" style="2" customWidth="1"/>
    <col min="2" max="2" width="3.625" style="2" customWidth="1"/>
    <col min="3" max="3" width="9.625" style="2" customWidth="1"/>
    <col min="4" max="8" width="13.125" style="2" customWidth="1"/>
    <col min="9" max="9" width="12.5" style="2" customWidth="1"/>
    <col min="10" max="12" width="20.625" style="2" customWidth="1"/>
    <col min="13" max="13" width="6.625" style="2" customWidth="1"/>
    <col min="14" max="16384" width="9" style="2"/>
  </cols>
  <sheetData>
    <row r="1" spans="2:2" ht="16.5" customHeight="1">
      <c r="B1" s="2" t="s">
        <v>258</v>
      </c>
    </row>
    <row r="2" spans="2:2" ht="16.5" customHeight="1">
      <c r="B2" s="2" t="s">
        <v>209</v>
      </c>
    </row>
  </sheetData>
  <phoneticPr fontId="4"/>
  <pageMargins left="0.70866141732283472" right="0.43307086614173229" top="0.74803149606299213" bottom="0.74803149606299213" header="0.31496062992125984" footer="0.31496062992125984"/>
  <pageSetup paperSize="9" scale="75" fitToHeight="0" orientation="portrait" r:id="rId1"/>
  <headerFooter scaleWithDoc="0" alignWithMargins="0">
    <oddHeader>&amp;R&amp;"ＭＳ 明朝,標準"&amp;9 2-5.歯科医療費の状況</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P84"/>
  <sheetViews>
    <sheetView showGridLines="0" zoomScaleNormal="100" zoomScaleSheetLayoutView="100" workbookViewId="0"/>
  </sheetViews>
  <sheetFormatPr defaultColWidth="9" defaultRowHeight="13.5"/>
  <cols>
    <col min="1" max="1" width="4.625" style="45" customWidth="1"/>
    <col min="2" max="2" width="2.125" style="45" customWidth="1"/>
    <col min="3" max="3" width="8.375" style="45" customWidth="1"/>
    <col min="4" max="4" width="11.625" style="45" customWidth="1"/>
    <col min="5" max="5" width="5.5" style="45" bestFit="1" customWidth="1"/>
    <col min="6" max="6" width="11.625" style="45" customWidth="1"/>
    <col min="7" max="7" width="5.5" style="45" customWidth="1"/>
    <col min="8" max="16" width="8.875" style="45" customWidth="1"/>
    <col min="17" max="16384" width="9" style="3"/>
  </cols>
  <sheetData>
    <row r="1" spans="2:16" ht="16.5" customHeight="1">
      <c r="B1" s="2" t="s">
        <v>258</v>
      </c>
    </row>
    <row r="2" spans="2:16" ht="16.5" customHeight="1">
      <c r="B2" s="45" t="s">
        <v>257</v>
      </c>
    </row>
    <row r="4" spans="2:16" ht="13.5" customHeight="1">
      <c r="B4" s="46"/>
      <c r="C4" s="47"/>
      <c r="D4" s="47"/>
      <c r="E4" s="47"/>
      <c r="F4" s="47"/>
      <c r="G4" s="48"/>
    </row>
    <row r="5" spans="2:16" ht="13.5" customHeight="1">
      <c r="B5" s="49"/>
      <c r="C5" s="50"/>
      <c r="D5" s="59">
        <v>0.57800000000000007</v>
      </c>
      <c r="E5" s="38" t="s">
        <v>202</v>
      </c>
      <c r="F5" s="60">
        <v>0.59099999999999997</v>
      </c>
      <c r="G5" s="51" t="s">
        <v>203</v>
      </c>
    </row>
    <row r="6" spans="2:16">
      <c r="B6" s="49"/>
      <c r="D6" s="59"/>
      <c r="E6" s="38"/>
      <c r="F6" s="60"/>
      <c r="G6" s="51"/>
    </row>
    <row r="7" spans="2:16">
      <c r="B7" s="49"/>
      <c r="C7" s="52"/>
      <c r="D7" s="59">
        <v>0.56300000000000006</v>
      </c>
      <c r="E7" s="38" t="s">
        <v>202</v>
      </c>
      <c r="F7" s="60">
        <v>0.57800000000000007</v>
      </c>
      <c r="G7" s="51" t="s">
        <v>204</v>
      </c>
    </row>
    <row r="8" spans="2:16">
      <c r="B8" s="49"/>
      <c r="D8" s="59"/>
      <c r="E8" s="38"/>
      <c r="F8" s="60"/>
      <c r="G8" s="51"/>
    </row>
    <row r="9" spans="2:16">
      <c r="B9" s="49"/>
      <c r="C9" s="53"/>
      <c r="D9" s="59">
        <v>0.54800000000000004</v>
      </c>
      <c r="E9" s="38" t="s">
        <v>202</v>
      </c>
      <c r="F9" s="60">
        <v>0.56300000000000006</v>
      </c>
      <c r="G9" s="51" t="s">
        <v>204</v>
      </c>
    </row>
    <row r="10" spans="2:16">
      <c r="B10" s="49"/>
      <c r="D10" s="59"/>
      <c r="E10" s="38"/>
      <c r="F10" s="60"/>
      <c r="G10" s="51"/>
    </row>
    <row r="11" spans="2:16">
      <c r="B11" s="49"/>
      <c r="C11" s="54"/>
      <c r="D11" s="59">
        <v>0.53300000000000003</v>
      </c>
      <c r="E11" s="38" t="s">
        <v>202</v>
      </c>
      <c r="F11" s="60">
        <v>0.54800000000000004</v>
      </c>
      <c r="G11" s="51" t="s">
        <v>204</v>
      </c>
    </row>
    <row r="12" spans="2:16">
      <c r="B12" s="49"/>
      <c r="D12" s="59"/>
      <c r="E12" s="38"/>
      <c r="F12" s="60"/>
      <c r="G12" s="51"/>
    </row>
    <row r="13" spans="2:16">
      <c r="B13" s="49"/>
      <c r="C13" s="55"/>
      <c r="D13" s="59">
        <v>0.51800000000000002</v>
      </c>
      <c r="E13" s="38" t="s">
        <v>202</v>
      </c>
      <c r="F13" s="60">
        <v>0.53300000000000003</v>
      </c>
      <c r="G13" s="51" t="s">
        <v>204</v>
      </c>
    </row>
    <row r="14" spans="2:16">
      <c r="B14" s="56"/>
      <c r="C14" s="57"/>
      <c r="D14" s="57"/>
      <c r="E14" s="57"/>
      <c r="F14" s="57"/>
      <c r="G14" s="61"/>
    </row>
    <row r="16" spans="2:16">
      <c r="B16" s="46"/>
      <c r="C16" s="47"/>
      <c r="D16" s="47"/>
      <c r="E16" s="47"/>
      <c r="F16" s="47"/>
      <c r="G16" s="47"/>
      <c r="H16" s="47"/>
      <c r="I16" s="47"/>
      <c r="J16" s="47"/>
      <c r="K16" s="47"/>
      <c r="L16" s="47"/>
      <c r="M16" s="47"/>
      <c r="N16" s="47"/>
      <c r="O16" s="47"/>
      <c r="P16" s="49"/>
    </row>
    <row r="17" spans="2:16">
      <c r="B17" s="49"/>
      <c r="P17" s="49"/>
    </row>
    <row r="18" spans="2:16">
      <c r="B18" s="49"/>
      <c r="P18" s="49"/>
    </row>
    <row r="19" spans="2:16">
      <c r="B19" s="49"/>
      <c r="P19" s="49"/>
    </row>
    <row r="20" spans="2:16">
      <c r="B20" s="49"/>
      <c r="P20" s="49"/>
    </row>
    <row r="21" spans="2:16">
      <c r="B21" s="49"/>
      <c r="P21" s="49"/>
    </row>
    <row r="22" spans="2:16">
      <c r="B22" s="49"/>
      <c r="P22" s="49"/>
    </row>
    <row r="23" spans="2:16">
      <c r="B23" s="49"/>
      <c r="P23" s="49"/>
    </row>
    <row r="24" spans="2:16">
      <c r="B24" s="49"/>
      <c r="P24" s="49"/>
    </row>
    <row r="25" spans="2:16">
      <c r="B25" s="49"/>
      <c r="P25" s="49"/>
    </row>
    <row r="26" spans="2:16">
      <c r="B26" s="49"/>
      <c r="P26" s="49"/>
    </row>
    <row r="27" spans="2:16">
      <c r="B27" s="49"/>
      <c r="P27" s="49"/>
    </row>
    <row r="28" spans="2:16">
      <c r="B28" s="49"/>
      <c r="P28" s="49"/>
    </row>
    <row r="29" spans="2:16">
      <c r="B29" s="49"/>
      <c r="P29" s="49"/>
    </row>
    <row r="30" spans="2:16">
      <c r="B30" s="49"/>
      <c r="P30" s="49"/>
    </row>
    <row r="31" spans="2:16">
      <c r="B31" s="49"/>
      <c r="P31" s="49"/>
    </row>
    <row r="32" spans="2:16">
      <c r="B32" s="49"/>
      <c r="P32" s="49"/>
    </row>
    <row r="33" spans="2:16">
      <c r="B33" s="49"/>
      <c r="P33" s="49"/>
    </row>
    <row r="34" spans="2:16">
      <c r="B34" s="49"/>
      <c r="P34" s="49"/>
    </row>
    <row r="35" spans="2:16">
      <c r="B35" s="49"/>
      <c r="P35" s="49"/>
    </row>
    <row r="36" spans="2:16">
      <c r="B36" s="49"/>
      <c r="P36" s="49"/>
    </row>
    <row r="37" spans="2:16">
      <c r="B37" s="49"/>
      <c r="P37" s="49"/>
    </row>
    <row r="38" spans="2:16">
      <c r="B38" s="49"/>
      <c r="P38" s="49"/>
    </row>
    <row r="39" spans="2:16">
      <c r="B39" s="49"/>
      <c r="P39" s="49"/>
    </row>
    <row r="40" spans="2:16">
      <c r="B40" s="49"/>
      <c r="P40" s="49"/>
    </row>
    <row r="41" spans="2:16">
      <c r="B41" s="49"/>
      <c r="P41" s="49"/>
    </row>
    <row r="42" spans="2:16">
      <c r="B42" s="49"/>
      <c r="P42" s="49"/>
    </row>
    <row r="43" spans="2:16">
      <c r="B43" s="49"/>
      <c r="P43" s="49"/>
    </row>
    <row r="44" spans="2:16">
      <c r="B44" s="49"/>
      <c r="P44" s="49"/>
    </row>
    <row r="45" spans="2:16">
      <c r="B45" s="49"/>
      <c r="P45" s="49"/>
    </row>
    <row r="46" spans="2:16">
      <c r="B46" s="49"/>
      <c r="P46" s="49"/>
    </row>
    <row r="47" spans="2:16">
      <c r="B47" s="49"/>
      <c r="P47" s="49"/>
    </row>
    <row r="48" spans="2:16">
      <c r="B48" s="49"/>
      <c r="P48" s="49"/>
    </row>
    <row r="49" spans="2:16">
      <c r="B49" s="49"/>
      <c r="P49" s="49"/>
    </row>
    <row r="50" spans="2:16">
      <c r="B50" s="49"/>
      <c r="P50" s="49"/>
    </row>
    <row r="51" spans="2:16">
      <c r="B51" s="49"/>
      <c r="P51" s="49"/>
    </row>
    <row r="52" spans="2:16">
      <c r="B52" s="49"/>
      <c r="P52" s="49"/>
    </row>
    <row r="53" spans="2:16">
      <c r="B53" s="49"/>
      <c r="P53" s="49"/>
    </row>
    <row r="54" spans="2:16">
      <c r="B54" s="49"/>
      <c r="P54" s="49"/>
    </row>
    <row r="55" spans="2:16">
      <c r="B55" s="49"/>
      <c r="P55" s="49"/>
    </row>
    <row r="56" spans="2:16">
      <c r="B56" s="49"/>
      <c r="P56" s="49"/>
    </row>
    <row r="57" spans="2:16">
      <c r="B57" s="49"/>
      <c r="P57" s="49"/>
    </row>
    <row r="58" spans="2:16">
      <c r="B58" s="49"/>
      <c r="P58" s="49"/>
    </row>
    <row r="59" spans="2:16">
      <c r="B59" s="49"/>
      <c r="P59" s="49"/>
    </row>
    <row r="60" spans="2:16">
      <c r="B60" s="49"/>
      <c r="P60" s="49"/>
    </row>
    <row r="61" spans="2:16">
      <c r="B61" s="49"/>
      <c r="P61" s="49"/>
    </row>
    <row r="62" spans="2:16">
      <c r="B62" s="49"/>
      <c r="P62" s="49"/>
    </row>
    <row r="63" spans="2:16">
      <c r="B63" s="49"/>
      <c r="P63" s="49"/>
    </row>
    <row r="64" spans="2:16">
      <c r="B64" s="49"/>
      <c r="P64" s="49"/>
    </row>
    <row r="65" spans="2:16">
      <c r="B65" s="49"/>
      <c r="P65" s="49"/>
    </row>
    <row r="66" spans="2:16">
      <c r="B66" s="49"/>
      <c r="P66" s="49"/>
    </row>
    <row r="67" spans="2:16">
      <c r="B67" s="49"/>
      <c r="P67" s="49"/>
    </row>
    <row r="68" spans="2:16">
      <c r="B68" s="49"/>
      <c r="P68" s="49"/>
    </row>
    <row r="69" spans="2:16">
      <c r="B69" s="49"/>
      <c r="P69" s="49"/>
    </row>
    <row r="70" spans="2:16">
      <c r="B70" s="49"/>
      <c r="P70" s="49"/>
    </row>
    <row r="71" spans="2:16">
      <c r="B71" s="49"/>
      <c r="P71" s="49"/>
    </row>
    <row r="72" spans="2:16">
      <c r="B72" s="49"/>
      <c r="P72" s="49"/>
    </row>
    <row r="73" spans="2:16">
      <c r="B73" s="49"/>
      <c r="P73" s="49"/>
    </row>
    <row r="74" spans="2:16">
      <c r="B74" s="49"/>
      <c r="P74" s="49"/>
    </row>
    <row r="75" spans="2:16">
      <c r="B75" s="49"/>
      <c r="P75" s="49"/>
    </row>
    <row r="76" spans="2:16">
      <c r="B76" s="49"/>
      <c r="P76" s="49"/>
    </row>
    <row r="77" spans="2:16">
      <c r="B77" s="49"/>
      <c r="P77" s="49"/>
    </row>
    <row r="78" spans="2:16">
      <c r="B78" s="49"/>
      <c r="P78" s="49"/>
    </row>
    <row r="79" spans="2:16">
      <c r="B79" s="49"/>
      <c r="P79" s="49"/>
    </row>
    <row r="80" spans="2:16">
      <c r="B80" s="49"/>
      <c r="P80" s="49"/>
    </row>
    <row r="81" spans="2:16">
      <c r="B81" s="49"/>
      <c r="P81" s="49"/>
    </row>
    <row r="82" spans="2:16">
      <c r="B82" s="49"/>
      <c r="P82" s="49"/>
    </row>
    <row r="83" spans="2:16">
      <c r="B83" s="49"/>
      <c r="P83" s="49"/>
    </row>
    <row r="84" spans="2:16">
      <c r="B84" s="56"/>
      <c r="C84" s="57"/>
      <c r="D84" s="57"/>
      <c r="E84" s="57"/>
      <c r="F84" s="57"/>
      <c r="G84" s="57"/>
      <c r="H84" s="57"/>
      <c r="I84" s="57"/>
      <c r="J84" s="57"/>
      <c r="K84" s="57"/>
      <c r="L84" s="57"/>
      <c r="M84" s="57"/>
      <c r="N84" s="57"/>
      <c r="O84" s="57"/>
      <c r="P84" s="49"/>
    </row>
  </sheetData>
  <phoneticPr fontId="4"/>
  <pageMargins left="0.47244094488188981" right="0.23622047244094491" top="0.43307086614173229" bottom="0.31496062992125984" header="0.31496062992125984" footer="0.19685039370078741"/>
  <pageSetup paperSize="9" scale="75" orientation="portrait" r:id="rId1"/>
  <headerFooter scaleWithDoc="0" alignWithMargins="0">
    <oddHeader>&amp;R&amp;"ＭＳ 明朝,標準"&amp;9 2-5.歯科医療費の状況</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E5443-4B3F-4364-A512-0AF15BECCEB3}">
  <sheetPr codeName="Sheet39"/>
  <dimension ref="B1:B2"/>
  <sheetViews>
    <sheetView showGridLines="0" zoomScaleNormal="100" zoomScaleSheetLayoutView="100" workbookViewId="0"/>
  </sheetViews>
  <sheetFormatPr defaultColWidth="9" defaultRowHeight="13.5"/>
  <cols>
    <col min="1" max="1" width="4.625" style="2" customWidth="1"/>
    <col min="2" max="2" width="3.625" style="2" customWidth="1"/>
    <col min="3" max="3" width="9.625" style="2" customWidth="1"/>
    <col min="4" max="8" width="13.125" style="2" customWidth="1"/>
    <col min="9" max="9" width="12.5" style="2" customWidth="1"/>
    <col min="10" max="12" width="20.625" style="2" customWidth="1"/>
    <col min="13" max="13" width="6.625" style="2" customWidth="1"/>
    <col min="14" max="16384" width="9" style="2"/>
  </cols>
  <sheetData>
    <row r="1" spans="2:2" ht="16.5" customHeight="1">
      <c r="B1" s="2" t="s">
        <v>306</v>
      </c>
    </row>
    <row r="2" spans="2:2" ht="16.5" customHeight="1">
      <c r="B2" s="2" t="s">
        <v>209</v>
      </c>
    </row>
  </sheetData>
  <phoneticPr fontId="4"/>
  <pageMargins left="0.70866141732283472" right="0.43307086614173229" top="0.74803149606299213" bottom="0.74803149606299213" header="0.31496062992125984" footer="0.31496062992125984"/>
  <pageSetup paperSize="9" scale="75" fitToHeight="0" orientation="portrait" r:id="rId1"/>
  <headerFooter scaleWithDoc="0" alignWithMargins="0">
    <oddHeader>&amp;R&amp;"ＭＳ 明朝,標準"&amp;9 2-5.歯科医療費の状況</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8E25C-EB24-4F8F-AEF4-C0C331213B4A}">
  <sheetPr codeName="Sheet40"/>
  <dimension ref="A1:P84"/>
  <sheetViews>
    <sheetView showGridLines="0" zoomScaleNormal="100" zoomScaleSheetLayoutView="100" workbookViewId="0"/>
  </sheetViews>
  <sheetFormatPr defaultColWidth="9" defaultRowHeight="13.5"/>
  <cols>
    <col min="1" max="1" width="4.625" style="45" customWidth="1"/>
    <col min="2" max="2" width="2.125" style="45" customWidth="1"/>
    <col min="3" max="3" width="8.375" style="45" customWidth="1"/>
    <col min="4" max="4" width="11.625" style="45" customWidth="1"/>
    <col min="5" max="5" width="5.5" style="45" bestFit="1" customWidth="1"/>
    <col min="6" max="6" width="11.625" style="45" customWidth="1"/>
    <col min="7" max="7" width="5.5" style="45" customWidth="1"/>
    <col min="8" max="16" width="8.875" style="45" customWidth="1"/>
    <col min="17" max="16384" width="9" style="3"/>
  </cols>
  <sheetData>
    <row r="1" spans="2:16" ht="16.5" customHeight="1">
      <c r="B1" s="2" t="s">
        <v>306</v>
      </c>
    </row>
    <row r="2" spans="2:16" ht="16.5" customHeight="1">
      <c r="B2" s="45" t="s">
        <v>257</v>
      </c>
    </row>
    <row r="4" spans="2:16" ht="13.5" customHeight="1">
      <c r="B4" s="46"/>
      <c r="C4" s="47"/>
      <c r="D4" s="47"/>
      <c r="E4" s="47"/>
      <c r="F4" s="47"/>
      <c r="G4" s="48"/>
    </row>
    <row r="5" spans="2:16" ht="13.5" customHeight="1">
      <c r="B5" s="49"/>
      <c r="C5" s="50"/>
      <c r="D5" s="290">
        <v>2.8500000000000005</v>
      </c>
      <c r="E5" s="38" t="s">
        <v>202</v>
      </c>
      <c r="F5" s="290">
        <v>2.95</v>
      </c>
      <c r="G5" s="51" t="s">
        <v>203</v>
      </c>
    </row>
    <row r="6" spans="2:16">
      <c r="B6" s="49"/>
      <c r="D6" s="290"/>
      <c r="E6" s="38"/>
      <c r="F6" s="62"/>
      <c r="G6" s="51"/>
    </row>
    <row r="7" spans="2:16">
      <c r="B7" s="49"/>
      <c r="C7" s="52"/>
      <c r="D7" s="290">
        <v>2.7300000000000004</v>
      </c>
      <c r="E7" s="38" t="s">
        <v>202</v>
      </c>
      <c r="F7" s="290">
        <v>2.8500000000000005</v>
      </c>
      <c r="G7" s="51" t="s">
        <v>204</v>
      </c>
    </row>
    <row r="8" spans="2:16">
      <c r="B8" s="49"/>
      <c r="D8" s="62"/>
      <c r="E8" s="38"/>
      <c r="F8" s="62"/>
      <c r="G8" s="51"/>
    </row>
    <row r="9" spans="2:16">
      <c r="B9" s="49"/>
      <c r="C9" s="53"/>
      <c r="D9" s="290">
        <v>2.6100000000000003</v>
      </c>
      <c r="E9" s="38" t="s">
        <v>202</v>
      </c>
      <c r="F9" s="290">
        <v>2.7300000000000004</v>
      </c>
      <c r="G9" s="51" t="s">
        <v>204</v>
      </c>
    </row>
    <row r="10" spans="2:16">
      <c r="B10" s="49"/>
      <c r="D10" s="62"/>
      <c r="E10" s="38"/>
      <c r="F10" s="62"/>
      <c r="G10" s="51"/>
    </row>
    <row r="11" spans="2:16">
      <c r="B11" s="49"/>
      <c r="C11" s="54"/>
      <c r="D11" s="290">
        <v>2.4900000000000002</v>
      </c>
      <c r="E11" s="38" t="s">
        <v>202</v>
      </c>
      <c r="F11" s="290">
        <v>2.6100000000000003</v>
      </c>
      <c r="G11" s="51" t="s">
        <v>204</v>
      </c>
    </row>
    <row r="12" spans="2:16">
      <c r="B12" s="49"/>
      <c r="D12" s="62"/>
      <c r="E12" s="38"/>
      <c r="F12" s="62"/>
      <c r="G12" s="51"/>
    </row>
    <row r="13" spans="2:16">
      <c r="B13" s="49"/>
      <c r="C13" s="55"/>
      <c r="D13" s="290">
        <v>2.37</v>
      </c>
      <c r="E13" s="38" t="s">
        <v>202</v>
      </c>
      <c r="F13" s="290">
        <v>2.4900000000000002</v>
      </c>
      <c r="G13" s="51" t="s">
        <v>204</v>
      </c>
    </row>
    <row r="14" spans="2:16">
      <c r="B14" s="56"/>
      <c r="C14" s="57"/>
      <c r="D14" s="57"/>
      <c r="E14" s="57"/>
      <c r="F14" s="57"/>
      <c r="G14" s="58"/>
    </row>
    <row r="16" spans="2:16">
      <c r="B16" s="46"/>
      <c r="C16" s="47"/>
      <c r="D16" s="47"/>
      <c r="E16" s="47"/>
      <c r="F16" s="47"/>
      <c r="G16" s="47"/>
      <c r="H16" s="47"/>
      <c r="I16" s="47"/>
      <c r="J16" s="47"/>
      <c r="K16" s="47"/>
      <c r="L16" s="47"/>
      <c r="M16" s="47"/>
      <c r="N16" s="47"/>
      <c r="O16" s="47"/>
      <c r="P16" s="49"/>
    </row>
    <row r="17" spans="2:16">
      <c r="B17" s="49"/>
      <c r="P17" s="49"/>
    </row>
    <row r="18" spans="2:16">
      <c r="B18" s="49"/>
      <c r="P18" s="49"/>
    </row>
    <row r="19" spans="2:16">
      <c r="B19" s="49"/>
      <c r="P19" s="49"/>
    </row>
    <row r="20" spans="2:16">
      <c r="B20" s="49"/>
      <c r="P20" s="49"/>
    </row>
    <row r="21" spans="2:16">
      <c r="B21" s="49"/>
      <c r="P21" s="49"/>
    </row>
    <row r="22" spans="2:16">
      <c r="B22" s="49"/>
      <c r="P22" s="49"/>
    </row>
    <row r="23" spans="2:16">
      <c r="B23" s="49"/>
      <c r="P23" s="49"/>
    </row>
    <row r="24" spans="2:16">
      <c r="B24" s="49"/>
      <c r="P24" s="49"/>
    </row>
    <row r="25" spans="2:16">
      <c r="B25" s="49"/>
      <c r="P25" s="49"/>
    </row>
    <row r="26" spans="2:16">
      <c r="B26" s="49"/>
      <c r="P26" s="49"/>
    </row>
    <row r="27" spans="2:16">
      <c r="B27" s="49"/>
      <c r="P27" s="49"/>
    </row>
    <row r="28" spans="2:16">
      <c r="B28" s="49"/>
      <c r="P28" s="49"/>
    </row>
    <row r="29" spans="2:16">
      <c r="B29" s="49"/>
      <c r="P29" s="49"/>
    </row>
    <row r="30" spans="2:16">
      <c r="B30" s="49"/>
      <c r="P30" s="49"/>
    </row>
    <row r="31" spans="2:16">
      <c r="B31" s="49"/>
      <c r="P31" s="49"/>
    </row>
    <row r="32" spans="2:16">
      <c r="B32" s="49"/>
      <c r="P32" s="49"/>
    </row>
    <row r="33" spans="2:16">
      <c r="B33" s="49"/>
      <c r="P33" s="49"/>
    </row>
    <row r="34" spans="2:16">
      <c r="B34" s="49"/>
      <c r="P34" s="49"/>
    </row>
    <row r="35" spans="2:16">
      <c r="B35" s="49"/>
      <c r="P35" s="49"/>
    </row>
    <row r="36" spans="2:16">
      <c r="B36" s="49"/>
      <c r="P36" s="49"/>
    </row>
    <row r="37" spans="2:16">
      <c r="B37" s="49"/>
      <c r="P37" s="49"/>
    </row>
    <row r="38" spans="2:16">
      <c r="B38" s="49"/>
      <c r="P38" s="49"/>
    </row>
    <row r="39" spans="2:16">
      <c r="B39" s="49"/>
      <c r="P39" s="49"/>
    </row>
    <row r="40" spans="2:16">
      <c r="B40" s="49"/>
      <c r="P40" s="49"/>
    </row>
    <row r="41" spans="2:16">
      <c r="B41" s="49"/>
      <c r="P41" s="49"/>
    </row>
    <row r="42" spans="2:16">
      <c r="B42" s="49"/>
      <c r="P42" s="49"/>
    </row>
    <row r="43" spans="2:16">
      <c r="B43" s="49"/>
      <c r="P43" s="49"/>
    </row>
    <row r="44" spans="2:16">
      <c r="B44" s="49"/>
      <c r="P44" s="49"/>
    </row>
    <row r="45" spans="2:16">
      <c r="B45" s="49"/>
      <c r="P45" s="49"/>
    </row>
    <row r="46" spans="2:16">
      <c r="B46" s="49"/>
      <c r="P46" s="49"/>
    </row>
    <row r="47" spans="2:16">
      <c r="B47" s="49"/>
      <c r="P47" s="49"/>
    </row>
    <row r="48" spans="2:16">
      <c r="B48" s="49"/>
      <c r="P48" s="49"/>
    </row>
    <row r="49" spans="2:16">
      <c r="B49" s="49"/>
      <c r="P49" s="49"/>
    </row>
    <row r="50" spans="2:16">
      <c r="B50" s="49"/>
      <c r="P50" s="49"/>
    </row>
    <row r="51" spans="2:16">
      <c r="B51" s="49"/>
      <c r="P51" s="49"/>
    </row>
    <row r="52" spans="2:16">
      <c r="B52" s="49"/>
      <c r="P52" s="49"/>
    </row>
    <row r="53" spans="2:16">
      <c r="B53" s="49"/>
      <c r="P53" s="49"/>
    </row>
    <row r="54" spans="2:16">
      <c r="B54" s="49"/>
      <c r="P54" s="49"/>
    </row>
    <row r="55" spans="2:16">
      <c r="B55" s="49"/>
      <c r="P55" s="49"/>
    </row>
    <row r="56" spans="2:16">
      <c r="B56" s="49"/>
      <c r="P56" s="49"/>
    </row>
    <row r="57" spans="2:16">
      <c r="B57" s="49"/>
      <c r="P57" s="49"/>
    </row>
    <row r="58" spans="2:16">
      <c r="B58" s="49"/>
      <c r="P58" s="49"/>
    </row>
    <row r="59" spans="2:16">
      <c r="B59" s="49"/>
      <c r="P59" s="49"/>
    </row>
    <row r="60" spans="2:16">
      <c r="B60" s="49"/>
      <c r="P60" s="49"/>
    </row>
    <row r="61" spans="2:16">
      <c r="B61" s="49"/>
      <c r="P61" s="49"/>
    </row>
    <row r="62" spans="2:16">
      <c r="B62" s="49"/>
      <c r="P62" s="49"/>
    </row>
    <row r="63" spans="2:16">
      <c r="B63" s="49"/>
      <c r="P63" s="49"/>
    </row>
    <row r="64" spans="2:16">
      <c r="B64" s="49"/>
      <c r="P64" s="49"/>
    </row>
    <row r="65" spans="2:16">
      <c r="B65" s="49"/>
      <c r="P65" s="49"/>
    </row>
    <row r="66" spans="2:16">
      <c r="B66" s="49"/>
      <c r="P66" s="49"/>
    </row>
    <row r="67" spans="2:16">
      <c r="B67" s="49"/>
      <c r="P67" s="49"/>
    </row>
    <row r="68" spans="2:16">
      <c r="B68" s="49"/>
      <c r="P68" s="49"/>
    </row>
    <row r="69" spans="2:16">
      <c r="B69" s="49"/>
      <c r="P69" s="49"/>
    </row>
    <row r="70" spans="2:16">
      <c r="B70" s="49"/>
      <c r="P70" s="49"/>
    </row>
    <row r="71" spans="2:16">
      <c r="B71" s="49"/>
      <c r="P71" s="49"/>
    </row>
    <row r="72" spans="2:16">
      <c r="B72" s="49"/>
      <c r="P72" s="49"/>
    </row>
    <row r="73" spans="2:16">
      <c r="B73" s="49"/>
      <c r="P73" s="49"/>
    </row>
    <row r="74" spans="2:16">
      <c r="B74" s="49"/>
      <c r="P74" s="49"/>
    </row>
    <row r="75" spans="2:16">
      <c r="B75" s="49"/>
      <c r="P75" s="49"/>
    </row>
    <row r="76" spans="2:16">
      <c r="B76" s="49"/>
      <c r="P76" s="49"/>
    </row>
    <row r="77" spans="2:16">
      <c r="B77" s="49"/>
      <c r="P77" s="49"/>
    </row>
    <row r="78" spans="2:16">
      <c r="B78" s="49"/>
      <c r="P78" s="49"/>
    </row>
    <row r="79" spans="2:16">
      <c r="B79" s="49"/>
      <c r="P79" s="49"/>
    </row>
    <row r="80" spans="2:16">
      <c r="B80" s="49"/>
      <c r="P80" s="49"/>
    </row>
    <row r="81" spans="2:16">
      <c r="B81" s="49"/>
      <c r="P81" s="49"/>
    </row>
    <row r="82" spans="2:16">
      <c r="B82" s="49"/>
      <c r="P82" s="49"/>
    </row>
    <row r="83" spans="2:16">
      <c r="B83" s="49"/>
      <c r="P83" s="49"/>
    </row>
    <row r="84" spans="2:16">
      <c r="B84" s="56"/>
      <c r="C84" s="57"/>
      <c r="D84" s="57"/>
      <c r="E84" s="57"/>
      <c r="F84" s="57"/>
      <c r="G84" s="57"/>
      <c r="H84" s="57"/>
      <c r="I84" s="57"/>
      <c r="J84" s="57"/>
      <c r="K84" s="57"/>
      <c r="L84" s="57"/>
      <c r="M84" s="57"/>
      <c r="N84" s="57"/>
      <c r="O84" s="57"/>
      <c r="P84" s="49"/>
    </row>
  </sheetData>
  <phoneticPr fontId="4"/>
  <pageMargins left="0.47244094488188981" right="0.23622047244094491" top="0.43307086614173229" bottom="0.31496062992125984" header="0.31496062992125984" footer="0.19685039370078741"/>
  <pageSetup paperSize="9" scale="75" orientation="portrait" r:id="rId1"/>
  <headerFooter scaleWithDoc="0" alignWithMargins="0">
    <oddHeader>&amp;R&amp;"ＭＳ 明朝,標準"&amp;9 2-5.歯科医療費の状況</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09855-F012-428A-9EE0-8ED7E827BDC5}">
  <sheetPr codeName="Sheet21"/>
  <dimension ref="B1:I8"/>
  <sheetViews>
    <sheetView showGridLines="0" zoomScaleNormal="100" zoomScaleSheetLayoutView="100" zoomScalePageLayoutView="85" workbookViewId="0"/>
  </sheetViews>
  <sheetFormatPr defaultColWidth="9" defaultRowHeight="13.5"/>
  <cols>
    <col min="1" max="1" width="4.625" style="3" customWidth="1"/>
    <col min="2" max="2" width="11.25" style="3" customWidth="1"/>
    <col min="3" max="9" width="12.625" style="3" customWidth="1"/>
    <col min="10" max="12" width="8.625" style="3" customWidth="1"/>
    <col min="13" max="14" width="9" style="3"/>
    <col min="15" max="23" width="9.625" style="3" customWidth="1"/>
    <col min="24" max="16384" width="9" style="3"/>
  </cols>
  <sheetData>
    <row r="1" spans="2:9" ht="16.5" customHeight="1">
      <c r="B1" s="4" t="s">
        <v>275</v>
      </c>
      <c r="C1" s="2"/>
      <c r="D1" s="2"/>
      <c r="E1" s="2"/>
      <c r="F1" s="2"/>
      <c r="G1" s="2"/>
      <c r="H1" s="2"/>
      <c r="I1" s="2"/>
    </row>
    <row r="2" spans="2:9" ht="16.5" customHeight="1">
      <c r="B2" s="2" t="s">
        <v>276</v>
      </c>
      <c r="C2" s="2"/>
      <c r="D2" s="2"/>
      <c r="E2" s="2"/>
      <c r="F2" s="2"/>
      <c r="G2" s="2"/>
      <c r="H2" s="2"/>
      <c r="I2" s="2"/>
    </row>
    <row r="3" spans="2:9" ht="18" customHeight="1">
      <c r="B3" s="475" t="s">
        <v>234</v>
      </c>
      <c r="C3" s="260" t="s">
        <v>66</v>
      </c>
      <c r="D3" s="260" t="s">
        <v>67</v>
      </c>
      <c r="E3" s="260" t="s">
        <v>68</v>
      </c>
      <c r="F3" s="260" t="s">
        <v>262</v>
      </c>
      <c r="G3" s="260" t="s">
        <v>167</v>
      </c>
      <c r="H3" s="260" t="s">
        <v>263</v>
      </c>
      <c r="I3" s="260" t="s">
        <v>264</v>
      </c>
    </row>
    <row r="4" spans="2:9" ht="26.25" customHeight="1">
      <c r="B4" s="476"/>
      <c r="C4" s="478" t="s">
        <v>265</v>
      </c>
      <c r="D4" s="480" t="s">
        <v>553</v>
      </c>
      <c r="E4" s="480"/>
      <c r="F4" s="480"/>
      <c r="G4" s="478" t="s">
        <v>266</v>
      </c>
      <c r="H4" s="478" t="s">
        <v>267</v>
      </c>
      <c r="I4" s="473" t="s">
        <v>532</v>
      </c>
    </row>
    <row r="5" spans="2:9" ht="26.25" customHeight="1">
      <c r="B5" s="477"/>
      <c r="C5" s="479"/>
      <c r="D5" s="472" t="s">
        <v>272</v>
      </c>
      <c r="E5" s="472" t="s">
        <v>554</v>
      </c>
      <c r="F5" s="472" t="s">
        <v>268</v>
      </c>
      <c r="G5" s="479"/>
      <c r="H5" s="479"/>
      <c r="I5" s="474"/>
    </row>
    <row r="6" spans="2:9" ht="26.65" customHeight="1">
      <c r="B6" s="10" t="s">
        <v>227</v>
      </c>
      <c r="C6" s="118">
        <f>男女別_歯科医療費!E6</f>
        <v>22308940090</v>
      </c>
      <c r="D6" s="407">
        <v>240009143120</v>
      </c>
      <c r="E6" s="403">
        <v>161946690930</v>
      </c>
      <c r="F6" s="118">
        <f>SUM(D6:E6)</f>
        <v>401955834050</v>
      </c>
      <c r="G6" s="128">
        <v>75761313990</v>
      </c>
      <c r="H6" s="128">
        <f>SUM(C6,D6,E6,G6)</f>
        <v>500026088130</v>
      </c>
      <c r="I6" s="269">
        <f>IFERROR(C6/H6,"-")</f>
        <v>4.4615552307342765E-2</v>
      </c>
    </row>
    <row r="7" spans="2:9" ht="26.65" customHeight="1" thickBot="1">
      <c r="B7" s="10" t="s">
        <v>228</v>
      </c>
      <c r="C7" s="118">
        <f>男女別_歯科医療費!E7</f>
        <v>35623871770</v>
      </c>
      <c r="D7" s="407">
        <v>322102656780</v>
      </c>
      <c r="E7" s="403">
        <v>201768934390</v>
      </c>
      <c r="F7" s="118">
        <f t="shared" ref="F7" si="0">SUM(D7:E7)</f>
        <v>523871591170</v>
      </c>
      <c r="G7" s="128">
        <v>104006998800</v>
      </c>
      <c r="H7" s="128">
        <f t="shared" ref="H7" si="1">SUM(C7,D7,E7,G7)</f>
        <v>663502461740</v>
      </c>
      <c r="I7" s="269">
        <f t="shared" ref="I7" si="2">IFERROR(C7/H7,"-")</f>
        <v>5.3690639936102555E-2</v>
      </c>
    </row>
    <row r="8" spans="2:9" ht="26.65" customHeight="1" thickTop="1">
      <c r="B8" s="11" t="s">
        <v>236</v>
      </c>
      <c r="C8" s="122">
        <f>年齢階層別_医療費全体における歯科医療費!C13</f>
        <v>57932811860</v>
      </c>
      <c r="D8" s="162">
        <f>年齢階層別_医療費全体における歯科医療費!D13</f>
        <v>562111799900</v>
      </c>
      <c r="E8" s="122">
        <f>年齢階層別_医療費全体における歯科医療費!E13</f>
        <v>363715625320</v>
      </c>
      <c r="F8" s="122">
        <f>年齢階層別_医療費全体における歯科医療費!F13</f>
        <v>925827425220</v>
      </c>
      <c r="G8" s="129">
        <f>年齢階層別_医療費全体における歯科医療費!G13</f>
        <v>179768312790</v>
      </c>
      <c r="H8" s="129">
        <f>年齢階層別_医療費全体における歯科医療費!H13</f>
        <v>1163528549870</v>
      </c>
      <c r="I8" s="270">
        <f>年齢階層別_医療費全体における歯科医療費!I13</f>
        <v>4.9790623415706288E-2</v>
      </c>
    </row>
  </sheetData>
  <mergeCells count="6">
    <mergeCell ref="I4:I5"/>
    <mergeCell ref="B3:B5"/>
    <mergeCell ref="C4:C5"/>
    <mergeCell ref="D4:F4"/>
    <mergeCell ref="G4:G5"/>
    <mergeCell ref="H4:H5"/>
  </mergeCells>
  <phoneticPr fontId="4"/>
  <pageMargins left="0.70866141732283472" right="0.43307086614173229" top="0.74803149606299213" bottom="0.74803149606299213" header="0.31496062992125984" footer="0.31496062992125984"/>
  <pageSetup paperSize="9" scale="75" fitToHeight="0" orientation="portrait" r:id="rId1"/>
  <headerFooter scaleWithDoc="0" alignWithMargins="0">
    <oddHeader>&amp;R&amp;"ＭＳ 明朝,標準"&amp;9 2-5.歯科医療費の状況</oddHeader>
  </headerFooter>
  <rowBreaks count="1" manualBreakCount="1">
    <brk id="8" max="16383" man="1"/>
  </rowBreaks>
  <ignoredErrors>
    <ignoredError sqref="C6:C7 F6:F7 H6:H7" emptyCellReferenc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19E91-7A75-4C6B-99FF-943E64C5AD90}">
  <sheetPr codeName="Sheet41"/>
  <dimension ref="B1:B2"/>
  <sheetViews>
    <sheetView showGridLines="0" zoomScaleNormal="100" zoomScaleSheetLayoutView="100" workbookViewId="0"/>
  </sheetViews>
  <sheetFormatPr defaultColWidth="9" defaultRowHeight="13.5"/>
  <cols>
    <col min="1" max="1" width="4.625" style="2" customWidth="1"/>
    <col min="2" max="2" width="3.625" style="2" customWidth="1"/>
    <col min="3" max="3" width="9.625" style="2" customWidth="1"/>
    <col min="4" max="8" width="13.125" style="2" customWidth="1"/>
    <col min="9" max="9" width="12.5" style="2" customWidth="1"/>
    <col min="10" max="12" width="20.625" style="2" customWidth="1"/>
    <col min="13" max="13" width="6.625" style="2" customWidth="1"/>
    <col min="14" max="16384" width="9" style="2"/>
  </cols>
  <sheetData>
    <row r="1" spans="2:2" ht="16.5" customHeight="1">
      <c r="B1" s="2" t="s">
        <v>307</v>
      </c>
    </row>
    <row r="2" spans="2:2" ht="16.5" customHeight="1">
      <c r="B2" s="2" t="s">
        <v>209</v>
      </c>
    </row>
  </sheetData>
  <phoneticPr fontId="4"/>
  <pageMargins left="0.70866141732283472" right="0.43307086614173229" top="0.74803149606299213" bottom="0.74803149606299213" header="0.31496062992125984" footer="0.31496062992125984"/>
  <pageSetup paperSize="9" scale="75" fitToHeight="0" orientation="portrait" r:id="rId1"/>
  <headerFooter scaleWithDoc="0" alignWithMargins="0">
    <oddHeader>&amp;R&amp;"ＭＳ 明朝,標準"&amp;9 2-5.歯科医療費の状況</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AC6B0-5999-4457-BD29-E854B54827CD}">
  <sheetPr codeName="Sheet42"/>
  <dimension ref="A1:P84"/>
  <sheetViews>
    <sheetView showGridLines="0" zoomScaleNormal="100" zoomScaleSheetLayoutView="100" workbookViewId="0"/>
  </sheetViews>
  <sheetFormatPr defaultColWidth="9" defaultRowHeight="13.5"/>
  <cols>
    <col min="1" max="1" width="4.625" style="45" customWidth="1"/>
    <col min="2" max="2" width="2.125" style="45" customWidth="1"/>
    <col min="3" max="3" width="8.375" style="45" customWidth="1"/>
    <col min="4" max="4" width="11.625" style="45" customWidth="1"/>
    <col min="5" max="5" width="5.5" style="45" bestFit="1" customWidth="1"/>
    <col min="6" max="6" width="11.625" style="45" customWidth="1"/>
    <col min="7" max="7" width="5.5" style="45" customWidth="1"/>
    <col min="8" max="16" width="8.875" style="45" customWidth="1"/>
    <col min="17" max="16384" width="9" style="3"/>
  </cols>
  <sheetData>
    <row r="1" spans="2:16" ht="16.5" customHeight="1">
      <c r="B1" s="2" t="s">
        <v>307</v>
      </c>
    </row>
    <row r="2" spans="2:16" ht="16.5" customHeight="1">
      <c r="B2" s="45" t="s">
        <v>257</v>
      </c>
    </row>
    <row r="4" spans="2:16" ht="13.5" customHeight="1">
      <c r="B4" s="46"/>
      <c r="C4" s="47"/>
      <c r="D4" s="47"/>
      <c r="E4" s="47"/>
      <c r="F4" s="47"/>
      <c r="G4" s="48"/>
    </row>
    <row r="5" spans="2:16" ht="13.5" customHeight="1">
      <c r="B5" s="49"/>
      <c r="C5" s="50"/>
      <c r="D5" s="291">
        <v>1.9500000000000002</v>
      </c>
      <c r="E5" s="38" t="s">
        <v>494</v>
      </c>
      <c r="F5" s="291">
        <v>2</v>
      </c>
      <c r="G5" s="51" t="s">
        <v>495</v>
      </c>
    </row>
    <row r="6" spans="2:16">
      <c r="B6" s="49"/>
      <c r="D6" s="62"/>
      <c r="E6" s="38"/>
      <c r="F6" s="62"/>
      <c r="G6" s="51"/>
    </row>
    <row r="7" spans="2:16">
      <c r="B7" s="49"/>
      <c r="C7" s="52"/>
      <c r="D7" s="291">
        <v>1.9200000000000002</v>
      </c>
      <c r="E7" s="38" t="s">
        <v>494</v>
      </c>
      <c r="F7" s="291">
        <v>1.9500000000000002</v>
      </c>
      <c r="G7" s="51" t="s">
        <v>496</v>
      </c>
    </row>
    <row r="8" spans="2:16">
      <c r="B8" s="49"/>
      <c r="D8" s="291"/>
      <c r="E8" s="38"/>
      <c r="F8" s="62"/>
      <c r="G8" s="51"/>
    </row>
    <row r="9" spans="2:16">
      <c r="B9" s="49"/>
      <c r="C9" s="53"/>
      <c r="D9" s="291">
        <v>1.8900000000000001</v>
      </c>
      <c r="E9" s="38" t="s">
        <v>494</v>
      </c>
      <c r="F9" s="291">
        <v>1.9200000000000002</v>
      </c>
      <c r="G9" s="51" t="s">
        <v>496</v>
      </c>
    </row>
    <row r="10" spans="2:16">
      <c r="B10" s="49"/>
      <c r="D10" s="62"/>
      <c r="E10" s="38"/>
      <c r="F10" s="62"/>
      <c r="G10" s="51"/>
    </row>
    <row r="11" spans="2:16">
      <c r="B11" s="49"/>
      <c r="C11" s="54"/>
      <c r="D11" s="291">
        <v>1.86</v>
      </c>
      <c r="E11" s="38" t="s">
        <v>494</v>
      </c>
      <c r="F11" s="291">
        <v>1.8900000000000001</v>
      </c>
      <c r="G11" s="51" t="s">
        <v>496</v>
      </c>
    </row>
    <row r="12" spans="2:16">
      <c r="B12" s="49"/>
      <c r="D12" s="62"/>
      <c r="E12" s="38"/>
      <c r="F12" s="62"/>
      <c r="G12" s="51"/>
    </row>
    <row r="13" spans="2:16">
      <c r="B13" s="49"/>
      <c r="C13" s="55"/>
      <c r="D13" s="291">
        <v>1.83</v>
      </c>
      <c r="E13" s="38" t="s">
        <v>494</v>
      </c>
      <c r="F13" s="291">
        <v>1.86</v>
      </c>
      <c r="G13" s="51" t="s">
        <v>496</v>
      </c>
    </row>
    <row r="14" spans="2:16">
      <c r="B14" s="56"/>
      <c r="C14" s="57"/>
      <c r="D14" s="57"/>
      <c r="E14" s="57"/>
      <c r="F14" s="57"/>
      <c r="G14" s="58"/>
    </row>
    <row r="16" spans="2:16">
      <c r="B16" s="46"/>
      <c r="C16" s="47"/>
      <c r="D16" s="47"/>
      <c r="E16" s="47"/>
      <c r="F16" s="47"/>
      <c r="G16" s="47"/>
      <c r="H16" s="47"/>
      <c r="I16" s="47"/>
      <c r="J16" s="47"/>
      <c r="K16" s="47"/>
      <c r="L16" s="47"/>
      <c r="M16" s="47"/>
      <c r="N16" s="47"/>
      <c r="O16" s="47"/>
      <c r="P16" s="49"/>
    </row>
    <row r="17" spans="2:16">
      <c r="B17" s="49"/>
      <c r="P17" s="49"/>
    </row>
    <row r="18" spans="2:16">
      <c r="B18" s="49"/>
      <c r="P18" s="49"/>
    </row>
    <row r="19" spans="2:16">
      <c r="B19" s="49"/>
      <c r="P19" s="49"/>
    </row>
    <row r="20" spans="2:16">
      <c r="B20" s="49"/>
      <c r="P20" s="49"/>
    </row>
    <row r="21" spans="2:16">
      <c r="B21" s="49"/>
      <c r="P21" s="49"/>
    </row>
    <row r="22" spans="2:16">
      <c r="B22" s="49"/>
      <c r="P22" s="49"/>
    </row>
    <row r="23" spans="2:16">
      <c r="B23" s="49"/>
      <c r="P23" s="49"/>
    </row>
    <row r="24" spans="2:16">
      <c r="B24" s="49"/>
      <c r="P24" s="49"/>
    </row>
    <row r="25" spans="2:16">
      <c r="B25" s="49"/>
      <c r="P25" s="49"/>
    </row>
    <row r="26" spans="2:16">
      <c r="B26" s="49"/>
      <c r="P26" s="49"/>
    </row>
    <row r="27" spans="2:16">
      <c r="B27" s="49"/>
      <c r="P27" s="49"/>
    </row>
    <row r="28" spans="2:16">
      <c r="B28" s="49"/>
      <c r="P28" s="49"/>
    </row>
    <row r="29" spans="2:16">
      <c r="B29" s="49"/>
      <c r="P29" s="49"/>
    </row>
    <row r="30" spans="2:16">
      <c r="B30" s="49"/>
      <c r="P30" s="49"/>
    </row>
    <row r="31" spans="2:16">
      <c r="B31" s="49"/>
      <c r="P31" s="49"/>
    </row>
    <row r="32" spans="2:16">
      <c r="B32" s="49"/>
      <c r="P32" s="49"/>
    </row>
    <row r="33" spans="2:16">
      <c r="B33" s="49"/>
      <c r="P33" s="49"/>
    </row>
    <row r="34" spans="2:16">
      <c r="B34" s="49"/>
      <c r="P34" s="49"/>
    </row>
    <row r="35" spans="2:16">
      <c r="B35" s="49"/>
      <c r="P35" s="49"/>
    </row>
    <row r="36" spans="2:16">
      <c r="B36" s="49"/>
      <c r="P36" s="49"/>
    </row>
    <row r="37" spans="2:16">
      <c r="B37" s="49"/>
      <c r="P37" s="49"/>
    </row>
    <row r="38" spans="2:16">
      <c r="B38" s="49"/>
      <c r="P38" s="49"/>
    </row>
    <row r="39" spans="2:16">
      <c r="B39" s="49"/>
      <c r="P39" s="49"/>
    </row>
    <row r="40" spans="2:16">
      <c r="B40" s="49"/>
      <c r="P40" s="49"/>
    </row>
    <row r="41" spans="2:16">
      <c r="B41" s="49"/>
      <c r="P41" s="49"/>
    </row>
    <row r="42" spans="2:16">
      <c r="B42" s="49"/>
      <c r="P42" s="49"/>
    </row>
    <row r="43" spans="2:16">
      <c r="B43" s="49"/>
      <c r="P43" s="49"/>
    </row>
    <row r="44" spans="2:16">
      <c r="B44" s="49"/>
      <c r="P44" s="49"/>
    </row>
    <row r="45" spans="2:16">
      <c r="B45" s="49"/>
      <c r="P45" s="49"/>
    </row>
    <row r="46" spans="2:16">
      <c r="B46" s="49"/>
      <c r="P46" s="49"/>
    </row>
    <row r="47" spans="2:16">
      <c r="B47" s="49"/>
      <c r="P47" s="49"/>
    </row>
    <row r="48" spans="2:16">
      <c r="B48" s="49"/>
      <c r="P48" s="49"/>
    </row>
    <row r="49" spans="2:16">
      <c r="B49" s="49"/>
      <c r="P49" s="49"/>
    </row>
    <row r="50" spans="2:16">
      <c r="B50" s="49"/>
      <c r="P50" s="49"/>
    </row>
    <row r="51" spans="2:16">
      <c r="B51" s="49"/>
      <c r="P51" s="49"/>
    </row>
    <row r="52" spans="2:16">
      <c r="B52" s="49"/>
      <c r="P52" s="49"/>
    </row>
    <row r="53" spans="2:16">
      <c r="B53" s="49"/>
      <c r="P53" s="49"/>
    </row>
    <row r="54" spans="2:16">
      <c r="B54" s="49"/>
      <c r="P54" s="49"/>
    </row>
    <row r="55" spans="2:16">
      <c r="B55" s="49"/>
      <c r="P55" s="49"/>
    </row>
    <row r="56" spans="2:16">
      <c r="B56" s="49"/>
      <c r="P56" s="49"/>
    </row>
    <row r="57" spans="2:16">
      <c r="B57" s="49"/>
      <c r="P57" s="49"/>
    </row>
    <row r="58" spans="2:16">
      <c r="B58" s="49"/>
      <c r="P58" s="49"/>
    </row>
    <row r="59" spans="2:16">
      <c r="B59" s="49"/>
      <c r="P59" s="49"/>
    </row>
    <row r="60" spans="2:16">
      <c r="B60" s="49"/>
      <c r="P60" s="49"/>
    </row>
    <row r="61" spans="2:16">
      <c r="B61" s="49"/>
      <c r="P61" s="49"/>
    </row>
    <row r="62" spans="2:16">
      <c r="B62" s="49"/>
      <c r="P62" s="49"/>
    </row>
    <row r="63" spans="2:16">
      <c r="B63" s="49"/>
      <c r="P63" s="49"/>
    </row>
    <row r="64" spans="2:16">
      <c r="B64" s="49"/>
      <c r="P64" s="49"/>
    </row>
    <row r="65" spans="2:16">
      <c r="B65" s="49"/>
      <c r="P65" s="49"/>
    </row>
    <row r="66" spans="2:16">
      <c r="B66" s="49"/>
      <c r="P66" s="49"/>
    </row>
    <row r="67" spans="2:16">
      <c r="B67" s="49"/>
      <c r="P67" s="49"/>
    </row>
    <row r="68" spans="2:16">
      <c r="B68" s="49"/>
      <c r="P68" s="49"/>
    </row>
    <row r="69" spans="2:16">
      <c r="B69" s="49"/>
      <c r="P69" s="49"/>
    </row>
    <row r="70" spans="2:16">
      <c r="B70" s="49"/>
      <c r="P70" s="49"/>
    </row>
    <row r="71" spans="2:16">
      <c r="B71" s="49"/>
      <c r="P71" s="49"/>
    </row>
    <row r="72" spans="2:16">
      <c r="B72" s="49"/>
      <c r="P72" s="49"/>
    </row>
    <row r="73" spans="2:16">
      <c r="B73" s="49"/>
      <c r="P73" s="49"/>
    </row>
    <row r="74" spans="2:16">
      <c r="B74" s="49"/>
      <c r="P74" s="49"/>
    </row>
    <row r="75" spans="2:16">
      <c r="B75" s="49"/>
      <c r="P75" s="49"/>
    </row>
    <row r="76" spans="2:16">
      <c r="B76" s="49"/>
      <c r="P76" s="49"/>
    </row>
    <row r="77" spans="2:16">
      <c r="B77" s="49"/>
      <c r="P77" s="49"/>
    </row>
    <row r="78" spans="2:16">
      <c r="B78" s="49"/>
      <c r="P78" s="49"/>
    </row>
    <row r="79" spans="2:16">
      <c r="B79" s="49"/>
      <c r="P79" s="49"/>
    </row>
    <row r="80" spans="2:16">
      <c r="B80" s="49"/>
      <c r="P80" s="49"/>
    </row>
    <row r="81" spans="2:16">
      <c r="B81" s="49"/>
      <c r="P81" s="49"/>
    </row>
    <row r="82" spans="2:16">
      <c r="B82" s="49"/>
      <c r="P82" s="49"/>
    </row>
    <row r="83" spans="2:16">
      <c r="B83" s="49"/>
      <c r="P83" s="49"/>
    </row>
    <row r="84" spans="2:16">
      <c r="B84" s="56"/>
      <c r="C84" s="57"/>
      <c r="D84" s="57"/>
      <c r="E84" s="57"/>
      <c r="F84" s="57"/>
      <c r="G84" s="57"/>
      <c r="H84" s="57"/>
      <c r="I84" s="57"/>
      <c r="J84" s="57"/>
      <c r="K84" s="57"/>
      <c r="L84" s="57"/>
      <c r="M84" s="57"/>
      <c r="N84" s="57"/>
      <c r="O84" s="57"/>
      <c r="P84" s="49"/>
    </row>
  </sheetData>
  <phoneticPr fontId="4"/>
  <pageMargins left="0.47244094488188981" right="0.23622047244094491" top="0.43307086614173229" bottom="0.31496062992125984" header="0.31496062992125984" footer="0.19685039370078741"/>
  <pageSetup paperSize="9" scale="75" orientation="portrait" r:id="rId1"/>
  <headerFooter scaleWithDoc="0" alignWithMargins="0">
    <oddHeader>&amp;R&amp;"ＭＳ 明朝,標準"&amp;9 2-5.歯科医療費の状況</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69DD3-B1CC-4956-B5C4-C164AC899655}">
  <sheetPr codeName="Sheet43"/>
  <dimension ref="B1:B2"/>
  <sheetViews>
    <sheetView showGridLines="0" zoomScaleNormal="100" zoomScaleSheetLayoutView="100" workbookViewId="0"/>
  </sheetViews>
  <sheetFormatPr defaultColWidth="9" defaultRowHeight="13.5"/>
  <cols>
    <col min="1" max="1" width="4.625" style="2" customWidth="1"/>
    <col min="2" max="2" width="3.625" style="2" customWidth="1"/>
    <col min="3" max="3" width="9.625" style="2" customWidth="1"/>
    <col min="4" max="8" width="13.125" style="2" customWidth="1"/>
    <col min="9" max="9" width="12.5" style="2" customWidth="1"/>
    <col min="10" max="12" width="20.625" style="2" customWidth="1"/>
    <col min="13" max="13" width="6.625" style="2" customWidth="1"/>
    <col min="14" max="16384" width="9" style="2"/>
  </cols>
  <sheetData>
    <row r="1" spans="2:2" ht="16.5" customHeight="1">
      <c r="B1" s="2" t="s">
        <v>308</v>
      </c>
    </row>
    <row r="2" spans="2:2" ht="16.5" customHeight="1">
      <c r="B2" s="2" t="s">
        <v>209</v>
      </c>
    </row>
  </sheetData>
  <phoneticPr fontId="4"/>
  <pageMargins left="0.70866141732283472" right="0.43307086614173229" top="0.74803149606299213" bottom="0.74803149606299213" header="0.31496062992125984" footer="0.31496062992125984"/>
  <pageSetup paperSize="9" scale="75" fitToHeight="0" orientation="portrait" r:id="rId1"/>
  <headerFooter scaleWithDoc="0" alignWithMargins="0">
    <oddHeader>&amp;R&amp;"ＭＳ 明朝,標準"&amp;9 2-5.歯科医療費の状況</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3519B-767B-49B3-8578-CEDAE42BAE4D}">
  <sheetPr codeName="Sheet44"/>
  <dimension ref="A1:P84"/>
  <sheetViews>
    <sheetView showGridLines="0" zoomScaleNormal="100" zoomScaleSheetLayoutView="100" workbookViewId="0"/>
  </sheetViews>
  <sheetFormatPr defaultColWidth="9" defaultRowHeight="13.5"/>
  <cols>
    <col min="1" max="1" width="4.625" style="45" customWidth="1"/>
    <col min="2" max="2" width="2.125" style="45" customWidth="1"/>
    <col min="3" max="3" width="8.375" style="45" customWidth="1"/>
    <col min="4" max="4" width="11.625" style="45" customWidth="1"/>
    <col min="5" max="5" width="5.5" style="45" bestFit="1" customWidth="1"/>
    <col min="6" max="6" width="11.625" style="45" customWidth="1"/>
    <col min="7" max="7" width="5.5" style="45" customWidth="1"/>
    <col min="8" max="16" width="8.875" style="45" customWidth="1"/>
    <col min="17" max="16384" width="9" style="3"/>
  </cols>
  <sheetData>
    <row r="1" spans="2:16" ht="16.5" customHeight="1">
      <c r="B1" s="2" t="s">
        <v>308</v>
      </c>
    </row>
    <row r="2" spans="2:16" ht="16.5" customHeight="1">
      <c r="B2" s="45" t="s">
        <v>257</v>
      </c>
    </row>
    <row r="4" spans="2:16" ht="13.5" customHeight="1">
      <c r="B4" s="46"/>
      <c r="C4" s="47"/>
      <c r="D4" s="47"/>
      <c r="E4" s="47"/>
      <c r="F4" s="47"/>
      <c r="G4" s="48"/>
    </row>
    <row r="5" spans="2:16" ht="13.5" customHeight="1">
      <c r="B5" s="49"/>
      <c r="C5" s="50"/>
      <c r="D5" s="62">
        <v>8618</v>
      </c>
      <c r="E5" s="38" t="s">
        <v>494</v>
      </c>
      <c r="F5" s="62">
        <v>8700</v>
      </c>
      <c r="G5" s="51" t="s">
        <v>495</v>
      </c>
    </row>
    <row r="6" spans="2:16">
      <c r="B6" s="49"/>
      <c r="D6" s="62"/>
      <c r="E6" s="38"/>
      <c r="F6" s="62"/>
      <c r="G6" s="51"/>
    </row>
    <row r="7" spans="2:16">
      <c r="B7" s="49"/>
      <c r="C7" s="52"/>
      <c r="D7" s="62">
        <v>8536</v>
      </c>
      <c r="E7" s="38" t="s">
        <v>494</v>
      </c>
      <c r="F7" s="62">
        <v>8618</v>
      </c>
      <c r="G7" s="51" t="s">
        <v>496</v>
      </c>
    </row>
    <row r="8" spans="2:16">
      <c r="B8" s="49"/>
      <c r="D8" s="62"/>
      <c r="E8" s="38"/>
      <c r="F8" s="62"/>
      <c r="G8" s="51"/>
    </row>
    <row r="9" spans="2:16">
      <c r="B9" s="49"/>
      <c r="C9" s="53"/>
      <c r="D9" s="62">
        <v>8454</v>
      </c>
      <c r="E9" s="38" t="s">
        <v>494</v>
      </c>
      <c r="F9" s="62">
        <v>8536</v>
      </c>
      <c r="G9" s="51" t="s">
        <v>496</v>
      </c>
    </row>
    <row r="10" spans="2:16">
      <c r="B10" s="49"/>
      <c r="D10" s="62"/>
      <c r="E10" s="38"/>
      <c r="F10" s="62"/>
      <c r="G10" s="51"/>
    </row>
    <row r="11" spans="2:16">
      <c r="B11" s="49"/>
      <c r="C11" s="54"/>
      <c r="D11" s="62">
        <v>8372</v>
      </c>
      <c r="E11" s="38" t="s">
        <v>494</v>
      </c>
      <c r="F11" s="62">
        <v>8454</v>
      </c>
      <c r="G11" s="51" t="s">
        <v>496</v>
      </c>
    </row>
    <row r="12" spans="2:16">
      <c r="B12" s="49"/>
      <c r="D12" s="62"/>
      <c r="E12" s="38"/>
      <c r="F12" s="62"/>
      <c r="G12" s="51"/>
    </row>
    <row r="13" spans="2:16">
      <c r="B13" s="49"/>
      <c r="C13" s="55"/>
      <c r="D13" s="62">
        <v>8290</v>
      </c>
      <c r="E13" s="38" t="s">
        <v>494</v>
      </c>
      <c r="F13" s="62">
        <v>8372</v>
      </c>
      <c r="G13" s="51" t="s">
        <v>496</v>
      </c>
    </row>
    <row r="14" spans="2:16">
      <c r="B14" s="56"/>
      <c r="C14" s="57"/>
      <c r="D14" s="57"/>
      <c r="E14" s="57"/>
      <c r="F14" s="57"/>
      <c r="G14" s="58"/>
    </row>
    <row r="16" spans="2:16">
      <c r="B16" s="46"/>
      <c r="C16" s="47"/>
      <c r="D16" s="47"/>
      <c r="E16" s="47"/>
      <c r="F16" s="47"/>
      <c r="G16" s="47"/>
      <c r="H16" s="47"/>
      <c r="I16" s="47"/>
      <c r="J16" s="47"/>
      <c r="K16" s="47"/>
      <c r="L16" s="47"/>
      <c r="M16" s="47"/>
      <c r="N16" s="47"/>
      <c r="O16" s="47"/>
      <c r="P16" s="49"/>
    </row>
    <row r="17" spans="2:16">
      <c r="B17" s="49"/>
      <c r="P17" s="49"/>
    </row>
    <row r="18" spans="2:16">
      <c r="B18" s="49"/>
      <c r="P18" s="49"/>
    </row>
    <row r="19" spans="2:16">
      <c r="B19" s="49"/>
      <c r="P19" s="49"/>
    </row>
    <row r="20" spans="2:16">
      <c r="B20" s="49"/>
      <c r="P20" s="49"/>
    </row>
    <row r="21" spans="2:16">
      <c r="B21" s="49"/>
      <c r="P21" s="49"/>
    </row>
    <row r="22" spans="2:16">
      <c r="B22" s="49"/>
      <c r="P22" s="49"/>
    </row>
    <row r="23" spans="2:16">
      <c r="B23" s="49"/>
      <c r="P23" s="49"/>
    </row>
    <row r="24" spans="2:16">
      <c r="B24" s="49"/>
      <c r="P24" s="49"/>
    </row>
    <row r="25" spans="2:16">
      <c r="B25" s="49"/>
      <c r="P25" s="49"/>
    </row>
    <row r="26" spans="2:16">
      <c r="B26" s="49"/>
      <c r="P26" s="49"/>
    </row>
    <row r="27" spans="2:16">
      <c r="B27" s="49"/>
      <c r="P27" s="49"/>
    </row>
    <row r="28" spans="2:16">
      <c r="B28" s="49"/>
      <c r="P28" s="49"/>
    </row>
    <row r="29" spans="2:16">
      <c r="B29" s="49"/>
      <c r="P29" s="49"/>
    </row>
    <row r="30" spans="2:16">
      <c r="B30" s="49"/>
      <c r="P30" s="49"/>
    </row>
    <row r="31" spans="2:16">
      <c r="B31" s="49"/>
      <c r="P31" s="49"/>
    </row>
    <row r="32" spans="2:16">
      <c r="B32" s="49"/>
      <c r="P32" s="49"/>
    </row>
    <row r="33" spans="2:16">
      <c r="B33" s="49"/>
      <c r="P33" s="49"/>
    </row>
    <row r="34" spans="2:16">
      <c r="B34" s="49"/>
      <c r="P34" s="49"/>
    </row>
    <row r="35" spans="2:16">
      <c r="B35" s="49"/>
      <c r="P35" s="49"/>
    </row>
    <row r="36" spans="2:16">
      <c r="B36" s="49"/>
      <c r="P36" s="49"/>
    </row>
    <row r="37" spans="2:16">
      <c r="B37" s="49"/>
      <c r="P37" s="49"/>
    </row>
    <row r="38" spans="2:16">
      <c r="B38" s="49"/>
      <c r="P38" s="49"/>
    </row>
    <row r="39" spans="2:16">
      <c r="B39" s="49"/>
      <c r="P39" s="49"/>
    </row>
    <row r="40" spans="2:16">
      <c r="B40" s="49"/>
      <c r="P40" s="49"/>
    </row>
    <row r="41" spans="2:16">
      <c r="B41" s="49"/>
      <c r="P41" s="49"/>
    </row>
    <row r="42" spans="2:16">
      <c r="B42" s="49"/>
      <c r="P42" s="49"/>
    </row>
    <row r="43" spans="2:16">
      <c r="B43" s="49"/>
      <c r="P43" s="49"/>
    </row>
    <row r="44" spans="2:16">
      <c r="B44" s="49"/>
      <c r="P44" s="49"/>
    </row>
    <row r="45" spans="2:16">
      <c r="B45" s="49"/>
      <c r="P45" s="49"/>
    </row>
    <row r="46" spans="2:16">
      <c r="B46" s="49"/>
      <c r="P46" s="49"/>
    </row>
    <row r="47" spans="2:16">
      <c r="B47" s="49"/>
      <c r="P47" s="49"/>
    </row>
    <row r="48" spans="2:16">
      <c r="B48" s="49"/>
      <c r="P48" s="49"/>
    </row>
    <row r="49" spans="2:16">
      <c r="B49" s="49"/>
      <c r="P49" s="49"/>
    </row>
    <row r="50" spans="2:16">
      <c r="B50" s="49"/>
      <c r="P50" s="49"/>
    </row>
    <row r="51" spans="2:16">
      <c r="B51" s="49"/>
      <c r="P51" s="49"/>
    </row>
    <row r="52" spans="2:16">
      <c r="B52" s="49"/>
      <c r="P52" s="49"/>
    </row>
    <row r="53" spans="2:16">
      <c r="B53" s="49"/>
      <c r="P53" s="49"/>
    </row>
    <row r="54" spans="2:16">
      <c r="B54" s="49"/>
      <c r="P54" s="49"/>
    </row>
    <row r="55" spans="2:16">
      <c r="B55" s="49"/>
      <c r="P55" s="49"/>
    </row>
    <row r="56" spans="2:16">
      <c r="B56" s="49"/>
      <c r="P56" s="49"/>
    </row>
    <row r="57" spans="2:16">
      <c r="B57" s="49"/>
      <c r="P57" s="49"/>
    </row>
    <row r="58" spans="2:16">
      <c r="B58" s="49"/>
      <c r="P58" s="49"/>
    </row>
    <row r="59" spans="2:16">
      <c r="B59" s="49"/>
      <c r="P59" s="49"/>
    </row>
    <row r="60" spans="2:16">
      <c r="B60" s="49"/>
      <c r="P60" s="49"/>
    </row>
    <row r="61" spans="2:16">
      <c r="B61" s="49"/>
      <c r="P61" s="49"/>
    </row>
    <row r="62" spans="2:16">
      <c r="B62" s="49"/>
      <c r="P62" s="49"/>
    </row>
    <row r="63" spans="2:16">
      <c r="B63" s="49"/>
      <c r="P63" s="49"/>
    </row>
    <row r="64" spans="2:16">
      <c r="B64" s="49"/>
      <c r="P64" s="49"/>
    </row>
    <row r="65" spans="2:16">
      <c r="B65" s="49"/>
      <c r="P65" s="49"/>
    </row>
    <row r="66" spans="2:16">
      <c r="B66" s="49"/>
      <c r="P66" s="49"/>
    </row>
    <row r="67" spans="2:16">
      <c r="B67" s="49"/>
      <c r="P67" s="49"/>
    </row>
    <row r="68" spans="2:16">
      <c r="B68" s="49"/>
      <c r="P68" s="49"/>
    </row>
    <row r="69" spans="2:16">
      <c r="B69" s="49"/>
      <c r="P69" s="49"/>
    </row>
    <row r="70" spans="2:16">
      <c r="B70" s="49"/>
      <c r="P70" s="49"/>
    </row>
    <row r="71" spans="2:16">
      <c r="B71" s="49"/>
      <c r="P71" s="49"/>
    </row>
    <row r="72" spans="2:16">
      <c r="B72" s="49"/>
      <c r="P72" s="49"/>
    </row>
    <row r="73" spans="2:16">
      <c r="B73" s="49"/>
      <c r="P73" s="49"/>
    </row>
    <row r="74" spans="2:16">
      <c r="B74" s="49"/>
      <c r="P74" s="49"/>
    </row>
    <row r="75" spans="2:16">
      <c r="B75" s="49"/>
      <c r="P75" s="49"/>
    </row>
    <row r="76" spans="2:16">
      <c r="B76" s="49"/>
      <c r="P76" s="49"/>
    </row>
    <row r="77" spans="2:16">
      <c r="B77" s="49"/>
      <c r="P77" s="49"/>
    </row>
    <row r="78" spans="2:16">
      <c r="B78" s="49"/>
      <c r="P78" s="49"/>
    </row>
    <row r="79" spans="2:16">
      <c r="B79" s="49"/>
      <c r="P79" s="49"/>
    </row>
    <row r="80" spans="2:16">
      <c r="B80" s="49"/>
      <c r="P80" s="49"/>
    </row>
    <row r="81" spans="2:16">
      <c r="B81" s="49"/>
      <c r="P81" s="49"/>
    </row>
    <row r="82" spans="2:16">
      <c r="B82" s="49"/>
      <c r="P82" s="49"/>
    </row>
    <row r="83" spans="2:16">
      <c r="B83" s="49"/>
      <c r="P83" s="49"/>
    </row>
    <row r="84" spans="2:16">
      <c r="B84" s="56"/>
      <c r="C84" s="57"/>
      <c r="D84" s="57"/>
      <c r="E84" s="57"/>
      <c r="F84" s="57"/>
      <c r="G84" s="57"/>
      <c r="H84" s="57"/>
      <c r="I84" s="57"/>
      <c r="J84" s="57"/>
      <c r="K84" s="57"/>
      <c r="L84" s="57"/>
      <c r="M84" s="57"/>
      <c r="N84" s="57"/>
      <c r="O84" s="57"/>
      <c r="P84" s="49"/>
    </row>
  </sheetData>
  <phoneticPr fontId="4"/>
  <pageMargins left="0.47244094488188981" right="0.23622047244094491" top="0.43307086614173229" bottom="0.31496062992125984" header="0.31496062992125984" footer="0.19685039370078741"/>
  <pageSetup paperSize="9" scale="75" orientation="portrait" r:id="rId1"/>
  <headerFooter scaleWithDoc="0" alignWithMargins="0">
    <oddHeader>&amp;R&amp;"ＭＳ 明朝,標準"&amp;9 2-5.歯科医療費の状況</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B1:BH162"/>
  <sheetViews>
    <sheetView showGridLines="0" zoomScaleNormal="100" zoomScaleSheetLayoutView="100" workbookViewId="0"/>
  </sheetViews>
  <sheetFormatPr defaultColWidth="9" defaultRowHeight="13.5"/>
  <cols>
    <col min="1" max="1" width="4.625" style="3" customWidth="1"/>
    <col min="2" max="2" width="3.375" style="3" customWidth="1"/>
    <col min="3" max="3" width="10.375" style="3" customWidth="1"/>
    <col min="4" max="12" width="10.625" style="3" customWidth="1"/>
    <col min="13" max="15" width="10.75" style="3" customWidth="1"/>
    <col min="16" max="17" width="9" style="3"/>
    <col min="18" max="60" width="11.625" style="14" customWidth="1"/>
    <col min="61" max="16384" width="9" style="3"/>
  </cols>
  <sheetData>
    <row r="1" spans="2:60" ht="16.5" customHeight="1">
      <c r="B1" s="4" t="s">
        <v>249</v>
      </c>
    </row>
    <row r="2" spans="2:60" ht="16.5" customHeight="1">
      <c r="B2" s="4" t="s">
        <v>250</v>
      </c>
    </row>
    <row r="3" spans="2:60" s="15" customFormat="1" ht="18" customHeight="1">
      <c r="B3" s="480"/>
      <c r="C3" s="480" t="s">
        <v>94</v>
      </c>
      <c r="D3" s="63" t="s">
        <v>66</v>
      </c>
      <c r="E3" s="63" t="s">
        <v>67</v>
      </c>
      <c r="F3" s="63" t="s">
        <v>68</v>
      </c>
      <c r="G3" s="63" t="s">
        <v>69</v>
      </c>
      <c r="H3" s="260" t="s">
        <v>280</v>
      </c>
      <c r="I3" s="63" t="s">
        <v>70</v>
      </c>
      <c r="J3" s="63" t="s">
        <v>71</v>
      </c>
      <c r="K3" s="63" t="s">
        <v>72</v>
      </c>
      <c r="L3" s="63" t="s">
        <v>74</v>
      </c>
      <c r="M3" s="260" t="s">
        <v>161</v>
      </c>
      <c r="N3" s="260" t="s">
        <v>282</v>
      </c>
      <c r="O3" s="260" t="s">
        <v>283</v>
      </c>
      <c r="R3" s="16" t="s">
        <v>104</v>
      </c>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row>
    <row r="4" spans="2:60" s="15" customFormat="1" ht="26.25" customHeight="1">
      <c r="B4" s="480"/>
      <c r="C4" s="480"/>
      <c r="D4" s="478" t="s">
        <v>75</v>
      </c>
      <c r="E4" s="478" t="s">
        <v>172</v>
      </c>
      <c r="F4" s="478" t="s">
        <v>173</v>
      </c>
      <c r="G4" s="478" t="s">
        <v>174</v>
      </c>
      <c r="H4" s="478" t="s">
        <v>281</v>
      </c>
      <c r="I4" s="473" t="s">
        <v>192</v>
      </c>
      <c r="J4" s="473" t="s">
        <v>287</v>
      </c>
      <c r="K4" s="473" t="s">
        <v>288</v>
      </c>
      <c r="L4" s="473" t="s">
        <v>211</v>
      </c>
      <c r="M4" s="478" t="s">
        <v>292</v>
      </c>
      <c r="N4" s="492" t="s">
        <v>293</v>
      </c>
      <c r="O4" s="492" t="s">
        <v>294</v>
      </c>
      <c r="R4" s="485" t="s">
        <v>190</v>
      </c>
      <c r="S4" s="485"/>
      <c r="T4" s="485"/>
      <c r="U4" s="485"/>
      <c r="V4" s="485" t="s">
        <v>311</v>
      </c>
      <c r="W4" s="485"/>
      <c r="X4" s="485"/>
      <c r="Y4" s="485"/>
      <c r="Z4" s="485" t="s">
        <v>310</v>
      </c>
      <c r="AA4" s="485"/>
      <c r="AB4" s="485"/>
      <c r="AC4" s="485"/>
      <c r="AD4" s="485" t="s">
        <v>187</v>
      </c>
      <c r="AE4" s="485"/>
      <c r="AF4" s="485"/>
      <c r="AG4" s="485"/>
      <c r="AH4" s="485" t="s">
        <v>306</v>
      </c>
      <c r="AI4" s="485"/>
      <c r="AJ4" s="485"/>
      <c r="AK4" s="485"/>
      <c r="AL4" s="507" t="s">
        <v>307</v>
      </c>
      <c r="AM4" s="509"/>
      <c r="AN4" s="507" t="s">
        <v>308</v>
      </c>
      <c r="AO4" s="509"/>
      <c r="AP4" s="288"/>
      <c r="AQ4" s="507" t="s">
        <v>221</v>
      </c>
      <c r="AR4" s="508"/>
      <c r="AS4" s="509"/>
      <c r="AT4" s="507" t="s">
        <v>311</v>
      </c>
      <c r="AU4" s="508"/>
      <c r="AV4" s="509"/>
      <c r="AW4" s="507" t="s">
        <v>310</v>
      </c>
      <c r="AX4" s="508"/>
      <c r="AY4" s="509"/>
      <c r="AZ4" s="511" t="s">
        <v>187</v>
      </c>
      <c r="BA4" s="512"/>
      <c r="BB4" s="513"/>
      <c r="BC4" s="507" t="s">
        <v>312</v>
      </c>
      <c r="BD4" s="508"/>
      <c r="BE4" s="509"/>
      <c r="BF4" s="293" t="s">
        <v>307</v>
      </c>
      <c r="BG4" s="293" t="s">
        <v>308</v>
      </c>
      <c r="BH4" s="490"/>
    </row>
    <row r="5" spans="2:60" s="15" customFormat="1" ht="26.25" customHeight="1">
      <c r="B5" s="480"/>
      <c r="C5" s="480"/>
      <c r="D5" s="479"/>
      <c r="E5" s="479"/>
      <c r="F5" s="479"/>
      <c r="G5" s="479"/>
      <c r="H5" s="479"/>
      <c r="I5" s="474"/>
      <c r="J5" s="474"/>
      <c r="K5" s="474"/>
      <c r="L5" s="474"/>
      <c r="M5" s="479"/>
      <c r="N5" s="492"/>
      <c r="O5" s="492"/>
      <c r="R5" s="261" t="s">
        <v>309</v>
      </c>
      <c r="S5" s="210" t="s">
        <v>217</v>
      </c>
      <c r="T5" s="210" t="s">
        <v>218</v>
      </c>
      <c r="U5" s="210" t="s">
        <v>222</v>
      </c>
      <c r="V5" s="261" t="s">
        <v>309</v>
      </c>
      <c r="W5" s="210" t="s">
        <v>217</v>
      </c>
      <c r="X5" s="210" t="s">
        <v>218</v>
      </c>
      <c r="Y5" s="210" t="s">
        <v>314</v>
      </c>
      <c r="Z5" s="261" t="s">
        <v>309</v>
      </c>
      <c r="AA5" s="210" t="s">
        <v>217</v>
      </c>
      <c r="AB5" s="210" t="s">
        <v>218</v>
      </c>
      <c r="AC5" s="210" t="s">
        <v>315</v>
      </c>
      <c r="AD5" s="261" t="s">
        <v>309</v>
      </c>
      <c r="AE5" s="210" t="s">
        <v>217</v>
      </c>
      <c r="AF5" s="210" t="s">
        <v>218</v>
      </c>
      <c r="AG5" s="210" t="s">
        <v>223</v>
      </c>
      <c r="AH5" s="261" t="s">
        <v>309</v>
      </c>
      <c r="AI5" s="261" t="s">
        <v>217</v>
      </c>
      <c r="AJ5" s="261" t="s">
        <v>218</v>
      </c>
      <c r="AK5" s="261" t="s">
        <v>316</v>
      </c>
      <c r="AL5" s="261" t="s">
        <v>309</v>
      </c>
      <c r="AM5" s="261" t="s">
        <v>217</v>
      </c>
      <c r="AN5" s="261" t="s">
        <v>309</v>
      </c>
      <c r="AO5" s="261" t="s">
        <v>217</v>
      </c>
      <c r="AP5" s="17"/>
      <c r="AQ5" s="210" t="s">
        <v>217</v>
      </c>
      <c r="AR5" s="210" t="s">
        <v>218</v>
      </c>
      <c r="AS5" s="210" t="s">
        <v>219</v>
      </c>
      <c r="AT5" s="210" t="s">
        <v>217</v>
      </c>
      <c r="AU5" s="210" t="s">
        <v>218</v>
      </c>
      <c r="AV5" s="210" t="s">
        <v>219</v>
      </c>
      <c r="AW5" s="210" t="s">
        <v>217</v>
      </c>
      <c r="AX5" s="210" t="s">
        <v>218</v>
      </c>
      <c r="AY5" s="210" t="s">
        <v>219</v>
      </c>
      <c r="AZ5" s="210" t="s">
        <v>217</v>
      </c>
      <c r="BA5" s="210" t="s">
        <v>218</v>
      </c>
      <c r="BB5" s="210" t="s">
        <v>219</v>
      </c>
      <c r="BC5" s="261" t="s">
        <v>217</v>
      </c>
      <c r="BD5" s="261" t="s">
        <v>218</v>
      </c>
      <c r="BE5" s="261" t="s">
        <v>219</v>
      </c>
      <c r="BF5" s="261" t="s">
        <v>217</v>
      </c>
      <c r="BG5" s="261" t="s">
        <v>217</v>
      </c>
      <c r="BH5" s="491"/>
    </row>
    <row r="6" spans="2:60" s="15" customFormat="1" ht="13.5" customHeight="1">
      <c r="B6" s="6">
        <v>1</v>
      </c>
      <c r="C6" s="12" t="s">
        <v>58</v>
      </c>
      <c r="D6" s="403">
        <v>367590</v>
      </c>
      <c r="E6" s="407">
        <v>1004627</v>
      </c>
      <c r="F6" s="403">
        <v>16652422410</v>
      </c>
      <c r="G6" s="403">
        <v>193056</v>
      </c>
      <c r="H6" s="403">
        <v>2006447</v>
      </c>
      <c r="I6" s="128">
        <f>IFERROR(F6/D6,"-")</f>
        <v>45301.619766587777</v>
      </c>
      <c r="J6" s="128">
        <f>IFERROR(F6/E6,"-")</f>
        <v>16575.726523376339</v>
      </c>
      <c r="K6" s="128">
        <f>IFERROR(F6/G6,"-")</f>
        <v>86256.953474639478</v>
      </c>
      <c r="L6" s="163">
        <f t="shared" ref="L6:L37" si="0">IFERROR(G6/D6,"-")</f>
        <v>0.52519383008242881</v>
      </c>
      <c r="M6" s="286">
        <f>IFERROR(E6/D6,"-")</f>
        <v>2.7330096030903994</v>
      </c>
      <c r="N6" s="285">
        <f>IFERROR(H6/E6,"-")</f>
        <v>1.9972059281703558</v>
      </c>
      <c r="O6" s="224">
        <f>IFERROR(F6/H6,"-")</f>
        <v>8299.4579024514478</v>
      </c>
      <c r="R6" s="212" t="str">
        <f>INDEX($C$6:$C$79,MATCH(S6,$I$6:$I$79,0))</f>
        <v>北区</v>
      </c>
      <c r="S6" s="116">
        <f>LARGE($I$6:$I$79,ROW(A1))</f>
        <v>49473.259950430089</v>
      </c>
      <c r="T6" s="116">
        <f>VLOOKUP(R6,$S$88:$AB$161,6,FALSE)</f>
        <v>47900.327071326996</v>
      </c>
      <c r="U6" s="116">
        <f>ROUND(S6,0)-ROUND(T6,0)</f>
        <v>1573</v>
      </c>
      <c r="V6" s="212" t="str">
        <f>INDEX($C$6:$C$79,MATCH(W6,$J$6:$J$79,0))</f>
        <v>泉佐野市</v>
      </c>
      <c r="W6" s="116">
        <f>LARGE($J$6:$J$79,ROW(A1))</f>
        <v>18501.91920521087</v>
      </c>
      <c r="X6" s="116">
        <f>VLOOKUP(V6,$S$88:$AB$161,7,FALSE)</f>
        <v>17955.850731430193</v>
      </c>
      <c r="Y6" s="116">
        <f>ROUND(W6,0)-ROUND(X6,0)</f>
        <v>546</v>
      </c>
      <c r="Z6" s="212" t="str">
        <f>INDEX($C$6:$C$79,MATCH(AA6,$K$6:$K$79,0))</f>
        <v>西成区</v>
      </c>
      <c r="AA6" s="224">
        <f>LARGE($K$6:$K$79,ROW(A1))</f>
        <v>94988.150095602294</v>
      </c>
      <c r="AB6" s="116">
        <f>VLOOKUP(Z6,$S$88:$AB$161,8,FALSE)</f>
        <v>91393.643178410799</v>
      </c>
      <c r="AC6" s="116">
        <f>ROUND(AA6,0)-ROUND(AB6,0)</f>
        <v>3594</v>
      </c>
      <c r="AD6" s="212" t="str">
        <f>INDEX($C$6:$C$79,MATCH(AE6,$L$6:$L$79,0))</f>
        <v>豊能町</v>
      </c>
      <c r="AE6" s="97">
        <f>LARGE($L$6:$L$79,ROW(A1))</f>
        <v>0.63216783216783212</v>
      </c>
      <c r="AF6" s="97">
        <f>VLOOKUP(AD6,$S$88:$AB$161,10,FALSE)</f>
        <v>0.62234824616677165</v>
      </c>
      <c r="AG6" s="401">
        <f>(ROUND(AE6,3)-ROUND(AF6,3))*100</f>
        <v>1.0000000000000009</v>
      </c>
      <c r="AH6" s="212" t="str">
        <f>INDEX($C$6:$C$79,MATCH(AI6,$M$6:$M$79,0))</f>
        <v>福島区</v>
      </c>
      <c r="AI6" s="285">
        <f>LARGE($M$6:$M$79,ROW(A1))</f>
        <v>3.092651394874121</v>
      </c>
      <c r="AJ6" s="402">
        <f>VLOOKUP(AH6,$S$88:$AB$161,9,FALSE)</f>
        <v>2.895945629247715</v>
      </c>
      <c r="AK6" s="402">
        <f>ROUND(AI6,2)-ROUND(AJ6,2)</f>
        <v>0.18999999999999995</v>
      </c>
      <c r="AL6" s="212" t="str">
        <f>INDEX($C$6:$C$79,MATCH(AM6,$N$6:$N$79,0))</f>
        <v>忠岡町</v>
      </c>
      <c r="AM6" s="285">
        <f>LARGE($N$6:$N$79,ROW(A1))</f>
        <v>2.2050021076296193</v>
      </c>
      <c r="AN6" s="212" t="str">
        <f>INDEX($C$6:$C$79,MATCH(AO6,$O$6:$O$79,0))</f>
        <v>泉佐野市</v>
      </c>
      <c r="AO6" s="224">
        <f>LARGE($O$6:$O$79,ROW(A1))</f>
        <v>9224.861238682588</v>
      </c>
      <c r="AP6" s="16"/>
      <c r="AQ6" s="116">
        <f>$I$80</f>
        <v>44456.15174059679</v>
      </c>
      <c r="AR6" s="116">
        <f>$X$162</f>
        <v>43196.247425712281</v>
      </c>
      <c r="AS6" s="116">
        <f>ROUND(AQ6,0)-ROUND(AR6,0)</f>
        <v>1260</v>
      </c>
      <c r="AT6" s="116">
        <f>$J$80</f>
        <v>16187.232980899265</v>
      </c>
      <c r="AU6" s="116">
        <f>$Y$162</f>
        <v>16419.765361066886</v>
      </c>
      <c r="AV6" s="116">
        <f>ROUND(AT6,0)-ROUND(AU6,0)</f>
        <v>-233</v>
      </c>
      <c r="AW6" s="116">
        <f>$K$80</f>
        <v>80262.585512980906</v>
      </c>
      <c r="AX6" s="116">
        <f>$Z$162</f>
        <v>79086.466044178247</v>
      </c>
      <c r="AY6" s="116">
        <f>ROUND(AW6,0)-ROUND(AX6,0)</f>
        <v>1177</v>
      </c>
      <c r="AZ6" s="97">
        <f>$L$80</f>
        <v>0.5538838732451109</v>
      </c>
      <c r="BA6" s="97">
        <f>$AB$162</f>
        <v>0.54619013323445964</v>
      </c>
      <c r="BB6" s="401">
        <f>(ROUND(AZ6,3)-ROUND(BA6,3))*100</f>
        <v>0.80000000000000071</v>
      </c>
      <c r="BC6" s="402">
        <f>$M$80</f>
        <v>2.7463712787141876</v>
      </c>
      <c r="BD6" s="402">
        <f>$AA$162</f>
        <v>2.6307469367458474</v>
      </c>
      <c r="BE6" s="402">
        <f>ROUND(BC6,2)-ROUND(BD6,2)</f>
        <v>0.12000000000000011</v>
      </c>
      <c r="BF6" s="402">
        <f>$N$80</f>
        <v>1.9344061895767439</v>
      </c>
      <c r="BG6" s="116">
        <f>$O$80</f>
        <v>8368.0630614819838</v>
      </c>
      <c r="BH6" s="116">
        <v>0</v>
      </c>
    </row>
    <row r="7" spans="2:60" s="15" customFormat="1" ht="13.5" customHeight="1">
      <c r="B7" s="6">
        <v>2</v>
      </c>
      <c r="C7" s="12" t="s">
        <v>76</v>
      </c>
      <c r="D7" s="403">
        <v>13946</v>
      </c>
      <c r="E7" s="407">
        <v>39684</v>
      </c>
      <c r="F7" s="403">
        <v>651627970</v>
      </c>
      <c r="G7" s="403">
        <v>7333</v>
      </c>
      <c r="H7" s="403">
        <v>75259</v>
      </c>
      <c r="I7" s="128">
        <f t="shared" ref="I7:I70" si="1">IFERROR(F7/D7,"-")</f>
        <v>46725.080309766243</v>
      </c>
      <c r="J7" s="128">
        <f t="shared" ref="J7:J70" si="2">IFERROR(F7/E7,"-")</f>
        <v>16420.420572522929</v>
      </c>
      <c r="K7" s="128">
        <f t="shared" ref="K7:K70" si="3">IFERROR(F7/G7,"-")</f>
        <v>88862.398745397513</v>
      </c>
      <c r="L7" s="163">
        <f t="shared" si="0"/>
        <v>0.52581385343467657</v>
      </c>
      <c r="M7" s="286">
        <f t="shared" ref="M7:M70" si="4">IFERROR(E7/D7,"-")</f>
        <v>2.8455471102825185</v>
      </c>
      <c r="N7" s="285">
        <f t="shared" ref="N7:N70" si="5">IFERROR(H7/E7,"-")</f>
        <v>1.896457010382018</v>
      </c>
      <c r="O7" s="224">
        <f t="shared" ref="O7:O70" si="6">IFERROR(F7/H7,"-")</f>
        <v>8658.4723421783438</v>
      </c>
      <c r="R7" s="212" t="str">
        <f t="shared" ref="R7:R70" si="7">INDEX($C$6:$C$79,MATCH(S7,$I$6:$I$79,0))</f>
        <v>福島区</v>
      </c>
      <c r="S7" s="116">
        <f t="shared" ref="S7:S70" si="8">LARGE($I$6:$I$79,ROW(A2))</f>
        <v>49259.371739623501</v>
      </c>
      <c r="T7" s="116">
        <f>VLOOKUP(R7,$S$88:$AB$161,6,FALSE)</f>
        <v>47675.208577454883</v>
      </c>
      <c r="U7" s="116">
        <f t="shared" ref="U7:U70" si="9">ROUND(S7,0)-ROUND(T7,0)</f>
        <v>1584</v>
      </c>
      <c r="V7" s="212" t="str">
        <f t="shared" ref="V7:V70" si="10">INDEX($C$6:$C$79,MATCH(W7,$J$6:$J$79,0))</f>
        <v>西成区</v>
      </c>
      <c r="W7" s="116">
        <f t="shared" ref="W7:W70" si="11">LARGE($J$6:$J$79,ROW(A2))</f>
        <v>17932.427806521478</v>
      </c>
      <c r="X7" s="116">
        <f t="shared" ref="X7:X70" si="12">VLOOKUP(V7,$S$88:$AB$161,7,FALSE)</f>
        <v>17799.56655744087</v>
      </c>
      <c r="Y7" s="116">
        <f t="shared" ref="Y7:Y70" si="13">ROUND(W7,0)-ROUND(X7,0)</f>
        <v>132</v>
      </c>
      <c r="Z7" s="212" t="str">
        <f t="shared" ref="Z7:Z70" si="14">INDEX($C$6:$C$79,MATCH(AA7,$K$6:$K$79,0))</f>
        <v>此花区</v>
      </c>
      <c r="AA7" s="224">
        <f t="shared" ref="AA7:AA70" si="15">LARGE($K$6:$K$79,ROW(A2))</f>
        <v>93028.380734897233</v>
      </c>
      <c r="AB7" s="116">
        <f t="shared" ref="AB7:AB70" si="16">VLOOKUP(Z7,$S$88:$AB$161,8,FALSE)</f>
        <v>93037.73776742215</v>
      </c>
      <c r="AC7" s="116">
        <f t="shared" ref="AC7:AC70" si="17">ROUND(AA7,0)-ROUND(AB7,0)</f>
        <v>-10</v>
      </c>
      <c r="AD7" s="212" t="str">
        <f t="shared" ref="AD7:AD70" si="18">INDEX($C$6:$C$79,MATCH(AE7,$L$6:$L$79,0))</f>
        <v>箕面市</v>
      </c>
      <c r="AE7" s="97">
        <f t="shared" ref="AE7:AE70" si="19">LARGE($L$6:$L$79,ROW(A2))</f>
        <v>0.61158316241820487</v>
      </c>
      <c r="AF7" s="97">
        <f t="shared" ref="AF7:AF70" si="20">VLOOKUP(AD7,$S$88:$AB$161,10,FALSE)</f>
        <v>0.60147695441813087</v>
      </c>
      <c r="AG7" s="401">
        <f t="shared" ref="AG7:AG70" si="21">(ROUND(AE7,3)-ROUND(AF7,3))*100</f>
        <v>1.100000000000001</v>
      </c>
      <c r="AH7" s="212" t="str">
        <f t="shared" ref="AH7:AH70" si="22">INDEX($C$6:$C$79,MATCH(AI7,$M$6:$M$79,0))</f>
        <v>北区</v>
      </c>
      <c r="AI7" s="285">
        <f t="shared" ref="AI7:AI70" si="23">LARGE($M$6:$M$79,ROW(A2))</f>
        <v>3.0179326432424554</v>
      </c>
      <c r="AJ7" s="402">
        <f t="shared" ref="AJ7:AJ70" si="24">VLOOKUP(AH7,$S$88:$AB$161,9,FALSE)</f>
        <v>2.8660279919167726</v>
      </c>
      <c r="AK7" s="402">
        <f t="shared" ref="AK7:AK70" si="25">ROUND(AI7,2)-ROUND(AJ7,2)</f>
        <v>0.14999999999999991</v>
      </c>
      <c r="AL7" s="212" t="str">
        <f t="shared" ref="AL7:AL70" si="26">INDEX($C$6:$C$79,MATCH(AM7,$N$6:$N$79,0))</f>
        <v>西成区</v>
      </c>
      <c r="AM7" s="285">
        <f t="shared" ref="AM7:AM70" si="27">LARGE($N$6:$N$79,ROW(A2))</f>
        <v>2.1451690530622067</v>
      </c>
      <c r="AN7" s="212" t="str">
        <f t="shared" ref="AN7:AN70" si="28">INDEX($C$6:$C$79,MATCH(AO7,$O$6:$O$79,0))</f>
        <v>豊能町</v>
      </c>
      <c r="AO7" s="224">
        <f t="shared" ref="AO7:AO70" si="29">LARGE($O$6:$O$79,ROW(A2))</f>
        <v>9195.5112678816386</v>
      </c>
      <c r="AP7" s="16"/>
      <c r="AQ7" s="116">
        <f t="shared" ref="AQ7:AQ70" si="30">$I$80</f>
        <v>44456.15174059679</v>
      </c>
      <c r="AR7" s="116">
        <f t="shared" ref="AR7:AR70" si="31">$X$162</f>
        <v>43196.247425712281</v>
      </c>
      <c r="AS7" s="116">
        <f t="shared" ref="AS7:AS70" si="32">ROUND(AQ7,0)-ROUND(AR7,0)</f>
        <v>1260</v>
      </c>
      <c r="AT7" s="116">
        <f t="shared" ref="AT7:AT70" si="33">$J$80</f>
        <v>16187.232980899265</v>
      </c>
      <c r="AU7" s="116">
        <f t="shared" ref="AU7:AU70" si="34">$Y$162</f>
        <v>16419.765361066886</v>
      </c>
      <c r="AV7" s="116">
        <f t="shared" ref="AV7:AV70" si="35">ROUND(AT7,0)-ROUND(AU7,0)</f>
        <v>-233</v>
      </c>
      <c r="AW7" s="116">
        <f t="shared" ref="AW7:AW70" si="36">$K$80</f>
        <v>80262.585512980906</v>
      </c>
      <c r="AX7" s="116">
        <f t="shared" ref="AX7:AX70" si="37">$Z$162</f>
        <v>79086.466044178247</v>
      </c>
      <c r="AY7" s="116">
        <f t="shared" ref="AY7:AY70" si="38">ROUND(AW7,0)-ROUND(AX7,0)</f>
        <v>1177</v>
      </c>
      <c r="AZ7" s="97">
        <f t="shared" ref="AZ7:AZ70" si="39">$L$80</f>
        <v>0.5538838732451109</v>
      </c>
      <c r="BA7" s="97">
        <f t="shared" ref="BA7:BA70" si="40">$AB$162</f>
        <v>0.54619013323445964</v>
      </c>
      <c r="BB7" s="401">
        <f t="shared" ref="BB7:BB70" si="41">(ROUND(AZ7,3)-ROUND(BA7,3))*100</f>
        <v>0.80000000000000071</v>
      </c>
      <c r="BC7" s="402">
        <f t="shared" ref="BC7:BC70" si="42">$M$80</f>
        <v>2.7463712787141876</v>
      </c>
      <c r="BD7" s="402">
        <f t="shared" ref="BD7:BD70" si="43">$AA$162</f>
        <v>2.6307469367458474</v>
      </c>
      <c r="BE7" s="402">
        <f t="shared" ref="BE7:BE70" si="44">ROUND(BC7,2)-ROUND(BD7,2)</f>
        <v>0.12000000000000011</v>
      </c>
      <c r="BF7" s="402">
        <f t="shared" ref="BF7:BF70" si="45">$N$80</f>
        <v>1.9344061895767439</v>
      </c>
      <c r="BG7" s="116">
        <f t="shared" ref="BG7:BG70" si="46">$O$80</f>
        <v>8368.0630614819838</v>
      </c>
      <c r="BH7" s="116">
        <v>0</v>
      </c>
    </row>
    <row r="8" spans="2:60" s="15" customFormat="1" ht="13.5" customHeight="1">
      <c r="B8" s="6">
        <v>3</v>
      </c>
      <c r="C8" s="13" t="s">
        <v>77</v>
      </c>
      <c r="D8" s="403">
        <v>8818</v>
      </c>
      <c r="E8" s="407">
        <v>27271</v>
      </c>
      <c r="F8" s="403">
        <v>434369140</v>
      </c>
      <c r="G8" s="403">
        <v>4931</v>
      </c>
      <c r="H8" s="403">
        <v>48669</v>
      </c>
      <c r="I8" s="128">
        <f t="shared" si="1"/>
        <v>49259.371739623501</v>
      </c>
      <c r="J8" s="128">
        <f t="shared" si="2"/>
        <v>15927.877232224708</v>
      </c>
      <c r="K8" s="128">
        <f t="shared" si="3"/>
        <v>88089.462583654429</v>
      </c>
      <c r="L8" s="163">
        <f t="shared" si="0"/>
        <v>0.55919709684735763</v>
      </c>
      <c r="M8" s="286">
        <f t="shared" si="4"/>
        <v>3.092651394874121</v>
      </c>
      <c r="N8" s="285">
        <f t="shared" si="5"/>
        <v>1.7846430273917349</v>
      </c>
      <c r="O8" s="224">
        <f t="shared" si="6"/>
        <v>8924.9653783722697</v>
      </c>
      <c r="R8" s="212" t="str">
        <f t="shared" si="7"/>
        <v>東住吉区</v>
      </c>
      <c r="S8" s="116">
        <f t="shared" si="8"/>
        <v>48456.29056830248</v>
      </c>
      <c r="T8" s="116">
        <f t="shared" ref="T8:T70" si="47">VLOOKUP(R8,$S$88:$AB$161,6,FALSE)</f>
        <v>48193.072887124217</v>
      </c>
      <c r="U8" s="116">
        <f t="shared" si="9"/>
        <v>263</v>
      </c>
      <c r="V8" s="212" t="str">
        <f t="shared" si="10"/>
        <v>住之江区</v>
      </c>
      <c r="W8" s="116">
        <f t="shared" si="11"/>
        <v>17876.804563752958</v>
      </c>
      <c r="X8" s="116">
        <f t="shared" si="12"/>
        <v>17869.698817977427</v>
      </c>
      <c r="Y8" s="116">
        <f t="shared" si="13"/>
        <v>7</v>
      </c>
      <c r="Z8" s="212" t="str">
        <f t="shared" si="14"/>
        <v>生野区</v>
      </c>
      <c r="AA8" s="224">
        <f t="shared" si="15"/>
        <v>91969.859598853873</v>
      </c>
      <c r="AB8" s="116">
        <f t="shared" si="16"/>
        <v>90792.912297893185</v>
      </c>
      <c r="AC8" s="116">
        <f t="shared" si="17"/>
        <v>1177</v>
      </c>
      <c r="AD8" s="212" t="str">
        <f t="shared" si="18"/>
        <v>吹田市</v>
      </c>
      <c r="AE8" s="97">
        <f t="shared" si="19"/>
        <v>0.58936299371414025</v>
      </c>
      <c r="AF8" s="97">
        <f t="shared" si="20"/>
        <v>0.58422218158915906</v>
      </c>
      <c r="AG8" s="401">
        <f t="shared" si="21"/>
        <v>0.50000000000000044</v>
      </c>
      <c r="AH8" s="212" t="str">
        <f t="shared" si="22"/>
        <v>吹田市</v>
      </c>
      <c r="AI8" s="285">
        <f t="shared" si="23"/>
        <v>2.9485969412732294</v>
      </c>
      <c r="AJ8" s="402">
        <f t="shared" si="24"/>
        <v>2.8558338920379511</v>
      </c>
      <c r="AK8" s="402">
        <f t="shared" si="25"/>
        <v>9.0000000000000302E-2</v>
      </c>
      <c r="AL8" s="212" t="str">
        <f t="shared" si="26"/>
        <v>藤井寺市</v>
      </c>
      <c r="AM8" s="285">
        <f t="shared" si="27"/>
        <v>2.1189963385741977</v>
      </c>
      <c r="AN8" s="212" t="str">
        <f t="shared" si="28"/>
        <v>泉南市</v>
      </c>
      <c r="AO8" s="224">
        <f t="shared" si="29"/>
        <v>9109.6292260124683</v>
      </c>
      <c r="AP8" s="16"/>
      <c r="AQ8" s="116">
        <f t="shared" si="30"/>
        <v>44456.15174059679</v>
      </c>
      <c r="AR8" s="116">
        <f t="shared" si="31"/>
        <v>43196.247425712281</v>
      </c>
      <c r="AS8" s="116">
        <f t="shared" si="32"/>
        <v>1260</v>
      </c>
      <c r="AT8" s="116">
        <f t="shared" si="33"/>
        <v>16187.232980899265</v>
      </c>
      <c r="AU8" s="116">
        <f t="shared" si="34"/>
        <v>16419.765361066886</v>
      </c>
      <c r="AV8" s="116">
        <f t="shared" si="35"/>
        <v>-233</v>
      </c>
      <c r="AW8" s="116">
        <f t="shared" si="36"/>
        <v>80262.585512980906</v>
      </c>
      <c r="AX8" s="116">
        <f t="shared" si="37"/>
        <v>79086.466044178247</v>
      </c>
      <c r="AY8" s="116">
        <f t="shared" si="38"/>
        <v>1177</v>
      </c>
      <c r="AZ8" s="97">
        <f t="shared" si="39"/>
        <v>0.5538838732451109</v>
      </c>
      <c r="BA8" s="97">
        <f t="shared" si="40"/>
        <v>0.54619013323445964</v>
      </c>
      <c r="BB8" s="401">
        <f t="shared" si="41"/>
        <v>0.80000000000000071</v>
      </c>
      <c r="BC8" s="402">
        <f t="shared" si="42"/>
        <v>2.7463712787141876</v>
      </c>
      <c r="BD8" s="402">
        <f t="shared" si="43"/>
        <v>2.6307469367458474</v>
      </c>
      <c r="BE8" s="402">
        <f t="shared" si="44"/>
        <v>0.12000000000000011</v>
      </c>
      <c r="BF8" s="402">
        <f t="shared" si="45"/>
        <v>1.9344061895767439</v>
      </c>
      <c r="BG8" s="116">
        <f t="shared" si="46"/>
        <v>8368.0630614819838</v>
      </c>
      <c r="BH8" s="116">
        <v>0</v>
      </c>
    </row>
    <row r="9" spans="2:60" s="15" customFormat="1" ht="13.5" customHeight="1">
      <c r="B9" s="6">
        <v>4</v>
      </c>
      <c r="C9" s="13" t="s">
        <v>78</v>
      </c>
      <c r="D9" s="403">
        <v>10015</v>
      </c>
      <c r="E9" s="407">
        <v>26645</v>
      </c>
      <c r="F9" s="403">
        <v>448117710</v>
      </c>
      <c r="G9" s="403">
        <v>4817</v>
      </c>
      <c r="H9" s="403">
        <v>52942</v>
      </c>
      <c r="I9" s="128">
        <f t="shared" si="1"/>
        <v>44744.654018971545</v>
      </c>
      <c r="J9" s="128">
        <f t="shared" si="2"/>
        <v>16818.078814036406</v>
      </c>
      <c r="K9" s="128">
        <f t="shared" si="3"/>
        <v>93028.380734897233</v>
      </c>
      <c r="L9" s="163">
        <f t="shared" si="0"/>
        <v>0.48097853220169745</v>
      </c>
      <c r="M9" s="286">
        <f t="shared" si="4"/>
        <v>2.6605092361457814</v>
      </c>
      <c r="N9" s="285">
        <f t="shared" si="5"/>
        <v>1.9869393882529556</v>
      </c>
      <c r="O9" s="224">
        <f t="shared" si="6"/>
        <v>8464.3139662271915</v>
      </c>
      <c r="R9" s="212" t="str">
        <f t="shared" si="7"/>
        <v>八尾市</v>
      </c>
      <c r="S9" s="116">
        <f t="shared" si="8"/>
        <v>46983.368688516945</v>
      </c>
      <c r="T9" s="116">
        <f t="shared" si="47"/>
        <v>46868.676036744779</v>
      </c>
      <c r="U9" s="116">
        <f t="shared" si="9"/>
        <v>114</v>
      </c>
      <c r="V9" s="212" t="str">
        <f t="shared" si="10"/>
        <v>生野区</v>
      </c>
      <c r="W9" s="116">
        <f t="shared" si="11"/>
        <v>17761.873166952577</v>
      </c>
      <c r="X9" s="116">
        <f t="shared" si="12"/>
        <v>18008.234436648461</v>
      </c>
      <c r="Y9" s="116">
        <f t="shared" si="13"/>
        <v>-246</v>
      </c>
      <c r="Z9" s="212" t="str">
        <f t="shared" si="14"/>
        <v>東住吉区</v>
      </c>
      <c r="AA9" s="224">
        <f t="shared" si="15"/>
        <v>91885.818961743847</v>
      </c>
      <c r="AB9" s="116">
        <f t="shared" si="16"/>
        <v>91572.898329441348</v>
      </c>
      <c r="AC9" s="116">
        <f t="shared" si="17"/>
        <v>313</v>
      </c>
      <c r="AD9" s="212" t="str">
        <f t="shared" si="18"/>
        <v>池田市</v>
      </c>
      <c r="AE9" s="97">
        <f t="shared" si="19"/>
        <v>0.58353742309300516</v>
      </c>
      <c r="AF9" s="97">
        <f t="shared" si="20"/>
        <v>0.58425720620842569</v>
      </c>
      <c r="AG9" s="401">
        <f t="shared" si="21"/>
        <v>0</v>
      </c>
      <c r="AH9" s="212" t="str">
        <f t="shared" si="22"/>
        <v>箕面市</v>
      </c>
      <c r="AI9" s="285">
        <f t="shared" si="23"/>
        <v>2.9442816681316533</v>
      </c>
      <c r="AJ9" s="402">
        <f t="shared" si="24"/>
        <v>2.7928189457601222</v>
      </c>
      <c r="AK9" s="402">
        <f t="shared" si="25"/>
        <v>0.14999999999999991</v>
      </c>
      <c r="AL9" s="212" t="str">
        <f t="shared" si="26"/>
        <v>住之江区</v>
      </c>
      <c r="AM9" s="285">
        <f t="shared" si="27"/>
        <v>2.1048085287156355</v>
      </c>
      <c r="AN9" s="212" t="str">
        <f t="shared" si="28"/>
        <v>熊取町</v>
      </c>
      <c r="AO9" s="224">
        <f t="shared" si="29"/>
        <v>9013.0089709371296</v>
      </c>
      <c r="AP9" s="16"/>
      <c r="AQ9" s="116">
        <f t="shared" si="30"/>
        <v>44456.15174059679</v>
      </c>
      <c r="AR9" s="116">
        <f t="shared" si="31"/>
        <v>43196.247425712281</v>
      </c>
      <c r="AS9" s="116">
        <f t="shared" si="32"/>
        <v>1260</v>
      </c>
      <c r="AT9" s="116">
        <f t="shared" si="33"/>
        <v>16187.232980899265</v>
      </c>
      <c r="AU9" s="116">
        <f t="shared" si="34"/>
        <v>16419.765361066886</v>
      </c>
      <c r="AV9" s="116">
        <f t="shared" si="35"/>
        <v>-233</v>
      </c>
      <c r="AW9" s="116">
        <f t="shared" si="36"/>
        <v>80262.585512980906</v>
      </c>
      <c r="AX9" s="116">
        <f t="shared" si="37"/>
        <v>79086.466044178247</v>
      </c>
      <c r="AY9" s="116">
        <f t="shared" si="38"/>
        <v>1177</v>
      </c>
      <c r="AZ9" s="97">
        <f t="shared" si="39"/>
        <v>0.5538838732451109</v>
      </c>
      <c r="BA9" s="97">
        <f t="shared" si="40"/>
        <v>0.54619013323445964</v>
      </c>
      <c r="BB9" s="401">
        <f t="shared" si="41"/>
        <v>0.80000000000000071</v>
      </c>
      <c r="BC9" s="402">
        <f t="shared" si="42"/>
        <v>2.7463712787141876</v>
      </c>
      <c r="BD9" s="402">
        <f t="shared" si="43"/>
        <v>2.6307469367458474</v>
      </c>
      <c r="BE9" s="402">
        <f t="shared" si="44"/>
        <v>0.12000000000000011</v>
      </c>
      <c r="BF9" s="402">
        <f t="shared" si="45"/>
        <v>1.9344061895767439</v>
      </c>
      <c r="BG9" s="116">
        <f t="shared" si="46"/>
        <v>8368.0630614819838</v>
      </c>
      <c r="BH9" s="116">
        <v>0</v>
      </c>
    </row>
    <row r="10" spans="2:60" s="15" customFormat="1" ht="13.5" customHeight="1">
      <c r="B10" s="6">
        <v>5</v>
      </c>
      <c r="C10" s="13" t="s">
        <v>79</v>
      </c>
      <c r="D10" s="403">
        <v>8822</v>
      </c>
      <c r="E10" s="407">
        <v>21742</v>
      </c>
      <c r="F10" s="403">
        <v>365647580</v>
      </c>
      <c r="G10" s="403">
        <v>4369</v>
      </c>
      <c r="H10" s="403">
        <v>42630</v>
      </c>
      <c r="I10" s="128">
        <f>IFERROR(F10/D10,"-")</f>
        <v>41447.243255497619</v>
      </c>
      <c r="J10" s="128">
        <f>IFERROR(F10/E10,"-")</f>
        <v>16817.568760923557</v>
      </c>
      <c r="K10" s="128">
        <f t="shared" si="3"/>
        <v>83691.366445410851</v>
      </c>
      <c r="L10" s="163">
        <f t="shared" si="0"/>
        <v>0.495239174790297</v>
      </c>
      <c r="M10" s="286">
        <f t="shared" si="4"/>
        <v>2.4645205168895941</v>
      </c>
      <c r="N10" s="285">
        <f t="shared" si="5"/>
        <v>1.9607211848036059</v>
      </c>
      <c r="O10" s="224">
        <f t="shared" si="6"/>
        <v>8577.2362186253813</v>
      </c>
      <c r="R10" s="212" t="str">
        <f t="shared" si="7"/>
        <v>豊能町</v>
      </c>
      <c r="S10" s="116">
        <f t="shared" si="8"/>
        <v>46877.816183816183</v>
      </c>
      <c r="T10" s="116">
        <f t="shared" si="47"/>
        <v>45797.376601554293</v>
      </c>
      <c r="U10" s="116">
        <f t="shared" si="9"/>
        <v>1081</v>
      </c>
      <c r="V10" s="212" t="str">
        <f t="shared" si="10"/>
        <v>太子町</v>
      </c>
      <c r="W10" s="116">
        <f t="shared" si="11"/>
        <v>17575.696014828543</v>
      </c>
      <c r="X10" s="116">
        <f t="shared" si="12"/>
        <v>17961.648066958947</v>
      </c>
      <c r="Y10" s="116">
        <f t="shared" si="13"/>
        <v>-386</v>
      </c>
      <c r="Z10" s="212" t="str">
        <f t="shared" si="14"/>
        <v>住之江区</v>
      </c>
      <c r="AA10" s="224">
        <f t="shared" si="15"/>
        <v>90229.128037574032</v>
      </c>
      <c r="AB10" s="116">
        <f t="shared" si="16"/>
        <v>86457.779213785674</v>
      </c>
      <c r="AC10" s="116">
        <f t="shared" si="17"/>
        <v>3771</v>
      </c>
      <c r="AD10" s="212" t="str">
        <f t="shared" si="18"/>
        <v>茨木市</v>
      </c>
      <c r="AE10" s="97">
        <f t="shared" si="19"/>
        <v>0.57863532080529989</v>
      </c>
      <c r="AF10" s="97">
        <f t="shared" si="20"/>
        <v>0.570448307410796</v>
      </c>
      <c r="AG10" s="401">
        <f t="shared" si="21"/>
        <v>0.9000000000000008</v>
      </c>
      <c r="AH10" s="212" t="str">
        <f t="shared" si="22"/>
        <v>豊能町</v>
      </c>
      <c r="AI10" s="285">
        <f t="shared" si="23"/>
        <v>2.9292707292707294</v>
      </c>
      <c r="AJ10" s="402">
        <f t="shared" si="24"/>
        <v>2.8031926065952533</v>
      </c>
      <c r="AK10" s="402">
        <f t="shared" si="25"/>
        <v>0.13000000000000034</v>
      </c>
      <c r="AL10" s="212" t="str">
        <f t="shared" si="26"/>
        <v>生野区</v>
      </c>
      <c r="AM10" s="285">
        <f t="shared" si="27"/>
        <v>2.1016730304539504</v>
      </c>
      <c r="AN10" s="212" t="str">
        <f t="shared" si="28"/>
        <v>能勢町</v>
      </c>
      <c r="AO10" s="224">
        <f t="shared" si="29"/>
        <v>8970.4433982920946</v>
      </c>
      <c r="AP10" s="16"/>
      <c r="AQ10" s="116">
        <f t="shared" si="30"/>
        <v>44456.15174059679</v>
      </c>
      <c r="AR10" s="116">
        <f t="shared" si="31"/>
        <v>43196.247425712281</v>
      </c>
      <c r="AS10" s="116">
        <f t="shared" si="32"/>
        <v>1260</v>
      </c>
      <c r="AT10" s="116">
        <f t="shared" si="33"/>
        <v>16187.232980899265</v>
      </c>
      <c r="AU10" s="116">
        <f t="shared" si="34"/>
        <v>16419.765361066886</v>
      </c>
      <c r="AV10" s="116">
        <f t="shared" si="35"/>
        <v>-233</v>
      </c>
      <c r="AW10" s="116">
        <f t="shared" si="36"/>
        <v>80262.585512980906</v>
      </c>
      <c r="AX10" s="116">
        <f t="shared" si="37"/>
        <v>79086.466044178247</v>
      </c>
      <c r="AY10" s="116">
        <f t="shared" si="38"/>
        <v>1177</v>
      </c>
      <c r="AZ10" s="97">
        <f t="shared" si="39"/>
        <v>0.5538838732451109</v>
      </c>
      <c r="BA10" s="97">
        <f t="shared" si="40"/>
        <v>0.54619013323445964</v>
      </c>
      <c r="BB10" s="401">
        <f t="shared" si="41"/>
        <v>0.80000000000000071</v>
      </c>
      <c r="BC10" s="402">
        <f t="shared" si="42"/>
        <v>2.7463712787141876</v>
      </c>
      <c r="BD10" s="402">
        <f t="shared" si="43"/>
        <v>2.6307469367458474</v>
      </c>
      <c r="BE10" s="402">
        <f t="shared" si="44"/>
        <v>0.12000000000000011</v>
      </c>
      <c r="BF10" s="402">
        <f t="shared" si="45"/>
        <v>1.9344061895767439</v>
      </c>
      <c r="BG10" s="116">
        <f t="shared" si="46"/>
        <v>8368.0630614819838</v>
      </c>
      <c r="BH10" s="116">
        <v>0</v>
      </c>
    </row>
    <row r="11" spans="2:60" s="15" customFormat="1" ht="13.5" customHeight="1">
      <c r="B11" s="6">
        <v>6</v>
      </c>
      <c r="C11" s="13" t="s">
        <v>80</v>
      </c>
      <c r="D11" s="403">
        <v>12352</v>
      </c>
      <c r="E11" s="407">
        <v>29681</v>
      </c>
      <c r="F11" s="403">
        <v>490357560</v>
      </c>
      <c r="G11" s="403">
        <v>6060</v>
      </c>
      <c r="H11" s="403">
        <v>57166</v>
      </c>
      <c r="I11" s="128">
        <f>IFERROR(F11/D11,"-")</f>
        <v>39698.636658031086</v>
      </c>
      <c r="J11" s="128">
        <f t="shared" si="2"/>
        <v>16520.924497153061</v>
      </c>
      <c r="K11" s="128">
        <f t="shared" si="3"/>
        <v>80917.089108910892</v>
      </c>
      <c r="L11" s="163">
        <f t="shared" si="0"/>
        <v>0.49060880829015546</v>
      </c>
      <c r="M11" s="286">
        <f t="shared" si="4"/>
        <v>2.4029306994818653</v>
      </c>
      <c r="N11" s="285">
        <f t="shared" si="5"/>
        <v>1.9260132744853611</v>
      </c>
      <c r="O11" s="224">
        <f t="shared" si="6"/>
        <v>8577.7832977644048</v>
      </c>
      <c r="R11" s="212" t="str">
        <f t="shared" si="7"/>
        <v>都島区</v>
      </c>
      <c r="S11" s="116">
        <f t="shared" si="8"/>
        <v>46725.080309766243</v>
      </c>
      <c r="T11" s="116">
        <f t="shared" si="47"/>
        <v>46441.889305954224</v>
      </c>
      <c r="U11" s="116">
        <f t="shared" si="9"/>
        <v>283</v>
      </c>
      <c r="V11" s="212" t="str">
        <f t="shared" si="10"/>
        <v>堺市西区</v>
      </c>
      <c r="W11" s="116">
        <f t="shared" si="11"/>
        <v>17564.725495519957</v>
      </c>
      <c r="X11" s="116">
        <f t="shared" si="12"/>
        <v>17953.999960882491</v>
      </c>
      <c r="Y11" s="116">
        <f t="shared" si="13"/>
        <v>-389</v>
      </c>
      <c r="Z11" s="212" t="str">
        <f t="shared" si="14"/>
        <v>都島区</v>
      </c>
      <c r="AA11" s="224">
        <f t="shared" si="15"/>
        <v>88862.398745397513</v>
      </c>
      <c r="AB11" s="116">
        <f t="shared" si="16"/>
        <v>88936.70894996477</v>
      </c>
      <c r="AC11" s="116">
        <f t="shared" si="17"/>
        <v>-75</v>
      </c>
      <c r="AD11" s="212" t="str">
        <f t="shared" si="18"/>
        <v>交野市</v>
      </c>
      <c r="AE11" s="97">
        <f t="shared" si="19"/>
        <v>0.57731799583108157</v>
      </c>
      <c r="AF11" s="97">
        <f t="shared" si="20"/>
        <v>0.5734344738540994</v>
      </c>
      <c r="AG11" s="401">
        <f t="shared" si="21"/>
        <v>0.40000000000000036</v>
      </c>
      <c r="AH11" s="212" t="str">
        <f t="shared" si="22"/>
        <v>東住吉区</v>
      </c>
      <c r="AI11" s="285">
        <f t="shared" si="23"/>
        <v>2.9285813212686396</v>
      </c>
      <c r="AJ11" s="402">
        <f t="shared" si="24"/>
        <v>2.8645301569294763</v>
      </c>
      <c r="AK11" s="402">
        <f t="shared" si="25"/>
        <v>7.0000000000000284E-2</v>
      </c>
      <c r="AL11" s="212" t="str">
        <f t="shared" si="26"/>
        <v>堺市中区</v>
      </c>
      <c r="AM11" s="285">
        <f t="shared" si="27"/>
        <v>2.1010815835058514</v>
      </c>
      <c r="AN11" s="212" t="str">
        <f t="shared" si="28"/>
        <v>貝塚市</v>
      </c>
      <c r="AO11" s="224">
        <f t="shared" si="29"/>
        <v>8956.6151656460097</v>
      </c>
      <c r="AP11" s="16"/>
      <c r="AQ11" s="116">
        <f t="shared" si="30"/>
        <v>44456.15174059679</v>
      </c>
      <c r="AR11" s="116">
        <f t="shared" si="31"/>
        <v>43196.247425712281</v>
      </c>
      <c r="AS11" s="116">
        <f t="shared" si="32"/>
        <v>1260</v>
      </c>
      <c r="AT11" s="116">
        <f t="shared" si="33"/>
        <v>16187.232980899265</v>
      </c>
      <c r="AU11" s="116">
        <f t="shared" si="34"/>
        <v>16419.765361066886</v>
      </c>
      <c r="AV11" s="116">
        <f t="shared" si="35"/>
        <v>-233</v>
      </c>
      <c r="AW11" s="116">
        <f t="shared" si="36"/>
        <v>80262.585512980906</v>
      </c>
      <c r="AX11" s="116">
        <f t="shared" si="37"/>
        <v>79086.466044178247</v>
      </c>
      <c r="AY11" s="116">
        <f t="shared" si="38"/>
        <v>1177</v>
      </c>
      <c r="AZ11" s="97">
        <f t="shared" si="39"/>
        <v>0.5538838732451109</v>
      </c>
      <c r="BA11" s="97">
        <f t="shared" si="40"/>
        <v>0.54619013323445964</v>
      </c>
      <c r="BB11" s="401">
        <f t="shared" si="41"/>
        <v>0.80000000000000071</v>
      </c>
      <c r="BC11" s="402">
        <f t="shared" si="42"/>
        <v>2.7463712787141876</v>
      </c>
      <c r="BD11" s="402">
        <f t="shared" si="43"/>
        <v>2.6307469367458474</v>
      </c>
      <c r="BE11" s="402">
        <f t="shared" si="44"/>
        <v>0.12000000000000011</v>
      </c>
      <c r="BF11" s="402">
        <f t="shared" si="45"/>
        <v>1.9344061895767439</v>
      </c>
      <c r="BG11" s="116">
        <f t="shared" si="46"/>
        <v>8368.0630614819838</v>
      </c>
      <c r="BH11" s="116">
        <v>0</v>
      </c>
    </row>
    <row r="12" spans="2:60" s="15" customFormat="1" ht="13.5" customHeight="1">
      <c r="B12" s="6">
        <v>7</v>
      </c>
      <c r="C12" s="13" t="s">
        <v>81</v>
      </c>
      <c r="D12" s="403">
        <v>11002</v>
      </c>
      <c r="E12" s="409">
        <v>27485</v>
      </c>
      <c r="F12" s="405">
        <v>430543090</v>
      </c>
      <c r="G12" s="405">
        <v>5508</v>
      </c>
      <c r="H12" s="403">
        <v>54546</v>
      </c>
      <c r="I12" s="128">
        <f t="shared" si="1"/>
        <v>39133.165788038539</v>
      </c>
      <c r="J12" s="128">
        <f t="shared" si="2"/>
        <v>15664.656721848281</v>
      </c>
      <c r="K12" s="128">
        <f t="shared" si="3"/>
        <v>78166.864560639064</v>
      </c>
      <c r="L12" s="163">
        <f t="shared" si="0"/>
        <v>0.50063624795491724</v>
      </c>
      <c r="M12" s="286">
        <f t="shared" si="4"/>
        <v>2.4981821487002365</v>
      </c>
      <c r="N12" s="285">
        <f t="shared" si="5"/>
        <v>1.9845734036747316</v>
      </c>
      <c r="O12" s="224">
        <f t="shared" si="6"/>
        <v>7893.211051222821</v>
      </c>
      <c r="R12" s="212" t="str">
        <f t="shared" si="7"/>
        <v>堺市西区</v>
      </c>
      <c r="S12" s="116">
        <f t="shared" si="8"/>
        <v>46413.318984072321</v>
      </c>
      <c r="T12" s="116">
        <f t="shared" si="47"/>
        <v>45159.251734146703</v>
      </c>
      <c r="U12" s="116">
        <f t="shared" si="9"/>
        <v>1254</v>
      </c>
      <c r="V12" s="212" t="str">
        <f t="shared" si="10"/>
        <v>忠岡町</v>
      </c>
      <c r="W12" s="116">
        <f t="shared" si="11"/>
        <v>17414.261627090065</v>
      </c>
      <c r="X12" s="116">
        <f t="shared" si="12"/>
        <v>17851.075219896877</v>
      </c>
      <c r="Y12" s="116">
        <f t="shared" si="13"/>
        <v>-437</v>
      </c>
      <c r="Z12" s="212" t="str">
        <f t="shared" si="14"/>
        <v>北区</v>
      </c>
      <c r="AA12" s="224">
        <f t="shared" si="15"/>
        <v>88288.562508130606</v>
      </c>
      <c r="AB12" s="116">
        <f t="shared" si="16"/>
        <v>86485.982432432429</v>
      </c>
      <c r="AC12" s="116">
        <f t="shared" si="17"/>
        <v>1803</v>
      </c>
      <c r="AD12" s="212" t="str">
        <f t="shared" si="18"/>
        <v>大阪狭山市</v>
      </c>
      <c r="AE12" s="97">
        <f t="shared" si="19"/>
        <v>0.57708222811671084</v>
      </c>
      <c r="AF12" s="97">
        <f t="shared" si="20"/>
        <v>0.57653174076531744</v>
      </c>
      <c r="AG12" s="401">
        <f t="shared" si="21"/>
        <v>0</v>
      </c>
      <c r="AH12" s="212" t="str">
        <f t="shared" si="22"/>
        <v>池田市</v>
      </c>
      <c r="AI12" s="285">
        <f t="shared" si="23"/>
        <v>2.9230034048145273</v>
      </c>
      <c r="AJ12" s="402">
        <f t="shared" si="24"/>
        <v>2.8614806602611482</v>
      </c>
      <c r="AK12" s="402">
        <f t="shared" si="25"/>
        <v>6.0000000000000053E-2</v>
      </c>
      <c r="AL12" s="212" t="str">
        <f t="shared" si="26"/>
        <v>平野区</v>
      </c>
      <c r="AM12" s="285">
        <f t="shared" si="27"/>
        <v>2.0920716746387766</v>
      </c>
      <c r="AN12" s="212" t="str">
        <f t="shared" si="28"/>
        <v>福島区</v>
      </c>
      <c r="AO12" s="224">
        <f t="shared" si="29"/>
        <v>8924.9653783722697</v>
      </c>
      <c r="AP12" s="16"/>
      <c r="AQ12" s="116">
        <f t="shared" si="30"/>
        <v>44456.15174059679</v>
      </c>
      <c r="AR12" s="116">
        <f t="shared" si="31"/>
        <v>43196.247425712281</v>
      </c>
      <c r="AS12" s="116">
        <f t="shared" si="32"/>
        <v>1260</v>
      </c>
      <c r="AT12" s="116">
        <f t="shared" si="33"/>
        <v>16187.232980899265</v>
      </c>
      <c r="AU12" s="116">
        <f t="shared" si="34"/>
        <v>16419.765361066886</v>
      </c>
      <c r="AV12" s="116">
        <f t="shared" si="35"/>
        <v>-233</v>
      </c>
      <c r="AW12" s="116">
        <f t="shared" si="36"/>
        <v>80262.585512980906</v>
      </c>
      <c r="AX12" s="116">
        <f t="shared" si="37"/>
        <v>79086.466044178247</v>
      </c>
      <c r="AY12" s="116">
        <f t="shared" si="38"/>
        <v>1177</v>
      </c>
      <c r="AZ12" s="97">
        <f t="shared" si="39"/>
        <v>0.5538838732451109</v>
      </c>
      <c r="BA12" s="97">
        <f t="shared" si="40"/>
        <v>0.54619013323445964</v>
      </c>
      <c r="BB12" s="401">
        <f t="shared" si="41"/>
        <v>0.80000000000000071</v>
      </c>
      <c r="BC12" s="402">
        <f t="shared" si="42"/>
        <v>2.7463712787141876</v>
      </c>
      <c r="BD12" s="402">
        <f t="shared" si="43"/>
        <v>2.6307469367458474</v>
      </c>
      <c r="BE12" s="402">
        <f t="shared" si="44"/>
        <v>0.12000000000000011</v>
      </c>
      <c r="BF12" s="402">
        <f t="shared" si="45"/>
        <v>1.9344061895767439</v>
      </c>
      <c r="BG12" s="116">
        <f t="shared" si="46"/>
        <v>8368.0630614819838</v>
      </c>
      <c r="BH12" s="116">
        <v>0</v>
      </c>
    </row>
    <row r="13" spans="2:60" s="15" customFormat="1" ht="13.5" customHeight="1">
      <c r="B13" s="6">
        <v>8</v>
      </c>
      <c r="C13" s="13" t="s">
        <v>59</v>
      </c>
      <c r="D13" s="403">
        <v>9040</v>
      </c>
      <c r="E13" s="409">
        <v>25585</v>
      </c>
      <c r="F13" s="405">
        <v>380853020</v>
      </c>
      <c r="G13" s="405">
        <v>4912</v>
      </c>
      <c r="H13" s="403">
        <v>47399</v>
      </c>
      <c r="I13" s="128">
        <f t="shared" si="1"/>
        <v>42129.758849557526</v>
      </c>
      <c r="J13" s="128">
        <f t="shared" si="2"/>
        <v>14885.793238225522</v>
      </c>
      <c r="K13" s="128">
        <f t="shared" si="3"/>
        <v>77535.22394136808</v>
      </c>
      <c r="L13" s="163">
        <f t="shared" si="0"/>
        <v>0.54336283185840706</v>
      </c>
      <c r="M13" s="286">
        <f t="shared" si="4"/>
        <v>2.8301991150442478</v>
      </c>
      <c r="N13" s="285">
        <f t="shared" si="5"/>
        <v>1.8526089505569669</v>
      </c>
      <c r="O13" s="224">
        <f t="shared" si="6"/>
        <v>8035.0433553450493</v>
      </c>
      <c r="R13" s="212" t="str">
        <f t="shared" si="7"/>
        <v>生野区</v>
      </c>
      <c r="S13" s="116">
        <f t="shared" si="8"/>
        <v>46312.256156213931</v>
      </c>
      <c r="T13" s="116">
        <f t="shared" si="47"/>
        <v>45403.129808399077</v>
      </c>
      <c r="U13" s="116">
        <f t="shared" si="9"/>
        <v>909</v>
      </c>
      <c r="V13" s="212" t="str">
        <f t="shared" si="10"/>
        <v>貝塚市</v>
      </c>
      <c r="W13" s="116">
        <f t="shared" si="11"/>
        <v>17355.798374219772</v>
      </c>
      <c r="X13" s="116">
        <f t="shared" si="12"/>
        <v>17181.642402368303</v>
      </c>
      <c r="Y13" s="116">
        <f t="shared" si="13"/>
        <v>174</v>
      </c>
      <c r="Z13" s="212" t="str">
        <f t="shared" si="14"/>
        <v>福島区</v>
      </c>
      <c r="AA13" s="224">
        <f t="shared" si="15"/>
        <v>88089.462583654429</v>
      </c>
      <c r="AB13" s="116">
        <f t="shared" si="16"/>
        <v>87496.823655913977</v>
      </c>
      <c r="AC13" s="116">
        <f t="shared" si="17"/>
        <v>592</v>
      </c>
      <c r="AD13" s="212" t="str">
        <f t="shared" si="18"/>
        <v>河内長野市</v>
      </c>
      <c r="AE13" s="97">
        <f t="shared" si="19"/>
        <v>0.57512404258393945</v>
      </c>
      <c r="AF13" s="97">
        <f t="shared" si="20"/>
        <v>0.56177528988404635</v>
      </c>
      <c r="AG13" s="401">
        <f t="shared" si="21"/>
        <v>1.2999999999999901</v>
      </c>
      <c r="AH13" s="212" t="str">
        <f t="shared" si="22"/>
        <v>豊中市</v>
      </c>
      <c r="AI13" s="285">
        <f t="shared" si="23"/>
        <v>2.8946465113208792</v>
      </c>
      <c r="AJ13" s="402">
        <f t="shared" si="24"/>
        <v>2.7932631722352781</v>
      </c>
      <c r="AK13" s="402">
        <f t="shared" si="25"/>
        <v>0.10000000000000009</v>
      </c>
      <c r="AL13" s="212" t="str">
        <f t="shared" si="26"/>
        <v>旭区</v>
      </c>
      <c r="AM13" s="285">
        <f t="shared" si="27"/>
        <v>2.0700858551725863</v>
      </c>
      <c r="AN13" s="212" t="str">
        <f t="shared" si="28"/>
        <v>岸和田市</v>
      </c>
      <c r="AO13" s="224">
        <f t="shared" si="29"/>
        <v>8756.5753831717229</v>
      </c>
      <c r="AP13" s="16"/>
      <c r="AQ13" s="116">
        <f t="shared" si="30"/>
        <v>44456.15174059679</v>
      </c>
      <c r="AR13" s="116">
        <f t="shared" si="31"/>
        <v>43196.247425712281</v>
      </c>
      <c r="AS13" s="116">
        <f t="shared" si="32"/>
        <v>1260</v>
      </c>
      <c r="AT13" s="116">
        <f t="shared" si="33"/>
        <v>16187.232980899265</v>
      </c>
      <c r="AU13" s="116">
        <f t="shared" si="34"/>
        <v>16419.765361066886</v>
      </c>
      <c r="AV13" s="116">
        <f t="shared" si="35"/>
        <v>-233</v>
      </c>
      <c r="AW13" s="116">
        <f t="shared" si="36"/>
        <v>80262.585512980906</v>
      </c>
      <c r="AX13" s="116">
        <f t="shared" si="37"/>
        <v>79086.466044178247</v>
      </c>
      <c r="AY13" s="116">
        <f t="shared" si="38"/>
        <v>1177</v>
      </c>
      <c r="AZ13" s="97">
        <f t="shared" si="39"/>
        <v>0.5538838732451109</v>
      </c>
      <c r="BA13" s="97">
        <f t="shared" si="40"/>
        <v>0.54619013323445964</v>
      </c>
      <c r="BB13" s="401">
        <f t="shared" si="41"/>
        <v>0.80000000000000071</v>
      </c>
      <c r="BC13" s="402">
        <f t="shared" si="42"/>
        <v>2.7463712787141876</v>
      </c>
      <c r="BD13" s="402">
        <f t="shared" si="43"/>
        <v>2.6307469367458474</v>
      </c>
      <c r="BE13" s="402">
        <f t="shared" si="44"/>
        <v>0.12000000000000011</v>
      </c>
      <c r="BF13" s="402">
        <f t="shared" si="45"/>
        <v>1.9344061895767439</v>
      </c>
      <c r="BG13" s="116">
        <f t="shared" si="46"/>
        <v>8368.0630614819838</v>
      </c>
      <c r="BH13" s="116">
        <v>0</v>
      </c>
    </row>
    <row r="14" spans="2:60" s="15" customFormat="1" ht="13.5" customHeight="1">
      <c r="B14" s="6">
        <v>9</v>
      </c>
      <c r="C14" s="13" t="s">
        <v>82</v>
      </c>
      <c r="D14" s="403">
        <v>5832</v>
      </c>
      <c r="E14" s="407">
        <v>13076</v>
      </c>
      <c r="F14" s="403">
        <v>215943590</v>
      </c>
      <c r="G14" s="403">
        <v>2534</v>
      </c>
      <c r="H14" s="403">
        <v>25875</v>
      </c>
      <c r="I14" s="128">
        <f t="shared" si="1"/>
        <v>37027.364540466391</v>
      </c>
      <c r="J14" s="128">
        <f t="shared" si="2"/>
        <v>16514.499082288163</v>
      </c>
      <c r="K14" s="128">
        <f t="shared" si="3"/>
        <v>85218.464877663777</v>
      </c>
      <c r="L14" s="163">
        <f t="shared" si="0"/>
        <v>0.43449931412894377</v>
      </c>
      <c r="M14" s="286">
        <f t="shared" si="4"/>
        <v>2.2421124828532237</v>
      </c>
      <c r="N14" s="285">
        <f t="shared" si="5"/>
        <v>1.9788161517283573</v>
      </c>
      <c r="O14" s="224">
        <f t="shared" si="6"/>
        <v>8345.6459903381638</v>
      </c>
      <c r="R14" s="212" t="str">
        <f t="shared" si="7"/>
        <v>箕面市</v>
      </c>
      <c r="S14" s="116">
        <f t="shared" si="8"/>
        <v>46120.242211153432</v>
      </c>
      <c r="T14" s="116">
        <f t="shared" si="47"/>
        <v>43593.243697478989</v>
      </c>
      <c r="U14" s="116">
        <f t="shared" si="9"/>
        <v>2527</v>
      </c>
      <c r="V14" s="212" t="str">
        <f t="shared" si="10"/>
        <v>泉大津市</v>
      </c>
      <c r="W14" s="116">
        <f t="shared" si="11"/>
        <v>17327.12119535141</v>
      </c>
      <c r="X14" s="116">
        <f t="shared" si="12"/>
        <v>17588.264854614412</v>
      </c>
      <c r="Y14" s="116">
        <f t="shared" si="13"/>
        <v>-261</v>
      </c>
      <c r="Z14" s="212" t="str">
        <f t="shared" si="14"/>
        <v>住吉区</v>
      </c>
      <c r="AA14" s="224">
        <f t="shared" si="15"/>
        <v>87669.448407431977</v>
      </c>
      <c r="AB14" s="116">
        <f t="shared" si="16"/>
        <v>85103.195485482895</v>
      </c>
      <c r="AC14" s="116">
        <f t="shared" si="17"/>
        <v>2566</v>
      </c>
      <c r="AD14" s="212" t="str">
        <f t="shared" si="18"/>
        <v>豊中市</v>
      </c>
      <c r="AE14" s="97">
        <f t="shared" si="19"/>
        <v>0.57109380157106082</v>
      </c>
      <c r="AF14" s="97">
        <f t="shared" si="20"/>
        <v>0.56336637035523318</v>
      </c>
      <c r="AG14" s="401">
        <f t="shared" si="21"/>
        <v>0.80000000000000071</v>
      </c>
      <c r="AH14" s="212" t="str">
        <f t="shared" si="22"/>
        <v>八尾市</v>
      </c>
      <c r="AI14" s="285">
        <f t="shared" si="23"/>
        <v>2.8473355401184204</v>
      </c>
      <c r="AJ14" s="402">
        <f t="shared" si="24"/>
        <v>2.7433861799342814</v>
      </c>
      <c r="AK14" s="402">
        <f t="shared" si="25"/>
        <v>0.10999999999999988</v>
      </c>
      <c r="AL14" s="212" t="str">
        <f t="shared" si="26"/>
        <v>住吉区</v>
      </c>
      <c r="AM14" s="285">
        <f t="shared" si="27"/>
        <v>2.0700722410322823</v>
      </c>
      <c r="AN14" s="212" t="str">
        <f t="shared" si="28"/>
        <v>都島区</v>
      </c>
      <c r="AO14" s="224">
        <f t="shared" si="29"/>
        <v>8658.4723421783438</v>
      </c>
      <c r="AP14" s="16"/>
      <c r="AQ14" s="116">
        <f t="shared" si="30"/>
        <v>44456.15174059679</v>
      </c>
      <c r="AR14" s="116">
        <f t="shared" si="31"/>
        <v>43196.247425712281</v>
      </c>
      <c r="AS14" s="116">
        <f t="shared" si="32"/>
        <v>1260</v>
      </c>
      <c r="AT14" s="116">
        <f t="shared" si="33"/>
        <v>16187.232980899265</v>
      </c>
      <c r="AU14" s="116">
        <f t="shared" si="34"/>
        <v>16419.765361066886</v>
      </c>
      <c r="AV14" s="116">
        <f t="shared" si="35"/>
        <v>-233</v>
      </c>
      <c r="AW14" s="116">
        <f t="shared" si="36"/>
        <v>80262.585512980906</v>
      </c>
      <c r="AX14" s="116">
        <f t="shared" si="37"/>
        <v>79086.466044178247</v>
      </c>
      <c r="AY14" s="116">
        <f t="shared" si="38"/>
        <v>1177</v>
      </c>
      <c r="AZ14" s="97">
        <f t="shared" si="39"/>
        <v>0.5538838732451109</v>
      </c>
      <c r="BA14" s="97">
        <f t="shared" si="40"/>
        <v>0.54619013323445964</v>
      </c>
      <c r="BB14" s="401">
        <f t="shared" si="41"/>
        <v>0.80000000000000071</v>
      </c>
      <c r="BC14" s="402">
        <f t="shared" si="42"/>
        <v>2.7463712787141876</v>
      </c>
      <c r="BD14" s="402">
        <f t="shared" si="43"/>
        <v>2.6307469367458474</v>
      </c>
      <c r="BE14" s="402">
        <f t="shared" si="44"/>
        <v>0.12000000000000011</v>
      </c>
      <c r="BF14" s="402">
        <f t="shared" si="45"/>
        <v>1.9344061895767439</v>
      </c>
      <c r="BG14" s="116">
        <f t="shared" si="46"/>
        <v>8368.0630614819838</v>
      </c>
      <c r="BH14" s="116">
        <v>0</v>
      </c>
    </row>
    <row r="15" spans="2:60" s="15" customFormat="1" ht="13.5" customHeight="1">
      <c r="B15" s="6">
        <v>10</v>
      </c>
      <c r="C15" s="13" t="s">
        <v>60</v>
      </c>
      <c r="D15" s="403">
        <v>13483</v>
      </c>
      <c r="E15" s="407">
        <v>37680</v>
      </c>
      <c r="F15" s="403">
        <v>571627590</v>
      </c>
      <c r="G15" s="403">
        <v>7118</v>
      </c>
      <c r="H15" s="403">
        <v>76391</v>
      </c>
      <c r="I15" s="128">
        <f t="shared" si="1"/>
        <v>42396.172216865685</v>
      </c>
      <c r="J15" s="128">
        <f t="shared" si="2"/>
        <v>15170.583598726114</v>
      </c>
      <c r="K15" s="128">
        <f t="shared" si="3"/>
        <v>80307.332115762852</v>
      </c>
      <c r="L15" s="163">
        <f t="shared" si="0"/>
        <v>0.52792405251056884</v>
      </c>
      <c r="M15" s="286">
        <f t="shared" si="4"/>
        <v>2.7946302751613143</v>
      </c>
      <c r="N15" s="285">
        <f t="shared" si="5"/>
        <v>2.0273619957537155</v>
      </c>
      <c r="O15" s="224">
        <f t="shared" si="6"/>
        <v>7482.918013902161</v>
      </c>
      <c r="R15" s="212" t="str">
        <f t="shared" si="7"/>
        <v>吹田市</v>
      </c>
      <c r="S15" s="116">
        <f t="shared" si="8"/>
        <v>45815.480838897922</v>
      </c>
      <c r="T15" s="116">
        <f t="shared" si="47"/>
        <v>45387.916133357714</v>
      </c>
      <c r="U15" s="116">
        <f t="shared" si="9"/>
        <v>427</v>
      </c>
      <c r="V15" s="212" t="str">
        <f t="shared" si="10"/>
        <v>堺市中区</v>
      </c>
      <c r="W15" s="116">
        <f t="shared" si="11"/>
        <v>17279.950145760278</v>
      </c>
      <c r="X15" s="116">
        <f t="shared" si="12"/>
        <v>17504.373556990056</v>
      </c>
      <c r="Y15" s="116">
        <f t="shared" si="13"/>
        <v>-224</v>
      </c>
      <c r="Z15" s="212" t="str">
        <f t="shared" si="14"/>
        <v>堺市西区</v>
      </c>
      <c r="AA15" s="224">
        <f t="shared" si="15"/>
        <v>87004.68573477988</v>
      </c>
      <c r="AB15" s="116">
        <f t="shared" si="16"/>
        <v>86591.086689934906</v>
      </c>
      <c r="AC15" s="116">
        <f t="shared" si="17"/>
        <v>414</v>
      </c>
      <c r="AD15" s="212" t="str">
        <f t="shared" si="18"/>
        <v>高槻市</v>
      </c>
      <c r="AE15" s="97">
        <f t="shared" si="19"/>
        <v>0.56639203229435509</v>
      </c>
      <c r="AF15" s="97">
        <f t="shared" si="20"/>
        <v>0.55482999709396741</v>
      </c>
      <c r="AG15" s="401">
        <f t="shared" si="21"/>
        <v>1.0999999999999899</v>
      </c>
      <c r="AH15" s="212" t="str">
        <f t="shared" si="22"/>
        <v>都島区</v>
      </c>
      <c r="AI15" s="285">
        <f t="shared" si="23"/>
        <v>2.8455471102825185</v>
      </c>
      <c r="AJ15" s="402">
        <f t="shared" si="24"/>
        <v>2.7201736954441746</v>
      </c>
      <c r="AK15" s="402">
        <f t="shared" si="25"/>
        <v>0.12999999999999989</v>
      </c>
      <c r="AL15" s="212" t="str">
        <f t="shared" si="26"/>
        <v>太子町</v>
      </c>
      <c r="AM15" s="285">
        <f t="shared" si="27"/>
        <v>2.0700648748841521</v>
      </c>
      <c r="AN15" s="212" t="str">
        <f t="shared" si="28"/>
        <v>茨木市</v>
      </c>
      <c r="AO15" s="224">
        <f t="shared" si="29"/>
        <v>8647.1231802461189</v>
      </c>
      <c r="AP15" s="16"/>
      <c r="AQ15" s="116">
        <f t="shared" si="30"/>
        <v>44456.15174059679</v>
      </c>
      <c r="AR15" s="116">
        <f t="shared" si="31"/>
        <v>43196.247425712281</v>
      </c>
      <c r="AS15" s="116">
        <f t="shared" si="32"/>
        <v>1260</v>
      </c>
      <c r="AT15" s="116">
        <f t="shared" si="33"/>
        <v>16187.232980899265</v>
      </c>
      <c r="AU15" s="116">
        <f t="shared" si="34"/>
        <v>16419.765361066886</v>
      </c>
      <c r="AV15" s="116">
        <f t="shared" si="35"/>
        <v>-233</v>
      </c>
      <c r="AW15" s="116">
        <f t="shared" si="36"/>
        <v>80262.585512980906</v>
      </c>
      <c r="AX15" s="116">
        <f t="shared" si="37"/>
        <v>79086.466044178247</v>
      </c>
      <c r="AY15" s="116">
        <f t="shared" si="38"/>
        <v>1177</v>
      </c>
      <c r="AZ15" s="97">
        <f t="shared" si="39"/>
        <v>0.5538838732451109</v>
      </c>
      <c r="BA15" s="97">
        <f t="shared" si="40"/>
        <v>0.54619013323445964</v>
      </c>
      <c r="BB15" s="401">
        <f t="shared" si="41"/>
        <v>0.80000000000000071</v>
      </c>
      <c r="BC15" s="402">
        <f t="shared" si="42"/>
        <v>2.7463712787141876</v>
      </c>
      <c r="BD15" s="402">
        <f t="shared" si="43"/>
        <v>2.6307469367458474</v>
      </c>
      <c r="BE15" s="402">
        <f t="shared" si="44"/>
        <v>0.12000000000000011</v>
      </c>
      <c r="BF15" s="402">
        <f t="shared" si="45"/>
        <v>1.9344061895767439</v>
      </c>
      <c r="BG15" s="116">
        <f t="shared" si="46"/>
        <v>8368.0630614819838</v>
      </c>
      <c r="BH15" s="116">
        <v>0</v>
      </c>
    </row>
    <row r="16" spans="2:60" s="15" customFormat="1" ht="13.5" customHeight="1">
      <c r="B16" s="6">
        <v>11</v>
      </c>
      <c r="C16" s="13" t="s">
        <v>61</v>
      </c>
      <c r="D16" s="403">
        <v>23211</v>
      </c>
      <c r="E16" s="407">
        <v>57966</v>
      </c>
      <c r="F16" s="403">
        <v>962028850</v>
      </c>
      <c r="G16" s="403">
        <v>11512</v>
      </c>
      <c r="H16" s="403">
        <v>113834</v>
      </c>
      <c r="I16" s="128">
        <f t="shared" si="1"/>
        <v>41447.109129292148</v>
      </c>
      <c r="J16" s="128">
        <f t="shared" si="2"/>
        <v>16596.433253976469</v>
      </c>
      <c r="K16" s="128">
        <f t="shared" si="3"/>
        <v>83567.481758165392</v>
      </c>
      <c r="L16" s="163">
        <f t="shared" si="0"/>
        <v>0.4959717375382362</v>
      </c>
      <c r="M16" s="286">
        <f t="shared" si="4"/>
        <v>2.4973503942096418</v>
      </c>
      <c r="N16" s="285">
        <f t="shared" si="5"/>
        <v>1.9638063692509402</v>
      </c>
      <c r="O16" s="224">
        <f t="shared" si="6"/>
        <v>8451.1556301280816</v>
      </c>
      <c r="R16" s="212" t="str">
        <f t="shared" si="7"/>
        <v>住之江区</v>
      </c>
      <c r="S16" s="116">
        <f t="shared" si="8"/>
        <v>45719.079103937089</v>
      </c>
      <c r="T16" s="116">
        <f t="shared" si="47"/>
        <v>42811.608980854355</v>
      </c>
      <c r="U16" s="116">
        <f t="shared" si="9"/>
        <v>2907</v>
      </c>
      <c r="V16" s="212" t="str">
        <f t="shared" si="10"/>
        <v>門真市</v>
      </c>
      <c r="W16" s="116">
        <f t="shared" si="11"/>
        <v>17213.17840222186</v>
      </c>
      <c r="X16" s="116">
        <f t="shared" si="12"/>
        <v>17336.307413947201</v>
      </c>
      <c r="Y16" s="116">
        <f t="shared" si="13"/>
        <v>-123</v>
      </c>
      <c r="Z16" s="212" t="str">
        <f t="shared" si="14"/>
        <v>旭区</v>
      </c>
      <c r="AA16" s="224">
        <f t="shared" si="15"/>
        <v>86951.170309065041</v>
      </c>
      <c r="AB16" s="116">
        <f t="shared" si="16"/>
        <v>84697.910288832689</v>
      </c>
      <c r="AC16" s="116">
        <f t="shared" si="17"/>
        <v>2253</v>
      </c>
      <c r="AD16" s="212" t="str">
        <f t="shared" si="18"/>
        <v>北区</v>
      </c>
      <c r="AE16" s="97">
        <f t="shared" si="19"/>
        <v>0.56035865286484909</v>
      </c>
      <c r="AF16" s="97">
        <f t="shared" si="20"/>
        <v>0.55385075967367714</v>
      </c>
      <c r="AG16" s="401">
        <f t="shared" si="21"/>
        <v>0.60000000000000053</v>
      </c>
      <c r="AH16" s="212" t="str">
        <f t="shared" si="22"/>
        <v>河内長野市</v>
      </c>
      <c r="AI16" s="285">
        <f t="shared" si="23"/>
        <v>2.8451274146153476</v>
      </c>
      <c r="AJ16" s="402">
        <f t="shared" si="24"/>
        <v>2.741753298680528</v>
      </c>
      <c r="AK16" s="402">
        <f t="shared" si="25"/>
        <v>0.10999999999999988</v>
      </c>
      <c r="AL16" s="212" t="str">
        <f t="shared" si="26"/>
        <v>堺市美原区</v>
      </c>
      <c r="AM16" s="285">
        <f t="shared" si="27"/>
        <v>2.0613269575612674</v>
      </c>
      <c r="AN16" s="212" t="str">
        <f t="shared" si="28"/>
        <v>堺市南区</v>
      </c>
      <c r="AO16" s="224">
        <f t="shared" si="29"/>
        <v>8643.2854439742659</v>
      </c>
      <c r="AP16" s="16"/>
      <c r="AQ16" s="116">
        <f t="shared" si="30"/>
        <v>44456.15174059679</v>
      </c>
      <c r="AR16" s="116">
        <f t="shared" si="31"/>
        <v>43196.247425712281</v>
      </c>
      <c r="AS16" s="116">
        <f t="shared" si="32"/>
        <v>1260</v>
      </c>
      <c r="AT16" s="116">
        <f t="shared" si="33"/>
        <v>16187.232980899265</v>
      </c>
      <c r="AU16" s="116">
        <f t="shared" si="34"/>
        <v>16419.765361066886</v>
      </c>
      <c r="AV16" s="116">
        <f t="shared" si="35"/>
        <v>-233</v>
      </c>
      <c r="AW16" s="116">
        <f t="shared" si="36"/>
        <v>80262.585512980906</v>
      </c>
      <c r="AX16" s="116">
        <f t="shared" si="37"/>
        <v>79086.466044178247</v>
      </c>
      <c r="AY16" s="116">
        <f t="shared" si="38"/>
        <v>1177</v>
      </c>
      <c r="AZ16" s="97">
        <f t="shared" si="39"/>
        <v>0.5538838732451109</v>
      </c>
      <c r="BA16" s="97">
        <f t="shared" si="40"/>
        <v>0.54619013323445964</v>
      </c>
      <c r="BB16" s="401">
        <f t="shared" si="41"/>
        <v>0.80000000000000071</v>
      </c>
      <c r="BC16" s="402">
        <f t="shared" si="42"/>
        <v>2.7463712787141876</v>
      </c>
      <c r="BD16" s="402">
        <f t="shared" si="43"/>
        <v>2.6307469367458474</v>
      </c>
      <c r="BE16" s="402">
        <f t="shared" si="44"/>
        <v>0.12000000000000011</v>
      </c>
      <c r="BF16" s="402">
        <f t="shared" si="45"/>
        <v>1.9344061895767439</v>
      </c>
      <c r="BG16" s="116">
        <f t="shared" si="46"/>
        <v>8368.0630614819838</v>
      </c>
      <c r="BH16" s="116">
        <v>0</v>
      </c>
    </row>
    <row r="17" spans="2:60" s="15" customFormat="1" ht="13.5" customHeight="1">
      <c r="B17" s="6">
        <v>12</v>
      </c>
      <c r="C17" s="13" t="s">
        <v>83</v>
      </c>
      <c r="D17" s="403">
        <v>12001</v>
      </c>
      <c r="E17" s="407">
        <v>31117</v>
      </c>
      <c r="F17" s="403">
        <v>505735700</v>
      </c>
      <c r="G17" s="403">
        <v>5924</v>
      </c>
      <c r="H17" s="403">
        <v>62824</v>
      </c>
      <c r="I17" s="128">
        <f t="shared" si="1"/>
        <v>42141.129905841182</v>
      </c>
      <c r="J17" s="128">
        <f t="shared" si="2"/>
        <v>16252.713950573641</v>
      </c>
      <c r="K17" s="128">
        <f t="shared" si="3"/>
        <v>85370.644834571242</v>
      </c>
      <c r="L17" s="163">
        <f t="shared" si="0"/>
        <v>0.49362553120573288</v>
      </c>
      <c r="M17" s="286">
        <f t="shared" si="4"/>
        <v>2.5928672610615782</v>
      </c>
      <c r="N17" s="285">
        <f t="shared" si="5"/>
        <v>2.0189606967252627</v>
      </c>
      <c r="O17" s="224">
        <f t="shared" si="6"/>
        <v>8050.0397937094103</v>
      </c>
      <c r="R17" s="212" t="str">
        <f t="shared" si="7"/>
        <v>堺市</v>
      </c>
      <c r="S17" s="116">
        <f t="shared" si="8"/>
        <v>45555.429101522728</v>
      </c>
      <c r="T17" s="116">
        <f t="shared" si="47"/>
        <v>44406.286716181283</v>
      </c>
      <c r="U17" s="116">
        <f t="shared" si="9"/>
        <v>1149</v>
      </c>
      <c r="V17" s="212" t="str">
        <f t="shared" si="10"/>
        <v>大東市</v>
      </c>
      <c r="W17" s="116">
        <f t="shared" si="11"/>
        <v>17179.500493832351</v>
      </c>
      <c r="X17" s="116">
        <f t="shared" si="12"/>
        <v>17190.36899781739</v>
      </c>
      <c r="Y17" s="116">
        <f t="shared" si="13"/>
        <v>-10</v>
      </c>
      <c r="Z17" s="212" t="str">
        <f t="shared" si="14"/>
        <v>平野区</v>
      </c>
      <c r="AA17" s="224">
        <f t="shared" si="15"/>
        <v>86788.56123215628</v>
      </c>
      <c r="AB17" s="116">
        <f t="shared" si="16"/>
        <v>87266.378794628647</v>
      </c>
      <c r="AC17" s="116">
        <f t="shared" si="17"/>
        <v>-477</v>
      </c>
      <c r="AD17" s="212" t="str">
        <f t="shared" si="18"/>
        <v>福島区</v>
      </c>
      <c r="AE17" s="97">
        <f t="shared" si="19"/>
        <v>0.55919709684735763</v>
      </c>
      <c r="AF17" s="97">
        <f t="shared" si="20"/>
        <v>0.54487930630419501</v>
      </c>
      <c r="AG17" s="401">
        <f t="shared" si="21"/>
        <v>1.4000000000000012</v>
      </c>
      <c r="AH17" s="212" t="str">
        <f t="shared" si="22"/>
        <v>茨木市</v>
      </c>
      <c r="AI17" s="285">
        <f t="shared" si="23"/>
        <v>2.8448946974969709</v>
      </c>
      <c r="AJ17" s="402">
        <f t="shared" si="24"/>
        <v>2.7581400355201549</v>
      </c>
      <c r="AK17" s="402">
        <f t="shared" si="25"/>
        <v>8.0000000000000071E-2</v>
      </c>
      <c r="AL17" s="212" t="str">
        <f t="shared" si="26"/>
        <v>堺市西区</v>
      </c>
      <c r="AM17" s="285">
        <f t="shared" si="27"/>
        <v>2.0533079916734547</v>
      </c>
      <c r="AN17" s="212" t="str">
        <f t="shared" si="28"/>
        <v>門真市</v>
      </c>
      <c r="AO17" s="224">
        <f t="shared" si="29"/>
        <v>8635.5990861311184</v>
      </c>
      <c r="AP17" s="16"/>
      <c r="AQ17" s="116">
        <f t="shared" si="30"/>
        <v>44456.15174059679</v>
      </c>
      <c r="AR17" s="116">
        <f t="shared" si="31"/>
        <v>43196.247425712281</v>
      </c>
      <c r="AS17" s="116">
        <f t="shared" si="32"/>
        <v>1260</v>
      </c>
      <c r="AT17" s="116">
        <f t="shared" si="33"/>
        <v>16187.232980899265</v>
      </c>
      <c r="AU17" s="116">
        <f t="shared" si="34"/>
        <v>16419.765361066886</v>
      </c>
      <c r="AV17" s="116">
        <f t="shared" si="35"/>
        <v>-233</v>
      </c>
      <c r="AW17" s="116">
        <f t="shared" si="36"/>
        <v>80262.585512980906</v>
      </c>
      <c r="AX17" s="116">
        <f t="shared" si="37"/>
        <v>79086.466044178247</v>
      </c>
      <c r="AY17" s="116">
        <f t="shared" si="38"/>
        <v>1177</v>
      </c>
      <c r="AZ17" s="97">
        <f t="shared" si="39"/>
        <v>0.5538838732451109</v>
      </c>
      <c r="BA17" s="97">
        <f t="shared" si="40"/>
        <v>0.54619013323445964</v>
      </c>
      <c r="BB17" s="401">
        <f t="shared" si="41"/>
        <v>0.80000000000000071</v>
      </c>
      <c r="BC17" s="402">
        <f t="shared" si="42"/>
        <v>2.7463712787141876</v>
      </c>
      <c r="BD17" s="402">
        <f t="shared" si="43"/>
        <v>2.6307469367458474</v>
      </c>
      <c r="BE17" s="402">
        <f t="shared" si="44"/>
        <v>0.12000000000000011</v>
      </c>
      <c r="BF17" s="402">
        <f t="shared" si="45"/>
        <v>1.9344061895767439</v>
      </c>
      <c r="BG17" s="116">
        <f t="shared" si="46"/>
        <v>8368.0630614819838</v>
      </c>
      <c r="BH17" s="116">
        <v>0</v>
      </c>
    </row>
    <row r="18" spans="2:60" s="15" customFormat="1" ht="13.5" customHeight="1">
      <c r="B18" s="6">
        <v>13</v>
      </c>
      <c r="C18" s="13" t="s">
        <v>84</v>
      </c>
      <c r="D18" s="403">
        <v>20792</v>
      </c>
      <c r="E18" s="407">
        <v>54213</v>
      </c>
      <c r="F18" s="403">
        <v>962924430</v>
      </c>
      <c r="G18" s="403">
        <v>10470</v>
      </c>
      <c r="H18" s="403">
        <v>113938</v>
      </c>
      <c r="I18" s="128">
        <f t="shared" si="1"/>
        <v>46312.256156213931</v>
      </c>
      <c r="J18" s="128">
        <f t="shared" si="2"/>
        <v>17761.873166952577</v>
      </c>
      <c r="K18" s="128">
        <f t="shared" si="3"/>
        <v>91969.859598853873</v>
      </c>
      <c r="L18" s="163">
        <f t="shared" si="0"/>
        <v>0.50355906117737592</v>
      </c>
      <c r="M18" s="286">
        <f t="shared" si="4"/>
        <v>2.6073970757983842</v>
      </c>
      <c r="N18" s="285">
        <f t="shared" si="5"/>
        <v>2.1016730304539504</v>
      </c>
      <c r="O18" s="224">
        <f t="shared" si="6"/>
        <v>8451.3018483736778</v>
      </c>
      <c r="R18" s="212" t="str">
        <f t="shared" si="7"/>
        <v>堺市東区</v>
      </c>
      <c r="S18" s="116">
        <f t="shared" si="8"/>
        <v>45420.178925170934</v>
      </c>
      <c r="T18" s="116">
        <f t="shared" si="47"/>
        <v>45147.070261007117</v>
      </c>
      <c r="U18" s="116">
        <f t="shared" si="9"/>
        <v>273</v>
      </c>
      <c r="V18" s="212" t="str">
        <f t="shared" si="10"/>
        <v>平野区</v>
      </c>
      <c r="W18" s="116">
        <f t="shared" si="11"/>
        <v>17177.462886316884</v>
      </c>
      <c r="X18" s="116">
        <f t="shared" si="12"/>
        <v>17668.040329854401</v>
      </c>
      <c r="Y18" s="116">
        <f t="shared" si="13"/>
        <v>-491</v>
      </c>
      <c r="Z18" s="212" t="str">
        <f t="shared" si="14"/>
        <v>大阪市</v>
      </c>
      <c r="AA18" s="224">
        <f t="shared" si="15"/>
        <v>86256.953474639478</v>
      </c>
      <c r="AB18" s="116">
        <f t="shared" si="16"/>
        <v>84926.557755316186</v>
      </c>
      <c r="AC18" s="116">
        <f t="shared" si="17"/>
        <v>1330</v>
      </c>
      <c r="AD18" s="212" t="str">
        <f t="shared" si="18"/>
        <v>高石市</v>
      </c>
      <c r="AE18" s="97">
        <f t="shared" si="19"/>
        <v>0.55899060519991262</v>
      </c>
      <c r="AF18" s="97">
        <f t="shared" si="20"/>
        <v>0.55563047875927174</v>
      </c>
      <c r="AG18" s="401">
        <f t="shared" si="21"/>
        <v>0.30000000000000027</v>
      </c>
      <c r="AH18" s="212" t="str">
        <f t="shared" si="22"/>
        <v>堺市東区</v>
      </c>
      <c r="AI18" s="285">
        <f t="shared" si="23"/>
        <v>2.8402453830915713</v>
      </c>
      <c r="AJ18" s="402">
        <f t="shared" si="24"/>
        <v>2.7206696546269442</v>
      </c>
      <c r="AK18" s="402">
        <f t="shared" si="25"/>
        <v>0.11999999999999966</v>
      </c>
      <c r="AL18" s="212" t="str">
        <f t="shared" si="26"/>
        <v>泉大津市</v>
      </c>
      <c r="AM18" s="285">
        <f t="shared" si="27"/>
        <v>2.0318022505072864</v>
      </c>
      <c r="AN18" s="212" t="str">
        <f t="shared" si="28"/>
        <v>四條畷市</v>
      </c>
      <c r="AO18" s="224">
        <f t="shared" si="29"/>
        <v>8612.7308868501532</v>
      </c>
      <c r="AP18" s="16"/>
      <c r="AQ18" s="116">
        <f t="shared" si="30"/>
        <v>44456.15174059679</v>
      </c>
      <c r="AR18" s="116">
        <f t="shared" si="31"/>
        <v>43196.247425712281</v>
      </c>
      <c r="AS18" s="116">
        <f t="shared" si="32"/>
        <v>1260</v>
      </c>
      <c r="AT18" s="116">
        <f t="shared" si="33"/>
        <v>16187.232980899265</v>
      </c>
      <c r="AU18" s="116">
        <f t="shared" si="34"/>
        <v>16419.765361066886</v>
      </c>
      <c r="AV18" s="116">
        <f t="shared" si="35"/>
        <v>-233</v>
      </c>
      <c r="AW18" s="116">
        <f t="shared" si="36"/>
        <v>80262.585512980906</v>
      </c>
      <c r="AX18" s="116">
        <f t="shared" si="37"/>
        <v>79086.466044178247</v>
      </c>
      <c r="AY18" s="116">
        <f t="shared" si="38"/>
        <v>1177</v>
      </c>
      <c r="AZ18" s="97">
        <f t="shared" si="39"/>
        <v>0.5538838732451109</v>
      </c>
      <c r="BA18" s="97">
        <f t="shared" si="40"/>
        <v>0.54619013323445964</v>
      </c>
      <c r="BB18" s="401">
        <f t="shared" si="41"/>
        <v>0.80000000000000071</v>
      </c>
      <c r="BC18" s="402">
        <f t="shared" si="42"/>
        <v>2.7463712787141876</v>
      </c>
      <c r="BD18" s="402">
        <f t="shared" si="43"/>
        <v>2.6307469367458474</v>
      </c>
      <c r="BE18" s="402">
        <f t="shared" si="44"/>
        <v>0.12000000000000011</v>
      </c>
      <c r="BF18" s="402">
        <f t="shared" si="45"/>
        <v>1.9344061895767439</v>
      </c>
      <c r="BG18" s="116">
        <f t="shared" si="46"/>
        <v>8368.0630614819838</v>
      </c>
      <c r="BH18" s="116">
        <v>0</v>
      </c>
    </row>
    <row r="19" spans="2:60" s="15" customFormat="1" ht="13.5" customHeight="1">
      <c r="B19" s="6">
        <v>14</v>
      </c>
      <c r="C19" s="13" t="s">
        <v>85</v>
      </c>
      <c r="D19" s="403">
        <v>15727</v>
      </c>
      <c r="E19" s="407">
        <v>39951</v>
      </c>
      <c r="F19" s="403">
        <v>672393400</v>
      </c>
      <c r="G19" s="403">
        <v>7733</v>
      </c>
      <c r="H19" s="403">
        <v>82702</v>
      </c>
      <c r="I19" s="128">
        <f t="shared" si="1"/>
        <v>42754.078972467731</v>
      </c>
      <c r="J19" s="128">
        <f t="shared" si="2"/>
        <v>16830.452304072489</v>
      </c>
      <c r="K19" s="128">
        <f t="shared" si="3"/>
        <v>86951.170309065041</v>
      </c>
      <c r="L19" s="163">
        <f t="shared" si="0"/>
        <v>0.49170216824569213</v>
      </c>
      <c r="M19" s="286">
        <f t="shared" si="4"/>
        <v>2.5402810453360463</v>
      </c>
      <c r="N19" s="285">
        <f t="shared" si="5"/>
        <v>2.0700858551725863</v>
      </c>
      <c r="O19" s="224">
        <f t="shared" si="6"/>
        <v>8130.3160745810255</v>
      </c>
      <c r="R19" s="212" t="str">
        <f t="shared" si="7"/>
        <v>大阪市</v>
      </c>
      <c r="S19" s="116">
        <f t="shared" si="8"/>
        <v>45301.619766587777</v>
      </c>
      <c r="T19" s="116">
        <f t="shared" si="47"/>
        <v>44114.244830990421</v>
      </c>
      <c r="U19" s="116">
        <f t="shared" si="9"/>
        <v>1188</v>
      </c>
      <c r="V19" s="212" t="str">
        <f t="shared" si="10"/>
        <v>熊取町</v>
      </c>
      <c r="W19" s="116">
        <f t="shared" si="11"/>
        <v>17131.829904171365</v>
      </c>
      <c r="X19" s="116">
        <f t="shared" si="12"/>
        <v>17196.231825849467</v>
      </c>
      <c r="Y19" s="116">
        <f t="shared" si="13"/>
        <v>-64</v>
      </c>
      <c r="Z19" s="212" t="str">
        <f t="shared" si="14"/>
        <v>藤井寺市</v>
      </c>
      <c r="AA19" s="224">
        <f t="shared" si="15"/>
        <v>85523.135945116446</v>
      </c>
      <c r="AB19" s="116">
        <f t="shared" si="16"/>
        <v>83678.667411129718</v>
      </c>
      <c r="AC19" s="116">
        <f t="shared" si="17"/>
        <v>1844</v>
      </c>
      <c r="AD19" s="212" t="str">
        <f t="shared" si="18"/>
        <v>堺市南区</v>
      </c>
      <c r="AE19" s="97">
        <f t="shared" si="19"/>
        <v>0.55814954276492734</v>
      </c>
      <c r="AF19" s="97">
        <f t="shared" si="20"/>
        <v>0.55623329191611126</v>
      </c>
      <c r="AG19" s="401">
        <f t="shared" si="21"/>
        <v>0.20000000000000018</v>
      </c>
      <c r="AH19" s="212" t="str">
        <f t="shared" si="22"/>
        <v>天王寺区</v>
      </c>
      <c r="AI19" s="285">
        <f t="shared" si="23"/>
        <v>2.8301991150442478</v>
      </c>
      <c r="AJ19" s="402">
        <f t="shared" si="24"/>
        <v>2.7546976426375127</v>
      </c>
      <c r="AK19" s="402">
        <f t="shared" si="25"/>
        <v>8.0000000000000071E-2</v>
      </c>
      <c r="AL19" s="212" t="str">
        <f t="shared" si="26"/>
        <v>西淀川区</v>
      </c>
      <c r="AM19" s="285">
        <f t="shared" si="27"/>
        <v>2.0273619957537155</v>
      </c>
      <c r="AN19" s="212" t="str">
        <f t="shared" si="28"/>
        <v>豊中市</v>
      </c>
      <c r="AO19" s="224">
        <f t="shared" si="29"/>
        <v>8594.9677235708077</v>
      </c>
      <c r="AP19" s="16"/>
      <c r="AQ19" s="116">
        <f t="shared" si="30"/>
        <v>44456.15174059679</v>
      </c>
      <c r="AR19" s="116">
        <f t="shared" si="31"/>
        <v>43196.247425712281</v>
      </c>
      <c r="AS19" s="116">
        <f t="shared" si="32"/>
        <v>1260</v>
      </c>
      <c r="AT19" s="116">
        <f t="shared" si="33"/>
        <v>16187.232980899265</v>
      </c>
      <c r="AU19" s="116">
        <f t="shared" si="34"/>
        <v>16419.765361066886</v>
      </c>
      <c r="AV19" s="116">
        <f t="shared" si="35"/>
        <v>-233</v>
      </c>
      <c r="AW19" s="116">
        <f t="shared" si="36"/>
        <v>80262.585512980906</v>
      </c>
      <c r="AX19" s="116">
        <f t="shared" si="37"/>
        <v>79086.466044178247</v>
      </c>
      <c r="AY19" s="116">
        <f t="shared" si="38"/>
        <v>1177</v>
      </c>
      <c r="AZ19" s="97">
        <f t="shared" si="39"/>
        <v>0.5538838732451109</v>
      </c>
      <c r="BA19" s="97">
        <f t="shared" si="40"/>
        <v>0.54619013323445964</v>
      </c>
      <c r="BB19" s="401">
        <f t="shared" si="41"/>
        <v>0.80000000000000071</v>
      </c>
      <c r="BC19" s="402">
        <f t="shared" si="42"/>
        <v>2.7463712787141876</v>
      </c>
      <c r="BD19" s="402">
        <f t="shared" si="43"/>
        <v>2.6307469367458474</v>
      </c>
      <c r="BE19" s="402">
        <f t="shared" si="44"/>
        <v>0.12000000000000011</v>
      </c>
      <c r="BF19" s="402">
        <f t="shared" si="45"/>
        <v>1.9344061895767439</v>
      </c>
      <c r="BG19" s="116">
        <f t="shared" si="46"/>
        <v>8368.0630614819838</v>
      </c>
      <c r="BH19" s="116">
        <v>0</v>
      </c>
    </row>
    <row r="20" spans="2:60" s="15" customFormat="1" ht="13.5" customHeight="1">
      <c r="B20" s="6">
        <v>15</v>
      </c>
      <c r="C20" s="13" t="s">
        <v>86</v>
      </c>
      <c r="D20" s="403">
        <v>25355</v>
      </c>
      <c r="E20" s="409">
        <v>66274</v>
      </c>
      <c r="F20" s="405">
        <v>1084989870</v>
      </c>
      <c r="G20" s="405">
        <v>12957</v>
      </c>
      <c r="H20" s="403">
        <v>132072</v>
      </c>
      <c r="I20" s="128">
        <f t="shared" si="1"/>
        <v>42791.949122461054</v>
      </c>
      <c r="J20" s="128">
        <f t="shared" si="2"/>
        <v>16371.274858919032</v>
      </c>
      <c r="K20" s="128">
        <f t="shared" si="3"/>
        <v>83737.737902292196</v>
      </c>
      <c r="L20" s="163">
        <f t="shared" si="0"/>
        <v>0.51102346677183985</v>
      </c>
      <c r="M20" s="286">
        <f t="shared" si="4"/>
        <v>2.613843423387892</v>
      </c>
      <c r="N20" s="285">
        <f t="shared" si="5"/>
        <v>1.9928176962307995</v>
      </c>
      <c r="O20" s="224">
        <f t="shared" si="6"/>
        <v>8215.1392422315093</v>
      </c>
      <c r="R20" s="212" t="str">
        <f t="shared" si="7"/>
        <v>東大阪市</v>
      </c>
      <c r="S20" s="116">
        <f t="shared" si="8"/>
        <v>45299.713516128613</v>
      </c>
      <c r="T20" s="116">
        <f t="shared" si="47"/>
        <v>44215.562033770504</v>
      </c>
      <c r="U20" s="116">
        <f t="shared" si="9"/>
        <v>1084</v>
      </c>
      <c r="V20" s="212" t="str">
        <f t="shared" si="10"/>
        <v>藤井寺市</v>
      </c>
      <c r="W20" s="116">
        <f t="shared" si="11"/>
        <v>17004.546270371167</v>
      </c>
      <c r="X20" s="116">
        <f t="shared" si="12"/>
        <v>17299.171989226626</v>
      </c>
      <c r="Y20" s="116">
        <f t="shared" si="13"/>
        <v>-294</v>
      </c>
      <c r="Z20" s="212" t="str">
        <f t="shared" si="14"/>
        <v>阿倍野区</v>
      </c>
      <c r="AA20" s="224">
        <f t="shared" si="15"/>
        <v>85435.09530875471</v>
      </c>
      <c r="AB20" s="116">
        <f t="shared" si="16"/>
        <v>84524.066595820055</v>
      </c>
      <c r="AC20" s="116">
        <f t="shared" si="17"/>
        <v>911</v>
      </c>
      <c r="AD20" s="212" t="str">
        <f t="shared" si="18"/>
        <v>島本町</v>
      </c>
      <c r="AE20" s="97">
        <f t="shared" si="19"/>
        <v>0.55726285597213687</v>
      </c>
      <c r="AF20" s="97">
        <f t="shared" si="20"/>
        <v>0.55315471045808129</v>
      </c>
      <c r="AG20" s="401">
        <f t="shared" si="21"/>
        <v>0.40000000000000036</v>
      </c>
      <c r="AH20" s="212" t="str">
        <f t="shared" si="22"/>
        <v>西淀川区</v>
      </c>
      <c r="AI20" s="285">
        <f t="shared" si="23"/>
        <v>2.7946302751613143</v>
      </c>
      <c r="AJ20" s="402">
        <f t="shared" si="24"/>
        <v>2.6669459253617669</v>
      </c>
      <c r="AK20" s="402">
        <f t="shared" si="25"/>
        <v>0.12000000000000011</v>
      </c>
      <c r="AL20" s="212" t="str">
        <f t="shared" si="26"/>
        <v>大東市</v>
      </c>
      <c r="AM20" s="285">
        <f t="shared" si="27"/>
        <v>2.0223170193540252</v>
      </c>
      <c r="AN20" s="212" t="str">
        <f t="shared" si="28"/>
        <v>淀川区</v>
      </c>
      <c r="AO20" s="224">
        <f t="shared" si="29"/>
        <v>8582.1542484559668</v>
      </c>
      <c r="AP20" s="16"/>
      <c r="AQ20" s="116">
        <f t="shared" si="30"/>
        <v>44456.15174059679</v>
      </c>
      <c r="AR20" s="116">
        <f t="shared" si="31"/>
        <v>43196.247425712281</v>
      </c>
      <c r="AS20" s="116">
        <f t="shared" si="32"/>
        <v>1260</v>
      </c>
      <c r="AT20" s="116">
        <f t="shared" si="33"/>
        <v>16187.232980899265</v>
      </c>
      <c r="AU20" s="116">
        <f t="shared" si="34"/>
        <v>16419.765361066886</v>
      </c>
      <c r="AV20" s="116">
        <f t="shared" si="35"/>
        <v>-233</v>
      </c>
      <c r="AW20" s="116">
        <f t="shared" si="36"/>
        <v>80262.585512980906</v>
      </c>
      <c r="AX20" s="116">
        <f t="shared" si="37"/>
        <v>79086.466044178247</v>
      </c>
      <c r="AY20" s="116">
        <f t="shared" si="38"/>
        <v>1177</v>
      </c>
      <c r="AZ20" s="97">
        <f t="shared" si="39"/>
        <v>0.5538838732451109</v>
      </c>
      <c r="BA20" s="97">
        <f t="shared" si="40"/>
        <v>0.54619013323445964</v>
      </c>
      <c r="BB20" s="401">
        <f t="shared" si="41"/>
        <v>0.80000000000000071</v>
      </c>
      <c r="BC20" s="402">
        <f t="shared" si="42"/>
        <v>2.7463712787141876</v>
      </c>
      <c r="BD20" s="402">
        <f t="shared" si="43"/>
        <v>2.6307469367458474</v>
      </c>
      <c r="BE20" s="402">
        <f t="shared" si="44"/>
        <v>0.12000000000000011</v>
      </c>
      <c r="BF20" s="402">
        <f t="shared" si="45"/>
        <v>1.9344061895767439</v>
      </c>
      <c r="BG20" s="116">
        <f t="shared" si="46"/>
        <v>8368.0630614819838</v>
      </c>
      <c r="BH20" s="116">
        <v>0</v>
      </c>
    </row>
    <row r="21" spans="2:60" s="15" customFormat="1" ht="13.5" customHeight="1">
      <c r="B21" s="6">
        <v>16</v>
      </c>
      <c r="C21" s="13" t="s">
        <v>62</v>
      </c>
      <c r="D21" s="403">
        <v>16971</v>
      </c>
      <c r="E21" s="409">
        <v>44926</v>
      </c>
      <c r="F21" s="405">
        <v>748496870</v>
      </c>
      <c r="G21" s="405">
        <v>8761</v>
      </c>
      <c r="H21" s="403">
        <v>89426</v>
      </c>
      <c r="I21" s="128">
        <f t="shared" si="1"/>
        <v>44104.46467503388</v>
      </c>
      <c r="J21" s="128">
        <f t="shared" si="2"/>
        <v>16660.6613097093</v>
      </c>
      <c r="K21" s="128">
        <f t="shared" si="3"/>
        <v>85435.09530875471</v>
      </c>
      <c r="L21" s="163">
        <f t="shared" si="0"/>
        <v>0.51623357492192568</v>
      </c>
      <c r="M21" s="286">
        <f t="shared" si="4"/>
        <v>2.6472217311884982</v>
      </c>
      <c r="N21" s="285">
        <f t="shared" si="5"/>
        <v>1.9905177402840226</v>
      </c>
      <c r="O21" s="224">
        <f t="shared" si="6"/>
        <v>8370.0139780377067</v>
      </c>
      <c r="R21" s="212" t="str">
        <f t="shared" si="7"/>
        <v>鶴見区</v>
      </c>
      <c r="S21" s="116">
        <f t="shared" si="8"/>
        <v>45224.399175860694</v>
      </c>
      <c r="T21" s="116">
        <f t="shared" si="47"/>
        <v>44586.378049613886</v>
      </c>
      <c r="U21" s="116">
        <f t="shared" si="9"/>
        <v>638</v>
      </c>
      <c r="V21" s="212" t="str">
        <f t="shared" si="10"/>
        <v>岸和田市</v>
      </c>
      <c r="W21" s="116">
        <f t="shared" si="11"/>
        <v>16965.2429361412</v>
      </c>
      <c r="X21" s="116">
        <f t="shared" si="12"/>
        <v>16762.609402453243</v>
      </c>
      <c r="Y21" s="116">
        <f t="shared" si="13"/>
        <v>202</v>
      </c>
      <c r="Z21" s="212" t="str">
        <f t="shared" si="14"/>
        <v>東成区</v>
      </c>
      <c r="AA21" s="224">
        <f t="shared" si="15"/>
        <v>85370.644834571242</v>
      </c>
      <c r="AB21" s="116">
        <f t="shared" si="16"/>
        <v>86073.469108334757</v>
      </c>
      <c r="AC21" s="116">
        <f t="shared" si="17"/>
        <v>-702</v>
      </c>
      <c r="AD21" s="212" t="str">
        <f t="shared" si="18"/>
        <v>堺市東区</v>
      </c>
      <c r="AE21" s="97">
        <f t="shared" si="19"/>
        <v>0.55645728161543873</v>
      </c>
      <c r="AF21" s="97">
        <f t="shared" si="20"/>
        <v>0.54554442393883473</v>
      </c>
      <c r="AG21" s="401">
        <f t="shared" si="21"/>
        <v>1.0000000000000009</v>
      </c>
      <c r="AH21" s="212" t="str">
        <f t="shared" si="22"/>
        <v>高石市</v>
      </c>
      <c r="AI21" s="285">
        <f t="shared" si="23"/>
        <v>2.7717937513655233</v>
      </c>
      <c r="AJ21" s="402">
        <f t="shared" si="24"/>
        <v>2.662396044054844</v>
      </c>
      <c r="AK21" s="402">
        <f t="shared" si="25"/>
        <v>0.10999999999999988</v>
      </c>
      <c r="AL21" s="212" t="str">
        <f t="shared" si="26"/>
        <v>東成区</v>
      </c>
      <c r="AM21" s="285">
        <f t="shared" si="27"/>
        <v>2.0189606967252627</v>
      </c>
      <c r="AN21" s="212" t="str">
        <f t="shared" si="28"/>
        <v>和泉市</v>
      </c>
      <c r="AO21" s="224">
        <f t="shared" si="29"/>
        <v>8581.1417035215745</v>
      </c>
      <c r="AP21" s="16"/>
      <c r="AQ21" s="116">
        <f t="shared" si="30"/>
        <v>44456.15174059679</v>
      </c>
      <c r="AR21" s="116">
        <f t="shared" si="31"/>
        <v>43196.247425712281</v>
      </c>
      <c r="AS21" s="116">
        <f t="shared" si="32"/>
        <v>1260</v>
      </c>
      <c r="AT21" s="116">
        <f t="shared" si="33"/>
        <v>16187.232980899265</v>
      </c>
      <c r="AU21" s="116">
        <f t="shared" si="34"/>
        <v>16419.765361066886</v>
      </c>
      <c r="AV21" s="116">
        <f t="shared" si="35"/>
        <v>-233</v>
      </c>
      <c r="AW21" s="116">
        <f t="shared" si="36"/>
        <v>80262.585512980906</v>
      </c>
      <c r="AX21" s="116">
        <f t="shared" si="37"/>
        <v>79086.466044178247</v>
      </c>
      <c r="AY21" s="116">
        <f t="shared" si="38"/>
        <v>1177</v>
      </c>
      <c r="AZ21" s="97">
        <f t="shared" si="39"/>
        <v>0.5538838732451109</v>
      </c>
      <c r="BA21" s="97">
        <f t="shared" si="40"/>
        <v>0.54619013323445964</v>
      </c>
      <c r="BB21" s="401">
        <f t="shared" si="41"/>
        <v>0.80000000000000071</v>
      </c>
      <c r="BC21" s="402">
        <f t="shared" si="42"/>
        <v>2.7463712787141876</v>
      </c>
      <c r="BD21" s="402">
        <f t="shared" si="43"/>
        <v>2.6307469367458474</v>
      </c>
      <c r="BE21" s="402">
        <f t="shared" si="44"/>
        <v>0.12000000000000011</v>
      </c>
      <c r="BF21" s="402">
        <f t="shared" si="45"/>
        <v>1.9344061895767439</v>
      </c>
      <c r="BG21" s="116">
        <f t="shared" si="46"/>
        <v>8368.0630614819838</v>
      </c>
      <c r="BH21" s="116">
        <v>0</v>
      </c>
    </row>
    <row r="22" spans="2:60" s="15" customFormat="1" ht="13.5" customHeight="1">
      <c r="B22" s="6">
        <v>17</v>
      </c>
      <c r="C22" s="13" t="s">
        <v>87</v>
      </c>
      <c r="D22" s="403">
        <v>23970</v>
      </c>
      <c r="E22" s="407">
        <v>64091</v>
      </c>
      <c r="F22" s="403">
        <v>1056942870</v>
      </c>
      <c r="G22" s="403">
        <v>12056</v>
      </c>
      <c r="H22" s="403">
        <v>132673</v>
      </c>
      <c r="I22" s="128">
        <f t="shared" si="1"/>
        <v>44094.404255319147</v>
      </c>
      <c r="J22" s="128">
        <f t="shared" si="2"/>
        <v>16491.283799597448</v>
      </c>
      <c r="K22" s="128">
        <f t="shared" si="3"/>
        <v>87669.448407431977</v>
      </c>
      <c r="L22" s="163">
        <f t="shared" si="0"/>
        <v>0.50296203587818111</v>
      </c>
      <c r="M22" s="286">
        <f t="shared" si="4"/>
        <v>2.6738005840634127</v>
      </c>
      <c r="N22" s="285">
        <f t="shared" si="5"/>
        <v>2.0700722410322823</v>
      </c>
      <c r="O22" s="224">
        <f t="shared" si="6"/>
        <v>7966.5257437459013</v>
      </c>
      <c r="R22" s="212" t="str">
        <f t="shared" si="7"/>
        <v>堺市南区</v>
      </c>
      <c r="S22" s="116">
        <f t="shared" si="8"/>
        <v>45048.301595840057</v>
      </c>
      <c r="T22" s="116">
        <f t="shared" si="47"/>
        <v>43575.733649610302</v>
      </c>
      <c r="U22" s="116">
        <f t="shared" si="9"/>
        <v>1472</v>
      </c>
      <c r="V22" s="212" t="str">
        <f t="shared" si="10"/>
        <v>泉南市</v>
      </c>
      <c r="W22" s="116">
        <f t="shared" si="11"/>
        <v>16953.483161965851</v>
      </c>
      <c r="X22" s="116">
        <f t="shared" si="12"/>
        <v>16815.67707028706</v>
      </c>
      <c r="Y22" s="116">
        <f t="shared" si="13"/>
        <v>137</v>
      </c>
      <c r="Z22" s="212" t="str">
        <f t="shared" si="14"/>
        <v>浪速区</v>
      </c>
      <c r="AA22" s="224">
        <f t="shared" si="15"/>
        <v>85218.464877663777</v>
      </c>
      <c r="AB22" s="116">
        <f t="shared" si="16"/>
        <v>80696.421906693708</v>
      </c>
      <c r="AC22" s="116">
        <f t="shared" si="17"/>
        <v>4522</v>
      </c>
      <c r="AD22" s="212" t="str">
        <f t="shared" si="18"/>
        <v>羽曳野市</v>
      </c>
      <c r="AE22" s="97">
        <f t="shared" si="19"/>
        <v>0.55460129085987919</v>
      </c>
      <c r="AF22" s="97">
        <f t="shared" si="20"/>
        <v>0.5465815176558978</v>
      </c>
      <c r="AG22" s="401">
        <f t="shared" si="21"/>
        <v>0.80000000000000071</v>
      </c>
      <c r="AH22" s="212" t="str">
        <f t="shared" si="22"/>
        <v>東大阪市</v>
      </c>
      <c r="AI22" s="285">
        <f t="shared" si="23"/>
        <v>2.7712574693706769</v>
      </c>
      <c r="AJ22" s="402">
        <f t="shared" si="24"/>
        <v>2.6857242883688364</v>
      </c>
      <c r="AK22" s="402">
        <f t="shared" si="25"/>
        <v>8.0000000000000071E-2</v>
      </c>
      <c r="AL22" s="212" t="str">
        <f t="shared" si="26"/>
        <v>堺市東区</v>
      </c>
      <c r="AM22" s="285">
        <f t="shared" si="27"/>
        <v>2.0143091772223096</v>
      </c>
      <c r="AN22" s="212" t="str">
        <f t="shared" si="28"/>
        <v>港区</v>
      </c>
      <c r="AO22" s="224">
        <f t="shared" si="29"/>
        <v>8577.7832977644048</v>
      </c>
      <c r="AP22" s="16"/>
      <c r="AQ22" s="116">
        <f t="shared" si="30"/>
        <v>44456.15174059679</v>
      </c>
      <c r="AR22" s="116">
        <f t="shared" si="31"/>
        <v>43196.247425712281</v>
      </c>
      <c r="AS22" s="116">
        <f t="shared" si="32"/>
        <v>1260</v>
      </c>
      <c r="AT22" s="116">
        <f t="shared" si="33"/>
        <v>16187.232980899265</v>
      </c>
      <c r="AU22" s="116">
        <f t="shared" si="34"/>
        <v>16419.765361066886</v>
      </c>
      <c r="AV22" s="116">
        <f t="shared" si="35"/>
        <v>-233</v>
      </c>
      <c r="AW22" s="116">
        <f t="shared" si="36"/>
        <v>80262.585512980906</v>
      </c>
      <c r="AX22" s="116">
        <f t="shared" si="37"/>
        <v>79086.466044178247</v>
      </c>
      <c r="AY22" s="116">
        <f t="shared" si="38"/>
        <v>1177</v>
      </c>
      <c r="AZ22" s="97">
        <f t="shared" si="39"/>
        <v>0.5538838732451109</v>
      </c>
      <c r="BA22" s="97">
        <f t="shared" si="40"/>
        <v>0.54619013323445964</v>
      </c>
      <c r="BB22" s="401">
        <f t="shared" si="41"/>
        <v>0.80000000000000071</v>
      </c>
      <c r="BC22" s="402">
        <f t="shared" si="42"/>
        <v>2.7463712787141876</v>
      </c>
      <c r="BD22" s="402">
        <f t="shared" si="43"/>
        <v>2.6307469367458474</v>
      </c>
      <c r="BE22" s="402">
        <f t="shared" si="44"/>
        <v>0.12000000000000011</v>
      </c>
      <c r="BF22" s="402">
        <f t="shared" si="45"/>
        <v>1.9344061895767439</v>
      </c>
      <c r="BG22" s="116">
        <f t="shared" si="46"/>
        <v>8368.0630614819838</v>
      </c>
      <c r="BH22" s="116">
        <v>0</v>
      </c>
    </row>
    <row r="23" spans="2:60" s="15" customFormat="1" ht="13.5" customHeight="1">
      <c r="B23" s="6">
        <v>18</v>
      </c>
      <c r="C23" s="13" t="s">
        <v>63</v>
      </c>
      <c r="D23" s="403">
        <v>21661</v>
      </c>
      <c r="E23" s="407">
        <v>63436</v>
      </c>
      <c r="F23" s="403">
        <v>1049611710</v>
      </c>
      <c r="G23" s="403">
        <v>11423</v>
      </c>
      <c r="H23" s="403">
        <v>125682</v>
      </c>
      <c r="I23" s="128">
        <f t="shared" si="1"/>
        <v>48456.29056830248</v>
      </c>
      <c r="J23" s="128">
        <f t="shared" si="2"/>
        <v>16545.99454568384</v>
      </c>
      <c r="K23" s="128">
        <f t="shared" si="3"/>
        <v>91885.818961743847</v>
      </c>
      <c r="L23" s="163">
        <f t="shared" si="0"/>
        <v>0.52735330778819078</v>
      </c>
      <c r="M23" s="286">
        <f t="shared" si="4"/>
        <v>2.9285813212686396</v>
      </c>
      <c r="N23" s="285">
        <f t="shared" si="5"/>
        <v>1.9812409357462639</v>
      </c>
      <c r="O23" s="224">
        <f t="shared" si="6"/>
        <v>8351.3288299040432</v>
      </c>
      <c r="R23" s="212" t="str">
        <f t="shared" si="7"/>
        <v>堺市堺区</v>
      </c>
      <c r="S23" s="116">
        <f t="shared" si="8"/>
        <v>44941.465410474171</v>
      </c>
      <c r="T23" s="116">
        <f t="shared" si="47"/>
        <v>44423.13054557037</v>
      </c>
      <c r="U23" s="116">
        <f t="shared" si="9"/>
        <v>518</v>
      </c>
      <c r="V23" s="212" t="str">
        <f t="shared" si="10"/>
        <v>和泉市</v>
      </c>
      <c r="W23" s="116">
        <f t="shared" si="11"/>
        <v>16914.480900546583</v>
      </c>
      <c r="X23" s="116">
        <f t="shared" si="12"/>
        <v>17054.286354392858</v>
      </c>
      <c r="Y23" s="116">
        <f t="shared" si="13"/>
        <v>-140</v>
      </c>
      <c r="Z23" s="212" t="str">
        <f t="shared" si="14"/>
        <v>八尾市</v>
      </c>
      <c r="AA23" s="224">
        <f t="shared" si="15"/>
        <v>84827.127525252523</v>
      </c>
      <c r="AB23" s="116">
        <f t="shared" si="16"/>
        <v>85597.078715668671</v>
      </c>
      <c r="AC23" s="116">
        <f t="shared" si="17"/>
        <v>-770</v>
      </c>
      <c r="AD23" s="212" t="str">
        <f t="shared" si="18"/>
        <v>八尾市</v>
      </c>
      <c r="AE23" s="97">
        <f t="shared" si="19"/>
        <v>0.55387197538346777</v>
      </c>
      <c r="AF23" s="97">
        <f t="shared" si="20"/>
        <v>0.54754994843259064</v>
      </c>
      <c r="AG23" s="401">
        <f t="shared" si="21"/>
        <v>0.60000000000000053</v>
      </c>
      <c r="AH23" s="212" t="str">
        <f t="shared" si="22"/>
        <v>鶴見区</v>
      </c>
      <c r="AI23" s="285">
        <f t="shared" si="23"/>
        <v>2.7647215206699456</v>
      </c>
      <c r="AJ23" s="402">
        <f t="shared" si="24"/>
        <v>2.6579648739151231</v>
      </c>
      <c r="AK23" s="402">
        <f t="shared" si="25"/>
        <v>9.9999999999999645E-2</v>
      </c>
      <c r="AL23" s="212" t="str">
        <f t="shared" si="26"/>
        <v>田尻町</v>
      </c>
      <c r="AM23" s="285">
        <f t="shared" si="27"/>
        <v>2.0116855524079322</v>
      </c>
      <c r="AN23" s="212" t="str">
        <f t="shared" si="28"/>
        <v>西区</v>
      </c>
      <c r="AO23" s="224">
        <f t="shared" si="29"/>
        <v>8577.2362186253813</v>
      </c>
      <c r="AP23" s="16"/>
      <c r="AQ23" s="116">
        <f t="shared" si="30"/>
        <v>44456.15174059679</v>
      </c>
      <c r="AR23" s="116">
        <f t="shared" si="31"/>
        <v>43196.247425712281</v>
      </c>
      <c r="AS23" s="116">
        <f t="shared" si="32"/>
        <v>1260</v>
      </c>
      <c r="AT23" s="116">
        <f t="shared" si="33"/>
        <v>16187.232980899265</v>
      </c>
      <c r="AU23" s="116">
        <f t="shared" si="34"/>
        <v>16419.765361066886</v>
      </c>
      <c r="AV23" s="116">
        <f t="shared" si="35"/>
        <v>-233</v>
      </c>
      <c r="AW23" s="116">
        <f t="shared" si="36"/>
        <v>80262.585512980906</v>
      </c>
      <c r="AX23" s="116">
        <f t="shared" si="37"/>
        <v>79086.466044178247</v>
      </c>
      <c r="AY23" s="116">
        <f t="shared" si="38"/>
        <v>1177</v>
      </c>
      <c r="AZ23" s="97">
        <f t="shared" si="39"/>
        <v>0.5538838732451109</v>
      </c>
      <c r="BA23" s="97">
        <f t="shared" si="40"/>
        <v>0.54619013323445964</v>
      </c>
      <c r="BB23" s="401">
        <f t="shared" si="41"/>
        <v>0.80000000000000071</v>
      </c>
      <c r="BC23" s="402">
        <f t="shared" si="42"/>
        <v>2.7463712787141876</v>
      </c>
      <c r="BD23" s="402">
        <f t="shared" si="43"/>
        <v>2.6307469367458474</v>
      </c>
      <c r="BE23" s="402">
        <f t="shared" si="44"/>
        <v>0.12000000000000011</v>
      </c>
      <c r="BF23" s="402">
        <f t="shared" si="45"/>
        <v>1.9344061895767439</v>
      </c>
      <c r="BG23" s="116">
        <f t="shared" si="46"/>
        <v>8368.0630614819838</v>
      </c>
      <c r="BH23" s="116">
        <v>0</v>
      </c>
    </row>
    <row r="24" spans="2:60" s="15" customFormat="1" ht="13.5" customHeight="1">
      <c r="B24" s="6">
        <v>19</v>
      </c>
      <c r="C24" s="13" t="s">
        <v>88</v>
      </c>
      <c r="D24" s="403">
        <v>15098</v>
      </c>
      <c r="E24" s="407">
        <v>33244</v>
      </c>
      <c r="F24" s="403">
        <v>596145630</v>
      </c>
      <c r="G24" s="403">
        <v>6276</v>
      </c>
      <c r="H24" s="403">
        <v>71314</v>
      </c>
      <c r="I24" s="128">
        <f t="shared" si="1"/>
        <v>39485.072857332096</v>
      </c>
      <c r="J24" s="128">
        <f t="shared" si="2"/>
        <v>17932.427806521478</v>
      </c>
      <c r="K24" s="128">
        <f t="shared" si="3"/>
        <v>94988.150095602294</v>
      </c>
      <c r="L24" s="163">
        <f t="shared" si="0"/>
        <v>0.4156841965823288</v>
      </c>
      <c r="M24" s="286">
        <f t="shared" si="4"/>
        <v>2.2018810438468672</v>
      </c>
      <c r="N24" s="285">
        <f t="shared" si="5"/>
        <v>2.1451690530622067</v>
      </c>
      <c r="O24" s="224">
        <f t="shared" si="6"/>
        <v>8359.4473735872343</v>
      </c>
      <c r="R24" s="212" t="str">
        <f t="shared" si="7"/>
        <v>豊中市</v>
      </c>
      <c r="S24" s="116">
        <f t="shared" si="8"/>
        <v>44846.424186414944</v>
      </c>
      <c r="T24" s="116">
        <f t="shared" si="47"/>
        <v>43964.268928170022</v>
      </c>
      <c r="U24" s="116">
        <f t="shared" si="9"/>
        <v>882</v>
      </c>
      <c r="V24" s="212" t="str">
        <f t="shared" si="10"/>
        <v>旭区</v>
      </c>
      <c r="W24" s="116">
        <f t="shared" si="11"/>
        <v>16830.452304072489</v>
      </c>
      <c r="X24" s="116">
        <f t="shared" si="12"/>
        <v>16851.656470962105</v>
      </c>
      <c r="Y24" s="116">
        <f t="shared" si="13"/>
        <v>-22</v>
      </c>
      <c r="Z24" s="212" t="str">
        <f t="shared" si="14"/>
        <v>堺市堺区</v>
      </c>
      <c r="AA24" s="224">
        <f t="shared" si="15"/>
        <v>84542.906473622905</v>
      </c>
      <c r="AB24" s="116">
        <f t="shared" si="16"/>
        <v>84806.040653231408</v>
      </c>
      <c r="AC24" s="116">
        <f t="shared" si="17"/>
        <v>-263</v>
      </c>
      <c r="AD24" s="212" t="str">
        <f t="shared" si="18"/>
        <v>堺市</v>
      </c>
      <c r="AE24" s="97">
        <f t="shared" si="19"/>
        <v>0.54892866031631105</v>
      </c>
      <c r="AF24" s="97">
        <f t="shared" si="20"/>
        <v>0.54004514108541657</v>
      </c>
      <c r="AG24" s="401">
        <f t="shared" si="21"/>
        <v>0.9000000000000008</v>
      </c>
      <c r="AH24" s="212" t="str">
        <f t="shared" si="22"/>
        <v>中央区</v>
      </c>
      <c r="AI24" s="285">
        <f t="shared" si="23"/>
        <v>2.7591118558860495</v>
      </c>
      <c r="AJ24" s="402">
        <f t="shared" si="24"/>
        <v>2.6185165132647539</v>
      </c>
      <c r="AK24" s="402">
        <f t="shared" si="25"/>
        <v>0.13999999999999968</v>
      </c>
      <c r="AL24" s="212" t="str">
        <f t="shared" si="26"/>
        <v>泉佐野市</v>
      </c>
      <c r="AM24" s="285">
        <f t="shared" si="27"/>
        <v>2.0056582669912495</v>
      </c>
      <c r="AN24" s="212" t="str">
        <f t="shared" si="28"/>
        <v>大阪狭山市</v>
      </c>
      <c r="AO24" s="224">
        <f t="shared" si="29"/>
        <v>8572.4840502160932</v>
      </c>
      <c r="AP24" s="16"/>
      <c r="AQ24" s="116">
        <f t="shared" si="30"/>
        <v>44456.15174059679</v>
      </c>
      <c r="AR24" s="116">
        <f t="shared" si="31"/>
        <v>43196.247425712281</v>
      </c>
      <c r="AS24" s="116">
        <f t="shared" si="32"/>
        <v>1260</v>
      </c>
      <c r="AT24" s="116">
        <f t="shared" si="33"/>
        <v>16187.232980899265</v>
      </c>
      <c r="AU24" s="116">
        <f t="shared" si="34"/>
        <v>16419.765361066886</v>
      </c>
      <c r="AV24" s="116">
        <f t="shared" si="35"/>
        <v>-233</v>
      </c>
      <c r="AW24" s="116">
        <f t="shared" si="36"/>
        <v>80262.585512980906</v>
      </c>
      <c r="AX24" s="116">
        <f t="shared" si="37"/>
        <v>79086.466044178247</v>
      </c>
      <c r="AY24" s="116">
        <f t="shared" si="38"/>
        <v>1177</v>
      </c>
      <c r="AZ24" s="97">
        <f t="shared" si="39"/>
        <v>0.5538838732451109</v>
      </c>
      <c r="BA24" s="97">
        <f t="shared" si="40"/>
        <v>0.54619013323445964</v>
      </c>
      <c r="BB24" s="401">
        <f t="shared" si="41"/>
        <v>0.80000000000000071</v>
      </c>
      <c r="BC24" s="402">
        <f t="shared" si="42"/>
        <v>2.7463712787141876</v>
      </c>
      <c r="BD24" s="402">
        <f t="shared" si="43"/>
        <v>2.6307469367458474</v>
      </c>
      <c r="BE24" s="402">
        <f t="shared" si="44"/>
        <v>0.12000000000000011</v>
      </c>
      <c r="BF24" s="402">
        <f t="shared" si="45"/>
        <v>1.9344061895767439</v>
      </c>
      <c r="BG24" s="116">
        <f t="shared" si="46"/>
        <v>8368.0630614819838</v>
      </c>
      <c r="BH24" s="116">
        <v>0</v>
      </c>
    </row>
    <row r="25" spans="2:60" s="15" customFormat="1" ht="13.5" customHeight="1">
      <c r="B25" s="6">
        <v>20</v>
      </c>
      <c r="C25" s="13" t="s">
        <v>89</v>
      </c>
      <c r="D25" s="403">
        <v>22649</v>
      </c>
      <c r="E25" s="407">
        <v>61087</v>
      </c>
      <c r="F25" s="403">
        <v>997709760</v>
      </c>
      <c r="G25" s="403">
        <v>11875</v>
      </c>
      <c r="H25" s="403">
        <v>116254</v>
      </c>
      <c r="I25" s="128">
        <f t="shared" si="1"/>
        <v>44050.940880392067</v>
      </c>
      <c r="J25" s="128">
        <f t="shared" si="2"/>
        <v>16332.603663627286</v>
      </c>
      <c r="K25" s="128">
        <f t="shared" si="3"/>
        <v>84017.664000000004</v>
      </c>
      <c r="L25" s="163">
        <f t="shared" si="0"/>
        <v>0.52430570886131833</v>
      </c>
      <c r="M25" s="286">
        <f t="shared" si="4"/>
        <v>2.697116870502009</v>
      </c>
      <c r="N25" s="285">
        <f t="shared" si="5"/>
        <v>1.9030890369473046</v>
      </c>
      <c r="O25" s="224">
        <f t="shared" si="6"/>
        <v>8582.1542484559668</v>
      </c>
      <c r="R25" s="212" t="str">
        <f t="shared" si="7"/>
        <v>此花区</v>
      </c>
      <c r="S25" s="116">
        <f t="shared" si="8"/>
        <v>44744.654018971545</v>
      </c>
      <c r="T25" s="116">
        <f t="shared" si="47"/>
        <v>44856.123366013075</v>
      </c>
      <c r="U25" s="116">
        <f t="shared" si="9"/>
        <v>-111</v>
      </c>
      <c r="V25" s="212" t="str">
        <f t="shared" si="10"/>
        <v>此花区</v>
      </c>
      <c r="W25" s="116">
        <f t="shared" si="11"/>
        <v>16818.078814036406</v>
      </c>
      <c r="X25" s="116">
        <f t="shared" si="12"/>
        <v>17576.276910764307</v>
      </c>
      <c r="Y25" s="116">
        <f t="shared" si="13"/>
        <v>-758</v>
      </c>
      <c r="Z25" s="212" t="str">
        <f t="shared" si="14"/>
        <v>鶴見区</v>
      </c>
      <c r="AA25" s="224">
        <f t="shared" si="15"/>
        <v>84496.002731901157</v>
      </c>
      <c r="AB25" s="116">
        <f t="shared" si="16"/>
        <v>83645.188461538462</v>
      </c>
      <c r="AC25" s="116">
        <f t="shared" si="17"/>
        <v>851</v>
      </c>
      <c r="AD25" s="212" t="str">
        <f t="shared" si="18"/>
        <v>河南町</v>
      </c>
      <c r="AE25" s="97">
        <f t="shared" si="19"/>
        <v>0.5468387951009599</v>
      </c>
      <c r="AF25" s="97">
        <f t="shared" si="20"/>
        <v>0.54335856847900899</v>
      </c>
      <c r="AG25" s="401">
        <f t="shared" si="21"/>
        <v>0.40000000000000036</v>
      </c>
      <c r="AH25" s="212" t="str">
        <f t="shared" si="22"/>
        <v>大阪狭山市</v>
      </c>
      <c r="AI25" s="285">
        <f t="shared" si="23"/>
        <v>2.7573474801061009</v>
      </c>
      <c r="AJ25" s="402">
        <f t="shared" si="24"/>
        <v>2.725503207255032</v>
      </c>
      <c r="AK25" s="402">
        <f t="shared" si="25"/>
        <v>2.9999999999999805E-2</v>
      </c>
      <c r="AL25" s="212" t="str">
        <f t="shared" si="26"/>
        <v>堺市北区</v>
      </c>
      <c r="AM25" s="285">
        <f t="shared" si="27"/>
        <v>2.0008989719030419</v>
      </c>
      <c r="AN25" s="212" t="str">
        <f t="shared" si="28"/>
        <v>堺市西区</v>
      </c>
      <c r="AO25" s="224">
        <f t="shared" si="29"/>
        <v>8554.3550050689828</v>
      </c>
      <c r="AP25" s="16"/>
      <c r="AQ25" s="116">
        <f t="shared" si="30"/>
        <v>44456.15174059679</v>
      </c>
      <c r="AR25" s="116">
        <f t="shared" si="31"/>
        <v>43196.247425712281</v>
      </c>
      <c r="AS25" s="116">
        <f t="shared" si="32"/>
        <v>1260</v>
      </c>
      <c r="AT25" s="116">
        <f t="shared" si="33"/>
        <v>16187.232980899265</v>
      </c>
      <c r="AU25" s="116">
        <f t="shared" si="34"/>
        <v>16419.765361066886</v>
      </c>
      <c r="AV25" s="116">
        <f t="shared" si="35"/>
        <v>-233</v>
      </c>
      <c r="AW25" s="116">
        <f t="shared" si="36"/>
        <v>80262.585512980906</v>
      </c>
      <c r="AX25" s="116">
        <f t="shared" si="37"/>
        <v>79086.466044178247</v>
      </c>
      <c r="AY25" s="116">
        <f t="shared" si="38"/>
        <v>1177</v>
      </c>
      <c r="AZ25" s="97">
        <f t="shared" si="39"/>
        <v>0.5538838732451109</v>
      </c>
      <c r="BA25" s="97">
        <f t="shared" si="40"/>
        <v>0.54619013323445964</v>
      </c>
      <c r="BB25" s="401">
        <f t="shared" si="41"/>
        <v>0.80000000000000071</v>
      </c>
      <c r="BC25" s="402">
        <f t="shared" si="42"/>
        <v>2.7463712787141876</v>
      </c>
      <c r="BD25" s="402">
        <f t="shared" si="43"/>
        <v>2.6307469367458474</v>
      </c>
      <c r="BE25" s="402">
        <f t="shared" si="44"/>
        <v>0.12000000000000011</v>
      </c>
      <c r="BF25" s="402">
        <f t="shared" si="45"/>
        <v>1.9344061895767439</v>
      </c>
      <c r="BG25" s="116">
        <f t="shared" si="46"/>
        <v>8368.0630614819838</v>
      </c>
      <c r="BH25" s="116">
        <v>0</v>
      </c>
    </row>
    <row r="26" spans="2:60" s="15" customFormat="1" ht="13.5" customHeight="1">
      <c r="B26" s="6">
        <v>21</v>
      </c>
      <c r="C26" s="13" t="s">
        <v>90</v>
      </c>
      <c r="D26" s="403">
        <v>15046</v>
      </c>
      <c r="E26" s="407">
        <v>41598</v>
      </c>
      <c r="F26" s="403">
        <v>680446310</v>
      </c>
      <c r="G26" s="403">
        <v>8053</v>
      </c>
      <c r="H26" s="403">
        <v>82400</v>
      </c>
      <c r="I26" s="128">
        <f t="shared" si="1"/>
        <v>45224.399175860694</v>
      </c>
      <c r="J26" s="128">
        <f t="shared" si="2"/>
        <v>16357.668878311457</v>
      </c>
      <c r="K26" s="128">
        <f t="shared" si="3"/>
        <v>84496.002731901157</v>
      </c>
      <c r="L26" s="163">
        <f t="shared" si="0"/>
        <v>0.53522530905223975</v>
      </c>
      <c r="M26" s="286">
        <f t="shared" si="4"/>
        <v>2.7647215206699456</v>
      </c>
      <c r="N26" s="285">
        <f t="shared" si="5"/>
        <v>1.9808644646377229</v>
      </c>
      <c r="O26" s="224">
        <f t="shared" si="6"/>
        <v>8257.8435679611648</v>
      </c>
      <c r="R26" s="212" t="str">
        <f t="shared" si="7"/>
        <v>羽曳野市</v>
      </c>
      <c r="S26" s="116">
        <f t="shared" si="8"/>
        <v>44380.481990422653</v>
      </c>
      <c r="T26" s="116">
        <f t="shared" si="47"/>
        <v>42649.09037243748</v>
      </c>
      <c r="U26" s="116">
        <f t="shared" si="9"/>
        <v>1731</v>
      </c>
      <c r="V26" s="212" t="str">
        <f t="shared" si="10"/>
        <v>西区</v>
      </c>
      <c r="W26" s="116">
        <f t="shared" si="11"/>
        <v>16817.568760923557</v>
      </c>
      <c r="X26" s="116">
        <f t="shared" si="12"/>
        <v>17075.789209031027</v>
      </c>
      <c r="Y26" s="116">
        <f t="shared" si="13"/>
        <v>-258</v>
      </c>
      <c r="Z26" s="212" t="str">
        <f t="shared" si="14"/>
        <v>堺市中区</v>
      </c>
      <c r="AA26" s="224">
        <f t="shared" si="15"/>
        <v>84495.225699824397</v>
      </c>
      <c r="AB26" s="116">
        <f t="shared" si="16"/>
        <v>82089.342614075795</v>
      </c>
      <c r="AC26" s="116">
        <f t="shared" si="17"/>
        <v>2406</v>
      </c>
      <c r="AD26" s="212" t="str">
        <f t="shared" si="18"/>
        <v>阪南市</v>
      </c>
      <c r="AE26" s="97">
        <f t="shared" si="19"/>
        <v>0.54642097802976608</v>
      </c>
      <c r="AF26" s="97">
        <f t="shared" si="20"/>
        <v>0.542534268075756</v>
      </c>
      <c r="AG26" s="401">
        <f t="shared" si="21"/>
        <v>0.30000000000000027</v>
      </c>
      <c r="AH26" s="212" t="str">
        <f t="shared" si="22"/>
        <v>堺市堺区</v>
      </c>
      <c r="AI26" s="285">
        <f t="shared" si="23"/>
        <v>2.7547770700636942</v>
      </c>
      <c r="AJ26" s="402">
        <f t="shared" si="24"/>
        <v>2.6504072439368431</v>
      </c>
      <c r="AK26" s="402">
        <f t="shared" si="25"/>
        <v>0.10000000000000009</v>
      </c>
      <c r="AL26" s="212" t="str">
        <f t="shared" si="26"/>
        <v>大阪市</v>
      </c>
      <c r="AM26" s="285">
        <f t="shared" si="27"/>
        <v>1.9972059281703558</v>
      </c>
      <c r="AN26" s="212" t="str">
        <f t="shared" si="28"/>
        <v>泉大津市</v>
      </c>
      <c r="AO26" s="224">
        <f t="shared" si="29"/>
        <v>8527.956493317839</v>
      </c>
      <c r="AP26" s="16"/>
      <c r="AQ26" s="116">
        <f t="shared" si="30"/>
        <v>44456.15174059679</v>
      </c>
      <c r="AR26" s="116">
        <f t="shared" si="31"/>
        <v>43196.247425712281</v>
      </c>
      <c r="AS26" s="116">
        <f t="shared" si="32"/>
        <v>1260</v>
      </c>
      <c r="AT26" s="116">
        <f t="shared" si="33"/>
        <v>16187.232980899265</v>
      </c>
      <c r="AU26" s="116">
        <f t="shared" si="34"/>
        <v>16419.765361066886</v>
      </c>
      <c r="AV26" s="116">
        <f t="shared" si="35"/>
        <v>-233</v>
      </c>
      <c r="AW26" s="116">
        <f t="shared" si="36"/>
        <v>80262.585512980906</v>
      </c>
      <c r="AX26" s="116">
        <f t="shared" si="37"/>
        <v>79086.466044178247</v>
      </c>
      <c r="AY26" s="116">
        <f t="shared" si="38"/>
        <v>1177</v>
      </c>
      <c r="AZ26" s="97">
        <f t="shared" si="39"/>
        <v>0.5538838732451109</v>
      </c>
      <c r="BA26" s="97">
        <f t="shared" si="40"/>
        <v>0.54619013323445964</v>
      </c>
      <c r="BB26" s="401">
        <f t="shared" si="41"/>
        <v>0.80000000000000071</v>
      </c>
      <c r="BC26" s="402">
        <f t="shared" si="42"/>
        <v>2.7463712787141876</v>
      </c>
      <c r="BD26" s="402">
        <f t="shared" si="43"/>
        <v>2.6307469367458474</v>
      </c>
      <c r="BE26" s="402">
        <f t="shared" si="44"/>
        <v>0.12000000000000011</v>
      </c>
      <c r="BF26" s="402">
        <f t="shared" si="45"/>
        <v>1.9344061895767439</v>
      </c>
      <c r="BG26" s="116">
        <f t="shared" si="46"/>
        <v>8368.0630614819838</v>
      </c>
      <c r="BH26" s="116">
        <v>0</v>
      </c>
    </row>
    <row r="27" spans="2:60" s="15" customFormat="1" ht="13.5" customHeight="1">
      <c r="B27" s="6">
        <v>22</v>
      </c>
      <c r="C27" s="13" t="s">
        <v>64</v>
      </c>
      <c r="D27" s="403">
        <v>19329</v>
      </c>
      <c r="E27" s="407">
        <v>49433</v>
      </c>
      <c r="F27" s="403">
        <v>883704080</v>
      </c>
      <c r="G27" s="403">
        <v>9794</v>
      </c>
      <c r="H27" s="403">
        <v>104047</v>
      </c>
      <c r="I27" s="128">
        <f t="shared" si="1"/>
        <v>45719.079103937089</v>
      </c>
      <c r="J27" s="128">
        <f t="shared" si="2"/>
        <v>17876.804563752958</v>
      </c>
      <c r="K27" s="128">
        <f t="shared" si="3"/>
        <v>90229.128037574032</v>
      </c>
      <c r="L27" s="163">
        <f t="shared" si="0"/>
        <v>0.50669977753634432</v>
      </c>
      <c r="M27" s="286">
        <f t="shared" si="4"/>
        <v>2.5574525324641728</v>
      </c>
      <c r="N27" s="285">
        <f t="shared" si="5"/>
        <v>2.1048085287156355</v>
      </c>
      <c r="O27" s="224">
        <f t="shared" si="6"/>
        <v>8493.3162897536695</v>
      </c>
      <c r="R27" s="212" t="str">
        <f t="shared" si="7"/>
        <v>茨木市</v>
      </c>
      <c r="S27" s="116">
        <f t="shared" si="8"/>
        <v>44341.889516149822</v>
      </c>
      <c r="T27" s="116">
        <f t="shared" si="47"/>
        <v>43706.804262418598</v>
      </c>
      <c r="U27" s="116">
        <f t="shared" si="9"/>
        <v>635</v>
      </c>
      <c r="V27" s="212" t="str">
        <f t="shared" si="10"/>
        <v>阿倍野区</v>
      </c>
      <c r="W27" s="116">
        <f t="shared" si="11"/>
        <v>16660.6613097093</v>
      </c>
      <c r="X27" s="116">
        <f t="shared" si="12"/>
        <v>16621.411289386306</v>
      </c>
      <c r="Y27" s="116">
        <f t="shared" si="13"/>
        <v>40</v>
      </c>
      <c r="Z27" s="212" t="str">
        <f t="shared" si="14"/>
        <v>門真市</v>
      </c>
      <c r="AA27" s="224">
        <f t="shared" si="15"/>
        <v>84112.855004490571</v>
      </c>
      <c r="AB27" s="116">
        <f t="shared" si="16"/>
        <v>81683.281635168445</v>
      </c>
      <c r="AC27" s="116">
        <f t="shared" si="17"/>
        <v>2430</v>
      </c>
      <c r="AD27" s="212" t="str">
        <f t="shared" si="18"/>
        <v>富田林市</v>
      </c>
      <c r="AE27" s="97">
        <f t="shared" si="19"/>
        <v>0.54584076366306511</v>
      </c>
      <c r="AF27" s="97">
        <f t="shared" si="20"/>
        <v>0.54420698633109132</v>
      </c>
      <c r="AG27" s="401">
        <f t="shared" si="21"/>
        <v>0.20000000000000018</v>
      </c>
      <c r="AH27" s="212" t="str">
        <f t="shared" si="22"/>
        <v>堺市南区</v>
      </c>
      <c r="AI27" s="285">
        <f t="shared" si="23"/>
        <v>2.7531289223596915</v>
      </c>
      <c r="AJ27" s="402">
        <f t="shared" si="24"/>
        <v>2.6595504348808312</v>
      </c>
      <c r="AK27" s="402">
        <f t="shared" si="25"/>
        <v>8.9999999999999858E-2</v>
      </c>
      <c r="AL27" s="212" t="str">
        <f t="shared" si="26"/>
        <v>堺市</v>
      </c>
      <c r="AM27" s="285">
        <f t="shared" si="27"/>
        <v>1.9967911382667751</v>
      </c>
      <c r="AN27" s="212" t="str">
        <f t="shared" si="28"/>
        <v>八尾市</v>
      </c>
      <c r="AO27" s="224">
        <f t="shared" si="29"/>
        <v>8519.1774134236184</v>
      </c>
      <c r="AP27" s="16"/>
      <c r="AQ27" s="116">
        <f t="shared" si="30"/>
        <v>44456.15174059679</v>
      </c>
      <c r="AR27" s="116">
        <f t="shared" si="31"/>
        <v>43196.247425712281</v>
      </c>
      <c r="AS27" s="116">
        <f t="shared" si="32"/>
        <v>1260</v>
      </c>
      <c r="AT27" s="116">
        <f t="shared" si="33"/>
        <v>16187.232980899265</v>
      </c>
      <c r="AU27" s="116">
        <f t="shared" si="34"/>
        <v>16419.765361066886</v>
      </c>
      <c r="AV27" s="116">
        <f t="shared" si="35"/>
        <v>-233</v>
      </c>
      <c r="AW27" s="116">
        <f t="shared" si="36"/>
        <v>80262.585512980906</v>
      </c>
      <c r="AX27" s="116">
        <f t="shared" si="37"/>
        <v>79086.466044178247</v>
      </c>
      <c r="AY27" s="116">
        <f t="shared" si="38"/>
        <v>1177</v>
      </c>
      <c r="AZ27" s="97">
        <f t="shared" si="39"/>
        <v>0.5538838732451109</v>
      </c>
      <c r="BA27" s="97">
        <f t="shared" si="40"/>
        <v>0.54619013323445964</v>
      </c>
      <c r="BB27" s="401">
        <f t="shared" si="41"/>
        <v>0.80000000000000071</v>
      </c>
      <c r="BC27" s="402">
        <f t="shared" si="42"/>
        <v>2.7463712787141876</v>
      </c>
      <c r="BD27" s="402">
        <f t="shared" si="43"/>
        <v>2.6307469367458474</v>
      </c>
      <c r="BE27" s="402">
        <f t="shared" si="44"/>
        <v>0.12000000000000011</v>
      </c>
      <c r="BF27" s="402">
        <f t="shared" si="45"/>
        <v>1.9344061895767439</v>
      </c>
      <c r="BG27" s="116">
        <f t="shared" si="46"/>
        <v>8368.0630614819838</v>
      </c>
      <c r="BH27" s="116">
        <v>0</v>
      </c>
    </row>
    <row r="28" spans="2:60" s="15" customFormat="1" ht="13.5" customHeight="1">
      <c r="B28" s="6">
        <v>23</v>
      </c>
      <c r="C28" s="13" t="s">
        <v>91</v>
      </c>
      <c r="D28" s="403">
        <v>31367</v>
      </c>
      <c r="E28" s="409">
        <v>80698</v>
      </c>
      <c r="F28" s="405">
        <v>1386186900</v>
      </c>
      <c r="G28" s="405">
        <v>15972</v>
      </c>
      <c r="H28" s="403">
        <v>168826</v>
      </c>
      <c r="I28" s="128">
        <f t="shared" si="1"/>
        <v>44192.523990180765</v>
      </c>
      <c r="J28" s="128">
        <f t="shared" si="2"/>
        <v>17177.462886316884</v>
      </c>
      <c r="K28" s="128">
        <f t="shared" si="3"/>
        <v>86788.56123215628</v>
      </c>
      <c r="L28" s="163">
        <f t="shared" si="0"/>
        <v>0.50919756431918894</v>
      </c>
      <c r="M28" s="286">
        <f t="shared" si="4"/>
        <v>2.5727037969840914</v>
      </c>
      <c r="N28" s="285">
        <f t="shared" si="5"/>
        <v>2.0920716746387766</v>
      </c>
      <c r="O28" s="224">
        <f t="shared" si="6"/>
        <v>8210.7430135168761</v>
      </c>
      <c r="R28" s="212" t="str">
        <f t="shared" si="7"/>
        <v>藤井寺市</v>
      </c>
      <c r="S28" s="116">
        <f t="shared" si="8"/>
        <v>44268.073077282497</v>
      </c>
      <c r="T28" s="116">
        <f t="shared" si="47"/>
        <v>43302.078397380334</v>
      </c>
      <c r="U28" s="116">
        <f t="shared" si="9"/>
        <v>966</v>
      </c>
      <c r="V28" s="212" t="str">
        <f t="shared" si="10"/>
        <v>東淀川区</v>
      </c>
      <c r="W28" s="116">
        <f t="shared" si="11"/>
        <v>16596.433253976469</v>
      </c>
      <c r="X28" s="116">
        <f t="shared" si="12"/>
        <v>16917.467424605959</v>
      </c>
      <c r="Y28" s="116">
        <f t="shared" si="13"/>
        <v>-321</v>
      </c>
      <c r="Z28" s="212" t="str">
        <f t="shared" si="14"/>
        <v>泉大津市</v>
      </c>
      <c r="AA28" s="224">
        <f t="shared" si="15"/>
        <v>84106.665472779365</v>
      </c>
      <c r="AB28" s="116">
        <f t="shared" si="16"/>
        <v>83151.692192753078</v>
      </c>
      <c r="AC28" s="116">
        <f t="shared" si="17"/>
        <v>955</v>
      </c>
      <c r="AD28" s="212" t="str">
        <f t="shared" si="18"/>
        <v>枚方市</v>
      </c>
      <c r="AE28" s="97">
        <f t="shared" si="19"/>
        <v>0.54521028591297749</v>
      </c>
      <c r="AF28" s="97">
        <f t="shared" si="20"/>
        <v>0.53675185490519373</v>
      </c>
      <c r="AG28" s="401">
        <f t="shared" si="21"/>
        <v>0.80000000000000071</v>
      </c>
      <c r="AH28" s="212" t="str">
        <f t="shared" si="22"/>
        <v>堺市</v>
      </c>
      <c r="AI28" s="285">
        <f t="shared" si="23"/>
        <v>2.7452240348138259</v>
      </c>
      <c r="AJ28" s="402">
        <f t="shared" si="24"/>
        <v>2.6205102973219936</v>
      </c>
      <c r="AK28" s="402">
        <f t="shared" si="25"/>
        <v>0.12999999999999989</v>
      </c>
      <c r="AL28" s="212" t="str">
        <f t="shared" si="26"/>
        <v>柏原市</v>
      </c>
      <c r="AM28" s="285">
        <f t="shared" si="27"/>
        <v>1.9963425447022314</v>
      </c>
      <c r="AN28" s="212" t="str">
        <f t="shared" si="28"/>
        <v>大東市</v>
      </c>
      <c r="AO28" s="224">
        <f t="shared" si="29"/>
        <v>8494.9591628912258</v>
      </c>
      <c r="AP28" s="16"/>
      <c r="AQ28" s="116">
        <f t="shared" si="30"/>
        <v>44456.15174059679</v>
      </c>
      <c r="AR28" s="116">
        <f t="shared" si="31"/>
        <v>43196.247425712281</v>
      </c>
      <c r="AS28" s="116">
        <f t="shared" si="32"/>
        <v>1260</v>
      </c>
      <c r="AT28" s="116">
        <f t="shared" si="33"/>
        <v>16187.232980899265</v>
      </c>
      <c r="AU28" s="116">
        <f t="shared" si="34"/>
        <v>16419.765361066886</v>
      </c>
      <c r="AV28" s="116">
        <f t="shared" si="35"/>
        <v>-233</v>
      </c>
      <c r="AW28" s="116">
        <f t="shared" si="36"/>
        <v>80262.585512980906</v>
      </c>
      <c r="AX28" s="116">
        <f t="shared" si="37"/>
        <v>79086.466044178247</v>
      </c>
      <c r="AY28" s="116">
        <f t="shared" si="38"/>
        <v>1177</v>
      </c>
      <c r="AZ28" s="97">
        <f t="shared" si="39"/>
        <v>0.5538838732451109</v>
      </c>
      <c r="BA28" s="97">
        <f t="shared" si="40"/>
        <v>0.54619013323445964</v>
      </c>
      <c r="BB28" s="401">
        <f t="shared" si="41"/>
        <v>0.80000000000000071</v>
      </c>
      <c r="BC28" s="402">
        <f t="shared" si="42"/>
        <v>2.7463712787141876</v>
      </c>
      <c r="BD28" s="402">
        <f t="shared" si="43"/>
        <v>2.6307469367458474</v>
      </c>
      <c r="BE28" s="402">
        <f t="shared" si="44"/>
        <v>0.12000000000000011</v>
      </c>
      <c r="BF28" s="402">
        <f t="shared" si="45"/>
        <v>1.9344061895767439</v>
      </c>
      <c r="BG28" s="116">
        <f t="shared" si="46"/>
        <v>8368.0630614819838</v>
      </c>
      <c r="BH28" s="116">
        <v>0</v>
      </c>
    </row>
    <row r="29" spans="2:60" s="15" customFormat="1" ht="13.5" customHeight="1">
      <c r="B29" s="6">
        <v>24</v>
      </c>
      <c r="C29" s="13" t="s">
        <v>92</v>
      </c>
      <c r="D29" s="403">
        <v>13718</v>
      </c>
      <c r="E29" s="409">
        <v>41400</v>
      </c>
      <c r="F29" s="405">
        <v>678674180</v>
      </c>
      <c r="G29" s="405">
        <v>7687</v>
      </c>
      <c r="H29" s="403">
        <v>80216</v>
      </c>
      <c r="I29" s="128">
        <f t="shared" si="1"/>
        <v>49473.259950430089</v>
      </c>
      <c r="J29" s="128">
        <f t="shared" si="2"/>
        <v>16393.0961352657</v>
      </c>
      <c r="K29" s="128">
        <f t="shared" si="3"/>
        <v>88288.562508130606</v>
      </c>
      <c r="L29" s="163">
        <f t="shared" si="0"/>
        <v>0.56035865286484909</v>
      </c>
      <c r="M29" s="286">
        <f t="shared" si="4"/>
        <v>3.0179326432424554</v>
      </c>
      <c r="N29" s="285">
        <f t="shared" si="5"/>
        <v>1.9375845410628019</v>
      </c>
      <c r="O29" s="224">
        <f t="shared" si="6"/>
        <v>8460.5836740799841</v>
      </c>
      <c r="R29" s="212" t="str">
        <f t="shared" si="7"/>
        <v>高石市</v>
      </c>
      <c r="S29" s="116">
        <f t="shared" si="8"/>
        <v>44209.705046973999</v>
      </c>
      <c r="T29" s="116">
        <f t="shared" si="47"/>
        <v>42223.461452011688</v>
      </c>
      <c r="U29" s="116">
        <f t="shared" si="9"/>
        <v>1987</v>
      </c>
      <c r="V29" s="212" t="str">
        <f t="shared" si="10"/>
        <v>堺市</v>
      </c>
      <c r="W29" s="116">
        <f t="shared" si="11"/>
        <v>16594.430372096089</v>
      </c>
      <c r="X29" s="116">
        <f t="shared" si="12"/>
        <v>16945.663889037904</v>
      </c>
      <c r="Y29" s="116">
        <f t="shared" si="13"/>
        <v>-352</v>
      </c>
      <c r="Z29" s="212" t="str">
        <f t="shared" si="14"/>
        <v>淀川区</v>
      </c>
      <c r="AA29" s="224">
        <f t="shared" si="15"/>
        <v>84017.664000000004</v>
      </c>
      <c r="AB29" s="116">
        <f t="shared" si="16"/>
        <v>83257.807675341857</v>
      </c>
      <c r="AC29" s="116">
        <f t="shared" si="17"/>
        <v>760</v>
      </c>
      <c r="AD29" s="212" t="str">
        <f t="shared" si="18"/>
        <v>天王寺区</v>
      </c>
      <c r="AE29" s="97">
        <f t="shared" si="19"/>
        <v>0.54336283185840706</v>
      </c>
      <c r="AF29" s="97">
        <f t="shared" si="20"/>
        <v>0.53194396993508708</v>
      </c>
      <c r="AG29" s="401">
        <f t="shared" si="21"/>
        <v>1.100000000000001</v>
      </c>
      <c r="AH29" s="212" t="str">
        <f t="shared" si="22"/>
        <v>大阪市</v>
      </c>
      <c r="AI29" s="285">
        <f t="shared" si="23"/>
        <v>2.7330096030903994</v>
      </c>
      <c r="AJ29" s="402">
        <f t="shared" si="24"/>
        <v>2.6178228284597949</v>
      </c>
      <c r="AK29" s="402">
        <f t="shared" si="25"/>
        <v>0.10999999999999988</v>
      </c>
      <c r="AL29" s="212" t="str">
        <f t="shared" si="26"/>
        <v>門真市</v>
      </c>
      <c r="AM29" s="285">
        <f t="shared" si="27"/>
        <v>1.9932813265806242</v>
      </c>
      <c r="AN29" s="212" t="str">
        <f t="shared" si="28"/>
        <v>住之江区</v>
      </c>
      <c r="AO29" s="224">
        <f t="shared" si="29"/>
        <v>8493.3162897536695</v>
      </c>
      <c r="AP29" s="16"/>
      <c r="AQ29" s="116">
        <f t="shared" si="30"/>
        <v>44456.15174059679</v>
      </c>
      <c r="AR29" s="116">
        <f t="shared" si="31"/>
        <v>43196.247425712281</v>
      </c>
      <c r="AS29" s="116">
        <f t="shared" si="32"/>
        <v>1260</v>
      </c>
      <c r="AT29" s="116">
        <f t="shared" si="33"/>
        <v>16187.232980899265</v>
      </c>
      <c r="AU29" s="116">
        <f t="shared" si="34"/>
        <v>16419.765361066886</v>
      </c>
      <c r="AV29" s="116">
        <f t="shared" si="35"/>
        <v>-233</v>
      </c>
      <c r="AW29" s="116">
        <f t="shared" si="36"/>
        <v>80262.585512980906</v>
      </c>
      <c r="AX29" s="116">
        <f t="shared" si="37"/>
        <v>79086.466044178247</v>
      </c>
      <c r="AY29" s="116">
        <f t="shared" si="38"/>
        <v>1177</v>
      </c>
      <c r="AZ29" s="97">
        <f t="shared" si="39"/>
        <v>0.5538838732451109</v>
      </c>
      <c r="BA29" s="97">
        <f t="shared" si="40"/>
        <v>0.54619013323445964</v>
      </c>
      <c r="BB29" s="401">
        <f t="shared" si="41"/>
        <v>0.80000000000000071</v>
      </c>
      <c r="BC29" s="402">
        <f t="shared" si="42"/>
        <v>2.7463712787141876</v>
      </c>
      <c r="BD29" s="402">
        <f t="shared" si="43"/>
        <v>2.6307469367458474</v>
      </c>
      <c r="BE29" s="402">
        <f t="shared" si="44"/>
        <v>0.12000000000000011</v>
      </c>
      <c r="BF29" s="402">
        <f t="shared" si="45"/>
        <v>1.9344061895767439</v>
      </c>
      <c r="BG29" s="116">
        <f t="shared" si="46"/>
        <v>8368.0630614819838</v>
      </c>
      <c r="BH29" s="116">
        <v>0</v>
      </c>
    </row>
    <row r="30" spans="2:60" s="15" customFormat="1" ht="13.5" customHeight="1">
      <c r="B30" s="6">
        <v>25</v>
      </c>
      <c r="C30" s="13" t="s">
        <v>93</v>
      </c>
      <c r="D30" s="403">
        <v>9548</v>
      </c>
      <c r="E30" s="407">
        <v>26344</v>
      </c>
      <c r="F30" s="403">
        <v>397344600</v>
      </c>
      <c r="G30" s="403">
        <v>4985</v>
      </c>
      <c r="H30" s="403">
        <v>49362</v>
      </c>
      <c r="I30" s="128">
        <f t="shared" si="1"/>
        <v>41615.479681608711</v>
      </c>
      <c r="J30" s="128">
        <f t="shared" si="2"/>
        <v>15082.925903431522</v>
      </c>
      <c r="K30" s="128">
        <f t="shared" si="3"/>
        <v>79708.04413239719</v>
      </c>
      <c r="L30" s="163">
        <f t="shared" si="0"/>
        <v>0.52209886887306245</v>
      </c>
      <c r="M30" s="286">
        <f t="shared" si="4"/>
        <v>2.7591118558860495</v>
      </c>
      <c r="N30" s="285">
        <f t="shared" si="5"/>
        <v>1.8737473428484663</v>
      </c>
      <c r="O30" s="224">
        <f t="shared" si="6"/>
        <v>8049.6049592804184</v>
      </c>
      <c r="R30" s="212" t="str">
        <f t="shared" si="7"/>
        <v>大阪狭山市</v>
      </c>
      <c r="S30" s="116">
        <f t="shared" si="8"/>
        <v>44194.907161803712</v>
      </c>
      <c r="T30" s="116">
        <f t="shared" si="47"/>
        <v>44681.393497013938</v>
      </c>
      <c r="U30" s="116">
        <f t="shared" si="9"/>
        <v>-486</v>
      </c>
      <c r="V30" s="212" t="str">
        <f t="shared" si="10"/>
        <v>大阪市</v>
      </c>
      <c r="W30" s="116">
        <f t="shared" si="11"/>
        <v>16575.726523376339</v>
      </c>
      <c r="X30" s="116">
        <f t="shared" si="12"/>
        <v>16851.501312999546</v>
      </c>
      <c r="Y30" s="116">
        <f t="shared" si="13"/>
        <v>-276</v>
      </c>
      <c r="Z30" s="212" t="str">
        <f t="shared" si="14"/>
        <v>城東区</v>
      </c>
      <c r="AA30" s="224">
        <f t="shared" si="15"/>
        <v>83737.737902292196</v>
      </c>
      <c r="AB30" s="116">
        <f t="shared" si="16"/>
        <v>81713.185067513899</v>
      </c>
      <c r="AC30" s="116">
        <f t="shared" si="17"/>
        <v>2025</v>
      </c>
      <c r="AD30" s="212" t="str">
        <f t="shared" si="18"/>
        <v>和泉市</v>
      </c>
      <c r="AE30" s="97">
        <f t="shared" si="19"/>
        <v>0.5428639846743295</v>
      </c>
      <c r="AF30" s="97">
        <f t="shared" si="20"/>
        <v>0.5287629037629038</v>
      </c>
      <c r="AG30" s="401">
        <f t="shared" si="21"/>
        <v>1.4000000000000012</v>
      </c>
      <c r="AH30" s="212" t="str">
        <f t="shared" si="22"/>
        <v>羽曳野市</v>
      </c>
      <c r="AI30" s="285">
        <f t="shared" si="23"/>
        <v>2.7193941286695815</v>
      </c>
      <c r="AJ30" s="402">
        <f t="shared" si="24"/>
        <v>2.5791563808092732</v>
      </c>
      <c r="AK30" s="402">
        <f t="shared" si="25"/>
        <v>0.14000000000000012</v>
      </c>
      <c r="AL30" s="212" t="str">
        <f t="shared" si="26"/>
        <v>城東区</v>
      </c>
      <c r="AM30" s="285">
        <f t="shared" si="27"/>
        <v>1.9928176962307995</v>
      </c>
      <c r="AN30" s="212" t="str">
        <f t="shared" si="28"/>
        <v>太子町</v>
      </c>
      <c r="AO30" s="224">
        <f t="shared" si="29"/>
        <v>8490.4083094555881</v>
      </c>
      <c r="AP30" s="16"/>
      <c r="AQ30" s="116">
        <f t="shared" si="30"/>
        <v>44456.15174059679</v>
      </c>
      <c r="AR30" s="116">
        <f t="shared" si="31"/>
        <v>43196.247425712281</v>
      </c>
      <c r="AS30" s="116">
        <f t="shared" si="32"/>
        <v>1260</v>
      </c>
      <c r="AT30" s="116">
        <f t="shared" si="33"/>
        <v>16187.232980899265</v>
      </c>
      <c r="AU30" s="116">
        <f t="shared" si="34"/>
        <v>16419.765361066886</v>
      </c>
      <c r="AV30" s="116">
        <f t="shared" si="35"/>
        <v>-233</v>
      </c>
      <c r="AW30" s="116">
        <f t="shared" si="36"/>
        <v>80262.585512980906</v>
      </c>
      <c r="AX30" s="116">
        <f t="shared" si="37"/>
        <v>79086.466044178247</v>
      </c>
      <c r="AY30" s="116">
        <f t="shared" si="38"/>
        <v>1177</v>
      </c>
      <c r="AZ30" s="97">
        <f t="shared" si="39"/>
        <v>0.5538838732451109</v>
      </c>
      <c r="BA30" s="97">
        <f t="shared" si="40"/>
        <v>0.54619013323445964</v>
      </c>
      <c r="BB30" s="401">
        <f t="shared" si="41"/>
        <v>0.80000000000000071</v>
      </c>
      <c r="BC30" s="402">
        <f t="shared" si="42"/>
        <v>2.7463712787141876</v>
      </c>
      <c r="BD30" s="402">
        <f t="shared" si="43"/>
        <v>2.6307469367458474</v>
      </c>
      <c r="BE30" s="402">
        <f t="shared" si="44"/>
        <v>0.12000000000000011</v>
      </c>
      <c r="BF30" s="402">
        <f t="shared" si="45"/>
        <v>1.9344061895767439</v>
      </c>
      <c r="BG30" s="116">
        <f t="shared" si="46"/>
        <v>8368.0630614819838</v>
      </c>
      <c r="BH30" s="116">
        <v>0</v>
      </c>
    </row>
    <row r="31" spans="2:60" s="15" customFormat="1" ht="13.5" customHeight="1">
      <c r="B31" s="6">
        <v>26</v>
      </c>
      <c r="C31" s="13" t="s">
        <v>36</v>
      </c>
      <c r="D31" s="403">
        <v>132591</v>
      </c>
      <c r="E31" s="407">
        <v>363992</v>
      </c>
      <c r="F31" s="403">
        <v>6040239900</v>
      </c>
      <c r="G31" s="403">
        <v>72783</v>
      </c>
      <c r="H31" s="403">
        <v>726816</v>
      </c>
      <c r="I31" s="128">
        <f t="shared" si="1"/>
        <v>45555.429101522728</v>
      </c>
      <c r="J31" s="128">
        <f t="shared" si="2"/>
        <v>16594.430372096089</v>
      </c>
      <c r="K31" s="128">
        <f t="shared" si="3"/>
        <v>82989.70776142781</v>
      </c>
      <c r="L31" s="163">
        <f t="shared" si="0"/>
        <v>0.54892866031631105</v>
      </c>
      <c r="M31" s="286">
        <f t="shared" si="4"/>
        <v>2.7452240348138259</v>
      </c>
      <c r="N31" s="285">
        <f t="shared" si="5"/>
        <v>1.9967911382667751</v>
      </c>
      <c r="O31" s="224">
        <f t="shared" si="6"/>
        <v>8310.5488872011629</v>
      </c>
      <c r="R31" s="212" t="str">
        <f t="shared" si="7"/>
        <v>平野区</v>
      </c>
      <c r="S31" s="116">
        <f t="shared" si="8"/>
        <v>44192.523990180765</v>
      </c>
      <c r="T31" s="116">
        <f t="shared" si="47"/>
        <v>44400.369458925619</v>
      </c>
      <c r="U31" s="116">
        <f t="shared" si="9"/>
        <v>-207</v>
      </c>
      <c r="V31" s="212" t="str">
        <f t="shared" si="10"/>
        <v>東住吉区</v>
      </c>
      <c r="W31" s="116">
        <f t="shared" si="11"/>
        <v>16545.99454568384</v>
      </c>
      <c r="X31" s="116">
        <f t="shared" si="12"/>
        <v>16824.075938087852</v>
      </c>
      <c r="Y31" s="116">
        <f t="shared" si="13"/>
        <v>-278</v>
      </c>
      <c r="Z31" s="212" t="str">
        <f t="shared" si="14"/>
        <v>東大阪市</v>
      </c>
      <c r="AA31" s="224">
        <f t="shared" si="15"/>
        <v>83713.345173371999</v>
      </c>
      <c r="AB31" s="116">
        <f t="shared" si="16"/>
        <v>82181.168005606029</v>
      </c>
      <c r="AC31" s="116">
        <f t="shared" si="17"/>
        <v>1532</v>
      </c>
      <c r="AD31" s="212" t="str">
        <f t="shared" si="18"/>
        <v>東大阪市</v>
      </c>
      <c r="AE31" s="97">
        <f t="shared" si="19"/>
        <v>0.5411289373553525</v>
      </c>
      <c r="AF31" s="97">
        <f t="shared" si="20"/>
        <v>0.53802547599170547</v>
      </c>
      <c r="AG31" s="401">
        <f t="shared" si="21"/>
        <v>0.30000000000000027</v>
      </c>
      <c r="AH31" s="212" t="str">
        <f t="shared" si="22"/>
        <v>高槻市</v>
      </c>
      <c r="AI31" s="285">
        <f t="shared" si="23"/>
        <v>2.7156045265038715</v>
      </c>
      <c r="AJ31" s="402">
        <f t="shared" si="24"/>
        <v>2.5749499991452844</v>
      </c>
      <c r="AK31" s="402">
        <f t="shared" si="25"/>
        <v>0.15000000000000036</v>
      </c>
      <c r="AL31" s="212" t="str">
        <f t="shared" si="26"/>
        <v>阿倍野区</v>
      </c>
      <c r="AM31" s="285">
        <f t="shared" si="27"/>
        <v>1.9905177402840226</v>
      </c>
      <c r="AN31" s="212" t="str">
        <f t="shared" si="28"/>
        <v>此花区</v>
      </c>
      <c r="AO31" s="224">
        <f t="shared" si="29"/>
        <v>8464.3139662271915</v>
      </c>
      <c r="AP31" s="16"/>
      <c r="AQ31" s="116">
        <f t="shared" si="30"/>
        <v>44456.15174059679</v>
      </c>
      <c r="AR31" s="116">
        <f t="shared" si="31"/>
        <v>43196.247425712281</v>
      </c>
      <c r="AS31" s="116">
        <f t="shared" si="32"/>
        <v>1260</v>
      </c>
      <c r="AT31" s="116">
        <f t="shared" si="33"/>
        <v>16187.232980899265</v>
      </c>
      <c r="AU31" s="116">
        <f t="shared" si="34"/>
        <v>16419.765361066886</v>
      </c>
      <c r="AV31" s="116">
        <f t="shared" si="35"/>
        <v>-233</v>
      </c>
      <c r="AW31" s="116">
        <f t="shared" si="36"/>
        <v>80262.585512980906</v>
      </c>
      <c r="AX31" s="116">
        <f t="shared" si="37"/>
        <v>79086.466044178247</v>
      </c>
      <c r="AY31" s="116">
        <f t="shared" si="38"/>
        <v>1177</v>
      </c>
      <c r="AZ31" s="97">
        <f t="shared" si="39"/>
        <v>0.5538838732451109</v>
      </c>
      <c r="BA31" s="97">
        <f t="shared" si="40"/>
        <v>0.54619013323445964</v>
      </c>
      <c r="BB31" s="401">
        <f t="shared" si="41"/>
        <v>0.80000000000000071</v>
      </c>
      <c r="BC31" s="402">
        <f t="shared" si="42"/>
        <v>2.7463712787141876</v>
      </c>
      <c r="BD31" s="402">
        <f t="shared" si="43"/>
        <v>2.6307469367458474</v>
      </c>
      <c r="BE31" s="402">
        <f t="shared" si="44"/>
        <v>0.12000000000000011</v>
      </c>
      <c r="BF31" s="402">
        <f t="shared" si="45"/>
        <v>1.9344061895767439</v>
      </c>
      <c r="BG31" s="116">
        <f t="shared" si="46"/>
        <v>8368.0630614819838</v>
      </c>
      <c r="BH31" s="116">
        <v>0</v>
      </c>
    </row>
    <row r="32" spans="2:60" s="15" customFormat="1" ht="13.5" customHeight="1">
      <c r="B32" s="6">
        <v>27</v>
      </c>
      <c r="C32" s="13" t="s">
        <v>37</v>
      </c>
      <c r="D32" s="403">
        <v>22608</v>
      </c>
      <c r="E32" s="407">
        <v>62280</v>
      </c>
      <c r="F32" s="403">
        <v>1016036650</v>
      </c>
      <c r="G32" s="403">
        <v>12018</v>
      </c>
      <c r="H32" s="403">
        <v>122152</v>
      </c>
      <c r="I32" s="128">
        <f t="shared" si="1"/>
        <v>44941.465410474171</v>
      </c>
      <c r="J32" s="128">
        <f t="shared" si="2"/>
        <v>16314.01172125883</v>
      </c>
      <c r="K32" s="128">
        <f t="shared" si="3"/>
        <v>84542.906473622905</v>
      </c>
      <c r="L32" s="163">
        <f t="shared" si="0"/>
        <v>0.53158174097664546</v>
      </c>
      <c r="M32" s="286">
        <f t="shared" si="4"/>
        <v>2.7547770700636942</v>
      </c>
      <c r="N32" s="285">
        <f t="shared" si="5"/>
        <v>1.9613359023763648</v>
      </c>
      <c r="O32" s="224">
        <f t="shared" si="6"/>
        <v>8317.8060940467622</v>
      </c>
      <c r="R32" s="212" t="str">
        <f t="shared" si="7"/>
        <v>阿倍野区</v>
      </c>
      <c r="S32" s="116">
        <f t="shared" si="8"/>
        <v>44104.46467503388</v>
      </c>
      <c r="T32" s="116">
        <f t="shared" si="47"/>
        <v>43130.344038079173</v>
      </c>
      <c r="U32" s="116">
        <f t="shared" si="9"/>
        <v>974</v>
      </c>
      <c r="V32" s="212" t="str">
        <f t="shared" si="10"/>
        <v>港区</v>
      </c>
      <c r="W32" s="116">
        <f t="shared" si="11"/>
        <v>16520.924497153061</v>
      </c>
      <c r="X32" s="116">
        <f t="shared" si="12"/>
        <v>16727.21747723583</v>
      </c>
      <c r="Y32" s="116">
        <f t="shared" si="13"/>
        <v>-206</v>
      </c>
      <c r="Z32" s="212" t="str">
        <f t="shared" si="14"/>
        <v>西区</v>
      </c>
      <c r="AA32" s="224">
        <f t="shared" si="15"/>
        <v>83691.366445410851</v>
      </c>
      <c r="AB32" s="116">
        <f t="shared" si="16"/>
        <v>82383.847646773414</v>
      </c>
      <c r="AC32" s="116">
        <f t="shared" si="17"/>
        <v>1307</v>
      </c>
      <c r="AD32" s="212" t="str">
        <f t="shared" si="18"/>
        <v>田尻町</v>
      </c>
      <c r="AE32" s="97">
        <f t="shared" si="19"/>
        <v>0.53820319059613775</v>
      </c>
      <c r="AF32" s="97">
        <f t="shared" si="20"/>
        <v>0.5423728813559322</v>
      </c>
      <c r="AG32" s="401">
        <f t="shared" si="21"/>
        <v>-0.40000000000000036</v>
      </c>
      <c r="AH32" s="212" t="str">
        <f t="shared" si="22"/>
        <v>淀川区</v>
      </c>
      <c r="AI32" s="285">
        <f t="shared" si="23"/>
        <v>2.697116870502009</v>
      </c>
      <c r="AJ32" s="402">
        <f t="shared" si="24"/>
        <v>2.6032677953759329</v>
      </c>
      <c r="AK32" s="402">
        <f t="shared" si="25"/>
        <v>0.10000000000000009</v>
      </c>
      <c r="AL32" s="212" t="str">
        <f t="shared" si="26"/>
        <v>此花区</v>
      </c>
      <c r="AM32" s="285">
        <f t="shared" si="27"/>
        <v>1.9869393882529556</v>
      </c>
      <c r="AN32" s="212" t="str">
        <f t="shared" si="28"/>
        <v>北区</v>
      </c>
      <c r="AO32" s="224">
        <f t="shared" si="29"/>
        <v>8460.5836740799841</v>
      </c>
      <c r="AP32" s="16"/>
      <c r="AQ32" s="116">
        <f t="shared" si="30"/>
        <v>44456.15174059679</v>
      </c>
      <c r="AR32" s="116">
        <f t="shared" si="31"/>
        <v>43196.247425712281</v>
      </c>
      <c r="AS32" s="116">
        <f t="shared" si="32"/>
        <v>1260</v>
      </c>
      <c r="AT32" s="116">
        <f t="shared" si="33"/>
        <v>16187.232980899265</v>
      </c>
      <c r="AU32" s="116">
        <f t="shared" si="34"/>
        <v>16419.765361066886</v>
      </c>
      <c r="AV32" s="116">
        <f t="shared" si="35"/>
        <v>-233</v>
      </c>
      <c r="AW32" s="116">
        <f t="shared" si="36"/>
        <v>80262.585512980906</v>
      </c>
      <c r="AX32" s="116">
        <f t="shared" si="37"/>
        <v>79086.466044178247</v>
      </c>
      <c r="AY32" s="116">
        <f t="shared" si="38"/>
        <v>1177</v>
      </c>
      <c r="AZ32" s="97">
        <f t="shared" si="39"/>
        <v>0.5538838732451109</v>
      </c>
      <c r="BA32" s="97">
        <f t="shared" si="40"/>
        <v>0.54619013323445964</v>
      </c>
      <c r="BB32" s="401">
        <f t="shared" si="41"/>
        <v>0.80000000000000071</v>
      </c>
      <c r="BC32" s="402">
        <f t="shared" si="42"/>
        <v>2.7463712787141876</v>
      </c>
      <c r="BD32" s="402">
        <f t="shared" si="43"/>
        <v>2.6307469367458474</v>
      </c>
      <c r="BE32" s="402">
        <f t="shared" si="44"/>
        <v>0.12000000000000011</v>
      </c>
      <c r="BF32" s="402">
        <f t="shared" si="45"/>
        <v>1.9344061895767439</v>
      </c>
      <c r="BG32" s="116">
        <f t="shared" si="46"/>
        <v>8368.0630614819838</v>
      </c>
      <c r="BH32" s="116">
        <v>0</v>
      </c>
    </row>
    <row r="33" spans="2:60" s="15" customFormat="1" ht="13.5" customHeight="1">
      <c r="B33" s="6">
        <v>28</v>
      </c>
      <c r="C33" s="13" t="s">
        <v>38</v>
      </c>
      <c r="D33" s="403">
        <v>18603</v>
      </c>
      <c r="E33" s="407">
        <v>47338</v>
      </c>
      <c r="F33" s="403">
        <v>817998280</v>
      </c>
      <c r="G33" s="403">
        <v>9681</v>
      </c>
      <c r="H33" s="403">
        <v>99461</v>
      </c>
      <c r="I33" s="128">
        <f t="shared" si="1"/>
        <v>43971.310003762832</v>
      </c>
      <c r="J33" s="128">
        <f t="shared" si="2"/>
        <v>17279.950145760278</v>
      </c>
      <c r="K33" s="128">
        <f t="shared" si="3"/>
        <v>84495.225699824397</v>
      </c>
      <c r="L33" s="163">
        <f t="shared" si="0"/>
        <v>0.5203999354942751</v>
      </c>
      <c r="M33" s="286">
        <f t="shared" si="4"/>
        <v>2.5446433370961672</v>
      </c>
      <c r="N33" s="285">
        <f t="shared" si="5"/>
        <v>2.1010815835058514</v>
      </c>
      <c r="O33" s="224">
        <f t="shared" si="6"/>
        <v>8224.3118408220307</v>
      </c>
      <c r="R33" s="212" t="str">
        <f t="shared" si="7"/>
        <v>住吉区</v>
      </c>
      <c r="S33" s="116">
        <f t="shared" si="8"/>
        <v>44094.404255319147</v>
      </c>
      <c r="T33" s="116">
        <f t="shared" si="47"/>
        <v>41971.225408965372</v>
      </c>
      <c r="U33" s="116">
        <f t="shared" si="9"/>
        <v>2123</v>
      </c>
      <c r="V33" s="212" t="str">
        <f t="shared" si="10"/>
        <v>守口市</v>
      </c>
      <c r="W33" s="116">
        <f t="shared" si="11"/>
        <v>16514.612644987406</v>
      </c>
      <c r="X33" s="116">
        <f t="shared" si="12"/>
        <v>16772.52121671171</v>
      </c>
      <c r="Y33" s="116">
        <f t="shared" si="13"/>
        <v>-258</v>
      </c>
      <c r="Z33" s="212" t="str">
        <f t="shared" si="14"/>
        <v>東淀川区</v>
      </c>
      <c r="AA33" s="224">
        <f t="shared" si="15"/>
        <v>83567.481758165392</v>
      </c>
      <c r="AB33" s="116">
        <f t="shared" si="16"/>
        <v>80788.138551031196</v>
      </c>
      <c r="AC33" s="116">
        <f t="shared" si="17"/>
        <v>2779</v>
      </c>
      <c r="AD33" s="212" t="str">
        <f t="shared" si="18"/>
        <v>松原市</v>
      </c>
      <c r="AE33" s="97">
        <f t="shared" si="19"/>
        <v>0.53688329039030447</v>
      </c>
      <c r="AF33" s="97">
        <f t="shared" si="20"/>
        <v>0.53541831097079717</v>
      </c>
      <c r="AG33" s="401">
        <f t="shared" si="21"/>
        <v>0.20000000000000018</v>
      </c>
      <c r="AH33" s="212" t="str">
        <f t="shared" si="22"/>
        <v>交野市</v>
      </c>
      <c r="AI33" s="285">
        <f t="shared" si="23"/>
        <v>2.6880259399366944</v>
      </c>
      <c r="AJ33" s="402">
        <f t="shared" si="24"/>
        <v>2.6100710135571337</v>
      </c>
      <c r="AK33" s="402">
        <f t="shared" si="25"/>
        <v>8.0000000000000071E-2</v>
      </c>
      <c r="AL33" s="212" t="str">
        <f t="shared" si="26"/>
        <v>羽曳野市</v>
      </c>
      <c r="AM33" s="285">
        <f t="shared" si="27"/>
        <v>1.9852043257728011</v>
      </c>
      <c r="AN33" s="212" t="str">
        <f t="shared" si="28"/>
        <v>河内長野市</v>
      </c>
      <c r="AO33" s="224">
        <f t="shared" si="29"/>
        <v>8452.0140299230497</v>
      </c>
      <c r="AP33" s="16"/>
      <c r="AQ33" s="116">
        <f t="shared" si="30"/>
        <v>44456.15174059679</v>
      </c>
      <c r="AR33" s="116">
        <f t="shared" si="31"/>
        <v>43196.247425712281</v>
      </c>
      <c r="AS33" s="116">
        <f t="shared" si="32"/>
        <v>1260</v>
      </c>
      <c r="AT33" s="116">
        <f t="shared" si="33"/>
        <v>16187.232980899265</v>
      </c>
      <c r="AU33" s="116">
        <f t="shared" si="34"/>
        <v>16419.765361066886</v>
      </c>
      <c r="AV33" s="116">
        <f t="shared" si="35"/>
        <v>-233</v>
      </c>
      <c r="AW33" s="116">
        <f t="shared" si="36"/>
        <v>80262.585512980906</v>
      </c>
      <c r="AX33" s="116">
        <f t="shared" si="37"/>
        <v>79086.466044178247</v>
      </c>
      <c r="AY33" s="116">
        <f t="shared" si="38"/>
        <v>1177</v>
      </c>
      <c r="AZ33" s="97">
        <f t="shared" si="39"/>
        <v>0.5538838732451109</v>
      </c>
      <c r="BA33" s="97">
        <f t="shared" si="40"/>
        <v>0.54619013323445964</v>
      </c>
      <c r="BB33" s="401">
        <f t="shared" si="41"/>
        <v>0.80000000000000071</v>
      </c>
      <c r="BC33" s="402">
        <f t="shared" si="42"/>
        <v>2.7463712787141876</v>
      </c>
      <c r="BD33" s="402">
        <f t="shared" si="43"/>
        <v>2.6307469367458474</v>
      </c>
      <c r="BE33" s="402">
        <f t="shared" si="44"/>
        <v>0.12000000000000011</v>
      </c>
      <c r="BF33" s="402">
        <f t="shared" si="45"/>
        <v>1.9344061895767439</v>
      </c>
      <c r="BG33" s="116">
        <f t="shared" si="46"/>
        <v>8368.0630614819838</v>
      </c>
      <c r="BH33" s="116">
        <v>0</v>
      </c>
    </row>
    <row r="34" spans="2:60" s="15" customFormat="1" ht="13.5" customHeight="1">
      <c r="B34" s="6">
        <v>29</v>
      </c>
      <c r="C34" s="13" t="s">
        <v>39</v>
      </c>
      <c r="D34" s="403">
        <v>15649</v>
      </c>
      <c r="E34" s="407">
        <v>44447</v>
      </c>
      <c r="F34" s="403">
        <v>710780380</v>
      </c>
      <c r="G34" s="403">
        <v>8708</v>
      </c>
      <c r="H34" s="403">
        <v>89530</v>
      </c>
      <c r="I34" s="128">
        <f t="shared" si="1"/>
        <v>45420.178925170934</v>
      </c>
      <c r="J34" s="128">
        <f t="shared" si="2"/>
        <v>15991.639030755732</v>
      </c>
      <c r="K34" s="128">
        <f t="shared" si="3"/>
        <v>81623.837850252647</v>
      </c>
      <c r="L34" s="163">
        <f t="shared" si="0"/>
        <v>0.55645728161543873</v>
      </c>
      <c r="M34" s="286">
        <f t="shared" si="4"/>
        <v>2.8402453830915713</v>
      </c>
      <c r="N34" s="285">
        <f t="shared" si="5"/>
        <v>2.0143091772223096</v>
      </c>
      <c r="O34" s="224">
        <f t="shared" si="6"/>
        <v>7939.0190997431027</v>
      </c>
      <c r="R34" s="212" t="str">
        <f t="shared" si="7"/>
        <v>淀川区</v>
      </c>
      <c r="S34" s="116">
        <f t="shared" si="8"/>
        <v>44050.940880392067</v>
      </c>
      <c r="T34" s="116">
        <f t="shared" si="47"/>
        <v>42951.358547241944</v>
      </c>
      <c r="U34" s="116">
        <f t="shared" si="9"/>
        <v>1100</v>
      </c>
      <c r="V34" s="212" t="str">
        <f t="shared" si="10"/>
        <v>浪速区</v>
      </c>
      <c r="W34" s="116">
        <f t="shared" si="11"/>
        <v>16514.499082288163</v>
      </c>
      <c r="X34" s="116">
        <f t="shared" si="12"/>
        <v>16371.743209876544</v>
      </c>
      <c r="Y34" s="116">
        <f t="shared" si="13"/>
        <v>142</v>
      </c>
      <c r="Z34" s="212" t="str">
        <f t="shared" si="14"/>
        <v>太子町</v>
      </c>
      <c r="AA34" s="224">
        <f t="shared" si="15"/>
        <v>83030.542907180381</v>
      </c>
      <c r="AB34" s="116">
        <f t="shared" si="16"/>
        <v>81272.813345356175</v>
      </c>
      <c r="AC34" s="116">
        <f t="shared" si="17"/>
        <v>1758</v>
      </c>
      <c r="AD34" s="212" t="str">
        <f t="shared" si="18"/>
        <v>寝屋川市</v>
      </c>
      <c r="AE34" s="97">
        <f t="shared" si="19"/>
        <v>0.53587588881706527</v>
      </c>
      <c r="AF34" s="97">
        <f t="shared" si="20"/>
        <v>0.52818657016485726</v>
      </c>
      <c r="AG34" s="401">
        <f t="shared" si="21"/>
        <v>0.80000000000000071</v>
      </c>
      <c r="AH34" s="212" t="str">
        <f t="shared" si="22"/>
        <v>住吉区</v>
      </c>
      <c r="AI34" s="285">
        <f t="shared" si="23"/>
        <v>2.6738005840634127</v>
      </c>
      <c r="AJ34" s="402">
        <f t="shared" si="24"/>
        <v>2.507796898236669</v>
      </c>
      <c r="AK34" s="402">
        <f t="shared" si="25"/>
        <v>0.16000000000000014</v>
      </c>
      <c r="AL34" s="212" t="str">
        <f t="shared" si="26"/>
        <v>大正区</v>
      </c>
      <c r="AM34" s="285">
        <f t="shared" si="27"/>
        <v>1.9845734036747316</v>
      </c>
      <c r="AN34" s="212" t="str">
        <f t="shared" si="28"/>
        <v>生野区</v>
      </c>
      <c r="AO34" s="224">
        <f t="shared" si="29"/>
        <v>8451.3018483736778</v>
      </c>
      <c r="AP34" s="16"/>
      <c r="AQ34" s="116">
        <f t="shared" si="30"/>
        <v>44456.15174059679</v>
      </c>
      <c r="AR34" s="116">
        <f t="shared" si="31"/>
        <v>43196.247425712281</v>
      </c>
      <c r="AS34" s="116">
        <f t="shared" si="32"/>
        <v>1260</v>
      </c>
      <c r="AT34" s="116">
        <f t="shared" si="33"/>
        <v>16187.232980899265</v>
      </c>
      <c r="AU34" s="116">
        <f t="shared" si="34"/>
        <v>16419.765361066886</v>
      </c>
      <c r="AV34" s="116">
        <f t="shared" si="35"/>
        <v>-233</v>
      </c>
      <c r="AW34" s="116">
        <f t="shared" si="36"/>
        <v>80262.585512980906</v>
      </c>
      <c r="AX34" s="116">
        <f t="shared" si="37"/>
        <v>79086.466044178247</v>
      </c>
      <c r="AY34" s="116">
        <f t="shared" si="38"/>
        <v>1177</v>
      </c>
      <c r="AZ34" s="97">
        <f t="shared" si="39"/>
        <v>0.5538838732451109</v>
      </c>
      <c r="BA34" s="97">
        <f t="shared" si="40"/>
        <v>0.54619013323445964</v>
      </c>
      <c r="BB34" s="401">
        <f t="shared" si="41"/>
        <v>0.80000000000000071</v>
      </c>
      <c r="BC34" s="402">
        <f t="shared" si="42"/>
        <v>2.7463712787141876</v>
      </c>
      <c r="BD34" s="402">
        <f t="shared" si="43"/>
        <v>2.6307469367458474</v>
      </c>
      <c r="BE34" s="402">
        <f t="shared" si="44"/>
        <v>0.12000000000000011</v>
      </c>
      <c r="BF34" s="402">
        <f t="shared" si="45"/>
        <v>1.9344061895767439</v>
      </c>
      <c r="BG34" s="116">
        <f t="shared" si="46"/>
        <v>8368.0630614819838</v>
      </c>
      <c r="BH34" s="116">
        <v>0</v>
      </c>
    </row>
    <row r="35" spans="2:60" s="15" customFormat="1" ht="13.5" customHeight="1">
      <c r="B35" s="6">
        <v>30</v>
      </c>
      <c r="C35" s="13" t="s">
        <v>40</v>
      </c>
      <c r="D35" s="403">
        <v>20907</v>
      </c>
      <c r="E35" s="407">
        <v>55245</v>
      </c>
      <c r="F35" s="403">
        <v>970363260</v>
      </c>
      <c r="G35" s="403">
        <v>11153</v>
      </c>
      <c r="H35" s="403">
        <v>113435</v>
      </c>
      <c r="I35" s="128">
        <f t="shared" si="1"/>
        <v>46413.318984072321</v>
      </c>
      <c r="J35" s="128">
        <f t="shared" si="2"/>
        <v>17564.725495519957</v>
      </c>
      <c r="K35" s="128">
        <f t="shared" si="3"/>
        <v>87004.68573477988</v>
      </c>
      <c r="L35" s="163">
        <f t="shared" si="0"/>
        <v>0.53345769359544648</v>
      </c>
      <c r="M35" s="286">
        <f t="shared" si="4"/>
        <v>2.6424164155545991</v>
      </c>
      <c r="N35" s="285">
        <f t="shared" si="5"/>
        <v>2.0533079916734547</v>
      </c>
      <c r="O35" s="224">
        <f t="shared" si="6"/>
        <v>8554.3550050689828</v>
      </c>
      <c r="R35" s="212" t="str">
        <f t="shared" si="7"/>
        <v>堺市中区</v>
      </c>
      <c r="S35" s="116">
        <f t="shared" si="8"/>
        <v>43971.310003762832</v>
      </c>
      <c r="T35" s="116">
        <f t="shared" si="47"/>
        <v>41726.981916208017</v>
      </c>
      <c r="U35" s="116">
        <f t="shared" si="9"/>
        <v>2244</v>
      </c>
      <c r="V35" s="212" t="str">
        <f t="shared" si="10"/>
        <v>摂津市</v>
      </c>
      <c r="W35" s="116">
        <f t="shared" si="11"/>
        <v>16511.492992078001</v>
      </c>
      <c r="X35" s="116">
        <f t="shared" si="12"/>
        <v>17036.711275523157</v>
      </c>
      <c r="Y35" s="116">
        <f t="shared" si="13"/>
        <v>-526</v>
      </c>
      <c r="Z35" s="212" t="str">
        <f t="shared" si="14"/>
        <v>堺市</v>
      </c>
      <c r="AA35" s="224">
        <f t="shared" si="15"/>
        <v>82989.70776142781</v>
      </c>
      <c r="AB35" s="116">
        <f t="shared" si="16"/>
        <v>82226.990556624107</v>
      </c>
      <c r="AC35" s="116">
        <f t="shared" si="17"/>
        <v>763</v>
      </c>
      <c r="AD35" s="212" t="str">
        <f t="shared" si="18"/>
        <v>鶴見区</v>
      </c>
      <c r="AE35" s="97">
        <f t="shared" si="19"/>
        <v>0.53522530905223975</v>
      </c>
      <c r="AF35" s="97">
        <f t="shared" si="20"/>
        <v>0.53304175493747008</v>
      </c>
      <c r="AG35" s="401">
        <f t="shared" si="21"/>
        <v>0.20000000000000018</v>
      </c>
      <c r="AH35" s="212" t="str">
        <f t="shared" si="22"/>
        <v>河南町</v>
      </c>
      <c r="AI35" s="285">
        <f t="shared" si="23"/>
        <v>2.6640185369083085</v>
      </c>
      <c r="AJ35" s="402">
        <f t="shared" si="24"/>
        <v>2.5237439779766002</v>
      </c>
      <c r="AK35" s="402">
        <f t="shared" si="25"/>
        <v>0.14000000000000012</v>
      </c>
      <c r="AL35" s="212" t="str">
        <f t="shared" si="26"/>
        <v>守口市</v>
      </c>
      <c r="AM35" s="285">
        <f t="shared" si="27"/>
        <v>1.9842459050583159</v>
      </c>
      <c r="AN35" s="212" t="str">
        <f t="shared" si="28"/>
        <v>東淀川区</v>
      </c>
      <c r="AO35" s="224">
        <f t="shared" si="29"/>
        <v>8451.1556301280816</v>
      </c>
      <c r="AP35" s="16"/>
      <c r="AQ35" s="116">
        <f t="shared" si="30"/>
        <v>44456.15174059679</v>
      </c>
      <c r="AR35" s="116">
        <f t="shared" si="31"/>
        <v>43196.247425712281</v>
      </c>
      <c r="AS35" s="116">
        <f t="shared" si="32"/>
        <v>1260</v>
      </c>
      <c r="AT35" s="116">
        <f t="shared" si="33"/>
        <v>16187.232980899265</v>
      </c>
      <c r="AU35" s="116">
        <f t="shared" si="34"/>
        <v>16419.765361066886</v>
      </c>
      <c r="AV35" s="116">
        <f t="shared" si="35"/>
        <v>-233</v>
      </c>
      <c r="AW35" s="116">
        <f t="shared" si="36"/>
        <v>80262.585512980906</v>
      </c>
      <c r="AX35" s="116">
        <f t="shared" si="37"/>
        <v>79086.466044178247</v>
      </c>
      <c r="AY35" s="116">
        <f t="shared" si="38"/>
        <v>1177</v>
      </c>
      <c r="AZ35" s="97">
        <f t="shared" si="39"/>
        <v>0.5538838732451109</v>
      </c>
      <c r="BA35" s="97">
        <f t="shared" si="40"/>
        <v>0.54619013323445964</v>
      </c>
      <c r="BB35" s="401">
        <f t="shared" si="41"/>
        <v>0.80000000000000071</v>
      </c>
      <c r="BC35" s="402">
        <f t="shared" si="42"/>
        <v>2.7463712787141876</v>
      </c>
      <c r="BD35" s="402">
        <f t="shared" si="43"/>
        <v>2.6307469367458474</v>
      </c>
      <c r="BE35" s="402">
        <f t="shared" si="44"/>
        <v>0.12000000000000011</v>
      </c>
      <c r="BF35" s="402">
        <f t="shared" si="45"/>
        <v>1.9344061895767439</v>
      </c>
      <c r="BG35" s="116">
        <f t="shared" si="46"/>
        <v>8368.0630614819838</v>
      </c>
      <c r="BH35" s="116">
        <v>0</v>
      </c>
    </row>
    <row r="36" spans="2:60" s="15" customFormat="1" ht="13.5" customHeight="1">
      <c r="B36" s="6">
        <v>31</v>
      </c>
      <c r="C36" s="13" t="s">
        <v>41</v>
      </c>
      <c r="D36" s="403">
        <v>27885</v>
      </c>
      <c r="E36" s="409">
        <v>76771</v>
      </c>
      <c r="F36" s="405">
        <v>1256171890</v>
      </c>
      <c r="G36" s="405">
        <v>15564</v>
      </c>
      <c r="H36" s="403">
        <v>145335</v>
      </c>
      <c r="I36" s="128">
        <f t="shared" si="1"/>
        <v>45048.301595840057</v>
      </c>
      <c r="J36" s="128">
        <f t="shared" si="2"/>
        <v>16362.583397376613</v>
      </c>
      <c r="K36" s="128">
        <f t="shared" si="3"/>
        <v>80710.093163711135</v>
      </c>
      <c r="L36" s="163">
        <f t="shared" si="0"/>
        <v>0.55814954276492734</v>
      </c>
      <c r="M36" s="286">
        <f t="shared" si="4"/>
        <v>2.7531289223596915</v>
      </c>
      <c r="N36" s="285">
        <f t="shared" si="5"/>
        <v>1.8930976540620807</v>
      </c>
      <c r="O36" s="224">
        <f t="shared" si="6"/>
        <v>8643.2854439742659</v>
      </c>
      <c r="R36" s="212" t="str">
        <f t="shared" si="7"/>
        <v>河内長野市</v>
      </c>
      <c r="S36" s="116">
        <f t="shared" si="8"/>
        <v>43704.229009104485</v>
      </c>
      <c r="T36" s="116">
        <f t="shared" si="47"/>
        <v>42636.766793282688</v>
      </c>
      <c r="U36" s="116">
        <f t="shared" si="9"/>
        <v>1067</v>
      </c>
      <c r="V36" s="212" t="str">
        <f t="shared" si="10"/>
        <v>八尾市</v>
      </c>
      <c r="W36" s="116">
        <f t="shared" si="11"/>
        <v>16500.819108436695</v>
      </c>
      <c r="X36" s="116">
        <f t="shared" si="12"/>
        <v>17084.242962056305</v>
      </c>
      <c r="Y36" s="116">
        <f t="shared" si="13"/>
        <v>-583</v>
      </c>
      <c r="Z36" s="212" t="str">
        <f t="shared" si="14"/>
        <v>守口市</v>
      </c>
      <c r="AA36" s="224">
        <f t="shared" si="15"/>
        <v>82976.410607770435</v>
      </c>
      <c r="AB36" s="116">
        <f t="shared" si="16"/>
        <v>81486.370327005105</v>
      </c>
      <c r="AC36" s="116">
        <f t="shared" si="17"/>
        <v>1490</v>
      </c>
      <c r="AD36" s="212" t="str">
        <f t="shared" si="18"/>
        <v>堺市西区</v>
      </c>
      <c r="AE36" s="97">
        <f t="shared" si="19"/>
        <v>0.53345769359544648</v>
      </c>
      <c r="AF36" s="97">
        <f t="shared" si="20"/>
        <v>0.52152309735819358</v>
      </c>
      <c r="AG36" s="401">
        <f t="shared" si="21"/>
        <v>1.100000000000001</v>
      </c>
      <c r="AH36" s="212" t="str">
        <f t="shared" si="22"/>
        <v>此花区</v>
      </c>
      <c r="AI36" s="285">
        <f t="shared" si="23"/>
        <v>2.6605092361457814</v>
      </c>
      <c r="AJ36" s="402">
        <f t="shared" si="24"/>
        <v>2.5520833333333335</v>
      </c>
      <c r="AK36" s="402">
        <f t="shared" si="25"/>
        <v>0.11000000000000032</v>
      </c>
      <c r="AL36" s="212" t="str">
        <f t="shared" si="26"/>
        <v>東住吉区</v>
      </c>
      <c r="AM36" s="285">
        <f t="shared" si="27"/>
        <v>1.9812409357462639</v>
      </c>
      <c r="AN36" s="212" t="str">
        <f t="shared" si="28"/>
        <v>富田林市</v>
      </c>
      <c r="AO36" s="224">
        <f t="shared" si="29"/>
        <v>8437.4745387139392</v>
      </c>
      <c r="AP36" s="16"/>
      <c r="AQ36" s="116">
        <f t="shared" si="30"/>
        <v>44456.15174059679</v>
      </c>
      <c r="AR36" s="116">
        <f t="shared" si="31"/>
        <v>43196.247425712281</v>
      </c>
      <c r="AS36" s="116">
        <f t="shared" si="32"/>
        <v>1260</v>
      </c>
      <c r="AT36" s="116">
        <f t="shared" si="33"/>
        <v>16187.232980899265</v>
      </c>
      <c r="AU36" s="116">
        <f t="shared" si="34"/>
        <v>16419.765361066886</v>
      </c>
      <c r="AV36" s="116">
        <f t="shared" si="35"/>
        <v>-233</v>
      </c>
      <c r="AW36" s="116">
        <f t="shared" si="36"/>
        <v>80262.585512980906</v>
      </c>
      <c r="AX36" s="116">
        <f t="shared" si="37"/>
        <v>79086.466044178247</v>
      </c>
      <c r="AY36" s="116">
        <f t="shared" si="38"/>
        <v>1177</v>
      </c>
      <c r="AZ36" s="97">
        <f t="shared" si="39"/>
        <v>0.5538838732451109</v>
      </c>
      <c r="BA36" s="97">
        <f t="shared" si="40"/>
        <v>0.54619013323445964</v>
      </c>
      <c r="BB36" s="401">
        <f t="shared" si="41"/>
        <v>0.80000000000000071</v>
      </c>
      <c r="BC36" s="402">
        <f t="shared" si="42"/>
        <v>2.7463712787141876</v>
      </c>
      <c r="BD36" s="402">
        <f t="shared" si="43"/>
        <v>2.6307469367458474</v>
      </c>
      <c r="BE36" s="402">
        <f t="shared" si="44"/>
        <v>0.12000000000000011</v>
      </c>
      <c r="BF36" s="402">
        <f t="shared" si="45"/>
        <v>1.9344061895767439</v>
      </c>
      <c r="BG36" s="116">
        <f t="shared" si="46"/>
        <v>8368.0630614819838</v>
      </c>
      <c r="BH36" s="116">
        <v>0</v>
      </c>
    </row>
    <row r="37" spans="2:60" s="15" customFormat="1" ht="13.5" customHeight="1">
      <c r="B37" s="6">
        <v>32</v>
      </c>
      <c r="C37" s="13" t="s">
        <v>42</v>
      </c>
      <c r="D37" s="403">
        <v>23454</v>
      </c>
      <c r="E37" s="409">
        <v>61181</v>
      </c>
      <c r="F37" s="405">
        <v>997673170</v>
      </c>
      <c r="G37" s="405">
        <v>12121</v>
      </c>
      <c r="H37" s="403">
        <v>122417</v>
      </c>
      <c r="I37" s="128">
        <f t="shared" si="1"/>
        <v>42537.442227338623</v>
      </c>
      <c r="J37" s="128">
        <f t="shared" si="2"/>
        <v>16306.911786338896</v>
      </c>
      <c r="K37" s="128">
        <f t="shared" si="3"/>
        <v>82309.476940846464</v>
      </c>
      <c r="L37" s="163">
        <f t="shared" si="0"/>
        <v>0.51679884028310741</v>
      </c>
      <c r="M37" s="286">
        <f t="shared" si="4"/>
        <v>2.6085529120832267</v>
      </c>
      <c r="N37" s="285">
        <f t="shared" si="5"/>
        <v>2.0008989719030419</v>
      </c>
      <c r="O37" s="224">
        <f t="shared" si="6"/>
        <v>8149.7926758538442</v>
      </c>
      <c r="R37" s="212" t="str">
        <f t="shared" si="7"/>
        <v>和泉市</v>
      </c>
      <c r="S37" s="116">
        <f t="shared" si="8"/>
        <v>43597.857598978291</v>
      </c>
      <c r="T37" s="116">
        <f t="shared" si="47"/>
        <v>41191.809024309026</v>
      </c>
      <c r="U37" s="116">
        <f t="shared" si="9"/>
        <v>2406</v>
      </c>
      <c r="V37" s="212" t="str">
        <f t="shared" si="10"/>
        <v>住吉区</v>
      </c>
      <c r="W37" s="116">
        <f t="shared" si="11"/>
        <v>16491.283799597448</v>
      </c>
      <c r="X37" s="116">
        <f t="shared" si="12"/>
        <v>16736.293692075702</v>
      </c>
      <c r="Y37" s="116">
        <f t="shared" si="13"/>
        <v>-245</v>
      </c>
      <c r="Z37" s="212" t="str">
        <f t="shared" si="14"/>
        <v>忠岡町</v>
      </c>
      <c r="AA37" s="224">
        <f t="shared" si="15"/>
        <v>82459.94677312042</v>
      </c>
      <c r="AB37" s="116">
        <f t="shared" si="16"/>
        <v>84622.566498921646</v>
      </c>
      <c r="AC37" s="116">
        <f t="shared" si="17"/>
        <v>-2163</v>
      </c>
      <c r="AD37" s="212" t="str">
        <f t="shared" si="18"/>
        <v>堺市堺区</v>
      </c>
      <c r="AE37" s="97">
        <f t="shared" si="19"/>
        <v>0.53158174097664546</v>
      </c>
      <c r="AF37" s="97">
        <f t="shared" si="20"/>
        <v>0.5238203576466306</v>
      </c>
      <c r="AG37" s="401">
        <f t="shared" si="21"/>
        <v>0.80000000000000071</v>
      </c>
      <c r="AH37" s="212" t="str">
        <f t="shared" si="22"/>
        <v>阿倍野区</v>
      </c>
      <c r="AI37" s="285">
        <f t="shared" si="23"/>
        <v>2.6472217311884982</v>
      </c>
      <c r="AJ37" s="402">
        <f t="shared" si="24"/>
        <v>2.5948665421461712</v>
      </c>
      <c r="AK37" s="402">
        <f t="shared" si="25"/>
        <v>6.0000000000000053E-2</v>
      </c>
      <c r="AL37" s="212" t="str">
        <f t="shared" si="26"/>
        <v>鶴見区</v>
      </c>
      <c r="AM37" s="285">
        <f t="shared" si="27"/>
        <v>1.9808644646377229</v>
      </c>
      <c r="AN37" s="212" t="str">
        <f t="shared" si="28"/>
        <v>摂津市</v>
      </c>
      <c r="AO37" s="224">
        <f t="shared" si="29"/>
        <v>8433.4782383150905</v>
      </c>
      <c r="AP37" s="16"/>
      <c r="AQ37" s="116">
        <f t="shared" si="30"/>
        <v>44456.15174059679</v>
      </c>
      <c r="AR37" s="116">
        <f t="shared" si="31"/>
        <v>43196.247425712281</v>
      </c>
      <c r="AS37" s="116">
        <f t="shared" si="32"/>
        <v>1260</v>
      </c>
      <c r="AT37" s="116">
        <f t="shared" si="33"/>
        <v>16187.232980899265</v>
      </c>
      <c r="AU37" s="116">
        <f t="shared" si="34"/>
        <v>16419.765361066886</v>
      </c>
      <c r="AV37" s="116">
        <f t="shared" si="35"/>
        <v>-233</v>
      </c>
      <c r="AW37" s="116">
        <f t="shared" si="36"/>
        <v>80262.585512980906</v>
      </c>
      <c r="AX37" s="116">
        <f t="shared" si="37"/>
        <v>79086.466044178247</v>
      </c>
      <c r="AY37" s="116">
        <f t="shared" si="38"/>
        <v>1177</v>
      </c>
      <c r="AZ37" s="97">
        <f t="shared" si="39"/>
        <v>0.5538838732451109</v>
      </c>
      <c r="BA37" s="97">
        <f t="shared" si="40"/>
        <v>0.54619013323445964</v>
      </c>
      <c r="BB37" s="401">
        <f t="shared" si="41"/>
        <v>0.80000000000000071</v>
      </c>
      <c r="BC37" s="402">
        <f t="shared" si="42"/>
        <v>2.7463712787141876</v>
      </c>
      <c r="BD37" s="402">
        <f t="shared" si="43"/>
        <v>2.6307469367458474</v>
      </c>
      <c r="BE37" s="402">
        <f t="shared" si="44"/>
        <v>0.12000000000000011</v>
      </c>
      <c r="BF37" s="402">
        <f t="shared" si="45"/>
        <v>1.9344061895767439</v>
      </c>
      <c r="BG37" s="116">
        <f t="shared" si="46"/>
        <v>8368.0630614819838</v>
      </c>
      <c r="BH37" s="116">
        <v>0</v>
      </c>
    </row>
    <row r="38" spans="2:60" s="15" customFormat="1" ht="13.5" customHeight="1">
      <c r="B38" s="6">
        <v>33</v>
      </c>
      <c r="C38" s="13" t="s">
        <v>43</v>
      </c>
      <c r="D38" s="403">
        <v>6680</v>
      </c>
      <c r="E38" s="407">
        <v>16730</v>
      </c>
      <c r="F38" s="403">
        <v>271216270</v>
      </c>
      <c r="G38" s="403">
        <v>3540</v>
      </c>
      <c r="H38" s="403">
        <v>34486</v>
      </c>
      <c r="I38" s="128">
        <f t="shared" si="1"/>
        <v>40601.238023952093</v>
      </c>
      <c r="J38" s="128">
        <f t="shared" si="2"/>
        <v>16211.372982665869</v>
      </c>
      <c r="K38" s="128">
        <f t="shared" si="3"/>
        <v>76614.765536723164</v>
      </c>
      <c r="L38" s="163">
        <f t="shared" ref="L38:L69" si="48">IFERROR(G38/D38,"-")</f>
        <v>0.52994011976047906</v>
      </c>
      <c r="M38" s="286">
        <f t="shared" si="4"/>
        <v>2.5044910179640718</v>
      </c>
      <c r="N38" s="285">
        <f t="shared" si="5"/>
        <v>2.0613269575612674</v>
      </c>
      <c r="O38" s="224">
        <f t="shared" si="6"/>
        <v>7864.5325639389894</v>
      </c>
      <c r="R38" s="212" t="str">
        <f t="shared" si="7"/>
        <v>大東市</v>
      </c>
      <c r="S38" s="116">
        <f t="shared" si="8"/>
        <v>43519.877029544848</v>
      </c>
      <c r="T38" s="116">
        <f t="shared" si="47"/>
        <v>41787.398585166353</v>
      </c>
      <c r="U38" s="116">
        <f t="shared" si="9"/>
        <v>1733</v>
      </c>
      <c r="V38" s="212" t="str">
        <f t="shared" si="10"/>
        <v>四條畷市</v>
      </c>
      <c r="W38" s="116">
        <f t="shared" si="11"/>
        <v>16425.932442284327</v>
      </c>
      <c r="X38" s="116">
        <f t="shared" si="12"/>
        <v>16676.538938960548</v>
      </c>
      <c r="Y38" s="116">
        <f t="shared" si="13"/>
        <v>-251</v>
      </c>
      <c r="Z38" s="212" t="str">
        <f t="shared" si="14"/>
        <v>堺市北区</v>
      </c>
      <c r="AA38" s="224">
        <f t="shared" si="15"/>
        <v>82309.476940846464</v>
      </c>
      <c r="AB38" s="116">
        <f t="shared" si="16"/>
        <v>81778.973233496858</v>
      </c>
      <c r="AC38" s="116">
        <f t="shared" si="17"/>
        <v>530</v>
      </c>
      <c r="AD38" s="212" t="str">
        <f t="shared" si="18"/>
        <v>大東市</v>
      </c>
      <c r="AE38" s="97">
        <f t="shared" si="19"/>
        <v>0.53068937982432796</v>
      </c>
      <c r="AF38" s="97">
        <f t="shared" si="20"/>
        <v>0.51995136509340112</v>
      </c>
      <c r="AG38" s="401">
        <f t="shared" si="21"/>
        <v>1.100000000000001</v>
      </c>
      <c r="AH38" s="212" t="str">
        <f t="shared" si="22"/>
        <v>堺市西区</v>
      </c>
      <c r="AI38" s="285">
        <f t="shared" si="23"/>
        <v>2.6424164155545991</v>
      </c>
      <c r="AJ38" s="402">
        <f t="shared" si="24"/>
        <v>2.5152752496679294</v>
      </c>
      <c r="AK38" s="402">
        <f t="shared" si="25"/>
        <v>0.12000000000000011</v>
      </c>
      <c r="AL38" s="212" t="str">
        <f t="shared" si="26"/>
        <v>浪速区</v>
      </c>
      <c r="AM38" s="285">
        <f t="shared" si="27"/>
        <v>1.9788161517283573</v>
      </c>
      <c r="AN38" s="212" t="str">
        <f t="shared" si="28"/>
        <v>交野市</v>
      </c>
      <c r="AO38" s="224">
        <f t="shared" si="29"/>
        <v>8427.8349420849427</v>
      </c>
      <c r="AP38" s="16"/>
      <c r="AQ38" s="116">
        <f t="shared" si="30"/>
        <v>44456.15174059679</v>
      </c>
      <c r="AR38" s="116">
        <f t="shared" si="31"/>
        <v>43196.247425712281</v>
      </c>
      <c r="AS38" s="116">
        <f t="shared" si="32"/>
        <v>1260</v>
      </c>
      <c r="AT38" s="116">
        <f t="shared" si="33"/>
        <v>16187.232980899265</v>
      </c>
      <c r="AU38" s="116">
        <f t="shared" si="34"/>
        <v>16419.765361066886</v>
      </c>
      <c r="AV38" s="116">
        <f t="shared" si="35"/>
        <v>-233</v>
      </c>
      <c r="AW38" s="116">
        <f t="shared" si="36"/>
        <v>80262.585512980906</v>
      </c>
      <c r="AX38" s="116">
        <f t="shared" si="37"/>
        <v>79086.466044178247</v>
      </c>
      <c r="AY38" s="116">
        <f t="shared" si="38"/>
        <v>1177</v>
      </c>
      <c r="AZ38" s="97">
        <f t="shared" si="39"/>
        <v>0.5538838732451109</v>
      </c>
      <c r="BA38" s="97">
        <f t="shared" si="40"/>
        <v>0.54619013323445964</v>
      </c>
      <c r="BB38" s="401">
        <f t="shared" si="41"/>
        <v>0.80000000000000071</v>
      </c>
      <c r="BC38" s="402">
        <f t="shared" si="42"/>
        <v>2.7463712787141876</v>
      </c>
      <c r="BD38" s="402">
        <f t="shared" si="43"/>
        <v>2.6307469367458474</v>
      </c>
      <c r="BE38" s="402">
        <f t="shared" si="44"/>
        <v>0.12000000000000011</v>
      </c>
      <c r="BF38" s="402">
        <f t="shared" si="45"/>
        <v>1.9344061895767439</v>
      </c>
      <c r="BG38" s="116">
        <f t="shared" si="46"/>
        <v>8368.0630614819838</v>
      </c>
      <c r="BH38" s="116">
        <v>0</v>
      </c>
    </row>
    <row r="39" spans="2:60" s="15" customFormat="1" ht="13.5" customHeight="1">
      <c r="B39" s="6">
        <v>34</v>
      </c>
      <c r="C39" s="13" t="s">
        <v>45</v>
      </c>
      <c r="D39" s="403">
        <v>29757</v>
      </c>
      <c r="E39" s="407">
        <v>66005</v>
      </c>
      <c r="F39" s="403">
        <v>1119790860</v>
      </c>
      <c r="G39" s="403">
        <v>14543</v>
      </c>
      <c r="H39" s="403">
        <v>127880</v>
      </c>
      <c r="I39" s="128">
        <f t="shared" si="1"/>
        <v>37631.174513559832</v>
      </c>
      <c r="J39" s="128">
        <f t="shared" si="2"/>
        <v>16965.2429361412</v>
      </c>
      <c r="K39" s="128">
        <f t="shared" si="3"/>
        <v>76998.615141305097</v>
      </c>
      <c r="L39" s="163">
        <f t="shared" si="48"/>
        <v>0.48872534193635109</v>
      </c>
      <c r="M39" s="286">
        <f t="shared" si="4"/>
        <v>2.2181335484087779</v>
      </c>
      <c r="N39" s="285">
        <f t="shared" si="5"/>
        <v>1.9374289826528293</v>
      </c>
      <c r="O39" s="224">
        <f t="shared" si="6"/>
        <v>8756.5753831717229</v>
      </c>
      <c r="R39" s="212" t="str">
        <f t="shared" si="7"/>
        <v>泉大津市</v>
      </c>
      <c r="S39" s="116">
        <f t="shared" si="8"/>
        <v>43510.433574207891</v>
      </c>
      <c r="T39" s="116">
        <f t="shared" si="47"/>
        <v>42639.034575232261</v>
      </c>
      <c r="U39" s="116">
        <f t="shared" si="9"/>
        <v>871</v>
      </c>
      <c r="V39" s="212" t="str">
        <f t="shared" si="10"/>
        <v>都島区</v>
      </c>
      <c r="W39" s="116">
        <f t="shared" si="11"/>
        <v>16420.420572522929</v>
      </c>
      <c r="X39" s="116">
        <f t="shared" si="12"/>
        <v>17073.133742796072</v>
      </c>
      <c r="Y39" s="116">
        <f t="shared" si="13"/>
        <v>-653</v>
      </c>
      <c r="Z39" s="212" t="str">
        <f t="shared" si="14"/>
        <v>大東市</v>
      </c>
      <c r="AA39" s="224">
        <f t="shared" si="15"/>
        <v>82006.308556525226</v>
      </c>
      <c r="AB39" s="116">
        <f t="shared" si="16"/>
        <v>80367.898596938772</v>
      </c>
      <c r="AC39" s="116">
        <f t="shared" si="17"/>
        <v>1638</v>
      </c>
      <c r="AD39" s="212" t="str">
        <f t="shared" si="18"/>
        <v>堺市美原区</v>
      </c>
      <c r="AE39" s="97">
        <f t="shared" si="19"/>
        <v>0.52994011976047906</v>
      </c>
      <c r="AF39" s="97">
        <f t="shared" si="20"/>
        <v>0.52072213500784925</v>
      </c>
      <c r="AG39" s="401">
        <f t="shared" si="21"/>
        <v>0.9000000000000008</v>
      </c>
      <c r="AH39" s="212" t="str">
        <f t="shared" si="22"/>
        <v>阪南市</v>
      </c>
      <c r="AI39" s="285">
        <f t="shared" si="23"/>
        <v>2.6202288144173331</v>
      </c>
      <c r="AJ39" s="402">
        <f t="shared" si="24"/>
        <v>2.5249555299780266</v>
      </c>
      <c r="AK39" s="402">
        <f t="shared" si="25"/>
        <v>0.10000000000000009</v>
      </c>
      <c r="AL39" s="212" t="str">
        <f t="shared" si="26"/>
        <v>東大阪市</v>
      </c>
      <c r="AM39" s="285">
        <f t="shared" si="27"/>
        <v>1.9787254120211566</v>
      </c>
      <c r="AN39" s="212" t="str">
        <f t="shared" si="28"/>
        <v>高石市</v>
      </c>
      <c r="AO39" s="224">
        <f t="shared" si="29"/>
        <v>8403.4976535570422</v>
      </c>
      <c r="AP39" s="16"/>
      <c r="AQ39" s="116">
        <f t="shared" si="30"/>
        <v>44456.15174059679</v>
      </c>
      <c r="AR39" s="116">
        <f t="shared" si="31"/>
        <v>43196.247425712281</v>
      </c>
      <c r="AS39" s="116">
        <f t="shared" si="32"/>
        <v>1260</v>
      </c>
      <c r="AT39" s="116">
        <f t="shared" si="33"/>
        <v>16187.232980899265</v>
      </c>
      <c r="AU39" s="116">
        <f t="shared" si="34"/>
        <v>16419.765361066886</v>
      </c>
      <c r="AV39" s="116">
        <f t="shared" si="35"/>
        <v>-233</v>
      </c>
      <c r="AW39" s="116">
        <f t="shared" si="36"/>
        <v>80262.585512980906</v>
      </c>
      <c r="AX39" s="116">
        <f t="shared" si="37"/>
        <v>79086.466044178247</v>
      </c>
      <c r="AY39" s="116">
        <f t="shared" si="38"/>
        <v>1177</v>
      </c>
      <c r="AZ39" s="97">
        <f t="shared" si="39"/>
        <v>0.5538838732451109</v>
      </c>
      <c r="BA39" s="97">
        <f t="shared" si="40"/>
        <v>0.54619013323445964</v>
      </c>
      <c r="BB39" s="401">
        <f t="shared" si="41"/>
        <v>0.80000000000000071</v>
      </c>
      <c r="BC39" s="402">
        <f t="shared" si="42"/>
        <v>2.7463712787141876</v>
      </c>
      <c r="BD39" s="402">
        <f t="shared" si="43"/>
        <v>2.6307469367458474</v>
      </c>
      <c r="BE39" s="402">
        <f t="shared" si="44"/>
        <v>0.12000000000000011</v>
      </c>
      <c r="BF39" s="402">
        <f t="shared" si="45"/>
        <v>1.9344061895767439</v>
      </c>
      <c r="BG39" s="116">
        <f t="shared" si="46"/>
        <v>8368.0630614819838</v>
      </c>
      <c r="BH39" s="116">
        <v>0</v>
      </c>
    </row>
    <row r="40" spans="2:60" s="15" customFormat="1" ht="13.5" customHeight="1">
      <c r="B40" s="6">
        <v>35</v>
      </c>
      <c r="C40" s="13" t="s">
        <v>2</v>
      </c>
      <c r="D40" s="403">
        <v>60596</v>
      </c>
      <c r="E40" s="407">
        <v>175404</v>
      </c>
      <c r="F40" s="403">
        <v>2717513920</v>
      </c>
      <c r="G40" s="403">
        <v>34606</v>
      </c>
      <c r="H40" s="403">
        <v>316175</v>
      </c>
      <c r="I40" s="128">
        <f t="shared" si="1"/>
        <v>44846.424186414944</v>
      </c>
      <c r="J40" s="128">
        <f t="shared" si="2"/>
        <v>15492.884540831452</v>
      </c>
      <c r="K40" s="128">
        <f t="shared" si="3"/>
        <v>78527.247298156391</v>
      </c>
      <c r="L40" s="163">
        <f t="shared" si="48"/>
        <v>0.57109380157106082</v>
      </c>
      <c r="M40" s="286">
        <f t="shared" si="4"/>
        <v>2.8946465113208792</v>
      </c>
      <c r="N40" s="285">
        <f t="shared" si="5"/>
        <v>1.8025529634443913</v>
      </c>
      <c r="O40" s="224">
        <f t="shared" si="6"/>
        <v>8594.9677235708077</v>
      </c>
      <c r="R40" s="212" t="str">
        <f t="shared" si="7"/>
        <v>太子町</v>
      </c>
      <c r="S40" s="116">
        <f t="shared" si="8"/>
        <v>42885.970149253728</v>
      </c>
      <c r="T40" s="116">
        <f t="shared" si="47"/>
        <v>42777.195064072141</v>
      </c>
      <c r="U40" s="116">
        <f t="shared" si="9"/>
        <v>109</v>
      </c>
      <c r="V40" s="212" t="str">
        <f t="shared" si="10"/>
        <v>岬町</v>
      </c>
      <c r="W40" s="116">
        <f t="shared" si="11"/>
        <v>16404.954943357363</v>
      </c>
      <c r="X40" s="116">
        <f t="shared" si="12"/>
        <v>15603.978855079939</v>
      </c>
      <c r="Y40" s="116">
        <f t="shared" si="13"/>
        <v>801</v>
      </c>
      <c r="Z40" s="212" t="str">
        <f t="shared" si="14"/>
        <v>堺市東区</v>
      </c>
      <c r="AA40" s="224">
        <f t="shared" si="15"/>
        <v>81623.837850252647</v>
      </c>
      <c r="AB40" s="116">
        <f t="shared" si="16"/>
        <v>82755.992509363292</v>
      </c>
      <c r="AC40" s="116">
        <f t="shared" si="17"/>
        <v>-1132</v>
      </c>
      <c r="AD40" s="212" t="str">
        <f t="shared" si="18"/>
        <v>西淀川区</v>
      </c>
      <c r="AE40" s="97">
        <f t="shared" si="19"/>
        <v>0.52792405251056884</v>
      </c>
      <c r="AF40" s="97">
        <f t="shared" si="20"/>
        <v>0.51797410510281794</v>
      </c>
      <c r="AG40" s="401">
        <f t="shared" si="21"/>
        <v>1.0000000000000009</v>
      </c>
      <c r="AH40" s="212" t="str">
        <f t="shared" si="22"/>
        <v>富田林市</v>
      </c>
      <c r="AI40" s="285">
        <f t="shared" si="23"/>
        <v>2.6157033462708488</v>
      </c>
      <c r="AJ40" s="402">
        <f t="shared" si="24"/>
        <v>2.5836949446734652</v>
      </c>
      <c r="AK40" s="402">
        <f t="shared" si="25"/>
        <v>4.0000000000000036E-2</v>
      </c>
      <c r="AL40" s="212" t="str">
        <f t="shared" si="26"/>
        <v>和泉市</v>
      </c>
      <c r="AM40" s="285">
        <f t="shared" si="27"/>
        <v>1.971122431599647</v>
      </c>
      <c r="AN40" s="212" t="str">
        <f t="shared" si="28"/>
        <v>岬町</v>
      </c>
      <c r="AO40" s="224">
        <f t="shared" si="29"/>
        <v>8385.4504178456282</v>
      </c>
      <c r="AP40" s="16"/>
      <c r="AQ40" s="116">
        <f t="shared" si="30"/>
        <v>44456.15174059679</v>
      </c>
      <c r="AR40" s="116">
        <f t="shared" si="31"/>
        <v>43196.247425712281</v>
      </c>
      <c r="AS40" s="116">
        <f t="shared" si="32"/>
        <v>1260</v>
      </c>
      <c r="AT40" s="116">
        <f t="shared" si="33"/>
        <v>16187.232980899265</v>
      </c>
      <c r="AU40" s="116">
        <f t="shared" si="34"/>
        <v>16419.765361066886</v>
      </c>
      <c r="AV40" s="116">
        <f t="shared" si="35"/>
        <v>-233</v>
      </c>
      <c r="AW40" s="116">
        <f t="shared" si="36"/>
        <v>80262.585512980906</v>
      </c>
      <c r="AX40" s="116">
        <f t="shared" si="37"/>
        <v>79086.466044178247</v>
      </c>
      <c r="AY40" s="116">
        <f t="shared" si="38"/>
        <v>1177</v>
      </c>
      <c r="AZ40" s="97">
        <f t="shared" si="39"/>
        <v>0.5538838732451109</v>
      </c>
      <c r="BA40" s="97">
        <f t="shared" si="40"/>
        <v>0.54619013323445964</v>
      </c>
      <c r="BB40" s="401">
        <f t="shared" si="41"/>
        <v>0.80000000000000071</v>
      </c>
      <c r="BC40" s="402">
        <f t="shared" si="42"/>
        <v>2.7463712787141876</v>
      </c>
      <c r="BD40" s="402">
        <f t="shared" si="43"/>
        <v>2.6307469367458474</v>
      </c>
      <c r="BE40" s="402">
        <f t="shared" si="44"/>
        <v>0.12000000000000011</v>
      </c>
      <c r="BF40" s="402">
        <f t="shared" si="45"/>
        <v>1.9344061895767439</v>
      </c>
      <c r="BG40" s="116">
        <f t="shared" si="46"/>
        <v>8368.0630614819838</v>
      </c>
      <c r="BH40" s="116">
        <v>0</v>
      </c>
    </row>
    <row r="41" spans="2:60" s="15" customFormat="1" ht="13.5" customHeight="1">
      <c r="B41" s="6">
        <v>36</v>
      </c>
      <c r="C41" s="13" t="s">
        <v>3</v>
      </c>
      <c r="D41" s="403">
        <v>16741</v>
      </c>
      <c r="E41" s="407">
        <v>48934</v>
      </c>
      <c r="F41" s="403">
        <v>712767220</v>
      </c>
      <c r="G41" s="403">
        <v>9769</v>
      </c>
      <c r="H41" s="403">
        <v>87143</v>
      </c>
      <c r="I41" s="128">
        <f t="shared" si="1"/>
        <v>42576.143599546027</v>
      </c>
      <c r="J41" s="128">
        <f t="shared" si="2"/>
        <v>14565.889156823476</v>
      </c>
      <c r="K41" s="128">
        <f t="shared" si="3"/>
        <v>72962.147609786058</v>
      </c>
      <c r="L41" s="163">
        <f t="shared" si="48"/>
        <v>0.58353742309300516</v>
      </c>
      <c r="M41" s="286">
        <f t="shared" si="4"/>
        <v>2.9230034048145273</v>
      </c>
      <c r="N41" s="285">
        <f t="shared" si="5"/>
        <v>1.7808272366861486</v>
      </c>
      <c r="O41" s="224">
        <f t="shared" si="6"/>
        <v>8179.2825585531828</v>
      </c>
      <c r="R41" s="212" t="str">
        <f t="shared" si="7"/>
        <v>城東区</v>
      </c>
      <c r="S41" s="116">
        <f t="shared" si="8"/>
        <v>42791.949122461054</v>
      </c>
      <c r="T41" s="116">
        <f t="shared" si="47"/>
        <v>41765.548879506336</v>
      </c>
      <c r="U41" s="116">
        <f t="shared" si="9"/>
        <v>1026</v>
      </c>
      <c r="V41" s="212" t="str">
        <f t="shared" si="10"/>
        <v>北区</v>
      </c>
      <c r="W41" s="116">
        <f t="shared" si="11"/>
        <v>16393.0961352657</v>
      </c>
      <c r="X41" s="116">
        <f t="shared" si="12"/>
        <v>16713.139999477713</v>
      </c>
      <c r="Y41" s="116">
        <f t="shared" si="13"/>
        <v>-320</v>
      </c>
      <c r="Z41" s="212" t="str">
        <f t="shared" si="14"/>
        <v>港区</v>
      </c>
      <c r="AA41" s="224">
        <f t="shared" si="15"/>
        <v>80917.089108910892</v>
      </c>
      <c r="AB41" s="116">
        <f t="shared" si="16"/>
        <v>80140.172472100108</v>
      </c>
      <c r="AC41" s="116">
        <f t="shared" si="17"/>
        <v>777</v>
      </c>
      <c r="AD41" s="212" t="str">
        <f t="shared" si="18"/>
        <v>東住吉区</v>
      </c>
      <c r="AE41" s="97">
        <f t="shared" si="19"/>
        <v>0.52735330778819078</v>
      </c>
      <c r="AF41" s="97">
        <f t="shared" si="20"/>
        <v>0.5262809604840234</v>
      </c>
      <c r="AG41" s="401">
        <f t="shared" si="21"/>
        <v>0.10000000000000009</v>
      </c>
      <c r="AH41" s="212" t="str">
        <f t="shared" si="22"/>
        <v>城東区</v>
      </c>
      <c r="AI41" s="285">
        <f t="shared" si="23"/>
        <v>2.613843423387892</v>
      </c>
      <c r="AJ41" s="402">
        <f t="shared" si="24"/>
        <v>2.5009743423189348</v>
      </c>
      <c r="AK41" s="402">
        <f t="shared" si="25"/>
        <v>0.10999999999999988</v>
      </c>
      <c r="AL41" s="212" t="str">
        <f t="shared" si="26"/>
        <v>松原市</v>
      </c>
      <c r="AM41" s="285">
        <f t="shared" si="27"/>
        <v>1.9691476907971754</v>
      </c>
      <c r="AN41" s="212" t="str">
        <f t="shared" si="28"/>
        <v>阿倍野区</v>
      </c>
      <c r="AO41" s="224">
        <f t="shared" si="29"/>
        <v>8370.0139780377067</v>
      </c>
      <c r="AP41" s="16"/>
      <c r="AQ41" s="116">
        <f t="shared" si="30"/>
        <v>44456.15174059679</v>
      </c>
      <c r="AR41" s="116">
        <f t="shared" si="31"/>
        <v>43196.247425712281</v>
      </c>
      <c r="AS41" s="116">
        <f t="shared" si="32"/>
        <v>1260</v>
      </c>
      <c r="AT41" s="116">
        <f t="shared" si="33"/>
        <v>16187.232980899265</v>
      </c>
      <c r="AU41" s="116">
        <f t="shared" si="34"/>
        <v>16419.765361066886</v>
      </c>
      <c r="AV41" s="116">
        <f t="shared" si="35"/>
        <v>-233</v>
      </c>
      <c r="AW41" s="116">
        <f t="shared" si="36"/>
        <v>80262.585512980906</v>
      </c>
      <c r="AX41" s="116">
        <f t="shared" si="37"/>
        <v>79086.466044178247</v>
      </c>
      <c r="AY41" s="116">
        <f t="shared" si="38"/>
        <v>1177</v>
      </c>
      <c r="AZ41" s="97">
        <f t="shared" si="39"/>
        <v>0.5538838732451109</v>
      </c>
      <c r="BA41" s="97">
        <f t="shared" si="40"/>
        <v>0.54619013323445964</v>
      </c>
      <c r="BB41" s="401">
        <f t="shared" si="41"/>
        <v>0.80000000000000071</v>
      </c>
      <c r="BC41" s="402">
        <f t="shared" si="42"/>
        <v>2.7463712787141876</v>
      </c>
      <c r="BD41" s="402">
        <f t="shared" si="43"/>
        <v>2.6307469367458474</v>
      </c>
      <c r="BE41" s="402">
        <f t="shared" si="44"/>
        <v>0.12000000000000011</v>
      </c>
      <c r="BF41" s="402">
        <f t="shared" si="45"/>
        <v>1.9344061895767439</v>
      </c>
      <c r="BG41" s="116">
        <f t="shared" si="46"/>
        <v>8368.0630614819838</v>
      </c>
      <c r="BH41" s="116">
        <v>0</v>
      </c>
    </row>
    <row r="42" spans="2:60" s="15" customFormat="1" ht="13.5" customHeight="1">
      <c r="B42" s="6">
        <v>37</v>
      </c>
      <c r="C42" s="13" t="s">
        <v>4</v>
      </c>
      <c r="D42" s="403">
        <v>51067</v>
      </c>
      <c r="E42" s="407">
        <v>150576</v>
      </c>
      <c r="F42" s="403">
        <v>2339659160</v>
      </c>
      <c r="G42" s="403">
        <v>30097</v>
      </c>
      <c r="H42" s="403">
        <v>280352</v>
      </c>
      <c r="I42" s="128">
        <f t="shared" si="1"/>
        <v>45815.480838897922</v>
      </c>
      <c r="J42" s="128">
        <f t="shared" si="2"/>
        <v>15538.061576878121</v>
      </c>
      <c r="K42" s="128">
        <f t="shared" si="3"/>
        <v>77737.288101804166</v>
      </c>
      <c r="L42" s="163">
        <f t="shared" si="48"/>
        <v>0.58936299371414025</v>
      </c>
      <c r="M42" s="286">
        <f t="shared" si="4"/>
        <v>2.9485969412732294</v>
      </c>
      <c r="N42" s="285">
        <f t="shared" si="5"/>
        <v>1.8618637764318351</v>
      </c>
      <c r="O42" s="224">
        <f t="shared" si="6"/>
        <v>8345.4341684739193</v>
      </c>
      <c r="R42" s="212" t="str">
        <f t="shared" si="7"/>
        <v>旭区</v>
      </c>
      <c r="S42" s="116">
        <f t="shared" si="8"/>
        <v>42754.078972467731</v>
      </c>
      <c r="T42" s="116">
        <f t="shared" si="47"/>
        <v>41382.285231189438</v>
      </c>
      <c r="U42" s="116">
        <f t="shared" si="9"/>
        <v>1372</v>
      </c>
      <c r="V42" s="212" t="str">
        <f t="shared" si="10"/>
        <v>城東区</v>
      </c>
      <c r="W42" s="116">
        <f t="shared" si="11"/>
        <v>16371.274858919032</v>
      </c>
      <c r="X42" s="116">
        <f t="shared" si="12"/>
        <v>16699.711057723525</v>
      </c>
      <c r="Y42" s="116">
        <f t="shared" si="13"/>
        <v>-329</v>
      </c>
      <c r="Z42" s="212" t="str">
        <f t="shared" si="14"/>
        <v>堺市南区</v>
      </c>
      <c r="AA42" s="224">
        <f t="shared" si="15"/>
        <v>80710.093163711135</v>
      </c>
      <c r="AB42" s="116">
        <f t="shared" si="16"/>
        <v>78340.750693833339</v>
      </c>
      <c r="AC42" s="116">
        <f t="shared" si="17"/>
        <v>2369</v>
      </c>
      <c r="AD42" s="212" t="str">
        <f t="shared" si="18"/>
        <v>都島区</v>
      </c>
      <c r="AE42" s="97">
        <f t="shared" si="19"/>
        <v>0.52581385343467657</v>
      </c>
      <c r="AF42" s="97">
        <f t="shared" si="20"/>
        <v>0.52219032899094719</v>
      </c>
      <c r="AG42" s="401">
        <f t="shared" si="21"/>
        <v>0.40000000000000036</v>
      </c>
      <c r="AH42" s="212" t="str">
        <f t="shared" si="22"/>
        <v>堺市北区</v>
      </c>
      <c r="AI42" s="285">
        <f t="shared" si="23"/>
        <v>2.6085529120832267</v>
      </c>
      <c r="AJ42" s="402">
        <f t="shared" si="24"/>
        <v>2.4956621306205133</v>
      </c>
      <c r="AK42" s="402">
        <f t="shared" si="25"/>
        <v>0.10999999999999988</v>
      </c>
      <c r="AL42" s="212" t="str">
        <f t="shared" si="26"/>
        <v>東淀川区</v>
      </c>
      <c r="AM42" s="285">
        <f t="shared" si="27"/>
        <v>1.9638063692509402</v>
      </c>
      <c r="AN42" s="212" t="str">
        <f t="shared" si="28"/>
        <v>河南町</v>
      </c>
      <c r="AO42" s="224">
        <f t="shared" si="29"/>
        <v>8366.9114966583402</v>
      </c>
      <c r="AP42" s="16"/>
      <c r="AQ42" s="116">
        <f t="shared" si="30"/>
        <v>44456.15174059679</v>
      </c>
      <c r="AR42" s="116">
        <f t="shared" si="31"/>
        <v>43196.247425712281</v>
      </c>
      <c r="AS42" s="116">
        <f t="shared" si="32"/>
        <v>1260</v>
      </c>
      <c r="AT42" s="116">
        <f t="shared" si="33"/>
        <v>16187.232980899265</v>
      </c>
      <c r="AU42" s="116">
        <f t="shared" si="34"/>
        <v>16419.765361066886</v>
      </c>
      <c r="AV42" s="116">
        <f t="shared" si="35"/>
        <v>-233</v>
      </c>
      <c r="AW42" s="116">
        <f t="shared" si="36"/>
        <v>80262.585512980906</v>
      </c>
      <c r="AX42" s="116">
        <f t="shared" si="37"/>
        <v>79086.466044178247</v>
      </c>
      <c r="AY42" s="116">
        <f t="shared" si="38"/>
        <v>1177</v>
      </c>
      <c r="AZ42" s="97">
        <f t="shared" si="39"/>
        <v>0.5538838732451109</v>
      </c>
      <c r="BA42" s="97">
        <f t="shared" si="40"/>
        <v>0.54619013323445964</v>
      </c>
      <c r="BB42" s="401">
        <f t="shared" si="41"/>
        <v>0.80000000000000071</v>
      </c>
      <c r="BC42" s="402">
        <f t="shared" si="42"/>
        <v>2.7463712787141876</v>
      </c>
      <c r="BD42" s="402">
        <f t="shared" si="43"/>
        <v>2.6307469367458474</v>
      </c>
      <c r="BE42" s="402">
        <f t="shared" si="44"/>
        <v>0.12000000000000011</v>
      </c>
      <c r="BF42" s="402">
        <f t="shared" si="45"/>
        <v>1.9344061895767439</v>
      </c>
      <c r="BG42" s="116">
        <f t="shared" si="46"/>
        <v>8368.0630614819838</v>
      </c>
      <c r="BH42" s="116">
        <v>0</v>
      </c>
    </row>
    <row r="43" spans="2:60" s="15" customFormat="1" ht="13.5" customHeight="1">
      <c r="B43" s="6">
        <v>38</v>
      </c>
      <c r="C43" s="23" t="s">
        <v>46</v>
      </c>
      <c r="D43" s="403">
        <v>10794</v>
      </c>
      <c r="E43" s="407">
        <v>27105</v>
      </c>
      <c r="F43" s="403">
        <v>469651620</v>
      </c>
      <c r="G43" s="403">
        <v>5584</v>
      </c>
      <c r="H43" s="403">
        <v>55072</v>
      </c>
      <c r="I43" s="128">
        <f t="shared" si="1"/>
        <v>43510.433574207891</v>
      </c>
      <c r="J43" s="128">
        <f t="shared" si="2"/>
        <v>17327.12119535141</v>
      </c>
      <c r="K43" s="128">
        <f t="shared" si="3"/>
        <v>84106.665472779365</v>
      </c>
      <c r="L43" s="163">
        <f t="shared" si="48"/>
        <v>0.51732443950342788</v>
      </c>
      <c r="M43" s="286">
        <f t="shared" si="4"/>
        <v>2.5111172873818788</v>
      </c>
      <c r="N43" s="285">
        <f t="shared" si="5"/>
        <v>2.0318022505072864</v>
      </c>
      <c r="O43" s="224">
        <f t="shared" si="6"/>
        <v>8527.956493317839</v>
      </c>
      <c r="R43" s="212" t="str">
        <f t="shared" si="7"/>
        <v>池田市</v>
      </c>
      <c r="S43" s="116">
        <f t="shared" si="8"/>
        <v>42576.143599546027</v>
      </c>
      <c r="T43" s="116">
        <f t="shared" si="47"/>
        <v>42208.659768415862</v>
      </c>
      <c r="U43" s="116">
        <f t="shared" si="9"/>
        <v>367</v>
      </c>
      <c r="V43" s="212" t="str">
        <f t="shared" si="10"/>
        <v>堺市南区</v>
      </c>
      <c r="W43" s="116">
        <f t="shared" si="11"/>
        <v>16362.583397376613</v>
      </c>
      <c r="X43" s="116">
        <f t="shared" si="12"/>
        <v>16384.623911658528</v>
      </c>
      <c r="Y43" s="116">
        <f t="shared" si="13"/>
        <v>-22</v>
      </c>
      <c r="Z43" s="212" t="str">
        <f t="shared" si="14"/>
        <v>和泉市</v>
      </c>
      <c r="AA43" s="224">
        <f t="shared" si="15"/>
        <v>80310.830760182333</v>
      </c>
      <c r="AB43" s="116">
        <f t="shared" si="16"/>
        <v>77902.229394631184</v>
      </c>
      <c r="AC43" s="116">
        <f t="shared" si="17"/>
        <v>2409</v>
      </c>
      <c r="AD43" s="212" t="str">
        <f t="shared" si="18"/>
        <v>大阪市</v>
      </c>
      <c r="AE43" s="97">
        <f t="shared" si="19"/>
        <v>0.52519383008242881</v>
      </c>
      <c r="AF43" s="97">
        <f t="shared" si="20"/>
        <v>0.51943992547171125</v>
      </c>
      <c r="AG43" s="401">
        <f t="shared" si="21"/>
        <v>0.60000000000000053</v>
      </c>
      <c r="AH43" s="212" t="str">
        <f t="shared" si="22"/>
        <v>生野区</v>
      </c>
      <c r="AI43" s="285">
        <f t="shared" si="23"/>
        <v>2.6073970757983842</v>
      </c>
      <c r="AJ43" s="402">
        <f t="shared" si="24"/>
        <v>2.5212427108345175</v>
      </c>
      <c r="AK43" s="402">
        <f t="shared" si="25"/>
        <v>8.9999999999999858E-2</v>
      </c>
      <c r="AL43" s="212" t="str">
        <f t="shared" si="26"/>
        <v>堺市堺区</v>
      </c>
      <c r="AM43" s="285">
        <f t="shared" si="27"/>
        <v>1.9613359023763648</v>
      </c>
      <c r="AN43" s="212" t="str">
        <f t="shared" si="28"/>
        <v>西成区</v>
      </c>
      <c r="AO43" s="224">
        <f t="shared" si="29"/>
        <v>8359.4473735872343</v>
      </c>
      <c r="AP43" s="16"/>
      <c r="AQ43" s="116">
        <f t="shared" si="30"/>
        <v>44456.15174059679</v>
      </c>
      <c r="AR43" s="116">
        <f t="shared" si="31"/>
        <v>43196.247425712281</v>
      </c>
      <c r="AS43" s="116">
        <f t="shared" si="32"/>
        <v>1260</v>
      </c>
      <c r="AT43" s="116">
        <f t="shared" si="33"/>
        <v>16187.232980899265</v>
      </c>
      <c r="AU43" s="116">
        <f t="shared" si="34"/>
        <v>16419.765361066886</v>
      </c>
      <c r="AV43" s="116">
        <f t="shared" si="35"/>
        <v>-233</v>
      </c>
      <c r="AW43" s="116">
        <f t="shared" si="36"/>
        <v>80262.585512980906</v>
      </c>
      <c r="AX43" s="116">
        <f t="shared" si="37"/>
        <v>79086.466044178247</v>
      </c>
      <c r="AY43" s="116">
        <f t="shared" si="38"/>
        <v>1177</v>
      </c>
      <c r="AZ43" s="97">
        <f t="shared" si="39"/>
        <v>0.5538838732451109</v>
      </c>
      <c r="BA43" s="97">
        <f t="shared" si="40"/>
        <v>0.54619013323445964</v>
      </c>
      <c r="BB43" s="401">
        <f t="shared" si="41"/>
        <v>0.80000000000000071</v>
      </c>
      <c r="BC43" s="402">
        <f t="shared" si="42"/>
        <v>2.7463712787141876</v>
      </c>
      <c r="BD43" s="402">
        <f t="shared" si="43"/>
        <v>2.6307469367458474</v>
      </c>
      <c r="BE43" s="402">
        <f t="shared" si="44"/>
        <v>0.12000000000000011</v>
      </c>
      <c r="BF43" s="402">
        <f t="shared" si="45"/>
        <v>1.9344061895767439</v>
      </c>
      <c r="BG43" s="116">
        <f t="shared" si="46"/>
        <v>8368.0630614819838</v>
      </c>
      <c r="BH43" s="116">
        <v>0</v>
      </c>
    </row>
    <row r="44" spans="2:60" s="15" customFormat="1" ht="13.5" customHeight="1">
      <c r="B44" s="6">
        <v>39</v>
      </c>
      <c r="C44" s="23" t="s">
        <v>9</v>
      </c>
      <c r="D44" s="403">
        <v>60444</v>
      </c>
      <c r="E44" s="409">
        <v>164142</v>
      </c>
      <c r="F44" s="405">
        <v>2429700220</v>
      </c>
      <c r="G44" s="405">
        <v>34235</v>
      </c>
      <c r="H44" s="403">
        <v>301219</v>
      </c>
      <c r="I44" s="128">
        <f t="shared" si="1"/>
        <v>40197.541856925418</v>
      </c>
      <c r="J44" s="128">
        <f t="shared" si="2"/>
        <v>14802.428507024406</v>
      </c>
      <c r="K44" s="128">
        <f t="shared" si="3"/>
        <v>70971.234701329056</v>
      </c>
      <c r="L44" s="163">
        <f t="shared" si="48"/>
        <v>0.56639203229435509</v>
      </c>
      <c r="M44" s="286">
        <f t="shared" si="4"/>
        <v>2.7156045265038715</v>
      </c>
      <c r="N44" s="285">
        <f t="shared" si="5"/>
        <v>1.8351122808300131</v>
      </c>
      <c r="O44" s="224">
        <f t="shared" si="6"/>
        <v>8066.2249725282936</v>
      </c>
      <c r="R44" s="212" t="str">
        <f t="shared" si="7"/>
        <v>堺市北区</v>
      </c>
      <c r="S44" s="116">
        <f t="shared" si="8"/>
        <v>42537.442227338623</v>
      </c>
      <c r="T44" s="116">
        <f t="shared" si="47"/>
        <v>41845.68150790505</v>
      </c>
      <c r="U44" s="116">
        <f t="shared" si="9"/>
        <v>691</v>
      </c>
      <c r="V44" s="212" t="str">
        <f t="shared" si="10"/>
        <v>鶴見区</v>
      </c>
      <c r="W44" s="116">
        <f t="shared" si="11"/>
        <v>16357.668878311457</v>
      </c>
      <c r="X44" s="116">
        <f t="shared" si="12"/>
        <v>16774.630277163571</v>
      </c>
      <c r="Y44" s="116">
        <f t="shared" si="13"/>
        <v>-417</v>
      </c>
      <c r="Z44" s="212" t="str">
        <f t="shared" si="14"/>
        <v>西淀川区</v>
      </c>
      <c r="AA44" s="224">
        <f t="shared" si="15"/>
        <v>80307.332115762852</v>
      </c>
      <c r="AB44" s="116">
        <f t="shared" si="16"/>
        <v>79335.79914718424</v>
      </c>
      <c r="AC44" s="116">
        <f t="shared" si="17"/>
        <v>971</v>
      </c>
      <c r="AD44" s="212" t="str">
        <f t="shared" si="18"/>
        <v>淀川区</v>
      </c>
      <c r="AE44" s="97">
        <f t="shared" si="19"/>
        <v>0.52430570886131833</v>
      </c>
      <c r="AF44" s="97">
        <f t="shared" si="20"/>
        <v>0.51588385217549604</v>
      </c>
      <c r="AG44" s="401">
        <f t="shared" si="21"/>
        <v>0.80000000000000071</v>
      </c>
      <c r="AH44" s="212" t="str">
        <f t="shared" si="22"/>
        <v>藤井寺市</v>
      </c>
      <c r="AI44" s="285">
        <f t="shared" si="23"/>
        <v>2.6033081020465376</v>
      </c>
      <c r="AJ44" s="402">
        <f t="shared" si="24"/>
        <v>2.5031301165366466</v>
      </c>
      <c r="AK44" s="402">
        <f t="shared" si="25"/>
        <v>0.10000000000000009</v>
      </c>
      <c r="AL44" s="212" t="str">
        <f t="shared" si="26"/>
        <v>西区</v>
      </c>
      <c r="AM44" s="285">
        <f t="shared" si="27"/>
        <v>1.9607211848036059</v>
      </c>
      <c r="AN44" s="212" t="str">
        <f t="shared" si="28"/>
        <v>箕面市</v>
      </c>
      <c r="AO44" s="224">
        <f t="shared" si="29"/>
        <v>8358.7811202860448</v>
      </c>
      <c r="AP44" s="16"/>
      <c r="AQ44" s="116">
        <f t="shared" si="30"/>
        <v>44456.15174059679</v>
      </c>
      <c r="AR44" s="116">
        <f t="shared" si="31"/>
        <v>43196.247425712281</v>
      </c>
      <c r="AS44" s="116">
        <f t="shared" si="32"/>
        <v>1260</v>
      </c>
      <c r="AT44" s="116">
        <f t="shared" si="33"/>
        <v>16187.232980899265</v>
      </c>
      <c r="AU44" s="116">
        <f t="shared" si="34"/>
        <v>16419.765361066886</v>
      </c>
      <c r="AV44" s="116">
        <f t="shared" si="35"/>
        <v>-233</v>
      </c>
      <c r="AW44" s="116">
        <f t="shared" si="36"/>
        <v>80262.585512980906</v>
      </c>
      <c r="AX44" s="116">
        <f t="shared" si="37"/>
        <v>79086.466044178247</v>
      </c>
      <c r="AY44" s="116">
        <f t="shared" si="38"/>
        <v>1177</v>
      </c>
      <c r="AZ44" s="97">
        <f t="shared" si="39"/>
        <v>0.5538838732451109</v>
      </c>
      <c r="BA44" s="97">
        <f t="shared" si="40"/>
        <v>0.54619013323445964</v>
      </c>
      <c r="BB44" s="401">
        <f t="shared" si="41"/>
        <v>0.80000000000000071</v>
      </c>
      <c r="BC44" s="402">
        <f t="shared" si="42"/>
        <v>2.7463712787141876</v>
      </c>
      <c r="BD44" s="402">
        <f t="shared" si="43"/>
        <v>2.6307469367458474</v>
      </c>
      <c r="BE44" s="402">
        <f t="shared" si="44"/>
        <v>0.12000000000000011</v>
      </c>
      <c r="BF44" s="402">
        <f t="shared" si="45"/>
        <v>1.9344061895767439</v>
      </c>
      <c r="BG44" s="116">
        <f t="shared" si="46"/>
        <v>8368.0630614819838</v>
      </c>
      <c r="BH44" s="116">
        <v>0</v>
      </c>
    </row>
    <row r="45" spans="2:60" s="15" customFormat="1" ht="13.5" customHeight="1">
      <c r="B45" s="6">
        <v>40</v>
      </c>
      <c r="C45" s="23" t="s">
        <v>47</v>
      </c>
      <c r="D45" s="403">
        <v>13161</v>
      </c>
      <c r="E45" s="409">
        <v>27556</v>
      </c>
      <c r="F45" s="405">
        <v>478256380</v>
      </c>
      <c r="G45" s="405">
        <v>6262</v>
      </c>
      <c r="H45" s="403">
        <v>53397</v>
      </c>
      <c r="I45" s="128">
        <f t="shared" si="1"/>
        <v>36338.908897500187</v>
      </c>
      <c r="J45" s="128">
        <f t="shared" si="2"/>
        <v>17355.798374219772</v>
      </c>
      <c r="K45" s="128">
        <f t="shared" si="3"/>
        <v>76374.381986585751</v>
      </c>
      <c r="L45" s="163">
        <f t="shared" si="48"/>
        <v>0.47579971126814075</v>
      </c>
      <c r="M45" s="286">
        <f t="shared" si="4"/>
        <v>2.0937618721981615</v>
      </c>
      <c r="N45" s="285">
        <f t="shared" si="5"/>
        <v>1.9377631005951517</v>
      </c>
      <c r="O45" s="224">
        <f t="shared" si="6"/>
        <v>8956.6151656460097</v>
      </c>
      <c r="R45" s="212" t="str">
        <f t="shared" si="7"/>
        <v>守口市</v>
      </c>
      <c r="S45" s="116">
        <f t="shared" si="8"/>
        <v>42526.867305626707</v>
      </c>
      <c r="T45" s="116">
        <f t="shared" si="47"/>
        <v>41475.077898859185</v>
      </c>
      <c r="U45" s="116">
        <f t="shared" si="9"/>
        <v>1052</v>
      </c>
      <c r="V45" s="212" t="str">
        <f t="shared" si="10"/>
        <v>東大阪市</v>
      </c>
      <c r="W45" s="116">
        <f t="shared" si="11"/>
        <v>16346.266637728068</v>
      </c>
      <c r="X45" s="116">
        <f t="shared" si="12"/>
        <v>16463.179867440766</v>
      </c>
      <c r="Y45" s="116">
        <f t="shared" si="13"/>
        <v>-117</v>
      </c>
      <c r="Z45" s="212" t="str">
        <f t="shared" si="14"/>
        <v>羽曳野市</v>
      </c>
      <c r="AA45" s="224">
        <f t="shared" si="15"/>
        <v>80022.320037541067</v>
      </c>
      <c r="AB45" s="116">
        <f t="shared" si="16"/>
        <v>78028.782523318601</v>
      </c>
      <c r="AC45" s="116">
        <f t="shared" si="17"/>
        <v>1993</v>
      </c>
      <c r="AD45" s="212" t="str">
        <f t="shared" si="18"/>
        <v>中央区</v>
      </c>
      <c r="AE45" s="97">
        <f t="shared" si="19"/>
        <v>0.52209886887306245</v>
      </c>
      <c r="AF45" s="97">
        <f t="shared" si="20"/>
        <v>0.51543042772062808</v>
      </c>
      <c r="AG45" s="401">
        <f t="shared" si="21"/>
        <v>0.70000000000000062</v>
      </c>
      <c r="AH45" s="212" t="str">
        <f t="shared" si="22"/>
        <v>東成区</v>
      </c>
      <c r="AI45" s="285">
        <f t="shared" si="23"/>
        <v>2.5928672610615782</v>
      </c>
      <c r="AJ45" s="402">
        <f t="shared" si="24"/>
        <v>2.5406273780333137</v>
      </c>
      <c r="AK45" s="402">
        <f t="shared" si="25"/>
        <v>4.9999999999999822E-2</v>
      </c>
      <c r="AL45" s="212" t="str">
        <f t="shared" si="26"/>
        <v>摂津市</v>
      </c>
      <c r="AM45" s="285">
        <f t="shared" si="27"/>
        <v>1.9578509039203738</v>
      </c>
      <c r="AN45" s="212" t="str">
        <f t="shared" si="28"/>
        <v>枚方市</v>
      </c>
      <c r="AO45" s="224">
        <f t="shared" si="29"/>
        <v>8356.6269278404725</v>
      </c>
      <c r="AP45" s="16"/>
      <c r="AQ45" s="116">
        <f t="shared" si="30"/>
        <v>44456.15174059679</v>
      </c>
      <c r="AR45" s="116">
        <f t="shared" si="31"/>
        <v>43196.247425712281</v>
      </c>
      <c r="AS45" s="116">
        <f t="shared" si="32"/>
        <v>1260</v>
      </c>
      <c r="AT45" s="116">
        <f t="shared" si="33"/>
        <v>16187.232980899265</v>
      </c>
      <c r="AU45" s="116">
        <f t="shared" si="34"/>
        <v>16419.765361066886</v>
      </c>
      <c r="AV45" s="116">
        <f t="shared" si="35"/>
        <v>-233</v>
      </c>
      <c r="AW45" s="116">
        <f t="shared" si="36"/>
        <v>80262.585512980906</v>
      </c>
      <c r="AX45" s="116">
        <f t="shared" si="37"/>
        <v>79086.466044178247</v>
      </c>
      <c r="AY45" s="116">
        <f t="shared" si="38"/>
        <v>1177</v>
      </c>
      <c r="AZ45" s="97">
        <f t="shared" si="39"/>
        <v>0.5538838732451109</v>
      </c>
      <c r="BA45" s="97">
        <f t="shared" si="40"/>
        <v>0.54619013323445964</v>
      </c>
      <c r="BB45" s="401">
        <f t="shared" si="41"/>
        <v>0.80000000000000071</v>
      </c>
      <c r="BC45" s="402">
        <f t="shared" si="42"/>
        <v>2.7463712787141876</v>
      </c>
      <c r="BD45" s="402">
        <f t="shared" si="43"/>
        <v>2.6307469367458474</v>
      </c>
      <c r="BE45" s="402">
        <f t="shared" si="44"/>
        <v>0.12000000000000011</v>
      </c>
      <c r="BF45" s="402">
        <f t="shared" si="45"/>
        <v>1.9344061895767439</v>
      </c>
      <c r="BG45" s="116">
        <f t="shared" si="46"/>
        <v>8368.0630614819838</v>
      </c>
      <c r="BH45" s="116">
        <v>0</v>
      </c>
    </row>
    <row r="46" spans="2:60" s="15" customFormat="1" ht="13.5" customHeight="1">
      <c r="B46" s="6">
        <v>41</v>
      </c>
      <c r="C46" s="23" t="s">
        <v>14</v>
      </c>
      <c r="D46" s="403">
        <v>24206</v>
      </c>
      <c r="E46" s="407">
        <v>62333</v>
      </c>
      <c r="F46" s="403">
        <v>1029405350</v>
      </c>
      <c r="G46" s="403">
        <v>12406</v>
      </c>
      <c r="H46" s="403">
        <v>123684</v>
      </c>
      <c r="I46" s="128">
        <f t="shared" si="1"/>
        <v>42526.867305626707</v>
      </c>
      <c r="J46" s="128">
        <f t="shared" si="2"/>
        <v>16514.612644987406</v>
      </c>
      <c r="K46" s="128">
        <f t="shared" si="3"/>
        <v>82976.410607770435</v>
      </c>
      <c r="L46" s="163">
        <f t="shared" si="48"/>
        <v>0.51251755763033957</v>
      </c>
      <c r="M46" s="286">
        <f t="shared" si="4"/>
        <v>2.5751053457820374</v>
      </c>
      <c r="N46" s="285">
        <f t="shared" si="5"/>
        <v>1.9842459050583159</v>
      </c>
      <c r="O46" s="224">
        <f t="shared" si="6"/>
        <v>8322.8659325377575</v>
      </c>
      <c r="R46" s="212" t="str">
        <f t="shared" si="7"/>
        <v>忠岡町</v>
      </c>
      <c r="S46" s="116">
        <f t="shared" si="8"/>
        <v>42400.718439958946</v>
      </c>
      <c r="T46" s="116">
        <f t="shared" si="47"/>
        <v>41258.321065545038</v>
      </c>
      <c r="U46" s="116">
        <f t="shared" si="9"/>
        <v>1143</v>
      </c>
      <c r="V46" s="212" t="str">
        <f t="shared" si="10"/>
        <v>松原市</v>
      </c>
      <c r="W46" s="116">
        <f t="shared" si="11"/>
        <v>16335.550016993317</v>
      </c>
      <c r="X46" s="116">
        <f t="shared" si="12"/>
        <v>16618.368782722515</v>
      </c>
      <c r="Y46" s="116">
        <f t="shared" si="13"/>
        <v>-282</v>
      </c>
      <c r="Z46" s="212" t="str">
        <f t="shared" si="14"/>
        <v>中央区</v>
      </c>
      <c r="AA46" s="224">
        <f t="shared" si="15"/>
        <v>79708.04413239719</v>
      </c>
      <c r="AB46" s="116">
        <f t="shared" si="16"/>
        <v>77227.155462184877</v>
      </c>
      <c r="AC46" s="116">
        <f t="shared" si="17"/>
        <v>2481</v>
      </c>
      <c r="AD46" s="212" t="str">
        <f t="shared" si="18"/>
        <v>堺市中区</v>
      </c>
      <c r="AE46" s="97">
        <f t="shared" si="19"/>
        <v>0.5203999354942751</v>
      </c>
      <c r="AF46" s="97">
        <f t="shared" si="20"/>
        <v>0.50831180500954731</v>
      </c>
      <c r="AG46" s="401">
        <f t="shared" si="21"/>
        <v>1.2000000000000011</v>
      </c>
      <c r="AH46" s="212" t="str">
        <f t="shared" si="22"/>
        <v>和泉市</v>
      </c>
      <c r="AI46" s="285">
        <f t="shared" si="23"/>
        <v>2.5775462962962963</v>
      </c>
      <c r="AJ46" s="402">
        <f t="shared" si="24"/>
        <v>2.4153346653346652</v>
      </c>
      <c r="AK46" s="402">
        <f t="shared" si="25"/>
        <v>0.16000000000000014</v>
      </c>
      <c r="AL46" s="212" t="str">
        <f t="shared" si="26"/>
        <v>岬町</v>
      </c>
      <c r="AM46" s="285">
        <f t="shared" si="27"/>
        <v>1.9563594232749744</v>
      </c>
      <c r="AN46" s="212" t="str">
        <f t="shared" si="28"/>
        <v>東住吉区</v>
      </c>
      <c r="AO46" s="224">
        <f t="shared" si="29"/>
        <v>8351.3288299040432</v>
      </c>
      <c r="AP46" s="16"/>
      <c r="AQ46" s="116">
        <f t="shared" si="30"/>
        <v>44456.15174059679</v>
      </c>
      <c r="AR46" s="116">
        <f t="shared" si="31"/>
        <v>43196.247425712281</v>
      </c>
      <c r="AS46" s="116">
        <f t="shared" si="32"/>
        <v>1260</v>
      </c>
      <c r="AT46" s="116">
        <f t="shared" si="33"/>
        <v>16187.232980899265</v>
      </c>
      <c r="AU46" s="116">
        <f t="shared" si="34"/>
        <v>16419.765361066886</v>
      </c>
      <c r="AV46" s="116">
        <f t="shared" si="35"/>
        <v>-233</v>
      </c>
      <c r="AW46" s="116">
        <f t="shared" si="36"/>
        <v>80262.585512980906</v>
      </c>
      <c r="AX46" s="116">
        <f t="shared" si="37"/>
        <v>79086.466044178247</v>
      </c>
      <c r="AY46" s="116">
        <f t="shared" si="38"/>
        <v>1177</v>
      </c>
      <c r="AZ46" s="97">
        <f t="shared" si="39"/>
        <v>0.5538838732451109</v>
      </c>
      <c r="BA46" s="97">
        <f t="shared" si="40"/>
        <v>0.54619013323445964</v>
      </c>
      <c r="BB46" s="401">
        <f t="shared" si="41"/>
        <v>0.80000000000000071</v>
      </c>
      <c r="BC46" s="402">
        <f t="shared" si="42"/>
        <v>2.7463712787141876</v>
      </c>
      <c r="BD46" s="402">
        <f t="shared" si="43"/>
        <v>2.6307469367458474</v>
      </c>
      <c r="BE46" s="402">
        <f t="shared" si="44"/>
        <v>0.12000000000000011</v>
      </c>
      <c r="BF46" s="402">
        <f t="shared" si="45"/>
        <v>1.9344061895767439</v>
      </c>
      <c r="BG46" s="116">
        <f t="shared" si="46"/>
        <v>8368.0630614819838</v>
      </c>
      <c r="BH46" s="116">
        <v>0</v>
      </c>
    </row>
    <row r="47" spans="2:60" s="15" customFormat="1" ht="13.5" customHeight="1">
      <c r="B47" s="6">
        <v>42</v>
      </c>
      <c r="C47" s="23" t="s">
        <v>15</v>
      </c>
      <c r="D47" s="403">
        <v>63271</v>
      </c>
      <c r="E47" s="407">
        <v>162736</v>
      </c>
      <c r="F47" s="403">
        <v>2415516440</v>
      </c>
      <c r="G47" s="403">
        <v>34496</v>
      </c>
      <c r="H47" s="403">
        <v>289054</v>
      </c>
      <c r="I47" s="128">
        <f t="shared" si="1"/>
        <v>38177.307771332838</v>
      </c>
      <c r="J47" s="128">
        <f t="shared" si="2"/>
        <v>14843.159718808376</v>
      </c>
      <c r="K47" s="128">
        <f t="shared" si="3"/>
        <v>70023.087894248602</v>
      </c>
      <c r="L47" s="163">
        <f t="shared" si="48"/>
        <v>0.54521028591297749</v>
      </c>
      <c r="M47" s="286">
        <f t="shared" si="4"/>
        <v>2.5720472254271307</v>
      </c>
      <c r="N47" s="285">
        <f t="shared" si="5"/>
        <v>1.776214236554911</v>
      </c>
      <c r="O47" s="224">
        <f t="shared" si="6"/>
        <v>8356.6269278404725</v>
      </c>
      <c r="R47" s="212" t="str">
        <f t="shared" si="7"/>
        <v>西淀川区</v>
      </c>
      <c r="S47" s="116">
        <f t="shared" si="8"/>
        <v>42396.172216865685</v>
      </c>
      <c r="T47" s="116">
        <f t="shared" si="47"/>
        <v>41093.889565879668</v>
      </c>
      <c r="U47" s="116">
        <f t="shared" si="9"/>
        <v>1302</v>
      </c>
      <c r="V47" s="212" t="str">
        <f t="shared" si="10"/>
        <v>淀川区</v>
      </c>
      <c r="W47" s="116">
        <f t="shared" si="11"/>
        <v>16332.603663627286</v>
      </c>
      <c r="X47" s="116">
        <f t="shared" si="12"/>
        <v>16499.016591199146</v>
      </c>
      <c r="Y47" s="116">
        <f t="shared" si="13"/>
        <v>-166</v>
      </c>
      <c r="Z47" s="212" t="str">
        <f t="shared" si="14"/>
        <v>高石市</v>
      </c>
      <c r="AA47" s="224">
        <f t="shared" si="15"/>
        <v>79088.458080906785</v>
      </c>
      <c r="AB47" s="116">
        <f t="shared" si="16"/>
        <v>75991.982200647253</v>
      </c>
      <c r="AC47" s="116">
        <f t="shared" si="17"/>
        <v>3096</v>
      </c>
      <c r="AD47" s="212" t="str">
        <f t="shared" si="18"/>
        <v>藤井寺市</v>
      </c>
      <c r="AE47" s="97">
        <f t="shared" si="19"/>
        <v>0.51761517615176156</v>
      </c>
      <c r="AF47" s="97">
        <f t="shared" si="20"/>
        <v>0.51748049696619469</v>
      </c>
      <c r="AG47" s="401">
        <f t="shared" si="21"/>
        <v>0.10000000000000009</v>
      </c>
      <c r="AH47" s="212" t="str">
        <f t="shared" si="22"/>
        <v>守口市</v>
      </c>
      <c r="AI47" s="285">
        <f t="shared" si="23"/>
        <v>2.5751053457820374</v>
      </c>
      <c r="AJ47" s="402">
        <f t="shared" si="24"/>
        <v>2.4727992508087859</v>
      </c>
      <c r="AK47" s="402">
        <f t="shared" si="25"/>
        <v>0.10999999999999988</v>
      </c>
      <c r="AL47" s="212" t="str">
        <f t="shared" si="26"/>
        <v>貝塚市</v>
      </c>
      <c r="AM47" s="285">
        <f t="shared" si="27"/>
        <v>1.9377631005951517</v>
      </c>
      <c r="AN47" s="212" t="str">
        <f t="shared" si="28"/>
        <v>浪速区</v>
      </c>
      <c r="AO47" s="224">
        <f t="shared" si="29"/>
        <v>8345.6459903381638</v>
      </c>
      <c r="AP47" s="16"/>
      <c r="AQ47" s="116">
        <f t="shared" si="30"/>
        <v>44456.15174059679</v>
      </c>
      <c r="AR47" s="116">
        <f t="shared" si="31"/>
        <v>43196.247425712281</v>
      </c>
      <c r="AS47" s="116">
        <f t="shared" si="32"/>
        <v>1260</v>
      </c>
      <c r="AT47" s="116">
        <f t="shared" si="33"/>
        <v>16187.232980899265</v>
      </c>
      <c r="AU47" s="116">
        <f t="shared" si="34"/>
        <v>16419.765361066886</v>
      </c>
      <c r="AV47" s="116">
        <f t="shared" si="35"/>
        <v>-233</v>
      </c>
      <c r="AW47" s="116">
        <f t="shared" si="36"/>
        <v>80262.585512980906</v>
      </c>
      <c r="AX47" s="116">
        <f t="shared" si="37"/>
        <v>79086.466044178247</v>
      </c>
      <c r="AY47" s="116">
        <f t="shared" si="38"/>
        <v>1177</v>
      </c>
      <c r="AZ47" s="97">
        <f t="shared" si="39"/>
        <v>0.5538838732451109</v>
      </c>
      <c r="BA47" s="97">
        <f t="shared" si="40"/>
        <v>0.54619013323445964</v>
      </c>
      <c r="BB47" s="401">
        <f t="shared" si="41"/>
        <v>0.80000000000000071</v>
      </c>
      <c r="BC47" s="402">
        <f t="shared" si="42"/>
        <v>2.7463712787141876</v>
      </c>
      <c r="BD47" s="402">
        <f t="shared" si="43"/>
        <v>2.6307469367458474</v>
      </c>
      <c r="BE47" s="402">
        <f t="shared" si="44"/>
        <v>0.12000000000000011</v>
      </c>
      <c r="BF47" s="402">
        <f t="shared" si="45"/>
        <v>1.9344061895767439</v>
      </c>
      <c r="BG47" s="116">
        <f t="shared" si="46"/>
        <v>8368.0630614819838</v>
      </c>
      <c r="BH47" s="116">
        <v>0</v>
      </c>
    </row>
    <row r="48" spans="2:60" s="15" customFormat="1" ht="13.5" customHeight="1">
      <c r="B48" s="6">
        <v>43</v>
      </c>
      <c r="C48" s="23" t="s">
        <v>10</v>
      </c>
      <c r="D48" s="403">
        <v>38793</v>
      </c>
      <c r="E48" s="407">
        <v>110362</v>
      </c>
      <c r="F48" s="403">
        <v>1720154920</v>
      </c>
      <c r="G48" s="403">
        <v>22447</v>
      </c>
      <c r="H48" s="403">
        <v>198928</v>
      </c>
      <c r="I48" s="128">
        <f t="shared" si="1"/>
        <v>44341.889516149822</v>
      </c>
      <c r="J48" s="128">
        <f t="shared" si="2"/>
        <v>15586.478316811947</v>
      </c>
      <c r="K48" s="128">
        <f t="shared" si="3"/>
        <v>76631.840335011366</v>
      </c>
      <c r="L48" s="163">
        <f t="shared" si="48"/>
        <v>0.57863532080529989</v>
      </c>
      <c r="M48" s="286">
        <f t="shared" si="4"/>
        <v>2.8448946974969709</v>
      </c>
      <c r="N48" s="285">
        <f t="shared" si="5"/>
        <v>1.8025044852394847</v>
      </c>
      <c r="O48" s="224">
        <f t="shared" si="6"/>
        <v>8647.1231802461189</v>
      </c>
      <c r="R48" s="212" t="str">
        <f t="shared" si="7"/>
        <v>東成区</v>
      </c>
      <c r="S48" s="116">
        <f t="shared" si="8"/>
        <v>42141.129905841182</v>
      </c>
      <c r="T48" s="116">
        <f t="shared" si="47"/>
        <v>42523.656041261522</v>
      </c>
      <c r="U48" s="116">
        <f t="shared" si="9"/>
        <v>-383</v>
      </c>
      <c r="V48" s="212" t="str">
        <f t="shared" si="10"/>
        <v>羽曳野市</v>
      </c>
      <c r="W48" s="116">
        <f t="shared" si="11"/>
        <v>16319.988898459183</v>
      </c>
      <c r="X48" s="116">
        <f t="shared" si="12"/>
        <v>16536.062213899291</v>
      </c>
      <c r="Y48" s="116">
        <f t="shared" si="13"/>
        <v>-216</v>
      </c>
      <c r="Z48" s="212" t="str">
        <f t="shared" si="14"/>
        <v>豊中市</v>
      </c>
      <c r="AA48" s="224">
        <f t="shared" si="15"/>
        <v>78527.247298156391</v>
      </c>
      <c r="AB48" s="116">
        <f t="shared" si="16"/>
        <v>78038.504322592344</v>
      </c>
      <c r="AC48" s="116">
        <f t="shared" si="17"/>
        <v>488</v>
      </c>
      <c r="AD48" s="212" t="str">
        <f t="shared" si="18"/>
        <v>泉大津市</v>
      </c>
      <c r="AE48" s="97">
        <f t="shared" si="19"/>
        <v>0.51732443950342788</v>
      </c>
      <c r="AF48" s="97">
        <f t="shared" si="20"/>
        <v>0.51278613159659037</v>
      </c>
      <c r="AG48" s="401">
        <f t="shared" si="21"/>
        <v>0.40000000000000036</v>
      </c>
      <c r="AH48" s="212" t="str">
        <f t="shared" si="22"/>
        <v>平野区</v>
      </c>
      <c r="AI48" s="285">
        <f t="shared" si="23"/>
        <v>2.5727037969840914</v>
      </c>
      <c r="AJ48" s="402">
        <f t="shared" si="24"/>
        <v>2.5130330602596898</v>
      </c>
      <c r="AK48" s="402">
        <f t="shared" si="25"/>
        <v>6.0000000000000053E-2</v>
      </c>
      <c r="AL48" s="212" t="str">
        <f t="shared" si="26"/>
        <v>北区</v>
      </c>
      <c r="AM48" s="285">
        <f t="shared" si="27"/>
        <v>1.9375845410628019</v>
      </c>
      <c r="AN48" s="212" t="str">
        <f t="shared" si="28"/>
        <v>吹田市</v>
      </c>
      <c r="AO48" s="224">
        <f t="shared" si="29"/>
        <v>8345.4341684739193</v>
      </c>
      <c r="AP48" s="16"/>
      <c r="AQ48" s="116">
        <f t="shared" si="30"/>
        <v>44456.15174059679</v>
      </c>
      <c r="AR48" s="116">
        <f t="shared" si="31"/>
        <v>43196.247425712281</v>
      </c>
      <c r="AS48" s="116">
        <f t="shared" si="32"/>
        <v>1260</v>
      </c>
      <c r="AT48" s="116">
        <f t="shared" si="33"/>
        <v>16187.232980899265</v>
      </c>
      <c r="AU48" s="116">
        <f t="shared" si="34"/>
        <v>16419.765361066886</v>
      </c>
      <c r="AV48" s="116">
        <f t="shared" si="35"/>
        <v>-233</v>
      </c>
      <c r="AW48" s="116">
        <f t="shared" si="36"/>
        <v>80262.585512980906</v>
      </c>
      <c r="AX48" s="116">
        <f t="shared" si="37"/>
        <v>79086.466044178247</v>
      </c>
      <c r="AY48" s="116">
        <f t="shared" si="38"/>
        <v>1177</v>
      </c>
      <c r="AZ48" s="97">
        <f t="shared" si="39"/>
        <v>0.5538838732451109</v>
      </c>
      <c r="BA48" s="97">
        <f t="shared" si="40"/>
        <v>0.54619013323445964</v>
      </c>
      <c r="BB48" s="401">
        <f t="shared" si="41"/>
        <v>0.80000000000000071</v>
      </c>
      <c r="BC48" s="402">
        <f t="shared" si="42"/>
        <v>2.7463712787141876</v>
      </c>
      <c r="BD48" s="402">
        <f t="shared" si="43"/>
        <v>2.6307469367458474</v>
      </c>
      <c r="BE48" s="402">
        <f t="shared" si="44"/>
        <v>0.12000000000000011</v>
      </c>
      <c r="BF48" s="402">
        <f t="shared" si="45"/>
        <v>1.9344061895767439</v>
      </c>
      <c r="BG48" s="116">
        <f t="shared" si="46"/>
        <v>8368.0630614819838</v>
      </c>
      <c r="BH48" s="116">
        <v>0</v>
      </c>
    </row>
    <row r="49" spans="2:60" s="15" customFormat="1" ht="13.5" customHeight="1">
      <c r="B49" s="6">
        <v>44</v>
      </c>
      <c r="C49" s="23" t="s">
        <v>22</v>
      </c>
      <c r="D49" s="403">
        <v>42898</v>
      </c>
      <c r="E49" s="407">
        <v>122145</v>
      </c>
      <c r="F49" s="403">
        <v>2015492550</v>
      </c>
      <c r="G49" s="403">
        <v>23760</v>
      </c>
      <c r="H49" s="403">
        <v>236583</v>
      </c>
      <c r="I49" s="128">
        <f t="shared" si="1"/>
        <v>46983.368688516945</v>
      </c>
      <c r="J49" s="128">
        <f t="shared" si="2"/>
        <v>16500.819108436695</v>
      </c>
      <c r="K49" s="128">
        <f t="shared" si="3"/>
        <v>84827.127525252523</v>
      </c>
      <c r="L49" s="163">
        <f t="shared" si="48"/>
        <v>0.55387197538346777</v>
      </c>
      <c r="M49" s="286">
        <f t="shared" si="4"/>
        <v>2.8473355401184204</v>
      </c>
      <c r="N49" s="285">
        <f t="shared" si="5"/>
        <v>1.9369028613533097</v>
      </c>
      <c r="O49" s="224">
        <f t="shared" si="6"/>
        <v>8519.1774134236184</v>
      </c>
      <c r="R49" s="212" t="str">
        <f t="shared" si="7"/>
        <v>天王寺区</v>
      </c>
      <c r="S49" s="116">
        <f t="shared" si="8"/>
        <v>42129.758849557526</v>
      </c>
      <c r="T49" s="116">
        <f t="shared" si="47"/>
        <v>41977.496868238239</v>
      </c>
      <c r="U49" s="116">
        <f t="shared" si="9"/>
        <v>153</v>
      </c>
      <c r="V49" s="212" t="str">
        <f t="shared" si="10"/>
        <v>堺市堺区</v>
      </c>
      <c r="W49" s="116">
        <f t="shared" si="11"/>
        <v>16314.01172125883</v>
      </c>
      <c r="X49" s="116">
        <f t="shared" si="12"/>
        <v>16760.869729432769</v>
      </c>
      <c r="Y49" s="116">
        <f t="shared" si="13"/>
        <v>-447</v>
      </c>
      <c r="Z49" s="212" t="str">
        <f t="shared" si="14"/>
        <v>大正区</v>
      </c>
      <c r="AA49" s="224">
        <f t="shared" si="15"/>
        <v>78166.864560639064</v>
      </c>
      <c r="AB49" s="116">
        <f t="shared" si="16"/>
        <v>75645.630723229304</v>
      </c>
      <c r="AC49" s="116">
        <f t="shared" si="17"/>
        <v>2521</v>
      </c>
      <c r="AD49" s="212" t="str">
        <f t="shared" si="18"/>
        <v>堺市北区</v>
      </c>
      <c r="AE49" s="97">
        <f t="shared" si="19"/>
        <v>0.51679884028310741</v>
      </c>
      <c r="AF49" s="97">
        <f t="shared" si="20"/>
        <v>0.51169242964724537</v>
      </c>
      <c r="AG49" s="401">
        <f t="shared" si="21"/>
        <v>0.50000000000000044</v>
      </c>
      <c r="AH49" s="212" t="str">
        <f t="shared" si="22"/>
        <v>枚方市</v>
      </c>
      <c r="AI49" s="285">
        <f t="shared" si="23"/>
        <v>2.5720472254271307</v>
      </c>
      <c r="AJ49" s="402">
        <f t="shared" si="24"/>
        <v>2.4353503709810389</v>
      </c>
      <c r="AK49" s="402">
        <f t="shared" si="25"/>
        <v>0.12999999999999989</v>
      </c>
      <c r="AL49" s="212" t="str">
        <f t="shared" si="26"/>
        <v>岸和田市</v>
      </c>
      <c r="AM49" s="285">
        <f t="shared" si="27"/>
        <v>1.9374289826528293</v>
      </c>
      <c r="AN49" s="212" t="str">
        <f t="shared" si="28"/>
        <v>守口市</v>
      </c>
      <c r="AO49" s="224">
        <f t="shared" si="29"/>
        <v>8322.8659325377575</v>
      </c>
      <c r="AP49" s="16"/>
      <c r="AQ49" s="116">
        <f t="shared" si="30"/>
        <v>44456.15174059679</v>
      </c>
      <c r="AR49" s="116">
        <f t="shared" si="31"/>
        <v>43196.247425712281</v>
      </c>
      <c r="AS49" s="116">
        <f t="shared" si="32"/>
        <v>1260</v>
      </c>
      <c r="AT49" s="116">
        <f t="shared" si="33"/>
        <v>16187.232980899265</v>
      </c>
      <c r="AU49" s="116">
        <f t="shared" si="34"/>
        <v>16419.765361066886</v>
      </c>
      <c r="AV49" s="116">
        <f t="shared" si="35"/>
        <v>-233</v>
      </c>
      <c r="AW49" s="116">
        <f t="shared" si="36"/>
        <v>80262.585512980906</v>
      </c>
      <c r="AX49" s="116">
        <f t="shared" si="37"/>
        <v>79086.466044178247</v>
      </c>
      <c r="AY49" s="116">
        <f t="shared" si="38"/>
        <v>1177</v>
      </c>
      <c r="AZ49" s="97">
        <f t="shared" si="39"/>
        <v>0.5538838732451109</v>
      </c>
      <c r="BA49" s="97">
        <f t="shared" si="40"/>
        <v>0.54619013323445964</v>
      </c>
      <c r="BB49" s="401">
        <f t="shared" si="41"/>
        <v>0.80000000000000071</v>
      </c>
      <c r="BC49" s="402">
        <f t="shared" si="42"/>
        <v>2.7463712787141876</v>
      </c>
      <c r="BD49" s="402">
        <f t="shared" si="43"/>
        <v>2.6307469367458474</v>
      </c>
      <c r="BE49" s="402">
        <f t="shared" si="44"/>
        <v>0.12000000000000011</v>
      </c>
      <c r="BF49" s="402">
        <f t="shared" si="45"/>
        <v>1.9344061895767439</v>
      </c>
      <c r="BG49" s="116">
        <f t="shared" si="46"/>
        <v>8368.0630614819838</v>
      </c>
      <c r="BH49" s="116">
        <v>0</v>
      </c>
    </row>
    <row r="50" spans="2:60" s="15" customFormat="1" ht="13.5" customHeight="1">
      <c r="B50" s="6">
        <v>45</v>
      </c>
      <c r="C50" s="23" t="s">
        <v>48</v>
      </c>
      <c r="D50" s="403">
        <v>14920</v>
      </c>
      <c r="E50" s="407">
        <v>30398</v>
      </c>
      <c r="F50" s="403">
        <v>562421340</v>
      </c>
      <c r="G50" s="403">
        <v>7214</v>
      </c>
      <c r="H50" s="403">
        <v>60968</v>
      </c>
      <c r="I50" s="128">
        <f t="shared" si="1"/>
        <v>37695.800268096515</v>
      </c>
      <c r="J50" s="128">
        <f t="shared" si="2"/>
        <v>18501.91920521087</v>
      </c>
      <c r="K50" s="128">
        <f t="shared" si="3"/>
        <v>77962.481286387585</v>
      </c>
      <c r="L50" s="163">
        <f t="shared" si="48"/>
        <v>0.48351206434316352</v>
      </c>
      <c r="M50" s="286">
        <f t="shared" si="4"/>
        <v>2.0373994638069703</v>
      </c>
      <c r="N50" s="285">
        <f t="shared" si="5"/>
        <v>2.0056582669912495</v>
      </c>
      <c r="O50" s="224">
        <f t="shared" si="6"/>
        <v>9224.861238682588</v>
      </c>
      <c r="R50" s="212" t="str">
        <f t="shared" si="7"/>
        <v>阪南市</v>
      </c>
      <c r="S50" s="116">
        <f t="shared" si="8"/>
        <v>41950.917282575683</v>
      </c>
      <c r="T50" s="116">
        <f t="shared" si="47"/>
        <v>41379.924662551013</v>
      </c>
      <c r="U50" s="116">
        <f t="shared" si="9"/>
        <v>571</v>
      </c>
      <c r="V50" s="212" t="str">
        <f t="shared" si="10"/>
        <v>堺市北区</v>
      </c>
      <c r="W50" s="116">
        <f t="shared" si="11"/>
        <v>16306.911786338896</v>
      </c>
      <c r="X50" s="116">
        <f t="shared" si="12"/>
        <v>16767.366461381003</v>
      </c>
      <c r="Y50" s="116">
        <f t="shared" si="13"/>
        <v>-460</v>
      </c>
      <c r="Z50" s="212" t="str">
        <f t="shared" si="14"/>
        <v>能勢町</v>
      </c>
      <c r="AA50" s="224">
        <f t="shared" si="15"/>
        <v>78108.703527168735</v>
      </c>
      <c r="AB50" s="116">
        <f t="shared" si="16"/>
        <v>71605.552238805976</v>
      </c>
      <c r="AC50" s="116">
        <f t="shared" si="17"/>
        <v>6503</v>
      </c>
      <c r="AD50" s="212" t="str">
        <f t="shared" si="18"/>
        <v>太子町</v>
      </c>
      <c r="AE50" s="97">
        <f t="shared" si="19"/>
        <v>0.51650836725463589</v>
      </c>
      <c r="AF50" s="97">
        <f t="shared" si="20"/>
        <v>0.52634076886568582</v>
      </c>
      <c r="AG50" s="401">
        <f t="shared" si="21"/>
        <v>-0.9000000000000008</v>
      </c>
      <c r="AH50" s="212" t="str">
        <f t="shared" si="22"/>
        <v>住之江区</v>
      </c>
      <c r="AI50" s="285">
        <f t="shared" si="23"/>
        <v>2.5574525324641728</v>
      </c>
      <c r="AJ50" s="402">
        <f t="shared" si="24"/>
        <v>2.3957655591701776</v>
      </c>
      <c r="AK50" s="402">
        <f t="shared" si="25"/>
        <v>0.16000000000000014</v>
      </c>
      <c r="AL50" s="212" t="str">
        <f t="shared" si="26"/>
        <v>八尾市</v>
      </c>
      <c r="AM50" s="285">
        <f t="shared" si="27"/>
        <v>1.9369028613533097</v>
      </c>
      <c r="AN50" s="212" t="str">
        <f t="shared" si="28"/>
        <v>堺市堺区</v>
      </c>
      <c r="AO50" s="224">
        <f t="shared" si="29"/>
        <v>8317.8060940467622</v>
      </c>
      <c r="AP50" s="16"/>
      <c r="AQ50" s="116">
        <f t="shared" si="30"/>
        <v>44456.15174059679</v>
      </c>
      <c r="AR50" s="116">
        <f t="shared" si="31"/>
        <v>43196.247425712281</v>
      </c>
      <c r="AS50" s="116">
        <f t="shared" si="32"/>
        <v>1260</v>
      </c>
      <c r="AT50" s="116">
        <f t="shared" si="33"/>
        <v>16187.232980899265</v>
      </c>
      <c r="AU50" s="116">
        <f t="shared" si="34"/>
        <v>16419.765361066886</v>
      </c>
      <c r="AV50" s="116">
        <f t="shared" si="35"/>
        <v>-233</v>
      </c>
      <c r="AW50" s="116">
        <f t="shared" si="36"/>
        <v>80262.585512980906</v>
      </c>
      <c r="AX50" s="116">
        <f t="shared" si="37"/>
        <v>79086.466044178247</v>
      </c>
      <c r="AY50" s="116">
        <f t="shared" si="38"/>
        <v>1177</v>
      </c>
      <c r="AZ50" s="97">
        <f t="shared" si="39"/>
        <v>0.5538838732451109</v>
      </c>
      <c r="BA50" s="97">
        <f t="shared" si="40"/>
        <v>0.54619013323445964</v>
      </c>
      <c r="BB50" s="401">
        <f t="shared" si="41"/>
        <v>0.80000000000000071</v>
      </c>
      <c r="BC50" s="402">
        <f t="shared" si="42"/>
        <v>2.7463712787141876</v>
      </c>
      <c r="BD50" s="402">
        <f t="shared" si="43"/>
        <v>2.6307469367458474</v>
      </c>
      <c r="BE50" s="402">
        <f t="shared" si="44"/>
        <v>0.12000000000000011</v>
      </c>
      <c r="BF50" s="402">
        <f t="shared" si="45"/>
        <v>1.9344061895767439</v>
      </c>
      <c r="BG50" s="116">
        <f t="shared" si="46"/>
        <v>8368.0630614819838</v>
      </c>
      <c r="BH50" s="116">
        <v>0</v>
      </c>
    </row>
    <row r="51" spans="2:60" s="15" customFormat="1" ht="13.5" customHeight="1">
      <c r="B51" s="6">
        <v>46</v>
      </c>
      <c r="C51" s="23" t="s">
        <v>26</v>
      </c>
      <c r="D51" s="403">
        <v>19066</v>
      </c>
      <c r="E51" s="407">
        <v>49871</v>
      </c>
      <c r="F51" s="403">
        <v>792008860</v>
      </c>
      <c r="G51" s="403">
        <v>10407</v>
      </c>
      <c r="H51" s="403">
        <v>93868</v>
      </c>
      <c r="I51" s="128">
        <f t="shared" si="1"/>
        <v>41540.37868456939</v>
      </c>
      <c r="J51" s="128">
        <f t="shared" si="2"/>
        <v>15881.150568466644</v>
      </c>
      <c r="K51" s="128">
        <f t="shared" si="3"/>
        <v>76103.474584414333</v>
      </c>
      <c r="L51" s="163">
        <f t="shared" si="48"/>
        <v>0.54584076366306511</v>
      </c>
      <c r="M51" s="286">
        <f t="shared" si="4"/>
        <v>2.6157033462708488</v>
      </c>
      <c r="N51" s="285">
        <f t="shared" si="5"/>
        <v>1.8822161175833652</v>
      </c>
      <c r="O51" s="224">
        <f t="shared" si="6"/>
        <v>8437.4745387139392</v>
      </c>
      <c r="R51" s="212" t="str">
        <f t="shared" si="7"/>
        <v>門真市</v>
      </c>
      <c r="S51" s="116">
        <f t="shared" si="8"/>
        <v>41897.550452331248</v>
      </c>
      <c r="T51" s="116">
        <f t="shared" si="47"/>
        <v>40885.734923654309</v>
      </c>
      <c r="U51" s="116">
        <f t="shared" si="9"/>
        <v>1012</v>
      </c>
      <c r="V51" s="212" t="str">
        <f t="shared" si="10"/>
        <v>能勢町</v>
      </c>
      <c r="W51" s="116">
        <f t="shared" si="11"/>
        <v>16282.994833068362</v>
      </c>
      <c r="X51" s="116">
        <f t="shared" si="12"/>
        <v>16292.411138781979</v>
      </c>
      <c r="Y51" s="116">
        <f t="shared" si="13"/>
        <v>-9</v>
      </c>
      <c r="Z51" s="212" t="str">
        <f t="shared" si="14"/>
        <v>泉佐野市</v>
      </c>
      <c r="AA51" s="224">
        <f t="shared" si="15"/>
        <v>77962.481286387585</v>
      </c>
      <c r="AB51" s="116">
        <f t="shared" si="16"/>
        <v>73472.116809530722</v>
      </c>
      <c r="AC51" s="116">
        <f t="shared" si="17"/>
        <v>4490</v>
      </c>
      <c r="AD51" s="212" t="str">
        <f t="shared" si="18"/>
        <v>阿倍野区</v>
      </c>
      <c r="AE51" s="97">
        <f t="shared" si="19"/>
        <v>0.51623357492192568</v>
      </c>
      <c r="AF51" s="97">
        <f t="shared" si="20"/>
        <v>0.5102729408929324</v>
      </c>
      <c r="AG51" s="401">
        <f t="shared" si="21"/>
        <v>0.60000000000000053</v>
      </c>
      <c r="AH51" s="212" t="str">
        <f t="shared" si="22"/>
        <v>堺市中区</v>
      </c>
      <c r="AI51" s="285">
        <f t="shared" si="23"/>
        <v>2.5446433370961672</v>
      </c>
      <c r="AJ51" s="402">
        <f t="shared" si="24"/>
        <v>2.3838032124003146</v>
      </c>
      <c r="AK51" s="402">
        <f t="shared" si="25"/>
        <v>0.16000000000000014</v>
      </c>
      <c r="AL51" s="212" t="str">
        <f t="shared" si="26"/>
        <v>港区</v>
      </c>
      <c r="AM51" s="285">
        <f t="shared" si="27"/>
        <v>1.9260132744853611</v>
      </c>
      <c r="AN51" s="212" t="str">
        <f t="shared" si="28"/>
        <v>阪南市</v>
      </c>
      <c r="AO51" s="224">
        <f t="shared" si="29"/>
        <v>8314.7554833142694</v>
      </c>
      <c r="AP51" s="16"/>
      <c r="AQ51" s="116">
        <f t="shared" si="30"/>
        <v>44456.15174059679</v>
      </c>
      <c r="AR51" s="116">
        <f t="shared" si="31"/>
        <v>43196.247425712281</v>
      </c>
      <c r="AS51" s="116">
        <f t="shared" si="32"/>
        <v>1260</v>
      </c>
      <c r="AT51" s="116">
        <f t="shared" si="33"/>
        <v>16187.232980899265</v>
      </c>
      <c r="AU51" s="116">
        <f t="shared" si="34"/>
        <v>16419.765361066886</v>
      </c>
      <c r="AV51" s="116">
        <f t="shared" si="35"/>
        <v>-233</v>
      </c>
      <c r="AW51" s="116">
        <f t="shared" si="36"/>
        <v>80262.585512980906</v>
      </c>
      <c r="AX51" s="116">
        <f t="shared" si="37"/>
        <v>79086.466044178247</v>
      </c>
      <c r="AY51" s="116">
        <f t="shared" si="38"/>
        <v>1177</v>
      </c>
      <c r="AZ51" s="97">
        <f t="shared" si="39"/>
        <v>0.5538838732451109</v>
      </c>
      <c r="BA51" s="97">
        <f t="shared" si="40"/>
        <v>0.54619013323445964</v>
      </c>
      <c r="BB51" s="401">
        <f t="shared" si="41"/>
        <v>0.80000000000000071</v>
      </c>
      <c r="BC51" s="402">
        <f t="shared" si="42"/>
        <v>2.7463712787141876</v>
      </c>
      <c r="BD51" s="402">
        <f t="shared" si="43"/>
        <v>2.6307469367458474</v>
      </c>
      <c r="BE51" s="402">
        <f t="shared" si="44"/>
        <v>0.12000000000000011</v>
      </c>
      <c r="BF51" s="402">
        <f t="shared" si="45"/>
        <v>1.9344061895767439</v>
      </c>
      <c r="BG51" s="116">
        <f t="shared" si="46"/>
        <v>8368.0630614819838</v>
      </c>
      <c r="BH51" s="116">
        <v>0</v>
      </c>
    </row>
    <row r="52" spans="2:60" s="15" customFormat="1" ht="13.5" customHeight="1">
      <c r="B52" s="6">
        <v>47</v>
      </c>
      <c r="C52" s="23" t="s">
        <v>16</v>
      </c>
      <c r="D52" s="403">
        <v>38675</v>
      </c>
      <c r="E52" s="409">
        <v>96927</v>
      </c>
      <c r="F52" s="405">
        <v>1491751850</v>
      </c>
      <c r="G52" s="405">
        <v>20725</v>
      </c>
      <c r="H52" s="403">
        <v>185714</v>
      </c>
      <c r="I52" s="128">
        <f t="shared" si="1"/>
        <v>38571.476405946996</v>
      </c>
      <c r="J52" s="128">
        <f t="shared" si="2"/>
        <v>15390.4675683762</v>
      </c>
      <c r="K52" s="128">
        <f t="shared" si="3"/>
        <v>71978.376357056695</v>
      </c>
      <c r="L52" s="163">
        <f t="shared" si="48"/>
        <v>0.53587588881706527</v>
      </c>
      <c r="M52" s="286">
        <f t="shared" si="4"/>
        <v>2.5061926308985134</v>
      </c>
      <c r="N52" s="285">
        <f t="shared" si="5"/>
        <v>1.9160192722358063</v>
      </c>
      <c r="O52" s="224">
        <f t="shared" si="6"/>
        <v>8032.5223192651065</v>
      </c>
      <c r="R52" s="212" t="str">
        <f t="shared" si="7"/>
        <v>中央区</v>
      </c>
      <c r="S52" s="116">
        <f t="shared" si="8"/>
        <v>41615.479681608711</v>
      </c>
      <c r="T52" s="116">
        <f t="shared" si="47"/>
        <v>39805.225771521385</v>
      </c>
      <c r="U52" s="116">
        <f t="shared" si="9"/>
        <v>1810</v>
      </c>
      <c r="V52" s="212" t="str">
        <f t="shared" si="10"/>
        <v>東成区</v>
      </c>
      <c r="W52" s="116">
        <f t="shared" si="11"/>
        <v>16252.713950573641</v>
      </c>
      <c r="X52" s="116">
        <f t="shared" si="12"/>
        <v>16737.46272630458</v>
      </c>
      <c r="Y52" s="116">
        <f t="shared" si="13"/>
        <v>-484</v>
      </c>
      <c r="Z52" s="212" t="str">
        <f t="shared" si="14"/>
        <v>吹田市</v>
      </c>
      <c r="AA52" s="224">
        <f t="shared" si="15"/>
        <v>77737.288101804166</v>
      </c>
      <c r="AB52" s="116">
        <f t="shared" si="16"/>
        <v>77689.477674224516</v>
      </c>
      <c r="AC52" s="116">
        <f t="shared" si="17"/>
        <v>48</v>
      </c>
      <c r="AD52" s="212" t="str">
        <f t="shared" si="18"/>
        <v>摂津市</v>
      </c>
      <c r="AE52" s="97">
        <f t="shared" si="19"/>
        <v>0.51445041061276053</v>
      </c>
      <c r="AF52" s="97">
        <f t="shared" si="20"/>
        <v>0.51439920556107255</v>
      </c>
      <c r="AG52" s="401">
        <f t="shared" si="21"/>
        <v>0</v>
      </c>
      <c r="AH52" s="212" t="str">
        <f t="shared" si="22"/>
        <v>旭区</v>
      </c>
      <c r="AI52" s="285">
        <f t="shared" si="23"/>
        <v>2.5402810453360463</v>
      </c>
      <c r="AJ52" s="402">
        <f t="shared" si="24"/>
        <v>2.4556805618781299</v>
      </c>
      <c r="AK52" s="402">
        <f t="shared" si="25"/>
        <v>8.0000000000000071E-2</v>
      </c>
      <c r="AL52" s="212" t="str">
        <f t="shared" si="26"/>
        <v>阪南市</v>
      </c>
      <c r="AM52" s="285">
        <f t="shared" si="27"/>
        <v>1.9255409582689336</v>
      </c>
      <c r="AN52" s="212" t="str">
        <f t="shared" si="28"/>
        <v>堺市</v>
      </c>
      <c r="AO52" s="224">
        <f t="shared" si="29"/>
        <v>8310.5488872011629</v>
      </c>
      <c r="AP52" s="16"/>
      <c r="AQ52" s="116">
        <f t="shared" si="30"/>
        <v>44456.15174059679</v>
      </c>
      <c r="AR52" s="116">
        <f t="shared" si="31"/>
        <v>43196.247425712281</v>
      </c>
      <c r="AS52" s="116">
        <f t="shared" si="32"/>
        <v>1260</v>
      </c>
      <c r="AT52" s="116">
        <f t="shared" si="33"/>
        <v>16187.232980899265</v>
      </c>
      <c r="AU52" s="116">
        <f t="shared" si="34"/>
        <v>16419.765361066886</v>
      </c>
      <c r="AV52" s="116">
        <f t="shared" si="35"/>
        <v>-233</v>
      </c>
      <c r="AW52" s="116">
        <f t="shared" si="36"/>
        <v>80262.585512980906</v>
      </c>
      <c r="AX52" s="116">
        <f t="shared" si="37"/>
        <v>79086.466044178247</v>
      </c>
      <c r="AY52" s="116">
        <f t="shared" si="38"/>
        <v>1177</v>
      </c>
      <c r="AZ52" s="97">
        <f t="shared" si="39"/>
        <v>0.5538838732451109</v>
      </c>
      <c r="BA52" s="97">
        <f t="shared" si="40"/>
        <v>0.54619013323445964</v>
      </c>
      <c r="BB52" s="401">
        <f t="shared" si="41"/>
        <v>0.80000000000000071</v>
      </c>
      <c r="BC52" s="402">
        <f t="shared" si="42"/>
        <v>2.7463712787141876</v>
      </c>
      <c r="BD52" s="402">
        <f t="shared" si="43"/>
        <v>2.6307469367458474</v>
      </c>
      <c r="BE52" s="402">
        <f t="shared" si="44"/>
        <v>0.12000000000000011</v>
      </c>
      <c r="BF52" s="402">
        <f t="shared" si="45"/>
        <v>1.9344061895767439</v>
      </c>
      <c r="BG52" s="116">
        <f t="shared" si="46"/>
        <v>8368.0630614819838</v>
      </c>
      <c r="BH52" s="116">
        <v>0</v>
      </c>
    </row>
    <row r="53" spans="2:60" s="15" customFormat="1" ht="13.5" customHeight="1">
      <c r="B53" s="6">
        <v>48</v>
      </c>
      <c r="C53" s="23" t="s">
        <v>27</v>
      </c>
      <c r="D53" s="403">
        <v>20759</v>
      </c>
      <c r="E53" s="409">
        <v>59062</v>
      </c>
      <c r="F53" s="405">
        <v>907256090</v>
      </c>
      <c r="G53" s="405">
        <v>11939</v>
      </c>
      <c r="H53" s="403">
        <v>107342</v>
      </c>
      <c r="I53" s="128">
        <f t="shared" si="1"/>
        <v>43704.229009104485</v>
      </c>
      <c r="J53" s="128">
        <f t="shared" si="2"/>
        <v>15361.07971284413</v>
      </c>
      <c r="K53" s="128">
        <f t="shared" si="3"/>
        <v>75990.961554569061</v>
      </c>
      <c r="L53" s="163">
        <f t="shared" si="48"/>
        <v>0.57512404258393945</v>
      </c>
      <c r="M53" s="286">
        <f t="shared" si="4"/>
        <v>2.8451274146153476</v>
      </c>
      <c r="N53" s="285">
        <f t="shared" si="5"/>
        <v>1.8174460736175544</v>
      </c>
      <c r="O53" s="224">
        <f t="shared" si="6"/>
        <v>8452.0140299230497</v>
      </c>
      <c r="R53" s="212" t="str">
        <f t="shared" si="7"/>
        <v>富田林市</v>
      </c>
      <c r="S53" s="116">
        <f t="shared" si="8"/>
        <v>41540.37868456939</v>
      </c>
      <c r="T53" s="116">
        <f t="shared" si="47"/>
        <v>41441.174332827075</v>
      </c>
      <c r="U53" s="116">
        <f t="shared" si="9"/>
        <v>99</v>
      </c>
      <c r="V53" s="212" t="str">
        <f t="shared" si="10"/>
        <v>田尻町</v>
      </c>
      <c r="W53" s="116">
        <f t="shared" si="11"/>
        <v>16226.497875354107</v>
      </c>
      <c r="X53" s="116">
        <f t="shared" si="12"/>
        <v>16791.979805265055</v>
      </c>
      <c r="Y53" s="116">
        <f t="shared" si="13"/>
        <v>-566</v>
      </c>
      <c r="Z53" s="212" t="str">
        <f t="shared" si="14"/>
        <v>天王寺区</v>
      </c>
      <c r="AA53" s="224">
        <f t="shared" si="15"/>
        <v>77535.22394136808</v>
      </c>
      <c r="AB53" s="116">
        <f t="shared" si="16"/>
        <v>78913.380432455582</v>
      </c>
      <c r="AC53" s="116">
        <f t="shared" si="17"/>
        <v>-1378</v>
      </c>
      <c r="AD53" s="212" t="str">
        <f t="shared" si="18"/>
        <v>忠岡町</v>
      </c>
      <c r="AE53" s="97">
        <f t="shared" si="19"/>
        <v>0.51419774204584334</v>
      </c>
      <c r="AF53" s="97">
        <f t="shared" si="20"/>
        <v>0.48755695758850331</v>
      </c>
      <c r="AG53" s="401">
        <f t="shared" si="21"/>
        <v>2.6000000000000023</v>
      </c>
      <c r="AH53" s="212" t="str">
        <f t="shared" si="22"/>
        <v>大東市</v>
      </c>
      <c r="AI53" s="285">
        <f t="shared" si="23"/>
        <v>2.5332446100612191</v>
      </c>
      <c r="AJ53" s="402">
        <f t="shared" si="24"/>
        <v>2.4308610589145574</v>
      </c>
      <c r="AK53" s="402">
        <f t="shared" si="25"/>
        <v>9.9999999999999645E-2</v>
      </c>
      <c r="AL53" s="212" t="str">
        <f t="shared" si="26"/>
        <v>島本町</v>
      </c>
      <c r="AM53" s="285">
        <f t="shared" si="27"/>
        <v>1.9243704509328201</v>
      </c>
      <c r="AN53" s="212" t="str">
        <f t="shared" si="28"/>
        <v>千早赤阪村</v>
      </c>
      <c r="AO53" s="224">
        <f t="shared" si="29"/>
        <v>8309.7448696616757</v>
      </c>
      <c r="AP53" s="16"/>
      <c r="AQ53" s="116">
        <f t="shared" si="30"/>
        <v>44456.15174059679</v>
      </c>
      <c r="AR53" s="116">
        <f t="shared" si="31"/>
        <v>43196.247425712281</v>
      </c>
      <c r="AS53" s="116">
        <f t="shared" si="32"/>
        <v>1260</v>
      </c>
      <c r="AT53" s="116">
        <f t="shared" si="33"/>
        <v>16187.232980899265</v>
      </c>
      <c r="AU53" s="116">
        <f t="shared" si="34"/>
        <v>16419.765361066886</v>
      </c>
      <c r="AV53" s="116">
        <f t="shared" si="35"/>
        <v>-233</v>
      </c>
      <c r="AW53" s="116">
        <f t="shared" si="36"/>
        <v>80262.585512980906</v>
      </c>
      <c r="AX53" s="116">
        <f t="shared" si="37"/>
        <v>79086.466044178247</v>
      </c>
      <c r="AY53" s="116">
        <f t="shared" si="38"/>
        <v>1177</v>
      </c>
      <c r="AZ53" s="97">
        <f t="shared" si="39"/>
        <v>0.5538838732451109</v>
      </c>
      <c r="BA53" s="97">
        <f t="shared" si="40"/>
        <v>0.54619013323445964</v>
      </c>
      <c r="BB53" s="401">
        <f t="shared" si="41"/>
        <v>0.80000000000000071</v>
      </c>
      <c r="BC53" s="402">
        <f t="shared" si="42"/>
        <v>2.7463712787141876</v>
      </c>
      <c r="BD53" s="402">
        <f t="shared" si="43"/>
        <v>2.6307469367458474</v>
      </c>
      <c r="BE53" s="402">
        <f t="shared" si="44"/>
        <v>0.12000000000000011</v>
      </c>
      <c r="BF53" s="402">
        <f t="shared" si="45"/>
        <v>1.9344061895767439</v>
      </c>
      <c r="BG53" s="116">
        <f t="shared" si="46"/>
        <v>8368.0630614819838</v>
      </c>
      <c r="BH53" s="116">
        <v>0</v>
      </c>
    </row>
    <row r="54" spans="2:60" s="15" customFormat="1" ht="13.5" customHeight="1">
      <c r="B54" s="6">
        <v>49</v>
      </c>
      <c r="C54" s="23" t="s">
        <v>28</v>
      </c>
      <c r="D54" s="403">
        <v>20958</v>
      </c>
      <c r="E54" s="407">
        <v>52962</v>
      </c>
      <c r="F54" s="403">
        <v>865163400</v>
      </c>
      <c r="G54" s="403">
        <v>11252</v>
      </c>
      <c r="H54" s="403">
        <v>104290</v>
      </c>
      <c r="I54" s="128">
        <f t="shared" si="1"/>
        <v>41280.818780417976</v>
      </c>
      <c r="J54" s="128">
        <f t="shared" si="2"/>
        <v>16335.550016993317</v>
      </c>
      <c r="K54" s="128">
        <f t="shared" si="3"/>
        <v>76889.744045503016</v>
      </c>
      <c r="L54" s="163">
        <f t="shared" si="48"/>
        <v>0.53688329039030447</v>
      </c>
      <c r="M54" s="286">
        <f t="shared" si="4"/>
        <v>2.5270541082164328</v>
      </c>
      <c r="N54" s="285">
        <f t="shared" si="5"/>
        <v>1.9691476907971754</v>
      </c>
      <c r="O54" s="224">
        <f t="shared" si="6"/>
        <v>8295.7464761722113</v>
      </c>
      <c r="R54" s="212" t="str">
        <f t="shared" si="7"/>
        <v>西区</v>
      </c>
      <c r="S54" s="116">
        <f t="shared" si="8"/>
        <v>41447.243255497619</v>
      </c>
      <c r="T54" s="116">
        <f t="shared" si="47"/>
        <v>40073.898985130989</v>
      </c>
      <c r="U54" s="116">
        <f t="shared" si="9"/>
        <v>1373</v>
      </c>
      <c r="V54" s="212" t="str">
        <f t="shared" si="10"/>
        <v>堺市美原区</v>
      </c>
      <c r="W54" s="116">
        <f t="shared" si="11"/>
        <v>16211.372982665869</v>
      </c>
      <c r="X54" s="116">
        <f t="shared" si="12"/>
        <v>16928.447865732785</v>
      </c>
      <c r="Y54" s="116">
        <f t="shared" si="13"/>
        <v>-717</v>
      </c>
      <c r="Z54" s="212" t="str">
        <f t="shared" si="14"/>
        <v>柏原市</v>
      </c>
      <c r="AA54" s="224">
        <f t="shared" si="15"/>
        <v>77411.530758226043</v>
      </c>
      <c r="AB54" s="116">
        <f t="shared" si="16"/>
        <v>74147.045580365375</v>
      </c>
      <c r="AC54" s="116">
        <f t="shared" si="17"/>
        <v>3265</v>
      </c>
      <c r="AD54" s="212" t="str">
        <f t="shared" si="18"/>
        <v>守口市</v>
      </c>
      <c r="AE54" s="97">
        <f t="shared" si="19"/>
        <v>0.51251755763033957</v>
      </c>
      <c r="AF54" s="97">
        <f t="shared" si="20"/>
        <v>0.50898178103184066</v>
      </c>
      <c r="AG54" s="401">
        <f t="shared" si="21"/>
        <v>0.40000000000000036</v>
      </c>
      <c r="AH54" s="212" t="str">
        <f t="shared" si="22"/>
        <v>松原市</v>
      </c>
      <c r="AI54" s="285">
        <f t="shared" si="23"/>
        <v>2.5270541082164328</v>
      </c>
      <c r="AJ54" s="402">
        <f t="shared" si="24"/>
        <v>2.4119968429360696</v>
      </c>
      <c r="AK54" s="402">
        <f t="shared" si="25"/>
        <v>0.11999999999999966</v>
      </c>
      <c r="AL54" s="212" t="str">
        <f t="shared" si="26"/>
        <v>寝屋川市</v>
      </c>
      <c r="AM54" s="285">
        <f t="shared" si="27"/>
        <v>1.9160192722358063</v>
      </c>
      <c r="AN54" s="212" t="str">
        <f t="shared" si="28"/>
        <v>大阪市</v>
      </c>
      <c r="AO54" s="224">
        <f t="shared" si="29"/>
        <v>8299.4579024514478</v>
      </c>
      <c r="AP54" s="16"/>
      <c r="AQ54" s="116">
        <f t="shared" si="30"/>
        <v>44456.15174059679</v>
      </c>
      <c r="AR54" s="116">
        <f t="shared" si="31"/>
        <v>43196.247425712281</v>
      </c>
      <c r="AS54" s="116">
        <f t="shared" si="32"/>
        <v>1260</v>
      </c>
      <c r="AT54" s="116">
        <f t="shared" si="33"/>
        <v>16187.232980899265</v>
      </c>
      <c r="AU54" s="116">
        <f t="shared" si="34"/>
        <v>16419.765361066886</v>
      </c>
      <c r="AV54" s="116">
        <f t="shared" si="35"/>
        <v>-233</v>
      </c>
      <c r="AW54" s="116">
        <f t="shared" si="36"/>
        <v>80262.585512980906</v>
      </c>
      <c r="AX54" s="116">
        <f t="shared" si="37"/>
        <v>79086.466044178247</v>
      </c>
      <c r="AY54" s="116">
        <f t="shared" si="38"/>
        <v>1177</v>
      </c>
      <c r="AZ54" s="97">
        <f t="shared" si="39"/>
        <v>0.5538838732451109</v>
      </c>
      <c r="BA54" s="97">
        <f t="shared" si="40"/>
        <v>0.54619013323445964</v>
      </c>
      <c r="BB54" s="401">
        <f t="shared" si="41"/>
        <v>0.80000000000000071</v>
      </c>
      <c r="BC54" s="402">
        <f t="shared" si="42"/>
        <v>2.7463712787141876</v>
      </c>
      <c r="BD54" s="402">
        <f t="shared" si="43"/>
        <v>2.6307469367458474</v>
      </c>
      <c r="BE54" s="402">
        <f t="shared" si="44"/>
        <v>0.12000000000000011</v>
      </c>
      <c r="BF54" s="402">
        <f t="shared" si="45"/>
        <v>1.9344061895767439</v>
      </c>
      <c r="BG54" s="116">
        <f t="shared" si="46"/>
        <v>8368.0630614819838</v>
      </c>
      <c r="BH54" s="116">
        <v>0</v>
      </c>
    </row>
    <row r="55" spans="2:60" s="15" customFormat="1" ht="13.5" customHeight="1">
      <c r="B55" s="6">
        <v>50</v>
      </c>
      <c r="C55" s="23" t="s">
        <v>17</v>
      </c>
      <c r="D55" s="403">
        <v>18785</v>
      </c>
      <c r="E55" s="407">
        <v>47587</v>
      </c>
      <c r="F55" s="403">
        <v>817520890</v>
      </c>
      <c r="G55" s="403">
        <v>9969</v>
      </c>
      <c r="H55" s="403">
        <v>96236</v>
      </c>
      <c r="I55" s="128">
        <f t="shared" si="1"/>
        <v>43519.877029544848</v>
      </c>
      <c r="J55" s="128">
        <f t="shared" si="2"/>
        <v>17179.500493832351</v>
      </c>
      <c r="K55" s="128">
        <f t="shared" si="3"/>
        <v>82006.308556525226</v>
      </c>
      <c r="L55" s="163">
        <f t="shared" si="48"/>
        <v>0.53068937982432796</v>
      </c>
      <c r="M55" s="286">
        <f t="shared" si="4"/>
        <v>2.5332446100612191</v>
      </c>
      <c r="N55" s="285">
        <f t="shared" si="5"/>
        <v>2.0223170193540252</v>
      </c>
      <c r="O55" s="224">
        <f t="shared" si="6"/>
        <v>8494.9591628912258</v>
      </c>
      <c r="R55" s="212" t="str">
        <f t="shared" si="7"/>
        <v>東淀川区</v>
      </c>
      <c r="S55" s="116">
        <f t="shared" si="8"/>
        <v>41447.109129292148</v>
      </c>
      <c r="T55" s="116">
        <f t="shared" si="47"/>
        <v>40338.961404744092</v>
      </c>
      <c r="U55" s="116">
        <f t="shared" si="9"/>
        <v>1108</v>
      </c>
      <c r="V55" s="212" t="str">
        <f t="shared" si="10"/>
        <v>大阪狭山市</v>
      </c>
      <c r="W55" s="116">
        <f t="shared" si="11"/>
        <v>16028.051408342311</v>
      </c>
      <c r="X55" s="116">
        <f t="shared" si="12"/>
        <v>16393.814315857817</v>
      </c>
      <c r="Y55" s="116">
        <f t="shared" si="13"/>
        <v>-366</v>
      </c>
      <c r="Z55" s="212" t="str">
        <f t="shared" si="14"/>
        <v>岸和田市</v>
      </c>
      <c r="AA55" s="224">
        <f t="shared" si="15"/>
        <v>76998.615141305097</v>
      </c>
      <c r="AB55" s="116">
        <f t="shared" si="16"/>
        <v>73935.405953501846</v>
      </c>
      <c r="AC55" s="116">
        <f t="shared" si="17"/>
        <v>3064</v>
      </c>
      <c r="AD55" s="212" t="str">
        <f t="shared" si="18"/>
        <v>四條畷市</v>
      </c>
      <c r="AE55" s="97">
        <f t="shared" si="19"/>
        <v>0.51132870317659118</v>
      </c>
      <c r="AF55" s="97">
        <f t="shared" si="20"/>
        <v>0.49660754672062851</v>
      </c>
      <c r="AG55" s="401">
        <f t="shared" si="21"/>
        <v>1.4000000000000012</v>
      </c>
      <c r="AH55" s="212" t="str">
        <f t="shared" si="22"/>
        <v>泉大津市</v>
      </c>
      <c r="AI55" s="285">
        <f t="shared" si="23"/>
        <v>2.5111172873818788</v>
      </c>
      <c r="AJ55" s="402">
        <f t="shared" si="24"/>
        <v>2.4242888612201896</v>
      </c>
      <c r="AK55" s="402">
        <f t="shared" si="25"/>
        <v>8.9999999999999858E-2</v>
      </c>
      <c r="AL55" s="212" t="str">
        <f t="shared" si="26"/>
        <v>四條畷市</v>
      </c>
      <c r="AM55" s="285">
        <f t="shared" si="27"/>
        <v>1.907168894289186</v>
      </c>
      <c r="AN55" s="212" t="str">
        <f t="shared" si="28"/>
        <v>松原市</v>
      </c>
      <c r="AO55" s="224">
        <f t="shared" si="29"/>
        <v>8295.7464761722113</v>
      </c>
      <c r="AP55" s="16"/>
      <c r="AQ55" s="116">
        <f t="shared" si="30"/>
        <v>44456.15174059679</v>
      </c>
      <c r="AR55" s="116">
        <f t="shared" si="31"/>
        <v>43196.247425712281</v>
      </c>
      <c r="AS55" s="116">
        <f t="shared" si="32"/>
        <v>1260</v>
      </c>
      <c r="AT55" s="116">
        <f t="shared" si="33"/>
        <v>16187.232980899265</v>
      </c>
      <c r="AU55" s="116">
        <f t="shared" si="34"/>
        <v>16419.765361066886</v>
      </c>
      <c r="AV55" s="116">
        <f t="shared" si="35"/>
        <v>-233</v>
      </c>
      <c r="AW55" s="116">
        <f t="shared" si="36"/>
        <v>80262.585512980906</v>
      </c>
      <c r="AX55" s="116">
        <f t="shared" si="37"/>
        <v>79086.466044178247</v>
      </c>
      <c r="AY55" s="116">
        <f t="shared" si="38"/>
        <v>1177</v>
      </c>
      <c r="AZ55" s="97">
        <f t="shared" si="39"/>
        <v>0.5538838732451109</v>
      </c>
      <c r="BA55" s="97">
        <f t="shared" si="40"/>
        <v>0.54619013323445964</v>
      </c>
      <c r="BB55" s="401">
        <f t="shared" si="41"/>
        <v>0.80000000000000071</v>
      </c>
      <c r="BC55" s="402">
        <f t="shared" si="42"/>
        <v>2.7463712787141876</v>
      </c>
      <c r="BD55" s="402">
        <f t="shared" si="43"/>
        <v>2.6307469367458474</v>
      </c>
      <c r="BE55" s="402">
        <f t="shared" si="44"/>
        <v>0.12000000000000011</v>
      </c>
      <c r="BF55" s="402">
        <f t="shared" si="45"/>
        <v>1.9344061895767439</v>
      </c>
      <c r="BG55" s="116">
        <f t="shared" si="46"/>
        <v>8368.0630614819838</v>
      </c>
      <c r="BH55" s="116">
        <v>0</v>
      </c>
    </row>
    <row r="56" spans="2:60" s="15" customFormat="1" ht="13.5" customHeight="1">
      <c r="B56" s="6">
        <v>51</v>
      </c>
      <c r="C56" s="23" t="s">
        <v>49</v>
      </c>
      <c r="D56" s="403">
        <v>25056</v>
      </c>
      <c r="E56" s="407">
        <v>64583</v>
      </c>
      <c r="F56" s="403">
        <v>1092387920</v>
      </c>
      <c r="G56" s="403">
        <v>13602</v>
      </c>
      <c r="H56" s="403">
        <v>127301</v>
      </c>
      <c r="I56" s="128">
        <f t="shared" si="1"/>
        <v>43597.857598978291</v>
      </c>
      <c r="J56" s="128">
        <f t="shared" si="2"/>
        <v>16914.480900546583</v>
      </c>
      <c r="K56" s="128">
        <f t="shared" si="3"/>
        <v>80310.830760182333</v>
      </c>
      <c r="L56" s="163">
        <f t="shared" si="48"/>
        <v>0.5428639846743295</v>
      </c>
      <c r="M56" s="286">
        <f t="shared" si="4"/>
        <v>2.5775462962962963</v>
      </c>
      <c r="N56" s="285">
        <f t="shared" si="5"/>
        <v>1.971122431599647</v>
      </c>
      <c r="O56" s="224">
        <f t="shared" si="6"/>
        <v>8581.1417035215745</v>
      </c>
      <c r="R56" s="212" t="str">
        <f t="shared" si="7"/>
        <v>松原市</v>
      </c>
      <c r="S56" s="116">
        <f t="shared" si="8"/>
        <v>41280.818780417976</v>
      </c>
      <c r="T56" s="116">
        <f t="shared" si="47"/>
        <v>40083.45303867403</v>
      </c>
      <c r="U56" s="116">
        <f t="shared" si="9"/>
        <v>1198</v>
      </c>
      <c r="V56" s="212" t="str">
        <f t="shared" si="10"/>
        <v>阪南市</v>
      </c>
      <c r="W56" s="116">
        <f t="shared" si="11"/>
        <v>16010.402241112828</v>
      </c>
      <c r="X56" s="116">
        <f t="shared" si="12"/>
        <v>16388.3776055696</v>
      </c>
      <c r="Y56" s="116">
        <f t="shared" si="13"/>
        <v>-378</v>
      </c>
      <c r="Z56" s="212" t="str">
        <f t="shared" si="14"/>
        <v>松原市</v>
      </c>
      <c r="AA56" s="224">
        <f t="shared" si="15"/>
        <v>76889.744045503016</v>
      </c>
      <c r="AB56" s="116">
        <f t="shared" si="16"/>
        <v>74863.806891468586</v>
      </c>
      <c r="AC56" s="116">
        <f t="shared" si="17"/>
        <v>2026</v>
      </c>
      <c r="AD56" s="212" t="str">
        <f t="shared" si="18"/>
        <v>城東区</v>
      </c>
      <c r="AE56" s="97">
        <f t="shared" si="19"/>
        <v>0.51102346677183985</v>
      </c>
      <c r="AF56" s="97">
        <f t="shared" si="20"/>
        <v>0.51112374147450468</v>
      </c>
      <c r="AG56" s="401">
        <f t="shared" si="21"/>
        <v>0</v>
      </c>
      <c r="AH56" s="212" t="str">
        <f t="shared" si="22"/>
        <v>寝屋川市</v>
      </c>
      <c r="AI56" s="285">
        <f t="shared" si="23"/>
        <v>2.5061926308985134</v>
      </c>
      <c r="AJ56" s="402">
        <f t="shared" si="24"/>
        <v>2.4166465621230397</v>
      </c>
      <c r="AK56" s="402">
        <f t="shared" si="25"/>
        <v>8.9999999999999858E-2</v>
      </c>
      <c r="AL56" s="212" t="str">
        <f t="shared" si="26"/>
        <v>淀川区</v>
      </c>
      <c r="AM56" s="285">
        <f t="shared" si="27"/>
        <v>1.9030890369473046</v>
      </c>
      <c r="AN56" s="212" t="str">
        <f t="shared" si="28"/>
        <v>東大阪市</v>
      </c>
      <c r="AO56" s="224">
        <f t="shared" si="29"/>
        <v>8261.0080905724444</v>
      </c>
      <c r="AP56" s="16"/>
      <c r="AQ56" s="116">
        <f t="shared" si="30"/>
        <v>44456.15174059679</v>
      </c>
      <c r="AR56" s="116">
        <f t="shared" si="31"/>
        <v>43196.247425712281</v>
      </c>
      <c r="AS56" s="116">
        <f t="shared" si="32"/>
        <v>1260</v>
      </c>
      <c r="AT56" s="116">
        <f t="shared" si="33"/>
        <v>16187.232980899265</v>
      </c>
      <c r="AU56" s="116">
        <f t="shared" si="34"/>
        <v>16419.765361066886</v>
      </c>
      <c r="AV56" s="116">
        <f t="shared" si="35"/>
        <v>-233</v>
      </c>
      <c r="AW56" s="116">
        <f t="shared" si="36"/>
        <v>80262.585512980906</v>
      </c>
      <c r="AX56" s="116">
        <f t="shared" si="37"/>
        <v>79086.466044178247</v>
      </c>
      <c r="AY56" s="116">
        <f t="shared" si="38"/>
        <v>1177</v>
      </c>
      <c r="AZ56" s="97">
        <f t="shared" si="39"/>
        <v>0.5538838732451109</v>
      </c>
      <c r="BA56" s="97">
        <f t="shared" si="40"/>
        <v>0.54619013323445964</v>
      </c>
      <c r="BB56" s="401">
        <f t="shared" si="41"/>
        <v>0.80000000000000071</v>
      </c>
      <c r="BC56" s="402">
        <f t="shared" si="42"/>
        <v>2.7463712787141876</v>
      </c>
      <c r="BD56" s="402">
        <f t="shared" si="43"/>
        <v>2.6307469367458474</v>
      </c>
      <c r="BE56" s="402">
        <f t="shared" si="44"/>
        <v>0.12000000000000011</v>
      </c>
      <c r="BF56" s="402">
        <f t="shared" si="45"/>
        <v>1.9344061895767439</v>
      </c>
      <c r="BG56" s="116">
        <f t="shared" si="46"/>
        <v>8368.0630614819838</v>
      </c>
      <c r="BH56" s="116">
        <v>0</v>
      </c>
    </row>
    <row r="57" spans="2:60" s="15" customFormat="1" ht="13.5" customHeight="1">
      <c r="B57" s="6">
        <v>52</v>
      </c>
      <c r="C57" s="23" t="s">
        <v>5</v>
      </c>
      <c r="D57" s="403">
        <v>20478</v>
      </c>
      <c r="E57" s="407">
        <v>60293</v>
      </c>
      <c r="F57" s="403">
        <v>944450320</v>
      </c>
      <c r="G57" s="403">
        <v>12524</v>
      </c>
      <c r="H57" s="403">
        <v>112989</v>
      </c>
      <c r="I57" s="128">
        <f t="shared" si="1"/>
        <v>46120.242211153432</v>
      </c>
      <c r="J57" s="128">
        <f t="shared" si="2"/>
        <v>15664.344451262999</v>
      </c>
      <c r="K57" s="128">
        <f t="shared" si="3"/>
        <v>75411.236026828483</v>
      </c>
      <c r="L57" s="163">
        <f t="shared" si="48"/>
        <v>0.61158316241820487</v>
      </c>
      <c r="M57" s="286">
        <f t="shared" si="4"/>
        <v>2.9442816681316533</v>
      </c>
      <c r="N57" s="285">
        <f t="shared" si="5"/>
        <v>1.8739986399747899</v>
      </c>
      <c r="O57" s="224">
        <f t="shared" si="6"/>
        <v>8358.7811202860448</v>
      </c>
      <c r="R57" s="212" t="str">
        <f t="shared" si="7"/>
        <v>河南町</v>
      </c>
      <c r="S57" s="116">
        <f t="shared" si="8"/>
        <v>41025.839126117178</v>
      </c>
      <c r="T57" s="116">
        <f t="shared" si="47"/>
        <v>39069.070887818307</v>
      </c>
      <c r="U57" s="116">
        <f t="shared" si="9"/>
        <v>1957</v>
      </c>
      <c r="V57" s="212" t="str">
        <f t="shared" si="10"/>
        <v>豊能町</v>
      </c>
      <c r="W57" s="116">
        <f t="shared" si="11"/>
        <v>16003.237841893459</v>
      </c>
      <c r="X57" s="116">
        <f t="shared" si="12"/>
        <v>16337.57755132624</v>
      </c>
      <c r="Y57" s="116">
        <f t="shared" si="13"/>
        <v>-335</v>
      </c>
      <c r="Z57" s="212" t="str">
        <f t="shared" si="14"/>
        <v>阪南市</v>
      </c>
      <c r="AA57" s="224">
        <f t="shared" si="15"/>
        <v>76773.987400407641</v>
      </c>
      <c r="AB57" s="116">
        <f t="shared" si="16"/>
        <v>76271.540983606552</v>
      </c>
      <c r="AC57" s="116">
        <f t="shared" si="17"/>
        <v>502</v>
      </c>
      <c r="AD57" s="212" t="str">
        <f t="shared" si="18"/>
        <v>平野区</v>
      </c>
      <c r="AE57" s="97">
        <f t="shared" si="19"/>
        <v>0.50919756431918894</v>
      </c>
      <c r="AF57" s="97">
        <f t="shared" si="20"/>
        <v>0.50879124437392742</v>
      </c>
      <c r="AG57" s="401">
        <f t="shared" si="21"/>
        <v>0</v>
      </c>
      <c r="AH57" s="212" t="str">
        <f t="shared" si="22"/>
        <v>堺市美原区</v>
      </c>
      <c r="AI57" s="285">
        <f t="shared" si="23"/>
        <v>2.5044910179640718</v>
      </c>
      <c r="AJ57" s="402">
        <f t="shared" si="24"/>
        <v>2.3758241758241758</v>
      </c>
      <c r="AK57" s="402">
        <f t="shared" si="25"/>
        <v>0.12000000000000011</v>
      </c>
      <c r="AL57" s="212" t="str">
        <f t="shared" si="26"/>
        <v>熊取町</v>
      </c>
      <c r="AM57" s="285">
        <f t="shared" si="27"/>
        <v>1.9007891770011274</v>
      </c>
      <c r="AN57" s="212" t="str">
        <f t="shared" si="28"/>
        <v>鶴見区</v>
      </c>
      <c r="AO57" s="224">
        <f t="shared" si="29"/>
        <v>8257.8435679611648</v>
      </c>
      <c r="AP57" s="16"/>
      <c r="AQ57" s="116">
        <f t="shared" si="30"/>
        <v>44456.15174059679</v>
      </c>
      <c r="AR57" s="116">
        <f t="shared" si="31"/>
        <v>43196.247425712281</v>
      </c>
      <c r="AS57" s="116">
        <f t="shared" si="32"/>
        <v>1260</v>
      </c>
      <c r="AT57" s="116">
        <f t="shared" si="33"/>
        <v>16187.232980899265</v>
      </c>
      <c r="AU57" s="116">
        <f t="shared" si="34"/>
        <v>16419.765361066886</v>
      </c>
      <c r="AV57" s="116">
        <f t="shared" si="35"/>
        <v>-233</v>
      </c>
      <c r="AW57" s="116">
        <f t="shared" si="36"/>
        <v>80262.585512980906</v>
      </c>
      <c r="AX57" s="116">
        <f t="shared" si="37"/>
        <v>79086.466044178247</v>
      </c>
      <c r="AY57" s="116">
        <f t="shared" si="38"/>
        <v>1177</v>
      </c>
      <c r="AZ57" s="97">
        <f t="shared" si="39"/>
        <v>0.5538838732451109</v>
      </c>
      <c r="BA57" s="97">
        <f t="shared" si="40"/>
        <v>0.54619013323445964</v>
      </c>
      <c r="BB57" s="401">
        <f t="shared" si="41"/>
        <v>0.80000000000000071</v>
      </c>
      <c r="BC57" s="402">
        <f t="shared" si="42"/>
        <v>2.7463712787141876</v>
      </c>
      <c r="BD57" s="402">
        <f t="shared" si="43"/>
        <v>2.6307469367458474</v>
      </c>
      <c r="BE57" s="402">
        <f t="shared" si="44"/>
        <v>0.12000000000000011</v>
      </c>
      <c r="BF57" s="402">
        <f t="shared" si="45"/>
        <v>1.9344061895767439</v>
      </c>
      <c r="BG57" s="116">
        <f t="shared" si="46"/>
        <v>8368.0630614819838</v>
      </c>
      <c r="BH57" s="116">
        <v>0</v>
      </c>
    </row>
    <row r="58" spans="2:60" s="15" customFormat="1" ht="13.5" customHeight="1">
      <c r="B58" s="6">
        <v>53</v>
      </c>
      <c r="C58" s="23" t="s">
        <v>23</v>
      </c>
      <c r="D58" s="403">
        <v>11403</v>
      </c>
      <c r="E58" s="407">
        <v>27068</v>
      </c>
      <c r="F58" s="403">
        <v>432885280</v>
      </c>
      <c r="G58" s="403">
        <v>5592</v>
      </c>
      <c r="H58" s="403">
        <v>54037</v>
      </c>
      <c r="I58" s="128">
        <f t="shared" si="1"/>
        <v>37962.402876436026</v>
      </c>
      <c r="J58" s="128">
        <f t="shared" si="2"/>
        <v>15992.510713757943</v>
      </c>
      <c r="K58" s="128">
        <f t="shared" si="3"/>
        <v>77411.530758226043</v>
      </c>
      <c r="L58" s="163">
        <f t="shared" si="48"/>
        <v>0.49039726387792687</v>
      </c>
      <c r="M58" s="286">
        <f t="shared" si="4"/>
        <v>2.3737612908883627</v>
      </c>
      <c r="N58" s="285">
        <f t="shared" si="5"/>
        <v>1.9963425447022314</v>
      </c>
      <c r="O58" s="224">
        <f t="shared" si="6"/>
        <v>8010.9051205655387</v>
      </c>
      <c r="R58" s="212" t="str">
        <f t="shared" si="7"/>
        <v>堺市美原区</v>
      </c>
      <c r="S58" s="116">
        <f t="shared" si="8"/>
        <v>40601.238023952093</v>
      </c>
      <c r="T58" s="116">
        <f t="shared" si="47"/>
        <v>40219.015698587129</v>
      </c>
      <c r="U58" s="116">
        <f t="shared" si="9"/>
        <v>382</v>
      </c>
      <c r="V58" s="212" t="str">
        <f t="shared" si="10"/>
        <v>柏原市</v>
      </c>
      <c r="W58" s="116">
        <f t="shared" si="11"/>
        <v>15992.510713757943</v>
      </c>
      <c r="X58" s="116">
        <f t="shared" si="12"/>
        <v>15944.557142857142</v>
      </c>
      <c r="Y58" s="116">
        <f t="shared" si="13"/>
        <v>48</v>
      </c>
      <c r="Z58" s="212" t="str">
        <f t="shared" si="14"/>
        <v>茨木市</v>
      </c>
      <c r="AA58" s="224">
        <f t="shared" si="15"/>
        <v>76631.840335011366</v>
      </c>
      <c r="AB58" s="116">
        <f t="shared" si="16"/>
        <v>76618.343318081039</v>
      </c>
      <c r="AC58" s="116">
        <f t="shared" si="17"/>
        <v>14</v>
      </c>
      <c r="AD58" s="212" t="str">
        <f t="shared" si="18"/>
        <v>住之江区</v>
      </c>
      <c r="AE58" s="97">
        <f t="shared" si="19"/>
        <v>0.50669977753634432</v>
      </c>
      <c r="AF58" s="97">
        <f t="shared" si="20"/>
        <v>0.4951735907418271</v>
      </c>
      <c r="AG58" s="401">
        <f t="shared" si="21"/>
        <v>1.2000000000000011</v>
      </c>
      <c r="AH58" s="212" t="str">
        <f t="shared" si="22"/>
        <v>大正区</v>
      </c>
      <c r="AI58" s="285">
        <f t="shared" si="23"/>
        <v>2.4981821487002365</v>
      </c>
      <c r="AJ58" s="402">
        <f t="shared" si="24"/>
        <v>2.3590028727643406</v>
      </c>
      <c r="AK58" s="402">
        <f t="shared" si="25"/>
        <v>0.14000000000000012</v>
      </c>
      <c r="AL58" s="212" t="str">
        <f t="shared" si="26"/>
        <v>高石市</v>
      </c>
      <c r="AM58" s="285">
        <f t="shared" si="27"/>
        <v>1.8980018129507745</v>
      </c>
      <c r="AN58" s="212" t="str">
        <f t="shared" si="28"/>
        <v>堺市中区</v>
      </c>
      <c r="AO58" s="224">
        <f t="shared" si="29"/>
        <v>8224.3118408220307</v>
      </c>
      <c r="AP58" s="16"/>
      <c r="AQ58" s="116">
        <f t="shared" si="30"/>
        <v>44456.15174059679</v>
      </c>
      <c r="AR58" s="116">
        <f t="shared" si="31"/>
        <v>43196.247425712281</v>
      </c>
      <c r="AS58" s="116">
        <f t="shared" si="32"/>
        <v>1260</v>
      </c>
      <c r="AT58" s="116">
        <f t="shared" si="33"/>
        <v>16187.232980899265</v>
      </c>
      <c r="AU58" s="116">
        <f t="shared" si="34"/>
        <v>16419.765361066886</v>
      </c>
      <c r="AV58" s="116">
        <f t="shared" si="35"/>
        <v>-233</v>
      </c>
      <c r="AW58" s="116">
        <f t="shared" si="36"/>
        <v>80262.585512980906</v>
      </c>
      <c r="AX58" s="116">
        <f t="shared" si="37"/>
        <v>79086.466044178247</v>
      </c>
      <c r="AY58" s="116">
        <f t="shared" si="38"/>
        <v>1177</v>
      </c>
      <c r="AZ58" s="97">
        <f t="shared" si="39"/>
        <v>0.5538838732451109</v>
      </c>
      <c r="BA58" s="97">
        <f t="shared" si="40"/>
        <v>0.54619013323445964</v>
      </c>
      <c r="BB58" s="401">
        <f t="shared" si="41"/>
        <v>0.80000000000000071</v>
      </c>
      <c r="BC58" s="402">
        <f t="shared" si="42"/>
        <v>2.7463712787141876</v>
      </c>
      <c r="BD58" s="402">
        <f t="shared" si="43"/>
        <v>2.6307469367458474</v>
      </c>
      <c r="BE58" s="402">
        <f t="shared" si="44"/>
        <v>0.12000000000000011</v>
      </c>
      <c r="BF58" s="402">
        <f t="shared" si="45"/>
        <v>1.9344061895767439</v>
      </c>
      <c r="BG58" s="116">
        <f t="shared" si="46"/>
        <v>8368.0630614819838</v>
      </c>
      <c r="BH58" s="116">
        <v>0</v>
      </c>
    </row>
    <row r="59" spans="2:60" s="15" customFormat="1" ht="13.5" customHeight="1">
      <c r="B59" s="6">
        <v>54</v>
      </c>
      <c r="C59" s="23" t="s">
        <v>29</v>
      </c>
      <c r="D59" s="403">
        <v>19212</v>
      </c>
      <c r="E59" s="407">
        <v>52245</v>
      </c>
      <c r="F59" s="403">
        <v>852637820</v>
      </c>
      <c r="G59" s="403">
        <v>10655</v>
      </c>
      <c r="H59" s="403">
        <v>103717</v>
      </c>
      <c r="I59" s="128">
        <f t="shared" si="1"/>
        <v>44380.481990422653</v>
      </c>
      <c r="J59" s="128">
        <f t="shared" si="2"/>
        <v>16319.988898459183</v>
      </c>
      <c r="K59" s="128">
        <f t="shared" si="3"/>
        <v>80022.320037541067</v>
      </c>
      <c r="L59" s="163">
        <f t="shared" si="48"/>
        <v>0.55460129085987919</v>
      </c>
      <c r="M59" s="286">
        <f t="shared" si="4"/>
        <v>2.7193941286695815</v>
      </c>
      <c r="N59" s="285">
        <f t="shared" si="5"/>
        <v>1.9852043257728011</v>
      </c>
      <c r="O59" s="224">
        <f t="shared" si="6"/>
        <v>8220.8106674894188</v>
      </c>
      <c r="R59" s="212" t="str">
        <f t="shared" si="7"/>
        <v>交野市</v>
      </c>
      <c r="S59" s="116">
        <f t="shared" si="8"/>
        <v>40444.238400370574</v>
      </c>
      <c r="T59" s="116">
        <f t="shared" si="47"/>
        <v>40441.029696578436</v>
      </c>
      <c r="U59" s="116">
        <f t="shared" si="9"/>
        <v>3</v>
      </c>
      <c r="V59" s="212" t="str">
        <f t="shared" si="10"/>
        <v>堺市東区</v>
      </c>
      <c r="W59" s="116">
        <f t="shared" si="11"/>
        <v>15991.639030755732</v>
      </c>
      <c r="X59" s="116">
        <f t="shared" si="12"/>
        <v>16594.10218518339</v>
      </c>
      <c r="Y59" s="116">
        <f t="shared" si="13"/>
        <v>-602</v>
      </c>
      <c r="Z59" s="212" t="str">
        <f t="shared" si="14"/>
        <v>堺市美原区</v>
      </c>
      <c r="AA59" s="224">
        <f t="shared" si="15"/>
        <v>76614.765536723164</v>
      </c>
      <c r="AB59" s="116">
        <f t="shared" si="16"/>
        <v>77237.000301477237</v>
      </c>
      <c r="AC59" s="116">
        <f t="shared" si="17"/>
        <v>-622</v>
      </c>
      <c r="AD59" s="212" t="str">
        <f t="shared" si="18"/>
        <v>生野区</v>
      </c>
      <c r="AE59" s="97">
        <f t="shared" si="19"/>
        <v>0.50355906117737592</v>
      </c>
      <c r="AF59" s="97">
        <f t="shared" si="20"/>
        <v>0.50007350418973884</v>
      </c>
      <c r="AG59" s="401">
        <f t="shared" si="21"/>
        <v>0.40000000000000036</v>
      </c>
      <c r="AH59" s="212" t="str">
        <f t="shared" si="22"/>
        <v>東淀川区</v>
      </c>
      <c r="AI59" s="285">
        <f t="shared" si="23"/>
        <v>2.4973503942096418</v>
      </c>
      <c r="AJ59" s="402">
        <f t="shared" si="24"/>
        <v>2.3844562777802225</v>
      </c>
      <c r="AK59" s="402">
        <f t="shared" si="25"/>
        <v>0.12000000000000011</v>
      </c>
      <c r="AL59" s="212" t="str">
        <f t="shared" si="26"/>
        <v>都島区</v>
      </c>
      <c r="AM59" s="285">
        <f t="shared" si="27"/>
        <v>1.896457010382018</v>
      </c>
      <c r="AN59" s="212" t="str">
        <f t="shared" si="28"/>
        <v>羽曳野市</v>
      </c>
      <c r="AO59" s="224">
        <f t="shared" si="29"/>
        <v>8220.8106674894188</v>
      </c>
      <c r="AP59" s="16"/>
      <c r="AQ59" s="116">
        <f t="shared" si="30"/>
        <v>44456.15174059679</v>
      </c>
      <c r="AR59" s="116">
        <f t="shared" si="31"/>
        <v>43196.247425712281</v>
      </c>
      <c r="AS59" s="116">
        <f t="shared" si="32"/>
        <v>1260</v>
      </c>
      <c r="AT59" s="116">
        <f t="shared" si="33"/>
        <v>16187.232980899265</v>
      </c>
      <c r="AU59" s="116">
        <f t="shared" si="34"/>
        <v>16419.765361066886</v>
      </c>
      <c r="AV59" s="116">
        <f t="shared" si="35"/>
        <v>-233</v>
      </c>
      <c r="AW59" s="116">
        <f t="shared" si="36"/>
        <v>80262.585512980906</v>
      </c>
      <c r="AX59" s="116">
        <f t="shared" si="37"/>
        <v>79086.466044178247</v>
      </c>
      <c r="AY59" s="116">
        <f t="shared" si="38"/>
        <v>1177</v>
      </c>
      <c r="AZ59" s="97">
        <f t="shared" si="39"/>
        <v>0.5538838732451109</v>
      </c>
      <c r="BA59" s="97">
        <f t="shared" si="40"/>
        <v>0.54619013323445964</v>
      </c>
      <c r="BB59" s="401">
        <f t="shared" si="41"/>
        <v>0.80000000000000071</v>
      </c>
      <c r="BC59" s="402">
        <f t="shared" si="42"/>
        <v>2.7463712787141876</v>
      </c>
      <c r="BD59" s="402">
        <f t="shared" si="43"/>
        <v>2.6307469367458474</v>
      </c>
      <c r="BE59" s="402">
        <f t="shared" si="44"/>
        <v>0.12000000000000011</v>
      </c>
      <c r="BF59" s="402">
        <f t="shared" si="45"/>
        <v>1.9344061895767439</v>
      </c>
      <c r="BG59" s="116">
        <f t="shared" si="46"/>
        <v>8368.0630614819838</v>
      </c>
      <c r="BH59" s="116">
        <v>0</v>
      </c>
    </row>
    <row r="60" spans="2:60" s="15" customFormat="1" ht="13.5" customHeight="1">
      <c r="B60" s="6">
        <v>55</v>
      </c>
      <c r="C60" s="23" t="s">
        <v>18</v>
      </c>
      <c r="D60" s="403">
        <v>20118</v>
      </c>
      <c r="E60" s="409">
        <v>48968</v>
      </c>
      <c r="F60" s="405">
        <v>842894920</v>
      </c>
      <c r="G60" s="405">
        <v>10021</v>
      </c>
      <c r="H60" s="403">
        <v>97607</v>
      </c>
      <c r="I60" s="128">
        <f t="shared" si="1"/>
        <v>41897.550452331248</v>
      </c>
      <c r="J60" s="128">
        <f t="shared" si="2"/>
        <v>17213.17840222186</v>
      </c>
      <c r="K60" s="128">
        <f t="shared" si="3"/>
        <v>84112.855004490571</v>
      </c>
      <c r="L60" s="163">
        <f t="shared" si="48"/>
        <v>0.49811114424893133</v>
      </c>
      <c r="M60" s="286">
        <f t="shared" si="4"/>
        <v>2.4340391689034697</v>
      </c>
      <c r="N60" s="285">
        <f t="shared" si="5"/>
        <v>1.9932813265806242</v>
      </c>
      <c r="O60" s="224">
        <f t="shared" si="6"/>
        <v>8635.5990861311184</v>
      </c>
      <c r="R60" s="212" t="str">
        <f t="shared" si="7"/>
        <v>高槻市</v>
      </c>
      <c r="S60" s="116">
        <f t="shared" si="8"/>
        <v>40197.541856925418</v>
      </c>
      <c r="T60" s="116">
        <f t="shared" si="47"/>
        <v>38541.939349390588</v>
      </c>
      <c r="U60" s="116">
        <f t="shared" si="9"/>
        <v>1656</v>
      </c>
      <c r="V60" s="212" t="str">
        <f t="shared" si="10"/>
        <v>高石市</v>
      </c>
      <c r="W60" s="116">
        <f t="shared" si="11"/>
        <v>15949.853781578844</v>
      </c>
      <c r="X60" s="116">
        <f t="shared" si="12"/>
        <v>15859.196285352469</v>
      </c>
      <c r="Y60" s="116">
        <f t="shared" si="13"/>
        <v>91</v>
      </c>
      <c r="Z60" s="212" t="str">
        <f t="shared" si="14"/>
        <v>大阪狭山市</v>
      </c>
      <c r="AA60" s="224">
        <f t="shared" si="15"/>
        <v>76583.379297665015</v>
      </c>
      <c r="AB60" s="116">
        <f t="shared" si="16"/>
        <v>77500.318434682529</v>
      </c>
      <c r="AC60" s="116">
        <f t="shared" si="17"/>
        <v>-917</v>
      </c>
      <c r="AD60" s="212" t="str">
        <f t="shared" si="18"/>
        <v>住吉区</v>
      </c>
      <c r="AE60" s="97">
        <f t="shared" si="19"/>
        <v>0.50296203587818111</v>
      </c>
      <c r="AF60" s="97">
        <f t="shared" si="20"/>
        <v>0.49318036966220524</v>
      </c>
      <c r="AG60" s="401">
        <f t="shared" si="21"/>
        <v>1.0000000000000009</v>
      </c>
      <c r="AH60" s="212" t="str">
        <f t="shared" si="22"/>
        <v>西区</v>
      </c>
      <c r="AI60" s="285">
        <f t="shared" si="23"/>
        <v>2.4645205168895941</v>
      </c>
      <c r="AJ60" s="402">
        <f t="shared" si="24"/>
        <v>2.3468255841397214</v>
      </c>
      <c r="AK60" s="402">
        <f t="shared" si="25"/>
        <v>0.10999999999999988</v>
      </c>
      <c r="AL60" s="212" t="str">
        <f t="shared" si="26"/>
        <v>堺市南区</v>
      </c>
      <c r="AM60" s="285">
        <f t="shared" si="27"/>
        <v>1.8930976540620807</v>
      </c>
      <c r="AN60" s="212" t="str">
        <f t="shared" si="28"/>
        <v>城東区</v>
      </c>
      <c r="AO60" s="224">
        <f t="shared" si="29"/>
        <v>8215.1392422315093</v>
      </c>
      <c r="AP60" s="16"/>
      <c r="AQ60" s="116">
        <f t="shared" si="30"/>
        <v>44456.15174059679</v>
      </c>
      <c r="AR60" s="116">
        <f t="shared" si="31"/>
        <v>43196.247425712281</v>
      </c>
      <c r="AS60" s="116">
        <f t="shared" si="32"/>
        <v>1260</v>
      </c>
      <c r="AT60" s="116">
        <f t="shared" si="33"/>
        <v>16187.232980899265</v>
      </c>
      <c r="AU60" s="116">
        <f t="shared" si="34"/>
        <v>16419.765361066886</v>
      </c>
      <c r="AV60" s="116">
        <f t="shared" si="35"/>
        <v>-233</v>
      </c>
      <c r="AW60" s="116">
        <f t="shared" si="36"/>
        <v>80262.585512980906</v>
      </c>
      <c r="AX60" s="116">
        <f t="shared" si="37"/>
        <v>79086.466044178247</v>
      </c>
      <c r="AY60" s="116">
        <f t="shared" si="38"/>
        <v>1177</v>
      </c>
      <c r="AZ60" s="97">
        <f t="shared" si="39"/>
        <v>0.5538838732451109</v>
      </c>
      <c r="BA60" s="97">
        <f t="shared" si="40"/>
        <v>0.54619013323445964</v>
      </c>
      <c r="BB60" s="401">
        <f t="shared" si="41"/>
        <v>0.80000000000000071</v>
      </c>
      <c r="BC60" s="402">
        <f t="shared" si="42"/>
        <v>2.7463712787141876</v>
      </c>
      <c r="BD60" s="402">
        <f t="shared" si="43"/>
        <v>2.6307469367458474</v>
      </c>
      <c r="BE60" s="402">
        <f t="shared" si="44"/>
        <v>0.12000000000000011</v>
      </c>
      <c r="BF60" s="402">
        <f t="shared" si="45"/>
        <v>1.9344061895767439</v>
      </c>
      <c r="BG60" s="116">
        <f t="shared" si="46"/>
        <v>8368.0630614819838</v>
      </c>
      <c r="BH60" s="116">
        <v>0</v>
      </c>
    </row>
    <row r="61" spans="2:60" s="15" customFormat="1" ht="13.5" customHeight="1">
      <c r="B61" s="6">
        <v>56</v>
      </c>
      <c r="C61" s="23" t="s">
        <v>11</v>
      </c>
      <c r="D61" s="403">
        <v>12664</v>
      </c>
      <c r="E61" s="409">
        <v>29538</v>
      </c>
      <c r="F61" s="405">
        <v>487716480</v>
      </c>
      <c r="G61" s="405">
        <v>6515</v>
      </c>
      <c r="H61" s="403">
        <v>57831</v>
      </c>
      <c r="I61" s="128">
        <f t="shared" si="1"/>
        <v>38512.04042956412</v>
      </c>
      <c r="J61" s="128">
        <f t="shared" si="2"/>
        <v>16511.492992078001</v>
      </c>
      <c r="K61" s="128">
        <f t="shared" si="3"/>
        <v>74860.549501151196</v>
      </c>
      <c r="L61" s="163">
        <f t="shared" si="48"/>
        <v>0.51445041061276053</v>
      </c>
      <c r="M61" s="286">
        <f t="shared" si="4"/>
        <v>2.3324384080859129</v>
      </c>
      <c r="N61" s="285">
        <f t="shared" si="5"/>
        <v>1.9578509039203738</v>
      </c>
      <c r="O61" s="224">
        <f t="shared" si="6"/>
        <v>8433.4782383150905</v>
      </c>
      <c r="R61" s="212" t="str">
        <f t="shared" si="7"/>
        <v>港区</v>
      </c>
      <c r="S61" s="116">
        <f t="shared" si="8"/>
        <v>39698.636658031086</v>
      </c>
      <c r="T61" s="116">
        <f t="shared" si="47"/>
        <v>39098.24946378485</v>
      </c>
      <c r="U61" s="116">
        <f t="shared" si="9"/>
        <v>601</v>
      </c>
      <c r="V61" s="212" t="str">
        <f t="shared" si="10"/>
        <v>福島区</v>
      </c>
      <c r="W61" s="116">
        <f t="shared" si="11"/>
        <v>15927.877232224708</v>
      </c>
      <c r="X61" s="116">
        <f t="shared" si="12"/>
        <v>16462.742979687628</v>
      </c>
      <c r="Y61" s="116">
        <f t="shared" si="13"/>
        <v>-535</v>
      </c>
      <c r="Z61" s="212" t="str">
        <f t="shared" si="14"/>
        <v>貝塚市</v>
      </c>
      <c r="AA61" s="224">
        <f t="shared" si="15"/>
        <v>76374.381986585751</v>
      </c>
      <c r="AB61" s="116">
        <f t="shared" si="16"/>
        <v>70613.686666666661</v>
      </c>
      <c r="AC61" s="116">
        <f t="shared" si="17"/>
        <v>5760</v>
      </c>
      <c r="AD61" s="212" t="str">
        <f t="shared" si="18"/>
        <v>大正区</v>
      </c>
      <c r="AE61" s="97">
        <f t="shared" si="19"/>
        <v>0.50063624795491724</v>
      </c>
      <c r="AF61" s="97">
        <f t="shared" si="20"/>
        <v>0.49587619312389952</v>
      </c>
      <c r="AG61" s="401">
        <f t="shared" si="21"/>
        <v>0.50000000000000044</v>
      </c>
      <c r="AH61" s="212" t="str">
        <f t="shared" si="22"/>
        <v>島本町</v>
      </c>
      <c r="AI61" s="285">
        <f t="shared" si="23"/>
        <v>2.4488834255275558</v>
      </c>
      <c r="AJ61" s="402">
        <f t="shared" si="24"/>
        <v>2.4148660328435607</v>
      </c>
      <c r="AK61" s="402">
        <f t="shared" si="25"/>
        <v>4.0000000000000036E-2</v>
      </c>
      <c r="AL61" s="212" t="str">
        <f t="shared" si="26"/>
        <v>富田林市</v>
      </c>
      <c r="AM61" s="285">
        <f t="shared" si="27"/>
        <v>1.8822161175833652</v>
      </c>
      <c r="AN61" s="212" t="str">
        <f t="shared" si="28"/>
        <v>平野区</v>
      </c>
      <c r="AO61" s="224">
        <f t="shared" si="29"/>
        <v>8210.7430135168761</v>
      </c>
      <c r="AP61" s="16"/>
      <c r="AQ61" s="116">
        <f t="shared" si="30"/>
        <v>44456.15174059679</v>
      </c>
      <c r="AR61" s="116">
        <f t="shared" si="31"/>
        <v>43196.247425712281</v>
      </c>
      <c r="AS61" s="116">
        <f t="shared" si="32"/>
        <v>1260</v>
      </c>
      <c r="AT61" s="116">
        <f t="shared" si="33"/>
        <v>16187.232980899265</v>
      </c>
      <c r="AU61" s="116">
        <f t="shared" si="34"/>
        <v>16419.765361066886</v>
      </c>
      <c r="AV61" s="116">
        <f t="shared" si="35"/>
        <v>-233</v>
      </c>
      <c r="AW61" s="116">
        <f t="shared" si="36"/>
        <v>80262.585512980906</v>
      </c>
      <c r="AX61" s="116">
        <f t="shared" si="37"/>
        <v>79086.466044178247</v>
      </c>
      <c r="AY61" s="116">
        <f t="shared" si="38"/>
        <v>1177</v>
      </c>
      <c r="AZ61" s="97">
        <f t="shared" si="39"/>
        <v>0.5538838732451109</v>
      </c>
      <c r="BA61" s="97">
        <f t="shared" si="40"/>
        <v>0.54619013323445964</v>
      </c>
      <c r="BB61" s="401">
        <f t="shared" si="41"/>
        <v>0.80000000000000071</v>
      </c>
      <c r="BC61" s="402">
        <f t="shared" si="42"/>
        <v>2.7463712787141876</v>
      </c>
      <c r="BD61" s="402">
        <f t="shared" si="43"/>
        <v>2.6307469367458474</v>
      </c>
      <c r="BE61" s="402">
        <f t="shared" si="44"/>
        <v>0.12000000000000011</v>
      </c>
      <c r="BF61" s="402">
        <f t="shared" si="45"/>
        <v>1.9344061895767439</v>
      </c>
      <c r="BG61" s="116">
        <f t="shared" si="46"/>
        <v>8368.0630614819838</v>
      </c>
      <c r="BH61" s="116">
        <v>0</v>
      </c>
    </row>
    <row r="62" spans="2:60" s="15" customFormat="1" ht="13.5" customHeight="1">
      <c r="B62" s="6">
        <v>57</v>
      </c>
      <c r="C62" s="23" t="s">
        <v>50</v>
      </c>
      <c r="D62" s="403">
        <v>9154</v>
      </c>
      <c r="E62" s="407">
        <v>25373</v>
      </c>
      <c r="F62" s="403">
        <v>404695640</v>
      </c>
      <c r="G62" s="403">
        <v>5117</v>
      </c>
      <c r="H62" s="403">
        <v>48158</v>
      </c>
      <c r="I62" s="128">
        <f t="shared" si="1"/>
        <v>44209.705046973999</v>
      </c>
      <c r="J62" s="128">
        <f t="shared" si="2"/>
        <v>15949.853781578844</v>
      </c>
      <c r="K62" s="128">
        <f t="shared" si="3"/>
        <v>79088.458080906785</v>
      </c>
      <c r="L62" s="163">
        <f t="shared" si="48"/>
        <v>0.55899060519991262</v>
      </c>
      <c r="M62" s="286">
        <f t="shared" si="4"/>
        <v>2.7717937513655233</v>
      </c>
      <c r="N62" s="285">
        <f t="shared" si="5"/>
        <v>1.8980018129507745</v>
      </c>
      <c r="O62" s="224">
        <f t="shared" si="6"/>
        <v>8403.4976535570422</v>
      </c>
      <c r="R62" s="212" t="str">
        <f t="shared" si="7"/>
        <v>西成区</v>
      </c>
      <c r="S62" s="116">
        <f t="shared" si="8"/>
        <v>39485.072857332096</v>
      </c>
      <c r="T62" s="116">
        <f t="shared" si="47"/>
        <v>37263.875568837873</v>
      </c>
      <c r="U62" s="116">
        <f t="shared" si="9"/>
        <v>2221</v>
      </c>
      <c r="V62" s="212" t="str">
        <f t="shared" si="10"/>
        <v>富田林市</v>
      </c>
      <c r="W62" s="116">
        <f t="shared" si="11"/>
        <v>15881.150568466644</v>
      </c>
      <c r="X62" s="116">
        <f t="shared" si="12"/>
        <v>16039.499716583041</v>
      </c>
      <c r="Y62" s="116">
        <f t="shared" si="13"/>
        <v>-158</v>
      </c>
      <c r="Z62" s="212" t="str">
        <f t="shared" si="14"/>
        <v>富田林市</v>
      </c>
      <c r="AA62" s="224">
        <f t="shared" si="15"/>
        <v>76103.474584414333</v>
      </c>
      <c r="AB62" s="116">
        <f t="shared" si="16"/>
        <v>76149.655138044458</v>
      </c>
      <c r="AC62" s="116">
        <f t="shared" si="17"/>
        <v>-47</v>
      </c>
      <c r="AD62" s="212" t="str">
        <f t="shared" si="18"/>
        <v>熊取町</v>
      </c>
      <c r="AE62" s="97">
        <f t="shared" si="19"/>
        <v>0.49963455635141063</v>
      </c>
      <c r="AF62" s="97">
        <f t="shared" si="20"/>
        <v>0.48737021540368819</v>
      </c>
      <c r="AG62" s="401">
        <f t="shared" si="21"/>
        <v>1.3000000000000012</v>
      </c>
      <c r="AH62" s="212" t="str">
        <f t="shared" si="22"/>
        <v>太子町</v>
      </c>
      <c r="AI62" s="285">
        <f t="shared" si="23"/>
        <v>2.4400723654454999</v>
      </c>
      <c r="AJ62" s="402">
        <f t="shared" si="24"/>
        <v>2.3815851922164213</v>
      </c>
      <c r="AK62" s="402">
        <f t="shared" si="25"/>
        <v>6.0000000000000053E-2</v>
      </c>
      <c r="AL62" s="212" t="str">
        <f t="shared" si="26"/>
        <v>千早赤阪村</v>
      </c>
      <c r="AM62" s="285">
        <f t="shared" si="27"/>
        <v>1.8820459290187892</v>
      </c>
      <c r="AN62" s="212" t="str">
        <f t="shared" si="28"/>
        <v>池田市</v>
      </c>
      <c r="AO62" s="224">
        <f t="shared" si="29"/>
        <v>8179.2825585531828</v>
      </c>
      <c r="AP62" s="16"/>
      <c r="AQ62" s="116">
        <f t="shared" si="30"/>
        <v>44456.15174059679</v>
      </c>
      <c r="AR62" s="116">
        <f t="shared" si="31"/>
        <v>43196.247425712281</v>
      </c>
      <c r="AS62" s="116">
        <f t="shared" si="32"/>
        <v>1260</v>
      </c>
      <c r="AT62" s="116">
        <f t="shared" si="33"/>
        <v>16187.232980899265</v>
      </c>
      <c r="AU62" s="116">
        <f t="shared" si="34"/>
        <v>16419.765361066886</v>
      </c>
      <c r="AV62" s="116">
        <f t="shared" si="35"/>
        <v>-233</v>
      </c>
      <c r="AW62" s="116">
        <f t="shared" si="36"/>
        <v>80262.585512980906</v>
      </c>
      <c r="AX62" s="116">
        <f t="shared" si="37"/>
        <v>79086.466044178247</v>
      </c>
      <c r="AY62" s="116">
        <f t="shared" si="38"/>
        <v>1177</v>
      </c>
      <c r="AZ62" s="97">
        <f t="shared" si="39"/>
        <v>0.5538838732451109</v>
      </c>
      <c r="BA62" s="97">
        <f t="shared" si="40"/>
        <v>0.54619013323445964</v>
      </c>
      <c r="BB62" s="401">
        <f t="shared" si="41"/>
        <v>0.80000000000000071</v>
      </c>
      <c r="BC62" s="402">
        <f t="shared" si="42"/>
        <v>2.7463712787141876</v>
      </c>
      <c r="BD62" s="402">
        <f t="shared" si="43"/>
        <v>2.6307469367458474</v>
      </c>
      <c r="BE62" s="402">
        <f t="shared" si="44"/>
        <v>0.12000000000000011</v>
      </c>
      <c r="BF62" s="402">
        <f t="shared" si="45"/>
        <v>1.9344061895767439</v>
      </c>
      <c r="BG62" s="116">
        <f t="shared" si="46"/>
        <v>8368.0630614819838</v>
      </c>
      <c r="BH62" s="116">
        <v>0</v>
      </c>
    </row>
    <row r="63" spans="2:60" s="15" customFormat="1" ht="13.5" customHeight="1">
      <c r="B63" s="6">
        <v>58</v>
      </c>
      <c r="C63" s="23" t="s">
        <v>30</v>
      </c>
      <c r="D63" s="403">
        <v>10701</v>
      </c>
      <c r="E63" s="407">
        <v>27858</v>
      </c>
      <c r="F63" s="403">
        <v>473712650</v>
      </c>
      <c r="G63" s="403">
        <v>5539</v>
      </c>
      <c r="H63" s="403">
        <v>59031</v>
      </c>
      <c r="I63" s="128">
        <f t="shared" si="1"/>
        <v>44268.073077282497</v>
      </c>
      <c r="J63" s="128">
        <f t="shared" si="2"/>
        <v>17004.546270371167</v>
      </c>
      <c r="K63" s="128">
        <f t="shared" si="3"/>
        <v>85523.135945116446</v>
      </c>
      <c r="L63" s="163">
        <f t="shared" si="48"/>
        <v>0.51761517615176156</v>
      </c>
      <c r="M63" s="286">
        <f t="shared" si="4"/>
        <v>2.6033081020465376</v>
      </c>
      <c r="N63" s="285">
        <f t="shared" si="5"/>
        <v>2.1189963385741977</v>
      </c>
      <c r="O63" s="224">
        <f t="shared" si="6"/>
        <v>8024.8115396994799</v>
      </c>
      <c r="R63" s="212" t="str">
        <f t="shared" si="7"/>
        <v>大正区</v>
      </c>
      <c r="S63" s="116">
        <f t="shared" si="8"/>
        <v>39133.165788038539</v>
      </c>
      <c r="T63" s="116">
        <f t="shared" si="47"/>
        <v>37510.867389491243</v>
      </c>
      <c r="U63" s="116">
        <f t="shared" si="9"/>
        <v>1622</v>
      </c>
      <c r="V63" s="212" t="str">
        <f t="shared" si="10"/>
        <v>島本町</v>
      </c>
      <c r="W63" s="116">
        <f t="shared" si="11"/>
        <v>15685.812766669455</v>
      </c>
      <c r="X63" s="116">
        <f t="shared" si="12"/>
        <v>15184.576771653543</v>
      </c>
      <c r="Y63" s="116">
        <f t="shared" si="13"/>
        <v>501</v>
      </c>
      <c r="Z63" s="212" t="str">
        <f t="shared" si="14"/>
        <v>河内長野市</v>
      </c>
      <c r="AA63" s="224">
        <f t="shared" si="15"/>
        <v>75990.961554569061</v>
      </c>
      <c r="AB63" s="116">
        <f t="shared" si="16"/>
        <v>75896.479537366555</v>
      </c>
      <c r="AC63" s="116">
        <f t="shared" si="17"/>
        <v>95</v>
      </c>
      <c r="AD63" s="212" t="str">
        <f t="shared" si="18"/>
        <v>門真市</v>
      </c>
      <c r="AE63" s="97">
        <f t="shared" si="19"/>
        <v>0.49811114424893133</v>
      </c>
      <c r="AF63" s="97">
        <f t="shared" si="20"/>
        <v>0.50053981800421576</v>
      </c>
      <c r="AG63" s="401">
        <f t="shared" si="21"/>
        <v>-0.30000000000000027</v>
      </c>
      <c r="AH63" s="212" t="str">
        <f t="shared" si="22"/>
        <v>忠岡町</v>
      </c>
      <c r="AI63" s="285">
        <f t="shared" si="23"/>
        <v>2.4348272322955866</v>
      </c>
      <c r="AJ63" s="402">
        <f t="shared" si="24"/>
        <v>2.3112513144058884</v>
      </c>
      <c r="AK63" s="402">
        <f t="shared" si="25"/>
        <v>0.12000000000000011</v>
      </c>
      <c r="AL63" s="212" t="str">
        <f t="shared" si="26"/>
        <v>箕面市</v>
      </c>
      <c r="AM63" s="285">
        <f t="shared" si="27"/>
        <v>1.8739986399747899</v>
      </c>
      <c r="AN63" s="212" t="str">
        <f t="shared" si="28"/>
        <v>島本町</v>
      </c>
      <c r="AO63" s="224">
        <f t="shared" si="29"/>
        <v>8151.1399008781846</v>
      </c>
      <c r="AP63" s="16"/>
      <c r="AQ63" s="116">
        <f t="shared" si="30"/>
        <v>44456.15174059679</v>
      </c>
      <c r="AR63" s="116">
        <f t="shared" si="31"/>
        <v>43196.247425712281</v>
      </c>
      <c r="AS63" s="116">
        <f t="shared" si="32"/>
        <v>1260</v>
      </c>
      <c r="AT63" s="116">
        <f t="shared" si="33"/>
        <v>16187.232980899265</v>
      </c>
      <c r="AU63" s="116">
        <f t="shared" si="34"/>
        <v>16419.765361066886</v>
      </c>
      <c r="AV63" s="116">
        <f t="shared" si="35"/>
        <v>-233</v>
      </c>
      <c r="AW63" s="116">
        <f t="shared" si="36"/>
        <v>80262.585512980906</v>
      </c>
      <c r="AX63" s="116">
        <f t="shared" si="37"/>
        <v>79086.466044178247</v>
      </c>
      <c r="AY63" s="116">
        <f t="shared" si="38"/>
        <v>1177</v>
      </c>
      <c r="AZ63" s="97">
        <f t="shared" si="39"/>
        <v>0.5538838732451109</v>
      </c>
      <c r="BA63" s="97">
        <f t="shared" si="40"/>
        <v>0.54619013323445964</v>
      </c>
      <c r="BB63" s="401">
        <f t="shared" si="41"/>
        <v>0.80000000000000071</v>
      </c>
      <c r="BC63" s="402">
        <f t="shared" si="42"/>
        <v>2.7463712787141876</v>
      </c>
      <c r="BD63" s="402">
        <f t="shared" si="43"/>
        <v>2.6307469367458474</v>
      </c>
      <c r="BE63" s="402">
        <f t="shared" si="44"/>
        <v>0.12000000000000011</v>
      </c>
      <c r="BF63" s="402">
        <f t="shared" si="45"/>
        <v>1.9344061895767439</v>
      </c>
      <c r="BG63" s="116">
        <f t="shared" si="46"/>
        <v>8368.0630614819838</v>
      </c>
      <c r="BH63" s="116">
        <v>0</v>
      </c>
    </row>
    <row r="64" spans="2:60" s="15" customFormat="1" ht="13.5" customHeight="1">
      <c r="B64" s="6">
        <v>59</v>
      </c>
      <c r="C64" s="23" t="s">
        <v>24</v>
      </c>
      <c r="D64" s="403">
        <v>76479</v>
      </c>
      <c r="E64" s="407">
        <v>211943</v>
      </c>
      <c r="F64" s="403">
        <v>3464476790</v>
      </c>
      <c r="G64" s="403">
        <v>41385</v>
      </c>
      <c r="H64" s="403">
        <v>419377</v>
      </c>
      <c r="I64" s="128">
        <f t="shared" si="1"/>
        <v>45299.713516128613</v>
      </c>
      <c r="J64" s="128">
        <f t="shared" si="2"/>
        <v>16346.266637728068</v>
      </c>
      <c r="K64" s="128">
        <f t="shared" si="3"/>
        <v>83713.345173371999</v>
      </c>
      <c r="L64" s="163">
        <f t="shared" si="48"/>
        <v>0.5411289373553525</v>
      </c>
      <c r="M64" s="286">
        <f t="shared" si="4"/>
        <v>2.7712574693706769</v>
      </c>
      <c r="N64" s="285">
        <f t="shared" si="5"/>
        <v>1.9787254120211566</v>
      </c>
      <c r="O64" s="224">
        <f t="shared" si="6"/>
        <v>8261.0080905724444</v>
      </c>
      <c r="R64" s="212" t="str">
        <f t="shared" si="7"/>
        <v>寝屋川市</v>
      </c>
      <c r="S64" s="116">
        <f t="shared" si="8"/>
        <v>38571.476405946996</v>
      </c>
      <c r="T64" s="116">
        <f t="shared" si="47"/>
        <v>37879.499530893983</v>
      </c>
      <c r="U64" s="116">
        <f t="shared" si="9"/>
        <v>692</v>
      </c>
      <c r="V64" s="212" t="str">
        <f t="shared" si="10"/>
        <v>大正区</v>
      </c>
      <c r="W64" s="116">
        <f t="shared" si="11"/>
        <v>15664.656721848281</v>
      </c>
      <c r="X64" s="116">
        <f t="shared" si="12"/>
        <v>15901.153755499685</v>
      </c>
      <c r="Y64" s="116">
        <f t="shared" si="13"/>
        <v>-236</v>
      </c>
      <c r="Z64" s="212" t="str">
        <f t="shared" si="14"/>
        <v>箕面市</v>
      </c>
      <c r="AA64" s="224">
        <f t="shared" si="15"/>
        <v>75411.236026828483</v>
      </c>
      <c r="AB64" s="116">
        <f t="shared" si="16"/>
        <v>72476.997459779843</v>
      </c>
      <c r="AC64" s="116">
        <f t="shared" si="17"/>
        <v>2934</v>
      </c>
      <c r="AD64" s="212" t="str">
        <f t="shared" si="18"/>
        <v>東淀川区</v>
      </c>
      <c r="AE64" s="97">
        <f t="shared" si="19"/>
        <v>0.4959717375382362</v>
      </c>
      <c r="AF64" s="97">
        <f t="shared" si="20"/>
        <v>0.49931787175989084</v>
      </c>
      <c r="AG64" s="401">
        <f t="shared" si="21"/>
        <v>-0.30000000000000027</v>
      </c>
      <c r="AH64" s="212" t="str">
        <f t="shared" si="22"/>
        <v>門真市</v>
      </c>
      <c r="AI64" s="285">
        <f t="shared" si="23"/>
        <v>2.4340391689034697</v>
      </c>
      <c r="AJ64" s="402">
        <f t="shared" si="24"/>
        <v>2.3583877435607423</v>
      </c>
      <c r="AK64" s="402">
        <f t="shared" si="25"/>
        <v>7.0000000000000284E-2</v>
      </c>
      <c r="AL64" s="212" t="str">
        <f t="shared" si="26"/>
        <v>中央区</v>
      </c>
      <c r="AM64" s="285">
        <f t="shared" si="27"/>
        <v>1.8737473428484663</v>
      </c>
      <c r="AN64" s="212" t="str">
        <f t="shared" si="28"/>
        <v>堺市北区</v>
      </c>
      <c r="AO64" s="224">
        <f t="shared" si="29"/>
        <v>8149.7926758538442</v>
      </c>
      <c r="AP64" s="16"/>
      <c r="AQ64" s="116">
        <f t="shared" si="30"/>
        <v>44456.15174059679</v>
      </c>
      <c r="AR64" s="116">
        <f t="shared" si="31"/>
        <v>43196.247425712281</v>
      </c>
      <c r="AS64" s="116">
        <f t="shared" si="32"/>
        <v>1260</v>
      </c>
      <c r="AT64" s="116">
        <f t="shared" si="33"/>
        <v>16187.232980899265</v>
      </c>
      <c r="AU64" s="116">
        <f t="shared" si="34"/>
        <v>16419.765361066886</v>
      </c>
      <c r="AV64" s="116">
        <f t="shared" si="35"/>
        <v>-233</v>
      </c>
      <c r="AW64" s="116">
        <f t="shared" si="36"/>
        <v>80262.585512980906</v>
      </c>
      <c r="AX64" s="116">
        <f t="shared" si="37"/>
        <v>79086.466044178247</v>
      </c>
      <c r="AY64" s="116">
        <f t="shared" si="38"/>
        <v>1177</v>
      </c>
      <c r="AZ64" s="97">
        <f t="shared" si="39"/>
        <v>0.5538838732451109</v>
      </c>
      <c r="BA64" s="97">
        <f t="shared" si="40"/>
        <v>0.54619013323445964</v>
      </c>
      <c r="BB64" s="401">
        <f t="shared" si="41"/>
        <v>0.80000000000000071</v>
      </c>
      <c r="BC64" s="402">
        <f t="shared" si="42"/>
        <v>2.7463712787141876</v>
      </c>
      <c r="BD64" s="402">
        <f t="shared" si="43"/>
        <v>2.6307469367458474</v>
      </c>
      <c r="BE64" s="402">
        <f t="shared" si="44"/>
        <v>0.12000000000000011</v>
      </c>
      <c r="BF64" s="402">
        <f t="shared" si="45"/>
        <v>1.9344061895767439</v>
      </c>
      <c r="BG64" s="116">
        <f t="shared" si="46"/>
        <v>8368.0630614819838</v>
      </c>
      <c r="BH64" s="116">
        <v>0</v>
      </c>
    </row>
    <row r="65" spans="2:60" s="15" customFormat="1" ht="13.5" customHeight="1">
      <c r="B65" s="6">
        <v>60</v>
      </c>
      <c r="C65" s="23" t="s">
        <v>51</v>
      </c>
      <c r="D65" s="403">
        <v>9993</v>
      </c>
      <c r="E65" s="407">
        <v>21202</v>
      </c>
      <c r="F65" s="403">
        <v>359447750</v>
      </c>
      <c r="G65" s="403">
        <v>4826</v>
      </c>
      <c r="H65" s="403">
        <v>39458</v>
      </c>
      <c r="I65" s="128">
        <f t="shared" si="1"/>
        <v>35969.953967777445</v>
      </c>
      <c r="J65" s="128">
        <f t="shared" si="2"/>
        <v>16953.483161965851</v>
      </c>
      <c r="K65" s="128">
        <f t="shared" si="3"/>
        <v>74481.506423539162</v>
      </c>
      <c r="L65" s="163">
        <f t="shared" si="48"/>
        <v>0.48293805663964773</v>
      </c>
      <c r="M65" s="286">
        <f t="shared" si="4"/>
        <v>2.1216851796257381</v>
      </c>
      <c r="N65" s="285">
        <f t="shared" si="5"/>
        <v>1.8610508442599756</v>
      </c>
      <c r="O65" s="224">
        <f t="shared" si="6"/>
        <v>9109.6292260124683</v>
      </c>
      <c r="R65" s="212" t="str">
        <f t="shared" si="7"/>
        <v>摂津市</v>
      </c>
      <c r="S65" s="116">
        <f t="shared" si="8"/>
        <v>38512.04042956412</v>
      </c>
      <c r="T65" s="116">
        <f t="shared" si="47"/>
        <v>38873.985435286326</v>
      </c>
      <c r="U65" s="116">
        <f t="shared" si="9"/>
        <v>-362</v>
      </c>
      <c r="V65" s="212" t="str">
        <f t="shared" si="10"/>
        <v>箕面市</v>
      </c>
      <c r="W65" s="116">
        <f t="shared" si="11"/>
        <v>15664.344451262999</v>
      </c>
      <c r="X65" s="116">
        <f t="shared" si="12"/>
        <v>15609.047540893922</v>
      </c>
      <c r="Y65" s="116">
        <f t="shared" si="13"/>
        <v>55</v>
      </c>
      <c r="Z65" s="212" t="str">
        <f t="shared" si="14"/>
        <v>四條畷市</v>
      </c>
      <c r="AA65" s="224">
        <f t="shared" si="15"/>
        <v>75253.52037408149</v>
      </c>
      <c r="AB65" s="116">
        <f t="shared" si="16"/>
        <v>74065.098274209013</v>
      </c>
      <c r="AC65" s="116">
        <f t="shared" si="17"/>
        <v>1189</v>
      </c>
      <c r="AD65" s="212" t="str">
        <f t="shared" si="18"/>
        <v>西区</v>
      </c>
      <c r="AE65" s="97">
        <f t="shared" si="19"/>
        <v>0.495239174790297</v>
      </c>
      <c r="AF65" s="97">
        <f t="shared" si="20"/>
        <v>0.48642907717724804</v>
      </c>
      <c r="AG65" s="401">
        <f t="shared" si="21"/>
        <v>0.9000000000000008</v>
      </c>
      <c r="AH65" s="212" t="str">
        <f t="shared" si="22"/>
        <v>港区</v>
      </c>
      <c r="AI65" s="285">
        <f t="shared" si="23"/>
        <v>2.4029306994818653</v>
      </c>
      <c r="AJ65" s="402">
        <f t="shared" si="24"/>
        <v>2.3374030688005281</v>
      </c>
      <c r="AK65" s="402">
        <f t="shared" si="25"/>
        <v>6.0000000000000053E-2</v>
      </c>
      <c r="AL65" s="212" t="str">
        <f t="shared" si="26"/>
        <v>大阪狭山市</v>
      </c>
      <c r="AM65" s="285">
        <f t="shared" si="27"/>
        <v>1.8697090965060796</v>
      </c>
      <c r="AN65" s="212" t="str">
        <f t="shared" si="28"/>
        <v>旭区</v>
      </c>
      <c r="AO65" s="224">
        <f t="shared" si="29"/>
        <v>8130.3160745810255</v>
      </c>
      <c r="AP65" s="16"/>
      <c r="AQ65" s="116">
        <f t="shared" si="30"/>
        <v>44456.15174059679</v>
      </c>
      <c r="AR65" s="116">
        <f t="shared" si="31"/>
        <v>43196.247425712281</v>
      </c>
      <c r="AS65" s="116">
        <f t="shared" si="32"/>
        <v>1260</v>
      </c>
      <c r="AT65" s="116">
        <f t="shared" si="33"/>
        <v>16187.232980899265</v>
      </c>
      <c r="AU65" s="116">
        <f t="shared" si="34"/>
        <v>16419.765361066886</v>
      </c>
      <c r="AV65" s="116">
        <f t="shared" si="35"/>
        <v>-233</v>
      </c>
      <c r="AW65" s="116">
        <f t="shared" si="36"/>
        <v>80262.585512980906</v>
      </c>
      <c r="AX65" s="116">
        <f t="shared" si="37"/>
        <v>79086.466044178247</v>
      </c>
      <c r="AY65" s="116">
        <f t="shared" si="38"/>
        <v>1177</v>
      </c>
      <c r="AZ65" s="97">
        <f t="shared" si="39"/>
        <v>0.5538838732451109</v>
      </c>
      <c r="BA65" s="97">
        <f t="shared" si="40"/>
        <v>0.54619013323445964</v>
      </c>
      <c r="BB65" s="401">
        <f t="shared" si="41"/>
        <v>0.80000000000000071</v>
      </c>
      <c r="BC65" s="402">
        <f t="shared" si="42"/>
        <v>2.7463712787141876</v>
      </c>
      <c r="BD65" s="402">
        <f t="shared" si="43"/>
        <v>2.6307469367458474</v>
      </c>
      <c r="BE65" s="402">
        <f t="shared" si="44"/>
        <v>0.12000000000000011</v>
      </c>
      <c r="BF65" s="402">
        <f t="shared" si="45"/>
        <v>1.9344061895767439</v>
      </c>
      <c r="BG65" s="116">
        <f t="shared" si="46"/>
        <v>8368.0630614819838</v>
      </c>
      <c r="BH65" s="116">
        <v>0</v>
      </c>
    </row>
    <row r="66" spans="2:60" s="15" customFormat="1" ht="13.5" customHeight="1">
      <c r="B66" s="6">
        <v>61</v>
      </c>
      <c r="C66" s="23" t="s">
        <v>19</v>
      </c>
      <c r="D66" s="403">
        <v>8783</v>
      </c>
      <c r="E66" s="407">
        <v>20575</v>
      </c>
      <c r="F66" s="403">
        <v>337963560</v>
      </c>
      <c r="G66" s="403">
        <v>4491</v>
      </c>
      <c r="H66" s="403">
        <v>39240</v>
      </c>
      <c r="I66" s="128">
        <f t="shared" si="1"/>
        <v>38479.28498235227</v>
      </c>
      <c r="J66" s="128">
        <f t="shared" si="2"/>
        <v>16425.932442284327</v>
      </c>
      <c r="K66" s="128">
        <f t="shared" si="3"/>
        <v>75253.52037408149</v>
      </c>
      <c r="L66" s="163">
        <f t="shared" si="48"/>
        <v>0.51132870317659118</v>
      </c>
      <c r="M66" s="286">
        <f t="shared" si="4"/>
        <v>2.3425936468177162</v>
      </c>
      <c r="N66" s="285">
        <f t="shared" si="5"/>
        <v>1.907168894289186</v>
      </c>
      <c r="O66" s="224">
        <f t="shared" si="6"/>
        <v>8612.7308868501532</v>
      </c>
      <c r="R66" s="212" t="str">
        <f t="shared" si="7"/>
        <v>四條畷市</v>
      </c>
      <c r="S66" s="116">
        <f t="shared" si="8"/>
        <v>38479.28498235227</v>
      </c>
      <c r="T66" s="116">
        <f t="shared" si="47"/>
        <v>36781.286751577194</v>
      </c>
      <c r="U66" s="116">
        <f t="shared" si="9"/>
        <v>1698</v>
      </c>
      <c r="V66" s="212" t="str">
        <f t="shared" si="10"/>
        <v>千早赤阪村</v>
      </c>
      <c r="W66" s="116">
        <f t="shared" si="11"/>
        <v>15639.321503131525</v>
      </c>
      <c r="X66" s="116">
        <f t="shared" si="12"/>
        <v>16421.071295259426</v>
      </c>
      <c r="Y66" s="116">
        <f t="shared" si="13"/>
        <v>-782</v>
      </c>
      <c r="Z66" s="212" t="str">
        <f t="shared" si="14"/>
        <v>河南町</v>
      </c>
      <c r="AA66" s="224">
        <f t="shared" si="15"/>
        <v>75023.644067796617</v>
      </c>
      <c r="AB66" s="116">
        <f t="shared" si="16"/>
        <v>71902.925902469913</v>
      </c>
      <c r="AC66" s="116">
        <f t="shared" si="17"/>
        <v>3121</v>
      </c>
      <c r="AD66" s="212" t="str">
        <f t="shared" si="18"/>
        <v>東成区</v>
      </c>
      <c r="AE66" s="97">
        <f t="shared" si="19"/>
        <v>0.49362553120573288</v>
      </c>
      <c r="AF66" s="97">
        <f t="shared" si="20"/>
        <v>0.49403906316056478</v>
      </c>
      <c r="AG66" s="401">
        <f t="shared" si="21"/>
        <v>0</v>
      </c>
      <c r="AH66" s="212" t="str">
        <f t="shared" si="22"/>
        <v>柏原市</v>
      </c>
      <c r="AI66" s="285">
        <f t="shared" si="23"/>
        <v>2.3737612908883627</v>
      </c>
      <c r="AJ66" s="402">
        <f t="shared" si="24"/>
        <v>2.278481012658228</v>
      </c>
      <c r="AK66" s="402">
        <f t="shared" si="25"/>
        <v>9.0000000000000302E-2</v>
      </c>
      <c r="AL66" s="212" t="str">
        <f t="shared" si="26"/>
        <v>吹田市</v>
      </c>
      <c r="AM66" s="285">
        <f t="shared" si="27"/>
        <v>1.8618637764318351</v>
      </c>
      <c r="AN66" s="212" t="str">
        <f t="shared" si="28"/>
        <v>高槻市</v>
      </c>
      <c r="AO66" s="224">
        <f t="shared" si="29"/>
        <v>8066.2249725282936</v>
      </c>
      <c r="AP66" s="16"/>
      <c r="AQ66" s="116">
        <f t="shared" si="30"/>
        <v>44456.15174059679</v>
      </c>
      <c r="AR66" s="116">
        <f t="shared" si="31"/>
        <v>43196.247425712281</v>
      </c>
      <c r="AS66" s="116">
        <f t="shared" si="32"/>
        <v>1260</v>
      </c>
      <c r="AT66" s="116">
        <f t="shared" si="33"/>
        <v>16187.232980899265</v>
      </c>
      <c r="AU66" s="116">
        <f t="shared" si="34"/>
        <v>16419.765361066886</v>
      </c>
      <c r="AV66" s="116">
        <f t="shared" si="35"/>
        <v>-233</v>
      </c>
      <c r="AW66" s="116">
        <f t="shared" si="36"/>
        <v>80262.585512980906</v>
      </c>
      <c r="AX66" s="116">
        <f t="shared" si="37"/>
        <v>79086.466044178247</v>
      </c>
      <c r="AY66" s="116">
        <f t="shared" si="38"/>
        <v>1177</v>
      </c>
      <c r="AZ66" s="97">
        <f t="shared" si="39"/>
        <v>0.5538838732451109</v>
      </c>
      <c r="BA66" s="97">
        <f t="shared" si="40"/>
        <v>0.54619013323445964</v>
      </c>
      <c r="BB66" s="401">
        <f t="shared" si="41"/>
        <v>0.80000000000000071</v>
      </c>
      <c r="BC66" s="402">
        <f t="shared" si="42"/>
        <v>2.7463712787141876</v>
      </c>
      <c r="BD66" s="402">
        <f t="shared" si="43"/>
        <v>2.6307469367458474</v>
      </c>
      <c r="BE66" s="402">
        <f t="shared" si="44"/>
        <v>0.12000000000000011</v>
      </c>
      <c r="BF66" s="402">
        <f t="shared" si="45"/>
        <v>1.9344061895767439</v>
      </c>
      <c r="BG66" s="116">
        <f t="shared" si="46"/>
        <v>8368.0630614819838</v>
      </c>
      <c r="BH66" s="116">
        <v>0</v>
      </c>
    </row>
    <row r="67" spans="2:60" s="15" customFormat="1" ht="13.5" customHeight="1">
      <c r="B67" s="6">
        <v>62</v>
      </c>
      <c r="C67" s="23" t="s">
        <v>20</v>
      </c>
      <c r="D67" s="403">
        <v>12953</v>
      </c>
      <c r="E67" s="407">
        <v>34818</v>
      </c>
      <c r="F67" s="403">
        <v>523874220</v>
      </c>
      <c r="G67" s="403">
        <v>7478</v>
      </c>
      <c r="H67" s="403">
        <v>62160</v>
      </c>
      <c r="I67" s="128">
        <f t="shared" si="1"/>
        <v>40444.238400370574</v>
      </c>
      <c r="J67" s="128">
        <f t="shared" si="2"/>
        <v>15046.074444252972</v>
      </c>
      <c r="K67" s="128">
        <f t="shared" si="3"/>
        <v>70055.391815993586</v>
      </c>
      <c r="L67" s="163">
        <f t="shared" si="48"/>
        <v>0.57731799583108157</v>
      </c>
      <c r="M67" s="286">
        <f t="shared" si="4"/>
        <v>2.6880259399366944</v>
      </c>
      <c r="N67" s="285">
        <f t="shared" si="5"/>
        <v>1.7852834740651387</v>
      </c>
      <c r="O67" s="224">
        <f t="shared" si="6"/>
        <v>8427.8349420849427</v>
      </c>
      <c r="R67" s="212" t="str">
        <f t="shared" si="7"/>
        <v>田尻町</v>
      </c>
      <c r="S67" s="116">
        <f t="shared" si="8"/>
        <v>38474.920235096557</v>
      </c>
      <c r="T67" s="116">
        <f t="shared" si="47"/>
        <v>39461.152542372882</v>
      </c>
      <c r="U67" s="116">
        <f t="shared" si="9"/>
        <v>-986</v>
      </c>
      <c r="V67" s="212" t="str">
        <f t="shared" si="10"/>
        <v>茨木市</v>
      </c>
      <c r="W67" s="116">
        <f t="shared" si="11"/>
        <v>15586.478316811947</v>
      </c>
      <c r="X67" s="116">
        <f t="shared" si="12"/>
        <v>15846.477589806631</v>
      </c>
      <c r="Y67" s="116">
        <f t="shared" si="13"/>
        <v>-260</v>
      </c>
      <c r="Z67" s="212" t="str">
        <f t="shared" si="14"/>
        <v>摂津市</v>
      </c>
      <c r="AA67" s="224">
        <f t="shared" si="15"/>
        <v>74860.549501151196</v>
      </c>
      <c r="AB67" s="116">
        <f t="shared" si="16"/>
        <v>75571.628056628062</v>
      </c>
      <c r="AC67" s="116">
        <f t="shared" si="17"/>
        <v>-711</v>
      </c>
      <c r="AD67" s="212" t="str">
        <f t="shared" si="18"/>
        <v>旭区</v>
      </c>
      <c r="AE67" s="97">
        <f t="shared" si="19"/>
        <v>0.49170216824569213</v>
      </c>
      <c r="AF67" s="97">
        <f t="shared" si="20"/>
        <v>0.48858685049099304</v>
      </c>
      <c r="AG67" s="401">
        <f t="shared" si="21"/>
        <v>0.30000000000000027</v>
      </c>
      <c r="AH67" s="212" t="str">
        <f t="shared" si="22"/>
        <v>田尻町</v>
      </c>
      <c r="AI67" s="285">
        <f t="shared" si="23"/>
        <v>2.371116708648195</v>
      </c>
      <c r="AJ67" s="402">
        <f t="shared" si="24"/>
        <v>2.35</v>
      </c>
      <c r="AK67" s="402">
        <f t="shared" si="25"/>
        <v>2.0000000000000018E-2</v>
      </c>
      <c r="AL67" s="212" t="str">
        <f t="shared" si="26"/>
        <v>泉南市</v>
      </c>
      <c r="AM67" s="285">
        <f t="shared" si="27"/>
        <v>1.8610508442599756</v>
      </c>
      <c r="AN67" s="212" t="str">
        <f t="shared" si="28"/>
        <v>田尻町</v>
      </c>
      <c r="AO67" s="224">
        <f t="shared" si="29"/>
        <v>8066.1204013377928</v>
      </c>
      <c r="AP67" s="16"/>
      <c r="AQ67" s="116">
        <f t="shared" si="30"/>
        <v>44456.15174059679</v>
      </c>
      <c r="AR67" s="116">
        <f t="shared" si="31"/>
        <v>43196.247425712281</v>
      </c>
      <c r="AS67" s="116">
        <f t="shared" si="32"/>
        <v>1260</v>
      </c>
      <c r="AT67" s="116">
        <f t="shared" si="33"/>
        <v>16187.232980899265</v>
      </c>
      <c r="AU67" s="116">
        <f t="shared" si="34"/>
        <v>16419.765361066886</v>
      </c>
      <c r="AV67" s="116">
        <f t="shared" si="35"/>
        <v>-233</v>
      </c>
      <c r="AW67" s="116">
        <f t="shared" si="36"/>
        <v>80262.585512980906</v>
      </c>
      <c r="AX67" s="116">
        <f t="shared" si="37"/>
        <v>79086.466044178247</v>
      </c>
      <c r="AY67" s="116">
        <f t="shared" si="38"/>
        <v>1177</v>
      </c>
      <c r="AZ67" s="97">
        <f t="shared" si="39"/>
        <v>0.5538838732451109</v>
      </c>
      <c r="BA67" s="97">
        <f t="shared" si="40"/>
        <v>0.54619013323445964</v>
      </c>
      <c r="BB67" s="401">
        <f t="shared" si="41"/>
        <v>0.80000000000000071</v>
      </c>
      <c r="BC67" s="402">
        <f t="shared" si="42"/>
        <v>2.7463712787141876</v>
      </c>
      <c r="BD67" s="402">
        <f t="shared" si="43"/>
        <v>2.6307469367458474</v>
      </c>
      <c r="BE67" s="402">
        <f t="shared" si="44"/>
        <v>0.12000000000000011</v>
      </c>
      <c r="BF67" s="402">
        <f t="shared" si="45"/>
        <v>1.9344061895767439</v>
      </c>
      <c r="BG67" s="116">
        <f t="shared" si="46"/>
        <v>8368.0630614819838</v>
      </c>
      <c r="BH67" s="116">
        <v>0</v>
      </c>
    </row>
    <row r="68" spans="2:60" s="15" customFormat="1" ht="13.5" customHeight="1">
      <c r="B68" s="6">
        <v>63</v>
      </c>
      <c r="C68" s="23" t="s">
        <v>31</v>
      </c>
      <c r="D68" s="403">
        <v>9425</v>
      </c>
      <c r="E68" s="409">
        <v>25988</v>
      </c>
      <c r="F68" s="405">
        <v>416537000</v>
      </c>
      <c r="G68" s="405">
        <v>5439</v>
      </c>
      <c r="H68" s="403">
        <v>48590</v>
      </c>
      <c r="I68" s="128">
        <f t="shared" si="1"/>
        <v>44194.907161803712</v>
      </c>
      <c r="J68" s="128">
        <f t="shared" si="2"/>
        <v>16028.051408342311</v>
      </c>
      <c r="K68" s="128">
        <f t="shared" si="3"/>
        <v>76583.379297665015</v>
      </c>
      <c r="L68" s="163">
        <f t="shared" si="48"/>
        <v>0.57708222811671084</v>
      </c>
      <c r="M68" s="286">
        <f t="shared" si="4"/>
        <v>2.7573474801061009</v>
      </c>
      <c r="N68" s="285">
        <f t="shared" si="5"/>
        <v>1.8697090965060796</v>
      </c>
      <c r="O68" s="224">
        <f t="shared" si="6"/>
        <v>8572.4840502160932</v>
      </c>
      <c r="R68" s="212" t="str">
        <f t="shared" si="7"/>
        <v>島本町</v>
      </c>
      <c r="S68" s="116">
        <f t="shared" si="8"/>
        <v>38412.726900225367</v>
      </c>
      <c r="T68" s="116">
        <f t="shared" si="47"/>
        <v>36668.71866897148</v>
      </c>
      <c r="U68" s="116">
        <f t="shared" si="9"/>
        <v>1744</v>
      </c>
      <c r="V68" s="212" t="str">
        <f t="shared" si="10"/>
        <v>吹田市</v>
      </c>
      <c r="W68" s="116">
        <f t="shared" si="11"/>
        <v>15538.061576878121</v>
      </c>
      <c r="X68" s="116">
        <f t="shared" si="12"/>
        <v>15893.051854275896</v>
      </c>
      <c r="Y68" s="116">
        <f t="shared" si="13"/>
        <v>-355</v>
      </c>
      <c r="Z68" s="212" t="str">
        <f t="shared" si="14"/>
        <v>泉南市</v>
      </c>
      <c r="AA68" s="224">
        <f t="shared" si="15"/>
        <v>74481.506423539162</v>
      </c>
      <c r="AB68" s="116">
        <f t="shared" si="16"/>
        <v>72953.212345142354</v>
      </c>
      <c r="AC68" s="116">
        <f t="shared" si="17"/>
        <v>1529</v>
      </c>
      <c r="AD68" s="212" t="str">
        <f t="shared" si="18"/>
        <v>港区</v>
      </c>
      <c r="AE68" s="97">
        <f t="shared" si="19"/>
        <v>0.49060880829015546</v>
      </c>
      <c r="AF68" s="97">
        <f t="shared" si="20"/>
        <v>0.48787328823626464</v>
      </c>
      <c r="AG68" s="401">
        <f t="shared" si="21"/>
        <v>0.30000000000000027</v>
      </c>
      <c r="AH68" s="212" t="str">
        <f t="shared" si="22"/>
        <v>四條畷市</v>
      </c>
      <c r="AI68" s="285">
        <f t="shared" si="23"/>
        <v>2.3425936468177162</v>
      </c>
      <c r="AJ68" s="402">
        <f t="shared" si="24"/>
        <v>2.2055707653850734</v>
      </c>
      <c r="AK68" s="402">
        <f t="shared" si="25"/>
        <v>0.12999999999999989</v>
      </c>
      <c r="AL68" s="212" t="str">
        <f t="shared" si="26"/>
        <v>天王寺区</v>
      </c>
      <c r="AM68" s="285">
        <f t="shared" si="27"/>
        <v>1.8526089505569669</v>
      </c>
      <c r="AN68" s="212" t="str">
        <f t="shared" si="28"/>
        <v>東成区</v>
      </c>
      <c r="AO68" s="224">
        <f t="shared" si="29"/>
        <v>8050.0397937094103</v>
      </c>
      <c r="AP68" s="16"/>
      <c r="AQ68" s="116">
        <f t="shared" si="30"/>
        <v>44456.15174059679</v>
      </c>
      <c r="AR68" s="116">
        <f t="shared" si="31"/>
        <v>43196.247425712281</v>
      </c>
      <c r="AS68" s="116">
        <f t="shared" si="32"/>
        <v>1260</v>
      </c>
      <c r="AT68" s="116">
        <f t="shared" si="33"/>
        <v>16187.232980899265</v>
      </c>
      <c r="AU68" s="116">
        <f t="shared" si="34"/>
        <v>16419.765361066886</v>
      </c>
      <c r="AV68" s="116">
        <f t="shared" si="35"/>
        <v>-233</v>
      </c>
      <c r="AW68" s="116">
        <f t="shared" si="36"/>
        <v>80262.585512980906</v>
      </c>
      <c r="AX68" s="116">
        <f t="shared" si="37"/>
        <v>79086.466044178247</v>
      </c>
      <c r="AY68" s="116">
        <f t="shared" si="38"/>
        <v>1177</v>
      </c>
      <c r="AZ68" s="97">
        <f t="shared" si="39"/>
        <v>0.5538838732451109</v>
      </c>
      <c r="BA68" s="97">
        <f t="shared" si="40"/>
        <v>0.54619013323445964</v>
      </c>
      <c r="BB68" s="401">
        <f t="shared" si="41"/>
        <v>0.80000000000000071</v>
      </c>
      <c r="BC68" s="402">
        <f t="shared" si="42"/>
        <v>2.7463712787141876</v>
      </c>
      <c r="BD68" s="402">
        <f t="shared" si="43"/>
        <v>2.6307469367458474</v>
      </c>
      <c r="BE68" s="402">
        <f t="shared" si="44"/>
        <v>0.12000000000000011</v>
      </c>
      <c r="BF68" s="402">
        <f t="shared" si="45"/>
        <v>1.9344061895767439</v>
      </c>
      <c r="BG68" s="116">
        <f t="shared" si="46"/>
        <v>8368.0630614819838</v>
      </c>
      <c r="BH68" s="116">
        <v>0</v>
      </c>
    </row>
    <row r="69" spans="2:60" s="15" customFormat="1" ht="13.5" customHeight="1">
      <c r="B69" s="6">
        <v>64</v>
      </c>
      <c r="C69" s="23" t="s">
        <v>52</v>
      </c>
      <c r="D69" s="403">
        <v>9877</v>
      </c>
      <c r="E69" s="409">
        <v>25880</v>
      </c>
      <c r="F69" s="405">
        <v>414349210</v>
      </c>
      <c r="G69" s="405">
        <v>5397</v>
      </c>
      <c r="H69" s="403">
        <v>49833</v>
      </c>
      <c r="I69" s="128">
        <f t="shared" si="1"/>
        <v>41950.917282575683</v>
      </c>
      <c r="J69" s="128">
        <f t="shared" si="2"/>
        <v>16010.402241112828</v>
      </c>
      <c r="K69" s="128">
        <f t="shared" si="3"/>
        <v>76773.987400407641</v>
      </c>
      <c r="L69" s="163">
        <f t="shared" si="48"/>
        <v>0.54642097802976608</v>
      </c>
      <c r="M69" s="286">
        <f t="shared" si="4"/>
        <v>2.6202288144173331</v>
      </c>
      <c r="N69" s="285">
        <f t="shared" si="5"/>
        <v>1.9255409582689336</v>
      </c>
      <c r="O69" s="224">
        <f t="shared" si="6"/>
        <v>8314.7554833142694</v>
      </c>
      <c r="R69" s="212" t="str">
        <f t="shared" si="7"/>
        <v>枚方市</v>
      </c>
      <c r="S69" s="116">
        <f t="shared" si="8"/>
        <v>38177.307771332838</v>
      </c>
      <c r="T69" s="116">
        <f t="shared" si="47"/>
        <v>36596.614179719705</v>
      </c>
      <c r="U69" s="116">
        <f t="shared" si="9"/>
        <v>1580</v>
      </c>
      <c r="V69" s="212" t="str">
        <f t="shared" si="10"/>
        <v>豊中市</v>
      </c>
      <c r="W69" s="116">
        <f t="shared" si="11"/>
        <v>15492.884540831452</v>
      </c>
      <c r="X69" s="116">
        <f t="shared" si="12"/>
        <v>15739.393754648654</v>
      </c>
      <c r="Y69" s="116">
        <f t="shared" si="13"/>
        <v>-246</v>
      </c>
      <c r="Z69" s="212" t="str">
        <f t="shared" si="14"/>
        <v>豊能町</v>
      </c>
      <c r="AA69" s="224">
        <f t="shared" si="15"/>
        <v>74154.067635903921</v>
      </c>
      <c r="AB69" s="116">
        <f t="shared" si="16"/>
        <v>73588.022274721559</v>
      </c>
      <c r="AC69" s="116">
        <f t="shared" si="17"/>
        <v>566</v>
      </c>
      <c r="AD69" s="212" t="str">
        <f t="shared" si="18"/>
        <v>柏原市</v>
      </c>
      <c r="AE69" s="97">
        <f t="shared" si="19"/>
        <v>0.49039726387792687</v>
      </c>
      <c r="AF69" s="97">
        <f t="shared" si="20"/>
        <v>0.48996383363471974</v>
      </c>
      <c r="AG69" s="401">
        <f t="shared" si="21"/>
        <v>0</v>
      </c>
      <c r="AH69" s="212" t="str">
        <f t="shared" si="22"/>
        <v>摂津市</v>
      </c>
      <c r="AI69" s="285">
        <f t="shared" si="23"/>
        <v>2.3324384080859129</v>
      </c>
      <c r="AJ69" s="402">
        <f t="shared" si="24"/>
        <v>2.2817775571002978</v>
      </c>
      <c r="AK69" s="402">
        <f t="shared" si="25"/>
        <v>5.0000000000000266E-2</v>
      </c>
      <c r="AL69" s="212" t="str">
        <f t="shared" si="26"/>
        <v>河南町</v>
      </c>
      <c r="AM69" s="285">
        <f t="shared" si="27"/>
        <v>1.8405815109343937</v>
      </c>
      <c r="AN69" s="212" t="str">
        <f t="shared" si="28"/>
        <v>中央区</v>
      </c>
      <c r="AO69" s="224">
        <f t="shared" si="29"/>
        <v>8049.6049592804184</v>
      </c>
      <c r="AP69" s="16"/>
      <c r="AQ69" s="116">
        <f t="shared" si="30"/>
        <v>44456.15174059679</v>
      </c>
      <c r="AR69" s="116">
        <f t="shared" si="31"/>
        <v>43196.247425712281</v>
      </c>
      <c r="AS69" s="116">
        <f t="shared" si="32"/>
        <v>1260</v>
      </c>
      <c r="AT69" s="116">
        <f t="shared" si="33"/>
        <v>16187.232980899265</v>
      </c>
      <c r="AU69" s="116">
        <f t="shared" si="34"/>
        <v>16419.765361066886</v>
      </c>
      <c r="AV69" s="116">
        <f t="shared" si="35"/>
        <v>-233</v>
      </c>
      <c r="AW69" s="116">
        <f t="shared" si="36"/>
        <v>80262.585512980906</v>
      </c>
      <c r="AX69" s="116">
        <f t="shared" si="37"/>
        <v>79086.466044178247</v>
      </c>
      <c r="AY69" s="116">
        <f t="shared" si="38"/>
        <v>1177</v>
      </c>
      <c r="AZ69" s="97">
        <f t="shared" si="39"/>
        <v>0.5538838732451109</v>
      </c>
      <c r="BA69" s="97">
        <f t="shared" si="40"/>
        <v>0.54619013323445964</v>
      </c>
      <c r="BB69" s="401">
        <f t="shared" si="41"/>
        <v>0.80000000000000071</v>
      </c>
      <c r="BC69" s="402">
        <f t="shared" si="42"/>
        <v>2.7463712787141876</v>
      </c>
      <c r="BD69" s="402">
        <f t="shared" si="43"/>
        <v>2.6307469367458474</v>
      </c>
      <c r="BE69" s="402">
        <f t="shared" si="44"/>
        <v>0.12000000000000011</v>
      </c>
      <c r="BF69" s="402">
        <f t="shared" si="45"/>
        <v>1.9344061895767439</v>
      </c>
      <c r="BG69" s="116">
        <f t="shared" si="46"/>
        <v>8368.0630614819838</v>
      </c>
      <c r="BH69" s="116">
        <v>0</v>
      </c>
    </row>
    <row r="70" spans="2:60" s="15" customFormat="1" ht="13.5" customHeight="1">
      <c r="B70" s="6">
        <v>65</v>
      </c>
      <c r="C70" s="23" t="s">
        <v>12</v>
      </c>
      <c r="D70" s="403">
        <v>4881</v>
      </c>
      <c r="E70" s="407">
        <v>11953</v>
      </c>
      <c r="F70" s="403">
        <v>187492520</v>
      </c>
      <c r="G70" s="403">
        <v>2720</v>
      </c>
      <c r="H70" s="403">
        <v>23002</v>
      </c>
      <c r="I70" s="128">
        <f t="shared" si="1"/>
        <v>38412.726900225367</v>
      </c>
      <c r="J70" s="128">
        <f t="shared" si="2"/>
        <v>15685.812766669455</v>
      </c>
      <c r="K70" s="128">
        <f t="shared" si="3"/>
        <v>68931.073529411762</v>
      </c>
      <c r="L70" s="163">
        <f t="shared" ref="L70:L79" si="49">IFERROR(G70/D70,"-")</f>
        <v>0.55726285597213687</v>
      </c>
      <c r="M70" s="286">
        <f t="shared" si="4"/>
        <v>2.4488834255275558</v>
      </c>
      <c r="N70" s="285">
        <f t="shared" si="5"/>
        <v>1.9243704509328201</v>
      </c>
      <c r="O70" s="224">
        <f t="shared" si="6"/>
        <v>8151.1399008781846</v>
      </c>
      <c r="R70" s="212" t="str">
        <f t="shared" si="7"/>
        <v>柏原市</v>
      </c>
      <c r="S70" s="116">
        <f t="shared" si="8"/>
        <v>37962.402876436026</v>
      </c>
      <c r="T70" s="116">
        <f t="shared" si="47"/>
        <v>36329.370705244124</v>
      </c>
      <c r="U70" s="116">
        <f t="shared" si="9"/>
        <v>1633</v>
      </c>
      <c r="V70" s="212" t="str">
        <f t="shared" si="10"/>
        <v>河南町</v>
      </c>
      <c r="W70" s="116">
        <f t="shared" si="11"/>
        <v>15399.982604373758</v>
      </c>
      <c r="X70" s="116">
        <f t="shared" si="12"/>
        <v>15480.599945459504</v>
      </c>
      <c r="Y70" s="116">
        <f t="shared" si="13"/>
        <v>-81</v>
      </c>
      <c r="Z70" s="212" t="str">
        <f t="shared" si="14"/>
        <v>岬町</v>
      </c>
      <c r="AA70" s="224">
        <f t="shared" si="15"/>
        <v>74046.304474142933</v>
      </c>
      <c r="AB70" s="116">
        <f t="shared" si="16"/>
        <v>69835.23369878823</v>
      </c>
      <c r="AC70" s="116">
        <f t="shared" si="17"/>
        <v>4211</v>
      </c>
      <c r="AD70" s="212" t="str">
        <f t="shared" si="18"/>
        <v>岸和田市</v>
      </c>
      <c r="AE70" s="97">
        <f t="shared" si="19"/>
        <v>0.48872534193635109</v>
      </c>
      <c r="AF70" s="97">
        <f t="shared" si="20"/>
        <v>0.47559505356343218</v>
      </c>
      <c r="AG70" s="401">
        <f t="shared" si="21"/>
        <v>1.3000000000000012</v>
      </c>
      <c r="AH70" s="212" t="str">
        <f t="shared" si="22"/>
        <v>能勢町</v>
      </c>
      <c r="AI70" s="285">
        <f t="shared" si="23"/>
        <v>2.3114377583830961</v>
      </c>
      <c r="AJ70" s="402">
        <f t="shared" si="24"/>
        <v>2.096345514950166</v>
      </c>
      <c r="AK70" s="402">
        <f t="shared" si="25"/>
        <v>0.20999999999999996</v>
      </c>
      <c r="AL70" s="212" t="str">
        <f t="shared" si="26"/>
        <v>高槻市</v>
      </c>
      <c r="AM70" s="285">
        <f t="shared" si="27"/>
        <v>1.8351122808300131</v>
      </c>
      <c r="AN70" s="212" t="str">
        <f t="shared" si="28"/>
        <v>天王寺区</v>
      </c>
      <c r="AO70" s="224">
        <f t="shared" si="29"/>
        <v>8035.0433553450493</v>
      </c>
      <c r="AP70" s="16"/>
      <c r="AQ70" s="116">
        <f t="shared" si="30"/>
        <v>44456.15174059679</v>
      </c>
      <c r="AR70" s="116">
        <f t="shared" si="31"/>
        <v>43196.247425712281</v>
      </c>
      <c r="AS70" s="116">
        <f t="shared" si="32"/>
        <v>1260</v>
      </c>
      <c r="AT70" s="116">
        <f t="shared" si="33"/>
        <v>16187.232980899265</v>
      </c>
      <c r="AU70" s="116">
        <f t="shared" si="34"/>
        <v>16419.765361066886</v>
      </c>
      <c r="AV70" s="116">
        <f t="shared" si="35"/>
        <v>-233</v>
      </c>
      <c r="AW70" s="116">
        <f t="shared" si="36"/>
        <v>80262.585512980906</v>
      </c>
      <c r="AX70" s="116">
        <f t="shared" si="37"/>
        <v>79086.466044178247</v>
      </c>
      <c r="AY70" s="116">
        <f t="shared" si="38"/>
        <v>1177</v>
      </c>
      <c r="AZ70" s="97">
        <f t="shared" si="39"/>
        <v>0.5538838732451109</v>
      </c>
      <c r="BA70" s="97">
        <f t="shared" si="40"/>
        <v>0.54619013323445964</v>
      </c>
      <c r="BB70" s="401">
        <f t="shared" si="41"/>
        <v>0.80000000000000071</v>
      </c>
      <c r="BC70" s="402">
        <f t="shared" si="42"/>
        <v>2.7463712787141876</v>
      </c>
      <c r="BD70" s="402">
        <f t="shared" si="43"/>
        <v>2.6307469367458474</v>
      </c>
      <c r="BE70" s="402">
        <f t="shared" si="44"/>
        <v>0.12000000000000011</v>
      </c>
      <c r="BF70" s="402">
        <f t="shared" si="45"/>
        <v>1.9344061895767439</v>
      </c>
      <c r="BG70" s="116">
        <f t="shared" si="46"/>
        <v>8368.0630614819838</v>
      </c>
      <c r="BH70" s="116">
        <v>0</v>
      </c>
    </row>
    <row r="71" spans="2:60" s="15" customFormat="1" ht="13.5" customHeight="1">
      <c r="B71" s="6">
        <v>66</v>
      </c>
      <c r="C71" s="23" t="s">
        <v>6</v>
      </c>
      <c r="D71" s="403">
        <v>5005</v>
      </c>
      <c r="E71" s="407">
        <v>14661</v>
      </c>
      <c r="F71" s="403">
        <v>234623470</v>
      </c>
      <c r="G71" s="403">
        <v>3164</v>
      </c>
      <c r="H71" s="403">
        <v>25515</v>
      </c>
      <c r="I71" s="128">
        <f t="shared" ref="I71:I79" si="50">IFERROR(F71/D71,"-")</f>
        <v>46877.816183816183</v>
      </c>
      <c r="J71" s="128">
        <f t="shared" ref="J71:J79" si="51">IFERROR(F71/E71,"-")</f>
        <v>16003.237841893459</v>
      </c>
      <c r="K71" s="128">
        <f t="shared" ref="K71:K79" si="52">IFERROR(F71/G71,"-")</f>
        <v>74154.067635903921</v>
      </c>
      <c r="L71" s="163">
        <f t="shared" si="49"/>
        <v>0.63216783216783212</v>
      </c>
      <c r="M71" s="286">
        <f t="shared" ref="M71:M79" si="53">IFERROR(E71/D71,"-")</f>
        <v>2.9292707292707294</v>
      </c>
      <c r="N71" s="285">
        <f t="shared" ref="N71:N79" si="54">IFERROR(H71/E71,"-")</f>
        <v>1.7403314917127073</v>
      </c>
      <c r="O71" s="224">
        <f t="shared" ref="O71:O79" si="55">IFERROR(F71/H71,"-")</f>
        <v>9195.5112678816386</v>
      </c>
      <c r="R71" s="212" t="str">
        <f t="shared" ref="R71:R79" si="56">INDEX($C$6:$C$79,MATCH(S71,$I$6:$I$79,0))</f>
        <v>泉佐野市</v>
      </c>
      <c r="S71" s="116">
        <f t="shared" ref="S71:S79" si="57">LARGE($I$6:$I$79,ROW(A66))</f>
        <v>37695.800268096515</v>
      </c>
      <c r="T71" s="116">
        <f t="shared" ref="T71:T79" si="58">VLOOKUP(R71,$S$88:$AB$161,6,FALSE)</f>
        <v>34773.332874922642</v>
      </c>
      <c r="U71" s="116">
        <f t="shared" ref="U71:U79" si="59">ROUND(S71,0)-ROUND(T71,0)</f>
        <v>2923</v>
      </c>
      <c r="V71" s="212" t="str">
        <f t="shared" ref="V71:V79" si="60">INDEX($C$6:$C$79,MATCH(W71,$J$6:$J$79,0))</f>
        <v>寝屋川市</v>
      </c>
      <c r="W71" s="116">
        <f t="shared" ref="W71:W79" si="61">LARGE($J$6:$J$79,ROW(A66))</f>
        <v>15390.4675683762</v>
      </c>
      <c r="X71" s="116">
        <f t="shared" ref="X71:X79" si="62">VLOOKUP(V71,$S$88:$AB$161,7,FALSE)</f>
        <v>15674.406065244641</v>
      </c>
      <c r="Y71" s="116">
        <f t="shared" ref="Y71:Y79" si="63">ROUND(W71,0)-ROUND(X71,0)</f>
        <v>-284</v>
      </c>
      <c r="Z71" s="212" t="str">
        <f t="shared" ref="Z71:Z79" si="64">INDEX($C$6:$C$79,MATCH(AA71,$K$6:$K$79,0))</f>
        <v>池田市</v>
      </c>
      <c r="AA71" s="224">
        <f t="shared" ref="AA71:AA79" si="65">LARGE($K$6:$K$79,ROW(A66))</f>
        <v>72962.147609786058</v>
      </c>
      <c r="AB71" s="116">
        <f t="shared" ref="AB71:AB79" si="66">VLOOKUP(Z71,$S$88:$AB$161,8,FALSE)</f>
        <v>72243.284840818043</v>
      </c>
      <c r="AC71" s="116">
        <f t="shared" ref="AC71:AC79" si="67">ROUND(AA71,0)-ROUND(AB71,0)</f>
        <v>719</v>
      </c>
      <c r="AD71" s="212" t="str">
        <f t="shared" ref="AD71:AD79" si="68">INDEX($C$6:$C$79,MATCH(AE71,$L$6:$L$79,0))</f>
        <v>泉佐野市</v>
      </c>
      <c r="AE71" s="97">
        <f t="shared" ref="AE71:AE79" si="69">LARGE($L$6:$L$79,ROW(A66))</f>
        <v>0.48351206434316352</v>
      </c>
      <c r="AF71" s="97">
        <f t="shared" ref="AF71:AF79" si="70">VLOOKUP(AD71,$S$88:$AB$161,10,FALSE)</f>
        <v>0.47328611703224921</v>
      </c>
      <c r="AG71" s="401">
        <f t="shared" ref="AG71:AG79" si="71">(ROUND(AE71,3)-ROUND(AF71,3))*100</f>
        <v>1.100000000000001</v>
      </c>
      <c r="AH71" s="212" t="str">
        <f t="shared" ref="AH71:AH79" si="72">INDEX($C$6:$C$79,MATCH(AI71,$M$6:$M$79,0))</f>
        <v>浪速区</v>
      </c>
      <c r="AI71" s="285">
        <f t="shared" ref="AI71:AI79" si="73">LARGE($M$6:$M$79,ROW(A66))</f>
        <v>2.2421124828532237</v>
      </c>
      <c r="AJ71" s="402">
        <f t="shared" ref="AJ71:AJ79" si="74">VLOOKUP(AH71,$S$88:$AB$161,9,FALSE)</f>
        <v>2.155401809473124</v>
      </c>
      <c r="AK71" s="402">
        <f t="shared" ref="AK71:AK79" si="75">ROUND(AI71,2)-ROUND(AJ71,2)</f>
        <v>8.0000000000000071E-2</v>
      </c>
      <c r="AL71" s="212" t="str">
        <f t="shared" ref="AL71:AL79" si="76">INDEX($C$6:$C$79,MATCH(AM71,$N$6:$N$79,0))</f>
        <v>河内長野市</v>
      </c>
      <c r="AM71" s="285">
        <f t="shared" ref="AM71:AM79" si="77">LARGE($N$6:$N$79,ROW(A66))</f>
        <v>1.8174460736175544</v>
      </c>
      <c r="AN71" s="212" t="str">
        <f t="shared" ref="AN71:AN79" si="78">INDEX($C$6:$C$79,MATCH(AO71,$O$6:$O$79,0))</f>
        <v>寝屋川市</v>
      </c>
      <c r="AO71" s="224">
        <f t="shared" ref="AO71:AO79" si="79">LARGE($O$6:$O$79,ROW(A66))</f>
        <v>8032.5223192651065</v>
      </c>
      <c r="AP71" s="16"/>
      <c r="AQ71" s="116">
        <f t="shared" ref="AQ71:AQ79" si="80">$I$80</f>
        <v>44456.15174059679</v>
      </c>
      <c r="AR71" s="116">
        <f t="shared" ref="AR71:AR79" si="81">$X$162</f>
        <v>43196.247425712281</v>
      </c>
      <c r="AS71" s="116">
        <f t="shared" ref="AS71:AS79" si="82">ROUND(AQ71,0)-ROUND(AR71,0)</f>
        <v>1260</v>
      </c>
      <c r="AT71" s="116">
        <f t="shared" ref="AT71:AT79" si="83">$J$80</f>
        <v>16187.232980899265</v>
      </c>
      <c r="AU71" s="116">
        <f t="shared" ref="AU71:AU79" si="84">$Y$162</f>
        <v>16419.765361066886</v>
      </c>
      <c r="AV71" s="116">
        <f t="shared" ref="AV71:AV79" si="85">ROUND(AT71,0)-ROUND(AU71,0)</f>
        <v>-233</v>
      </c>
      <c r="AW71" s="116">
        <f t="shared" ref="AW71:AW79" si="86">$K$80</f>
        <v>80262.585512980906</v>
      </c>
      <c r="AX71" s="116">
        <f t="shared" ref="AX71:AX79" si="87">$Z$162</f>
        <v>79086.466044178247</v>
      </c>
      <c r="AY71" s="116">
        <f t="shared" ref="AY71:AY79" si="88">ROUND(AW71,0)-ROUND(AX71,0)</f>
        <v>1177</v>
      </c>
      <c r="AZ71" s="97">
        <f t="shared" ref="AZ71:AZ79" si="89">$L$80</f>
        <v>0.5538838732451109</v>
      </c>
      <c r="BA71" s="97">
        <f t="shared" ref="BA71:BA79" si="90">$AB$162</f>
        <v>0.54619013323445964</v>
      </c>
      <c r="BB71" s="401">
        <f t="shared" ref="BB71:BB79" si="91">(ROUND(AZ71,3)-ROUND(BA71,3))*100</f>
        <v>0.80000000000000071</v>
      </c>
      <c r="BC71" s="402">
        <f t="shared" ref="BC71:BC79" si="92">$M$80</f>
        <v>2.7463712787141876</v>
      </c>
      <c r="BD71" s="402">
        <f t="shared" ref="BD71:BD79" si="93">$AA$162</f>
        <v>2.6307469367458474</v>
      </c>
      <c r="BE71" s="402">
        <f t="shared" ref="BE71:BE79" si="94">ROUND(BC71,2)-ROUND(BD71,2)</f>
        <v>0.12000000000000011</v>
      </c>
      <c r="BF71" s="402">
        <f t="shared" ref="BF71:BF79" si="95">$N$80</f>
        <v>1.9344061895767439</v>
      </c>
      <c r="BG71" s="116">
        <f t="shared" ref="BG71:BG79" si="96">$O$80</f>
        <v>8368.0630614819838</v>
      </c>
      <c r="BH71" s="116">
        <v>0</v>
      </c>
    </row>
    <row r="72" spans="2:60" s="15" customFormat="1" ht="13.5" customHeight="1">
      <c r="B72" s="6">
        <v>67</v>
      </c>
      <c r="C72" s="23" t="s">
        <v>7</v>
      </c>
      <c r="D72" s="403">
        <v>2177</v>
      </c>
      <c r="E72" s="407">
        <v>5032</v>
      </c>
      <c r="F72" s="403">
        <v>81936030</v>
      </c>
      <c r="G72" s="403">
        <v>1049</v>
      </c>
      <c r="H72" s="403">
        <v>9134</v>
      </c>
      <c r="I72" s="128">
        <f t="shared" si="50"/>
        <v>37637.12907671107</v>
      </c>
      <c r="J72" s="128">
        <f t="shared" si="51"/>
        <v>16282.994833068362</v>
      </c>
      <c r="K72" s="128">
        <f t="shared" si="52"/>
        <v>78108.703527168735</v>
      </c>
      <c r="L72" s="163">
        <f t="shared" si="49"/>
        <v>0.48185576481396419</v>
      </c>
      <c r="M72" s="286">
        <f t="shared" si="53"/>
        <v>2.3114377583830961</v>
      </c>
      <c r="N72" s="285">
        <f t="shared" si="54"/>
        <v>1.8151828298887123</v>
      </c>
      <c r="O72" s="224">
        <f t="shared" si="55"/>
        <v>8970.4433982920946</v>
      </c>
      <c r="R72" s="212" t="str">
        <f t="shared" si="56"/>
        <v>能勢町</v>
      </c>
      <c r="S72" s="116">
        <f t="shared" si="57"/>
        <v>37637.12907671107</v>
      </c>
      <c r="T72" s="116">
        <f t="shared" si="58"/>
        <v>34154.523018509732</v>
      </c>
      <c r="U72" s="116">
        <f t="shared" si="59"/>
        <v>3482</v>
      </c>
      <c r="V72" s="212" t="str">
        <f t="shared" si="60"/>
        <v>河内長野市</v>
      </c>
      <c r="W72" s="116">
        <f t="shared" si="61"/>
        <v>15361.07971284413</v>
      </c>
      <c r="X72" s="116">
        <f t="shared" si="62"/>
        <v>15550.91291904406</v>
      </c>
      <c r="Y72" s="116">
        <f t="shared" si="63"/>
        <v>-190</v>
      </c>
      <c r="Z72" s="212" t="str">
        <f t="shared" si="64"/>
        <v>寝屋川市</v>
      </c>
      <c r="AA72" s="224">
        <f t="shared" si="65"/>
        <v>71978.376357056695</v>
      </c>
      <c r="AB72" s="116">
        <f t="shared" si="66"/>
        <v>71716.135302476658</v>
      </c>
      <c r="AC72" s="116">
        <f t="shared" si="67"/>
        <v>262</v>
      </c>
      <c r="AD72" s="212" t="str">
        <f t="shared" si="68"/>
        <v>泉南市</v>
      </c>
      <c r="AE72" s="97">
        <f t="shared" si="69"/>
        <v>0.48293805663964773</v>
      </c>
      <c r="AF72" s="97">
        <f t="shared" si="70"/>
        <v>0.47639262787326569</v>
      </c>
      <c r="AG72" s="401">
        <f t="shared" si="71"/>
        <v>0.70000000000000062</v>
      </c>
      <c r="AH72" s="212" t="str">
        <f t="shared" si="72"/>
        <v>岸和田市</v>
      </c>
      <c r="AI72" s="285">
        <f t="shared" si="73"/>
        <v>2.2181335484087779</v>
      </c>
      <c r="AJ72" s="402">
        <f t="shared" si="74"/>
        <v>2.0977231235575764</v>
      </c>
      <c r="AK72" s="402">
        <f t="shared" si="75"/>
        <v>0.12000000000000011</v>
      </c>
      <c r="AL72" s="212" t="str">
        <f t="shared" si="76"/>
        <v>能勢町</v>
      </c>
      <c r="AM72" s="285">
        <f t="shared" si="77"/>
        <v>1.8151828298887123</v>
      </c>
      <c r="AN72" s="212" t="str">
        <f t="shared" si="78"/>
        <v>藤井寺市</v>
      </c>
      <c r="AO72" s="224">
        <f t="shared" si="79"/>
        <v>8024.8115396994799</v>
      </c>
      <c r="AP72" s="16"/>
      <c r="AQ72" s="116">
        <f t="shared" si="80"/>
        <v>44456.15174059679</v>
      </c>
      <c r="AR72" s="116">
        <f t="shared" si="81"/>
        <v>43196.247425712281</v>
      </c>
      <c r="AS72" s="116">
        <f t="shared" si="82"/>
        <v>1260</v>
      </c>
      <c r="AT72" s="116">
        <f t="shared" si="83"/>
        <v>16187.232980899265</v>
      </c>
      <c r="AU72" s="116">
        <f t="shared" si="84"/>
        <v>16419.765361066886</v>
      </c>
      <c r="AV72" s="116">
        <f t="shared" si="85"/>
        <v>-233</v>
      </c>
      <c r="AW72" s="116">
        <f t="shared" si="86"/>
        <v>80262.585512980906</v>
      </c>
      <c r="AX72" s="116">
        <f t="shared" si="87"/>
        <v>79086.466044178247</v>
      </c>
      <c r="AY72" s="116">
        <f t="shared" si="88"/>
        <v>1177</v>
      </c>
      <c r="AZ72" s="97">
        <f t="shared" si="89"/>
        <v>0.5538838732451109</v>
      </c>
      <c r="BA72" s="97">
        <f t="shared" si="90"/>
        <v>0.54619013323445964</v>
      </c>
      <c r="BB72" s="401">
        <f t="shared" si="91"/>
        <v>0.80000000000000071</v>
      </c>
      <c r="BC72" s="402">
        <f t="shared" si="92"/>
        <v>2.7463712787141876</v>
      </c>
      <c r="BD72" s="402">
        <f t="shared" si="93"/>
        <v>2.6307469367458474</v>
      </c>
      <c r="BE72" s="402">
        <f t="shared" si="94"/>
        <v>0.12000000000000011</v>
      </c>
      <c r="BF72" s="402">
        <f t="shared" si="95"/>
        <v>1.9344061895767439</v>
      </c>
      <c r="BG72" s="116">
        <f t="shared" si="96"/>
        <v>8368.0630614819838</v>
      </c>
      <c r="BH72" s="116">
        <v>0</v>
      </c>
    </row>
    <row r="73" spans="2:60" s="15" customFormat="1" ht="13.5" customHeight="1">
      <c r="B73" s="6">
        <v>68</v>
      </c>
      <c r="C73" s="23" t="s">
        <v>53</v>
      </c>
      <c r="D73" s="403">
        <v>2923</v>
      </c>
      <c r="E73" s="407">
        <v>7117</v>
      </c>
      <c r="F73" s="403">
        <v>123937300</v>
      </c>
      <c r="G73" s="403">
        <v>1503</v>
      </c>
      <c r="H73" s="403">
        <v>15693</v>
      </c>
      <c r="I73" s="128">
        <f t="shared" si="50"/>
        <v>42400.718439958946</v>
      </c>
      <c r="J73" s="128">
        <f t="shared" si="51"/>
        <v>17414.261627090065</v>
      </c>
      <c r="K73" s="128">
        <f t="shared" si="52"/>
        <v>82459.94677312042</v>
      </c>
      <c r="L73" s="163">
        <f t="shared" si="49"/>
        <v>0.51419774204584334</v>
      </c>
      <c r="M73" s="286">
        <f t="shared" si="53"/>
        <v>2.4348272322955866</v>
      </c>
      <c r="N73" s="285">
        <f t="shared" si="54"/>
        <v>2.2050021076296193</v>
      </c>
      <c r="O73" s="224">
        <f t="shared" si="55"/>
        <v>7897.6167718090865</v>
      </c>
      <c r="R73" s="212" t="str">
        <f t="shared" si="56"/>
        <v>岸和田市</v>
      </c>
      <c r="S73" s="116">
        <f t="shared" si="57"/>
        <v>37631.174513559832</v>
      </c>
      <c r="T73" s="116">
        <f t="shared" si="58"/>
        <v>35163.313354689817</v>
      </c>
      <c r="U73" s="116">
        <f t="shared" si="59"/>
        <v>2468</v>
      </c>
      <c r="V73" s="212" t="str">
        <f t="shared" si="60"/>
        <v>西淀川区</v>
      </c>
      <c r="W73" s="116">
        <f t="shared" si="61"/>
        <v>15170.583598726114</v>
      </c>
      <c r="X73" s="116">
        <f t="shared" si="62"/>
        <v>15408.594968158322</v>
      </c>
      <c r="Y73" s="116">
        <f t="shared" si="63"/>
        <v>-238</v>
      </c>
      <c r="Z73" s="212" t="str">
        <f t="shared" si="64"/>
        <v>田尻町</v>
      </c>
      <c r="AA73" s="224">
        <f t="shared" si="65"/>
        <v>71487.722308892349</v>
      </c>
      <c r="AB73" s="116">
        <f t="shared" si="66"/>
        <v>72756.5</v>
      </c>
      <c r="AC73" s="116">
        <f t="shared" si="67"/>
        <v>-1269</v>
      </c>
      <c r="AD73" s="212" t="str">
        <f t="shared" si="68"/>
        <v>能勢町</v>
      </c>
      <c r="AE73" s="97">
        <f t="shared" si="69"/>
        <v>0.48185576481396419</v>
      </c>
      <c r="AF73" s="97">
        <f t="shared" si="70"/>
        <v>0.47698149027052683</v>
      </c>
      <c r="AG73" s="401">
        <f t="shared" si="71"/>
        <v>0.50000000000000044</v>
      </c>
      <c r="AH73" s="212" t="str">
        <f t="shared" si="72"/>
        <v>西成区</v>
      </c>
      <c r="AI73" s="285">
        <f t="shared" si="73"/>
        <v>2.2018810438468672</v>
      </c>
      <c r="AJ73" s="402">
        <f t="shared" si="74"/>
        <v>2.0935271344155404</v>
      </c>
      <c r="AK73" s="402">
        <f t="shared" si="75"/>
        <v>0.11000000000000032</v>
      </c>
      <c r="AL73" s="212" t="str">
        <f t="shared" si="76"/>
        <v>豊中市</v>
      </c>
      <c r="AM73" s="285">
        <f t="shared" si="77"/>
        <v>1.8025529634443913</v>
      </c>
      <c r="AN73" s="212" t="str">
        <f t="shared" si="78"/>
        <v>柏原市</v>
      </c>
      <c r="AO73" s="224">
        <f t="shared" si="79"/>
        <v>8010.9051205655387</v>
      </c>
      <c r="AP73" s="16"/>
      <c r="AQ73" s="116">
        <f t="shared" si="80"/>
        <v>44456.15174059679</v>
      </c>
      <c r="AR73" s="116">
        <f t="shared" si="81"/>
        <v>43196.247425712281</v>
      </c>
      <c r="AS73" s="116">
        <f t="shared" si="82"/>
        <v>1260</v>
      </c>
      <c r="AT73" s="116">
        <f t="shared" si="83"/>
        <v>16187.232980899265</v>
      </c>
      <c r="AU73" s="116">
        <f t="shared" si="84"/>
        <v>16419.765361066886</v>
      </c>
      <c r="AV73" s="116">
        <f t="shared" si="85"/>
        <v>-233</v>
      </c>
      <c r="AW73" s="116">
        <f t="shared" si="86"/>
        <v>80262.585512980906</v>
      </c>
      <c r="AX73" s="116">
        <f t="shared" si="87"/>
        <v>79086.466044178247</v>
      </c>
      <c r="AY73" s="116">
        <f t="shared" si="88"/>
        <v>1177</v>
      </c>
      <c r="AZ73" s="97">
        <f t="shared" si="89"/>
        <v>0.5538838732451109</v>
      </c>
      <c r="BA73" s="97">
        <f t="shared" si="90"/>
        <v>0.54619013323445964</v>
      </c>
      <c r="BB73" s="401">
        <f t="shared" si="91"/>
        <v>0.80000000000000071</v>
      </c>
      <c r="BC73" s="402">
        <f t="shared" si="92"/>
        <v>2.7463712787141876</v>
      </c>
      <c r="BD73" s="402">
        <f t="shared" si="93"/>
        <v>2.6307469367458474</v>
      </c>
      <c r="BE73" s="402">
        <f t="shared" si="94"/>
        <v>0.12000000000000011</v>
      </c>
      <c r="BF73" s="402">
        <f t="shared" si="95"/>
        <v>1.9344061895767439</v>
      </c>
      <c r="BG73" s="116">
        <f t="shared" si="96"/>
        <v>8368.0630614819838</v>
      </c>
      <c r="BH73" s="116">
        <v>0</v>
      </c>
    </row>
    <row r="74" spans="2:60" s="15" customFormat="1" ht="13.5" customHeight="1">
      <c r="B74" s="6">
        <v>69</v>
      </c>
      <c r="C74" s="23" t="s">
        <v>54</v>
      </c>
      <c r="D74" s="403">
        <v>6841</v>
      </c>
      <c r="E74" s="407">
        <v>14192</v>
      </c>
      <c r="F74" s="403">
        <v>243134930</v>
      </c>
      <c r="G74" s="403">
        <v>3418</v>
      </c>
      <c r="H74" s="403">
        <v>26976</v>
      </c>
      <c r="I74" s="128">
        <f t="shared" si="50"/>
        <v>35540.846367490136</v>
      </c>
      <c r="J74" s="128">
        <f t="shared" si="51"/>
        <v>17131.829904171365</v>
      </c>
      <c r="K74" s="128">
        <f t="shared" si="52"/>
        <v>71133.68344060854</v>
      </c>
      <c r="L74" s="163">
        <f t="shared" si="49"/>
        <v>0.49963455635141063</v>
      </c>
      <c r="M74" s="286">
        <f t="shared" si="53"/>
        <v>2.074550504312235</v>
      </c>
      <c r="N74" s="285">
        <f t="shared" si="54"/>
        <v>1.9007891770011274</v>
      </c>
      <c r="O74" s="224">
        <f t="shared" si="55"/>
        <v>9013.0089709371296</v>
      </c>
      <c r="R74" s="212" t="str">
        <f t="shared" si="56"/>
        <v>浪速区</v>
      </c>
      <c r="S74" s="116">
        <f t="shared" si="57"/>
        <v>37027.364540466391</v>
      </c>
      <c r="T74" s="116">
        <f t="shared" si="58"/>
        <v>35287.684938797232</v>
      </c>
      <c r="U74" s="116">
        <f t="shared" si="59"/>
        <v>1739</v>
      </c>
      <c r="V74" s="212" t="str">
        <f t="shared" si="60"/>
        <v>中央区</v>
      </c>
      <c r="W74" s="116">
        <f t="shared" si="61"/>
        <v>15082.925903431522</v>
      </c>
      <c r="X74" s="116">
        <f t="shared" si="62"/>
        <v>15201.44156810851</v>
      </c>
      <c r="Y74" s="116">
        <f t="shared" si="63"/>
        <v>-118</v>
      </c>
      <c r="Z74" s="212" t="str">
        <f t="shared" si="64"/>
        <v>熊取町</v>
      </c>
      <c r="AA74" s="224">
        <f t="shared" si="65"/>
        <v>71133.68344060854</v>
      </c>
      <c r="AB74" s="116">
        <f t="shared" si="66"/>
        <v>68068.645468998409</v>
      </c>
      <c r="AC74" s="116">
        <f t="shared" si="67"/>
        <v>3065</v>
      </c>
      <c r="AD74" s="212" t="str">
        <f t="shared" si="68"/>
        <v>岬町</v>
      </c>
      <c r="AE74" s="97">
        <f t="shared" si="69"/>
        <v>0.48166806605093759</v>
      </c>
      <c r="AF74" s="97">
        <f t="shared" si="70"/>
        <v>0.49641936407906045</v>
      </c>
      <c r="AG74" s="401">
        <f t="shared" si="71"/>
        <v>-1.4000000000000012</v>
      </c>
      <c r="AH74" s="212" t="str">
        <f t="shared" si="72"/>
        <v>岬町</v>
      </c>
      <c r="AI74" s="285">
        <f t="shared" si="73"/>
        <v>2.1740834033025469</v>
      </c>
      <c r="AJ74" s="402">
        <f t="shared" si="74"/>
        <v>2.2217129762245773</v>
      </c>
      <c r="AK74" s="402">
        <f t="shared" si="75"/>
        <v>-5.0000000000000266E-2</v>
      </c>
      <c r="AL74" s="212" t="str">
        <f t="shared" si="76"/>
        <v>茨木市</v>
      </c>
      <c r="AM74" s="285">
        <f t="shared" si="77"/>
        <v>1.8025044852394847</v>
      </c>
      <c r="AN74" s="212" t="str">
        <f t="shared" si="78"/>
        <v>住吉区</v>
      </c>
      <c r="AO74" s="224">
        <f t="shared" si="79"/>
        <v>7966.5257437459013</v>
      </c>
      <c r="AP74" s="16"/>
      <c r="AQ74" s="116">
        <f t="shared" si="80"/>
        <v>44456.15174059679</v>
      </c>
      <c r="AR74" s="116">
        <f t="shared" si="81"/>
        <v>43196.247425712281</v>
      </c>
      <c r="AS74" s="116">
        <f t="shared" si="82"/>
        <v>1260</v>
      </c>
      <c r="AT74" s="116">
        <f t="shared" si="83"/>
        <v>16187.232980899265</v>
      </c>
      <c r="AU74" s="116">
        <f t="shared" si="84"/>
        <v>16419.765361066886</v>
      </c>
      <c r="AV74" s="116">
        <f t="shared" si="85"/>
        <v>-233</v>
      </c>
      <c r="AW74" s="116">
        <f t="shared" si="86"/>
        <v>80262.585512980906</v>
      </c>
      <c r="AX74" s="116">
        <f t="shared" si="87"/>
        <v>79086.466044178247</v>
      </c>
      <c r="AY74" s="116">
        <f t="shared" si="88"/>
        <v>1177</v>
      </c>
      <c r="AZ74" s="97">
        <f t="shared" si="89"/>
        <v>0.5538838732451109</v>
      </c>
      <c r="BA74" s="97">
        <f t="shared" si="90"/>
        <v>0.54619013323445964</v>
      </c>
      <c r="BB74" s="401">
        <f t="shared" si="91"/>
        <v>0.80000000000000071</v>
      </c>
      <c r="BC74" s="402">
        <f t="shared" si="92"/>
        <v>2.7463712787141876</v>
      </c>
      <c r="BD74" s="402">
        <f t="shared" si="93"/>
        <v>2.6307469367458474</v>
      </c>
      <c r="BE74" s="402">
        <f t="shared" si="94"/>
        <v>0.12000000000000011</v>
      </c>
      <c r="BF74" s="402">
        <f t="shared" si="95"/>
        <v>1.9344061895767439</v>
      </c>
      <c r="BG74" s="116">
        <f t="shared" si="96"/>
        <v>8368.0630614819838</v>
      </c>
      <c r="BH74" s="116">
        <v>0</v>
      </c>
    </row>
    <row r="75" spans="2:60" s="15" customFormat="1" ht="13.5" customHeight="1">
      <c r="B75" s="6">
        <v>70</v>
      </c>
      <c r="C75" s="23" t="s">
        <v>55</v>
      </c>
      <c r="D75" s="403">
        <v>1191</v>
      </c>
      <c r="E75" s="407">
        <v>2824</v>
      </c>
      <c r="F75" s="403">
        <v>45823630</v>
      </c>
      <c r="G75" s="403">
        <v>641</v>
      </c>
      <c r="H75" s="403">
        <v>5681</v>
      </c>
      <c r="I75" s="128">
        <f t="shared" si="50"/>
        <v>38474.920235096557</v>
      </c>
      <c r="J75" s="128">
        <f t="shared" si="51"/>
        <v>16226.497875354107</v>
      </c>
      <c r="K75" s="128">
        <f t="shared" si="52"/>
        <v>71487.722308892349</v>
      </c>
      <c r="L75" s="163">
        <f t="shared" si="49"/>
        <v>0.53820319059613775</v>
      </c>
      <c r="M75" s="286">
        <f t="shared" si="53"/>
        <v>2.371116708648195</v>
      </c>
      <c r="N75" s="285">
        <f t="shared" si="54"/>
        <v>2.0116855524079322</v>
      </c>
      <c r="O75" s="224">
        <f t="shared" si="55"/>
        <v>8066.1204013377928</v>
      </c>
      <c r="R75" s="212" t="str">
        <f t="shared" si="56"/>
        <v>貝塚市</v>
      </c>
      <c r="S75" s="116">
        <f t="shared" si="57"/>
        <v>36338.908897500187</v>
      </c>
      <c r="T75" s="116">
        <f t="shared" si="58"/>
        <v>32963.675406519877</v>
      </c>
      <c r="U75" s="116">
        <f t="shared" si="59"/>
        <v>3375</v>
      </c>
      <c r="V75" s="212" t="str">
        <f t="shared" si="60"/>
        <v>交野市</v>
      </c>
      <c r="W75" s="116">
        <f t="shared" si="61"/>
        <v>15046.074444252972</v>
      </c>
      <c r="X75" s="116">
        <f t="shared" si="62"/>
        <v>15494.225822409102</v>
      </c>
      <c r="Y75" s="116">
        <f t="shared" si="63"/>
        <v>-448</v>
      </c>
      <c r="Z75" s="212" t="str">
        <f t="shared" si="64"/>
        <v>高槻市</v>
      </c>
      <c r="AA75" s="224">
        <f t="shared" si="65"/>
        <v>70971.234701329056</v>
      </c>
      <c r="AB75" s="116">
        <f t="shared" si="66"/>
        <v>69466.214067843612</v>
      </c>
      <c r="AC75" s="116">
        <f t="shared" si="67"/>
        <v>1505</v>
      </c>
      <c r="AD75" s="212" t="str">
        <f t="shared" si="68"/>
        <v>此花区</v>
      </c>
      <c r="AE75" s="97">
        <f t="shared" si="69"/>
        <v>0.48097853220169745</v>
      </c>
      <c r="AF75" s="97">
        <f t="shared" si="70"/>
        <v>0.48212826797385622</v>
      </c>
      <c r="AG75" s="401">
        <f t="shared" si="71"/>
        <v>-0.10000000000000009</v>
      </c>
      <c r="AH75" s="212" t="str">
        <f t="shared" si="72"/>
        <v>泉南市</v>
      </c>
      <c r="AI75" s="285">
        <f t="shared" si="73"/>
        <v>2.1216851796257381</v>
      </c>
      <c r="AJ75" s="402">
        <f t="shared" si="74"/>
        <v>2.0667840132532613</v>
      </c>
      <c r="AK75" s="402">
        <f t="shared" si="75"/>
        <v>5.0000000000000266E-2</v>
      </c>
      <c r="AL75" s="212" t="str">
        <f t="shared" si="76"/>
        <v>交野市</v>
      </c>
      <c r="AM75" s="285">
        <f t="shared" si="77"/>
        <v>1.7852834740651387</v>
      </c>
      <c r="AN75" s="212" t="str">
        <f t="shared" si="78"/>
        <v>堺市東区</v>
      </c>
      <c r="AO75" s="224">
        <f t="shared" si="79"/>
        <v>7939.0190997431027</v>
      </c>
      <c r="AP75" s="16"/>
      <c r="AQ75" s="116">
        <f t="shared" si="80"/>
        <v>44456.15174059679</v>
      </c>
      <c r="AR75" s="116">
        <f t="shared" si="81"/>
        <v>43196.247425712281</v>
      </c>
      <c r="AS75" s="116">
        <f t="shared" si="82"/>
        <v>1260</v>
      </c>
      <c r="AT75" s="116">
        <f t="shared" si="83"/>
        <v>16187.232980899265</v>
      </c>
      <c r="AU75" s="116">
        <f t="shared" si="84"/>
        <v>16419.765361066886</v>
      </c>
      <c r="AV75" s="116">
        <f t="shared" si="85"/>
        <v>-233</v>
      </c>
      <c r="AW75" s="116">
        <f t="shared" si="86"/>
        <v>80262.585512980906</v>
      </c>
      <c r="AX75" s="116">
        <f t="shared" si="87"/>
        <v>79086.466044178247</v>
      </c>
      <c r="AY75" s="116">
        <f t="shared" si="88"/>
        <v>1177</v>
      </c>
      <c r="AZ75" s="97">
        <f t="shared" si="89"/>
        <v>0.5538838732451109</v>
      </c>
      <c r="BA75" s="97">
        <f t="shared" si="90"/>
        <v>0.54619013323445964</v>
      </c>
      <c r="BB75" s="401">
        <f t="shared" si="91"/>
        <v>0.80000000000000071</v>
      </c>
      <c r="BC75" s="402">
        <f t="shared" si="92"/>
        <v>2.7463712787141876</v>
      </c>
      <c r="BD75" s="402">
        <f t="shared" si="93"/>
        <v>2.6307469367458474</v>
      </c>
      <c r="BE75" s="402">
        <f t="shared" si="94"/>
        <v>0.12000000000000011</v>
      </c>
      <c r="BF75" s="402">
        <f t="shared" si="95"/>
        <v>1.9344061895767439</v>
      </c>
      <c r="BG75" s="116">
        <f t="shared" si="96"/>
        <v>8368.0630614819838</v>
      </c>
      <c r="BH75" s="116">
        <v>0</v>
      </c>
    </row>
    <row r="76" spans="2:60" s="15" customFormat="1" ht="13.5" customHeight="1">
      <c r="B76" s="6">
        <v>71</v>
      </c>
      <c r="C76" s="23" t="s">
        <v>56</v>
      </c>
      <c r="D76" s="403">
        <v>3573</v>
      </c>
      <c r="E76" s="409">
        <v>7768</v>
      </c>
      <c r="F76" s="405">
        <v>127433690</v>
      </c>
      <c r="G76" s="405">
        <v>1721</v>
      </c>
      <c r="H76" s="403">
        <v>15197</v>
      </c>
      <c r="I76" s="128">
        <f t="shared" si="50"/>
        <v>35665.74027427932</v>
      </c>
      <c r="J76" s="128">
        <f t="shared" si="51"/>
        <v>16404.954943357363</v>
      </c>
      <c r="K76" s="128">
        <f t="shared" si="52"/>
        <v>74046.304474142933</v>
      </c>
      <c r="L76" s="163">
        <f t="shared" si="49"/>
        <v>0.48166806605093759</v>
      </c>
      <c r="M76" s="286">
        <f t="shared" si="53"/>
        <v>2.1740834033025469</v>
      </c>
      <c r="N76" s="285">
        <f t="shared" si="54"/>
        <v>1.9563594232749744</v>
      </c>
      <c r="O76" s="224">
        <f t="shared" si="55"/>
        <v>8385.4504178456282</v>
      </c>
      <c r="R76" s="212" t="str">
        <f t="shared" si="56"/>
        <v>泉南市</v>
      </c>
      <c r="S76" s="116">
        <f t="shared" si="57"/>
        <v>35969.953967777445</v>
      </c>
      <c r="T76" s="116">
        <f t="shared" si="58"/>
        <v>34754.372540898737</v>
      </c>
      <c r="U76" s="116">
        <f t="shared" si="59"/>
        <v>1216</v>
      </c>
      <c r="V76" s="212" t="str">
        <f t="shared" si="60"/>
        <v>天王寺区</v>
      </c>
      <c r="W76" s="116">
        <f t="shared" si="61"/>
        <v>14885.793238225522</v>
      </c>
      <c r="X76" s="116">
        <f t="shared" si="62"/>
        <v>15238.513373847616</v>
      </c>
      <c r="Y76" s="116">
        <f t="shared" si="63"/>
        <v>-353</v>
      </c>
      <c r="Z76" s="212" t="str">
        <f t="shared" si="64"/>
        <v>交野市</v>
      </c>
      <c r="AA76" s="224">
        <f t="shared" si="65"/>
        <v>70055.391815993586</v>
      </c>
      <c r="AB76" s="116">
        <f t="shared" si="66"/>
        <v>70524.238671545172</v>
      </c>
      <c r="AC76" s="116">
        <f t="shared" si="67"/>
        <v>-469</v>
      </c>
      <c r="AD76" s="212" t="str">
        <f t="shared" si="68"/>
        <v>貝塚市</v>
      </c>
      <c r="AE76" s="97">
        <f t="shared" si="69"/>
        <v>0.47579971126814075</v>
      </c>
      <c r="AF76" s="97">
        <f t="shared" si="70"/>
        <v>0.46681708550532952</v>
      </c>
      <c r="AG76" s="401">
        <f t="shared" si="71"/>
        <v>0.89999999999999525</v>
      </c>
      <c r="AH76" s="212" t="str">
        <f t="shared" si="72"/>
        <v>貝塚市</v>
      </c>
      <c r="AI76" s="285">
        <f t="shared" si="73"/>
        <v>2.0937618721981615</v>
      </c>
      <c r="AJ76" s="402">
        <f t="shared" si="74"/>
        <v>1.91854041857932</v>
      </c>
      <c r="AK76" s="402">
        <f t="shared" si="75"/>
        <v>0.16999999999999993</v>
      </c>
      <c r="AL76" s="212" t="str">
        <f t="shared" si="76"/>
        <v>福島区</v>
      </c>
      <c r="AM76" s="285">
        <f t="shared" si="77"/>
        <v>1.7846430273917349</v>
      </c>
      <c r="AN76" s="212" t="str">
        <f t="shared" si="78"/>
        <v>忠岡町</v>
      </c>
      <c r="AO76" s="224">
        <f t="shared" si="79"/>
        <v>7897.6167718090865</v>
      </c>
      <c r="AP76" s="16"/>
      <c r="AQ76" s="116">
        <f t="shared" si="80"/>
        <v>44456.15174059679</v>
      </c>
      <c r="AR76" s="116">
        <f t="shared" si="81"/>
        <v>43196.247425712281</v>
      </c>
      <c r="AS76" s="116">
        <f t="shared" si="82"/>
        <v>1260</v>
      </c>
      <c r="AT76" s="116">
        <f t="shared" si="83"/>
        <v>16187.232980899265</v>
      </c>
      <c r="AU76" s="116">
        <f t="shared" si="84"/>
        <v>16419.765361066886</v>
      </c>
      <c r="AV76" s="116">
        <f t="shared" si="85"/>
        <v>-233</v>
      </c>
      <c r="AW76" s="116">
        <f t="shared" si="86"/>
        <v>80262.585512980906</v>
      </c>
      <c r="AX76" s="116">
        <f t="shared" si="87"/>
        <v>79086.466044178247</v>
      </c>
      <c r="AY76" s="116">
        <f t="shared" si="88"/>
        <v>1177</v>
      </c>
      <c r="AZ76" s="97">
        <f t="shared" si="89"/>
        <v>0.5538838732451109</v>
      </c>
      <c r="BA76" s="97">
        <f t="shared" si="90"/>
        <v>0.54619013323445964</v>
      </c>
      <c r="BB76" s="401">
        <f t="shared" si="91"/>
        <v>0.80000000000000071</v>
      </c>
      <c r="BC76" s="402">
        <f t="shared" si="92"/>
        <v>2.7463712787141876</v>
      </c>
      <c r="BD76" s="402">
        <f t="shared" si="93"/>
        <v>2.6307469367458474</v>
      </c>
      <c r="BE76" s="402">
        <f t="shared" si="94"/>
        <v>0.12000000000000011</v>
      </c>
      <c r="BF76" s="402">
        <f t="shared" si="95"/>
        <v>1.9344061895767439</v>
      </c>
      <c r="BG76" s="116">
        <f t="shared" si="96"/>
        <v>8368.0630614819838</v>
      </c>
      <c r="BH76" s="116">
        <v>0</v>
      </c>
    </row>
    <row r="77" spans="2:60" s="15" customFormat="1" ht="13.5" customHeight="1">
      <c r="B77" s="6">
        <v>72</v>
      </c>
      <c r="C77" s="23" t="s">
        <v>32</v>
      </c>
      <c r="D77" s="403">
        <v>2211</v>
      </c>
      <c r="E77" s="409">
        <v>5395</v>
      </c>
      <c r="F77" s="405">
        <v>94820880</v>
      </c>
      <c r="G77" s="405">
        <v>1142</v>
      </c>
      <c r="H77" s="403">
        <v>11168</v>
      </c>
      <c r="I77" s="128">
        <f t="shared" si="50"/>
        <v>42885.970149253728</v>
      </c>
      <c r="J77" s="128">
        <f t="shared" si="51"/>
        <v>17575.696014828543</v>
      </c>
      <c r="K77" s="128">
        <f t="shared" si="52"/>
        <v>83030.542907180381</v>
      </c>
      <c r="L77" s="163">
        <f t="shared" si="49"/>
        <v>0.51650836725463589</v>
      </c>
      <c r="M77" s="286">
        <f t="shared" si="53"/>
        <v>2.4400723654454999</v>
      </c>
      <c r="N77" s="285">
        <f t="shared" si="54"/>
        <v>2.0700648748841521</v>
      </c>
      <c r="O77" s="224">
        <f t="shared" si="55"/>
        <v>8490.4083094555881</v>
      </c>
      <c r="R77" s="212" t="str">
        <f t="shared" si="56"/>
        <v>岬町</v>
      </c>
      <c r="S77" s="116">
        <f t="shared" si="57"/>
        <v>35665.74027427932</v>
      </c>
      <c r="T77" s="116">
        <f t="shared" si="58"/>
        <v>34667.562303065024</v>
      </c>
      <c r="U77" s="116">
        <f t="shared" si="59"/>
        <v>998</v>
      </c>
      <c r="V77" s="212" t="str">
        <f t="shared" si="60"/>
        <v>枚方市</v>
      </c>
      <c r="W77" s="116">
        <f t="shared" si="61"/>
        <v>14843.159718808376</v>
      </c>
      <c r="X77" s="116">
        <f t="shared" si="62"/>
        <v>15027.248077235552</v>
      </c>
      <c r="Y77" s="116">
        <f t="shared" si="63"/>
        <v>-184</v>
      </c>
      <c r="Z77" s="212" t="str">
        <f t="shared" si="64"/>
        <v>枚方市</v>
      </c>
      <c r="AA77" s="224">
        <f t="shared" si="65"/>
        <v>70023.087894248602</v>
      </c>
      <c r="AB77" s="116">
        <f t="shared" si="66"/>
        <v>68181.625913866184</v>
      </c>
      <c r="AC77" s="116">
        <f t="shared" si="67"/>
        <v>1841</v>
      </c>
      <c r="AD77" s="212" t="str">
        <f t="shared" si="68"/>
        <v>千早赤阪村</v>
      </c>
      <c r="AE77" s="97">
        <f t="shared" si="69"/>
        <v>0.47304097771387493</v>
      </c>
      <c r="AF77" s="97">
        <f t="shared" si="70"/>
        <v>0.45660377358490567</v>
      </c>
      <c r="AG77" s="401">
        <f t="shared" si="71"/>
        <v>1.5999999999999959</v>
      </c>
      <c r="AH77" s="212" t="str">
        <f t="shared" si="72"/>
        <v>熊取町</v>
      </c>
      <c r="AI77" s="285">
        <f t="shared" si="73"/>
        <v>2.074550504312235</v>
      </c>
      <c r="AJ77" s="402">
        <f t="shared" si="74"/>
        <v>1.929180226251356</v>
      </c>
      <c r="AK77" s="402">
        <f t="shared" si="75"/>
        <v>0.1399999999999999</v>
      </c>
      <c r="AL77" s="212" t="str">
        <f t="shared" si="76"/>
        <v>池田市</v>
      </c>
      <c r="AM77" s="285">
        <f t="shared" si="77"/>
        <v>1.7808272366861486</v>
      </c>
      <c r="AN77" s="212" t="str">
        <f t="shared" si="78"/>
        <v>大正区</v>
      </c>
      <c r="AO77" s="224">
        <f t="shared" si="79"/>
        <v>7893.211051222821</v>
      </c>
      <c r="AP77" s="16"/>
      <c r="AQ77" s="116">
        <f t="shared" si="80"/>
        <v>44456.15174059679</v>
      </c>
      <c r="AR77" s="116">
        <f t="shared" si="81"/>
        <v>43196.247425712281</v>
      </c>
      <c r="AS77" s="116">
        <f t="shared" si="82"/>
        <v>1260</v>
      </c>
      <c r="AT77" s="116">
        <f t="shared" si="83"/>
        <v>16187.232980899265</v>
      </c>
      <c r="AU77" s="116">
        <f t="shared" si="84"/>
        <v>16419.765361066886</v>
      </c>
      <c r="AV77" s="116">
        <f t="shared" si="85"/>
        <v>-233</v>
      </c>
      <c r="AW77" s="116">
        <f t="shared" si="86"/>
        <v>80262.585512980906</v>
      </c>
      <c r="AX77" s="116">
        <f t="shared" si="87"/>
        <v>79086.466044178247</v>
      </c>
      <c r="AY77" s="116">
        <f t="shared" si="88"/>
        <v>1177</v>
      </c>
      <c r="AZ77" s="97">
        <f t="shared" si="89"/>
        <v>0.5538838732451109</v>
      </c>
      <c r="BA77" s="97">
        <f t="shared" si="90"/>
        <v>0.54619013323445964</v>
      </c>
      <c r="BB77" s="401">
        <f t="shared" si="91"/>
        <v>0.80000000000000071</v>
      </c>
      <c r="BC77" s="402">
        <f t="shared" si="92"/>
        <v>2.7463712787141876</v>
      </c>
      <c r="BD77" s="402">
        <f t="shared" si="93"/>
        <v>2.6307469367458474</v>
      </c>
      <c r="BE77" s="402">
        <f t="shared" si="94"/>
        <v>0.12000000000000011</v>
      </c>
      <c r="BF77" s="402">
        <f t="shared" si="95"/>
        <v>1.9344061895767439</v>
      </c>
      <c r="BG77" s="116">
        <f t="shared" si="96"/>
        <v>8368.0630614819838</v>
      </c>
      <c r="BH77" s="116">
        <v>0</v>
      </c>
    </row>
    <row r="78" spans="2:60" s="15" customFormat="1" ht="13.5" customHeight="1">
      <c r="B78" s="6">
        <v>73</v>
      </c>
      <c r="C78" s="23" t="s">
        <v>33</v>
      </c>
      <c r="D78" s="403">
        <v>3021</v>
      </c>
      <c r="E78" s="409">
        <v>8048</v>
      </c>
      <c r="F78" s="405">
        <v>123939060</v>
      </c>
      <c r="G78" s="405">
        <v>1652</v>
      </c>
      <c r="H78" s="403">
        <v>14813</v>
      </c>
      <c r="I78" s="128">
        <f t="shared" si="50"/>
        <v>41025.839126117178</v>
      </c>
      <c r="J78" s="128">
        <f t="shared" si="51"/>
        <v>15399.982604373758</v>
      </c>
      <c r="K78" s="128">
        <f t="shared" si="52"/>
        <v>75023.644067796617</v>
      </c>
      <c r="L78" s="163">
        <f t="shared" si="49"/>
        <v>0.5468387951009599</v>
      </c>
      <c r="M78" s="286">
        <f t="shared" si="53"/>
        <v>2.6640185369083085</v>
      </c>
      <c r="N78" s="285">
        <f t="shared" si="54"/>
        <v>1.8405815109343937</v>
      </c>
      <c r="O78" s="224">
        <f t="shared" si="55"/>
        <v>8366.9114966583402</v>
      </c>
      <c r="R78" s="212" t="str">
        <f t="shared" si="56"/>
        <v>熊取町</v>
      </c>
      <c r="S78" s="116">
        <f t="shared" si="57"/>
        <v>35540.846367490136</v>
      </c>
      <c r="T78" s="116">
        <f t="shared" si="58"/>
        <v>33174.630404463038</v>
      </c>
      <c r="U78" s="116">
        <f t="shared" si="59"/>
        <v>2366</v>
      </c>
      <c r="V78" s="212" t="str">
        <f t="shared" si="60"/>
        <v>高槻市</v>
      </c>
      <c r="W78" s="116">
        <f t="shared" si="61"/>
        <v>14802.428507024406</v>
      </c>
      <c r="X78" s="116">
        <f t="shared" si="62"/>
        <v>14968.03408306336</v>
      </c>
      <c r="Y78" s="116">
        <f t="shared" si="63"/>
        <v>-166</v>
      </c>
      <c r="Z78" s="212" t="str">
        <f t="shared" si="64"/>
        <v>島本町</v>
      </c>
      <c r="AA78" s="224">
        <f t="shared" si="65"/>
        <v>68931.073529411762</v>
      </c>
      <c r="AB78" s="116">
        <f t="shared" si="66"/>
        <v>66290.16796875</v>
      </c>
      <c r="AC78" s="116">
        <f t="shared" si="67"/>
        <v>2641</v>
      </c>
      <c r="AD78" s="212" t="str">
        <f t="shared" si="68"/>
        <v>浪速区</v>
      </c>
      <c r="AE78" s="97">
        <f t="shared" si="69"/>
        <v>0.43449931412894377</v>
      </c>
      <c r="AF78" s="97">
        <f t="shared" si="70"/>
        <v>0.43728933830051447</v>
      </c>
      <c r="AG78" s="401">
        <f t="shared" si="71"/>
        <v>-0.30000000000000027</v>
      </c>
      <c r="AH78" s="212" t="str">
        <f t="shared" si="72"/>
        <v>千早赤阪村</v>
      </c>
      <c r="AI78" s="285">
        <f t="shared" si="73"/>
        <v>2.0661394680086267</v>
      </c>
      <c r="AJ78" s="402">
        <f t="shared" si="74"/>
        <v>2.0218867924528303</v>
      </c>
      <c r="AK78" s="402">
        <f t="shared" si="75"/>
        <v>4.9999999999999822E-2</v>
      </c>
      <c r="AL78" s="212" t="str">
        <f t="shared" si="76"/>
        <v>枚方市</v>
      </c>
      <c r="AM78" s="285">
        <f t="shared" si="77"/>
        <v>1.776214236554911</v>
      </c>
      <c r="AN78" s="212" t="str">
        <f t="shared" si="78"/>
        <v>堺市美原区</v>
      </c>
      <c r="AO78" s="224">
        <f t="shared" si="79"/>
        <v>7864.5325639389894</v>
      </c>
      <c r="AP78" s="16"/>
      <c r="AQ78" s="116">
        <f t="shared" si="80"/>
        <v>44456.15174059679</v>
      </c>
      <c r="AR78" s="116">
        <f t="shared" si="81"/>
        <v>43196.247425712281</v>
      </c>
      <c r="AS78" s="116">
        <f t="shared" si="82"/>
        <v>1260</v>
      </c>
      <c r="AT78" s="116">
        <f t="shared" si="83"/>
        <v>16187.232980899265</v>
      </c>
      <c r="AU78" s="116">
        <f t="shared" si="84"/>
        <v>16419.765361066886</v>
      </c>
      <c r="AV78" s="116">
        <f t="shared" si="85"/>
        <v>-233</v>
      </c>
      <c r="AW78" s="116">
        <f t="shared" si="86"/>
        <v>80262.585512980906</v>
      </c>
      <c r="AX78" s="116">
        <f t="shared" si="87"/>
        <v>79086.466044178247</v>
      </c>
      <c r="AY78" s="116">
        <f t="shared" si="88"/>
        <v>1177</v>
      </c>
      <c r="AZ78" s="97">
        <f t="shared" si="89"/>
        <v>0.5538838732451109</v>
      </c>
      <c r="BA78" s="97">
        <f t="shared" si="90"/>
        <v>0.54619013323445964</v>
      </c>
      <c r="BB78" s="401">
        <f t="shared" si="91"/>
        <v>0.80000000000000071</v>
      </c>
      <c r="BC78" s="402">
        <f t="shared" si="92"/>
        <v>2.7463712787141876</v>
      </c>
      <c r="BD78" s="402">
        <f t="shared" si="93"/>
        <v>2.6307469367458474</v>
      </c>
      <c r="BE78" s="402">
        <f t="shared" si="94"/>
        <v>0.12000000000000011</v>
      </c>
      <c r="BF78" s="402">
        <f t="shared" si="95"/>
        <v>1.9344061895767439</v>
      </c>
      <c r="BG78" s="116">
        <f t="shared" si="96"/>
        <v>8368.0630614819838</v>
      </c>
      <c r="BH78" s="116">
        <v>0</v>
      </c>
    </row>
    <row r="79" spans="2:60" s="15" customFormat="1" ht="13.5" customHeight="1" thickBot="1">
      <c r="B79" s="6">
        <v>74</v>
      </c>
      <c r="C79" s="23" t="s">
        <v>34</v>
      </c>
      <c r="D79" s="403">
        <v>1391</v>
      </c>
      <c r="E79" s="409">
        <v>2874</v>
      </c>
      <c r="F79" s="405">
        <v>44947410</v>
      </c>
      <c r="G79" s="405">
        <v>658</v>
      </c>
      <c r="H79" s="403">
        <v>5409</v>
      </c>
      <c r="I79" s="128">
        <f t="shared" si="50"/>
        <v>32313.019410496046</v>
      </c>
      <c r="J79" s="128">
        <f t="shared" si="51"/>
        <v>15639.321503131525</v>
      </c>
      <c r="K79" s="128">
        <f t="shared" si="52"/>
        <v>68309.133738601828</v>
      </c>
      <c r="L79" s="163">
        <f t="shared" si="49"/>
        <v>0.47304097771387493</v>
      </c>
      <c r="M79" s="286">
        <f t="shared" si="53"/>
        <v>2.0661394680086267</v>
      </c>
      <c r="N79" s="285">
        <f t="shared" si="54"/>
        <v>1.8820459290187892</v>
      </c>
      <c r="O79" s="224">
        <f t="shared" si="55"/>
        <v>8309.7448696616757</v>
      </c>
      <c r="R79" s="212" t="str">
        <f t="shared" si="56"/>
        <v>千早赤阪村</v>
      </c>
      <c r="S79" s="116">
        <f t="shared" si="57"/>
        <v>32313.019410496046</v>
      </c>
      <c r="T79" s="116">
        <f t="shared" si="58"/>
        <v>33201.547169811318</v>
      </c>
      <c r="U79" s="116">
        <f t="shared" si="59"/>
        <v>-889</v>
      </c>
      <c r="V79" s="212" t="str">
        <f t="shared" si="60"/>
        <v>池田市</v>
      </c>
      <c r="W79" s="116">
        <f t="shared" si="61"/>
        <v>14565.889156823476</v>
      </c>
      <c r="X79" s="116">
        <f t="shared" si="62"/>
        <v>14750.636044684561</v>
      </c>
      <c r="Y79" s="116">
        <f t="shared" si="63"/>
        <v>-185</v>
      </c>
      <c r="Z79" s="212" t="str">
        <f t="shared" si="64"/>
        <v>千早赤阪村</v>
      </c>
      <c r="AA79" s="224">
        <f t="shared" si="65"/>
        <v>68309.133738601828</v>
      </c>
      <c r="AB79" s="116">
        <f t="shared" si="66"/>
        <v>72714.132231404961</v>
      </c>
      <c r="AC79" s="116">
        <f t="shared" si="67"/>
        <v>-4405</v>
      </c>
      <c r="AD79" s="212" t="str">
        <f t="shared" si="68"/>
        <v>西成区</v>
      </c>
      <c r="AE79" s="97">
        <f t="shared" si="69"/>
        <v>0.4156841965823288</v>
      </c>
      <c r="AF79" s="97">
        <f t="shared" si="70"/>
        <v>0.40772940297493715</v>
      </c>
      <c r="AG79" s="401">
        <f t="shared" si="71"/>
        <v>0.80000000000000071</v>
      </c>
      <c r="AH79" s="212" t="str">
        <f t="shared" si="72"/>
        <v>泉佐野市</v>
      </c>
      <c r="AI79" s="285">
        <f t="shared" si="73"/>
        <v>2.0373994638069703</v>
      </c>
      <c r="AJ79" s="402">
        <f t="shared" si="74"/>
        <v>1.9366018015540123</v>
      </c>
      <c r="AK79" s="402">
        <f t="shared" si="75"/>
        <v>0.10000000000000009</v>
      </c>
      <c r="AL79" s="212" t="str">
        <f t="shared" si="76"/>
        <v>豊能町</v>
      </c>
      <c r="AM79" s="285">
        <f t="shared" si="77"/>
        <v>1.7403314917127073</v>
      </c>
      <c r="AN79" s="212" t="str">
        <f t="shared" si="78"/>
        <v>西淀川区</v>
      </c>
      <c r="AO79" s="224">
        <f t="shared" si="79"/>
        <v>7482.918013902161</v>
      </c>
      <c r="AP79" s="16"/>
      <c r="AQ79" s="116">
        <f t="shared" si="80"/>
        <v>44456.15174059679</v>
      </c>
      <c r="AR79" s="116">
        <f t="shared" si="81"/>
        <v>43196.247425712281</v>
      </c>
      <c r="AS79" s="116">
        <f t="shared" si="82"/>
        <v>1260</v>
      </c>
      <c r="AT79" s="116">
        <f t="shared" si="83"/>
        <v>16187.232980899265</v>
      </c>
      <c r="AU79" s="116">
        <f t="shared" si="84"/>
        <v>16419.765361066886</v>
      </c>
      <c r="AV79" s="116">
        <f t="shared" si="85"/>
        <v>-233</v>
      </c>
      <c r="AW79" s="116">
        <f t="shared" si="86"/>
        <v>80262.585512980906</v>
      </c>
      <c r="AX79" s="116">
        <f t="shared" si="87"/>
        <v>79086.466044178247</v>
      </c>
      <c r="AY79" s="116">
        <f t="shared" si="88"/>
        <v>1177</v>
      </c>
      <c r="AZ79" s="97">
        <f t="shared" si="89"/>
        <v>0.5538838732451109</v>
      </c>
      <c r="BA79" s="97">
        <f t="shared" si="90"/>
        <v>0.54619013323445964</v>
      </c>
      <c r="BB79" s="401">
        <f t="shared" si="91"/>
        <v>0.80000000000000071</v>
      </c>
      <c r="BC79" s="402">
        <f t="shared" si="92"/>
        <v>2.7463712787141876</v>
      </c>
      <c r="BD79" s="402">
        <f t="shared" si="93"/>
        <v>2.6307469367458474</v>
      </c>
      <c r="BE79" s="402">
        <f t="shared" si="94"/>
        <v>0.12000000000000011</v>
      </c>
      <c r="BF79" s="402">
        <f t="shared" si="95"/>
        <v>1.9344061895767439</v>
      </c>
      <c r="BG79" s="116">
        <f t="shared" si="96"/>
        <v>8368.0630614819838</v>
      </c>
      <c r="BH79" s="116">
        <v>999</v>
      </c>
    </row>
    <row r="80" spans="2:60" s="15" customFormat="1" ht="13.5" customHeight="1" thickTop="1">
      <c r="B80" s="488" t="s">
        <v>0</v>
      </c>
      <c r="C80" s="489"/>
      <c r="D80" s="126">
        <f>年齢階層別_歯科医療費!C13</f>
        <v>1303145</v>
      </c>
      <c r="E80" s="127">
        <f>年齢階層別_歯科医療費!D13</f>
        <v>3578920</v>
      </c>
      <c r="F80" s="127">
        <f>年齢階層別_歯科医療費!E13</f>
        <v>57932811860</v>
      </c>
      <c r="G80" s="127">
        <f>年齢階層別_歯科医療費!F13</f>
        <v>721791</v>
      </c>
      <c r="H80" s="127">
        <f>年齢階層別_歯科医療費!G13</f>
        <v>6923085</v>
      </c>
      <c r="I80" s="129">
        <f>年齢階層別_歯科医療費!H13</f>
        <v>44456.15174059679</v>
      </c>
      <c r="J80" s="129">
        <f>年齢階層別_歯科医療費!I13</f>
        <v>16187.232980899265</v>
      </c>
      <c r="K80" s="129">
        <f>年齢階層別_歯科医療費!J13</f>
        <v>80262.585512980906</v>
      </c>
      <c r="L80" s="164">
        <f>年齢階層別_歯科医療費!K13</f>
        <v>0.5538838732451109</v>
      </c>
      <c r="M80" s="287">
        <f>年齢階層別_歯科医療費!L13</f>
        <v>2.7463712787141876</v>
      </c>
      <c r="N80" s="287">
        <f>年齢階層別_歯科医療費!M13</f>
        <v>1.9344061895767439</v>
      </c>
      <c r="O80" s="292">
        <f>年齢階層別_歯科医療費!N13</f>
        <v>8368.0630614819838</v>
      </c>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8"/>
      <c r="AR80" s="18"/>
      <c r="AS80" s="18"/>
      <c r="AT80" s="18"/>
      <c r="AU80" s="18"/>
      <c r="AV80" s="18"/>
      <c r="AW80" s="18"/>
      <c r="AX80" s="18"/>
      <c r="AY80" s="18"/>
      <c r="AZ80" s="19"/>
      <c r="BA80" s="19"/>
      <c r="BB80" s="19"/>
      <c r="BC80" s="18"/>
      <c r="BD80" s="18"/>
      <c r="BE80" s="18"/>
      <c r="BF80" s="18"/>
      <c r="BG80" s="18"/>
      <c r="BH80" s="20"/>
    </row>
    <row r="84" spans="6:41">
      <c r="R84" s="4" t="s">
        <v>220</v>
      </c>
    </row>
    <row r="85" spans="6:41">
      <c r="R85" s="510"/>
      <c r="S85" s="510" t="s">
        <v>94</v>
      </c>
      <c r="T85" s="226" t="s">
        <v>66</v>
      </c>
      <c r="U85" s="226" t="s">
        <v>67</v>
      </c>
      <c r="V85" s="226" t="s">
        <v>68</v>
      </c>
      <c r="W85" s="226" t="s">
        <v>69</v>
      </c>
      <c r="X85" s="226" t="s">
        <v>70</v>
      </c>
      <c r="Y85" s="226" t="s">
        <v>71</v>
      </c>
      <c r="Z85" s="226" t="s">
        <v>72</v>
      </c>
      <c r="AA85" s="226" t="s">
        <v>73</v>
      </c>
      <c r="AB85" s="226" t="s">
        <v>74</v>
      </c>
      <c r="AH85" s="39"/>
      <c r="AI85" s="39"/>
      <c r="AJ85" s="39"/>
      <c r="AK85" s="39"/>
      <c r="AL85" s="39"/>
      <c r="AM85" s="39"/>
      <c r="AN85" s="39"/>
      <c r="AO85" s="39"/>
    </row>
    <row r="86" spans="6:41" ht="26.45" customHeight="1">
      <c r="R86" s="510"/>
      <c r="S86" s="510"/>
      <c r="T86" s="485" t="s">
        <v>75</v>
      </c>
      <c r="U86" s="485" t="s">
        <v>172</v>
      </c>
      <c r="V86" s="485" t="s">
        <v>173</v>
      </c>
      <c r="W86" s="485" t="s">
        <v>174</v>
      </c>
      <c r="X86" s="505" t="s">
        <v>192</v>
      </c>
      <c r="Y86" s="505" t="s">
        <v>295</v>
      </c>
      <c r="Z86" s="505" t="s">
        <v>296</v>
      </c>
      <c r="AA86" s="505" t="s">
        <v>191</v>
      </c>
      <c r="AB86" s="505" t="s">
        <v>211</v>
      </c>
      <c r="AH86" s="39"/>
      <c r="AI86" s="39"/>
      <c r="AJ86" s="39"/>
      <c r="AK86" s="39"/>
      <c r="AL86" s="39"/>
      <c r="AM86" s="39"/>
      <c r="AN86" s="39"/>
      <c r="AO86" s="39"/>
    </row>
    <row r="87" spans="6:41" ht="26.45" customHeight="1">
      <c r="R87" s="510"/>
      <c r="S87" s="510"/>
      <c r="T87" s="485"/>
      <c r="U87" s="485"/>
      <c r="V87" s="485"/>
      <c r="W87" s="485"/>
      <c r="X87" s="505"/>
      <c r="Y87" s="505"/>
      <c r="Z87" s="505"/>
      <c r="AA87" s="505"/>
      <c r="AB87" s="505"/>
      <c r="AH87" s="39"/>
      <c r="AI87" s="39"/>
      <c r="AJ87" s="39"/>
      <c r="AK87" s="39"/>
      <c r="AL87" s="39"/>
      <c r="AM87" s="39"/>
      <c r="AN87" s="39"/>
      <c r="AO87" s="39"/>
    </row>
    <row r="88" spans="6:41">
      <c r="F88" s="21"/>
      <c r="R88" s="6">
        <v>1</v>
      </c>
      <c r="S88" s="12" t="s">
        <v>58</v>
      </c>
      <c r="T88" s="121">
        <v>359595</v>
      </c>
      <c r="U88" s="121">
        <v>941356</v>
      </c>
      <c r="V88" s="121">
        <v>15863261870</v>
      </c>
      <c r="W88" s="121">
        <v>186788</v>
      </c>
      <c r="X88" s="224">
        <v>44114.244830990421</v>
      </c>
      <c r="Y88" s="224">
        <v>16851.501312999546</v>
      </c>
      <c r="Z88" s="224">
        <v>84926.557755316186</v>
      </c>
      <c r="AA88" s="227">
        <v>2.6178228284597949</v>
      </c>
      <c r="AB88" s="228">
        <v>0.51943992547171125</v>
      </c>
      <c r="AH88" s="39"/>
      <c r="AI88" s="39"/>
      <c r="AJ88" s="39"/>
      <c r="AK88" s="39"/>
      <c r="AL88" s="39"/>
      <c r="AM88" s="39"/>
      <c r="AN88" s="39"/>
      <c r="AO88" s="39"/>
    </row>
    <row r="89" spans="6:41">
      <c r="R89" s="6">
        <v>2</v>
      </c>
      <c r="S89" s="12" t="s">
        <v>76</v>
      </c>
      <c r="T89" s="121">
        <v>13587</v>
      </c>
      <c r="U89" s="121">
        <v>36959</v>
      </c>
      <c r="V89" s="121">
        <v>631005950</v>
      </c>
      <c r="W89" s="121">
        <v>7095</v>
      </c>
      <c r="X89" s="224">
        <v>46441.889305954224</v>
      </c>
      <c r="Y89" s="224">
        <v>17073.133742796072</v>
      </c>
      <c r="Z89" s="224">
        <v>88936.70894996477</v>
      </c>
      <c r="AA89" s="227">
        <v>2.7201736954441746</v>
      </c>
      <c r="AB89" s="228">
        <v>0.52219032899094719</v>
      </c>
      <c r="AH89" s="39"/>
      <c r="AI89" s="39"/>
      <c r="AJ89" s="39"/>
      <c r="AK89" s="39"/>
      <c r="AL89" s="39"/>
      <c r="AM89" s="39"/>
      <c r="AN89" s="39"/>
      <c r="AO89" s="39"/>
    </row>
    <row r="90" spans="6:41">
      <c r="R90" s="6">
        <v>3</v>
      </c>
      <c r="S90" s="13" t="s">
        <v>77</v>
      </c>
      <c r="T90" s="121">
        <v>8534</v>
      </c>
      <c r="U90" s="121">
        <v>24714</v>
      </c>
      <c r="V90" s="121">
        <v>406860230</v>
      </c>
      <c r="W90" s="121">
        <v>4650</v>
      </c>
      <c r="X90" s="224">
        <v>47675.208577454883</v>
      </c>
      <c r="Y90" s="224">
        <v>16462.742979687628</v>
      </c>
      <c r="Z90" s="224">
        <v>87496.823655913977</v>
      </c>
      <c r="AA90" s="227">
        <v>2.895945629247715</v>
      </c>
      <c r="AB90" s="228">
        <v>0.54487930630419501</v>
      </c>
      <c r="AH90" s="39"/>
      <c r="AI90" s="39"/>
      <c r="AJ90" s="39"/>
      <c r="AK90" s="39"/>
      <c r="AL90" s="39"/>
      <c r="AM90" s="39"/>
      <c r="AN90" s="39"/>
      <c r="AO90" s="39"/>
    </row>
    <row r="91" spans="6:41">
      <c r="R91" s="6">
        <v>4</v>
      </c>
      <c r="S91" s="13" t="s">
        <v>78</v>
      </c>
      <c r="T91" s="121">
        <v>9792</v>
      </c>
      <c r="U91" s="121">
        <v>24990</v>
      </c>
      <c r="V91" s="121">
        <v>439231160</v>
      </c>
      <c r="W91" s="121">
        <v>4721</v>
      </c>
      <c r="X91" s="224">
        <v>44856.123366013075</v>
      </c>
      <c r="Y91" s="224">
        <v>17576.276910764307</v>
      </c>
      <c r="Z91" s="224">
        <v>93037.73776742215</v>
      </c>
      <c r="AA91" s="227">
        <v>2.5520833333333335</v>
      </c>
      <c r="AB91" s="228">
        <v>0.48212826797385622</v>
      </c>
      <c r="AH91" s="39"/>
      <c r="AI91" s="39"/>
      <c r="AJ91" s="39"/>
      <c r="AK91" s="39"/>
      <c r="AL91" s="39"/>
      <c r="AM91" s="39"/>
      <c r="AN91" s="39"/>
      <c r="AO91" s="39"/>
    </row>
    <row r="92" spans="6:41">
      <c r="R92" s="6">
        <v>5</v>
      </c>
      <c r="S92" s="13" t="s">
        <v>79</v>
      </c>
      <c r="T92" s="121">
        <v>8474</v>
      </c>
      <c r="U92" s="121">
        <v>19887</v>
      </c>
      <c r="V92" s="121">
        <v>339586220</v>
      </c>
      <c r="W92" s="121">
        <v>4122</v>
      </c>
      <c r="X92" s="224">
        <v>40073.898985130989</v>
      </c>
      <c r="Y92" s="224">
        <v>17075.789209031027</v>
      </c>
      <c r="Z92" s="224">
        <v>82383.847646773414</v>
      </c>
      <c r="AA92" s="227">
        <v>2.3468255841397214</v>
      </c>
      <c r="AB92" s="228">
        <v>0.48642907717724804</v>
      </c>
      <c r="AH92" s="39"/>
      <c r="AI92" s="39"/>
      <c r="AJ92" s="39"/>
      <c r="AK92" s="39"/>
      <c r="AL92" s="39"/>
      <c r="AM92" s="39"/>
      <c r="AN92" s="39"/>
      <c r="AO92" s="39"/>
    </row>
    <row r="93" spans="6:41">
      <c r="R93" s="6">
        <v>6</v>
      </c>
      <c r="S93" s="13" t="s">
        <v>80</v>
      </c>
      <c r="T93" s="121">
        <v>12122</v>
      </c>
      <c r="U93" s="121">
        <v>28334</v>
      </c>
      <c r="V93" s="121">
        <v>473948980</v>
      </c>
      <c r="W93" s="121">
        <v>5914</v>
      </c>
      <c r="X93" s="224">
        <v>39098.24946378485</v>
      </c>
      <c r="Y93" s="224">
        <v>16727.21747723583</v>
      </c>
      <c r="Z93" s="224">
        <v>80140.172472100108</v>
      </c>
      <c r="AA93" s="227">
        <v>2.3374030688005281</v>
      </c>
      <c r="AB93" s="228">
        <v>0.48787328823626464</v>
      </c>
      <c r="AH93" s="39"/>
      <c r="AI93" s="39"/>
      <c r="AJ93" s="39"/>
      <c r="AK93" s="39"/>
      <c r="AL93" s="39"/>
      <c r="AM93" s="39"/>
      <c r="AN93" s="39"/>
      <c r="AO93" s="39"/>
    </row>
    <row r="94" spans="6:41">
      <c r="R94" s="6">
        <v>7</v>
      </c>
      <c r="S94" s="13" t="s">
        <v>81</v>
      </c>
      <c r="T94" s="121">
        <v>10791</v>
      </c>
      <c r="U94" s="121">
        <v>25456</v>
      </c>
      <c r="V94" s="121">
        <v>404779770</v>
      </c>
      <c r="W94" s="121">
        <v>5351</v>
      </c>
      <c r="X94" s="224">
        <v>37510.867389491243</v>
      </c>
      <c r="Y94" s="224">
        <v>15901.153755499685</v>
      </c>
      <c r="Z94" s="224">
        <v>75645.630723229304</v>
      </c>
      <c r="AA94" s="227">
        <v>2.3590028727643406</v>
      </c>
      <c r="AB94" s="228">
        <v>0.49587619312389952</v>
      </c>
      <c r="AH94" s="39"/>
      <c r="AI94" s="39"/>
      <c r="AJ94" s="39"/>
      <c r="AK94" s="39"/>
      <c r="AL94" s="39"/>
      <c r="AM94" s="39"/>
      <c r="AN94" s="39"/>
      <c r="AO94" s="39"/>
    </row>
    <row r="95" spans="6:41">
      <c r="R95" s="6">
        <v>8</v>
      </c>
      <c r="S95" s="13" t="s">
        <v>59</v>
      </c>
      <c r="T95" s="121">
        <v>8781</v>
      </c>
      <c r="U95" s="121">
        <v>24189</v>
      </c>
      <c r="V95" s="121">
        <v>368604400</v>
      </c>
      <c r="W95" s="121">
        <v>4671</v>
      </c>
      <c r="X95" s="224">
        <v>41977.496868238239</v>
      </c>
      <c r="Y95" s="224">
        <v>15238.513373847616</v>
      </c>
      <c r="Z95" s="224">
        <v>78913.380432455582</v>
      </c>
      <c r="AA95" s="227">
        <v>2.7546976426375127</v>
      </c>
      <c r="AB95" s="228">
        <v>0.53194396993508708</v>
      </c>
      <c r="AH95" s="39"/>
      <c r="AI95" s="39"/>
      <c r="AJ95" s="39"/>
      <c r="AK95" s="39"/>
      <c r="AL95" s="39"/>
      <c r="AM95" s="39"/>
      <c r="AN95" s="39"/>
      <c r="AO95" s="39"/>
    </row>
    <row r="96" spans="6:41">
      <c r="R96" s="6">
        <v>9</v>
      </c>
      <c r="S96" s="13" t="s">
        <v>82</v>
      </c>
      <c r="T96" s="121">
        <v>5637</v>
      </c>
      <c r="U96" s="121">
        <v>12150</v>
      </c>
      <c r="V96" s="121">
        <v>198916680</v>
      </c>
      <c r="W96" s="121">
        <v>2465</v>
      </c>
      <c r="X96" s="224">
        <v>35287.684938797232</v>
      </c>
      <c r="Y96" s="224">
        <v>16371.743209876544</v>
      </c>
      <c r="Z96" s="224">
        <v>80696.421906693708</v>
      </c>
      <c r="AA96" s="227">
        <v>2.155401809473124</v>
      </c>
      <c r="AB96" s="228">
        <v>0.43728933830051447</v>
      </c>
      <c r="AH96" s="39"/>
      <c r="AI96" s="39"/>
      <c r="AJ96" s="39"/>
      <c r="AK96" s="39"/>
      <c r="AL96" s="39"/>
      <c r="AM96" s="39"/>
      <c r="AN96" s="39"/>
      <c r="AO96" s="39"/>
    </row>
    <row r="97" spans="18:41">
      <c r="R97" s="6">
        <v>10</v>
      </c>
      <c r="S97" s="13" t="s">
        <v>60</v>
      </c>
      <c r="T97" s="121">
        <v>13130</v>
      </c>
      <c r="U97" s="121">
        <v>35017</v>
      </c>
      <c r="V97" s="121">
        <v>539562770</v>
      </c>
      <c r="W97" s="121">
        <v>6801</v>
      </c>
      <c r="X97" s="224">
        <v>41093.889565879668</v>
      </c>
      <c r="Y97" s="224">
        <v>15408.594968158322</v>
      </c>
      <c r="Z97" s="224">
        <v>79335.79914718424</v>
      </c>
      <c r="AA97" s="227">
        <v>2.6669459253617669</v>
      </c>
      <c r="AB97" s="228">
        <v>0.51797410510281794</v>
      </c>
      <c r="AH97" s="39"/>
      <c r="AI97" s="39"/>
      <c r="AJ97" s="39"/>
      <c r="AK97" s="39"/>
      <c r="AL97" s="39"/>
      <c r="AM97" s="39"/>
      <c r="AN97" s="39"/>
      <c r="AO97" s="39"/>
    </row>
    <row r="98" spans="18:41">
      <c r="R98" s="6">
        <v>11</v>
      </c>
      <c r="S98" s="13" t="s">
        <v>61</v>
      </c>
      <c r="T98" s="121">
        <v>22723</v>
      </c>
      <c r="U98" s="121">
        <v>54182</v>
      </c>
      <c r="V98" s="121">
        <v>916622220</v>
      </c>
      <c r="W98" s="121">
        <v>11346</v>
      </c>
      <c r="X98" s="224">
        <v>40338.961404744092</v>
      </c>
      <c r="Y98" s="224">
        <v>16917.467424605959</v>
      </c>
      <c r="Z98" s="224">
        <v>80788.138551031196</v>
      </c>
      <c r="AA98" s="227">
        <v>2.3844562777802225</v>
      </c>
      <c r="AB98" s="228">
        <v>0.49931787175989084</v>
      </c>
      <c r="AH98" s="39"/>
      <c r="AI98" s="39"/>
      <c r="AJ98" s="39"/>
      <c r="AK98" s="39"/>
      <c r="AL98" s="39"/>
      <c r="AM98" s="39"/>
      <c r="AN98" s="39"/>
      <c r="AO98" s="39"/>
    </row>
    <row r="99" spans="18:41">
      <c r="R99" s="6">
        <v>12</v>
      </c>
      <c r="S99" s="13" t="s">
        <v>83</v>
      </c>
      <c r="T99" s="121">
        <v>11827</v>
      </c>
      <c r="U99" s="121">
        <v>30048</v>
      </c>
      <c r="V99" s="121">
        <v>502927280</v>
      </c>
      <c r="W99" s="121">
        <v>5843</v>
      </c>
      <c r="X99" s="224">
        <v>42523.656041261522</v>
      </c>
      <c r="Y99" s="224">
        <v>16737.46272630458</v>
      </c>
      <c r="Z99" s="224">
        <v>86073.469108334757</v>
      </c>
      <c r="AA99" s="227">
        <v>2.5406273780333137</v>
      </c>
      <c r="AB99" s="228">
        <v>0.49403906316056478</v>
      </c>
      <c r="AH99" s="39"/>
      <c r="AI99" s="39"/>
      <c r="AJ99" s="39"/>
      <c r="AK99" s="39"/>
      <c r="AL99" s="39"/>
      <c r="AM99" s="39"/>
      <c r="AN99" s="39"/>
      <c r="AO99" s="39"/>
    </row>
    <row r="100" spans="18:41">
      <c r="R100" s="6">
        <v>13</v>
      </c>
      <c r="S100" s="13" t="s">
        <v>84</v>
      </c>
      <c r="T100" s="121">
        <v>20407</v>
      </c>
      <c r="U100" s="121">
        <v>51451</v>
      </c>
      <c r="V100" s="121">
        <v>926541670</v>
      </c>
      <c r="W100" s="121">
        <v>10205</v>
      </c>
      <c r="X100" s="224">
        <v>45403.129808399077</v>
      </c>
      <c r="Y100" s="224">
        <v>18008.234436648461</v>
      </c>
      <c r="Z100" s="224">
        <v>90792.912297893185</v>
      </c>
      <c r="AA100" s="227">
        <v>2.5212427108345175</v>
      </c>
      <c r="AB100" s="228">
        <v>0.50007350418973884</v>
      </c>
      <c r="AH100" s="39"/>
      <c r="AI100" s="39"/>
      <c r="AJ100" s="39"/>
      <c r="AK100" s="39"/>
      <c r="AL100" s="39"/>
      <c r="AM100" s="39"/>
      <c r="AN100" s="39"/>
      <c r="AO100" s="39"/>
    </row>
    <row r="101" spans="18:41">
      <c r="R101" s="6">
        <v>14</v>
      </c>
      <c r="S101" s="13" t="s">
        <v>85</v>
      </c>
      <c r="T101" s="121">
        <v>15377</v>
      </c>
      <c r="U101" s="121">
        <v>37761</v>
      </c>
      <c r="V101" s="121">
        <v>636335400</v>
      </c>
      <c r="W101" s="121">
        <v>7513</v>
      </c>
      <c r="X101" s="224">
        <v>41382.285231189438</v>
      </c>
      <c r="Y101" s="224">
        <v>16851.656470962105</v>
      </c>
      <c r="Z101" s="224">
        <v>84697.910288832689</v>
      </c>
      <c r="AA101" s="227">
        <v>2.4556805618781299</v>
      </c>
      <c r="AB101" s="228">
        <v>0.48858685049099304</v>
      </c>
      <c r="AH101" s="39"/>
      <c r="AI101" s="39"/>
      <c r="AJ101" s="39"/>
      <c r="AK101" s="39"/>
      <c r="AL101" s="39"/>
      <c r="AM101" s="39"/>
      <c r="AN101" s="39"/>
      <c r="AO101" s="39"/>
    </row>
    <row r="102" spans="18:41">
      <c r="R102" s="6">
        <v>15</v>
      </c>
      <c r="S102" s="13" t="s">
        <v>86</v>
      </c>
      <c r="T102" s="121">
        <v>24632</v>
      </c>
      <c r="U102" s="121">
        <v>61604</v>
      </c>
      <c r="V102" s="121">
        <v>1028769000</v>
      </c>
      <c r="W102" s="121">
        <v>12590</v>
      </c>
      <c r="X102" s="224">
        <v>41765.548879506336</v>
      </c>
      <c r="Y102" s="224">
        <v>16699.711057723525</v>
      </c>
      <c r="Z102" s="224">
        <v>81713.185067513899</v>
      </c>
      <c r="AA102" s="227">
        <v>2.5009743423189348</v>
      </c>
      <c r="AB102" s="228">
        <v>0.51112374147450468</v>
      </c>
      <c r="AH102" s="39"/>
      <c r="AI102" s="39"/>
      <c r="AJ102" s="39"/>
      <c r="AK102" s="39"/>
      <c r="AL102" s="39"/>
      <c r="AM102" s="39"/>
      <c r="AN102" s="39"/>
      <c r="AO102" s="39"/>
    </row>
    <row r="103" spans="18:41">
      <c r="R103" s="6">
        <v>16</v>
      </c>
      <c r="S103" s="13" t="s">
        <v>62</v>
      </c>
      <c r="T103" s="121">
        <v>16597</v>
      </c>
      <c r="U103" s="121">
        <v>43067</v>
      </c>
      <c r="V103" s="121">
        <v>715834320</v>
      </c>
      <c r="W103" s="121">
        <v>8469</v>
      </c>
      <c r="X103" s="224">
        <v>43130.344038079173</v>
      </c>
      <c r="Y103" s="224">
        <v>16621.411289386306</v>
      </c>
      <c r="Z103" s="224">
        <v>84524.066595820055</v>
      </c>
      <c r="AA103" s="227">
        <v>2.5948665421461712</v>
      </c>
      <c r="AB103" s="228">
        <v>0.5102729408929324</v>
      </c>
      <c r="AH103" s="39"/>
      <c r="AI103" s="39"/>
      <c r="AJ103" s="39"/>
      <c r="AK103" s="39"/>
      <c r="AL103" s="39"/>
      <c r="AM103" s="39"/>
      <c r="AN103" s="39"/>
      <c r="AO103" s="39"/>
    </row>
    <row r="104" spans="18:41">
      <c r="R104" s="6">
        <v>17</v>
      </c>
      <c r="S104" s="13" t="s">
        <v>87</v>
      </c>
      <c r="T104" s="121">
        <v>23535</v>
      </c>
      <c r="U104" s="121">
        <v>59021</v>
      </c>
      <c r="V104" s="121">
        <v>987792790</v>
      </c>
      <c r="W104" s="121">
        <v>11607</v>
      </c>
      <c r="X104" s="224">
        <v>41971.225408965372</v>
      </c>
      <c r="Y104" s="224">
        <v>16736.293692075702</v>
      </c>
      <c r="Z104" s="224">
        <v>85103.195485482895</v>
      </c>
      <c r="AA104" s="227">
        <v>2.507796898236669</v>
      </c>
      <c r="AB104" s="228">
        <v>0.49318036966220524</v>
      </c>
      <c r="AH104" s="39"/>
      <c r="AI104" s="39"/>
      <c r="AJ104" s="39"/>
      <c r="AK104" s="39"/>
      <c r="AL104" s="39"/>
      <c r="AM104" s="39"/>
      <c r="AN104" s="39"/>
      <c r="AO104" s="39"/>
    </row>
    <row r="105" spans="18:41">
      <c r="R105" s="6">
        <v>18</v>
      </c>
      <c r="S105" s="13" t="s">
        <v>63</v>
      </c>
      <c r="T105" s="121">
        <v>21156</v>
      </c>
      <c r="U105" s="121">
        <v>60602</v>
      </c>
      <c r="V105" s="121">
        <v>1019572650</v>
      </c>
      <c r="W105" s="121">
        <v>11134</v>
      </c>
      <c r="X105" s="224">
        <v>48193.072887124217</v>
      </c>
      <c r="Y105" s="224">
        <v>16824.075938087852</v>
      </c>
      <c r="Z105" s="224">
        <v>91572.898329441348</v>
      </c>
      <c r="AA105" s="227">
        <v>2.8645301569294763</v>
      </c>
      <c r="AB105" s="228">
        <v>0.5262809604840234</v>
      </c>
      <c r="AH105" s="39"/>
      <c r="AI105" s="39"/>
      <c r="AJ105" s="39"/>
      <c r="AK105" s="39"/>
      <c r="AL105" s="39"/>
      <c r="AM105" s="39"/>
      <c r="AN105" s="39"/>
      <c r="AO105" s="39"/>
    </row>
    <row r="106" spans="18:41">
      <c r="R106" s="6">
        <v>19</v>
      </c>
      <c r="S106" s="13" t="s">
        <v>88</v>
      </c>
      <c r="T106" s="121">
        <v>14723</v>
      </c>
      <c r="U106" s="121">
        <v>30823</v>
      </c>
      <c r="V106" s="121">
        <v>548636040</v>
      </c>
      <c r="W106" s="121">
        <v>6003</v>
      </c>
      <c r="X106" s="224">
        <v>37263.875568837873</v>
      </c>
      <c r="Y106" s="224">
        <v>17799.56655744087</v>
      </c>
      <c r="Z106" s="224">
        <v>91393.643178410799</v>
      </c>
      <c r="AA106" s="227">
        <v>2.0935271344155404</v>
      </c>
      <c r="AB106" s="228">
        <v>0.40772940297493715</v>
      </c>
      <c r="AH106" s="39"/>
      <c r="AI106" s="39"/>
      <c r="AJ106" s="39"/>
      <c r="AK106" s="39"/>
      <c r="AL106" s="39"/>
      <c r="AM106" s="39"/>
      <c r="AN106" s="39"/>
      <c r="AO106" s="39"/>
    </row>
    <row r="107" spans="18:41">
      <c r="R107" s="6">
        <v>20</v>
      </c>
      <c r="S107" s="13" t="s">
        <v>89</v>
      </c>
      <c r="T107" s="121">
        <v>21972</v>
      </c>
      <c r="U107" s="121">
        <v>57199</v>
      </c>
      <c r="V107" s="121">
        <v>943727250</v>
      </c>
      <c r="W107" s="121">
        <v>11335</v>
      </c>
      <c r="X107" s="224">
        <v>42951.358547241944</v>
      </c>
      <c r="Y107" s="224">
        <v>16499.016591199146</v>
      </c>
      <c r="Z107" s="224">
        <v>83257.807675341857</v>
      </c>
      <c r="AA107" s="227">
        <v>2.6032677953759329</v>
      </c>
      <c r="AB107" s="228">
        <v>0.51588385217549604</v>
      </c>
      <c r="AH107" s="39"/>
      <c r="AI107" s="39"/>
      <c r="AJ107" s="39"/>
      <c r="AK107" s="39"/>
      <c r="AL107" s="39"/>
      <c r="AM107" s="39"/>
      <c r="AN107" s="39"/>
      <c r="AO107" s="39"/>
    </row>
    <row r="108" spans="18:41">
      <c r="R108" s="6">
        <v>21</v>
      </c>
      <c r="S108" s="13" t="s">
        <v>90</v>
      </c>
      <c r="T108" s="121">
        <v>14633</v>
      </c>
      <c r="U108" s="121">
        <v>38894</v>
      </c>
      <c r="V108" s="121">
        <v>652432470</v>
      </c>
      <c r="W108" s="121">
        <v>7800</v>
      </c>
      <c r="X108" s="224">
        <v>44586.378049613886</v>
      </c>
      <c r="Y108" s="224">
        <v>16774.630277163571</v>
      </c>
      <c r="Z108" s="224">
        <v>83645.188461538462</v>
      </c>
      <c r="AA108" s="227">
        <v>2.6579648739151231</v>
      </c>
      <c r="AB108" s="228">
        <v>0.53304175493747008</v>
      </c>
      <c r="AH108" s="39"/>
      <c r="AI108" s="39"/>
      <c r="AJ108" s="39"/>
      <c r="AK108" s="39"/>
      <c r="AL108" s="39"/>
      <c r="AM108" s="39"/>
      <c r="AN108" s="39"/>
      <c r="AO108" s="39"/>
    </row>
    <row r="109" spans="18:41">
      <c r="R109" s="6">
        <v>22</v>
      </c>
      <c r="S109" s="13" t="s">
        <v>64</v>
      </c>
      <c r="T109" s="121">
        <v>18751</v>
      </c>
      <c r="U109" s="121">
        <v>44923</v>
      </c>
      <c r="V109" s="121">
        <v>802760480</v>
      </c>
      <c r="W109" s="121">
        <v>9285</v>
      </c>
      <c r="X109" s="224">
        <v>42811.608980854355</v>
      </c>
      <c r="Y109" s="224">
        <v>17869.698817977427</v>
      </c>
      <c r="Z109" s="224">
        <v>86457.779213785674</v>
      </c>
      <c r="AA109" s="227">
        <v>2.3957655591701776</v>
      </c>
      <c r="AB109" s="228">
        <v>0.4951735907418271</v>
      </c>
      <c r="AH109" s="39"/>
      <c r="AI109" s="39"/>
      <c r="AJ109" s="39"/>
      <c r="AK109" s="39"/>
      <c r="AL109" s="39"/>
      <c r="AM109" s="39"/>
      <c r="AN109" s="39"/>
      <c r="AO109" s="39"/>
    </row>
    <row r="110" spans="18:41">
      <c r="R110" s="6">
        <v>23</v>
      </c>
      <c r="S110" s="13" t="s">
        <v>91</v>
      </c>
      <c r="T110" s="121">
        <v>30883</v>
      </c>
      <c r="U110" s="121">
        <v>77610</v>
      </c>
      <c r="V110" s="121">
        <v>1371216610</v>
      </c>
      <c r="W110" s="121">
        <v>15713</v>
      </c>
      <c r="X110" s="224">
        <v>44400.369458925619</v>
      </c>
      <c r="Y110" s="224">
        <v>17668.040329854401</v>
      </c>
      <c r="Z110" s="224">
        <v>87266.378794628647</v>
      </c>
      <c r="AA110" s="227">
        <v>2.5130330602596898</v>
      </c>
      <c r="AB110" s="228">
        <v>0.50879124437392742</v>
      </c>
      <c r="AH110" s="39"/>
      <c r="AI110" s="39"/>
      <c r="AJ110" s="39"/>
      <c r="AK110" s="39"/>
      <c r="AL110" s="39"/>
      <c r="AM110" s="39"/>
      <c r="AN110" s="39"/>
      <c r="AO110" s="39"/>
    </row>
    <row r="111" spans="18:41">
      <c r="R111" s="6">
        <v>24</v>
      </c>
      <c r="S111" s="13" t="s">
        <v>92</v>
      </c>
      <c r="T111" s="121">
        <v>13361</v>
      </c>
      <c r="U111" s="121">
        <v>38293</v>
      </c>
      <c r="V111" s="121">
        <v>639996270</v>
      </c>
      <c r="W111" s="121">
        <v>7400</v>
      </c>
      <c r="X111" s="224">
        <v>47900.327071326996</v>
      </c>
      <c r="Y111" s="224">
        <v>16713.139999477713</v>
      </c>
      <c r="Z111" s="224">
        <v>86485.982432432429</v>
      </c>
      <c r="AA111" s="227">
        <v>2.8660279919167726</v>
      </c>
      <c r="AB111" s="228">
        <v>0.55385075967367714</v>
      </c>
      <c r="AH111" s="39"/>
      <c r="AI111" s="39"/>
      <c r="AJ111" s="39"/>
      <c r="AK111" s="39"/>
      <c r="AL111" s="39"/>
      <c r="AM111" s="39"/>
      <c r="AN111" s="39"/>
      <c r="AO111" s="39"/>
    </row>
    <row r="112" spans="18:41">
      <c r="R112" s="6">
        <v>25</v>
      </c>
      <c r="S112" s="13" t="s">
        <v>93</v>
      </c>
      <c r="T112" s="121">
        <v>9235</v>
      </c>
      <c r="U112" s="121">
        <v>24182</v>
      </c>
      <c r="V112" s="121">
        <v>367601260</v>
      </c>
      <c r="W112" s="121">
        <v>4760</v>
      </c>
      <c r="X112" s="224">
        <v>39805.225771521385</v>
      </c>
      <c r="Y112" s="224">
        <v>15201.44156810851</v>
      </c>
      <c r="Z112" s="224">
        <v>77227.155462184877</v>
      </c>
      <c r="AA112" s="227">
        <v>2.6185165132647539</v>
      </c>
      <c r="AB112" s="228">
        <v>0.51543042772062808</v>
      </c>
      <c r="AH112" s="39"/>
      <c r="AI112" s="39"/>
      <c r="AJ112" s="39"/>
      <c r="AK112" s="39"/>
      <c r="AL112" s="39"/>
      <c r="AM112" s="39"/>
      <c r="AN112" s="39"/>
      <c r="AO112" s="39"/>
    </row>
    <row r="113" spans="18:41">
      <c r="R113" s="6">
        <v>26</v>
      </c>
      <c r="S113" s="13" t="s">
        <v>36</v>
      </c>
      <c r="T113" s="121">
        <v>128043</v>
      </c>
      <c r="U113" s="121">
        <v>335538</v>
      </c>
      <c r="V113" s="121">
        <v>5685914170</v>
      </c>
      <c r="W113" s="121">
        <v>69149</v>
      </c>
      <c r="X113" s="224">
        <v>44406.286716181283</v>
      </c>
      <c r="Y113" s="224">
        <v>16945.663889037904</v>
      </c>
      <c r="Z113" s="224">
        <v>82226.990556624107</v>
      </c>
      <c r="AA113" s="227">
        <v>2.6205102973219936</v>
      </c>
      <c r="AB113" s="228">
        <v>0.54004514108541657</v>
      </c>
      <c r="AH113" s="39"/>
      <c r="AI113" s="39"/>
      <c r="AJ113" s="39"/>
      <c r="AK113" s="39"/>
      <c r="AL113" s="39"/>
      <c r="AM113" s="39"/>
      <c r="AN113" s="39"/>
      <c r="AO113" s="39"/>
    </row>
    <row r="114" spans="18:41">
      <c r="R114" s="6">
        <v>27</v>
      </c>
      <c r="S114" s="13" t="s">
        <v>37</v>
      </c>
      <c r="T114" s="121">
        <v>21977</v>
      </c>
      <c r="U114" s="121">
        <v>58248</v>
      </c>
      <c r="V114" s="121">
        <v>976287140</v>
      </c>
      <c r="W114" s="121">
        <v>11512</v>
      </c>
      <c r="X114" s="224">
        <v>44423.13054557037</v>
      </c>
      <c r="Y114" s="224">
        <v>16760.869729432769</v>
      </c>
      <c r="Z114" s="224">
        <v>84806.040653231408</v>
      </c>
      <c r="AA114" s="227">
        <v>2.6504072439368431</v>
      </c>
      <c r="AB114" s="228">
        <v>0.5238203576466306</v>
      </c>
      <c r="AH114" s="39"/>
      <c r="AI114" s="39"/>
      <c r="AJ114" s="39"/>
      <c r="AK114" s="39"/>
      <c r="AL114" s="39"/>
      <c r="AM114" s="39"/>
      <c r="AN114" s="39"/>
      <c r="AO114" s="39"/>
    </row>
    <row r="115" spans="18:41">
      <c r="R115" s="6">
        <v>28</v>
      </c>
      <c r="S115" s="13" t="s">
        <v>38</v>
      </c>
      <c r="T115" s="121">
        <v>17806</v>
      </c>
      <c r="U115" s="121">
        <v>42446</v>
      </c>
      <c r="V115" s="121">
        <v>742990640</v>
      </c>
      <c r="W115" s="121">
        <v>9051</v>
      </c>
      <c r="X115" s="224">
        <v>41726.981916208017</v>
      </c>
      <c r="Y115" s="224">
        <v>17504.373556990056</v>
      </c>
      <c r="Z115" s="224">
        <v>82089.342614075795</v>
      </c>
      <c r="AA115" s="227">
        <v>2.3838032124003146</v>
      </c>
      <c r="AB115" s="228">
        <v>0.50831180500954731</v>
      </c>
      <c r="AH115" s="39"/>
      <c r="AI115" s="39"/>
      <c r="AJ115" s="39"/>
      <c r="AK115" s="39"/>
      <c r="AL115" s="39"/>
      <c r="AM115" s="39"/>
      <c r="AN115" s="39"/>
      <c r="AO115" s="39"/>
    </row>
    <row r="116" spans="18:41">
      <c r="R116" s="6">
        <v>29</v>
      </c>
      <c r="S116" s="13" t="s">
        <v>39</v>
      </c>
      <c r="T116" s="121">
        <v>15172</v>
      </c>
      <c r="U116" s="121">
        <v>41278</v>
      </c>
      <c r="V116" s="121">
        <v>684971350</v>
      </c>
      <c r="W116" s="121">
        <v>8277</v>
      </c>
      <c r="X116" s="224">
        <v>45147.070261007117</v>
      </c>
      <c r="Y116" s="224">
        <v>16594.10218518339</v>
      </c>
      <c r="Z116" s="224">
        <v>82755.992509363292</v>
      </c>
      <c r="AA116" s="227">
        <v>2.7206696546269442</v>
      </c>
      <c r="AB116" s="228">
        <v>0.54554442393883473</v>
      </c>
      <c r="AH116" s="39"/>
      <c r="AI116" s="39"/>
      <c r="AJ116" s="39"/>
      <c r="AK116" s="39"/>
      <c r="AL116" s="39"/>
      <c r="AM116" s="39"/>
      <c r="AN116" s="39"/>
      <c r="AO116" s="39"/>
    </row>
    <row r="117" spans="18:41">
      <c r="R117" s="6">
        <v>30</v>
      </c>
      <c r="S117" s="13" t="s">
        <v>40</v>
      </c>
      <c r="T117" s="121">
        <v>20327</v>
      </c>
      <c r="U117" s="121">
        <v>51128</v>
      </c>
      <c r="V117" s="121">
        <v>917952110</v>
      </c>
      <c r="W117" s="121">
        <v>10601</v>
      </c>
      <c r="X117" s="224">
        <v>45159.251734146703</v>
      </c>
      <c r="Y117" s="224">
        <v>17953.999960882491</v>
      </c>
      <c r="Z117" s="224">
        <v>86591.086689934906</v>
      </c>
      <c r="AA117" s="227">
        <v>2.5152752496679294</v>
      </c>
      <c r="AB117" s="228">
        <v>0.52152309735819358</v>
      </c>
      <c r="AH117" s="39"/>
      <c r="AI117" s="39"/>
      <c r="AJ117" s="39"/>
      <c r="AK117" s="39"/>
      <c r="AL117" s="39"/>
      <c r="AM117" s="39"/>
      <c r="AN117" s="39"/>
      <c r="AO117" s="39"/>
    </row>
    <row r="118" spans="18:41">
      <c r="R118" s="6">
        <v>31</v>
      </c>
      <c r="S118" s="13" t="s">
        <v>41</v>
      </c>
      <c r="T118" s="121">
        <v>26559</v>
      </c>
      <c r="U118" s="121">
        <v>70635</v>
      </c>
      <c r="V118" s="121">
        <v>1157327910</v>
      </c>
      <c r="W118" s="121">
        <v>14773</v>
      </c>
      <c r="X118" s="224">
        <v>43575.733649610302</v>
      </c>
      <c r="Y118" s="224">
        <v>16384.623911658528</v>
      </c>
      <c r="Z118" s="224">
        <v>78340.750693833339</v>
      </c>
      <c r="AA118" s="227">
        <v>2.6595504348808312</v>
      </c>
      <c r="AB118" s="228">
        <v>0.55623329191611126</v>
      </c>
      <c r="AH118" s="39"/>
      <c r="AI118" s="39"/>
      <c r="AJ118" s="39"/>
      <c r="AK118" s="39"/>
      <c r="AL118" s="39"/>
      <c r="AM118" s="39"/>
      <c r="AN118" s="39"/>
      <c r="AO118" s="39"/>
    </row>
    <row r="119" spans="18:41">
      <c r="R119" s="6">
        <v>32</v>
      </c>
      <c r="S119" s="13" t="s">
        <v>42</v>
      </c>
      <c r="T119" s="121">
        <v>22707</v>
      </c>
      <c r="U119" s="121">
        <v>56669</v>
      </c>
      <c r="V119" s="121">
        <v>950189890</v>
      </c>
      <c r="W119" s="121">
        <v>11619</v>
      </c>
      <c r="X119" s="224">
        <v>41845.68150790505</v>
      </c>
      <c r="Y119" s="224">
        <v>16767.366461381003</v>
      </c>
      <c r="Z119" s="224">
        <v>81778.973233496858</v>
      </c>
      <c r="AA119" s="227">
        <v>2.4956621306205133</v>
      </c>
      <c r="AB119" s="228">
        <v>0.51169242964724537</v>
      </c>
      <c r="AH119" s="39"/>
      <c r="AI119" s="39"/>
      <c r="AJ119" s="39"/>
      <c r="AK119" s="39"/>
      <c r="AL119" s="39"/>
      <c r="AM119" s="39"/>
      <c r="AN119" s="39"/>
      <c r="AO119" s="39"/>
    </row>
    <row r="120" spans="18:41">
      <c r="R120" s="6">
        <v>33</v>
      </c>
      <c r="S120" s="13" t="s">
        <v>43</v>
      </c>
      <c r="T120" s="121">
        <v>6370</v>
      </c>
      <c r="U120" s="121">
        <v>15134</v>
      </c>
      <c r="V120" s="121">
        <v>256195130</v>
      </c>
      <c r="W120" s="121">
        <v>3317</v>
      </c>
      <c r="X120" s="224">
        <v>40219.015698587129</v>
      </c>
      <c r="Y120" s="224">
        <v>16928.447865732785</v>
      </c>
      <c r="Z120" s="224">
        <v>77237.000301477237</v>
      </c>
      <c r="AA120" s="227">
        <v>2.3758241758241758</v>
      </c>
      <c r="AB120" s="228">
        <v>0.52072213500784925</v>
      </c>
      <c r="AH120" s="39"/>
      <c r="AI120" s="39"/>
      <c r="AJ120" s="39"/>
      <c r="AK120" s="39"/>
      <c r="AL120" s="39"/>
      <c r="AM120" s="39"/>
      <c r="AN120" s="39"/>
      <c r="AO120" s="39"/>
    </row>
    <row r="121" spans="18:41">
      <c r="R121" s="6">
        <v>34</v>
      </c>
      <c r="S121" s="13" t="s">
        <v>45</v>
      </c>
      <c r="T121" s="121">
        <v>29031</v>
      </c>
      <c r="U121" s="121">
        <v>60899</v>
      </c>
      <c r="V121" s="121">
        <v>1020826150</v>
      </c>
      <c r="W121" s="121">
        <v>13807</v>
      </c>
      <c r="X121" s="224">
        <v>35163.313354689817</v>
      </c>
      <c r="Y121" s="224">
        <v>16762.609402453243</v>
      </c>
      <c r="Z121" s="224">
        <v>73935.405953501846</v>
      </c>
      <c r="AA121" s="227">
        <v>2.0977231235575764</v>
      </c>
      <c r="AB121" s="228">
        <v>0.47559505356343218</v>
      </c>
      <c r="AH121" s="39"/>
      <c r="AI121" s="39"/>
      <c r="AJ121" s="39"/>
      <c r="AK121" s="39"/>
      <c r="AL121" s="39"/>
      <c r="AM121" s="39"/>
      <c r="AN121" s="39"/>
      <c r="AO121" s="39"/>
    </row>
    <row r="122" spans="18:41">
      <c r="R122" s="6">
        <v>35</v>
      </c>
      <c r="S122" s="13" t="s">
        <v>2</v>
      </c>
      <c r="T122" s="121">
        <v>58722</v>
      </c>
      <c r="U122" s="121">
        <v>164026</v>
      </c>
      <c r="V122" s="121">
        <v>2581669800</v>
      </c>
      <c r="W122" s="121">
        <v>33082</v>
      </c>
      <c r="X122" s="224">
        <v>43964.268928170022</v>
      </c>
      <c r="Y122" s="224">
        <v>15739.393754648654</v>
      </c>
      <c r="Z122" s="224">
        <v>78038.504322592344</v>
      </c>
      <c r="AA122" s="227">
        <v>2.7932631722352781</v>
      </c>
      <c r="AB122" s="228">
        <v>0.56336637035523318</v>
      </c>
      <c r="AH122" s="39"/>
      <c r="AI122" s="39"/>
      <c r="AJ122" s="39"/>
      <c r="AK122" s="39"/>
      <c r="AL122" s="39"/>
      <c r="AM122" s="39"/>
      <c r="AN122" s="39"/>
      <c r="AO122" s="39"/>
    </row>
    <row r="123" spans="18:41">
      <c r="R123" s="6">
        <v>36</v>
      </c>
      <c r="S123" s="13" t="s">
        <v>3</v>
      </c>
      <c r="T123" s="121">
        <v>16236</v>
      </c>
      <c r="U123" s="121">
        <v>46459</v>
      </c>
      <c r="V123" s="121">
        <v>685299800</v>
      </c>
      <c r="W123" s="121">
        <v>9486</v>
      </c>
      <c r="X123" s="224">
        <v>42208.659768415862</v>
      </c>
      <c r="Y123" s="224">
        <v>14750.636044684561</v>
      </c>
      <c r="Z123" s="224">
        <v>72243.284840818043</v>
      </c>
      <c r="AA123" s="227">
        <v>2.8614806602611482</v>
      </c>
      <c r="AB123" s="228">
        <v>0.58425720620842569</v>
      </c>
      <c r="AH123" s="39"/>
      <c r="AI123" s="39"/>
      <c r="AJ123" s="39"/>
      <c r="AK123" s="39"/>
      <c r="AL123" s="39"/>
      <c r="AM123" s="39"/>
      <c r="AN123" s="39"/>
      <c r="AO123" s="39"/>
    </row>
    <row r="124" spans="18:41">
      <c r="R124" s="6">
        <v>37</v>
      </c>
      <c r="S124" s="13" t="s">
        <v>4</v>
      </c>
      <c r="T124" s="121">
        <v>49221</v>
      </c>
      <c r="U124" s="121">
        <v>140567</v>
      </c>
      <c r="V124" s="121">
        <v>2234038620</v>
      </c>
      <c r="W124" s="121">
        <v>28756</v>
      </c>
      <c r="X124" s="224">
        <v>45387.916133357714</v>
      </c>
      <c r="Y124" s="224">
        <v>15893.051854275896</v>
      </c>
      <c r="Z124" s="224">
        <v>77689.477674224516</v>
      </c>
      <c r="AA124" s="227">
        <v>2.8558338920379511</v>
      </c>
      <c r="AB124" s="228">
        <v>0.58422218158915906</v>
      </c>
      <c r="AH124" s="39"/>
      <c r="AI124" s="39"/>
      <c r="AJ124" s="39"/>
      <c r="AK124" s="39"/>
      <c r="AL124" s="39"/>
      <c r="AM124" s="39"/>
      <c r="AN124" s="39"/>
      <c r="AO124" s="39"/>
    </row>
    <row r="125" spans="18:41">
      <c r="R125" s="6">
        <v>38</v>
      </c>
      <c r="S125" s="23" t="s">
        <v>46</v>
      </c>
      <c r="T125" s="121">
        <v>10441</v>
      </c>
      <c r="U125" s="121">
        <v>25312</v>
      </c>
      <c r="V125" s="121">
        <v>445194160</v>
      </c>
      <c r="W125" s="121">
        <v>5354</v>
      </c>
      <c r="X125" s="224">
        <v>42639.034575232261</v>
      </c>
      <c r="Y125" s="224">
        <v>17588.264854614412</v>
      </c>
      <c r="Z125" s="224">
        <v>83151.692192753078</v>
      </c>
      <c r="AA125" s="227">
        <v>2.4242888612201896</v>
      </c>
      <c r="AB125" s="228">
        <v>0.51278613159659037</v>
      </c>
      <c r="AH125" s="39"/>
      <c r="AI125" s="39"/>
      <c r="AJ125" s="39"/>
      <c r="AK125" s="39"/>
      <c r="AL125" s="39"/>
      <c r="AM125" s="39"/>
      <c r="AN125" s="39"/>
      <c r="AO125" s="39"/>
    </row>
    <row r="126" spans="18:41">
      <c r="R126" s="6">
        <v>39</v>
      </c>
      <c r="S126" s="23" t="s">
        <v>9</v>
      </c>
      <c r="T126" s="121">
        <v>58499</v>
      </c>
      <c r="U126" s="121">
        <v>150632</v>
      </c>
      <c r="V126" s="121">
        <v>2254664910</v>
      </c>
      <c r="W126" s="121">
        <v>32457</v>
      </c>
      <c r="X126" s="224">
        <v>38541.939349390588</v>
      </c>
      <c r="Y126" s="224">
        <v>14968.03408306336</v>
      </c>
      <c r="Z126" s="224">
        <v>69466.214067843612</v>
      </c>
      <c r="AA126" s="227">
        <v>2.5749499991452844</v>
      </c>
      <c r="AB126" s="228">
        <v>0.55482999709396741</v>
      </c>
      <c r="AH126" s="39"/>
      <c r="AI126" s="39"/>
      <c r="AJ126" s="39"/>
      <c r="AK126" s="39"/>
      <c r="AL126" s="39"/>
      <c r="AM126" s="39"/>
      <c r="AN126" s="39"/>
      <c r="AO126" s="39"/>
    </row>
    <row r="127" spans="18:41">
      <c r="R127" s="6">
        <v>40</v>
      </c>
      <c r="S127" s="23" t="s">
        <v>47</v>
      </c>
      <c r="T127" s="121">
        <v>12853</v>
      </c>
      <c r="U127" s="121">
        <v>24659</v>
      </c>
      <c r="V127" s="121">
        <v>423682120</v>
      </c>
      <c r="W127" s="121">
        <v>6000</v>
      </c>
      <c r="X127" s="224">
        <v>32963.675406519877</v>
      </c>
      <c r="Y127" s="224">
        <v>17181.642402368303</v>
      </c>
      <c r="Z127" s="224">
        <v>70613.686666666661</v>
      </c>
      <c r="AA127" s="227">
        <v>1.91854041857932</v>
      </c>
      <c r="AB127" s="228">
        <v>0.46681708550532952</v>
      </c>
      <c r="AH127" s="39"/>
      <c r="AI127" s="39"/>
      <c r="AJ127" s="39"/>
      <c r="AK127" s="39"/>
      <c r="AL127" s="39"/>
      <c r="AM127" s="39"/>
      <c r="AN127" s="39"/>
      <c r="AO127" s="39"/>
    </row>
    <row r="128" spans="18:41">
      <c r="R128" s="6">
        <v>41</v>
      </c>
      <c r="S128" s="23" t="s">
        <v>14</v>
      </c>
      <c r="T128" s="121">
        <v>23492</v>
      </c>
      <c r="U128" s="121">
        <v>58091</v>
      </c>
      <c r="V128" s="121">
        <v>974332530</v>
      </c>
      <c r="W128" s="121">
        <v>11957</v>
      </c>
      <c r="X128" s="224">
        <v>41475.077898859185</v>
      </c>
      <c r="Y128" s="224">
        <v>16772.52121671171</v>
      </c>
      <c r="Z128" s="224">
        <v>81486.370327005105</v>
      </c>
      <c r="AA128" s="227">
        <v>2.4727992508087859</v>
      </c>
      <c r="AB128" s="228">
        <v>0.50898178103184066</v>
      </c>
      <c r="AH128" s="39"/>
      <c r="AI128" s="39"/>
      <c r="AJ128" s="39"/>
      <c r="AK128" s="39"/>
      <c r="AL128" s="39"/>
      <c r="AM128" s="39"/>
      <c r="AN128" s="39"/>
      <c r="AO128" s="39"/>
    </row>
    <row r="129" spans="18:41">
      <c r="R129" s="6">
        <v>42</v>
      </c>
      <c r="S129" s="23" t="s">
        <v>15</v>
      </c>
      <c r="T129" s="121">
        <v>60650</v>
      </c>
      <c r="U129" s="121">
        <v>147704</v>
      </c>
      <c r="V129" s="121">
        <v>2219584650</v>
      </c>
      <c r="W129" s="121">
        <v>32554</v>
      </c>
      <c r="X129" s="224">
        <v>36596.614179719705</v>
      </c>
      <c r="Y129" s="224">
        <v>15027.248077235552</v>
      </c>
      <c r="Z129" s="224">
        <v>68181.625913866184</v>
      </c>
      <c r="AA129" s="227">
        <v>2.4353503709810389</v>
      </c>
      <c r="AB129" s="228">
        <v>0.53675185490519373</v>
      </c>
      <c r="AH129" s="39"/>
      <c r="AI129" s="39"/>
      <c r="AJ129" s="39"/>
      <c r="AK129" s="39"/>
      <c r="AL129" s="39"/>
      <c r="AM129" s="39"/>
      <c r="AN129" s="39"/>
      <c r="AO129" s="39"/>
    </row>
    <row r="130" spans="18:41">
      <c r="R130" s="6">
        <v>43</v>
      </c>
      <c r="S130" s="23" t="s">
        <v>10</v>
      </c>
      <c r="T130" s="121">
        <v>37162</v>
      </c>
      <c r="U130" s="121">
        <v>102498</v>
      </c>
      <c r="V130" s="121">
        <v>1624232260</v>
      </c>
      <c r="W130" s="121">
        <v>21199</v>
      </c>
      <c r="X130" s="224">
        <v>43706.804262418598</v>
      </c>
      <c r="Y130" s="224">
        <v>15846.477589806631</v>
      </c>
      <c r="Z130" s="224">
        <v>76618.343318081039</v>
      </c>
      <c r="AA130" s="227">
        <v>2.7581400355201549</v>
      </c>
      <c r="AB130" s="228">
        <v>0.570448307410796</v>
      </c>
      <c r="AH130" s="39"/>
      <c r="AI130" s="39"/>
      <c r="AJ130" s="39"/>
      <c r="AK130" s="39"/>
      <c r="AL130" s="39"/>
      <c r="AM130" s="39"/>
      <c r="AN130" s="39"/>
      <c r="AO130" s="39"/>
    </row>
    <row r="131" spans="18:41">
      <c r="R131" s="6">
        <v>44</v>
      </c>
      <c r="S131" s="23" t="s">
        <v>22</v>
      </c>
      <c r="T131" s="121">
        <v>41693</v>
      </c>
      <c r="U131" s="121">
        <v>114380</v>
      </c>
      <c r="V131" s="121">
        <v>1954095710</v>
      </c>
      <c r="W131" s="121">
        <v>22829</v>
      </c>
      <c r="X131" s="224">
        <v>46868.676036744779</v>
      </c>
      <c r="Y131" s="224">
        <v>17084.242962056305</v>
      </c>
      <c r="Z131" s="224">
        <v>85597.078715668671</v>
      </c>
      <c r="AA131" s="227">
        <v>2.7433861799342814</v>
      </c>
      <c r="AB131" s="228">
        <v>0.54754994843259064</v>
      </c>
      <c r="AH131" s="39"/>
      <c r="AI131" s="39"/>
      <c r="AJ131" s="39"/>
      <c r="AK131" s="39"/>
      <c r="AL131" s="39"/>
      <c r="AM131" s="39"/>
      <c r="AN131" s="39"/>
      <c r="AO131" s="39"/>
    </row>
    <row r="132" spans="18:41">
      <c r="R132" s="6">
        <v>45</v>
      </c>
      <c r="S132" s="23" t="s">
        <v>48</v>
      </c>
      <c r="T132" s="121">
        <v>14543</v>
      </c>
      <c r="U132" s="121">
        <v>28164</v>
      </c>
      <c r="V132" s="121">
        <v>505708580</v>
      </c>
      <c r="W132" s="121">
        <v>6883</v>
      </c>
      <c r="X132" s="224">
        <v>34773.332874922642</v>
      </c>
      <c r="Y132" s="224">
        <v>17955.850731430193</v>
      </c>
      <c r="Z132" s="224">
        <v>73472.116809530722</v>
      </c>
      <c r="AA132" s="227">
        <v>1.9366018015540123</v>
      </c>
      <c r="AB132" s="228">
        <v>0.47328611703224921</v>
      </c>
      <c r="AH132" s="39"/>
      <c r="AI132" s="39"/>
      <c r="AJ132" s="39"/>
      <c r="AK132" s="39"/>
      <c r="AL132" s="39"/>
      <c r="AM132" s="39"/>
      <c r="AN132" s="39"/>
      <c r="AO132" s="39"/>
    </row>
    <row r="133" spans="18:41">
      <c r="R133" s="6">
        <v>46</v>
      </c>
      <c r="S133" s="23" t="s">
        <v>26</v>
      </c>
      <c r="T133" s="121">
        <v>18436</v>
      </c>
      <c r="U133" s="121">
        <v>47633</v>
      </c>
      <c r="V133" s="121">
        <v>764009490</v>
      </c>
      <c r="W133" s="121">
        <v>10033</v>
      </c>
      <c r="X133" s="224">
        <v>41441.174332827075</v>
      </c>
      <c r="Y133" s="224">
        <v>16039.499716583041</v>
      </c>
      <c r="Z133" s="224">
        <v>76149.655138044458</v>
      </c>
      <c r="AA133" s="227">
        <v>2.5836949446734652</v>
      </c>
      <c r="AB133" s="228">
        <v>0.54420698633109132</v>
      </c>
      <c r="AH133" s="39"/>
      <c r="AI133" s="39"/>
      <c r="AJ133" s="39"/>
      <c r="AK133" s="39"/>
      <c r="AL133" s="39"/>
      <c r="AM133" s="39"/>
      <c r="AN133" s="39"/>
      <c r="AO133" s="39"/>
    </row>
    <row r="134" spans="18:41">
      <c r="R134" s="6">
        <v>47</v>
      </c>
      <c r="S134" s="23" t="s">
        <v>16</v>
      </c>
      <c r="T134" s="121">
        <v>37305</v>
      </c>
      <c r="U134" s="121">
        <v>90153</v>
      </c>
      <c r="V134" s="121">
        <v>1413094730</v>
      </c>
      <c r="W134" s="121">
        <v>19704</v>
      </c>
      <c r="X134" s="224">
        <v>37879.499530893983</v>
      </c>
      <c r="Y134" s="224">
        <v>15674.406065244641</v>
      </c>
      <c r="Z134" s="224">
        <v>71716.135302476658</v>
      </c>
      <c r="AA134" s="227">
        <v>2.4166465621230397</v>
      </c>
      <c r="AB134" s="228">
        <v>0.52818657016485726</v>
      </c>
      <c r="AH134" s="39"/>
      <c r="AI134" s="39"/>
      <c r="AJ134" s="39"/>
      <c r="AK134" s="39"/>
      <c r="AL134" s="39"/>
      <c r="AM134" s="39"/>
      <c r="AN134" s="39"/>
      <c r="AO134" s="39"/>
    </row>
    <row r="135" spans="18:41">
      <c r="R135" s="6">
        <v>48</v>
      </c>
      <c r="S135" s="23" t="s">
        <v>27</v>
      </c>
      <c r="T135" s="121">
        <v>20008</v>
      </c>
      <c r="U135" s="121">
        <v>54857</v>
      </c>
      <c r="V135" s="121">
        <v>853076430</v>
      </c>
      <c r="W135" s="121">
        <v>11240</v>
      </c>
      <c r="X135" s="224">
        <v>42636.766793282688</v>
      </c>
      <c r="Y135" s="224">
        <v>15550.91291904406</v>
      </c>
      <c r="Z135" s="224">
        <v>75896.479537366555</v>
      </c>
      <c r="AA135" s="227">
        <v>2.741753298680528</v>
      </c>
      <c r="AB135" s="228">
        <v>0.56177528988404635</v>
      </c>
      <c r="AH135" s="39"/>
      <c r="AI135" s="39"/>
      <c r="AJ135" s="39"/>
      <c r="AK135" s="39"/>
      <c r="AL135" s="39"/>
      <c r="AM135" s="39"/>
      <c r="AN135" s="39"/>
      <c r="AO135" s="39"/>
    </row>
    <row r="136" spans="18:41">
      <c r="R136" s="6">
        <v>49</v>
      </c>
      <c r="S136" s="23" t="s">
        <v>28</v>
      </c>
      <c r="T136" s="121">
        <v>20272</v>
      </c>
      <c r="U136" s="121">
        <v>48896</v>
      </c>
      <c r="V136" s="121">
        <v>812571760</v>
      </c>
      <c r="W136" s="121">
        <v>10854</v>
      </c>
      <c r="X136" s="224">
        <v>40083.45303867403</v>
      </c>
      <c r="Y136" s="224">
        <v>16618.368782722515</v>
      </c>
      <c r="Z136" s="224">
        <v>74863.806891468586</v>
      </c>
      <c r="AA136" s="227">
        <v>2.4119968429360696</v>
      </c>
      <c r="AB136" s="228">
        <v>0.53541831097079717</v>
      </c>
      <c r="AH136" s="39"/>
      <c r="AI136" s="39"/>
      <c r="AJ136" s="39"/>
      <c r="AK136" s="39"/>
      <c r="AL136" s="39"/>
      <c r="AM136" s="39"/>
      <c r="AN136" s="39"/>
      <c r="AO136" s="39"/>
    </row>
    <row r="137" spans="18:41">
      <c r="R137" s="6">
        <v>50</v>
      </c>
      <c r="S137" s="23" t="s">
        <v>17</v>
      </c>
      <c r="T137" s="121">
        <v>18094</v>
      </c>
      <c r="U137" s="121">
        <v>43984</v>
      </c>
      <c r="V137" s="121">
        <v>756101190</v>
      </c>
      <c r="W137" s="121">
        <v>9408</v>
      </c>
      <c r="X137" s="224">
        <v>41787.398585166353</v>
      </c>
      <c r="Y137" s="224">
        <v>17190.36899781739</v>
      </c>
      <c r="Z137" s="224">
        <v>80367.898596938772</v>
      </c>
      <c r="AA137" s="227">
        <v>2.4308610589145574</v>
      </c>
      <c r="AB137" s="228">
        <v>0.51995136509340112</v>
      </c>
      <c r="AH137" s="39"/>
      <c r="AI137" s="39"/>
      <c r="AJ137" s="39"/>
      <c r="AK137" s="39"/>
      <c r="AL137" s="39"/>
      <c r="AM137" s="39"/>
      <c r="AN137" s="39"/>
      <c r="AO137" s="39"/>
    </row>
    <row r="138" spans="18:41">
      <c r="R138" s="6">
        <v>51</v>
      </c>
      <c r="S138" s="23" t="s">
        <v>49</v>
      </c>
      <c r="T138" s="121">
        <v>24024</v>
      </c>
      <c r="U138" s="121">
        <v>58026</v>
      </c>
      <c r="V138" s="121">
        <v>989592020</v>
      </c>
      <c r="W138" s="121">
        <v>12703</v>
      </c>
      <c r="X138" s="224">
        <v>41191.809024309026</v>
      </c>
      <c r="Y138" s="224">
        <v>17054.286354392858</v>
      </c>
      <c r="Z138" s="224">
        <v>77902.229394631184</v>
      </c>
      <c r="AA138" s="227">
        <v>2.4153346653346652</v>
      </c>
      <c r="AB138" s="228">
        <v>0.5287629037629038</v>
      </c>
      <c r="AH138" s="39"/>
      <c r="AI138" s="39"/>
      <c r="AJ138" s="39"/>
      <c r="AK138" s="39"/>
      <c r="AL138" s="39"/>
      <c r="AM138" s="39"/>
      <c r="AN138" s="39"/>
      <c r="AO138" s="39"/>
    </row>
    <row r="139" spans="18:41">
      <c r="R139" s="6">
        <v>52</v>
      </c>
      <c r="S139" s="23" t="s">
        <v>5</v>
      </c>
      <c r="T139" s="121">
        <v>19635</v>
      </c>
      <c r="U139" s="121">
        <v>54837</v>
      </c>
      <c r="V139" s="121">
        <v>855953340</v>
      </c>
      <c r="W139" s="121">
        <v>11810</v>
      </c>
      <c r="X139" s="224">
        <v>43593.243697478989</v>
      </c>
      <c r="Y139" s="224">
        <v>15609.047540893922</v>
      </c>
      <c r="Z139" s="224">
        <v>72476.997459779843</v>
      </c>
      <c r="AA139" s="227">
        <v>2.7928189457601222</v>
      </c>
      <c r="AB139" s="228">
        <v>0.60147695441813087</v>
      </c>
      <c r="AH139" s="39"/>
      <c r="AI139" s="39"/>
      <c r="AJ139" s="39"/>
      <c r="AK139" s="39"/>
      <c r="AL139" s="39"/>
      <c r="AM139" s="39"/>
      <c r="AN139" s="39"/>
      <c r="AO139" s="39"/>
    </row>
    <row r="140" spans="18:41">
      <c r="R140" s="6">
        <v>53</v>
      </c>
      <c r="S140" s="23" t="s">
        <v>23</v>
      </c>
      <c r="T140" s="121">
        <v>11060</v>
      </c>
      <c r="U140" s="121">
        <v>25200</v>
      </c>
      <c r="V140" s="121">
        <v>401802840</v>
      </c>
      <c r="W140" s="121">
        <v>5419</v>
      </c>
      <c r="X140" s="224">
        <v>36329.370705244124</v>
      </c>
      <c r="Y140" s="224">
        <v>15944.557142857142</v>
      </c>
      <c r="Z140" s="224">
        <v>74147.045580365375</v>
      </c>
      <c r="AA140" s="227">
        <v>2.278481012658228</v>
      </c>
      <c r="AB140" s="228">
        <v>0.48996383363471974</v>
      </c>
      <c r="AH140" s="39"/>
      <c r="AI140" s="39"/>
      <c r="AJ140" s="39"/>
      <c r="AK140" s="39"/>
      <c r="AL140" s="39"/>
      <c r="AM140" s="39"/>
      <c r="AN140" s="39"/>
      <c r="AO140" s="39"/>
    </row>
    <row r="141" spans="18:41">
      <c r="R141" s="6">
        <v>54</v>
      </c>
      <c r="S141" s="23" t="s">
        <v>29</v>
      </c>
      <c r="T141" s="121">
        <v>18634</v>
      </c>
      <c r="U141" s="121">
        <v>48060</v>
      </c>
      <c r="V141" s="121">
        <v>794723150</v>
      </c>
      <c r="W141" s="121">
        <v>10185</v>
      </c>
      <c r="X141" s="224">
        <v>42649.09037243748</v>
      </c>
      <c r="Y141" s="224">
        <v>16536.062213899291</v>
      </c>
      <c r="Z141" s="224">
        <v>78028.782523318601</v>
      </c>
      <c r="AA141" s="227">
        <v>2.5791563808092732</v>
      </c>
      <c r="AB141" s="228">
        <v>0.5465815176558978</v>
      </c>
      <c r="AH141" s="39"/>
      <c r="AI141" s="39"/>
      <c r="AJ141" s="39"/>
      <c r="AK141" s="39"/>
      <c r="AL141" s="39"/>
      <c r="AM141" s="39"/>
      <c r="AN141" s="39"/>
      <c r="AO141" s="39"/>
    </row>
    <row r="142" spans="18:41">
      <c r="R142" s="6">
        <v>55</v>
      </c>
      <c r="S142" s="23" t="s">
        <v>18</v>
      </c>
      <c r="T142" s="121">
        <v>19451</v>
      </c>
      <c r="U142" s="121">
        <v>45873</v>
      </c>
      <c r="V142" s="121">
        <v>795268430</v>
      </c>
      <c r="W142" s="121">
        <v>9736</v>
      </c>
      <c r="X142" s="224">
        <v>40885.734923654309</v>
      </c>
      <c r="Y142" s="224">
        <v>17336.307413947201</v>
      </c>
      <c r="Z142" s="224">
        <v>81683.281635168445</v>
      </c>
      <c r="AA142" s="227">
        <v>2.3583877435607423</v>
      </c>
      <c r="AB142" s="228">
        <v>0.50053981800421576</v>
      </c>
      <c r="AH142" s="39"/>
      <c r="AI142" s="39"/>
      <c r="AJ142" s="39"/>
      <c r="AK142" s="39"/>
      <c r="AL142" s="39"/>
      <c r="AM142" s="39"/>
      <c r="AN142" s="39"/>
      <c r="AO142" s="39"/>
    </row>
    <row r="143" spans="18:41">
      <c r="R143" s="6">
        <v>56</v>
      </c>
      <c r="S143" s="23" t="s">
        <v>11</v>
      </c>
      <c r="T143" s="121">
        <v>12084</v>
      </c>
      <c r="U143" s="121">
        <v>27573</v>
      </c>
      <c r="V143" s="121">
        <v>469753240</v>
      </c>
      <c r="W143" s="121">
        <v>6216</v>
      </c>
      <c r="X143" s="224">
        <v>38873.985435286326</v>
      </c>
      <c r="Y143" s="224">
        <v>17036.711275523157</v>
      </c>
      <c r="Z143" s="224">
        <v>75571.628056628062</v>
      </c>
      <c r="AA143" s="227">
        <v>2.2817775571002978</v>
      </c>
      <c r="AB143" s="228">
        <v>0.51439920556107255</v>
      </c>
      <c r="AH143" s="39"/>
      <c r="AI143" s="39"/>
      <c r="AJ143" s="39"/>
      <c r="AK143" s="39"/>
      <c r="AL143" s="39"/>
      <c r="AM143" s="39"/>
      <c r="AN143" s="39"/>
      <c r="AO143" s="39"/>
    </row>
    <row r="144" spans="18:41">
      <c r="R144" s="6">
        <v>57</v>
      </c>
      <c r="S144" s="23" t="s">
        <v>50</v>
      </c>
      <c r="T144" s="121">
        <v>8898</v>
      </c>
      <c r="U144" s="121">
        <v>23690</v>
      </c>
      <c r="V144" s="121">
        <v>375704360</v>
      </c>
      <c r="W144" s="121">
        <v>4944</v>
      </c>
      <c r="X144" s="224">
        <v>42223.461452011688</v>
      </c>
      <c r="Y144" s="224">
        <v>15859.196285352469</v>
      </c>
      <c r="Z144" s="224">
        <v>75991.982200647253</v>
      </c>
      <c r="AA144" s="227">
        <v>2.662396044054844</v>
      </c>
      <c r="AB144" s="228">
        <v>0.55563047875927174</v>
      </c>
      <c r="AH144" s="39"/>
      <c r="AI144" s="39"/>
      <c r="AJ144" s="39"/>
      <c r="AK144" s="39"/>
      <c r="AL144" s="39"/>
      <c r="AM144" s="39"/>
      <c r="AN144" s="39"/>
      <c r="AO144" s="39"/>
    </row>
    <row r="145" spans="18:41">
      <c r="R145" s="6">
        <v>58</v>
      </c>
      <c r="S145" s="23" t="s">
        <v>30</v>
      </c>
      <c r="T145" s="121">
        <v>10383</v>
      </c>
      <c r="U145" s="121">
        <v>25990</v>
      </c>
      <c r="V145" s="121">
        <v>449605480</v>
      </c>
      <c r="W145" s="121">
        <v>5373</v>
      </c>
      <c r="X145" s="224">
        <v>43302.078397380334</v>
      </c>
      <c r="Y145" s="224">
        <v>17299.171989226626</v>
      </c>
      <c r="Z145" s="224">
        <v>83678.667411129718</v>
      </c>
      <c r="AA145" s="227">
        <v>2.5031301165366466</v>
      </c>
      <c r="AB145" s="228">
        <v>0.51748049696619469</v>
      </c>
      <c r="AH145" s="39"/>
      <c r="AI145" s="39"/>
      <c r="AJ145" s="39"/>
      <c r="AK145" s="39"/>
      <c r="AL145" s="39"/>
      <c r="AM145" s="39"/>
      <c r="AN145" s="39"/>
      <c r="AO145" s="39"/>
    </row>
    <row r="146" spans="18:41">
      <c r="R146" s="6">
        <v>59</v>
      </c>
      <c r="S146" s="23" t="s">
        <v>24</v>
      </c>
      <c r="T146" s="121">
        <v>74266</v>
      </c>
      <c r="U146" s="121">
        <v>199458</v>
      </c>
      <c r="V146" s="121">
        <v>3283712930</v>
      </c>
      <c r="W146" s="121">
        <v>39957</v>
      </c>
      <c r="X146" s="224">
        <v>44215.562033770504</v>
      </c>
      <c r="Y146" s="224">
        <v>16463.179867440766</v>
      </c>
      <c r="Z146" s="224">
        <v>82181.168005606029</v>
      </c>
      <c r="AA146" s="227">
        <v>2.6857242883688364</v>
      </c>
      <c r="AB146" s="228">
        <v>0.53802547599170547</v>
      </c>
      <c r="AH146" s="39"/>
      <c r="AI146" s="39"/>
      <c r="AJ146" s="39"/>
      <c r="AK146" s="39"/>
      <c r="AL146" s="39"/>
      <c r="AM146" s="39"/>
      <c r="AN146" s="39"/>
      <c r="AO146" s="39"/>
    </row>
    <row r="147" spans="18:41">
      <c r="R147" s="6">
        <v>60</v>
      </c>
      <c r="S147" s="23" t="s">
        <v>51</v>
      </c>
      <c r="T147" s="121">
        <v>9658</v>
      </c>
      <c r="U147" s="121">
        <v>19961</v>
      </c>
      <c r="V147" s="121">
        <v>335657730</v>
      </c>
      <c r="W147" s="121">
        <v>4601</v>
      </c>
      <c r="X147" s="224">
        <v>34754.372540898737</v>
      </c>
      <c r="Y147" s="224">
        <v>16815.67707028706</v>
      </c>
      <c r="Z147" s="224">
        <v>72953.212345142354</v>
      </c>
      <c r="AA147" s="227">
        <v>2.0667840132532613</v>
      </c>
      <c r="AB147" s="228">
        <v>0.47639262787326569</v>
      </c>
      <c r="AH147" s="39"/>
      <c r="AI147" s="39"/>
      <c r="AJ147" s="39"/>
      <c r="AK147" s="39"/>
      <c r="AL147" s="39"/>
      <c r="AM147" s="39"/>
      <c r="AN147" s="39"/>
      <c r="AO147" s="39"/>
    </row>
    <row r="148" spans="18:41">
      <c r="R148" s="6">
        <v>61</v>
      </c>
      <c r="S148" s="23" t="s">
        <v>19</v>
      </c>
      <c r="T148" s="121">
        <v>8401</v>
      </c>
      <c r="U148" s="121">
        <v>18529</v>
      </c>
      <c r="V148" s="121">
        <v>308999590</v>
      </c>
      <c r="W148" s="121">
        <v>4172</v>
      </c>
      <c r="X148" s="224">
        <v>36781.286751577194</v>
      </c>
      <c r="Y148" s="224">
        <v>16676.538938960548</v>
      </c>
      <c r="Z148" s="224">
        <v>74065.098274209013</v>
      </c>
      <c r="AA148" s="227">
        <v>2.2055707653850734</v>
      </c>
      <c r="AB148" s="228">
        <v>0.49660754672062851</v>
      </c>
      <c r="AH148" s="39"/>
      <c r="AI148" s="39"/>
      <c r="AJ148" s="39"/>
      <c r="AK148" s="39"/>
      <c r="AL148" s="39"/>
      <c r="AM148" s="39"/>
      <c r="AN148" s="39"/>
      <c r="AO148" s="39"/>
    </row>
    <row r="149" spans="18:41">
      <c r="R149" s="6">
        <v>62</v>
      </c>
      <c r="S149" s="23" t="s">
        <v>20</v>
      </c>
      <c r="T149" s="121">
        <v>12392</v>
      </c>
      <c r="U149" s="121">
        <v>32344</v>
      </c>
      <c r="V149" s="121">
        <v>501145240</v>
      </c>
      <c r="W149" s="121">
        <v>7106</v>
      </c>
      <c r="X149" s="224">
        <v>40441.029696578436</v>
      </c>
      <c r="Y149" s="224">
        <v>15494.225822409102</v>
      </c>
      <c r="Z149" s="224">
        <v>70524.238671545172</v>
      </c>
      <c r="AA149" s="227">
        <v>2.6100710135571337</v>
      </c>
      <c r="AB149" s="228">
        <v>0.5734344738540994</v>
      </c>
      <c r="AH149" s="39"/>
      <c r="AI149" s="39"/>
      <c r="AJ149" s="39"/>
      <c r="AK149" s="39"/>
      <c r="AL149" s="39"/>
      <c r="AM149" s="39"/>
      <c r="AN149" s="39"/>
      <c r="AO149" s="39"/>
    </row>
    <row r="150" spans="18:41">
      <c r="R150" s="6">
        <v>63</v>
      </c>
      <c r="S150" s="23" t="s">
        <v>31</v>
      </c>
      <c r="T150" s="121">
        <v>9042</v>
      </c>
      <c r="U150" s="121">
        <v>24644</v>
      </c>
      <c r="V150" s="121">
        <v>404009160</v>
      </c>
      <c r="W150" s="121">
        <v>5213</v>
      </c>
      <c r="X150" s="224">
        <v>44681.393497013938</v>
      </c>
      <c r="Y150" s="224">
        <v>16393.814315857817</v>
      </c>
      <c r="Z150" s="224">
        <v>77500.318434682529</v>
      </c>
      <c r="AA150" s="227">
        <v>2.725503207255032</v>
      </c>
      <c r="AB150" s="228">
        <v>0.57653174076531744</v>
      </c>
      <c r="AH150" s="39"/>
      <c r="AI150" s="39"/>
      <c r="AJ150" s="39"/>
      <c r="AK150" s="39"/>
      <c r="AL150" s="39"/>
      <c r="AM150" s="39"/>
      <c r="AN150" s="39"/>
      <c r="AO150" s="39"/>
    </row>
    <row r="151" spans="18:41">
      <c r="R151" s="6">
        <v>64</v>
      </c>
      <c r="S151" s="23" t="s">
        <v>52</v>
      </c>
      <c r="T151" s="121">
        <v>9557</v>
      </c>
      <c r="U151" s="121">
        <v>24131</v>
      </c>
      <c r="V151" s="121">
        <v>395467940</v>
      </c>
      <c r="W151" s="121">
        <v>5185</v>
      </c>
      <c r="X151" s="224">
        <v>41379.924662551013</v>
      </c>
      <c r="Y151" s="224">
        <v>16388.3776055696</v>
      </c>
      <c r="Z151" s="224">
        <v>76271.540983606552</v>
      </c>
      <c r="AA151" s="227">
        <v>2.5249555299780266</v>
      </c>
      <c r="AB151" s="228">
        <v>0.542534268075756</v>
      </c>
      <c r="AH151" s="39"/>
      <c r="AI151" s="39"/>
      <c r="AJ151" s="39"/>
      <c r="AK151" s="39"/>
      <c r="AL151" s="39"/>
      <c r="AM151" s="39"/>
      <c r="AN151" s="39"/>
      <c r="AO151" s="39"/>
    </row>
    <row r="152" spans="18:41">
      <c r="R152" s="6">
        <v>65</v>
      </c>
      <c r="S152" s="23" t="s">
        <v>12</v>
      </c>
      <c r="T152" s="121">
        <v>4628</v>
      </c>
      <c r="U152" s="121">
        <v>11176</v>
      </c>
      <c r="V152" s="121">
        <v>169702830</v>
      </c>
      <c r="W152" s="121">
        <v>2560</v>
      </c>
      <c r="X152" s="224">
        <v>36668.71866897148</v>
      </c>
      <c r="Y152" s="224">
        <v>15184.576771653543</v>
      </c>
      <c r="Z152" s="224">
        <v>66290.16796875</v>
      </c>
      <c r="AA152" s="227">
        <v>2.4148660328435607</v>
      </c>
      <c r="AB152" s="228">
        <v>0.55315471045808129</v>
      </c>
      <c r="AH152" s="39"/>
      <c r="AI152" s="39"/>
      <c r="AJ152" s="39"/>
      <c r="AK152" s="39"/>
      <c r="AL152" s="39"/>
      <c r="AM152" s="39"/>
      <c r="AN152" s="39"/>
      <c r="AO152" s="39"/>
    </row>
    <row r="153" spans="18:41">
      <c r="R153" s="6">
        <v>66</v>
      </c>
      <c r="S153" s="23" t="s">
        <v>6</v>
      </c>
      <c r="T153" s="121">
        <v>4761</v>
      </c>
      <c r="U153" s="121">
        <v>13346</v>
      </c>
      <c r="V153" s="121">
        <v>218041310</v>
      </c>
      <c r="W153" s="121">
        <v>2963</v>
      </c>
      <c r="X153" s="224">
        <v>45797.376601554293</v>
      </c>
      <c r="Y153" s="224">
        <v>16337.57755132624</v>
      </c>
      <c r="Z153" s="224">
        <v>73588.022274721559</v>
      </c>
      <c r="AA153" s="227">
        <v>2.8031926065952533</v>
      </c>
      <c r="AB153" s="228">
        <v>0.62234824616677165</v>
      </c>
      <c r="AH153" s="39"/>
      <c r="AI153" s="39"/>
      <c r="AJ153" s="39"/>
      <c r="AK153" s="39"/>
      <c r="AL153" s="39"/>
      <c r="AM153" s="39"/>
      <c r="AN153" s="39"/>
      <c r="AO153" s="39"/>
    </row>
    <row r="154" spans="18:41">
      <c r="R154" s="6">
        <v>67</v>
      </c>
      <c r="S154" s="23" t="s">
        <v>7</v>
      </c>
      <c r="T154" s="121">
        <v>2107</v>
      </c>
      <c r="U154" s="121">
        <v>4417</v>
      </c>
      <c r="V154" s="121">
        <v>71963580</v>
      </c>
      <c r="W154" s="121">
        <v>1005</v>
      </c>
      <c r="X154" s="224">
        <v>34154.523018509732</v>
      </c>
      <c r="Y154" s="224">
        <v>16292.411138781979</v>
      </c>
      <c r="Z154" s="224">
        <v>71605.552238805976</v>
      </c>
      <c r="AA154" s="227">
        <v>2.096345514950166</v>
      </c>
      <c r="AB154" s="228">
        <v>0.47698149027052683</v>
      </c>
      <c r="AH154" s="39"/>
      <c r="AI154" s="39"/>
      <c r="AJ154" s="39"/>
      <c r="AK154" s="39"/>
      <c r="AL154" s="39"/>
      <c r="AM154" s="39"/>
      <c r="AN154" s="39"/>
      <c r="AO154" s="39"/>
    </row>
    <row r="155" spans="18:41">
      <c r="R155" s="6">
        <v>68</v>
      </c>
      <c r="S155" s="23" t="s">
        <v>53</v>
      </c>
      <c r="T155" s="121">
        <v>2853</v>
      </c>
      <c r="U155" s="121">
        <v>6594</v>
      </c>
      <c r="V155" s="121">
        <v>117709990</v>
      </c>
      <c r="W155" s="121">
        <v>1391</v>
      </c>
      <c r="X155" s="224">
        <v>41258.321065545038</v>
      </c>
      <c r="Y155" s="224">
        <v>17851.075219896877</v>
      </c>
      <c r="Z155" s="224">
        <v>84622.566498921646</v>
      </c>
      <c r="AA155" s="227">
        <v>2.3112513144058884</v>
      </c>
      <c r="AB155" s="228">
        <v>0.48755695758850331</v>
      </c>
      <c r="AH155" s="39"/>
      <c r="AI155" s="39"/>
      <c r="AJ155" s="39"/>
      <c r="AK155" s="39"/>
      <c r="AL155" s="39"/>
      <c r="AM155" s="39"/>
      <c r="AN155" s="39"/>
      <c r="AO155" s="39"/>
    </row>
    <row r="156" spans="18:41">
      <c r="R156" s="6">
        <v>69</v>
      </c>
      <c r="S156" s="23" t="s">
        <v>54</v>
      </c>
      <c r="T156" s="121">
        <v>6453</v>
      </c>
      <c r="U156" s="121">
        <v>12449</v>
      </c>
      <c r="V156" s="121">
        <v>214075890</v>
      </c>
      <c r="W156" s="121">
        <v>3145</v>
      </c>
      <c r="X156" s="224">
        <v>33174.630404463038</v>
      </c>
      <c r="Y156" s="224">
        <v>17196.231825849467</v>
      </c>
      <c r="Z156" s="224">
        <v>68068.645468998409</v>
      </c>
      <c r="AA156" s="227">
        <v>1.929180226251356</v>
      </c>
      <c r="AB156" s="228">
        <v>0.48737021540368819</v>
      </c>
      <c r="AH156" s="39"/>
      <c r="AI156" s="39"/>
      <c r="AJ156" s="39"/>
      <c r="AK156" s="39"/>
      <c r="AL156" s="39"/>
      <c r="AM156" s="39"/>
      <c r="AN156" s="39"/>
      <c r="AO156" s="39"/>
    </row>
    <row r="157" spans="18:41">
      <c r="R157" s="6">
        <v>70</v>
      </c>
      <c r="S157" s="23" t="s">
        <v>55</v>
      </c>
      <c r="T157" s="121">
        <v>1180</v>
      </c>
      <c r="U157" s="121">
        <v>2773</v>
      </c>
      <c r="V157" s="121">
        <v>46564160</v>
      </c>
      <c r="W157" s="121">
        <v>640</v>
      </c>
      <c r="X157" s="224">
        <v>39461.152542372882</v>
      </c>
      <c r="Y157" s="224">
        <v>16791.979805265055</v>
      </c>
      <c r="Z157" s="224">
        <v>72756.5</v>
      </c>
      <c r="AA157" s="227">
        <v>2.35</v>
      </c>
      <c r="AB157" s="228">
        <v>0.5423728813559322</v>
      </c>
      <c r="AH157" s="39"/>
      <c r="AI157" s="39"/>
      <c r="AJ157" s="39"/>
      <c r="AK157" s="39"/>
      <c r="AL157" s="39"/>
      <c r="AM157" s="39"/>
      <c r="AN157" s="39"/>
      <c r="AO157" s="39"/>
    </row>
    <row r="158" spans="18:41">
      <c r="R158" s="6">
        <v>71</v>
      </c>
      <c r="S158" s="23" t="s">
        <v>56</v>
      </c>
      <c r="T158" s="121">
        <v>3491</v>
      </c>
      <c r="U158" s="121">
        <v>7756</v>
      </c>
      <c r="V158" s="121">
        <v>121024460</v>
      </c>
      <c r="W158" s="121">
        <v>1733</v>
      </c>
      <c r="X158" s="224">
        <v>34667.562303065024</v>
      </c>
      <c r="Y158" s="224">
        <v>15603.978855079939</v>
      </c>
      <c r="Z158" s="224">
        <v>69835.23369878823</v>
      </c>
      <c r="AA158" s="227">
        <v>2.2217129762245773</v>
      </c>
      <c r="AB158" s="228">
        <v>0.49641936407906045</v>
      </c>
      <c r="AH158" s="39"/>
      <c r="AI158" s="39"/>
      <c r="AJ158" s="39"/>
      <c r="AK158" s="39"/>
      <c r="AL158" s="39"/>
      <c r="AM158" s="39"/>
      <c r="AN158" s="39"/>
      <c r="AO158" s="39"/>
    </row>
    <row r="159" spans="18:41">
      <c r="R159" s="6">
        <v>72</v>
      </c>
      <c r="S159" s="23" t="s">
        <v>32</v>
      </c>
      <c r="T159" s="121">
        <v>2107</v>
      </c>
      <c r="U159" s="121">
        <v>5018</v>
      </c>
      <c r="V159" s="121">
        <v>90131550</v>
      </c>
      <c r="W159" s="121">
        <v>1109</v>
      </c>
      <c r="X159" s="224">
        <v>42777.195064072141</v>
      </c>
      <c r="Y159" s="224">
        <v>17961.648066958947</v>
      </c>
      <c r="Z159" s="224">
        <v>81272.813345356175</v>
      </c>
      <c r="AA159" s="227">
        <v>2.3815851922164213</v>
      </c>
      <c r="AB159" s="228">
        <v>0.52634076886568582</v>
      </c>
      <c r="AH159" s="39"/>
      <c r="AI159" s="39"/>
      <c r="AJ159" s="39"/>
      <c r="AK159" s="39"/>
      <c r="AL159" s="39"/>
      <c r="AM159" s="39"/>
      <c r="AN159" s="39"/>
      <c r="AO159" s="39"/>
    </row>
    <row r="160" spans="18:41">
      <c r="R160" s="6">
        <v>73</v>
      </c>
      <c r="S160" s="23" t="s">
        <v>33</v>
      </c>
      <c r="T160" s="121">
        <v>2906</v>
      </c>
      <c r="U160" s="121">
        <v>7334</v>
      </c>
      <c r="V160" s="121">
        <v>113534720</v>
      </c>
      <c r="W160" s="121">
        <v>1579</v>
      </c>
      <c r="X160" s="224">
        <v>39069.070887818307</v>
      </c>
      <c r="Y160" s="224">
        <v>15480.599945459504</v>
      </c>
      <c r="Z160" s="224">
        <v>71902.925902469913</v>
      </c>
      <c r="AA160" s="227">
        <v>2.5237439779766002</v>
      </c>
      <c r="AB160" s="228">
        <v>0.54335856847900899</v>
      </c>
      <c r="AH160" s="39"/>
      <c r="AI160" s="39"/>
      <c r="AJ160" s="39"/>
      <c r="AK160" s="39"/>
      <c r="AL160" s="39"/>
      <c r="AM160" s="39"/>
      <c r="AN160" s="39"/>
      <c r="AO160" s="39"/>
    </row>
    <row r="161" spans="18:41">
      <c r="R161" s="6">
        <v>74</v>
      </c>
      <c r="S161" s="23" t="s">
        <v>34</v>
      </c>
      <c r="T161" s="121">
        <v>1325</v>
      </c>
      <c r="U161" s="121">
        <v>2679</v>
      </c>
      <c r="V161" s="121">
        <v>43992050</v>
      </c>
      <c r="W161" s="121">
        <v>605</v>
      </c>
      <c r="X161" s="224">
        <v>33201.547169811318</v>
      </c>
      <c r="Y161" s="224">
        <v>16421.071295259426</v>
      </c>
      <c r="Z161" s="224">
        <v>72714.132231404961</v>
      </c>
      <c r="AA161" s="227">
        <v>2.0218867924528303</v>
      </c>
      <c r="AB161" s="228">
        <v>0.45660377358490567</v>
      </c>
      <c r="AH161" s="39"/>
      <c r="AI161" s="39"/>
      <c r="AJ161" s="39"/>
      <c r="AK161" s="39"/>
      <c r="AL161" s="39"/>
      <c r="AM161" s="39"/>
      <c r="AN161" s="39"/>
      <c r="AO161" s="39"/>
    </row>
    <row r="162" spans="18:41">
      <c r="R162" s="506" t="s">
        <v>0</v>
      </c>
      <c r="S162" s="506"/>
      <c r="T162" s="223">
        <v>1264913</v>
      </c>
      <c r="U162" s="223">
        <v>3327666</v>
      </c>
      <c r="V162" s="223">
        <v>54639494920</v>
      </c>
      <c r="W162" s="223">
        <v>690883</v>
      </c>
      <c r="X162" s="224">
        <v>43196.247425712281</v>
      </c>
      <c r="Y162" s="224">
        <v>16419.765361066886</v>
      </c>
      <c r="Z162" s="224">
        <v>79086.466044178247</v>
      </c>
      <c r="AA162" s="227">
        <v>2.6307469367458474</v>
      </c>
      <c r="AB162" s="228">
        <v>0.54619013323445964</v>
      </c>
      <c r="AH162" s="39"/>
      <c r="AI162" s="39"/>
      <c r="AJ162" s="39"/>
      <c r="AK162" s="39"/>
      <c r="AL162" s="39"/>
      <c r="AM162" s="39"/>
      <c r="AN162" s="39"/>
      <c r="AO162" s="39"/>
    </row>
  </sheetData>
  <mergeCells count="40">
    <mergeCell ref="H4:H5"/>
    <mergeCell ref="AH4:AK4"/>
    <mergeCell ref="G4:G5"/>
    <mergeCell ref="I4:I5"/>
    <mergeCell ref="J4:J5"/>
    <mergeCell ref="K4:K5"/>
    <mergeCell ref="L4:L5"/>
    <mergeCell ref="M4:M5"/>
    <mergeCell ref="N4:N5"/>
    <mergeCell ref="BC4:BE4"/>
    <mergeCell ref="AL4:AM4"/>
    <mergeCell ref="AN4:AO4"/>
    <mergeCell ref="O4:O5"/>
    <mergeCell ref="BH4:BH5"/>
    <mergeCell ref="AZ4:BB4"/>
    <mergeCell ref="V4:Y4"/>
    <mergeCell ref="Z4:AC4"/>
    <mergeCell ref="AD4:AG4"/>
    <mergeCell ref="B80:C80"/>
    <mergeCell ref="B3:B5"/>
    <mergeCell ref="C3:C5"/>
    <mergeCell ref="D4:D5"/>
    <mergeCell ref="F4:F5"/>
    <mergeCell ref="E4:E5"/>
    <mergeCell ref="AB86:AB87"/>
    <mergeCell ref="R162:S162"/>
    <mergeCell ref="AQ4:AS4"/>
    <mergeCell ref="AT4:AV4"/>
    <mergeCell ref="AW4:AY4"/>
    <mergeCell ref="W86:W87"/>
    <mergeCell ref="X86:X87"/>
    <mergeCell ref="Y86:Y87"/>
    <mergeCell ref="Z86:Z87"/>
    <mergeCell ref="AA86:AA87"/>
    <mergeCell ref="R85:R87"/>
    <mergeCell ref="S85:S87"/>
    <mergeCell ref="T86:T87"/>
    <mergeCell ref="U86:U87"/>
    <mergeCell ref="V86:V87"/>
    <mergeCell ref="R4:U4"/>
  </mergeCells>
  <phoneticPr fontId="4"/>
  <pageMargins left="0.70866141732283472" right="0.43307086614173229" top="0.74803149606299213" bottom="0.74803149606299213" header="0.31496062992125984" footer="0.31496062992125984"/>
  <pageSetup paperSize="9" scale="62" fitToHeight="0" orientation="portrait" r:id="rId1"/>
  <headerFooter scaleWithDoc="0" alignWithMargins="0">
    <oddHeader>&amp;R&amp;"ＭＳ 明朝,標準"&amp;9 2-5.歯科医療費の状況</oddHeader>
  </headerFooter>
  <ignoredErrors>
    <ignoredError sqref="I6:O79" emptyCellReference="1"/>
    <ignoredError sqref="R6:R79 T6 X6 AB6 AF6 AJ6 AN6:AN79 T7 X7 AB7 AF7 AJ7 T8 X8 AB8 AF8 AJ8 T9 X9 AB9 AF9 AJ9 T10 X10 AB10 AF10 AJ10 T11 X11 AB11 AF11 AJ11 T12 X12 AB12 AF12 AJ12 T13 X13 AB13 AF13 AJ13 T14 X14 AB14 AF14 AJ14 T15 X15 AB15 AF15 AJ15 T16 X16 AB16 AF16 AJ16 T17 X17 AB17 AF17 AJ17 T18 X18 AB18 AF18 AJ18 T19 X19 AB19 AF19 AJ19 T20 X20 AB20 AF20 AJ20 T21 X21 AB21 AF21 AJ21 T22 X22 AB22 AF22 AJ22 T23 X23 AB23 AF23 AJ23 T24 X24 AB24 AF24 AJ24 T25 X25 AB25 AF25 AJ25 T26 X26 AB26 AF26 AJ26 T27 X27 AB27 AF27 AJ27 T28 X28 AB28 AF28 AJ28 T29 X29 AB29 AF29 AJ29 T30 X30 AB30 AF30 AJ30 T31 X31 AB31 AF31 AJ31 T32 X32 AB32 AF32 AJ32 T33 X33 AB33 AF33 AJ33 T34 X34 AB34 AF34 AJ34 T35 X35 AB35 AF35 AJ35 T36 X36 AB36 AF36 AJ36 T37 X37 AB37 AF37 AJ37 T38 X38 AB38 AF38 AJ38 T39 X39 AB39 AF39 AJ39 T40 X40 AB40 AF40 AJ40 T41 X41 AB41 AF41 AJ41 T42 X42 AB42 AF42 AJ42 T43 X43 AB43 AF43 AJ43 T44 X44 AB44 AF44 AJ44 T45 X45 AB45 AF45 AJ45 T46 X46 AB46 AF46 AJ46 T47 X47 AB47 AF47 AJ47 T48 X48 AB48 AF48 AJ48 T49 X49 AB49 AF49 AJ49 T50 X50 AB50 AF50 AJ50 T51 X51 AB51 AF51 AJ51 T52 X52 AB52 AF52 AJ52 T53 X53 AB53 AF53 AJ53 T54 X54 AB54 AF54 AJ54 T55 X55 AB55 AF55 AJ55 T56 X56 AB56 AF56 AJ56 T57 X57 AB57 AF57 AJ57 T58 X58 AB58 AF58 AJ58 T59 X59 AB59 AF59 AJ59 T60 X60 AB60 AF60 AJ60 T61 X61 AB61 AF61 AJ61 T62 X62 AB62 AF62 AJ62 T63 X63 AB63 AF63 AJ63 T64 X64 AB64 AF64 AJ64 T65 X65 AB65 AF65 AJ65 T66 X66 AB66 AF66 AJ66 T67 X67 AB67 AF67 AJ67 T68 X68 AB68 AF68 AJ68 T69 X69 AB69 AF69 AJ69 T70 X70 AB70 AF70 AJ70 T71 X71 AB71 AF71 AJ71 T72 X72 AB72 AF72 AJ72 T73 X73 AB73 AF73 AJ73 T74 X74 AB74 AF74 AJ74 T75 X75 AB75 AF75 AJ75 T76 X76 AB76 AF76 AJ76 T77 X77 AB77 AF77 AJ77 T78 X78 AB78 AF78 AJ78 T79 X79 AB79 AF79 AJ79 V6 V7 V8 V9 V10 V11 V12 V13 V14 V15 V16 V17 V18 V19 V20 V21 V22 V23 V24 V25 V26 V27 V28 V29 V30 V31 V32 V33 V34 V35 V36 V37 V38 V39 V40 V41 V42 V43 V44 V45 V46 V47 V48 V49 V50 V51 V52 V53 V54 V55 V56 V57 V58 V59 V60 V61 V62 V63 V64 V65 V66 V67 V68 V69 V70 V71 V72 V73 V74 V75 V76 V77 V78 V79 Z6 Z7 Z8 Z9 Z10 Z11 Z12 Z13 Z14 Z15 Z16 Z17 Z18 Z19 Z20 Z21 Z22 Z23 Z24 Z25 Z26 Z27 Z28 Z29 Z30 Z31 Z32 Z33 Z34 Z35 Z36 Z37 Z38 Z39 Z40 Z41 Z42 Z43 Z44 Z45 Z46 Z47 Z48 Z49 Z50 Z51 Z52 Z53 Z54 Z55 Z56 Z57 Z58 Z59 Z60 Z61 Z62 Z63 Z64 Z65 Z66 Z67 Z68 Z69 Z70 Z71 Z72 Z73 Z74 Z75 Z76 Z77 Z78 Z79 AD6 AD7 AD8 AD9 AD10 AD11 AD12 AD13 AD14 AD15 AD16 AD17 AD18 AD19 AD20 AD21 AD22 AD23 AD24 AD25 AD26 AD27 AD28 AD29 AD30 AD31 AD32 AD33 AD34 AD35 AD36 AD37 AD38 AD39 AD40 AD41 AD42 AD43 AD44 AD45 AD46 AD47 AD48 AD49 AD50 AD51 AD52 AD53 AD54 AD55 AD56 AD57 AD58 AD59 AD60 AD61 AD62 AD63 AD64 AD65 AD66 AD67 AD68 AD69 AD70 AD71 AD72 AD73 AD74 AD75 AD76 AD77 AD78 AD79 AH6 AH7 AH8 AH9 AH10 AH11 AH12 AH13 AH14 AH15 AH16 AH17 AH18 AH19 AH20 AH21 AH22 AH23 AH24 AH25 AH26 AH27 AH28 AH29 AH30 AH31 AH32 AH33 AH34 AH35 AH36 AH37 AH38 AH39 AH40 AH41 AH42 AH43 AH44 AH45 AH46 AH47 AH48 AH49 AH50 AH51 AH52 AH53 AH54 AH55 AH56 AH57 AH58 AH59 AH60 AH61 AH62 AH63 AH64 AH65 AH66 AH67 AH68 AH69 AH70 AH71 AH72 AH73 AH74 AH75 AH76 AH77 AH78 AH79 AL6 AL7 AL8 AL9 AL10 AL11 AL12 AL13 AL14 AL15 AL16 AL17 AL18 AL19 AL20 AL21 AL22 AL23 AL24 AL25 AL26 AL27 AL28 AL29 AL30 AL31 AL32 AL33 AL34 AL35 AL36 AL37 AL38 AL39 AL40 AL41 AL42 AL43 AL44 AL45 AL46 AL47 AL48 AL49 AL50 AL51 AL52 AL53 AL54 AL55 AL56 AL57 AL58 AL59 AL60 AL61 AL62 AL63 AL64 AL65 AL66 AL67 AL68 AL69 AL70 AL71 AL72 AL73 AL74 AL75 AL76 AL77 AL78 AL79" evalError="1"/>
    <ignoredError sqref="S6:S79 W6:W79 AA6:AA79 AE6:AE79 AI6:AI79 AM6:AM79 AO6:AO79" evalError="1" emptyCellReference="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B1:B79"/>
  <sheetViews>
    <sheetView showGridLines="0" zoomScaleNormal="100" zoomScaleSheetLayoutView="100" workbookViewId="0"/>
  </sheetViews>
  <sheetFormatPr defaultColWidth="9" defaultRowHeight="13.5"/>
  <cols>
    <col min="1" max="1" width="4.625" style="2" customWidth="1"/>
    <col min="2" max="2" width="3.625" style="2" customWidth="1"/>
    <col min="3" max="3" width="9.625" style="2" customWidth="1"/>
    <col min="4" max="8" width="13.125" style="2" customWidth="1"/>
    <col min="9" max="9" width="12.5" style="2" customWidth="1"/>
    <col min="10" max="12" width="20.625" style="2" customWidth="1"/>
    <col min="13" max="13" width="6.625" style="2" customWidth="1"/>
    <col min="14" max="16384" width="9" style="2"/>
  </cols>
  <sheetData>
    <row r="1" spans="2:2" ht="16.5" customHeight="1">
      <c r="B1" s="2" t="s">
        <v>221</v>
      </c>
    </row>
    <row r="2" spans="2:2" ht="16.5" customHeight="1">
      <c r="B2" s="2" t="s">
        <v>241</v>
      </c>
    </row>
    <row r="76" spans="2:2" ht="13.5" customHeight="1"/>
    <row r="77" spans="2:2" ht="13.5" customHeight="1"/>
    <row r="78" spans="2:2" ht="16.5" customHeight="1">
      <c r="B78" s="2" t="s">
        <v>259</v>
      </c>
    </row>
    <row r="79" spans="2:2" ht="16.5" customHeight="1">
      <c r="B79" s="2" t="s">
        <v>241</v>
      </c>
    </row>
  </sheetData>
  <phoneticPr fontId="4"/>
  <pageMargins left="0.70866141732283472" right="0.43307086614173229" top="0.74803149606299213" bottom="0.74803149606299213" header="0.31496062992125984" footer="0.31496062992125984"/>
  <pageSetup paperSize="9" scale="75" fitToHeight="0" orientation="portrait" r:id="rId1"/>
  <headerFooter scaleWithDoc="0" alignWithMargins="0">
    <oddHeader>&amp;R&amp;"ＭＳ 明朝,標準"&amp;9 2-5.歯科医療費の状況</oddHeader>
  </headerFooter>
  <rowBreaks count="1" manualBreakCount="1">
    <brk id="77" max="9"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P84"/>
  <sheetViews>
    <sheetView showGridLines="0" zoomScaleNormal="100" zoomScaleSheetLayoutView="100" workbookViewId="0"/>
  </sheetViews>
  <sheetFormatPr defaultColWidth="9" defaultRowHeight="13.5"/>
  <cols>
    <col min="1" max="1" width="4.625" style="45" customWidth="1"/>
    <col min="2" max="2" width="2.125" style="45" customWidth="1"/>
    <col min="3" max="3" width="8.375" style="45" customWidth="1"/>
    <col min="4" max="4" width="11.625" style="45" customWidth="1"/>
    <col min="5" max="5" width="5.5" style="45" bestFit="1" customWidth="1"/>
    <col min="6" max="6" width="11.625" style="45" customWidth="1"/>
    <col min="7" max="7" width="5.5" style="45" customWidth="1"/>
    <col min="8" max="16" width="8.875" style="45" customWidth="1"/>
    <col min="17" max="16384" width="9" style="3"/>
  </cols>
  <sheetData>
    <row r="1" spans="2:16" ht="16.5" customHeight="1">
      <c r="B1" s="45" t="s">
        <v>221</v>
      </c>
    </row>
    <row r="2" spans="2:16" ht="16.5" customHeight="1">
      <c r="B2" s="45" t="s">
        <v>254</v>
      </c>
    </row>
    <row r="4" spans="2:16" ht="13.5" customHeight="1">
      <c r="B4" s="46"/>
      <c r="C4" s="47"/>
      <c r="D4" s="47"/>
      <c r="E4" s="47"/>
      <c r="F4" s="47"/>
      <c r="G4" s="48"/>
    </row>
    <row r="5" spans="2:16" ht="13.5" customHeight="1">
      <c r="B5" s="49"/>
      <c r="C5" s="50"/>
      <c r="D5" s="62">
        <v>46060</v>
      </c>
      <c r="E5" s="38" t="s">
        <v>202</v>
      </c>
      <c r="F5" s="62">
        <v>49500</v>
      </c>
      <c r="G5" s="51" t="s">
        <v>203</v>
      </c>
    </row>
    <row r="6" spans="2:16">
      <c r="B6" s="49"/>
      <c r="D6" s="62"/>
      <c r="E6" s="38"/>
      <c r="F6" s="62"/>
      <c r="G6" s="51"/>
    </row>
    <row r="7" spans="2:16">
      <c r="B7" s="49"/>
      <c r="C7" s="52"/>
      <c r="D7" s="62">
        <v>42620</v>
      </c>
      <c r="E7" s="38" t="s">
        <v>202</v>
      </c>
      <c r="F7" s="62">
        <v>46060</v>
      </c>
      <c r="G7" s="51" t="s">
        <v>204</v>
      </c>
    </row>
    <row r="8" spans="2:16">
      <c r="B8" s="49"/>
      <c r="D8" s="62"/>
      <c r="E8" s="38"/>
      <c r="F8" s="62"/>
      <c r="G8" s="51"/>
    </row>
    <row r="9" spans="2:16">
      <c r="B9" s="49"/>
      <c r="C9" s="53"/>
      <c r="D9" s="62">
        <v>39180</v>
      </c>
      <c r="E9" s="38" t="s">
        <v>202</v>
      </c>
      <c r="F9" s="62">
        <v>42620</v>
      </c>
      <c r="G9" s="51" t="s">
        <v>204</v>
      </c>
    </row>
    <row r="10" spans="2:16">
      <c r="B10" s="49"/>
      <c r="D10" s="62"/>
      <c r="E10" s="38"/>
      <c r="F10" s="62"/>
      <c r="G10" s="51"/>
    </row>
    <row r="11" spans="2:16">
      <c r="B11" s="49"/>
      <c r="C11" s="54"/>
      <c r="D11" s="62">
        <v>35740</v>
      </c>
      <c r="E11" s="38" t="s">
        <v>202</v>
      </c>
      <c r="F11" s="62">
        <v>39180</v>
      </c>
      <c r="G11" s="51" t="s">
        <v>204</v>
      </c>
    </row>
    <row r="12" spans="2:16">
      <c r="B12" s="49"/>
      <c r="D12" s="62"/>
      <c r="E12" s="38"/>
      <c r="F12" s="62"/>
      <c r="G12" s="51"/>
    </row>
    <row r="13" spans="2:16">
      <c r="B13" s="49"/>
      <c r="C13" s="55"/>
      <c r="D13" s="62">
        <v>32300</v>
      </c>
      <c r="E13" s="38" t="s">
        <v>202</v>
      </c>
      <c r="F13" s="62">
        <v>35740</v>
      </c>
      <c r="G13" s="51" t="s">
        <v>204</v>
      </c>
    </row>
    <row r="14" spans="2:16">
      <c r="B14" s="56"/>
      <c r="C14" s="57"/>
      <c r="D14" s="57"/>
      <c r="E14" s="57"/>
      <c r="F14" s="57"/>
      <c r="G14" s="58"/>
    </row>
    <row r="16" spans="2:16">
      <c r="B16" s="46"/>
      <c r="C16" s="47"/>
      <c r="D16" s="47"/>
      <c r="E16" s="47"/>
      <c r="F16" s="47"/>
      <c r="G16" s="47"/>
      <c r="H16" s="47"/>
      <c r="I16" s="47"/>
      <c r="J16" s="47"/>
      <c r="K16" s="47"/>
      <c r="L16" s="47"/>
      <c r="M16" s="47"/>
      <c r="N16" s="47"/>
      <c r="O16" s="47"/>
      <c r="P16" s="49"/>
    </row>
    <row r="17" spans="2:16">
      <c r="B17" s="49"/>
      <c r="P17" s="49"/>
    </row>
    <row r="18" spans="2:16">
      <c r="B18" s="49"/>
      <c r="P18" s="49"/>
    </row>
    <row r="19" spans="2:16">
      <c r="B19" s="49"/>
      <c r="P19" s="49"/>
    </row>
    <row r="20" spans="2:16">
      <c r="B20" s="49"/>
      <c r="P20" s="49"/>
    </row>
    <row r="21" spans="2:16">
      <c r="B21" s="49"/>
      <c r="P21" s="49"/>
    </row>
    <row r="22" spans="2:16">
      <c r="B22" s="49"/>
      <c r="P22" s="49"/>
    </row>
    <row r="23" spans="2:16">
      <c r="B23" s="49"/>
      <c r="P23" s="49"/>
    </row>
    <row r="24" spans="2:16">
      <c r="B24" s="49"/>
      <c r="P24" s="49"/>
    </row>
    <row r="25" spans="2:16">
      <c r="B25" s="49"/>
      <c r="P25" s="49"/>
    </row>
    <row r="26" spans="2:16">
      <c r="B26" s="49"/>
      <c r="P26" s="49"/>
    </row>
    <row r="27" spans="2:16">
      <c r="B27" s="49"/>
      <c r="P27" s="49"/>
    </row>
    <row r="28" spans="2:16">
      <c r="B28" s="49"/>
      <c r="P28" s="49"/>
    </row>
    <row r="29" spans="2:16">
      <c r="B29" s="49"/>
      <c r="P29" s="49"/>
    </row>
    <row r="30" spans="2:16">
      <c r="B30" s="49"/>
      <c r="P30" s="49"/>
    </row>
    <row r="31" spans="2:16">
      <c r="B31" s="49"/>
      <c r="P31" s="49"/>
    </row>
    <row r="32" spans="2:16">
      <c r="B32" s="49"/>
      <c r="P32" s="49"/>
    </row>
    <row r="33" spans="2:16">
      <c r="B33" s="49"/>
      <c r="P33" s="49"/>
    </row>
    <row r="34" spans="2:16">
      <c r="B34" s="49"/>
      <c r="P34" s="49"/>
    </row>
    <row r="35" spans="2:16">
      <c r="B35" s="49"/>
      <c r="P35" s="49"/>
    </row>
    <row r="36" spans="2:16">
      <c r="B36" s="49"/>
      <c r="P36" s="49"/>
    </row>
    <row r="37" spans="2:16">
      <c r="B37" s="49"/>
      <c r="P37" s="49"/>
    </row>
    <row r="38" spans="2:16">
      <c r="B38" s="49"/>
      <c r="P38" s="49"/>
    </row>
    <row r="39" spans="2:16">
      <c r="B39" s="49"/>
      <c r="P39" s="49"/>
    </row>
    <row r="40" spans="2:16">
      <c r="B40" s="49"/>
      <c r="P40" s="49"/>
    </row>
    <row r="41" spans="2:16">
      <c r="B41" s="49"/>
      <c r="P41" s="49"/>
    </row>
    <row r="42" spans="2:16">
      <c r="B42" s="49"/>
      <c r="P42" s="49"/>
    </row>
    <row r="43" spans="2:16">
      <c r="B43" s="49"/>
      <c r="P43" s="49"/>
    </row>
    <row r="44" spans="2:16">
      <c r="B44" s="49"/>
      <c r="P44" s="49"/>
    </row>
    <row r="45" spans="2:16">
      <c r="B45" s="49"/>
      <c r="P45" s="49"/>
    </row>
    <row r="46" spans="2:16">
      <c r="B46" s="49"/>
      <c r="P46" s="49"/>
    </row>
    <row r="47" spans="2:16">
      <c r="B47" s="49"/>
      <c r="P47" s="49"/>
    </row>
    <row r="48" spans="2:16">
      <c r="B48" s="49"/>
      <c r="P48" s="49"/>
    </row>
    <row r="49" spans="2:16">
      <c r="B49" s="49"/>
      <c r="P49" s="49"/>
    </row>
    <row r="50" spans="2:16">
      <c r="B50" s="49"/>
      <c r="P50" s="49"/>
    </row>
    <row r="51" spans="2:16">
      <c r="B51" s="49"/>
      <c r="P51" s="49"/>
    </row>
    <row r="52" spans="2:16">
      <c r="B52" s="49"/>
      <c r="P52" s="49"/>
    </row>
    <row r="53" spans="2:16">
      <c r="B53" s="49"/>
      <c r="P53" s="49"/>
    </row>
    <row r="54" spans="2:16">
      <c r="B54" s="49"/>
      <c r="P54" s="49"/>
    </row>
    <row r="55" spans="2:16">
      <c r="B55" s="49"/>
      <c r="P55" s="49"/>
    </row>
    <row r="56" spans="2:16">
      <c r="B56" s="49"/>
      <c r="P56" s="49"/>
    </row>
    <row r="57" spans="2:16">
      <c r="B57" s="49"/>
      <c r="P57" s="49"/>
    </row>
    <row r="58" spans="2:16">
      <c r="B58" s="49"/>
      <c r="P58" s="49"/>
    </row>
    <row r="59" spans="2:16">
      <c r="B59" s="49"/>
      <c r="P59" s="49"/>
    </row>
    <row r="60" spans="2:16">
      <c r="B60" s="49"/>
      <c r="P60" s="49"/>
    </row>
    <row r="61" spans="2:16">
      <c r="B61" s="49"/>
      <c r="P61" s="49"/>
    </row>
    <row r="62" spans="2:16">
      <c r="B62" s="49"/>
      <c r="P62" s="49"/>
    </row>
    <row r="63" spans="2:16">
      <c r="B63" s="49"/>
      <c r="P63" s="49"/>
    </row>
    <row r="64" spans="2:16">
      <c r="B64" s="49"/>
      <c r="P64" s="49"/>
    </row>
    <row r="65" spans="2:16">
      <c r="B65" s="49"/>
      <c r="P65" s="49"/>
    </row>
    <row r="66" spans="2:16">
      <c r="B66" s="49"/>
      <c r="P66" s="49"/>
    </row>
    <row r="67" spans="2:16">
      <c r="B67" s="49"/>
      <c r="P67" s="49"/>
    </row>
    <row r="68" spans="2:16">
      <c r="B68" s="49"/>
      <c r="P68" s="49"/>
    </row>
    <row r="69" spans="2:16">
      <c r="B69" s="49"/>
      <c r="P69" s="49"/>
    </row>
    <row r="70" spans="2:16">
      <c r="B70" s="49"/>
      <c r="P70" s="49"/>
    </row>
    <row r="71" spans="2:16">
      <c r="B71" s="49"/>
      <c r="P71" s="49"/>
    </row>
    <row r="72" spans="2:16">
      <c r="B72" s="49"/>
      <c r="P72" s="49"/>
    </row>
    <row r="73" spans="2:16">
      <c r="B73" s="49"/>
      <c r="P73" s="49"/>
    </row>
    <row r="74" spans="2:16">
      <c r="B74" s="49"/>
      <c r="P74" s="49"/>
    </row>
    <row r="75" spans="2:16">
      <c r="B75" s="49"/>
      <c r="P75" s="49"/>
    </row>
    <row r="76" spans="2:16">
      <c r="B76" s="49"/>
      <c r="P76" s="49"/>
    </row>
    <row r="77" spans="2:16">
      <c r="B77" s="49"/>
      <c r="P77" s="49"/>
    </row>
    <row r="78" spans="2:16">
      <c r="B78" s="49"/>
      <c r="P78" s="49"/>
    </row>
    <row r="79" spans="2:16">
      <c r="B79" s="49"/>
      <c r="P79" s="49"/>
    </row>
    <row r="80" spans="2:16">
      <c r="B80" s="49"/>
      <c r="P80" s="49"/>
    </row>
    <row r="81" spans="2:16">
      <c r="B81" s="49"/>
      <c r="P81" s="49"/>
    </row>
    <row r="82" spans="2:16">
      <c r="B82" s="49"/>
      <c r="P82" s="49"/>
    </row>
    <row r="83" spans="2:16">
      <c r="B83" s="49"/>
      <c r="P83" s="49"/>
    </row>
    <row r="84" spans="2:16">
      <c r="B84" s="56"/>
      <c r="C84" s="57"/>
      <c r="D84" s="57"/>
      <c r="E84" s="57"/>
      <c r="F84" s="57"/>
      <c r="G84" s="57"/>
      <c r="H84" s="57"/>
      <c r="I84" s="57"/>
      <c r="J84" s="57"/>
      <c r="K84" s="57"/>
      <c r="L84" s="57"/>
      <c r="M84" s="57"/>
      <c r="N84" s="57"/>
      <c r="O84" s="57"/>
      <c r="P84" s="49"/>
    </row>
  </sheetData>
  <phoneticPr fontId="4"/>
  <pageMargins left="0.47244094488188981" right="0.23622047244094491" top="0.43307086614173229" bottom="0.31496062992125984" header="0.31496062992125984" footer="0.19685039370078741"/>
  <pageSetup paperSize="9" scale="75" orientation="portrait" r:id="rId1"/>
  <headerFooter scaleWithDoc="0" alignWithMargins="0">
    <oddHeader>&amp;R&amp;"ＭＳ 明朝,標準"&amp;9 2-5.歯科医療費の状況</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M79"/>
  <sheetViews>
    <sheetView showGridLines="0" zoomScaleNormal="100" zoomScaleSheetLayoutView="100" workbookViewId="0"/>
  </sheetViews>
  <sheetFormatPr defaultColWidth="9" defaultRowHeight="13.5"/>
  <cols>
    <col min="1" max="1" width="4.625" style="3" customWidth="1"/>
    <col min="2" max="2" width="3.625" style="3" customWidth="1"/>
    <col min="3" max="3" width="9.625" style="3" customWidth="1"/>
    <col min="4" max="8" width="13.125" style="3" customWidth="1"/>
    <col min="9" max="9" width="12.5" style="3" customWidth="1"/>
    <col min="10" max="12" width="20.625" style="3" customWidth="1"/>
    <col min="13" max="13" width="5.625" style="2" customWidth="1"/>
    <col min="14" max="16384" width="9" style="3"/>
  </cols>
  <sheetData>
    <row r="1" spans="2:12" ht="16.5" customHeight="1">
      <c r="B1" s="2" t="s">
        <v>311</v>
      </c>
      <c r="C1" s="2"/>
      <c r="D1" s="2"/>
      <c r="E1" s="2"/>
      <c r="F1" s="2"/>
      <c r="G1" s="2"/>
      <c r="H1" s="2"/>
      <c r="I1" s="2"/>
      <c r="J1" s="2"/>
      <c r="K1" s="2"/>
      <c r="L1" s="2"/>
    </row>
    <row r="2" spans="2:12" ht="16.5" customHeight="1">
      <c r="B2" s="2" t="s">
        <v>241</v>
      </c>
    </row>
    <row r="78" spans="2:2" ht="16.5" customHeight="1">
      <c r="B78" s="2" t="s">
        <v>497</v>
      </c>
    </row>
    <row r="79" spans="2:2" ht="16.5" customHeight="1">
      <c r="B79" s="2" t="s">
        <v>241</v>
      </c>
    </row>
  </sheetData>
  <phoneticPr fontId="4"/>
  <pageMargins left="0.70866141732283472" right="0.43307086614173229" top="0.74803149606299213" bottom="0.74803149606299213" header="0.31496062992125984" footer="0.31496062992125984"/>
  <pageSetup paperSize="9" scale="75" fitToHeight="0" orientation="portrait" r:id="rId1"/>
  <headerFooter scaleWithDoc="0" alignWithMargins="0">
    <oddHeader>&amp;R&amp;"ＭＳ 明朝,標準"&amp;9 2-5.歯科医療費の状況</oddHeader>
  </headerFooter>
  <rowBreaks count="1" manualBreakCount="1">
    <brk id="77" max="9"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P84"/>
  <sheetViews>
    <sheetView showGridLines="0" zoomScaleNormal="100" zoomScaleSheetLayoutView="100" workbookViewId="0"/>
  </sheetViews>
  <sheetFormatPr defaultColWidth="9" defaultRowHeight="13.5"/>
  <cols>
    <col min="1" max="1" width="4.625" style="45" customWidth="1"/>
    <col min="2" max="2" width="2.125" style="45" customWidth="1"/>
    <col min="3" max="3" width="8.375" style="45" customWidth="1"/>
    <col min="4" max="4" width="11.625" style="45" customWidth="1"/>
    <col min="5" max="5" width="5.5" style="45" bestFit="1" customWidth="1"/>
    <col min="6" max="6" width="11.625" style="45" customWidth="1"/>
    <col min="7" max="7" width="5.5" style="45" customWidth="1"/>
    <col min="8" max="16" width="8.875" style="45" customWidth="1"/>
    <col min="17" max="16384" width="9" style="3"/>
  </cols>
  <sheetData>
    <row r="1" spans="2:16" ht="16.5" customHeight="1">
      <c r="B1" s="45" t="s">
        <v>311</v>
      </c>
    </row>
    <row r="2" spans="2:16" ht="16.5" customHeight="1">
      <c r="B2" s="45" t="s">
        <v>250</v>
      </c>
    </row>
    <row r="4" spans="2:16" ht="13.5" customHeight="1">
      <c r="B4" s="46"/>
      <c r="C4" s="47"/>
      <c r="D4" s="47"/>
      <c r="E4" s="47"/>
      <c r="F4" s="47"/>
      <c r="G4" s="48"/>
    </row>
    <row r="5" spans="2:16" ht="13.5" customHeight="1">
      <c r="B5" s="49"/>
      <c r="C5" s="50"/>
      <c r="D5" s="62">
        <v>17780</v>
      </c>
      <c r="E5" s="38" t="s">
        <v>202</v>
      </c>
      <c r="F5" s="62">
        <v>18600</v>
      </c>
      <c r="G5" s="51" t="s">
        <v>203</v>
      </c>
    </row>
    <row r="6" spans="2:16">
      <c r="B6" s="49"/>
      <c r="D6" s="62"/>
      <c r="E6" s="38"/>
      <c r="F6" s="62"/>
      <c r="G6" s="51"/>
    </row>
    <row r="7" spans="2:16">
      <c r="B7" s="49"/>
      <c r="C7" s="52"/>
      <c r="D7" s="62">
        <v>16960</v>
      </c>
      <c r="E7" s="38" t="s">
        <v>202</v>
      </c>
      <c r="F7" s="62">
        <v>17780</v>
      </c>
      <c r="G7" s="51" t="s">
        <v>204</v>
      </c>
    </row>
    <row r="8" spans="2:16">
      <c r="B8" s="49"/>
      <c r="D8" s="62"/>
      <c r="E8" s="38"/>
      <c r="F8" s="62"/>
      <c r="G8" s="51"/>
    </row>
    <row r="9" spans="2:16">
      <c r="B9" s="49"/>
      <c r="C9" s="53"/>
      <c r="D9" s="62">
        <v>16140</v>
      </c>
      <c r="E9" s="38" t="s">
        <v>202</v>
      </c>
      <c r="F9" s="62">
        <v>16960</v>
      </c>
      <c r="G9" s="51" t="s">
        <v>204</v>
      </c>
    </row>
    <row r="10" spans="2:16">
      <c r="B10" s="49"/>
      <c r="D10" s="62"/>
      <c r="E10" s="38"/>
      <c r="F10" s="62"/>
      <c r="G10" s="51"/>
    </row>
    <row r="11" spans="2:16">
      <c r="B11" s="49"/>
      <c r="C11" s="54"/>
      <c r="D11" s="62">
        <v>15320</v>
      </c>
      <c r="E11" s="38" t="s">
        <v>202</v>
      </c>
      <c r="F11" s="62">
        <v>16140</v>
      </c>
      <c r="G11" s="51" t="s">
        <v>204</v>
      </c>
    </row>
    <row r="12" spans="2:16">
      <c r="B12" s="49"/>
      <c r="D12" s="62"/>
      <c r="E12" s="38"/>
      <c r="F12" s="62"/>
      <c r="G12" s="51"/>
    </row>
    <row r="13" spans="2:16">
      <c r="B13" s="49"/>
      <c r="C13" s="55"/>
      <c r="D13" s="62">
        <v>14500</v>
      </c>
      <c r="E13" s="38" t="s">
        <v>202</v>
      </c>
      <c r="F13" s="62">
        <v>15320</v>
      </c>
      <c r="G13" s="51" t="s">
        <v>204</v>
      </c>
    </row>
    <row r="14" spans="2:16">
      <c r="B14" s="56"/>
      <c r="C14" s="57"/>
      <c r="D14" s="57"/>
      <c r="E14" s="57"/>
      <c r="F14" s="57"/>
      <c r="G14" s="58"/>
    </row>
    <row r="16" spans="2:16">
      <c r="B16" s="46"/>
      <c r="C16" s="47"/>
      <c r="D16" s="47"/>
      <c r="E16" s="47"/>
      <c r="F16" s="47"/>
      <c r="G16" s="47"/>
      <c r="H16" s="47"/>
      <c r="I16" s="47"/>
      <c r="J16" s="47"/>
      <c r="K16" s="47"/>
      <c r="L16" s="47"/>
      <c r="M16" s="47"/>
      <c r="N16" s="47"/>
      <c r="O16" s="47"/>
      <c r="P16" s="49"/>
    </row>
    <row r="17" spans="2:16">
      <c r="B17" s="49"/>
      <c r="P17" s="49"/>
    </row>
    <row r="18" spans="2:16">
      <c r="B18" s="49"/>
      <c r="P18" s="49"/>
    </row>
    <row r="19" spans="2:16">
      <c r="B19" s="49"/>
      <c r="P19" s="49"/>
    </row>
    <row r="20" spans="2:16">
      <c r="B20" s="49"/>
      <c r="P20" s="49"/>
    </row>
    <row r="21" spans="2:16">
      <c r="B21" s="49"/>
      <c r="P21" s="49"/>
    </row>
    <row r="22" spans="2:16">
      <c r="B22" s="49"/>
      <c r="P22" s="49"/>
    </row>
    <row r="23" spans="2:16">
      <c r="B23" s="49"/>
      <c r="P23" s="49"/>
    </row>
    <row r="24" spans="2:16">
      <c r="B24" s="49"/>
      <c r="P24" s="49"/>
    </row>
    <row r="25" spans="2:16">
      <c r="B25" s="49"/>
      <c r="P25" s="49"/>
    </row>
    <row r="26" spans="2:16">
      <c r="B26" s="49"/>
      <c r="P26" s="49"/>
    </row>
    <row r="27" spans="2:16">
      <c r="B27" s="49"/>
      <c r="P27" s="49"/>
    </row>
    <row r="28" spans="2:16">
      <c r="B28" s="49"/>
      <c r="P28" s="49"/>
    </row>
    <row r="29" spans="2:16">
      <c r="B29" s="49"/>
      <c r="P29" s="49"/>
    </row>
    <row r="30" spans="2:16">
      <c r="B30" s="49"/>
      <c r="P30" s="49"/>
    </row>
    <row r="31" spans="2:16">
      <c r="B31" s="49"/>
      <c r="P31" s="49"/>
    </row>
    <row r="32" spans="2:16">
      <c r="B32" s="49"/>
      <c r="P32" s="49"/>
    </row>
    <row r="33" spans="2:16">
      <c r="B33" s="49"/>
      <c r="P33" s="49"/>
    </row>
    <row r="34" spans="2:16">
      <c r="B34" s="49"/>
      <c r="P34" s="49"/>
    </row>
    <row r="35" spans="2:16">
      <c r="B35" s="49"/>
      <c r="P35" s="49"/>
    </row>
    <row r="36" spans="2:16">
      <c r="B36" s="49"/>
      <c r="P36" s="49"/>
    </row>
    <row r="37" spans="2:16">
      <c r="B37" s="49"/>
      <c r="P37" s="49"/>
    </row>
    <row r="38" spans="2:16">
      <c r="B38" s="49"/>
      <c r="P38" s="49"/>
    </row>
    <row r="39" spans="2:16">
      <c r="B39" s="49"/>
      <c r="P39" s="49"/>
    </row>
    <row r="40" spans="2:16">
      <c r="B40" s="49"/>
      <c r="P40" s="49"/>
    </row>
    <row r="41" spans="2:16">
      <c r="B41" s="49"/>
      <c r="P41" s="49"/>
    </row>
    <row r="42" spans="2:16">
      <c r="B42" s="49"/>
      <c r="P42" s="49"/>
    </row>
    <row r="43" spans="2:16">
      <c r="B43" s="49"/>
      <c r="P43" s="49"/>
    </row>
    <row r="44" spans="2:16">
      <c r="B44" s="49"/>
      <c r="P44" s="49"/>
    </row>
    <row r="45" spans="2:16">
      <c r="B45" s="49"/>
      <c r="P45" s="49"/>
    </row>
    <row r="46" spans="2:16">
      <c r="B46" s="49"/>
      <c r="P46" s="49"/>
    </row>
    <row r="47" spans="2:16">
      <c r="B47" s="49"/>
      <c r="P47" s="49"/>
    </row>
    <row r="48" spans="2:16">
      <c r="B48" s="49"/>
      <c r="P48" s="49"/>
    </row>
    <row r="49" spans="2:16">
      <c r="B49" s="49"/>
      <c r="P49" s="49"/>
    </row>
    <row r="50" spans="2:16">
      <c r="B50" s="49"/>
      <c r="P50" s="49"/>
    </row>
    <row r="51" spans="2:16">
      <c r="B51" s="49"/>
      <c r="P51" s="49"/>
    </row>
    <row r="52" spans="2:16">
      <c r="B52" s="49"/>
      <c r="P52" s="49"/>
    </row>
    <row r="53" spans="2:16">
      <c r="B53" s="49"/>
      <c r="P53" s="49"/>
    </row>
    <row r="54" spans="2:16">
      <c r="B54" s="49"/>
      <c r="P54" s="49"/>
    </row>
    <row r="55" spans="2:16">
      <c r="B55" s="49"/>
      <c r="P55" s="49"/>
    </row>
    <row r="56" spans="2:16">
      <c r="B56" s="49"/>
      <c r="P56" s="49"/>
    </row>
    <row r="57" spans="2:16">
      <c r="B57" s="49"/>
      <c r="P57" s="49"/>
    </row>
    <row r="58" spans="2:16">
      <c r="B58" s="49"/>
      <c r="P58" s="49"/>
    </row>
    <row r="59" spans="2:16">
      <c r="B59" s="49"/>
      <c r="P59" s="49"/>
    </row>
    <row r="60" spans="2:16">
      <c r="B60" s="49"/>
      <c r="P60" s="49"/>
    </row>
    <row r="61" spans="2:16">
      <c r="B61" s="49"/>
      <c r="P61" s="49"/>
    </row>
    <row r="62" spans="2:16">
      <c r="B62" s="49"/>
      <c r="P62" s="49"/>
    </row>
    <row r="63" spans="2:16">
      <c r="B63" s="49"/>
      <c r="P63" s="49"/>
    </row>
    <row r="64" spans="2:16">
      <c r="B64" s="49"/>
      <c r="P64" s="49"/>
    </row>
    <row r="65" spans="2:16">
      <c r="B65" s="49"/>
      <c r="P65" s="49"/>
    </row>
    <row r="66" spans="2:16">
      <c r="B66" s="49"/>
      <c r="P66" s="49"/>
    </row>
    <row r="67" spans="2:16">
      <c r="B67" s="49"/>
      <c r="P67" s="49"/>
    </row>
    <row r="68" spans="2:16">
      <c r="B68" s="49"/>
      <c r="P68" s="49"/>
    </row>
    <row r="69" spans="2:16">
      <c r="B69" s="49"/>
      <c r="P69" s="49"/>
    </row>
    <row r="70" spans="2:16">
      <c r="B70" s="49"/>
      <c r="P70" s="49"/>
    </row>
    <row r="71" spans="2:16">
      <c r="B71" s="49"/>
      <c r="P71" s="49"/>
    </row>
    <row r="72" spans="2:16">
      <c r="B72" s="49"/>
      <c r="P72" s="49"/>
    </row>
    <row r="73" spans="2:16">
      <c r="B73" s="49"/>
      <c r="P73" s="49"/>
    </row>
    <row r="74" spans="2:16">
      <c r="B74" s="49"/>
      <c r="P74" s="49"/>
    </row>
    <row r="75" spans="2:16">
      <c r="B75" s="49"/>
      <c r="P75" s="49"/>
    </row>
    <row r="76" spans="2:16">
      <c r="B76" s="49"/>
      <c r="P76" s="49"/>
    </row>
    <row r="77" spans="2:16">
      <c r="B77" s="49"/>
      <c r="P77" s="49"/>
    </row>
    <row r="78" spans="2:16">
      <c r="B78" s="49"/>
      <c r="P78" s="49"/>
    </row>
    <row r="79" spans="2:16">
      <c r="B79" s="49"/>
      <c r="P79" s="49"/>
    </row>
    <row r="80" spans="2:16">
      <c r="B80" s="49"/>
      <c r="P80" s="49"/>
    </row>
    <row r="81" spans="2:16">
      <c r="B81" s="49"/>
      <c r="P81" s="49"/>
    </row>
    <row r="82" spans="2:16">
      <c r="B82" s="49"/>
      <c r="P82" s="49"/>
    </row>
    <row r="83" spans="2:16">
      <c r="B83" s="49"/>
      <c r="P83" s="49"/>
    </row>
    <row r="84" spans="2:16">
      <c r="B84" s="56"/>
      <c r="C84" s="57"/>
      <c r="D84" s="57"/>
      <c r="E84" s="57"/>
      <c r="F84" s="57"/>
      <c r="G84" s="57"/>
      <c r="H84" s="57"/>
      <c r="I84" s="57"/>
      <c r="J84" s="57"/>
      <c r="K84" s="57"/>
      <c r="L84" s="57"/>
      <c r="M84" s="57"/>
      <c r="N84" s="57"/>
      <c r="O84" s="57"/>
      <c r="P84" s="49"/>
    </row>
  </sheetData>
  <phoneticPr fontId="4"/>
  <pageMargins left="0.47244094488188981" right="0.23622047244094491" top="0.43307086614173229" bottom="0.31496062992125984" header="0.31496062992125984" footer="0.19685039370078741"/>
  <pageSetup paperSize="9" scale="75" orientation="portrait" r:id="rId1"/>
  <headerFooter scaleWithDoc="0" alignWithMargins="0">
    <oddHeader>&amp;R&amp;"ＭＳ 明朝,標準"&amp;9 2-5.歯科医療費の状況</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B1:B79"/>
  <sheetViews>
    <sheetView showGridLines="0" zoomScaleNormal="100" zoomScaleSheetLayoutView="100" workbookViewId="0"/>
  </sheetViews>
  <sheetFormatPr defaultColWidth="9" defaultRowHeight="13.5"/>
  <cols>
    <col min="1" max="1" width="4.625" style="2" customWidth="1"/>
    <col min="2" max="2" width="3.625" style="2" customWidth="1"/>
    <col min="3" max="3" width="9.625" style="2" customWidth="1"/>
    <col min="4" max="8" width="13.125" style="2" customWidth="1"/>
    <col min="9" max="9" width="12.5" style="2" customWidth="1"/>
    <col min="10" max="12" width="20.625" style="2" customWidth="1"/>
    <col min="13" max="13" width="6.625" style="2" customWidth="1"/>
    <col min="14" max="16384" width="9" style="2"/>
  </cols>
  <sheetData>
    <row r="1" spans="2:2" ht="16.5" customHeight="1">
      <c r="B1" s="2" t="s">
        <v>310</v>
      </c>
    </row>
    <row r="2" spans="2:2" ht="16.5" customHeight="1">
      <c r="B2" s="2" t="s">
        <v>241</v>
      </c>
    </row>
    <row r="78" spans="2:2" ht="16.5" customHeight="1">
      <c r="B78" s="2" t="s">
        <v>313</v>
      </c>
    </row>
    <row r="79" spans="2:2" ht="16.5" customHeight="1">
      <c r="B79" s="2" t="s">
        <v>241</v>
      </c>
    </row>
  </sheetData>
  <phoneticPr fontId="4"/>
  <pageMargins left="0.70866141732283472" right="0.43307086614173229" top="0.74803149606299213" bottom="0.74803149606299213" header="0.31496062992125984" footer="0.31496062992125984"/>
  <pageSetup paperSize="9" scale="75" fitToHeight="0" orientation="portrait" r:id="rId1"/>
  <headerFooter scaleWithDoc="0" alignWithMargins="0">
    <oddHeader>&amp;R&amp;"ＭＳ 明朝,標準"&amp;9 2-5.歯科医療費の状況</oddHeader>
  </headerFooter>
  <rowBreaks count="1" manualBreakCount="1">
    <brk id="77"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D86F-3C72-421C-8DB2-07A7BE915107}">
  <sheetPr codeName="Sheet31"/>
  <dimension ref="B1:Q14"/>
  <sheetViews>
    <sheetView showGridLines="0" zoomScaleNormal="100" zoomScaleSheetLayoutView="100" workbookViewId="0"/>
  </sheetViews>
  <sheetFormatPr defaultColWidth="9" defaultRowHeight="13.5"/>
  <cols>
    <col min="1" max="1" width="4.625" style="3" customWidth="1"/>
    <col min="2" max="2" width="3.375" style="3" customWidth="1"/>
    <col min="3" max="3" width="12.375" style="3" customWidth="1"/>
    <col min="4" max="10" width="12.625" style="3" customWidth="1"/>
    <col min="11" max="12" width="9" style="3"/>
    <col min="13" max="17" width="12.625" style="3" customWidth="1"/>
    <col min="18" max="16384" width="9" style="3"/>
  </cols>
  <sheetData>
    <row r="1" spans="2:17" ht="16.5" customHeight="1">
      <c r="B1" s="4" t="s">
        <v>275</v>
      </c>
    </row>
    <row r="2" spans="2:17" ht="16.5" customHeight="1">
      <c r="B2" s="4" t="s">
        <v>248</v>
      </c>
    </row>
    <row r="3" spans="2:17" ht="18" customHeight="1">
      <c r="B3" s="480"/>
      <c r="C3" s="480" t="s">
        <v>95</v>
      </c>
      <c r="D3" s="260" t="s">
        <v>66</v>
      </c>
      <c r="E3" s="260" t="s">
        <v>67</v>
      </c>
      <c r="F3" s="260" t="s">
        <v>68</v>
      </c>
      <c r="G3" s="260" t="s">
        <v>262</v>
      </c>
      <c r="H3" s="260" t="s">
        <v>167</v>
      </c>
      <c r="I3" s="260" t="s">
        <v>263</v>
      </c>
      <c r="J3" s="260" t="s">
        <v>264</v>
      </c>
      <c r="M3" s="15" t="s">
        <v>104</v>
      </c>
    </row>
    <row r="4" spans="2:17" ht="26.25" customHeight="1">
      <c r="B4" s="480"/>
      <c r="C4" s="480"/>
      <c r="D4" s="478" t="s">
        <v>265</v>
      </c>
      <c r="E4" s="480" t="s">
        <v>553</v>
      </c>
      <c r="F4" s="480"/>
      <c r="G4" s="480"/>
      <c r="H4" s="478" t="s">
        <v>266</v>
      </c>
      <c r="I4" s="478" t="s">
        <v>267</v>
      </c>
      <c r="J4" s="473" t="s">
        <v>532</v>
      </c>
      <c r="M4" s="481" t="s">
        <v>278</v>
      </c>
      <c r="N4" s="482"/>
      <c r="O4" s="14"/>
      <c r="P4" s="485" t="s">
        <v>279</v>
      </c>
      <c r="Q4" s="486"/>
    </row>
    <row r="5" spans="2:17" ht="26.25" customHeight="1">
      <c r="B5" s="480"/>
      <c r="C5" s="480"/>
      <c r="D5" s="479"/>
      <c r="E5" s="472" t="s">
        <v>272</v>
      </c>
      <c r="F5" s="472" t="s">
        <v>554</v>
      </c>
      <c r="G5" s="472" t="s">
        <v>268</v>
      </c>
      <c r="H5" s="479"/>
      <c r="I5" s="479"/>
      <c r="J5" s="474"/>
      <c r="M5" s="483"/>
      <c r="N5" s="484"/>
      <c r="O5" s="14"/>
      <c r="P5" s="485"/>
      <c r="Q5" s="487"/>
    </row>
    <row r="6" spans="2:17" ht="13.5" customHeight="1">
      <c r="B6" s="262">
        <v>1</v>
      </c>
      <c r="C6" s="12" t="s">
        <v>1</v>
      </c>
      <c r="D6" s="118">
        <f>地区別_歯科医療費!F6</f>
        <v>7030950120</v>
      </c>
      <c r="E6" s="408">
        <v>62445035140</v>
      </c>
      <c r="F6" s="271">
        <v>40855591720</v>
      </c>
      <c r="G6" s="271">
        <f>SUM(E6:F6)</f>
        <v>103300626860</v>
      </c>
      <c r="H6" s="128">
        <v>21530796320</v>
      </c>
      <c r="I6" s="119">
        <f>SUM(D6,E6,F6,H6)</f>
        <v>131862373300</v>
      </c>
      <c r="J6" s="272">
        <f>IFERROR(D6/I6,"-")</f>
        <v>5.3320366864654328E-2</v>
      </c>
      <c r="M6" s="8" t="str">
        <f>INDEX($C$6:$C$13,MATCH(N6,$J$6:$J$13,0))</f>
        <v>中河内医療圏</v>
      </c>
      <c r="N6" s="273">
        <f>LARGE($J$6:$J$13,ROW(A1))</f>
        <v>5.3629563687888182E-2</v>
      </c>
      <c r="O6" s="274"/>
      <c r="P6" s="275">
        <f>$J$14</f>
        <v>4.9790623415706288E-2</v>
      </c>
      <c r="Q6" s="115">
        <v>0</v>
      </c>
    </row>
    <row r="7" spans="2:17" ht="13.5" customHeight="1">
      <c r="B7" s="262">
        <v>2</v>
      </c>
      <c r="C7" s="12" t="s">
        <v>8</v>
      </c>
      <c r="D7" s="118">
        <f>地区別_歯科医療費!F7</f>
        <v>4825064140</v>
      </c>
      <c r="E7" s="408">
        <v>49479582670</v>
      </c>
      <c r="F7" s="271">
        <v>29179071460</v>
      </c>
      <c r="G7" s="271">
        <f>SUM(E7:F7)</f>
        <v>78658654130</v>
      </c>
      <c r="H7" s="128">
        <v>17414016750</v>
      </c>
      <c r="I7" s="119">
        <f t="shared" ref="I7:I13" si="0">SUM(D7,E7,F7,H7)</f>
        <v>100897735020</v>
      </c>
      <c r="J7" s="272">
        <f>IFERROR(D7/I7,"-")</f>
        <v>4.7821332550662045E-2</v>
      </c>
      <c r="M7" s="8" t="str">
        <f t="shared" ref="M7:M13" si="1">INDEX($C$6:$C$13,MATCH(N7,$J$6:$J$13,0))</f>
        <v>豊能医療圏</v>
      </c>
      <c r="N7" s="273">
        <f>LARGE($J$6:$J$13,ROW(A2))</f>
        <v>5.3320366864654328E-2</v>
      </c>
      <c r="O7" s="274"/>
      <c r="P7" s="275">
        <f t="shared" ref="P7:P13" si="2">$J$14</f>
        <v>4.9790623415706288E-2</v>
      </c>
      <c r="Q7" s="115">
        <v>0</v>
      </c>
    </row>
    <row r="8" spans="2:17" ht="13.5" customHeight="1">
      <c r="B8" s="262">
        <v>3</v>
      </c>
      <c r="C8" s="13" t="s">
        <v>13</v>
      </c>
      <c r="D8" s="118">
        <f>地区別_歯科医療費!F8</f>
        <v>7458927230</v>
      </c>
      <c r="E8" s="408">
        <v>73072731000</v>
      </c>
      <c r="F8" s="271">
        <v>49519831140</v>
      </c>
      <c r="G8" s="271">
        <f t="shared" ref="G8:G13" si="3">SUM(E8:F8)</f>
        <v>122592562140</v>
      </c>
      <c r="H8" s="128">
        <v>24875567420</v>
      </c>
      <c r="I8" s="119">
        <f t="shared" si="0"/>
        <v>154927056790</v>
      </c>
      <c r="J8" s="272">
        <f t="shared" ref="J8:J12" si="4">IFERROR(D8/I8,"-")</f>
        <v>4.8144768154412182E-2</v>
      </c>
      <c r="M8" s="8" t="str">
        <f t="shared" si="1"/>
        <v>堺市医療圏</v>
      </c>
      <c r="N8" s="273">
        <f t="shared" ref="N8:N12" si="5">LARGE($J$6:$J$13,ROW(A3))</f>
        <v>5.149389773452661E-2</v>
      </c>
      <c r="O8" s="274"/>
      <c r="P8" s="275">
        <f t="shared" si="2"/>
        <v>4.9790623415706288E-2</v>
      </c>
      <c r="Q8" s="115">
        <v>0</v>
      </c>
    </row>
    <row r="9" spans="2:17" ht="13.5" customHeight="1">
      <c r="B9" s="262">
        <v>4</v>
      </c>
      <c r="C9" s="13" t="s">
        <v>21</v>
      </c>
      <c r="D9" s="118">
        <f>地区別_歯科医療費!F9</f>
        <v>5912854620</v>
      </c>
      <c r="E9" s="408">
        <v>51261372980</v>
      </c>
      <c r="F9" s="271">
        <v>35974651450</v>
      </c>
      <c r="G9" s="271">
        <f t="shared" si="3"/>
        <v>87236024430</v>
      </c>
      <c r="H9" s="128">
        <v>17104761170</v>
      </c>
      <c r="I9" s="119">
        <f t="shared" si="0"/>
        <v>110253640220</v>
      </c>
      <c r="J9" s="272">
        <f t="shared" si="4"/>
        <v>5.3629563687888182E-2</v>
      </c>
      <c r="M9" s="8" t="str">
        <f t="shared" si="1"/>
        <v>南河内医療圏</v>
      </c>
      <c r="N9" s="273">
        <f t="shared" si="5"/>
        <v>5.11718005233276E-2</v>
      </c>
      <c r="O9" s="274"/>
      <c r="P9" s="275">
        <f t="shared" si="2"/>
        <v>4.9790623415706288E-2</v>
      </c>
      <c r="Q9" s="115">
        <v>0</v>
      </c>
    </row>
    <row r="10" spans="2:17" ht="13.5" customHeight="1">
      <c r="B10" s="262">
        <v>5</v>
      </c>
      <c r="C10" s="13" t="s">
        <v>25</v>
      </c>
      <c r="D10" s="118">
        <f>地区別_歯科医療費!F10</f>
        <v>4571023170</v>
      </c>
      <c r="E10" s="408">
        <v>43111953920</v>
      </c>
      <c r="F10" s="271">
        <v>28009399330</v>
      </c>
      <c r="G10" s="271">
        <f t="shared" si="3"/>
        <v>71121353250</v>
      </c>
      <c r="H10" s="128">
        <v>13634618590</v>
      </c>
      <c r="I10" s="119">
        <f t="shared" si="0"/>
        <v>89326995010</v>
      </c>
      <c r="J10" s="272">
        <f t="shared" si="4"/>
        <v>5.11718005233276E-2</v>
      </c>
      <c r="M10" s="8" t="str">
        <f t="shared" si="1"/>
        <v>大阪市医療圏</v>
      </c>
      <c r="N10" s="273">
        <f t="shared" si="5"/>
        <v>4.9969711760472303E-2</v>
      </c>
      <c r="O10" s="274"/>
      <c r="P10" s="275">
        <f t="shared" si="2"/>
        <v>4.9790623415706288E-2</v>
      </c>
      <c r="Q10" s="115">
        <v>0</v>
      </c>
    </row>
    <row r="11" spans="2:17" ht="13.5" customHeight="1">
      <c r="B11" s="262">
        <v>6</v>
      </c>
      <c r="C11" s="13" t="s">
        <v>35</v>
      </c>
      <c r="D11" s="118">
        <f>地区別_歯科医療費!F11</f>
        <v>6040239900</v>
      </c>
      <c r="E11" s="408">
        <v>58861930370</v>
      </c>
      <c r="F11" s="271">
        <v>35995571040</v>
      </c>
      <c r="G11" s="271">
        <f t="shared" si="3"/>
        <v>94857501410</v>
      </c>
      <c r="H11" s="128">
        <v>16402369300</v>
      </c>
      <c r="I11" s="119">
        <f t="shared" si="0"/>
        <v>117300110610</v>
      </c>
      <c r="J11" s="272">
        <f t="shared" si="4"/>
        <v>5.149389773452661E-2</v>
      </c>
      <c r="M11" s="8" t="str">
        <f t="shared" si="1"/>
        <v>北河内医療圏</v>
      </c>
      <c r="N11" s="273">
        <f t="shared" si="5"/>
        <v>4.8144768154412182E-2</v>
      </c>
      <c r="O11" s="274"/>
      <c r="P11" s="275">
        <f t="shared" si="2"/>
        <v>4.9790623415706288E-2</v>
      </c>
      <c r="Q11" s="115">
        <v>0</v>
      </c>
    </row>
    <row r="12" spans="2:17" ht="13.5" customHeight="1">
      <c r="B12" s="262">
        <v>7</v>
      </c>
      <c r="C12" s="13" t="s">
        <v>44</v>
      </c>
      <c r="D12" s="121">
        <f>地区別_歯科医療費!F12</f>
        <v>5441330270</v>
      </c>
      <c r="E12" s="408">
        <v>66685155290</v>
      </c>
      <c r="F12" s="223">
        <v>36285540040</v>
      </c>
      <c r="G12" s="223">
        <f t="shared" si="3"/>
        <v>102970695330</v>
      </c>
      <c r="H12" s="128">
        <v>17298293810</v>
      </c>
      <c r="I12" s="119">
        <f t="shared" si="0"/>
        <v>125710319410</v>
      </c>
      <c r="J12" s="272">
        <f t="shared" si="4"/>
        <v>4.3284674603787168E-2</v>
      </c>
      <c r="M12" s="8" t="str">
        <f t="shared" si="1"/>
        <v>三島医療圏</v>
      </c>
      <c r="N12" s="273">
        <f t="shared" si="5"/>
        <v>4.7821332550662045E-2</v>
      </c>
      <c r="O12" s="274"/>
      <c r="P12" s="275">
        <f t="shared" si="2"/>
        <v>4.9790623415706288E-2</v>
      </c>
      <c r="Q12" s="115">
        <v>0</v>
      </c>
    </row>
    <row r="13" spans="2:17" ht="13.5" customHeight="1" thickBot="1">
      <c r="B13" s="262">
        <v>8</v>
      </c>
      <c r="C13" s="13" t="s">
        <v>57</v>
      </c>
      <c r="D13" s="284">
        <f>地区別_歯科医療費!F13</f>
        <v>16652422410</v>
      </c>
      <c r="E13" s="408">
        <v>157194038530</v>
      </c>
      <c r="F13" s="276">
        <v>107895969140</v>
      </c>
      <c r="G13" s="276">
        <f t="shared" si="3"/>
        <v>265090007670</v>
      </c>
      <c r="H13" s="128">
        <v>51507889430</v>
      </c>
      <c r="I13" s="119">
        <f t="shared" si="0"/>
        <v>333250319510</v>
      </c>
      <c r="J13" s="272">
        <f>IFERROR(D13/I13,"-")</f>
        <v>4.9969711760472303E-2</v>
      </c>
      <c r="M13" s="8" t="str">
        <f t="shared" si="1"/>
        <v>泉州医療圏</v>
      </c>
      <c r="N13" s="273">
        <f>LARGE($J$6:$J$13,ROW(A8))</f>
        <v>4.3284674603787168E-2</v>
      </c>
      <c r="O13" s="274"/>
      <c r="P13" s="275">
        <f t="shared" si="2"/>
        <v>4.9790623415706288E-2</v>
      </c>
      <c r="Q13" s="115">
        <v>999</v>
      </c>
    </row>
    <row r="14" spans="2:17" ht="13.5" customHeight="1" thickTop="1">
      <c r="B14" s="488" t="s">
        <v>0</v>
      </c>
      <c r="C14" s="489"/>
      <c r="D14" s="122">
        <f>年齢階層別_医療費全体における歯科医療費!C13</f>
        <v>57932811860</v>
      </c>
      <c r="E14" s="123">
        <f>年齢階層別_医療費全体における歯科医療費!D13</f>
        <v>562111799900</v>
      </c>
      <c r="F14" s="123">
        <f>年齢階層別_医療費全体における歯科医療費!E13</f>
        <v>363715625320</v>
      </c>
      <c r="G14" s="124">
        <f>年齢階層別_医療費全体における歯科医療費!F13</f>
        <v>925827425220</v>
      </c>
      <c r="H14" s="120">
        <f>年齢階層別_医療費全体における歯科医療費!G13</f>
        <v>179768312790</v>
      </c>
      <c r="I14" s="120">
        <f>年齢階層別_医療費全体における歯科医療費!H13</f>
        <v>1163528549870</v>
      </c>
      <c r="J14" s="277">
        <f>年齢階層別_医療費全体における歯科医療費!I13</f>
        <v>4.9790623415706288E-2</v>
      </c>
    </row>
  </sheetData>
  <mergeCells count="11">
    <mergeCell ref="J4:J5"/>
    <mergeCell ref="M4:N5"/>
    <mergeCell ref="P4:P5"/>
    <mergeCell ref="Q4:Q5"/>
    <mergeCell ref="B14:C14"/>
    <mergeCell ref="B3:B5"/>
    <mergeCell ref="C3:C5"/>
    <mergeCell ref="D4:D5"/>
    <mergeCell ref="E4:G4"/>
    <mergeCell ref="H4:H5"/>
    <mergeCell ref="I4:I5"/>
  </mergeCells>
  <phoneticPr fontId="4"/>
  <pageMargins left="0.70866141732283472" right="0.43307086614173229" top="0.74803149606299213" bottom="0.74803149606299213" header="0.31496062992125984" footer="0.31496062992125984"/>
  <pageSetup paperSize="9" scale="75" firstPageNumber="2" fitToHeight="0" orientation="portrait" r:id="rId1"/>
  <headerFooter scaleWithDoc="0" alignWithMargins="0">
    <oddHeader>&amp;R&amp;"ＭＳ 明朝,標準"&amp;9 2-5.歯科医療費の状況</oddHeader>
  </headerFooter>
  <ignoredErrors>
    <ignoredError sqref="D6:D13 G6:G13 I6:I13" emptyCellReference="1"/>
    <ignoredError sqref="M6:M13" evalError="1"/>
    <ignoredError sqref="N6:N13" evalError="1" emptyCellReferenc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P84"/>
  <sheetViews>
    <sheetView showGridLines="0" zoomScaleNormal="100" zoomScaleSheetLayoutView="100" workbookViewId="0"/>
  </sheetViews>
  <sheetFormatPr defaultColWidth="9" defaultRowHeight="13.5"/>
  <cols>
    <col min="1" max="1" width="4.625" style="45" customWidth="1"/>
    <col min="2" max="2" width="2.125" style="45" customWidth="1"/>
    <col min="3" max="3" width="8.375" style="45" customWidth="1"/>
    <col min="4" max="4" width="11.625" style="45" customWidth="1"/>
    <col min="5" max="5" width="5.5" style="45" bestFit="1" customWidth="1"/>
    <col min="6" max="6" width="11.625" style="45" customWidth="1"/>
    <col min="7" max="7" width="5.5" style="45" customWidth="1"/>
    <col min="8" max="16" width="8.875" style="45" customWidth="1"/>
    <col min="17" max="16384" width="9" style="3"/>
  </cols>
  <sheetData>
    <row r="1" spans="2:16" ht="16.5" customHeight="1">
      <c r="B1" s="45" t="s">
        <v>310</v>
      </c>
    </row>
    <row r="2" spans="2:16" ht="16.5" customHeight="1">
      <c r="B2" s="45" t="s">
        <v>254</v>
      </c>
    </row>
    <row r="4" spans="2:16" ht="13.5" customHeight="1">
      <c r="B4" s="46"/>
      <c r="C4" s="47"/>
      <c r="D4" s="47"/>
      <c r="E4" s="47"/>
      <c r="F4" s="47"/>
      <c r="G4" s="48"/>
    </row>
    <row r="5" spans="2:16" ht="13.5" customHeight="1">
      <c r="B5" s="49"/>
      <c r="C5" s="50"/>
      <c r="D5" s="62">
        <v>89660</v>
      </c>
      <c r="E5" s="38" t="s">
        <v>202</v>
      </c>
      <c r="F5" s="64">
        <v>95000</v>
      </c>
      <c r="G5" s="51" t="s">
        <v>203</v>
      </c>
    </row>
    <row r="6" spans="2:16">
      <c r="B6" s="49"/>
      <c r="D6" s="62"/>
      <c r="E6" s="38"/>
      <c r="F6" s="62"/>
      <c r="G6" s="51"/>
    </row>
    <row r="7" spans="2:16">
      <c r="B7" s="49"/>
      <c r="C7" s="52"/>
      <c r="D7" s="62">
        <v>84320</v>
      </c>
      <c r="E7" s="38" t="s">
        <v>202</v>
      </c>
      <c r="F7" s="62">
        <v>89660</v>
      </c>
      <c r="G7" s="51" t="s">
        <v>204</v>
      </c>
    </row>
    <row r="8" spans="2:16">
      <c r="B8" s="49"/>
      <c r="D8" s="62"/>
      <c r="E8" s="38"/>
      <c r="F8" s="62"/>
      <c r="G8" s="51"/>
    </row>
    <row r="9" spans="2:16">
      <c r="B9" s="49"/>
      <c r="C9" s="53"/>
      <c r="D9" s="62">
        <v>78980</v>
      </c>
      <c r="E9" s="38" t="s">
        <v>202</v>
      </c>
      <c r="F9" s="62">
        <v>84320</v>
      </c>
      <c r="G9" s="51" t="s">
        <v>204</v>
      </c>
    </row>
    <row r="10" spans="2:16">
      <c r="B10" s="49"/>
      <c r="D10" s="62"/>
      <c r="E10" s="38"/>
      <c r="F10" s="62"/>
      <c r="G10" s="51"/>
    </row>
    <row r="11" spans="2:16">
      <c r="B11" s="49"/>
      <c r="C11" s="54"/>
      <c r="D11" s="62">
        <v>73640</v>
      </c>
      <c r="E11" s="38" t="s">
        <v>202</v>
      </c>
      <c r="F11" s="62">
        <v>78980</v>
      </c>
      <c r="G11" s="51" t="s">
        <v>204</v>
      </c>
    </row>
    <row r="12" spans="2:16">
      <c r="B12" s="49"/>
      <c r="D12" s="62"/>
      <c r="E12" s="38"/>
      <c r="F12" s="62"/>
      <c r="G12" s="51"/>
    </row>
    <row r="13" spans="2:16">
      <c r="B13" s="49"/>
      <c r="C13" s="55"/>
      <c r="D13" s="62">
        <v>68300</v>
      </c>
      <c r="E13" s="38" t="s">
        <v>202</v>
      </c>
      <c r="F13" s="62">
        <v>73640</v>
      </c>
      <c r="G13" s="51" t="s">
        <v>204</v>
      </c>
    </row>
    <row r="14" spans="2:16">
      <c r="B14" s="56"/>
      <c r="C14" s="57"/>
      <c r="D14" s="57"/>
      <c r="E14" s="57"/>
      <c r="F14" s="57"/>
      <c r="G14" s="58"/>
    </row>
    <row r="16" spans="2:16">
      <c r="B16" s="46"/>
      <c r="C16" s="47"/>
      <c r="D16" s="47"/>
      <c r="E16" s="47"/>
      <c r="F16" s="47"/>
      <c r="G16" s="47"/>
      <c r="H16" s="47"/>
      <c r="I16" s="47"/>
      <c r="J16" s="47"/>
      <c r="K16" s="47"/>
      <c r="L16" s="47"/>
      <c r="M16" s="47"/>
      <c r="N16" s="47"/>
      <c r="O16" s="47"/>
      <c r="P16" s="49"/>
    </row>
    <row r="17" spans="2:16">
      <c r="B17" s="49"/>
      <c r="P17" s="49"/>
    </row>
    <row r="18" spans="2:16">
      <c r="B18" s="49"/>
      <c r="P18" s="49"/>
    </row>
    <row r="19" spans="2:16">
      <c r="B19" s="49"/>
      <c r="P19" s="49"/>
    </row>
    <row r="20" spans="2:16">
      <c r="B20" s="49"/>
      <c r="P20" s="49"/>
    </row>
    <row r="21" spans="2:16">
      <c r="B21" s="49"/>
      <c r="P21" s="49"/>
    </row>
    <row r="22" spans="2:16">
      <c r="B22" s="49"/>
      <c r="P22" s="49"/>
    </row>
    <row r="23" spans="2:16">
      <c r="B23" s="49"/>
      <c r="P23" s="49"/>
    </row>
    <row r="24" spans="2:16">
      <c r="B24" s="49"/>
      <c r="P24" s="49"/>
    </row>
    <row r="25" spans="2:16">
      <c r="B25" s="49"/>
      <c r="P25" s="49"/>
    </row>
    <row r="26" spans="2:16">
      <c r="B26" s="49"/>
      <c r="P26" s="49"/>
    </row>
    <row r="27" spans="2:16">
      <c r="B27" s="49"/>
      <c r="P27" s="49"/>
    </row>
    <row r="28" spans="2:16">
      <c r="B28" s="49"/>
      <c r="P28" s="49"/>
    </row>
    <row r="29" spans="2:16">
      <c r="B29" s="49"/>
      <c r="P29" s="49"/>
    </row>
    <row r="30" spans="2:16">
      <c r="B30" s="49"/>
      <c r="P30" s="49"/>
    </row>
    <row r="31" spans="2:16">
      <c r="B31" s="49"/>
      <c r="P31" s="49"/>
    </row>
    <row r="32" spans="2:16">
      <c r="B32" s="49"/>
      <c r="P32" s="49"/>
    </row>
    <row r="33" spans="2:16">
      <c r="B33" s="49"/>
      <c r="P33" s="49"/>
    </row>
    <row r="34" spans="2:16">
      <c r="B34" s="49"/>
      <c r="P34" s="49"/>
    </row>
    <row r="35" spans="2:16">
      <c r="B35" s="49"/>
      <c r="P35" s="49"/>
    </row>
    <row r="36" spans="2:16">
      <c r="B36" s="49"/>
      <c r="P36" s="49"/>
    </row>
    <row r="37" spans="2:16">
      <c r="B37" s="49"/>
      <c r="P37" s="49"/>
    </row>
    <row r="38" spans="2:16">
      <c r="B38" s="49"/>
      <c r="P38" s="49"/>
    </row>
    <row r="39" spans="2:16">
      <c r="B39" s="49"/>
      <c r="P39" s="49"/>
    </row>
    <row r="40" spans="2:16">
      <c r="B40" s="49"/>
      <c r="P40" s="49"/>
    </row>
    <row r="41" spans="2:16">
      <c r="B41" s="49"/>
      <c r="P41" s="49"/>
    </row>
    <row r="42" spans="2:16">
      <c r="B42" s="49"/>
      <c r="P42" s="49"/>
    </row>
    <row r="43" spans="2:16">
      <c r="B43" s="49"/>
      <c r="P43" s="49"/>
    </row>
    <row r="44" spans="2:16">
      <c r="B44" s="49"/>
      <c r="P44" s="49"/>
    </row>
    <row r="45" spans="2:16">
      <c r="B45" s="49"/>
      <c r="P45" s="49"/>
    </row>
    <row r="46" spans="2:16">
      <c r="B46" s="49"/>
      <c r="P46" s="49"/>
    </row>
    <row r="47" spans="2:16">
      <c r="B47" s="49"/>
      <c r="P47" s="49"/>
    </row>
    <row r="48" spans="2:16">
      <c r="B48" s="49"/>
      <c r="P48" s="49"/>
    </row>
    <row r="49" spans="2:16">
      <c r="B49" s="49"/>
      <c r="P49" s="49"/>
    </row>
    <row r="50" spans="2:16">
      <c r="B50" s="49"/>
      <c r="P50" s="49"/>
    </row>
    <row r="51" spans="2:16">
      <c r="B51" s="49"/>
      <c r="P51" s="49"/>
    </row>
    <row r="52" spans="2:16">
      <c r="B52" s="49"/>
      <c r="P52" s="49"/>
    </row>
    <row r="53" spans="2:16">
      <c r="B53" s="49"/>
      <c r="P53" s="49"/>
    </row>
    <row r="54" spans="2:16">
      <c r="B54" s="49"/>
      <c r="P54" s="49"/>
    </row>
    <row r="55" spans="2:16">
      <c r="B55" s="49"/>
      <c r="P55" s="49"/>
    </row>
    <row r="56" spans="2:16">
      <c r="B56" s="49"/>
      <c r="P56" s="49"/>
    </row>
    <row r="57" spans="2:16">
      <c r="B57" s="49"/>
      <c r="P57" s="49"/>
    </row>
    <row r="58" spans="2:16">
      <c r="B58" s="49"/>
      <c r="P58" s="49"/>
    </row>
    <row r="59" spans="2:16">
      <c r="B59" s="49"/>
      <c r="P59" s="49"/>
    </row>
    <row r="60" spans="2:16">
      <c r="B60" s="49"/>
      <c r="P60" s="49"/>
    </row>
    <row r="61" spans="2:16">
      <c r="B61" s="49"/>
      <c r="P61" s="49"/>
    </row>
    <row r="62" spans="2:16">
      <c r="B62" s="49"/>
      <c r="P62" s="49"/>
    </row>
    <row r="63" spans="2:16">
      <c r="B63" s="49"/>
      <c r="P63" s="49"/>
    </row>
    <row r="64" spans="2:16">
      <c r="B64" s="49"/>
      <c r="P64" s="49"/>
    </row>
    <row r="65" spans="2:16">
      <c r="B65" s="49"/>
      <c r="P65" s="49"/>
    </row>
    <row r="66" spans="2:16">
      <c r="B66" s="49"/>
      <c r="P66" s="49"/>
    </row>
    <row r="67" spans="2:16">
      <c r="B67" s="49"/>
      <c r="P67" s="49"/>
    </row>
    <row r="68" spans="2:16">
      <c r="B68" s="49"/>
      <c r="P68" s="49"/>
    </row>
    <row r="69" spans="2:16">
      <c r="B69" s="49"/>
      <c r="P69" s="49"/>
    </row>
    <row r="70" spans="2:16">
      <c r="B70" s="49"/>
      <c r="P70" s="49"/>
    </row>
    <row r="71" spans="2:16">
      <c r="B71" s="49"/>
      <c r="P71" s="49"/>
    </row>
    <row r="72" spans="2:16">
      <c r="B72" s="49"/>
      <c r="P72" s="49"/>
    </row>
    <row r="73" spans="2:16">
      <c r="B73" s="49"/>
      <c r="P73" s="49"/>
    </row>
    <row r="74" spans="2:16">
      <c r="B74" s="49"/>
      <c r="P74" s="49"/>
    </row>
    <row r="75" spans="2:16">
      <c r="B75" s="49"/>
      <c r="P75" s="49"/>
    </row>
    <row r="76" spans="2:16">
      <c r="B76" s="49"/>
      <c r="P76" s="49"/>
    </row>
    <row r="77" spans="2:16">
      <c r="B77" s="49"/>
      <c r="P77" s="49"/>
    </row>
    <row r="78" spans="2:16">
      <c r="B78" s="49"/>
      <c r="P78" s="49"/>
    </row>
    <row r="79" spans="2:16">
      <c r="B79" s="49"/>
      <c r="P79" s="49"/>
    </row>
    <row r="80" spans="2:16">
      <c r="B80" s="49"/>
      <c r="P80" s="49"/>
    </row>
    <row r="81" spans="2:16">
      <c r="B81" s="49"/>
      <c r="P81" s="49"/>
    </row>
    <row r="82" spans="2:16">
      <c r="B82" s="49"/>
      <c r="P82" s="49"/>
    </row>
    <row r="83" spans="2:16">
      <c r="B83" s="49"/>
      <c r="P83" s="49"/>
    </row>
    <row r="84" spans="2:16">
      <c r="B84" s="56"/>
      <c r="C84" s="57"/>
      <c r="D84" s="57"/>
      <c r="E84" s="57"/>
      <c r="F84" s="57"/>
      <c r="G84" s="57"/>
      <c r="H84" s="57"/>
      <c r="I84" s="57"/>
      <c r="J84" s="57"/>
      <c r="K84" s="57"/>
      <c r="L84" s="57"/>
      <c r="M84" s="57"/>
      <c r="N84" s="57"/>
      <c r="O84" s="57"/>
      <c r="P84" s="49"/>
    </row>
  </sheetData>
  <phoneticPr fontId="4"/>
  <pageMargins left="0.47244094488188981" right="0.23622047244094491" top="0.43307086614173229" bottom="0.31496062992125984" header="0.31496062992125984" footer="0.19685039370078741"/>
  <pageSetup paperSize="9" scale="75" orientation="portrait" r:id="rId1"/>
  <headerFooter scaleWithDoc="0" alignWithMargins="0">
    <oddHeader>&amp;R&amp;"ＭＳ 明朝,標準"&amp;9 2-5.歯科医療費の状況</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B1:B79"/>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8" width="13.125" style="1" customWidth="1"/>
    <col min="9" max="9" width="12.5" style="1" customWidth="1"/>
    <col min="10" max="12" width="20.625" style="1" customWidth="1"/>
    <col min="13" max="13" width="6.625" style="1" customWidth="1"/>
    <col min="14" max="16384" width="9" style="1"/>
  </cols>
  <sheetData>
    <row r="1" spans="2:2" ht="16.5" customHeight="1">
      <c r="B1" s="2" t="s">
        <v>258</v>
      </c>
    </row>
    <row r="2" spans="2:2" ht="16.5" customHeight="1">
      <c r="B2" s="2" t="s">
        <v>241</v>
      </c>
    </row>
    <row r="78" spans="2:2" ht="16.5" customHeight="1">
      <c r="B78" s="2" t="s">
        <v>260</v>
      </c>
    </row>
    <row r="79" spans="2:2" ht="16.5" customHeight="1">
      <c r="B79" s="2" t="s">
        <v>241</v>
      </c>
    </row>
  </sheetData>
  <phoneticPr fontId="4"/>
  <pageMargins left="0.70866141732283472" right="0.43307086614173229" top="0.74803149606299213" bottom="0.74803149606299213" header="0.31496062992125984" footer="0.31496062992125984"/>
  <pageSetup paperSize="9" scale="75" fitToHeight="0" orientation="portrait" r:id="rId1"/>
  <headerFooter scaleWithDoc="0" alignWithMargins="0">
    <oddHeader>&amp;R&amp;"ＭＳ 明朝,標準"&amp;9 2-5.歯科医療費の状況</oddHeader>
  </headerFooter>
  <rowBreaks count="1" manualBreakCount="1">
    <brk id="77" max="9"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P84"/>
  <sheetViews>
    <sheetView showGridLines="0" zoomScaleNormal="100" zoomScaleSheetLayoutView="100" workbookViewId="0"/>
  </sheetViews>
  <sheetFormatPr defaultColWidth="9" defaultRowHeight="13.5"/>
  <cols>
    <col min="1" max="1" width="4.625" style="45" customWidth="1"/>
    <col min="2" max="2" width="2.125" style="45" customWidth="1"/>
    <col min="3" max="3" width="8.375" style="45" customWidth="1"/>
    <col min="4" max="4" width="11.625" style="45" customWidth="1"/>
    <col min="5" max="5" width="5.5" style="45" bestFit="1" customWidth="1"/>
    <col min="6" max="6" width="11.625" style="45" customWidth="1"/>
    <col min="7" max="7" width="5.5" style="45" customWidth="1"/>
    <col min="8" max="16" width="8.875" style="45" customWidth="1"/>
    <col min="17" max="16384" width="9" style="3"/>
  </cols>
  <sheetData>
    <row r="1" spans="2:16" ht="16.5" customHeight="1">
      <c r="B1" s="45" t="s">
        <v>261</v>
      </c>
    </row>
    <row r="2" spans="2:16" ht="16.5" customHeight="1">
      <c r="B2" s="45" t="s">
        <v>254</v>
      </c>
    </row>
    <row r="4" spans="2:16" ht="13.5" customHeight="1">
      <c r="B4" s="46"/>
      <c r="C4" s="47"/>
      <c r="D4" s="47"/>
      <c r="E4" s="47"/>
      <c r="F4" s="47"/>
      <c r="G4" s="48"/>
    </row>
    <row r="5" spans="2:16" ht="13.5" customHeight="1">
      <c r="B5" s="49"/>
      <c r="C5" s="50"/>
      <c r="D5" s="59">
        <v>0.58800000000000008</v>
      </c>
      <c r="E5" s="38" t="s">
        <v>202</v>
      </c>
      <c r="F5" s="60">
        <v>0.63200000000000001</v>
      </c>
      <c r="G5" s="51" t="s">
        <v>203</v>
      </c>
    </row>
    <row r="6" spans="2:16">
      <c r="B6" s="49"/>
      <c r="D6" s="59"/>
      <c r="E6" s="38"/>
      <c r="F6" s="60"/>
      <c r="G6" s="51"/>
    </row>
    <row r="7" spans="2:16">
      <c r="B7" s="49"/>
      <c r="C7" s="52"/>
      <c r="D7" s="59">
        <v>0.54500000000000004</v>
      </c>
      <c r="E7" s="38" t="s">
        <v>202</v>
      </c>
      <c r="F7" s="60">
        <v>0.58800000000000008</v>
      </c>
      <c r="G7" s="51" t="s">
        <v>204</v>
      </c>
    </row>
    <row r="8" spans="2:16">
      <c r="B8" s="49"/>
      <c r="D8" s="59"/>
      <c r="E8" s="38"/>
      <c r="F8" s="60"/>
      <c r="G8" s="51"/>
    </row>
    <row r="9" spans="2:16">
      <c r="B9" s="49"/>
      <c r="C9" s="53"/>
      <c r="D9" s="59">
        <v>0.502</v>
      </c>
      <c r="E9" s="38" t="s">
        <v>202</v>
      </c>
      <c r="F9" s="60">
        <v>0.54500000000000004</v>
      </c>
      <c r="G9" s="51" t="s">
        <v>204</v>
      </c>
    </row>
    <row r="10" spans="2:16">
      <c r="B10" s="49"/>
      <c r="D10" s="59"/>
      <c r="E10" s="38"/>
      <c r="F10" s="60"/>
      <c r="G10" s="51"/>
    </row>
    <row r="11" spans="2:16">
      <c r="B11" s="49"/>
      <c r="C11" s="54"/>
      <c r="D11" s="59">
        <v>0.45899999999999996</v>
      </c>
      <c r="E11" s="38" t="s">
        <v>202</v>
      </c>
      <c r="F11" s="60">
        <v>0.502</v>
      </c>
      <c r="G11" s="51" t="s">
        <v>204</v>
      </c>
    </row>
    <row r="12" spans="2:16">
      <c r="B12" s="49"/>
      <c r="D12" s="59"/>
      <c r="E12" s="38"/>
      <c r="F12" s="60"/>
      <c r="G12" s="51"/>
    </row>
    <row r="13" spans="2:16">
      <c r="B13" s="49"/>
      <c r="C13" s="55"/>
      <c r="D13" s="59">
        <v>0.41599999999999998</v>
      </c>
      <c r="E13" s="38" t="s">
        <v>202</v>
      </c>
      <c r="F13" s="60">
        <v>0.45899999999999996</v>
      </c>
      <c r="G13" s="51" t="s">
        <v>204</v>
      </c>
    </row>
    <row r="14" spans="2:16">
      <c r="B14" s="56"/>
      <c r="C14" s="57"/>
      <c r="D14" s="57"/>
      <c r="E14" s="57"/>
      <c r="F14" s="57"/>
      <c r="G14" s="61"/>
    </row>
    <row r="16" spans="2:16">
      <c r="B16" s="46"/>
      <c r="C16" s="47"/>
      <c r="D16" s="47"/>
      <c r="E16" s="47"/>
      <c r="F16" s="47"/>
      <c r="G16" s="47"/>
      <c r="H16" s="47"/>
      <c r="I16" s="47"/>
      <c r="J16" s="47"/>
      <c r="K16" s="47"/>
      <c r="L16" s="47"/>
      <c r="M16" s="47"/>
      <c r="N16" s="47"/>
      <c r="O16" s="47"/>
      <c r="P16" s="49"/>
    </row>
    <row r="17" spans="2:16">
      <c r="B17" s="49"/>
      <c r="P17" s="49"/>
    </row>
    <row r="18" spans="2:16">
      <c r="B18" s="49"/>
      <c r="P18" s="49"/>
    </row>
    <row r="19" spans="2:16">
      <c r="B19" s="49"/>
      <c r="P19" s="49"/>
    </row>
    <row r="20" spans="2:16">
      <c r="B20" s="49"/>
      <c r="P20" s="49"/>
    </row>
    <row r="21" spans="2:16">
      <c r="B21" s="49"/>
      <c r="P21" s="49"/>
    </row>
    <row r="22" spans="2:16">
      <c r="B22" s="49"/>
      <c r="P22" s="49"/>
    </row>
    <row r="23" spans="2:16">
      <c r="B23" s="49"/>
      <c r="P23" s="49"/>
    </row>
    <row r="24" spans="2:16">
      <c r="B24" s="49"/>
      <c r="P24" s="49"/>
    </row>
    <row r="25" spans="2:16">
      <c r="B25" s="49"/>
      <c r="P25" s="49"/>
    </row>
    <row r="26" spans="2:16">
      <c r="B26" s="49"/>
      <c r="P26" s="49"/>
    </row>
    <row r="27" spans="2:16">
      <c r="B27" s="49"/>
      <c r="P27" s="49"/>
    </row>
    <row r="28" spans="2:16">
      <c r="B28" s="49"/>
      <c r="P28" s="49"/>
    </row>
    <row r="29" spans="2:16">
      <c r="B29" s="49"/>
      <c r="P29" s="49"/>
    </row>
    <row r="30" spans="2:16">
      <c r="B30" s="49"/>
      <c r="P30" s="49"/>
    </row>
    <row r="31" spans="2:16">
      <c r="B31" s="49"/>
      <c r="P31" s="49"/>
    </row>
    <row r="32" spans="2:16">
      <c r="B32" s="49"/>
      <c r="P32" s="49"/>
    </row>
    <row r="33" spans="2:16">
      <c r="B33" s="49"/>
      <c r="P33" s="49"/>
    </row>
    <row r="34" spans="2:16">
      <c r="B34" s="49"/>
      <c r="P34" s="49"/>
    </row>
    <row r="35" spans="2:16">
      <c r="B35" s="49"/>
      <c r="P35" s="49"/>
    </row>
    <row r="36" spans="2:16">
      <c r="B36" s="49"/>
      <c r="P36" s="49"/>
    </row>
    <row r="37" spans="2:16">
      <c r="B37" s="49"/>
      <c r="P37" s="49"/>
    </row>
    <row r="38" spans="2:16">
      <c r="B38" s="49"/>
      <c r="P38" s="49"/>
    </row>
    <row r="39" spans="2:16">
      <c r="B39" s="49"/>
      <c r="P39" s="49"/>
    </row>
    <row r="40" spans="2:16">
      <c r="B40" s="49"/>
      <c r="P40" s="49"/>
    </row>
    <row r="41" spans="2:16">
      <c r="B41" s="49"/>
      <c r="P41" s="49"/>
    </row>
    <row r="42" spans="2:16">
      <c r="B42" s="49"/>
      <c r="P42" s="49"/>
    </row>
    <row r="43" spans="2:16">
      <c r="B43" s="49"/>
      <c r="P43" s="49"/>
    </row>
    <row r="44" spans="2:16">
      <c r="B44" s="49"/>
      <c r="P44" s="49"/>
    </row>
    <row r="45" spans="2:16">
      <c r="B45" s="49"/>
      <c r="P45" s="49"/>
    </row>
    <row r="46" spans="2:16">
      <c r="B46" s="49"/>
      <c r="P46" s="49"/>
    </row>
    <row r="47" spans="2:16">
      <c r="B47" s="49"/>
      <c r="P47" s="49"/>
    </row>
    <row r="48" spans="2:16">
      <c r="B48" s="49"/>
      <c r="P48" s="49"/>
    </row>
    <row r="49" spans="2:16">
      <c r="B49" s="49"/>
      <c r="P49" s="49"/>
    </row>
    <row r="50" spans="2:16">
      <c r="B50" s="49"/>
      <c r="P50" s="49"/>
    </row>
    <row r="51" spans="2:16">
      <c r="B51" s="49"/>
      <c r="P51" s="49"/>
    </row>
    <row r="52" spans="2:16">
      <c r="B52" s="49"/>
      <c r="P52" s="49"/>
    </row>
    <row r="53" spans="2:16">
      <c r="B53" s="49"/>
      <c r="P53" s="49"/>
    </row>
    <row r="54" spans="2:16">
      <c r="B54" s="49"/>
      <c r="P54" s="49"/>
    </row>
    <row r="55" spans="2:16">
      <c r="B55" s="49"/>
      <c r="P55" s="49"/>
    </row>
    <row r="56" spans="2:16">
      <c r="B56" s="49"/>
      <c r="P56" s="49"/>
    </row>
    <row r="57" spans="2:16">
      <c r="B57" s="49"/>
      <c r="P57" s="49"/>
    </row>
    <row r="58" spans="2:16">
      <c r="B58" s="49"/>
      <c r="P58" s="49"/>
    </row>
    <row r="59" spans="2:16">
      <c r="B59" s="49"/>
      <c r="P59" s="49"/>
    </row>
    <row r="60" spans="2:16">
      <c r="B60" s="49"/>
      <c r="P60" s="49"/>
    </row>
    <row r="61" spans="2:16">
      <c r="B61" s="49"/>
      <c r="P61" s="49"/>
    </row>
    <row r="62" spans="2:16">
      <c r="B62" s="49"/>
      <c r="P62" s="49"/>
    </row>
    <row r="63" spans="2:16">
      <c r="B63" s="49"/>
      <c r="P63" s="49"/>
    </row>
    <row r="64" spans="2:16">
      <c r="B64" s="49"/>
      <c r="P64" s="49"/>
    </row>
    <row r="65" spans="2:16">
      <c r="B65" s="49"/>
      <c r="P65" s="49"/>
    </row>
    <row r="66" spans="2:16">
      <c r="B66" s="49"/>
      <c r="P66" s="49"/>
    </row>
    <row r="67" spans="2:16">
      <c r="B67" s="49"/>
      <c r="P67" s="49"/>
    </row>
    <row r="68" spans="2:16">
      <c r="B68" s="49"/>
      <c r="P68" s="49"/>
    </row>
    <row r="69" spans="2:16">
      <c r="B69" s="49"/>
      <c r="P69" s="49"/>
    </row>
    <row r="70" spans="2:16">
      <c r="B70" s="49"/>
      <c r="P70" s="49"/>
    </row>
    <row r="71" spans="2:16">
      <c r="B71" s="49"/>
      <c r="P71" s="49"/>
    </row>
    <row r="72" spans="2:16">
      <c r="B72" s="49"/>
      <c r="P72" s="49"/>
    </row>
    <row r="73" spans="2:16">
      <c r="B73" s="49"/>
      <c r="P73" s="49"/>
    </row>
    <row r="74" spans="2:16">
      <c r="B74" s="49"/>
      <c r="P74" s="49"/>
    </row>
    <row r="75" spans="2:16">
      <c r="B75" s="49"/>
      <c r="P75" s="49"/>
    </row>
    <row r="76" spans="2:16">
      <c r="B76" s="49"/>
      <c r="P76" s="49"/>
    </row>
    <row r="77" spans="2:16">
      <c r="B77" s="49"/>
      <c r="P77" s="49"/>
    </row>
    <row r="78" spans="2:16">
      <c r="B78" s="49"/>
      <c r="P78" s="49"/>
    </row>
    <row r="79" spans="2:16">
      <c r="B79" s="49"/>
      <c r="P79" s="49"/>
    </row>
    <row r="80" spans="2:16">
      <c r="B80" s="49"/>
      <c r="P80" s="49"/>
    </row>
    <row r="81" spans="2:16">
      <c r="B81" s="49"/>
      <c r="P81" s="49"/>
    </row>
    <row r="82" spans="2:16">
      <c r="B82" s="49"/>
      <c r="P82" s="49"/>
    </row>
    <row r="83" spans="2:16">
      <c r="B83" s="49"/>
      <c r="P83" s="49"/>
    </row>
    <row r="84" spans="2:16">
      <c r="B84" s="56"/>
      <c r="C84" s="57"/>
      <c r="D84" s="57"/>
      <c r="E84" s="57"/>
      <c r="F84" s="57"/>
      <c r="G84" s="57"/>
      <c r="H84" s="57"/>
      <c r="I84" s="57"/>
      <c r="J84" s="57"/>
      <c r="K84" s="57"/>
      <c r="L84" s="57"/>
      <c r="M84" s="57"/>
      <c r="N84" s="57"/>
      <c r="O84" s="57"/>
      <c r="P84" s="49"/>
    </row>
  </sheetData>
  <phoneticPr fontId="4"/>
  <pageMargins left="0.47244094488188981" right="0.23622047244094491" top="0.43307086614173229" bottom="0.31496062992125984" header="0.31496062992125984" footer="0.19685039370078741"/>
  <pageSetup paperSize="9" scale="75" orientation="portrait" r:id="rId1"/>
  <headerFooter scaleWithDoc="0" alignWithMargins="0">
    <oddHeader>&amp;R&amp;"ＭＳ 明朝,標準"&amp;9 2-5.歯科医療費の状況</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5D9A8-08B8-4F36-91FB-56E47C009B6F}">
  <sheetPr codeName="Sheet45"/>
  <dimension ref="B1:B79"/>
  <sheetViews>
    <sheetView showGridLines="0" zoomScaleNormal="100" zoomScaleSheetLayoutView="100" workbookViewId="0"/>
  </sheetViews>
  <sheetFormatPr defaultColWidth="9" defaultRowHeight="13.5"/>
  <cols>
    <col min="1" max="1" width="4.625" style="2" customWidth="1"/>
    <col min="2" max="2" width="3.625" style="2" customWidth="1"/>
    <col min="3" max="3" width="9.625" style="2" customWidth="1"/>
    <col min="4" max="8" width="13.125" style="2" customWidth="1"/>
    <col min="9" max="9" width="12.5" style="2" customWidth="1"/>
    <col min="10" max="12" width="20.625" style="2" customWidth="1"/>
    <col min="13" max="13" width="6.625" style="2" customWidth="1"/>
    <col min="14" max="16384" width="9" style="2"/>
  </cols>
  <sheetData>
    <row r="1" spans="2:2" ht="16.5" customHeight="1">
      <c r="B1" s="2" t="s">
        <v>306</v>
      </c>
    </row>
    <row r="2" spans="2:2" ht="16.5" customHeight="1">
      <c r="B2" s="2" t="s">
        <v>241</v>
      </c>
    </row>
    <row r="78" spans="2:2" ht="16.5" customHeight="1">
      <c r="B78" s="2" t="s">
        <v>316</v>
      </c>
    </row>
    <row r="79" spans="2:2" ht="16.5" customHeight="1">
      <c r="B79" s="2" t="s">
        <v>241</v>
      </c>
    </row>
  </sheetData>
  <phoneticPr fontId="4"/>
  <pageMargins left="0.70866141732283472" right="0.43307086614173229" top="0.74803149606299213" bottom="0.74803149606299213" header="0.31496062992125984" footer="0.31496062992125984"/>
  <pageSetup paperSize="9" scale="75" fitToHeight="0" orientation="portrait" r:id="rId1"/>
  <headerFooter scaleWithDoc="0" alignWithMargins="0">
    <oddHeader>&amp;R&amp;"ＭＳ 明朝,標準"&amp;9 2-5.歯科医療費の状況</oddHeader>
  </headerFooter>
  <rowBreaks count="1" manualBreakCount="1">
    <brk id="77" max="9"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8C6E-C302-4596-9F9F-C786FACB0BE8}">
  <sheetPr codeName="Sheet46"/>
  <dimension ref="A1:P84"/>
  <sheetViews>
    <sheetView showGridLines="0" zoomScaleNormal="100" zoomScaleSheetLayoutView="100" workbookViewId="0"/>
  </sheetViews>
  <sheetFormatPr defaultColWidth="9" defaultRowHeight="13.5"/>
  <cols>
    <col min="1" max="1" width="4.625" style="45" customWidth="1"/>
    <col min="2" max="2" width="2.125" style="45" customWidth="1"/>
    <col min="3" max="3" width="8.375" style="45" customWidth="1"/>
    <col min="4" max="4" width="11.625" style="45" customWidth="1"/>
    <col min="5" max="5" width="5.5" style="45" bestFit="1" customWidth="1"/>
    <col min="6" max="6" width="11.625" style="45" customWidth="1"/>
    <col min="7" max="7" width="5.5" style="45" customWidth="1"/>
    <col min="8" max="16" width="8.875" style="45" customWidth="1"/>
    <col min="17" max="16384" width="9" style="3"/>
  </cols>
  <sheetData>
    <row r="1" spans="2:16" ht="16.5" customHeight="1">
      <c r="B1" s="45" t="s">
        <v>306</v>
      </c>
    </row>
    <row r="2" spans="2:16" ht="16.5" customHeight="1">
      <c r="B2" s="45" t="s">
        <v>250</v>
      </c>
    </row>
    <row r="4" spans="2:16" ht="13.5" customHeight="1">
      <c r="B4" s="46"/>
      <c r="C4" s="47"/>
      <c r="D4" s="47"/>
      <c r="E4" s="47"/>
      <c r="F4" s="47"/>
      <c r="G4" s="48"/>
    </row>
    <row r="5" spans="2:16" ht="13.5" customHeight="1">
      <c r="B5" s="49"/>
      <c r="C5" s="50"/>
      <c r="D5" s="290">
        <v>2.88</v>
      </c>
      <c r="E5" s="38" t="s">
        <v>202</v>
      </c>
      <c r="F5" s="290">
        <v>3.09</v>
      </c>
      <c r="G5" s="51" t="s">
        <v>203</v>
      </c>
    </row>
    <row r="6" spans="2:16">
      <c r="B6" s="49"/>
      <c r="D6" s="62"/>
      <c r="E6" s="38"/>
      <c r="F6" s="62"/>
      <c r="G6" s="51"/>
    </row>
    <row r="7" spans="2:16">
      <c r="B7" s="49"/>
      <c r="C7" s="52"/>
      <c r="D7" s="290">
        <v>2.67</v>
      </c>
      <c r="E7" s="38" t="s">
        <v>202</v>
      </c>
      <c r="F7" s="290">
        <v>2.88</v>
      </c>
      <c r="G7" s="51" t="s">
        <v>204</v>
      </c>
    </row>
    <row r="8" spans="2:16">
      <c r="B8" s="49"/>
      <c r="D8" s="62"/>
      <c r="E8" s="38"/>
      <c r="F8" s="62"/>
      <c r="G8" s="51"/>
    </row>
    <row r="9" spans="2:16">
      <c r="B9" s="49"/>
      <c r="C9" s="53"/>
      <c r="D9" s="290">
        <v>2.46</v>
      </c>
      <c r="E9" s="38" t="s">
        <v>202</v>
      </c>
      <c r="F9" s="290">
        <v>2.67</v>
      </c>
      <c r="G9" s="51" t="s">
        <v>204</v>
      </c>
    </row>
    <row r="10" spans="2:16">
      <c r="B10" s="49"/>
      <c r="D10" s="62"/>
      <c r="E10" s="38"/>
      <c r="F10" s="62"/>
      <c r="G10" s="51"/>
    </row>
    <row r="11" spans="2:16">
      <c r="B11" s="49"/>
      <c r="C11" s="54"/>
      <c r="D11" s="290">
        <v>2.25</v>
      </c>
      <c r="E11" s="38" t="s">
        <v>202</v>
      </c>
      <c r="F11" s="290">
        <v>2.46</v>
      </c>
      <c r="G11" s="51" t="s">
        <v>204</v>
      </c>
    </row>
    <row r="12" spans="2:16">
      <c r="B12" s="49"/>
      <c r="D12" s="62"/>
      <c r="E12" s="38"/>
      <c r="F12" s="62"/>
      <c r="G12" s="51"/>
    </row>
    <row r="13" spans="2:16">
      <c r="B13" s="49"/>
      <c r="C13" s="55"/>
      <c r="D13" s="290">
        <v>2.04</v>
      </c>
      <c r="E13" s="38" t="s">
        <v>202</v>
      </c>
      <c r="F13" s="290">
        <v>2.25</v>
      </c>
      <c r="G13" s="51" t="s">
        <v>204</v>
      </c>
    </row>
    <row r="14" spans="2:16">
      <c r="B14" s="56"/>
      <c r="C14" s="57"/>
      <c r="D14" s="57"/>
      <c r="E14" s="57"/>
      <c r="F14" s="57"/>
      <c r="G14" s="58"/>
    </row>
    <row r="16" spans="2:16">
      <c r="B16" s="46"/>
      <c r="C16" s="47"/>
      <c r="D16" s="47"/>
      <c r="E16" s="47"/>
      <c r="F16" s="47"/>
      <c r="G16" s="47"/>
      <c r="H16" s="47"/>
      <c r="I16" s="47"/>
      <c r="J16" s="47"/>
      <c r="K16" s="47"/>
      <c r="L16" s="47"/>
      <c r="M16" s="47"/>
      <c r="N16" s="47"/>
      <c r="O16" s="47"/>
      <c r="P16" s="49"/>
    </row>
    <row r="17" spans="2:16">
      <c r="B17" s="49"/>
      <c r="P17" s="49"/>
    </row>
    <row r="18" spans="2:16">
      <c r="B18" s="49"/>
      <c r="P18" s="49"/>
    </row>
    <row r="19" spans="2:16">
      <c r="B19" s="49"/>
      <c r="P19" s="49"/>
    </row>
    <row r="20" spans="2:16">
      <c r="B20" s="49"/>
      <c r="P20" s="49"/>
    </row>
    <row r="21" spans="2:16">
      <c r="B21" s="49"/>
      <c r="P21" s="49"/>
    </row>
    <row r="22" spans="2:16">
      <c r="B22" s="49"/>
      <c r="P22" s="49"/>
    </row>
    <row r="23" spans="2:16">
      <c r="B23" s="49"/>
      <c r="P23" s="49"/>
    </row>
    <row r="24" spans="2:16">
      <c r="B24" s="49"/>
      <c r="P24" s="49"/>
    </row>
    <row r="25" spans="2:16">
      <c r="B25" s="49"/>
      <c r="P25" s="49"/>
    </row>
    <row r="26" spans="2:16">
      <c r="B26" s="49"/>
      <c r="P26" s="49"/>
    </row>
    <row r="27" spans="2:16">
      <c r="B27" s="49"/>
      <c r="P27" s="49"/>
    </row>
    <row r="28" spans="2:16">
      <c r="B28" s="49"/>
      <c r="P28" s="49"/>
    </row>
    <row r="29" spans="2:16">
      <c r="B29" s="49"/>
      <c r="P29" s="49"/>
    </row>
    <row r="30" spans="2:16">
      <c r="B30" s="49"/>
      <c r="P30" s="49"/>
    </row>
    <row r="31" spans="2:16">
      <c r="B31" s="49"/>
      <c r="P31" s="49"/>
    </row>
    <row r="32" spans="2:16">
      <c r="B32" s="49"/>
      <c r="P32" s="49"/>
    </row>
    <row r="33" spans="2:16">
      <c r="B33" s="49"/>
      <c r="P33" s="49"/>
    </row>
    <row r="34" spans="2:16">
      <c r="B34" s="49"/>
      <c r="P34" s="49"/>
    </row>
    <row r="35" spans="2:16">
      <c r="B35" s="49"/>
      <c r="P35" s="49"/>
    </row>
    <row r="36" spans="2:16">
      <c r="B36" s="49"/>
      <c r="P36" s="49"/>
    </row>
    <row r="37" spans="2:16">
      <c r="B37" s="49"/>
      <c r="P37" s="49"/>
    </row>
    <row r="38" spans="2:16">
      <c r="B38" s="49"/>
      <c r="P38" s="49"/>
    </row>
    <row r="39" spans="2:16">
      <c r="B39" s="49"/>
      <c r="P39" s="49"/>
    </row>
    <row r="40" spans="2:16">
      <c r="B40" s="49"/>
      <c r="P40" s="49"/>
    </row>
    <row r="41" spans="2:16">
      <c r="B41" s="49"/>
      <c r="P41" s="49"/>
    </row>
    <row r="42" spans="2:16">
      <c r="B42" s="49"/>
      <c r="P42" s="49"/>
    </row>
    <row r="43" spans="2:16">
      <c r="B43" s="49"/>
      <c r="P43" s="49"/>
    </row>
    <row r="44" spans="2:16">
      <c r="B44" s="49"/>
      <c r="P44" s="49"/>
    </row>
    <row r="45" spans="2:16">
      <c r="B45" s="49"/>
      <c r="P45" s="49"/>
    </row>
    <row r="46" spans="2:16">
      <c r="B46" s="49"/>
      <c r="P46" s="49"/>
    </row>
    <row r="47" spans="2:16">
      <c r="B47" s="49"/>
      <c r="P47" s="49"/>
    </row>
    <row r="48" spans="2:16">
      <c r="B48" s="49"/>
      <c r="P48" s="49"/>
    </row>
    <row r="49" spans="2:16">
      <c r="B49" s="49"/>
      <c r="P49" s="49"/>
    </row>
    <row r="50" spans="2:16">
      <c r="B50" s="49"/>
      <c r="P50" s="49"/>
    </row>
    <row r="51" spans="2:16">
      <c r="B51" s="49"/>
      <c r="P51" s="49"/>
    </row>
    <row r="52" spans="2:16">
      <c r="B52" s="49"/>
      <c r="P52" s="49"/>
    </row>
    <row r="53" spans="2:16">
      <c r="B53" s="49"/>
      <c r="P53" s="49"/>
    </row>
    <row r="54" spans="2:16">
      <c r="B54" s="49"/>
      <c r="P54" s="49"/>
    </row>
    <row r="55" spans="2:16">
      <c r="B55" s="49"/>
      <c r="P55" s="49"/>
    </row>
    <row r="56" spans="2:16">
      <c r="B56" s="49"/>
      <c r="P56" s="49"/>
    </row>
    <row r="57" spans="2:16">
      <c r="B57" s="49"/>
      <c r="P57" s="49"/>
    </row>
    <row r="58" spans="2:16">
      <c r="B58" s="49"/>
      <c r="P58" s="49"/>
    </row>
    <row r="59" spans="2:16">
      <c r="B59" s="49"/>
      <c r="P59" s="49"/>
    </row>
    <row r="60" spans="2:16">
      <c r="B60" s="49"/>
      <c r="P60" s="49"/>
    </row>
    <row r="61" spans="2:16">
      <c r="B61" s="49"/>
      <c r="P61" s="49"/>
    </row>
    <row r="62" spans="2:16">
      <c r="B62" s="49"/>
      <c r="P62" s="49"/>
    </row>
    <row r="63" spans="2:16">
      <c r="B63" s="49"/>
      <c r="P63" s="49"/>
    </row>
    <row r="64" spans="2:16">
      <c r="B64" s="49"/>
      <c r="P64" s="49"/>
    </row>
    <row r="65" spans="2:16">
      <c r="B65" s="49"/>
      <c r="P65" s="49"/>
    </row>
    <row r="66" spans="2:16">
      <c r="B66" s="49"/>
      <c r="P66" s="49"/>
    </row>
    <row r="67" spans="2:16">
      <c r="B67" s="49"/>
      <c r="P67" s="49"/>
    </row>
    <row r="68" spans="2:16">
      <c r="B68" s="49"/>
      <c r="P68" s="49"/>
    </row>
    <row r="69" spans="2:16">
      <c r="B69" s="49"/>
      <c r="P69" s="49"/>
    </row>
    <row r="70" spans="2:16">
      <c r="B70" s="49"/>
      <c r="P70" s="49"/>
    </row>
    <row r="71" spans="2:16">
      <c r="B71" s="49"/>
      <c r="P71" s="49"/>
    </row>
    <row r="72" spans="2:16">
      <c r="B72" s="49"/>
      <c r="P72" s="49"/>
    </row>
    <row r="73" spans="2:16">
      <c r="B73" s="49"/>
      <c r="P73" s="49"/>
    </row>
    <row r="74" spans="2:16">
      <c r="B74" s="49"/>
      <c r="P74" s="49"/>
    </row>
    <row r="75" spans="2:16">
      <c r="B75" s="49"/>
      <c r="P75" s="49"/>
    </row>
    <row r="76" spans="2:16">
      <c r="B76" s="49"/>
      <c r="P76" s="49"/>
    </row>
    <row r="77" spans="2:16">
      <c r="B77" s="49"/>
      <c r="P77" s="49"/>
    </row>
    <row r="78" spans="2:16">
      <c r="B78" s="49"/>
      <c r="P78" s="49"/>
    </row>
    <row r="79" spans="2:16">
      <c r="B79" s="49"/>
      <c r="P79" s="49"/>
    </row>
    <row r="80" spans="2:16">
      <c r="B80" s="49"/>
      <c r="P80" s="49"/>
    </row>
    <row r="81" spans="2:16">
      <c r="B81" s="49"/>
      <c r="P81" s="49"/>
    </row>
    <row r="82" spans="2:16">
      <c r="B82" s="49"/>
      <c r="P82" s="49"/>
    </row>
    <row r="83" spans="2:16">
      <c r="B83" s="49"/>
      <c r="P83" s="49"/>
    </row>
    <row r="84" spans="2:16">
      <c r="B84" s="56"/>
      <c r="C84" s="57"/>
      <c r="D84" s="57"/>
      <c r="E84" s="57"/>
      <c r="F84" s="57"/>
      <c r="G84" s="57"/>
      <c r="H84" s="57"/>
      <c r="I84" s="57"/>
      <c r="J84" s="57"/>
      <c r="K84" s="57"/>
      <c r="L84" s="57"/>
      <c r="M84" s="57"/>
      <c r="N84" s="57"/>
      <c r="O84" s="57"/>
      <c r="P84" s="49"/>
    </row>
  </sheetData>
  <phoneticPr fontId="4"/>
  <pageMargins left="0.47244094488188981" right="0.23622047244094491" top="0.43307086614173229" bottom="0.31496062992125984" header="0.31496062992125984" footer="0.19685039370078741"/>
  <pageSetup paperSize="9" scale="75" orientation="portrait" r:id="rId1"/>
  <headerFooter scaleWithDoc="0" alignWithMargins="0">
    <oddHeader>&amp;R&amp;"ＭＳ 明朝,標準"&amp;9 2-5.歯科医療費の状況</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4BF88-A30B-482F-95A4-8996A8F9A201}">
  <sheetPr codeName="Sheet47"/>
  <dimension ref="B1:B2"/>
  <sheetViews>
    <sheetView showGridLines="0" zoomScaleNormal="100" zoomScaleSheetLayoutView="100" workbookViewId="0"/>
  </sheetViews>
  <sheetFormatPr defaultColWidth="9" defaultRowHeight="13.5"/>
  <cols>
    <col min="1" max="1" width="4.625" style="2" customWidth="1"/>
    <col min="2" max="2" width="3.625" style="2" customWidth="1"/>
    <col min="3" max="3" width="9.625" style="2" customWidth="1"/>
    <col min="4" max="8" width="13.125" style="2" customWidth="1"/>
    <col min="9" max="9" width="12.5" style="2" customWidth="1"/>
    <col min="10" max="12" width="20.625" style="2" customWidth="1"/>
    <col min="13" max="13" width="6.625" style="2" customWidth="1"/>
    <col min="14" max="16384" width="9" style="2"/>
  </cols>
  <sheetData>
    <row r="1" spans="2:2" ht="16.5" customHeight="1">
      <c r="B1" s="2" t="s">
        <v>317</v>
      </c>
    </row>
    <row r="2" spans="2:2" ht="16.5" customHeight="1">
      <c r="B2" s="2" t="s">
        <v>241</v>
      </c>
    </row>
  </sheetData>
  <phoneticPr fontId="4"/>
  <pageMargins left="0.70866141732283472" right="0.43307086614173229" top="0.74803149606299213" bottom="0.74803149606299213" header="0.31496062992125984" footer="0.31496062992125984"/>
  <pageSetup paperSize="9" scale="75" fitToHeight="0" orientation="portrait" r:id="rId1"/>
  <headerFooter scaleWithDoc="0" alignWithMargins="0">
    <oddHeader>&amp;R&amp;"ＭＳ 明朝,標準"&amp;9 2-5.歯科医療費の状況</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39780-BCA0-4651-A74A-583E4F8F7C36}">
  <sheetPr codeName="Sheet48"/>
  <dimension ref="A1:P84"/>
  <sheetViews>
    <sheetView showGridLines="0" zoomScaleNormal="100" zoomScaleSheetLayoutView="100" workbookViewId="0"/>
  </sheetViews>
  <sheetFormatPr defaultColWidth="9" defaultRowHeight="13.5"/>
  <cols>
    <col min="1" max="1" width="4.625" style="45" customWidth="1"/>
    <col min="2" max="2" width="2.125" style="45" customWidth="1"/>
    <col min="3" max="3" width="8.375" style="45" customWidth="1"/>
    <col min="4" max="4" width="11.625" style="45" customWidth="1"/>
    <col min="5" max="5" width="5.5" style="45" bestFit="1" customWidth="1"/>
    <col min="6" max="6" width="11.625" style="45" customWidth="1"/>
    <col min="7" max="7" width="5.5" style="45" customWidth="1"/>
    <col min="8" max="16" width="8.875" style="45" customWidth="1"/>
    <col min="17" max="16384" width="9" style="3"/>
  </cols>
  <sheetData>
    <row r="1" spans="2:16" ht="16.5" customHeight="1">
      <c r="B1" s="45" t="s">
        <v>317</v>
      </c>
    </row>
    <row r="2" spans="2:16" ht="16.5" customHeight="1">
      <c r="B2" s="45" t="s">
        <v>250</v>
      </c>
    </row>
    <row r="4" spans="2:16" ht="13.5" customHeight="1">
      <c r="B4" s="46"/>
      <c r="C4" s="47"/>
      <c r="D4" s="47"/>
      <c r="E4" s="47"/>
      <c r="F4" s="47"/>
      <c r="G4" s="48"/>
    </row>
    <row r="5" spans="2:16" ht="13.5" customHeight="1">
      <c r="B5" s="49"/>
      <c r="C5" s="50"/>
      <c r="D5" s="291">
        <v>2.1</v>
      </c>
      <c r="E5" s="38" t="s">
        <v>494</v>
      </c>
      <c r="F5" s="291">
        <v>2.21</v>
      </c>
      <c r="G5" s="51" t="s">
        <v>495</v>
      </c>
    </row>
    <row r="6" spans="2:16">
      <c r="B6" s="49"/>
      <c r="D6" s="62"/>
      <c r="E6" s="38"/>
      <c r="F6" s="62"/>
      <c r="G6" s="51"/>
    </row>
    <row r="7" spans="2:16">
      <c r="B7" s="49"/>
      <c r="C7" s="52"/>
      <c r="D7" s="291">
        <v>2.0100000000000002</v>
      </c>
      <c r="E7" s="38" t="s">
        <v>494</v>
      </c>
      <c r="F7" s="291">
        <v>2.1</v>
      </c>
      <c r="G7" s="51" t="s">
        <v>496</v>
      </c>
    </row>
    <row r="8" spans="2:16">
      <c r="B8" s="49"/>
      <c r="D8" s="62"/>
      <c r="E8" s="38"/>
      <c r="F8" s="62"/>
      <c r="G8" s="51"/>
    </row>
    <row r="9" spans="2:16">
      <c r="B9" s="49"/>
      <c r="C9" s="53"/>
      <c r="D9" s="291">
        <v>1.9200000000000002</v>
      </c>
      <c r="E9" s="38" t="s">
        <v>494</v>
      </c>
      <c r="F9" s="291">
        <v>2.0100000000000002</v>
      </c>
      <c r="G9" s="51" t="s">
        <v>496</v>
      </c>
    </row>
    <row r="10" spans="2:16">
      <c r="B10" s="49"/>
      <c r="D10" s="62"/>
      <c r="E10" s="38"/>
      <c r="F10" s="62"/>
      <c r="G10" s="51"/>
    </row>
    <row r="11" spans="2:16">
      <c r="B11" s="49"/>
      <c r="C11" s="54"/>
      <c r="D11" s="291">
        <v>1.83</v>
      </c>
      <c r="E11" s="38" t="s">
        <v>494</v>
      </c>
      <c r="F11" s="291">
        <v>1.9200000000000002</v>
      </c>
      <c r="G11" s="51" t="s">
        <v>496</v>
      </c>
    </row>
    <row r="12" spans="2:16">
      <c r="B12" s="49"/>
      <c r="D12" s="62"/>
      <c r="E12" s="38"/>
      <c r="F12" s="62"/>
      <c r="G12" s="51"/>
    </row>
    <row r="13" spans="2:16">
      <c r="B13" s="49"/>
      <c r="C13" s="55"/>
      <c r="D13" s="291">
        <v>1.74</v>
      </c>
      <c r="E13" s="38" t="s">
        <v>494</v>
      </c>
      <c r="F13" s="291">
        <v>1.83</v>
      </c>
      <c r="G13" s="51" t="s">
        <v>496</v>
      </c>
    </row>
    <row r="14" spans="2:16">
      <c r="B14" s="56"/>
      <c r="C14" s="57"/>
      <c r="D14" s="57"/>
      <c r="E14" s="57"/>
      <c r="F14" s="57"/>
      <c r="G14" s="58"/>
    </row>
    <row r="16" spans="2:16">
      <c r="B16" s="46"/>
      <c r="C16" s="47"/>
      <c r="D16" s="47"/>
      <c r="E16" s="47"/>
      <c r="F16" s="47"/>
      <c r="G16" s="47"/>
      <c r="H16" s="47"/>
      <c r="I16" s="47"/>
      <c r="J16" s="47"/>
      <c r="K16" s="47"/>
      <c r="L16" s="47"/>
      <c r="M16" s="47"/>
      <c r="N16" s="47"/>
      <c r="O16" s="47"/>
      <c r="P16" s="49"/>
    </row>
    <row r="17" spans="2:16">
      <c r="B17" s="49"/>
      <c r="P17" s="49"/>
    </row>
    <row r="18" spans="2:16">
      <c r="B18" s="49"/>
      <c r="P18" s="49"/>
    </row>
    <row r="19" spans="2:16">
      <c r="B19" s="49"/>
      <c r="P19" s="49"/>
    </row>
    <row r="20" spans="2:16">
      <c r="B20" s="49"/>
      <c r="P20" s="49"/>
    </row>
    <row r="21" spans="2:16">
      <c r="B21" s="49"/>
      <c r="P21" s="49"/>
    </row>
    <row r="22" spans="2:16">
      <c r="B22" s="49"/>
      <c r="P22" s="49"/>
    </row>
    <row r="23" spans="2:16">
      <c r="B23" s="49"/>
      <c r="P23" s="49"/>
    </row>
    <row r="24" spans="2:16">
      <c r="B24" s="49"/>
      <c r="P24" s="49"/>
    </row>
    <row r="25" spans="2:16">
      <c r="B25" s="49"/>
      <c r="P25" s="49"/>
    </row>
    <row r="26" spans="2:16">
      <c r="B26" s="49"/>
      <c r="P26" s="49"/>
    </row>
    <row r="27" spans="2:16">
      <c r="B27" s="49"/>
      <c r="P27" s="49"/>
    </row>
    <row r="28" spans="2:16">
      <c r="B28" s="49"/>
      <c r="P28" s="49"/>
    </row>
    <row r="29" spans="2:16">
      <c r="B29" s="49"/>
      <c r="P29" s="49"/>
    </row>
    <row r="30" spans="2:16">
      <c r="B30" s="49"/>
      <c r="P30" s="49"/>
    </row>
    <row r="31" spans="2:16">
      <c r="B31" s="49"/>
      <c r="P31" s="49"/>
    </row>
    <row r="32" spans="2:16">
      <c r="B32" s="49"/>
      <c r="P32" s="49"/>
    </row>
    <row r="33" spans="2:16">
      <c r="B33" s="49"/>
      <c r="P33" s="49"/>
    </row>
    <row r="34" spans="2:16">
      <c r="B34" s="49"/>
      <c r="P34" s="49"/>
    </row>
    <row r="35" spans="2:16">
      <c r="B35" s="49"/>
      <c r="P35" s="49"/>
    </row>
    <row r="36" spans="2:16">
      <c r="B36" s="49"/>
      <c r="P36" s="49"/>
    </row>
    <row r="37" spans="2:16">
      <c r="B37" s="49"/>
      <c r="P37" s="49"/>
    </row>
    <row r="38" spans="2:16">
      <c r="B38" s="49"/>
      <c r="P38" s="49"/>
    </row>
    <row r="39" spans="2:16">
      <c r="B39" s="49"/>
      <c r="P39" s="49"/>
    </row>
    <row r="40" spans="2:16">
      <c r="B40" s="49"/>
      <c r="P40" s="49"/>
    </row>
    <row r="41" spans="2:16">
      <c r="B41" s="49"/>
      <c r="P41" s="49"/>
    </row>
    <row r="42" spans="2:16">
      <c r="B42" s="49"/>
      <c r="P42" s="49"/>
    </row>
    <row r="43" spans="2:16">
      <c r="B43" s="49"/>
      <c r="P43" s="49"/>
    </row>
    <row r="44" spans="2:16">
      <c r="B44" s="49"/>
      <c r="P44" s="49"/>
    </row>
    <row r="45" spans="2:16">
      <c r="B45" s="49"/>
      <c r="P45" s="49"/>
    </row>
    <row r="46" spans="2:16">
      <c r="B46" s="49"/>
      <c r="P46" s="49"/>
    </row>
    <row r="47" spans="2:16">
      <c r="B47" s="49"/>
      <c r="P47" s="49"/>
    </row>
    <row r="48" spans="2:16">
      <c r="B48" s="49"/>
      <c r="P48" s="49"/>
    </row>
    <row r="49" spans="2:16">
      <c r="B49" s="49"/>
      <c r="P49" s="49"/>
    </row>
    <row r="50" spans="2:16">
      <c r="B50" s="49"/>
      <c r="P50" s="49"/>
    </row>
    <row r="51" spans="2:16">
      <c r="B51" s="49"/>
      <c r="P51" s="49"/>
    </row>
    <row r="52" spans="2:16">
      <c r="B52" s="49"/>
      <c r="P52" s="49"/>
    </row>
    <row r="53" spans="2:16">
      <c r="B53" s="49"/>
      <c r="P53" s="49"/>
    </row>
    <row r="54" spans="2:16">
      <c r="B54" s="49"/>
      <c r="P54" s="49"/>
    </row>
    <row r="55" spans="2:16">
      <c r="B55" s="49"/>
      <c r="P55" s="49"/>
    </row>
    <row r="56" spans="2:16">
      <c r="B56" s="49"/>
      <c r="P56" s="49"/>
    </row>
    <row r="57" spans="2:16">
      <c r="B57" s="49"/>
      <c r="P57" s="49"/>
    </row>
    <row r="58" spans="2:16">
      <c r="B58" s="49"/>
      <c r="P58" s="49"/>
    </row>
    <row r="59" spans="2:16">
      <c r="B59" s="49"/>
      <c r="P59" s="49"/>
    </row>
    <row r="60" spans="2:16">
      <c r="B60" s="49"/>
      <c r="P60" s="49"/>
    </row>
    <row r="61" spans="2:16">
      <c r="B61" s="49"/>
      <c r="P61" s="49"/>
    </row>
    <row r="62" spans="2:16">
      <c r="B62" s="49"/>
      <c r="P62" s="49"/>
    </row>
    <row r="63" spans="2:16">
      <c r="B63" s="49"/>
      <c r="P63" s="49"/>
    </row>
    <row r="64" spans="2:16">
      <c r="B64" s="49"/>
      <c r="P64" s="49"/>
    </row>
    <row r="65" spans="2:16">
      <c r="B65" s="49"/>
      <c r="P65" s="49"/>
    </row>
    <row r="66" spans="2:16">
      <c r="B66" s="49"/>
      <c r="P66" s="49"/>
    </row>
    <row r="67" spans="2:16">
      <c r="B67" s="49"/>
      <c r="P67" s="49"/>
    </row>
    <row r="68" spans="2:16">
      <c r="B68" s="49"/>
      <c r="P68" s="49"/>
    </row>
    <row r="69" spans="2:16">
      <c r="B69" s="49"/>
      <c r="P69" s="49"/>
    </row>
    <row r="70" spans="2:16">
      <c r="B70" s="49"/>
      <c r="P70" s="49"/>
    </row>
    <row r="71" spans="2:16">
      <c r="B71" s="49"/>
      <c r="P71" s="49"/>
    </row>
    <row r="72" spans="2:16">
      <c r="B72" s="49"/>
      <c r="P72" s="49"/>
    </row>
    <row r="73" spans="2:16">
      <c r="B73" s="49"/>
      <c r="P73" s="49"/>
    </row>
    <row r="74" spans="2:16">
      <c r="B74" s="49"/>
      <c r="P74" s="49"/>
    </row>
    <row r="75" spans="2:16">
      <c r="B75" s="49"/>
      <c r="P75" s="49"/>
    </row>
    <row r="76" spans="2:16">
      <c r="B76" s="49"/>
      <c r="P76" s="49"/>
    </row>
    <row r="77" spans="2:16">
      <c r="B77" s="49"/>
      <c r="P77" s="49"/>
    </row>
    <row r="78" spans="2:16">
      <c r="B78" s="49"/>
      <c r="P78" s="49"/>
    </row>
    <row r="79" spans="2:16">
      <c r="B79" s="49"/>
      <c r="P79" s="49"/>
    </row>
    <row r="80" spans="2:16">
      <c r="B80" s="49"/>
      <c r="P80" s="49"/>
    </row>
    <row r="81" spans="2:16">
      <c r="B81" s="49"/>
      <c r="P81" s="49"/>
    </row>
    <row r="82" spans="2:16">
      <c r="B82" s="49"/>
      <c r="P82" s="49"/>
    </row>
    <row r="83" spans="2:16">
      <c r="B83" s="49"/>
      <c r="P83" s="49"/>
    </row>
    <row r="84" spans="2:16">
      <c r="B84" s="56"/>
      <c r="C84" s="57"/>
      <c r="D84" s="57"/>
      <c r="E84" s="57"/>
      <c r="F84" s="57"/>
      <c r="G84" s="57"/>
      <c r="H84" s="57"/>
      <c r="I84" s="57"/>
      <c r="J84" s="57"/>
      <c r="K84" s="57"/>
      <c r="L84" s="57"/>
      <c r="M84" s="57"/>
      <c r="N84" s="57"/>
      <c r="O84" s="57"/>
      <c r="P84" s="49"/>
    </row>
  </sheetData>
  <phoneticPr fontId="4"/>
  <pageMargins left="0.47244094488188981" right="0.23622047244094491" top="0.43307086614173229" bottom="0.31496062992125984" header="0.31496062992125984" footer="0.19685039370078741"/>
  <pageSetup paperSize="9" scale="75" orientation="portrait" r:id="rId1"/>
  <headerFooter scaleWithDoc="0" alignWithMargins="0">
    <oddHeader>&amp;R&amp;"ＭＳ 明朝,標準"&amp;9 2-5.歯科医療費の状況</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57F08-451B-403C-837C-8FED0EC7D9A4}">
  <sheetPr codeName="Sheet49"/>
  <dimension ref="B1:B2"/>
  <sheetViews>
    <sheetView showGridLines="0" zoomScaleNormal="100" zoomScaleSheetLayoutView="100" workbookViewId="0"/>
  </sheetViews>
  <sheetFormatPr defaultColWidth="9" defaultRowHeight="13.5"/>
  <cols>
    <col min="1" max="1" width="4.625" style="2" customWidth="1"/>
    <col min="2" max="2" width="3.625" style="2" customWidth="1"/>
    <col min="3" max="3" width="9.625" style="2" customWidth="1"/>
    <col min="4" max="8" width="13.125" style="2" customWidth="1"/>
    <col min="9" max="9" width="12.5" style="2" customWidth="1"/>
    <col min="10" max="12" width="20.625" style="2" customWidth="1"/>
    <col min="13" max="13" width="6.625" style="2" customWidth="1"/>
    <col min="14" max="16384" width="9" style="2"/>
  </cols>
  <sheetData>
    <row r="1" spans="2:2" ht="16.5" customHeight="1">
      <c r="B1" s="2" t="s">
        <v>318</v>
      </c>
    </row>
    <row r="2" spans="2:2" ht="16.5" customHeight="1">
      <c r="B2" s="2" t="s">
        <v>241</v>
      </c>
    </row>
  </sheetData>
  <phoneticPr fontId="4"/>
  <pageMargins left="0.70866141732283472" right="0.43307086614173229" top="0.74803149606299213" bottom="0.74803149606299213" header="0.31496062992125984" footer="0.31496062992125984"/>
  <pageSetup paperSize="9" scale="75" fitToHeight="0" orientation="portrait" r:id="rId1"/>
  <headerFooter scaleWithDoc="0" alignWithMargins="0">
    <oddHeader>&amp;R&amp;"ＭＳ 明朝,標準"&amp;9 2-5.歯科医療費の状況</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20914-AEFD-4712-BEA1-8F86C6E8020C}">
  <sheetPr codeName="Sheet50"/>
  <dimension ref="A1:P84"/>
  <sheetViews>
    <sheetView showGridLines="0" zoomScaleNormal="100" zoomScaleSheetLayoutView="100" workbookViewId="0"/>
  </sheetViews>
  <sheetFormatPr defaultColWidth="9" defaultRowHeight="13.5"/>
  <cols>
    <col min="1" max="1" width="4.625" style="45" customWidth="1"/>
    <col min="2" max="2" width="2.125" style="45" customWidth="1"/>
    <col min="3" max="3" width="8.375" style="45" customWidth="1"/>
    <col min="4" max="4" width="11.625" style="45" customWidth="1"/>
    <col min="5" max="5" width="5.5" style="45" bestFit="1" customWidth="1"/>
    <col min="6" max="6" width="11.625" style="45" customWidth="1"/>
    <col min="7" max="7" width="5.5" style="45" customWidth="1"/>
    <col min="8" max="16" width="8.875" style="45" customWidth="1"/>
    <col min="17" max="16384" width="9" style="3"/>
  </cols>
  <sheetData>
    <row r="1" spans="2:16" ht="16.5" customHeight="1">
      <c r="B1" s="45" t="s">
        <v>318</v>
      </c>
    </row>
    <row r="2" spans="2:16" ht="16.5" customHeight="1">
      <c r="B2" s="45" t="s">
        <v>250</v>
      </c>
    </row>
    <row r="4" spans="2:16" ht="13.5" customHeight="1">
      <c r="B4" s="46"/>
      <c r="C4" s="47"/>
      <c r="D4" s="47"/>
      <c r="E4" s="47"/>
      <c r="F4" s="47"/>
      <c r="G4" s="48"/>
    </row>
    <row r="5" spans="2:16" ht="13.5" customHeight="1">
      <c r="B5" s="49"/>
      <c r="C5" s="50"/>
      <c r="D5" s="62">
        <v>8880</v>
      </c>
      <c r="E5" s="38" t="s">
        <v>494</v>
      </c>
      <c r="F5" s="64">
        <v>9230</v>
      </c>
      <c r="G5" s="51" t="s">
        <v>495</v>
      </c>
    </row>
    <row r="6" spans="2:16">
      <c r="B6" s="49"/>
      <c r="D6" s="62"/>
      <c r="E6" s="38"/>
      <c r="F6" s="62"/>
      <c r="G6" s="51"/>
    </row>
    <row r="7" spans="2:16">
      <c r="B7" s="49"/>
      <c r="C7" s="52"/>
      <c r="D7" s="62">
        <v>8530</v>
      </c>
      <c r="E7" s="38" t="s">
        <v>494</v>
      </c>
      <c r="F7" s="62">
        <v>8880</v>
      </c>
      <c r="G7" s="51" t="s">
        <v>496</v>
      </c>
    </row>
    <row r="8" spans="2:16">
      <c r="B8" s="49"/>
      <c r="D8" s="62"/>
      <c r="E8" s="38"/>
      <c r="F8" s="62"/>
      <c r="G8" s="51"/>
    </row>
    <row r="9" spans="2:16">
      <c r="B9" s="49"/>
      <c r="C9" s="53"/>
      <c r="D9" s="62">
        <v>8180</v>
      </c>
      <c r="E9" s="38" t="s">
        <v>494</v>
      </c>
      <c r="F9" s="62">
        <v>8530</v>
      </c>
      <c r="G9" s="51" t="s">
        <v>496</v>
      </c>
    </row>
    <row r="10" spans="2:16">
      <c r="B10" s="49"/>
      <c r="D10" s="62"/>
      <c r="E10" s="38"/>
      <c r="F10" s="62"/>
      <c r="G10" s="51"/>
    </row>
    <row r="11" spans="2:16">
      <c r="B11" s="49"/>
      <c r="C11" s="54"/>
      <c r="D11" s="62">
        <v>7830</v>
      </c>
      <c r="E11" s="38" t="s">
        <v>494</v>
      </c>
      <c r="F11" s="62">
        <v>8180</v>
      </c>
      <c r="G11" s="51" t="s">
        <v>496</v>
      </c>
    </row>
    <row r="12" spans="2:16">
      <c r="B12" s="49"/>
      <c r="D12" s="62"/>
      <c r="E12" s="38"/>
      <c r="F12" s="62"/>
      <c r="G12" s="51"/>
    </row>
    <row r="13" spans="2:16">
      <c r="B13" s="49"/>
      <c r="C13" s="55"/>
      <c r="D13" s="62">
        <v>7480</v>
      </c>
      <c r="E13" s="38" t="s">
        <v>494</v>
      </c>
      <c r="F13" s="62">
        <v>7830</v>
      </c>
      <c r="G13" s="51" t="s">
        <v>496</v>
      </c>
    </row>
    <row r="14" spans="2:16">
      <c r="B14" s="56"/>
      <c r="C14" s="57"/>
      <c r="D14" s="57"/>
      <c r="E14" s="57"/>
      <c r="F14" s="57"/>
      <c r="G14" s="58"/>
    </row>
    <row r="16" spans="2:16">
      <c r="B16" s="46"/>
      <c r="C16" s="47"/>
      <c r="D16" s="47"/>
      <c r="E16" s="47"/>
      <c r="F16" s="47"/>
      <c r="G16" s="47"/>
      <c r="H16" s="47"/>
      <c r="I16" s="47"/>
      <c r="J16" s="47"/>
      <c r="K16" s="47"/>
      <c r="L16" s="47"/>
      <c r="M16" s="47"/>
      <c r="N16" s="47"/>
      <c r="O16" s="47"/>
      <c r="P16" s="49"/>
    </row>
    <row r="17" spans="2:16">
      <c r="B17" s="49"/>
      <c r="P17" s="49"/>
    </row>
    <row r="18" spans="2:16">
      <c r="B18" s="49"/>
      <c r="P18" s="49"/>
    </row>
    <row r="19" spans="2:16">
      <c r="B19" s="49"/>
      <c r="P19" s="49"/>
    </row>
    <row r="20" spans="2:16">
      <c r="B20" s="49"/>
      <c r="P20" s="49"/>
    </row>
    <row r="21" spans="2:16">
      <c r="B21" s="49"/>
      <c r="P21" s="49"/>
    </row>
    <row r="22" spans="2:16">
      <c r="B22" s="49"/>
      <c r="P22" s="49"/>
    </row>
    <row r="23" spans="2:16">
      <c r="B23" s="49"/>
      <c r="P23" s="49"/>
    </row>
    <row r="24" spans="2:16">
      <c r="B24" s="49"/>
      <c r="P24" s="49"/>
    </row>
    <row r="25" spans="2:16">
      <c r="B25" s="49"/>
      <c r="P25" s="49"/>
    </row>
    <row r="26" spans="2:16">
      <c r="B26" s="49"/>
      <c r="P26" s="49"/>
    </row>
    <row r="27" spans="2:16">
      <c r="B27" s="49"/>
      <c r="P27" s="49"/>
    </row>
    <row r="28" spans="2:16">
      <c r="B28" s="49"/>
      <c r="P28" s="49"/>
    </row>
    <row r="29" spans="2:16">
      <c r="B29" s="49"/>
      <c r="P29" s="49"/>
    </row>
    <row r="30" spans="2:16">
      <c r="B30" s="49"/>
      <c r="P30" s="49"/>
    </row>
    <row r="31" spans="2:16">
      <c r="B31" s="49"/>
      <c r="P31" s="49"/>
    </row>
    <row r="32" spans="2:16">
      <c r="B32" s="49"/>
      <c r="P32" s="49"/>
    </row>
    <row r="33" spans="2:16">
      <c r="B33" s="49"/>
      <c r="P33" s="49"/>
    </row>
    <row r="34" spans="2:16">
      <c r="B34" s="49"/>
      <c r="P34" s="49"/>
    </row>
    <row r="35" spans="2:16">
      <c r="B35" s="49"/>
      <c r="P35" s="49"/>
    </row>
    <row r="36" spans="2:16">
      <c r="B36" s="49"/>
      <c r="P36" s="49"/>
    </row>
    <row r="37" spans="2:16">
      <c r="B37" s="49"/>
      <c r="P37" s="49"/>
    </row>
    <row r="38" spans="2:16">
      <c r="B38" s="49"/>
      <c r="P38" s="49"/>
    </row>
    <row r="39" spans="2:16">
      <c r="B39" s="49"/>
      <c r="P39" s="49"/>
    </row>
    <row r="40" spans="2:16">
      <c r="B40" s="49"/>
      <c r="P40" s="49"/>
    </row>
    <row r="41" spans="2:16">
      <c r="B41" s="49"/>
      <c r="P41" s="49"/>
    </row>
    <row r="42" spans="2:16">
      <c r="B42" s="49"/>
      <c r="P42" s="49"/>
    </row>
    <row r="43" spans="2:16">
      <c r="B43" s="49"/>
      <c r="P43" s="49"/>
    </row>
    <row r="44" spans="2:16">
      <c r="B44" s="49"/>
      <c r="P44" s="49"/>
    </row>
    <row r="45" spans="2:16">
      <c r="B45" s="49"/>
      <c r="P45" s="49"/>
    </row>
    <row r="46" spans="2:16">
      <c r="B46" s="49"/>
      <c r="P46" s="49"/>
    </row>
    <row r="47" spans="2:16">
      <c r="B47" s="49"/>
      <c r="P47" s="49"/>
    </row>
    <row r="48" spans="2:16">
      <c r="B48" s="49"/>
      <c r="P48" s="49"/>
    </row>
    <row r="49" spans="2:16">
      <c r="B49" s="49"/>
      <c r="P49" s="49"/>
    </row>
    <row r="50" spans="2:16">
      <c r="B50" s="49"/>
      <c r="P50" s="49"/>
    </row>
    <row r="51" spans="2:16">
      <c r="B51" s="49"/>
      <c r="P51" s="49"/>
    </row>
    <row r="52" spans="2:16">
      <c r="B52" s="49"/>
      <c r="P52" s="49"/>
    </row>
    <row r="53" spans="2:16">
      <c r="B53" s="49"/>
      <c r="P53" s="49"/>
    </row>
    <row r="54" spans="2:16">
      <c r="B54" s="49"/>
      <c r="P54" s="49"/>
    </row>
    <row r="55" spans="2:16">
      <c r="B55" s="49"/>
      <c r="P55" s="49"/>
    </row>
    <row r="56" spans="2:16">
      <c r="B56" s="49"/>
      <c r="P56" s="49"/>
    </row>
    <row r="57" spans="2:16">
      <c r="B57" s="49"/>
      <c r="P57" s="49"/>
    </row>
    <row r="58" spans="2:16">
      <c r="B58" s="49"/>
      <c r="P58" s="49"/>
    </row>
    <row r="59" spans="2:16">
      <c r="B59" s="49"/>
      <c r="P59" s="49"/>
    </row>
    <row r="60" spans="2:16">
      <c r="B60" s="49"/>
      <c r="P60" s="49"/>
    </row>
    <row r="61" spans="2:16">
      <c r="B61" s="49"/>
      <c r="P61" s="49"/>
    </row>
    <row r="62" spans="2:16">
      <c r="B62" s="49"/>
      <c r="P62" s="49"/>
    </row>
    <row r="63" spans="2:16">
      <c r="B63" s="49"/>
      <c r="P63" s="49"/>
    </row>
    <row r="64" spans="2:16">
      <c r="B64" s="49"/>
      <c r="P64" s="49"/>
    </row>
    <row r="65" spans="2:16">
      <c r="B65" s="49"/>
      <c r="P65" s="49"/>
    </row>
    <row r="66" spans="2:16">
      <c r="B66" s="49"/>
      <c r="P66" s="49"/>
    </row>
    <row r="67" spans="2:16">
      <c r="B67" s="49"/>
      <c r="P67" s="49"/>
    </row>
    <row r="68" spans="2:16">
      <c r="B68" s="49"/>
      <c r="P68" s="49"/>
    </row>
    <row r="69" spans="2:16">
      <c r="B69" s="49"/>
      <c r="P69" s="49"/>
    </row>
    <row r="70" spans="2:16">
      <c r="B70" s="49"/>
      <c r="P70" s="49"/>
    </row>
    <row r="71" spans="2:16">
      <c r="B71" s="49"/>
      <c r="P71" s="49"/>
    </row>
    <row r="72" spans="2:16">
      <c r="B72" s="49"/>
      <c r="P72" s="49"/>
    </row>
    <row r="73" spans="2:16">
      <c r="B73" s="49"/>
      <c r="P73" s="49"/>
    </row>
    <row r="74" spans="2:16">
      <c r="B74" s="49"/>
      <c r="P74" s="49"/>
    </row>
    <row r="75" spans="2:16">
      <c r="B75" s="49"/>
      <c r="P75" s="49"/>
    </row>
    <row r="76" spans="2:16">
      <c r="B76" s="49"/>
      <c r="P76" s="49"/>
    </row>
    <row r="77" spans="2:16">
      <c r="B77" s="49"/>
      <c r="P77" s="49"/>
    </row>
    <row r="78" spans="2:16">
      <c r="B78" s="49"/>
      <c r="P78" s="49"/>
    </row>
    <row r="79" spans="2:16">
      <c r="B79" s="49"/>
      <c r="P79" s="49"/>
    </row>
    <row r="80" spans="2:16">
      <c r="B80" s="49"/>
      <c r="P80" s="49"/>
    </row>
    <row r="81" spans="2:16">
      <c r="B81" s="49"/>
      <c r="P81" s="49"/>
    </row>
    <row r="82" spans="2:16">
      <c r="B82" s="49"/>
      <c r="P82" s="49"/>
    </row>
    <row r="83" spans="2:16">
      <c r="B83" s="49"/>
      <c r="P83" s="49"/>
    </row>
    <row r="84" spans="2:16">
      <c r="B84" s="56"/>
      <c r="C84" s="57"/>
      <c r="D84" s="57"/>
      <c r="E84" s="57"/>
      <c r="F84" s="57"/>
      <c r="G84" s="57"/>
      <c r="H84" s="57"/>
      <c r="I84" s="57"/>
      <c r="J84" s="57"/>
      <c r="K84" s="57"/>
      <c r="L84" s="57"/>
      <c r="M84" s="57"/>
      <c r="N84" s="57"/>
      <c r="O84" s="57"/>
      <c r="P84" s="49"/>
    </row>
  </sheetData>
  <phoneticPr fontId="4"/>
  <pageMargins left="0.47244094488188981" right="0.23622047244094491" top="0.43307086614173229" bottom="0.31496062992125984" header="0.31496062992125984" footer="0.19685039370078741"/>
  <pageSetup paperSize="9" scale="75" orientation="portrait" r:id="rId1"/>
  <headerFooter scaleWithDoc="0" alignWithMargins="0">
    <oddHeader>&amp;R&amp;"ＭＳ 明朝,標準"&amp;9 2-5.歯科医療費の状況</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B1:J18"/>
  <sheetViews>
    <sheetView showGridLines="0" zoomScaleNormal="100" zoomScaleSheetLayoutView="100" workbookViewId="0"/>
  </sheetViews>
  <sheetFormatPr defaultColWidth="9" defaultRowHeight="13.5"/>
  <cols>
    <col min="1" max="1" width="4.625" style="2" customWidth="1"/>
    <col min="2" max="2" width="3.25" style="2" customWidth="1"/>
    <col min="3" max="3" width="18.75" style="2" customWidth="1"/>
    <col min="4" max="7" width="20.625" style="2" customWidth="1"/>
    <col min="8" max="8" width="20.25" style="24" customWidth="1"/>
    <col min="9" max="9" width="20.125" style="24" customWidth="1"/>
    <col min="10" max="10" width="10.375" style="24" customWidth="1"/>
    <col min="11" max="16384" width="9" style="2"/>
  </cols>
  <sheetData>
    <row r="1" spans="2:10" ht="16.5" customHeight="1">
      <c r="B1" s="2" t="s">
        <v>246</v>
      </c>
      <c r="F1" s="24"/>
      <c r="G1" s="24"/>
      <c r="H1" s="2"/>
    </row>
    <row r="2" spans="2:10" ht="16.5" customHeight="1">
      <c r="B2" s="2" t="s">
        <v>209</v>
      </c>
      <c r="F2" s="24"/>
      <c r="G2" s="25"/>
      <c r="H2" s="24" t="s">
        <v>104</v>
      </c>
      <c r="I2" s="27"/>
      <c r="J2" s="25"/>
    </row>
    <row r="3" spans="2:10" ht="16.5" customHeight="1">
      <c r="B3" s="516"/>
      <c r="C3" s="518" t="s">
        <v>95</v>
      </c>
      <c r="D3" s="520" t="s">
        <v>108</v>
      </c>
      <c r="E3" s="520" t="s">
        <v>109</v>
      </c>
      <c r="F3" s="28"/>
      <c r="G3" s="29"/>
      <c r="H3" s="514" t="s">
        <v>110</v>
      </c>
      <c r="I3" s="514" t="s">
        <v>111</v>
      </c>
      <c r="J3" s="30"/>
    </row>
    <row r="4" spans="2:10" ht="23.25" customHeight="1">
      <c r="B4" s="517"/>
      <c r="C4" s="519"/>
      <c r="D4" s="521"/>
      <c r="E4" s="521"/>
      <c r="F4" s="28"/>
      <c r="G4" s="29"/>
      <c r="H4" s="515"/>
      <c r="I4" s="515"/>
      <c r="J4" s="31"/>
    </row>
    <row r="5" spans="2:10" ht="13.5" customHeight="1">
      <c r="B5" s="32">
        <v>1</v>
      </c>
      <c r="C5" s="33" t="s">
        <v>1</v>
      </c>
      <c r="D5" s="128">
        <f>地区別_歯科医療費!I6</f>
        <v>45583.8884350566</v>
      </c>
      <c r="E5" s="128">
        <v>44456.908451000003</v>
      </c>
      <c r="F5" s="34"/>
      <c r="G5" s="35"/>
      <c r="H5" s="121">
        <f t="shared" ref="H5:H12" si="0">$D$13</f>
        <v>44456.15174059679</v>
      </c>
      <c r="I5" s="121">
        <f>$E$13</f>
        <v>44456.15174059679</v>
      </c>
      <c r="J5" s="130">
        <v>0</v>
      </c>
    </row>
    <row r="6" spans="2:10" ht="13.5" customHeight="1">
      <c r="B6" s="6">
        <v>2</v>
      </c>
      <c r="C6" s="33" t="s">
        <v>8</v>
      </c>
      <c r="D6" s="128">
        <f>地区別_歯科医療費!I7</f>
        <v>41628.755295193558</v>
      </c>
      <c r="E6" s="128">
        <v>44358.313769</v>
      </c>
      <c r="F6" s="34"/>
      <c r="G6" s="35"/>
      <c r="H6" s="121">
        <f t="shared" si="0"/>
        <v>44456.15174059679</v>
      </c>
      <c r="I6" s="121">
        <f t="shared" ref="I6:I12" si="1">$E$13</f>
        <v>44456.15174059679</v>
      </c>
      <c r="J6" s="130">
        <v>0</v>
      </c>
    </row>
    <row r="7" spans="2:10" ht="13.5" customHeight="1">
      <c r="B7" s="6">
        <v>3</v>
      </c>
      <c r="C7" s="36" t="s">
        <v>13</v>
      </c>
      <c r="D7" s="128">
        <f>地区別_歯科医療費!I8</f>
        <v>40465.294283590752</v>
      </c>
      <c r="E7" s="128">
        <v>44352.162643000003</v>
      </c>
      <c r="F7" s="34"/>
      <c r="G7" s="35"/>
      <c r="H7" s="121">
        <f t="shared" si="0"/>
        <v>44456.15174059679</v>
      </c>
      <c r="I7" s="121">
        <f t="shared" si="1"/>
        <v>44456.15174059679</v>
      </c>
      <c r="J7" s="130">
        <v>0</v>
      </c>
    </row>
    <row r="8" spans="2:10" ht="13.5" customHeight="1">
      <c r="B8" s="6">
        <v>4</v>
      </c>
      <c r="C8" s="36" t="s">
        <v>21</v>
      </c>
      <c r="D8" s="128">
        <f>地区別_歯科医療費!I9</f>
        <v>45455.175006342201</v>
      </c>
      <c r="E8" s="128">
        <v>44408.149127999997</v>
      </c>
      <c r="F8" s="34"/>
      <c r="G8" s="35"/>
      <c r="H8" s="121">
        <f t="shared" si="0"/>
        <v>44456.15174059679</v>
      </c>
      <c r="I8" s="121">
        <f t="shared" si="1"/>
        <v>44456.15174059679</v>
      </c>
      <c r="J8" s="130">
        <v>0</v>
      </c>
    </row>
    <row r="9" spans="2:10" ht="13.5" customHeight="1">
      <c r="B9" s="6">
        <v>5</v>
      </c>
      <c r="C9" s="36" t="s">
        <v>25</v>
      </c>
      <c r="D9" s="128">
        <f>地区別_歯科医療費!I10</f>
        <v>43297.684708066532</v>
      </c>
      <c r="E9" s="128">
        <v>44419.268773999996</v>
      </c>
      <c r="F9" s="34"/>
      <c r="G9" s="35"/>
      <c r="H9" s="121">
        <f t="shared" si="0"/>
        <v>44456.15174059679</v>
      </c>
      <c r="I9" s="121">
        <f t="shared" si="1"/>
        <v>44456.15174059679</v>
      </c>
      <c r="J9" s="130">
        <v>0</v>
      </c>
    </row>
    <row r="10" spans="2:10" ht="13.5" customHeight="1">
      <c r="B10" s="6">
        <v>6</v>
      </c>
      <c r="C10" s="36" t="s">
        <v>35</v>
      </c>
      <c r="D10" s="128">
        <f>地区別_歯科医療費!I11</f>
        <v>45555.429101522728</v>
      </c>
      <c r="E10" s="128">
        <v>44470.677796999997</v>
      </c>
      <c r="F10" s="34"/>
      <c r="G10" s="35"/>
      <c r="H10" s="121">
        <f t="shared" si="0"/>
        <v>44456.15174059679</v>
      </c>
      <c r="I10" s="121">
        <f t="shared" si="1"/>
        <v>44456.15174059679</v>
      </c>
      <c r="J10" s="130">
        <v>0</v>
      </c>
    </row>
    <row r="11" spans="2:10" ht="13.5" customHeight="1">
      <c r="B11" s="6">
        <v>7</v>
      </c>
      <c r="C11" s="36" t="s">
        <v>44</v>
      </c>
      <c r="D11" s="128">
        <f>地区別_歯科医療費!I12</f>
        <v>40332.14197297518</v>
      </c>
      <c r="E11" s="128">
        <v>44445.563844999997</v>
      </c>
      <c r="F11" s="34"/>
      <c r="G11" s="35"/>
      <c r="H11" s="121">
        <f t="shared" si="0"/>
        <v>44456.15174059679</v>
      </c>
      <c r="I11" s="121">
        <f t="shared" si="1"/>
        <v>44456.15174059679</v>
      </c>
      <c r="J11" s="130">
        <v>0</v>
      </c>
    </row>
    <row r="12" spans="2:10" ht="13.5" customHeight="1" thickBot="1">
      <c r="B12" s="6">
        <v>8</v>
      </c>
      <c r="C12" s="36" t="s">
        <v>57</v>
      </c>
      <c r="D12" s="128">
        <f>地区別_歯科医療費!I13</f>
        <v>45301.619766587777</v>
      </c>
      <c r="E12" s="128">
        <v>44642.784599999999</v>
      </c>
      <c r="F12" s="34"/>
      <c r="G12" s="35"/>
      <c r="H12" s="121">
        <f t="shared" si="0"/>
        <v>44456.15174059679</v>
      </c>
      <c r="I12" s="121">
        <f t="shared" si="1"/>
        <v>44456.15174059679</v>
      </c>
      <c r="J12" s="130">
        <v>999</v>
      </c>
    </row>
    <row r="13" spans="2:10" ht="13.5" customHeight="1" thickTop="1">
      <c r="B13" s="488" t="s">
        <v>0</v>
      </c>
      <c r="C13" s="489"/>
      <c r="D13" s="129">
        <f>地区別_歯科医療費!I14</f>
        <v>44456.15174059679</v>
      </c>
      <c r="E13" s="129">
        <f>D13</f>
        <v>44456.15174059679</v>
      </c>
      <c r="F13" s="34"/>
      <c r="G13" s="35"/>
      <c r="H13" s="25"/>
    </row>
    <row r="14" spans="2:10" ht="13.5" customHeight="1">
      <c r="B14" s="22" t="s">
        <v>156</v>
      </c>
    </row>
    <row r="15" spans="2:10" ht="13.5" customHeight="1">
      <c r="B15" s="22" t="s">
        <v>230</v>
      </c>
    </row>
    <row r="16" spans="2:10" ht="13.5" customHeight="1">
      <c r="B16" s="22" t="s">
        <v>105</v>
      </c>
    </row>
    <row r="17" spans="2:2">
      <c r="B17" s="37"/>
    </row>
    <row r="18" spans="2:2">
      <c r="B18" s="37"/>
    </row>
  </sheetData>
  <mergeCells count="7">
    <mergeCell ref="H3:H4"/>
    <mergeCell ref="I3:I4"/>
    <mergeCell ref="B13:C13"/>
    <mergeCell ref="B3:B4"/>
    <mergeCell ref="C3:C4"/>
    <mergeCell ref="D3:D4"/>
    <mergeCell ref="E3:E4"/>
  </mergeCells>
  <phoneticPr fontId="4"/>
  <pageMargins left="0.70866141732283472" right="0.43307086614173229" top="0.74803149606299213" bottom="0.74803149606299213" header="0.31496062992125984" footer="0.31496062992125984"/>
  <pageSetup paperSize="9" scale="75" fitToHeight="0" orientation="portrait" r:id="rId1"/>
  <headerFooter scaleWithDoc="0" alignWithMargins="0">
    <oddHeader>&amp;R&amp;"ＭＳ 明朝,標準"&amp;9 2-5.歯科医療費の状況</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2DAC8-96CF-4A63-99E9-5610EF880978}">
  <sheetPr codeName="Sheet35"/>
  <dimension ref="B1:B2"/>
  <sheetViews>
    <sheetView showGridLines="0" zoomScaleNormal="100" zoomScaleSheetLayoutView="100" workbookViewId="0"/>
  </sheetViews>
  <sheetFormatPr defaultColWidth="9" defaultRowHeight="13.5"/>
  <cols>
    <col min="1" max="1" width="4.625" style="2" customWidth="1"/>
    <col min="2" max="2" width="3.625" style="2" customWidth="1"/>
    <col min="3" max="3" width="9.625" style="2" customWidth="1"/>
    <col min="4" max="8" width="13.125" style="2" customWidth="1"/>
    <col min="9" max="9" width="12.5" style="2" customWidth="1"/>
    <col min="10" max="12" width="20.625" style="2" customWidth="1"/>
    <col min="13" max="13" width="6.625" style="2" customWidth="1"/>
    <col min="14" max="16384" width="9" style="2"/>
  </cols>
  <sheetData>
    <row r="1" spans="2:2" ht="16.5" customHeight="1">
      <c r="B1" s="2" t="s">
        <v>277</v>
      </c>
    </row>
    <row r="2" spans="2:2" ht="16.5" customHeight="1">
      <c r="B2" s="2" t="s">
        <v>209</v>
      </c>
    </row>
  </sheetData>
  <phoneticPr fontId="4"/>
  <pageMargins left="0.70866141732283472" right="0.43307086614173229" top="0.74803149606299213" bottom="0.74803149606299213" header="0.31496062992125984" footer="0.31496062992125984"/>
  <pageSetup paperSize="9" scale="75" fitToHeight="0" orientation="portrait" r:id="rId1"/>
  <headerFooter scaleWithDoc="0" alignWithMargins="0">
    <oddHeader>&amp;R&amp;"ＭＳ 明朝,標準"&amp;9 2-5.歯科医療費の状況</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B1:J3"/>
  <sheetViews>
    <sheetView showGridLines="0" zoomScaleNormal="100" zoomScaleSheetLayoutView="100" zoomScalePageLayoutView="55" workbookViewId="0"/>
  </sheetViews>
  <sheetFormatPr defaultColWidth="9" defaultRowHeight="13.5"/>
  <cols>
    <col min="1" max="1" width="4.625" style="2" customWidth="1"/>
    <col min="2" max="2" width="3.25" style="2" customWidth="1"/>
    <col min="3" max="3" width="18.75" style="2" customWidth="1"/>
    <col min="4" max="5" width="20.625" style="2" customWidth="1"/>
    <col min="6" max="6" width="12.375" style="38" customWidth="1"/>
    <col min="7" max="7" width="6.25" style="2" customWidth="1"/>
    <col min="8" max="8" width="20.625" style="2" customWidth="1"/>
    <col min="9" max="9" width="12.5" style="2" customWidth="1"/>
    <col min="10" max="10" width="20.625" style="2" customWidth="1"/>
    <col min="11" max="16384" width="9" style="2"/>
  </cols>
  <sheetData>
    <row r="1" spans="2:10" ht="16.5" customHeight="1">
      <c r="B1" s="2" t="s">
        <v>251</v>
      </c>
    </row>
    <row r="2" spans="2:10" ht="16.5" customHeight="1">
      <c r="B2" s="2" t="s">
        <v>209</v>
      </c>
    </row>
    <row r="3" spans="2:10" ht="16.5" customHeight="1">
      <c r="B3" s="2" t="s">
        <v>252</v>
      </c>
      <c r="J3" s="2" t="s">
        <v>106</v>
      </c>
    </row>
  </sheetData>
  <phoneticPr fontId="4"/>
  <pageMargins left="0.70866141732283472" right="0.43307086614173229" top="0.74803149606299213" bottom="0.74803149606299213" header="0.31496062992125984" footer="0.31496062992125984"/>
  <pageSetup paperSize="8" scale="75" fitToHeight="0" orientation="landscape" r:id="rId1"/>
  <headerFooter scaleWithDoc="0" alignWithMargins="0">
    <oddHeader>&amp;R&amp;"ＭＳ 明朝,標準"&amp;9 2-5.歯科医療費の状況</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B1:S158"/>
  <sheetViews>
    <sheetView showGridLines="0" zoomScaleNormal="100" zoomScaleSheetLayoutView="100" zoomScalePageLayoutView="85" workbookViewId="0"/>
  </sheetViews>
  <sheetFormatPr defaultColWidth="9" defaultRowHeight="13.5"/>
  <cols>
    <col min="1" max="1" width="4.625" style="2" customWidth="1"/>
    <col min="2" max="2" width="3.25" style="2" customWidth="1"/>
    <col min="3" max="3" width="18.75" style="2" customWidth="1"/>
    <col min="4" max="5" width="20.625" style="2" customWidth="1"/>
    <col min="6" max="6" width="20.625" style="25" customWidth="1"/>
    <col min="7" max="7" width="20.625" style="39" customWidth="1"/>
    <col min="8" max="8" width="3.25" style="2" customWidth="1"/>
    <col min="9" max="9" width="18.75" style="2" customWidth="1"/>
    <col min="10" max="12" width="20.625" style="2" customWidth="1"/>
    <col min="13" max="13" width="20.625" style="39" customWidth="1"/>
    <col min="14" max="17" width="21.75" style="26" customWidth="1"/>
    <col min="18" max="18" width="10.75" style="26" customWidth="1"/>
    <col min="19" max="19" width="9" style="40"/>
    <col min="20" max="16384" width="9" style="2"/>
  </cols>
  <sheetData>
    <row r="1" spans="2:18" ht="16.5" customHeight="1">
      <c r="B1" s="2" t="s">
        <v>246</v>
      </c>
    </row>
    <row r="2" spans="2:18" ht="16.5" customHeight="1">
      <c r="B2" s="2" t="s">
        <v>241</v>
      </c>
      <c r="H2" s="2" t="s">
        <v>500</v>
      </c>
      <c r="N2" s="24"/>
      <c r="O2" s="27"/>
      <c r="P2" s="25"/>
      <c r="Q2" s="25"/>
      <c r="R2" s="25"/>
    </row>
    <row r="3" spans="2:18" s="40" customFormat="1" ht="16.5" customHeight="1">
      <c r="B3" s="516"/>
      <c r="C3" s="518" t="s">
        <v>107</v>
      </c>
      <c r="D3" s="520" t="s">
        <v>108</v>
      </c>
      <c r="E3" s="520" t="s">
        <v>109</v>
      </c>
      <c r="F3" s="28"/>
      <c r="G3" s="29"/>
      <c r="H3" s="528"/>
      <c r="I3" s="530" t="s">
        <v>107</v>
      </c>
      <c r="J3" s="524" t="s">
        <v>111</v>
      </c>
      <c r="K3" s="524"/>
      <c r="L3" s="524"/>
      <c r="M3" s="29"/>
      <c r="N3" s="514" t="s">
        <v>110</v>
      </c>
      <c r="O3" s="525" t="s">
        <v>111</v>
      </c>
      <c r="P3" s="526"/>
      <c r="Q3" s="527"/>
      <c r="R3" s="41"/>
    </row>
    <row r="4" spans="2:18" s="40" customFormat="1" ht="23.25" customHeight="1">
      <c r="B4" s="517"/>
      <c r="C4" s="519"/>
      <c r="D4" s="521"/>
      <c r="E4" s="521"/>
      <c r="F4" s="28"/>
      <c r="G4" s="29"/>
      <c r="H4" s="529"/>
      <c r="I4" s="531"/>
      <c r="J4" s="225" t="s">
        <v>217</v>
      </c>
      <c r="K4" s="225" t="s">
        <v>218</v>
      </c>
      <c r="L4" s="225" t="s">
        <v>498</v>
      </c>
      <c r="M4" s="29"/>
      <c r="N4" s="515"/>
      <c r="O4" s="225" t="s">
        <v>217</v>
      </c>
      <c r="P4" s="225" t="s">
        <v>218</v>
      </c>
      <c r="Q4" s="225" t="s">
        <v>219</v>
      </c>
      <c r="R4" s="42"/>
    </row>
    <row r="5" spans="2:18" s="40" customFormat="1" ht="13.5" customHeight="1">
      <c r="B5" s="32">
        <v>1</v>
      </c>
      <c r="C5" s="12" t="s">
        <v>58</v>
      </c>
      <c r="D5" s="128">
        <f>市区町村別_歯科医療費!I6</f>
        <v>45301.619766587777</v>
      </c>
      <c r="E5" s="224">
        <v>44642.784599999999</v>
      </c>
      <c r="F5" s="43"/>
      <c r="G5" s="44"/>
      <c r="H5" s="32">
        <v>1</v>
      </c>
      <c r="I5" s="12" t="s">
        <v>58</v>
      </c>
      <c r="J5" s="224">
        <f>E5</f>
        <v>44642.784599999999</v>
      </c>
      <c r="K5" s="224">
        <f>K84</f>
        <v>43355.150377999998</v>
      </c>
      <c r="L5" s="224">
        <f>ROUND(J5,0)-ROUND(K5,0)</f>
        <v>1288</v>
      </c>
      <c r="M5" s="44"/>
      <c r="N5" s="121">
        <f t="shared" ref="N5:N68" si="0">$D$79</f>
        <v>44456.15174059679</v>
      </c>
      <c r="O5" s="121">
        <f t="shared" ref="O5:O68" si="1">$E$79</f>
        <v>44456.15174059679</v>
      </c>
      <c r="P5" s="121">
        <f>$K$158</f>
        <v>43196.247425712281</v>
      </c>
      <c r="Q5" s="121">
        <f>ROUND(O5,0)-ROUND(P5,0)</f>
        <v>1260</v>
      </c>
      <c r="R5" s="130">
        <v>0</v>
      </c>
    </row>
    <row r="6" spans="2:18" s="40" customFormat="1" ht="13.5" customHeight="1">
      <c r="B6" s="6">
        <v>2</v>
      </c>
      <c r="C6" s="12" t="s">
        <v>76</v>
      </c>
      <c r="D6" s="128">
        <f>市区町村別_歯科医療費!I7</f>
        <v>46725.080309766243</v>
      </c>
      <c r="E6" s="224">
        <v>44635.593373000003</v>
      </c>
      <c r="F6" s="43"/>
      <c r="G6" s="44"/>
      <c r="H6" s="6">
        <v>2</v>
      </c>
      <c r="I6" s="12" t="s">
        <v>76</v>
      </c>
      <c r="J6" s="224">
        <f t="shared" ref="J6:J69" si="2">E6</f>
        <v>44635.593373000003</v>
      </c>
      <c r="K6" s="224">
        <f t="shared" ref="K6:K69" si="3">K85</f>
        <v>43393.088269</v>
      </c>
      <c r="L6" s="224">
        <f t="shared" ref="L6:L69" si="4">ROUND(J6,0)-ROUND(K6,0)</f>
        <v>1243</v>
      </c>
      <c r="M6" s="44"/>
      <c r="N6" s="121">
        <f t="shared" si="0"/>
        <v>44456.15174059679</v>
      </c>
      <c r="O6" s="121">
        <f t="shared" si="1"/>
        <v>44456.15174059679</v>
      </c>
      <c r="P6" s="121">
        <f t="shared" ref="P6:P69" si="5">$K$158</f>
        <v>43196.247425712281</v>
      </c>
      <c r="Q6" s="431">
        <f t="shared" ref="Q6:Q69" si="6">ROUND(O6,0)-ROUND(P6,0)</f>
        <v>1260</v>
      </c>
      <c r="R6" s="130">
        <v>0</v>
      </c>
    </row>
    <row r="7" spans="2:18" s="40" customFormat="1" ht="13.5" customHeight="1">
      <c r="B7" s="6">
        <v>3</v>
      </c>
      <c r="C7" s="13" t="s">
        <v>77</v>
      </c>
      <c r="D7" s="128">
        <f>市区町村別_歯科医療費!I8</f>
        <v>49259.371739623501</v>
      </c>
      <c r="E7" s="224">
        <v>44671.93636</v>
      </c>
      <c r="F7" s="43"/>
      <c r="G7" s="44"/>
      <c r="H7" s="6">
        <v>3</v>
      </c>
      <c r="I7" s="13" t="s">
        <v>77</v>
      </c>
      <c r="J7" s="224">
        <f t="shared" si="2"/>
        <v>44671.93636</v>
      </c>
      <c r="K7" s="224">
        <f t="shared" si="3"/>
        <v>43419.902651999997</v>
      </c>
      <c r="L7" s="224">
        <f t="shared" si="4"/>
        <v>1252</v>
      </c>
      <c r="M7" s="44"/>
      <c r="N7" s="121">
        <f t="shared" si="0"/>
        <v>44456.15174059679</v>
      </c>
      <c r="O7" s="121">
        <f t="shared" si="1"/>
        <v>44456.15174059679</v>
      </c>
      <c r="P7" s="121">
        <f t="shared" si="5"/>
        <v>43196.247425712281</v>
      </c>
      <c r="Q7" s="431">
        <f t="shared" si="6"/>
        <v>1260</v>
      </c>
      <c r="R7" s="130">
        <v>0</v>
      </c>
    </row>
    <row r="8" spans="2:18" s="40" customFormat="1" ht="13.5" customHeight="1">
      <c r="B8" s="6">
        <v>4</v>
      </c>
      <c r="C8" s="13" t="s">
        <v>78</v>
      </c>
      <c r="D8" s="128">
        <f>市区町村別_歯科医療費!I9</f>
        <v>44744.654018971545</v>
      </c>
      <c r="E8" s="224">
        <v>44710.418387999998</v>
      </c>
      <c r="F8" s="43"/>
      <c r="G8" s="44"/>
      <c r="H8" s="6">
        <v>4</v>
      </c>
      <c r="I8" s="13" t="s">
        <v>78</v>
      </c>
      <c r="J8" s="224">
        <f t="shared" si="2"/>
        <v>44710.418387999998</v>
      </c>
      <c r="K8" s="224">
        <f t="shared" si="3"/>
        <v>43370.876659000001</v>
      </c>
      <c r="L8" s="224">
        <f t="shared" si="4"/>
        <v>1339</v>
      </c>
      <c r="M8" s="44"/>
      <c r="N8" s="121">
        <f t="shared" si="0"/>
        <v>44456.15174059679</v>
      </c>
      <c r="O8" s="121">
        <f t="shared" si="1"/>
        <v>44456.15174059679</v>
      </c>
      <c r="P8" s="121">
        <f t="shared" si="5"/>
        <v>43196.247425712281</v>
      </c>
      <c r="Q8" s="431">
        <f t="shared" si="6"/>
        <v>1260</v>
      </c>
      <c r="R8" s="130">
        <v>0</v>
      </c>
    </row>
    <row r="9" spans="2:18" s="40" customFormat="1" ht="13.5" customHeight="1">
      <c r="B9" s="6">
        <v>5</v>
      </c>
      <c r="C9" s="13" t="s">
        <v>79</v>
      </c>
      <c r="D9" s="128">
        <f>市区町村別_歯科医療費!I10</f>
        <v>41447.243255497619</v>
      </c>
      <c r="E9" s="224">
        <v>44568.878070999999</v>
      </c>
      <c r="F9" s="43"/>
      <c r="G9" s="44"/>
      <c r="H9" s="6">
        <v>5</v>
      </c>
      <c r="I9" s="13" t="s">
        <v>79</v>
      </c>
      <c r="J9" s="224">
        <f t="shared" si="2"/>
        <v>44568.878070999999</v>
      </c>
      <c r="K9" s="224">
        <f t="shared" si="3"/>
        <v>43328.008082</v>
      </c>
      <c r="L9" s="224">
        <f t="shared" si="4"/>
        <v>1241</v>
      </c>
      <c r="M9" s="44"/>
      <c r="N9" s="121">
        <f t="shared" si="0"/>
        <v>44456.15174059679</v>
      </c>
      <c r="O9" s="121">
        <f t="shared" si="1"/>
        <v>44456.15174059679</v>
      </c>
      <c r="P9" s="121">
        <f t="shared" si="5"/>
        <v>43196.247425712281</v>
      </c>
      <c r="Q9" s="431">
        <f t="shared" si="6"/>
        <v>1260</v>
      </c>
      <c r="R9" s="130">
        <v>0</v>
      </c>
    </row>
    <row r="10" spans="2:18" s="40" customFormat="1" ht="13.5" customHeight="1">
      <c r="B10" s="6">
        <v>6</v>
      </c>
      <c r="C10" s="13" t="s">
        <v>80</v>
      </c>
      <c r="D10" s="128">
        <f>市区町村別_歯科医療費!I11</f>
        <v>39698.636658031086</v>
      </c>
      <c r="E10" s="224">
        <v>44681.651460000001</v>
      </c>
      <c r="F10" s="43"/>
      <c r="G10" s="44"/>
      <c r="H10" s="6">
        <v>6</v>
      </c>
      <c r="I10" s="13" t="s">
        <v>80</v>
      </c>
      <c r="J10" s="224">
        <f t="shared" si="2"/>
        <v>44681.651460000001</v>
      </c>
      <c r="K10" s="224">
        <f t="shared" si="3"/>
        <v>43370.340466000001</v>
      </c>
      <c r="L10" s="224">
        <f t="shared" si="4"/>
        <v>1312</v>
      </c>
      <c r="M10" s="44"/>
      <c r="N10" s="121">
        <f t="shared" si="0"/>
        <v>44456.15174059679</v>
      </c>
      <c r="O10" s="121">
        <f t="shared" si="1"/>
        <v>44456.15174059679</v>
      </c>
      <c r="P10" s="121">
        <f t="shared" si="5"/>
        <v>43196.247425712281</v>
      </c>
      <c r="Q10" s="431">
        <f t="shared" si="6"/>
        <v>1260</v>
      </c>
      <c r="R10" s="130">
        <v>0</v>
      </c>
    </row>
    <row r="11" spans="2:18" s="40" customFormat="1" ht="13.5" customHeight="1">
      <c r="B11" s="6">
        <v>7</v>
      </c>
      <c r="C11" s="13" t="s">
        <v>81</v>
      </c>
      <c r="D11" s="128">
        <f>市区町村別_歯科医療費!I12</f>
        <v>39133.165788038539</v>
      </c>
      <c r="E11" s="224">
        <v>44596.379865000003</v>
      </c>
      <c r="F11" s="43"/>
      <c r="G11" s="44"/>
      <c r="H11" s="6">
        <v>7</v>
      </c>
      <c r="I11" s="13" t="s">
        <v>81</v>
      </c>
      <c r="J11" s="224">
        <f t="shared" si="2"/>
        <v>44596.379865000003</v>
      </c>
      <c r="K11" s="224">
        <f t="shared" si="3"/>
        <v>43332.765160000003</v>
      </c>
      <c r="L11" s="224">
        <f t="shared" si="4"/>
        <v>1263</v>
      </c>
      <c r="M11" s="44"/>
      <c r="N11" s="121">
        <f t="shared" si="0"/>
        <v>44456.15174059679</v>
      </c>
      <c r="O11" s="121">
        <f t="shared" si="1"/>
        <v>44456.15174059679</v>
      </c>
      <c r="P11" s="121">
        <f t="shared" si="5"/>
        <v>43196.247425712281</v>
      </c>
      <c r="Q11" s="431">
        <f t="shared" si="6"/>
        <v>1260</v>
      </c>
      <c r="R11" s="130">
        <v>0</v>
      </c>
    </row>
    <row r="12" spans="2:18" s="40" customFormat="1" ht="13.5" customHeight="1">
      <c r="B12" s="6">
        <v>8</v>
      </c>
      <c r="C12" s="13" t="s">
        <v>59</v>
      </c>
      <c r="D12" s="128">
        <f>市区町村別_歯科医療費!I13</f>
        <v>42129.758849557526</v>
      </c>
      <c r="E12" s="224">
        <v>44713.008562000003</v>
      </c>
      <c r="F12" s="43"/>
      <c r="G12" s="44"/>
      <c r="H12" s="6">
        <v>8</v>
      </c>
      <c r="I12" s="13" t="s">
        <v>59</v>
      </c>
      <c r="J12" s="224">
        <f t="shared" si="2"/>
        <v>44713.008562000003</v>
      </c>
      <c r="K12" s="224">
        <f t="shared" si="3"/>
        <v>43471.776276999997</v>
      </c>
      <c r="L12" s="224">
        <f t="shared" si="4"/>
        <v>1241</v>
      </c>
      <c r="M12" s="44"/>
      <c r="N12" s="121">
        <f t="shared" si="0"/>
        <v>44456.15174059679</v>
      </c>
      <c r="O12" s="121">
        <f t="shared" si="1"/>
        <v>44456.15174059679</v>
      </c>
      <c r="P12" s="121">
        <f t="shared" si="5"/>
        <v>43196.247425712281</v>
      </c>
      <c r="Q12" s="431">
        <f t="shared" si="6"/>
        <v>1260</v>
      </c>
      <c r="R12" s="130">
        <v>0</v>
      </c>
    </row>
    <row r="13" spans="2:18" s="40" customFormat="1" ht="13.5" customHeight="1">
      <c r="B13" s="6">
        <v>9</v>
      </c>
      <c r="C13" s="13" t="s">
        <v>82</v>
      </c>
      <c r="D13" s="128">
        <f>市区町村別_歯科医療費!I14</f>
        <v>37027.364540466391</v>
      </c>
      <c r="E13" s="224">
        <v>44642.006011999998</v>
      </c>
      <c r="F13" s="43"/>
      <c r="G13" s="44"/>
      <c r="H13" s="6">
        <v>9</v>
      </c>
      <c r="I13" s="13" t="s">
        <v>82</v>
      </c>
      <c r="J13" s="224">
        <f t="shared" si="2"/>
        <v>44642.006011999998</v>
      </c>
      <c r="K13" s="224">
        <f t="shared" si="3"/>
        <v>43370.107948999997</v>
      </c>
      <c r="L13" s="224">
        <f t="shared" si="4"/>
        <v>1272</v>
      </c>
      <c r="M13" s="44"/>
      <c r="N13" s="121">
        <f t="shared" si="0"/>
        <v>44456.15174059679</v>
      </c>
      <c r="O13" s="121">
        <f t="shared" si="1"/>
        <v>44456.15174059679</v>
      </c>
      <c r="P13" s="121">
        <f t="shared" si="5"/>
        <v>43196.247425712281</v>
      </c>
      <c r="Q13" s="431">
        <f t="shared" si="6"/>
        <v>1260</v>
      </c>
      <c r="R13" s="130">
        <v>0</v>
      </c>
    </row>
    <row r="14" spans="2:18" s="40" customFormat="1" ht="13.5" customHeight="1">
      <c r="B14" s="6">
        <v>10</v>
      </c>
      <c r="C14" s="13" t="s">
        <v>60</v>
      </c>
      <c r="D14" s="128">
        <f>市区町村別_歯科医療費!I15</f>
        <v>42396.172216865685</v>
      </c>
      <c r="E14" s="224">
        <v>44544.600290000002</v>
      </c>
      <c r="F14" s="43"/>
      <c r="G14" s="44"/>
      <c r="H14" s="6">
        <v>10</v>
      </c>
      <c r="I14" s="13" t="s">
        <v>60</v>
      </c>
      <c r="J14" s="224">
        <f t="shared" si="2"/>
        <v>44544.600290000002</v>
      </c>
      <c r="K14" s="224">
        <f t="shared" si="3"/>
        <v>43284.688347000003</v>
      </c>
      <c r="L14" s="224">
        <f t="shared" si="4"/>
        <v>1260</v>
      </c>
      <c r="M14" s="44"/>
      <c r="N14" s="121">
        <f t="shared" si="0"/>
        <v>44456.15174059679</v>
      </c>
      <c r="O14" s="121">
        <f t="shared" si="1"/>
        <v>44456.15174059679</v>
      </c>
      <c r="P14" s="121">
        <f t="shared" si="5"/>
        <v>43196.247425712281</v>
      </c>
      <c r="Q14" s="431">
        <f t="shared" si="6"/>
        <v>1260</v>
      </c>
      <c r="R14" s="130">
        <v>0</v>
      </c>
    </row>
    <row r="15" spans="2:18" s="40" customFormat="1" ht="13.5" customHeight="1">
      <c r="B15" s="6">
        <v>11</v>
      </c>
      <c r="C15" s="13" t="s">
        <v>61</v>
      </c>
      <c r="D15" s="128">
        <f>市区町村別_歯科医療費!I16</f>
        <v>41447.109129292148</v>
      </c>
      <c r="E15" s="224">
        <v>44670.231199000002</v>
      </c>
      <c r="F15" s="43"/>
      <c r="G15" s="44"/>
      <c r="H15" s="6">
        <v>11</v>
      </c>
      <c r="I15" s="13" t="s">
        <v>61</v>
      </c>
      <c r="J15" s="224">
        <f t="shared" si="2"/>
        <v>44670.231199000002</v>
      </c>
      <c r="K15" s="224">
        <f t="shared" si="3"/>
        <v>43336.260867999998</v>
      </c>
      <c r="L15" s="224">
        <f t="shared" si="4"/>
        <v>1334</v>
      </c>
      <c r="M15" s="44"/>
      <c r="N15" s="121">
        <f t="shared" si="0"/>
        <v>44456.15174059679</v>
      </c>
      <c r="O15" s="121">
        <f t="shared" si="1"/>
        <v>44456.15174059679</v>
      </c>
      <c r="P15" s="121">
        <f t="shared" si="5"/>
        <v>43196.247425712281</v>
      </c>
      <c r="Q15" s="431">
        <f t="shared" si="6"/>
        <v>1260</v>
      </c>
      <c r="R15" s="130">
        <v>0</v>
      </c>
    </row>
    <row r="16" spans="2:18" s="40" customFormat="1" ht="13.5" customHeight="1">
      <c r="B16" s="6">
        <v>12</v>
      </c>
      <c r="C16" s="13" t="s">
        <v>83</v>
      </c>
      <c r="D16" s="128">
        <f>市区町村別_歯科医療費!I17</f>
        <v>42141.129905841182</v>
      </c>
      <c r="E16" s="224">
        <v>44760.918460000001</v>
      </c>
      <c r="F16" s="43"/>
      <c r="G16" s="44"/>
      <c r="H16" s="6">
        <v>12</v>
      </c>
      <c r="I16" s="13" t="s">
        <v>83</v>
      </c>
      <c r="J16" s="224">
        <f t="shared" si="2"/>
        <v>44760.918460000001</v>
      </c>
      <c r="K16" s="224">
        <f t="shared" si="3"/>
        <v>43441.003687999997</v>
      </c>
      <c r="L16" s="224">
        <f t="shared" si="4"/>
        <v>1320</v>
      </c>
      <c r="M16" s="44"/>
      <c r="N16" s="121">
        <f t="shared" si="0"/>
        <v>44456.15174059679</v>
      </c>
      <c r="O16" s="121">
        <f t="shared" si="1"/>
        <v>44456.15174059679</v>
      </c>
      <c r="P16" s="121">
        <f t="shared" si="5"/>
        <v>43196.247425712281</v>
      </c>
      <c r="Q16" s="431">
        <f t="shared" si="6"/>
        <v>1260</v>
      </c>
      <c r="R16" s="130">
        <v>0</v>
      </c>
    </row>
    <row r="17" spans="2:18" s="40" customFormat="1" ht="13.5" customHeight="1">
      <c r="B17" s="6">
        <v>13</v>
      </c>
      <c r="C17" s="13" t="s">
        <v>84</v>
      </c>
      <c r="D17" s="128">
        <f>市区町村別_歯科医療費!I18</f>
        <v>46312.256156213931</v>
      </c>
      <c r="E17" s="224">
        <v>44714.719971999999</v>
      </c>
      <c r="F17" s="43"/>
      <c r="G17" s="44"/>
      <c r="H17" s="6">
        <v>13</v>
      </c>
      <c r="I17" s="13" t="s">
        <v>84</v>
      </c>
      <c r="J17" s="224">
        <f t="shared" si="2"/>
        <v>44714.719971999999</v>
      </c>
      <c r="K17" s="224">
        <f t="shared" si="3"/>
        <v>43434.428824000002</v>
      </c>
      <c r="L17" s="224">
        <f t="shared" si="4"/>
        <v>1281</v>
      </c>
      <c r="M17" s="44"/>
      <c r="N17" s="121">
        <f t="shared" si="0"/>
        <v>44456.15174059679</v>
      </c>
      <c r="O17" s="121">
        <f t="shared" si="1"/>
        <v>44456.15174059679</v>
      </c>
      <c r="P17" s="121">
        <f t="shared" si="5"/>
        <v>43196.247425712281</v>
      </c>
      <c r="Q17" s="431">
        <f t="shared" si="6"/>
        <v>1260</v>
      </c>
      <c r="R17" s="130">
        <v>0</v>
      </c>
    </row>
    <row r="18" spans="2:18" s="40" customFormat="1" ht="13.5" customHeight="1">
      <c r="B18" s="6">
        <v>14</v>
      </c>
      <c r="C18" s="13" t="s">
        <v>85</v>
      </c>
      <c r="D18" s="128">
        <f>市区町村別_歯科医療費!I19</f>
        <v>42754.078972467731</v>
      </c>
      <c r="E18" s="224">
        <v>44723.752651000003</v>
      </c>
      <c r="F18" s="43"/>
      <c r="G18" s="44"/>
      <c r="H18" s="6">
        <v>14</v>
      </c>
      <c r="I18" s="13" t="s">
        <v>85</v>
      </c>
      <c r="J18" s="224">
        <f t="shared" si="2"/>
        <v>44723.752651000003</v>
      </c>
      <c r="K18" s="224">
        <f t="shared" si="3"/>
        <v>43435.341438000003</v>
      </c>
      <c r="L18" s="224">
        <f t="shared" si="4"/>
        <v>1289</v>
      </c>
      <c r="M18" s="44"/>
      <c r="N18" s="121">
        <f t="shared" si="0"/>
        <v>44456.15174059679</v>
      </c>
      <c r="O18" s="121">
        <f t="shared" si="1"/>
        <v>44456.15174059679</v>
      </c>
      <c r="P18" s="121">
        <f t="shared" si="5"/>
        <v>43196.247425712281</v>
      </c>
      <c r="Q18" s="431">
        <f t="shared" si="6"/>
        <v>1260</v>
      </c>
      <c r="R18" s="130">
        <v>0</v>
      </c>
    </row>
    <row r="19" spans="2:18" s="40" customFormat="1" ht="13.5" customHeight="1">
      <c r="B19" s="6">
        <v>15</v>
      </c>
      <c r="C19" s="13" t="s">
        <v>86</v>
      </c>
      <c r="D19" s="128">
        <f>市区町村別_歯科医療費!I20</f>
        <v>42791.949122461054</v>
      </c>
      <c r="E19" s="224">
        <v>44639.400032999998</v>
      </c>
      <c r="F19" s="43"/>
      <c r="G19" s="44"/>
      <c r="H19" s="6">
        <v>15</v>
      </c>
      <c r="I19" s="13" t="s">
        <v>86</v>
      </c>
      <c r="J19" s="224">
        <f t="shared" si="2"/>
        <v>44639.400032999998</v>
      </c>
      <c r="K19" s="224">
        <f t="shared" si="3"/>
        <v>43356.145224</v>
      </c>
      <c r="L19" s="224">
        <f t="shared" si="4"/>
        <v>1283</v>
      </c>
      <c r="M19" s="44"/>
      <c r="N19" s="121">
        <f t="shared" si="0"/>
        <v>44456.15174059679</v>
      </c>
      <c r="O19" s="121">
        <f t="shared" si="1"/>
        <v>44456.15174059679</v>
      </c>
      <c r="P19" s="121">
        <f t="shared" si="5"/>
        <v>43196.247425712281</v>
      </c>
      <c r="Q19" s="431">
        <f t="shared" si="6"/>
        <v>1260</v>
      </c>
      <c r="R19" s="130">
        <v>0</v>
      </c>
    </row>
    <row r="20" spans="2:18" s="40" customFormat="1" ht="13.5" customHeight="1">
      <c r="B20" s="6">
        <v>16</v>
      </c>
      <c r="C20" s="13" t="s">
        <v>62</v>
      </c>
      <c r="D20" s="128">
        <f>市区町村別_歯科医療費!I21</f>
        <v>44104.46467503388</v>
      </c>
      <c r="E20" s="224">
        <v>44797.724281000003</v>
      </c>
      <c r="F20" s="43"/>
      <c r="G20" s="44"/>
      <c r="H20" s="6">
        <v>16</v>
      </c>
      <c r="I20" s="13" t="s">
        <v>62</v>
      </c>
      <c r="J20" s="224">
        <f t="shared" si="2"/>
        <v>44797.724281000003</v>
      </c>
      <c r="K20" s="224">
        <f t="shared" si="3"/>
        <v>43478.058788000002</v>
      </c>
      <c r="L20" s="224">
        <f t="shared" si="4"/>
        <v>1320</v>
      </c>
      <c r="M20" s="44"/>
      <c r="N20" s="121">
        <f t="shared" si="0"/>
        <v>44456.15174059679</v>
      </c>
      <c r="O20" s="121">
        <f t="shared" si="1"/>
        <v>44456.15174059679</v>
      </c>
      <c r="P20" s="121">
        <f t="shared" si="5"/>
        <v>43196.247425712281</v>
      </c>
      <c r="Q20" s="431">
        <f t="shared" si="6"/>
        <v>1260</v>
      </c>
      <c r="R20" s="130">
        <v>0</v>
      </c>
    </row>
    <row r="21" spans="2:18" s="40" customFormat="1" ht="13.5" customHeight="1">
      <c r="B21" s="6">
        <v>17</v>
      </c>
      <c r="C21" s="13" t="s">
        <v>87</v>
      </c>
      <c r="D21" s="128">
        <f>市区町村別_歯科医療費!I22</f>
        <v>44094.404255319147</v>
      </c>
      <c r="E21" s="224">
        <v>44778.514575000001</v>
      </c>
      <c r="F21" s="43"/>
      <c r="G21" s="44"/>
      <c r="H21" s="6">
        <v>17</v>
      </c>
      <c r="I21" s="13" t="s">
        <v>87</v>
      </c>
      <c r="J21" s="224">
        <f t="shared" si="2"/>
        <v>44778.514575000001</v>
      </c>
      <c r="K21" s="224">
        <f t="shared" si="3"/>
        <v>43453.742821</v>
      </c>
      <c r="L21" s="224">
        <f t="shared" si="4"/>
        <v>1325</v>
      </c>
      <c r="M21" s="44"/>
      <c r="N21" s="121">
        <f t="shared" si="0"/>
        <v>44456.15174059679</v>
      </c>
      <c r="O21" s="121">
        <f t="shared" si="1"/>
        <v>44456.15174059679</v>
      </c>
      <c r="P21" s="121">
        <f t="shared" si="5"/>
        <v>43196.247425712281</v>
      </c>
      <c r="Q21" s="431">
        <f t="shared" si="6"/>
        <v>1260</v>
      </c>
      <c r="R21" s="130">
        <v>0</v>
      </c>
    </row>
    <row r="22" spans="2:18" s="40" customFormat="1" ht="13.5" customHeight="1">
      <c r="B22" s="6">
        <v>18</v>
      </c>
      <c r="C22" s="13" t="s">
        <v>63</v>
      </c>
      <c r="D22" s="128">
        <f>市区町村別_歯科医療費!I23</f>
        <v>48456.29056830248</v>
      </c>
      <c r="E22" s="224">
        <v>44748.799914000003</v>
      </c>
      <c r="F22" s="43"/>
      <c r="G22" s="44"/>
      <c r="H22" s="6">
        <v>18</v>
      </c>
      <c r="I22" s="13" t="s">
        <v>63</v>
      </c>
      <c r="J22" s="224">
        <f t="shared" si="2"/>
        <v>44748.799914000003</v>
      </c>
      <c r="K22" s="224">
        <f t="shared" si="3"/>
        <v>43446.739791</v>
      </c>
      <c r="L22" s="224">
        <f t="shared" si="4"/>
        <v>1302</v>
      </c>
      <c r="M22" s="44"/>
      <c r="N22" s="121">
        <f t="shared" si="0"/>
        <v>44456.15174059679</v>
      </c>
      <c r="O22" s="121">
        <f t="shared" si="1"/>
        <v>44456.15174059679</v>
      </c>
      <c r="P22" s="121">
        <f t="shared" si="5"/>
        <v>43196.247425712281</v>
      </c>
      <c r="Q22" s="431">
        <f t="shared" si="6"/>
        <v>1260</v>
      </c>
      <c r="R22" s="130">
        <v>0</v>
      </c>
    </row>
    <row r="23" spans="2:18" s="40" customFormat="1" ht="13.5" customHeight="1">
      <c r="B23" s="6">
        <v>19</v>
      </c>
      <c r="C23" s="13" t="s">
        <v>88</v>
      </c>
      <c r="D23" s="128">
        <f>市区町村別_歯科医療費!I24</f>
        <v>39485.072857332096</v>
      </c>
      <c r="E23" s="224">
        <v>44676.583072000001</v>
      </c>
      <c r="F23" s="43"/>
      <c r="G23" s="44"/>
      <c r="H23" s="6">
        <v>19</v>
      </c>
      <c r="I23" s="13" t="s">
        <v>88</v>
      </c>
      <c r="J23" s="224">
        <f t="shared" si="2"/>
        <v>44676.583072000001</v>
      </c>
      <c r="K23" s="224">
        <f t="shared" si="3"/>
        <v>43427.399146000003</v>
      </c>
      <c r="L23" s="224">
        <f t="shared" si="4"/>
        <v>1250</v>
      </c>
      <c r="M23" s="44"/>
      <c r="N23" s="121">
        <f t="shared" si="0"/>
        <v>44456.15174059679</v>
      </c>
      <c r="O23" s="121">
        <f t="shared" si="1"/>
        <v>44456.15174059679</v>
      </c>
      <c r="P23" s="121">
        <f t="shared" si="5"/>
        <v>43196.247425712281</v>
      </c>
      <c r="Q23" s="431">
        <f t="shared" si="6"/>
        <v>1260</v>
      </c>
      <c r="R23" s="130">
        <v>0</v>
      </c>
    </row>
    <row r="24" spans="2:18" s="40" customFormat="1" ht="13.5" customHeight="1">
      <c r="B24" s="6">
        <v>20</v>
      </c>
      <c r="C24" s="13" t="s">
        <v>89</v>
      </c>
      <c r="D24" s="128">
        <f>市区町村別_歯科医療費!I25</f>
        <v>44050.940880392067</v>
      </c>
      <c r="E24" s="224">
        <v>44584.707749000001</v>
      </c>
      <c r="F24" s="43"/>
      <c r="G24" s="44"/>
      <c r="H24" s="6">
        <v>20</v>
      </c>
      <c r="I24" s="13" t="s">
        <v>89</v>
      </c>
      <c r="J24" s="224">
        <f t="shared" si="2"/>
        <v>44584.707749000001</v>
      </c>
      <c r="K24" s="224">
        <f t="shared" si="3"/>
        <v>43317.799048000001</v>
      </c>
      <c r="L24" s="224">
        <f t="shared" si="4"/>
        <v>1267</v>
      </c>
      <c r="M24" s="44"/>
      <c r="N24" s="121">
        <f t="shared" si="0"/>
        <v>44456.15174059679</v>
      </c>
      <c r="O24" s="121">
        <f t="shared" si="1"/>
        <v>44456.15174059679</v>
      </c>
      <c r="P24" s="121">
        <f t="shared" si="5"/>
        <v>43196.247425712281</v>
      </c>
      <c r="Q24" s="431">
        <f t="shared" si="6"/>
        <v>1260</v>
      </c>
      <c r="R24" s="130">
        <v>0</v>
      </c>
    </row>
    <row r="25" spans="2:18" s="40" customFormat="1" ht="13.5" customHeight="1">
      <c r="B25" s="6">
        <v>21</v>
      </c>
      <c r="C25" s="13" t="s">
        <v>90</v>
      </c>
      <c r="D25" s="128">
        <f>市区町村別_歯科医療費!I26</f>
        <v>45224.399175860694</v>
      </c>
      <c r="E25" s="224">
        <v>44675.381434000003</v>
      </c>
      <c r="F25" s="43"/>
      <c r="G25" s="44"/>
      <c r="H25" s="6">
        <v>21</v>
      </c>
      <c r="I25" s="13" t="s">
        <v>90</v>
      </c>
      <c r="J25" s="224">
        <f t="shared" si="2"/>
        <v>44675.381434000003</v>
      </c>
      <c r="K25" s="224">
        <f t="shared" si="3"/>
        <v>43350.793547000001</v>
      </c>
      <c r="L25" s="224">
        <f t="shared" si="4"/>
        <v>1324</v>
      </c>
      <c r="M25" s="44"/>
      <c r="N25" s="121">
        <f t="shared" si="0"/>
        <v>44456.15174059679</v>
      </c>
      <c r="O25" s="121">
        <f t="shared" si="1"/>
        <v>44456.15174059679</v>
      </c>
      <c r="P25" s="121">
        <f t="shared" si="5"/>
        <v>43196.247425712281</v>
      </c>
      <c r="Q25" s="431">
        <f t="shared" si="6"/>
        <v>1260</v>
      </c>
      <c r="R25" s="130">
        <v>0</v>
      </c>
    </row>
    <row r="26" spans="2:18" s="40" customFormat="1" ht="13.5" customHeight="1">
      <c r="B26" s="6">
        <v>22</v>
      </c>
      <c r="C26" s="13" t="s">
        <v>64</v>
      </c>
      <c r="D26" s="128">
        <f>市区町村別_歯科医療費!I27</f>
        <v>45719.079103937089</v>
      </c>
      <c r="E26" s="224">
        <v>44542.955421999999</v>
      </c>
      <c r="F26" s="43"/>
      <c r="G26" s="44"/>
      <c r="H26" s="6">
        <v>22</v>
      </c>
      <c r="I26" s="13" t="s">
        <v>64</v>
      </c>
      <c r="J26" s="224">
        <f t="shared" si="2"/>
        <v>44542.955421999999</v>
      </c>
      <c r="K26" s="224">
        <f t="shared" si="3"/>
        <v>43303.150569999998</v>
      </c>
      <c r="L26" s="224">
        <f t="shared" si="4"/>
        <v>1240</v>
      </c>
      <c r="M26" s="44"/>
      <c r="N26" s="121">
        <f t="shared" si="0"/>
        <v>44456.15174059679</v>
      </c>
      <c r="O26" s="121">
        <f t="shared" si="1"/>
        <v>44456.15174059679</v>
      </c>
      <c r="P26" s="121">
        <f t="shared" si="5"/>
        <v>43196.247425712281</v>
      </c>
      <c r="Q26" s="431">
        <f t="shared" si="6"/>
        <v>1260</v>
      </c>
      <c r="R26" s="130">
        <v>0</v>
      </c>
    </row>
    <row r="27" spans="2:18" s="40" customFormat="1" ht="13.5" customHeight="1">
      <c r="B27" s="6">
        <v>23</v>
      </c>
      <c r="C27" s="13" t="s">
        <v>91</v>
      </c>
      <c r="D27" s="128">
        <f>市区町村別_歯科医療費!I28</f>
        <v>44192.523990180765</v>
      </c>
      <c r="E27" s="224">
        <v>44727.192973999998</v>
      </c>
      <c r="F27" s="43"/>
      <c r="G27" s="44"/>
      <c r="H27" s="6">
        <v>23</v>
      </c>
      <c r="I27" s="13" t="s">
        <v>91</v>
      </c>
      <c r="J27" s="224">
        <f t="shared" si="2"/>
        <v>44727.192973999998</v>
      </c>
      <c r="K27" s="224">
        <f t="shared" si="3"/>
        <v>43371.892290000003</v>
      </c>
      <c r="L27" s="224">
        <f t="shared" si="4"/>
        <v>1355</v>
      </c>
      <c r="M27" s="44"/>
      <c r="N27" s="121">
        <f t="shared" si="0"/>
        <v>44456.15174059679</v>
      </c>
      <c r="O27" s="121">
        <f t="shared" si="1"/>
        <v>44456.15174059679</v>
      </c>
      <c r="P27" s="121">
        <f t="shared" si="5"/>
        <v>43196.247425712281</v>
      </c>
      <c r="Q27" s="431">
        <f t="shared" si="6"/>
        <v>1260</v>
      </c>
      <c r="R27" s="130">
        <v>0</v>
      </c>
    </row>
    <row r="28" spans="2:18" s="40" customFormat="1" ht="13.5" customHeight="1">
      <c r="B28" s="6">
        <v>24</v>
      </c>
      <c r="C28" s="13" t="s">
        <v>92</v>
      </c>
      <c r="D28" s="128">
        <f>市区町村別_歯科医療費!I29</f>
        <v>49473.259950430089</v>
      </c>
      <c r="E28" s="224">
        <v>44626.676884</v>
      </c>
      <c r="F28" s="43"/>
      <c r="G28" s="44"/>
      <c r="H28" s="6">
        <v>24</v>
      </c>
      <c r="I28" s="13" t="s">
        <v>92</v>
      </c>
      <c r="J28" s="224">
        <f t="shared" si="2"/>
        <v>44626.676884</v>
      </c>
      <c r="K28" s="224">
        <f t="shared" si="3"/>
        <v>43384.929055000001</v>
      </c>
      <c r="L28" s="224">
        <f t="shared" si="4"/>
        <v>1242</v>
      </c>
      <c r="M28" s="44"/>
      <c r="N28" s="121">
        <f t="shared" si="0"/>
        <v>44456.15174059679</v>
      </c>
      <c r="O28" s="121">
        <f t="shared" si="1"/>
        <v>44456.15174059679</v>
      </c>
      <c r="P28" s="121">
        <f t="shared" si="5"/>
        <v>43196.247425712281</v>
      </c>
      <c r="Q28" s="431">
        <f t="shared" si="6"/>
        <v>1260</v>
      </c>
      <c r="R28" s="130">
        <v>0</v>
      </c>
    </row>
    <row r="29" spans="2:18" s="40" customFormat="1" ht="13.5" customHeight="1">
      <c r="B29" s="6">
        <v>25</v>
      </c>
      <c r="C29" s="13" t="s">
        <v>93</v>
      </c>
      <c r="D29" s="128">
        <f>市区町村別_歯科医療費!I30</f>
        <v>41615.479681608711</v>
      </c>
      <c r="E29" s="224">
        <v>44660.138504000002</v>
      </c>
      <c r="F29" s="43"/>
      <c r="G29" s="44"/>
      <c r="H29" s="6">
        <v>25</v>
      </c>
      <c r="I29" s="13" t="s">
        <v>93</v>
      </c>
      <c r="J29" s="224">
        <f t="shared" si="2"/>
        <v>44660.138504000002</v>
      </c>
      <c r="K29" s="224">
        <f t="shared" si="3"/>
        <v>43376.141194999997</v>
      </c>
      <c r="L29" s="224">
        <f t="shared" si="4"/>
        <v>1284</v>
      </c>
      <c r="M29" s="44"/>
      <c r="N29" s="121">
        <f t="shared" si="0"/>
        <v>44456.15174059679</v>
      </c>
      <c r="O29" s="121">
        <f t="shared" si="1"/>
        <v>44456.15174059679</v>
      </c>
      <c r="P29" s="121">
        <f t="shared" si="5"/>
        <v>43196.247425712281</v>
      </c>
      <c r="Q29" s="431">
        <f t="shared" si="6"/>
        <v>1260</v>
      </c>
      <c r="R29" s="130">
        <v>0</v>
      </c>
    </row>
    <row r="30" spans="2:18" s="40" customFormat="1" ht="13.5" customHeight="1">
      <c r="B30" s="6">
        <v>26</v>
      </c>
      <c r="C30" s="13" t="s">
        <v>36</v>
      </c>
      <c r="D30" s="128">
        <f>市区町村別_歯科医療費!I31</f>
        <v>45555.429101522728</v>
      </c>
      <c r="E30" s="224">
        <v>44470.677796999997</v>
      </c>
      <c r="F30" s="43"/>
      <c r="G30" s="44"/>
      <c r="H30" s="6">
        <v>26</v>
      </c>
      <c r="I30" s="13" t="s">
        <v>36</v>
      </c>
      <c r="J30" s="224">
        <f t="shared" si="2"/>
        <v>44470.677796999997</v>
      </c>
      <c r="K30" s="224">
        <f t="shared" si="3"/>
        <v>43222.992526000002</v>
      </c>
      <c r="L30" s="224">
        <f t="shared" si="4"/>
        <v>1248</v>
      </c>
      <c r="M30" s="44"/>
      <c r="N30" s="121">
        <f t="shared" si="0"/>
        <v>44456.15174059679</v>
      </c>
      <c r="O30" s="121">
        <f t="shared" si="1"/>
        <v>44456.15174059679</v>
      </c>
      <c r="P30" s="121">
        <f t="shared" si="5"/>
        <v>43196.247425712281</v>
      </c>
      <c r="Q30" s="431">
        <f t="shared" si="6"/>
        <v>1260</v>
      </c>
      <c r="R30" s="130">
        <v>0</v>
      </c>
    </row>
    <row r="31" spans="2:18" s="40" customFormat="1" ht="13.5" customHeight="1">
      <c r="B31" s="6">
        <v>27</v>
      </c>
      <c r="C31" s="13" t="s">
        <v>37</v>
      </c>
      <c r="D31" s="128">
        <f>市区町村別_歯科医療費!I32</f>
        <v>44941.465410474171</v>
      </c>
      <c r="E31" s="224">
        <v>44651.665825999997</v>
      </c>
      <c r="F31" s="43"/>
      <c r="G31" s="44"/>
      <c r="H31" s="6">
        <v>27</v>
      </c>
      <c r="I31" s="13" t="s">
        <v>37</v>
      </c>
      <c r="J31" s="224">
        <f t="shared" si="2"/>
        <v>44651.665825999997</v>
      </c>
      <c r="K31" s="224">
        <f t="shared" si="3"/>
        <v>43375.437117000001</v>
      </c>
      <c r="L31" s="224">
        <f t="shared" si="4"/>
        <v>1277</v>
      </c>
      <c r="M31" s="44"/>
      <c r="N31" s="121">
        <f t="shared" si="0"/>
        <v>44456.15174059679</v>
      </c>
      <c r="O31" s="121">
        <f t="shared" si="1"/>
        <v>44456.15174059679</v>
      </c>
      <c r="P31" s="121">
        <f t="shared" si="5"/>
        <v>43196.247425712281</v>
      </c>
      <c r="Q31" s="431">
        <f t="shared" si="6"/>
        <v>1260</v>
      </c>
      <c r="R31" s="130">
        <v>0</v>
      </c>
    </row>
    <row r="32" spans="2:18" s="40" customFormat="1" ht="13.5" customHeight="1">
      <c r="B32" s="6">
        <v>28</v>
      </c>
      <c r="C32" s="13" t="s">
        <v>38</v>
      </c>
      <c r="D32" s="128">
        <f>市区町村別_歯科医療費!I33</f>
        <v>43971.310003762832</v>
      </c>
      <c r="E32" s="224">
        <v>44372.060953</v>
      </c>
      <c r="F32" s="43"/>
      <c r="G32" s="44"/>
      <c r="H32" s="6">
        <v>28</v>
      </c>
      <c r="I32" s="13" t="s">
        <v>38</v>
      </c>
      <c r="J32" s="224">
        <f t="shared" si="2"/>
        <v>44372.060953</v>
      </c>
      <c r="K32" s="224">
        <f t="shared" si="3"/>
        <v>43149.843324000001</v>
      </c>
      <c r="L32" s="224">
        <f t="shared" si="4"/>
        <v>1222</v>
      </c>
      <c r="M32" s="44"/>
      <c r="N32" s="121">
        <f t="shared" si="0"/>
        <v>44456.15174059679</v>
      </c>
      <c r="O32" s="121">
        <f t="shared" si="1"/>
        <v>44456.15174059679</v>
      </c>
      <c r="P32" s="121">
        <f t="shared" si="5"/>
        <v>43196.247425712281</v>
      </c>
      <c r="Q32" s="431">
        <f t="shared" si="6"/>
        <v>1260</v>
      </c>
      <c r="R32" s="130">
        <v>0</v>
      </c>
    </row>
    <row r="33" spans="2:18" s="40" customFormat="1" ht="13.5" customHeight="1">
      <c r="B33" s="6">
        <v>29</v>
      </c>
      <c r="C33" s="13" t="s">
        <v>39</v>
      </c>
      <c r="D33" s="128">
        <f>市区町村別_歯科医療費!I34</f>
        <v>45420.178925170934</v>
      </c>
      <c r="E33" s="224">
        <v>44539.896793</v>
      </c>
      <c r="F33" s="43"/>
      <c r="G33" s="44"/>
      <c r="H33" s="6">
        <v>29</v>
      </c>
      <c r="I33" s="13" t="s">
        <v>39</v>
      </c>
      <c r="J33" s="224">
        <f t="shared" si="2"/>
        <v>44539.896793</v>
      </c>
      <c r="K33" s="224">
        <f t="shared" si="3"/>
        <v>43260.48878</v>
      </c>
      <c r="L33" s="224">
        <f t="shared" si="4"/>
        <v>1280</v>
      </c>
      <c r="M33" s="44"/>
      <c r="N33" s="121">
        <f t="shared" si="0"/>
        <v>44456.15174059679</v>
      </c>
      <c r="O33" s="121">
        <f t="shared" si="1"/>
        <v>44456.15174059679</v>
      </c>
      <c r="P33" s="121">
        <f t="shared" si="5"/>
        <v>43196.247425712281</v>
      </c>
      <c r="Q33" s="431">
        <f t="shared" si="6"/>
        <v>1260</v>
      </c>
      <c r="R33" s="130">
        <v>0</v>
      </c>
    </row>
    <row r="34" spans="2:18" s="40" customFormat="1" ht="13.5" customHeight="1">
      <c r="B34" s="6">
        <v>30</v>
      </c>
      <c r="C34" s="13" t="s">
        <v>40</v>
      </c>
      <c r="D34" s="128">
        <f>市区町村別_歯科医療費!I35</f>
        <v>46413.318984072321</v>
      </c>
      <c r="E34" s="224">
        <v>44576.369879999998</v>
      </c>
      <c r="F34" s="43"/>
      <c r="G34" s="44"/>
      <c r="H34" s="6">
        <v>30</v>
      </c>
      <c r="I34" s="13" t="s">
        <v>40</v>
      </c>
      <c r="J34" s="224">
        <f t="shared" si="2"/>
        <v>44576.369879999998</v>
      </c>
      <c r="K34" s="224">
        <f t="shared" si="3"/>
        <v>43299.333652000001</v>
      </c>
      <c r="L34" s="224">
        <f t="shared" si="4"/>
        <v>1277</v>
      </c>
      <c r="M34" s="44"/>
      <c r="N34" s="121">
        <f t="shared" si="0"/>
        <v>44456.15174059679</v>
      </c>
      <c r="O34" s="121">
        <f t="shared" si="1"/>
        <v>44456.15174059679</v>
      </c>
      <c r="P34" s="121">
        <f t="shared" si="5"/>
        <v>43196.247425712281</v>
      </c>
      <c r="Q34" s="431">
        <f t="shared" si="6"/>
        <v>1260</v>
      </c>
      <c r="R34" s="130">
        <v>0</v>
      </c>
    </row>
    <row r="35" spans="2:18" s="40" customFormat="1" ht="13.5" customHeight="1">
      <c r="B35" s="6">
        <v>31</v>
      </c>
      <c r="C35" s="13" t="s">
        <v>41</v>
      </c>
      <c r="D35" s="128">
        <f>市区町村別_歯科医療費!I36</f>
        <v>45048.301595840057</v>
      </c>
      <c r="E35" s="224">
        <v>44381.699503000003</v>
      </c>
      <c r="F35" s="43"/>
      <c r="G35" s="44"/>
      <c r="H35" s="6">
        <v>31</v>
      </c>
      <c r="I35" s="13" t="s">
        <v>41</v>
      </c>
      <c r="J35" s="224">
        <f t="shared" si="2"/>
        <v>44381.699503000003</v>
      </c>
      <c r="K35" s="224">
        <f t="shared" si="3"/>
        <v>43165.799496</v>
      </c>
      <c r="L35" s="224">
        <f t="shared" si="4"/>
        <v>1216</v>
      </c>
      <c r="M35" s="44"/>
      <c r="N35" s="121">
        <f t="shared" si="0"/>
        <v>44456.15174059679</v>
      </c>
      <c r="O35" s="121">
        <f t="shared" si="1"/>
        <v>44456.15174059679</v>
      </c>
      <c r="P35" s="121">
        <f t="shared" si="5"/>
        <v>43196.247425712281</v>
      </c>
      <c r="Q35" s="431">
        <f t="shared" si="6"/>
        <v>1260</v>
      </c>
      <c r="R35" s="130">
        <v>0</v>
      </c>
    </row>
    <row r="36" spans="2:18" s="40" customFormat="1" ht="13.5" customHeight="1">
      <c r="B36" s="6">
        <v>32</v>
      </c>
      <c r="C36" s="13" t="s">
        <v>42</v>
      </c>
      <c r="D36" s="128">
        <f>市区町村別_歯科医療費!I37</f>
        <v>42537.442227338623</v>
      </c>
      <c r="E36" s="224">
        <v>44571.184486999999</v>
      </c>
      <c r="F36" s="43"/>
      <c r="G36" s="44"/>
      <c r="H36" s="6">
        <v>32</v>
      </c>
      <c r="I36" s="13" t="s">
        <v>42</v>
      </c>
      <c r="J36" s="224">
        <f t="shared" si="2"/>
        <v>44571.184486999999</v>
      </c>
      <c r="K36" s="224">
        <f t="shared" si="3"/>
        <v>43283.370766</v>
      </c>
      <c r="L36" s="224">
        <f t="shared" si="4"/>
        <v>1288</v>
      </c>
      <c r="M36" s="44"/>
      <c r="N36" s="121">
        <f t="shared" si="0"/>
        <v>44456.15174059679</v>
      </c>
      <c r="O36" s="121">
        <f t="shared" si="1"/>
        <v>44456.15174059679</v>
      </c>
      <c r="P36" s="121">
        <f t="shared" si="5"/>
        <v>43196.247425712281</v>
      </c>
      <c r="Q36" s="431">
        <f t="shared" si="6"/>
        <v>1260</v>
      </c>
      <c r="R36" s="130">
        <v>0</v>
      </c>
    </row>
    <row r="37" spans="2:18" s="40" customFormat="1" ht="13.5" customHeight="1">
      <c r="B37" s="6">
        <v>33</v>
      </c>
      <c r="C37" s="13" t="s">
        <v>43</v>
      </c>
      <c r="D37" s="128">
        <f>市区町村別_歯科医療費!I38</f>
        <v>40601.238023952093</v>
      </c>
      <c r="E37" s="224">
        <v>44333.856501000002</v>
      </c>
      <c r="F37" s="43"/>
      <c r="G37" s="44"/>
      <c r="H37" s="6">
        <v>33</v>
      </c>
      <c r="I37" s="13" t="s">
        <v>43</v>
      </c>
      <c r="J37" s="224">
        <f t="shared" si="2"/>
        <v>44333.856501000002</v>
      </c>
      <c r="K37" s="224">
        <f t="shared" si="3"/>
        <v>43172.537641000003</v>
      </c>
      <c r="L37" s="224">
        <f t="shared" si="4"/>
        <v>1161</v>
      </c>
      <c r="M37" s="44"/>
      <c r="N37" s="121">
        <f t="shared" si="0"/>
        <v>44456.15174059679</v>
      </c>
      <c r="O37" s="121">
        <f t="shared" si="1"/>
        <v>44456.15174059679</v>
      </c>
      <c r="P37" s="121">
        <f t="shared" si="5"/>
        <v>43196.247425712281</v>
      </c>
      <c r="Q37" s="431">
        <f t="shared" si="6"/>
        <v>1260</v>
      </c>
      <c r="R37" s="130">
        <v>0</v>
      </c>
    </row>
    <row r="38" spans="2:18" s="40" customFormat="1" ht="13.5" customHeight="1">
      <c r="B38" s="6">
        <v>34</v>
      </c>
      <c r="C38" s="13" t="s">
        <v>45</v>
      </c>
      <c r="D38" s="128">
        <f>市区町村別_歯科医療費!I39</f>
        <v>37631.174513559832</v>
      </c>
      <c r="E38" s="224">
        <v>44530.052076</v>
      </c>
      <c r="F38" s="43"/>
      <c r="G38" s="44"/>
      <c r="H38" s="6">
        <v>34</v>
      </c>
      <c r="I38" s="13" t="s">
        <v>45</v>
      </c>
      <c r="J38" s="224">
        <f t="shared" si="2"/>
        <v>44530.052076</v>
      </c>
      <c r="K38" s="224">
        <f t="shared" si="3"/>
        <v>43279.524880999998</v>
      </c>
      <c r="L38" s="224">
        <f t="shared" si="4"/>
        <v>1250</v>
      </c>
      <c r="M38" s="44"/>
      <c r="N38" s="121">
        <f t="shared" si="0"/>
        <v>44456.15174059679</v>
      </c>
      <c r="O38" s="121">
        <f t="shared" si="1"/>
        <v>44456.15174059679</v>
      </c>
      <c r="P38" s="121">
        <f t="shared" si="5"/>
        <v>43196.247425712281</v>
      </c>
      <c r="Q38" s="431">
        <f t="shared" si="6"/>
        <v>1260</v>
      </c>
      <c r="R38" s="130">
        <v>0</v>
      </c>
    </row>
    <row r="39" spans="2:18" s="40" customFormat="1" ht="13.5" customHeight="1">
      <c r="B39" s="6">
        <v>35</v>
      </c>
      <c r="C39" s="13" t="s">
        <v>2</v>
      </c>
      <c r="D39" s="128">
        <f>市区町村別_歯科医療費!I40</f>
        <v>44846.424186414944</v>
      </c>
      <c r="E39" s="224">
        <v>44496.988663999997</v>
      </c>
      <c r="F39" s="43"/>
      <c r="G39" s="44"/>
      <c r="H39" s="6">
        <v>35</v>
      </c>
      <c r="I39" s="13" t="s">
        <v>2</v>
      </c>
      <c r="J39" s="224">
        <f t="shared" si="2"/>
        <v>44496.988663999997</v>
      </c>
      <c r="K39" s="224">
        <f t="shared" si="3"/>
        <v>43214.392181000003</v>
      </c>
      <c r="L39" s="224">
        <f t="shared" si="4"/>
        <v>1283</v>
      </c>
      <c r="M39" s="44"/>
      <c r="N39" s="121">
        <f t="shared" si="0"/>
        <v>44456.15174059679</v>
      </c>
      <c r="O39" s="121">
        <f t="shared" si="1"/>
        <v>44456.15174059679</v>
      </c>
      <c r="P39" s="121">
        <f t="shared" si="5"/>
        <v>43196.247425712281</v>
      </c>
      <c r="Q39" s="431">
        <f t="shared" si="6"/>
        <v>1260</v>
      </c>
      <c r="R39" s="130">
        <v>0</v>
      </c>
    </row>
    <row r="40" spans="2:18" s="40" customFormat="1" ht="13.5" customHeight="1">
      <c r="B40" s="6">
        <v>36</v>
      </c>
      <c r="C40" s="13" t="s">
        <v>3</v>
      </c>
      <c r="D40" s="128">
        <f>市区町村別_歯科医療費!I41</f>
        <v>42576.143599546027</v>
      </c>
      <c r="E40" s="224">
        <v>44558.595883000002</v>
      </c>
      <c r="F40" s="43"/>
      <c r="G40" s="44"/>
      <c r="H40" s="6">
        <v>36</v>
      </c>
      <c r="I40" s="13" t="s">
        <v>3</v>
      </c>
      <c r="J40" s="224">
        <f t="shared" si="2"/>
        <v>44558.595883000002</v>
      </c>
      <c r="K40" s="224">
        <f t="shared" si="3"/>
        <v>43272.980598000002</v>
      </c>
      <c r="L40" s="224">
        <f t="shared" si="4"/>
        <v>1286</v>
      </c>
      <c r="M40" s="44"/>
      <c r="N40" s="121">
        <f t="shared" si="0"/>
        <v>44456.15174059679</v>
      </c>
      <c r="O40" s="121">
        <f t="shared" si="1"/>
        <v>44456.15174059679</v>
      </c>
      <c r="P40" s="121">
        <f t="shared" si="5"/>
        <v>43196.247425712281</v>
      </c>
      <c r="Q40" s="431">
        <f t="shared" si="6"/>
        <v>1260</v>
      </c>
      <c r="R40" s="130">
        <v>0</v>
      </c>
    </row>
    <row r="41" spans="2:18" s="40" customFormat="1" ht="13.5" customHeight="1">
      <c r="B41" s="6">
        <v>37</v>
      </c>
      <c r="C41" s="13" t="s">
        <v>4</v>
      </c>
      <c r="D41" s="128">
        <f>市区町村別_歯科医療費!I42</f>
        <v>45815.480838897922</v>
      </c>
      <c r="E41" s="224">
        <v>44479.314716000001</v>
      </c>
      <c r="F41" s="43"/>
      <c r="G41" s="44"/>
      <c r="H41" s="6">
        <v>37</v>
      </c>
      <c r="I41" s="13" t="s">
        <v>4</v>
      </c>
      <c r="J41" s="224">
        <f t="shared" si="2"/>
        <v>44479.314716000001</v>
      </c>
      <c r="K41" s="224">
        <f t="shared" si="3"/>
        <v>43213.715057000001</v>
      </c>
      <c r="L41" s="224">
        <f t="shared" si="4"/>
        <v>1265</v>
      </c>
      <c r="M41" s="44"/>
      <c r="N41" s="121">
        <f t="shared" si="0"/>
        <v>44456.15174059679</v>
      </c>
      <c r="O41" s="121">
        <f t="shared" si="1"/>
        <v>44456.15174059679</v>
      </c>
      <c r="P41" s="121">
        <f t="shared" si="5"/>
        <v>43196.247425712281</v>
      </c>
      <c r="Q41" s="431">
        <f t="shared" si="6"/>
        <v>1260</v>
      </c>
      <c r="R41" s="130">
        <v>0</v>
      </c>
    </row>
    <row r="42" spans="2:18" s="40" customFormat="1" ht="13.5" customHeight="1">
      <c r="B42" s="6">
        <v>38</v>
      </c>
      <c r="C42" s="23" t="s">
        <v>46</v>
      </c>
      <c r="D42" s="128">
        <f>市区町村別_歯科医療費!I43</f>
        <v>43510.433574207891</v>
      </c>
      <c r="E42" s="224">
        <v>44475.903451999999</v>
      </c>
      <c r="F42" s="43"/>
      <c r="G42" s="44"/>
      <c r="H42" s="6">
        <v>38</v>
      </c>
      <c r="I42" s="23" t="s">
        <v>46</v>
      </c>
      <c r="J42" s="224">
        <f t="shared" si="2"/>
        <v>44475.903451999999</v>
      </c>
      <c r="K42" s="224">
        <f t="shared" si="3"/>
        <v>43210.683126999997</v>
      </c>
      <c r="L42" s="224">
        <f t="shared" si="4"/>
        <v>1265</v>
      </c>
      <c r="M42" s="44"/>
      <c r="N42" s="121">
        <f t="shared" si="0"/>
        <v>44456.15174059679</v>
      </c>
      <c r="O42" s="121">
        <f t="shared" si="1"/>
        <v>44456.15174059679</v>
      </c>
      <c r="P42" s="121">
        <f t="shared" si="5"/>
        <v>43196.247425712281</v>
      </c>
      <c r="Q42" s="431">
        <f t="shared" si="6"/>
        <v>1260</v>
      </c>
      <c r="R42" s="130">
        <v>0</v>
      </c>
    </row>
    <row r="43" spans="2:18" s="40" customFormat="1" ht="13.5" customHeight="1">
      <c r="B43" s="6">
        <v>39</v>
      </c>
      <c r="C43" s="23" t="s">
        <v>9</v>
      </c>
      <c r="D43" s="128">
        <f>市区町村別_歯科医療費!I44</f>
        <v>40197.541856925418</v>
      </c>
      <c r="E43" s="224">
        <v>44401.898481999997</v>
      </c>
      <c r="F43" s="43"/>
      <c r="G43" s="44"/>
      <c r="H43" s="6">
        <v>39</v>
      </c>
      <c r="I43" s="23" t="s">
        <v>9</v>
      </c>
      <c r="J43" s="224">
        <f t="shared" si="2"/>
        <v>44401.898481999997</v>
      </c>
      <c r="K43" s="224">
        <f t="shared" si="3"/>
        <v>43119.614225999998</v>
      </c>
      <c r="L43" s="224">
        <f t="shared" si="4"/>
        <v>1282</v>
      </c>
      <c r="M43" s="44"/>
      <c r="N43" s="121">
        <f t="shared" si="0"/>
        <v>44456.15174059679</v>
      </c>
      <c r="O43" s="121">
        <f t="shared" si="1"/>
        <v>44456.15174059679</v>
      </c>
      <c r="P43" s="121">
        <f t="shared" si="5"/>
        <v>43196.247425712281</v>
      </c>
      <c r="Q43" s="431">
        <f t="shared" si="6"/>
        <v>1260</v>
      </c>
      <c r="R43" s="130">
        <v>0</v>
      </c>
    </row>
    <row r="44" spans="2:18" s="40" customFormat="1" ht="13.5" customHeight="1">
      <c r="B44" s="6">
        <v>40</v>
      </c>
      <c r="C44" s="23" t="s">
        <v>47</v>
      </c>
      <c r="D44" s="128">
        <f>市区町村別_歯科医療費!I45</f>
        <v>36338.908897500187</v>
      </c>
      <c r="E44" s="224">
        <v>44584.843921</v>
      </c>
      <c r="F44" s="43"/>
      <c r="G44" s="44"/>
      <c r="H44" s="6">
        <v>40</v>
      </c>
      <c r="I44" s="23" t="s">
        <v>47</v>
      </c>
      <c r="J44" s="224">
        <f t="shared" si="2"/>
        <v>44584.843921</v>
      </c>
      <c r="K44" s="224">
        <f t="shared" si="3"/>
        <v>43307.574117999997</v>
      </c>
      <c r="L44" s="224">
        <f t="shared" si="4"/>
        <v>1277</v>
      </c>
      <c r="M44" s="44"/>
      <c r="N44" s="121">
        <f t="shared" si="0"/>
        <v>44456.15174059679</v>
      </c>
      <c r="O44" s="121">
        <f t="shared" si="1"/>
        <v>44456.15174059679</v>
      </c>
      <c r="P44" s="121">
        <f t="shared" si="5"/>
        <v>43196.247425712281</v>
      </c>
      <c r="Q44" s="431">
        <f t="shared" si="6"/>
        <v>1260</v>
      </c>
      <c r="R44" s="130">
        <v>0</v>
      </c>
    </row>
    <row r="45" spans="2:18" s="40" customFormat="1" ht="13.5" customHeight="1">
      <c r="B45" s="6">
        <v>41</v>
      </c>
      <c r="C45" s="23" t="s">
        <v>14</v>
      </c>
      <c r="D45" s="128">
        <f>市区町村別_歯科医療費!I46</f>
        <v>42526.867305626707</v>
      </c>
      <c r="E45" s="224">
        <v>44547.360948000001</v>
      </c>
      <c r="F45" s="43"/>
      <c r="G45" s="44"/>
      <c r="H45" s="6">
        <v>41</v>
      </c>
      <c r="I45" s="23" t="s">
        <v>14</v>
      </c>
      <c r="J45" s="224">
        <f t="shared" si="2"/>
        <v>44547.360948000001</v>
      </c>
      <c r="K45" s="224">
        <f t="shared" si="3"/>
        <v>43219.262632999998</v>
      </c>
      <c r="L45" s="224">
        <f t="shared" si="4"/>
        <v>1328</v>
      </c>
      <c r="M45" s="44"/>
      <c r="N45" s="121">
        <f t="shared" si="0"/>
        <v>44456.15174059679</v>
      </c>
      <c r="O45" s="121">
        <f t="shared" si="1"/>
        <v>44456.15174059679</v>
      </c>
      <c r="P45" s="121">
        <f t="shared" si="5"/>
        <v>43196.247425712281</v>
      </c>
      <c r="Q45" s="431">
        <f t="shared" si="6"/>
        <v>1260</v>
      </c>
      <c r="R45" s="130">
        <v>0</v>
      </c>
    </row>
    <row r="46" spans="2:18" s="40" customFormat="1" ht="13.5" customHeight="1">
      <c r="B46" s="6">
        <v>42</v>
      </c>
      <c r="C46" s="23" t="s">
        <v>15</v>
      </c>
      <c r="D46" s="128">
        <f>市区町村別_歯科医療費!I47</f>
        <v>38177.307771332838</v>
      </c>
      <c r="E46" s="224">
        <v>44332.774784000001</v>
      </c>
      <c r="F46" s="43"/>
      <c r="G46" s="44"/>
      <c r="H46" s="6">
        <v>42</v>
      </c>
      <c r="I46" s="23" t="s">
        <v>15</v>
      </c>
      <c r="J46" s="224">
        <f t="shared" si="2"/>
        <v>44332.774784000001</v>
      </c>
      <c r="K46" s="224">
        <f t="shared" si="3"/>
        <v>43106.080900000001</v>
      </c>
      <c r="L46" s="224">
        <f t="shared" si="4"/>
        <v>1227</v>
      </c>
      <c r="M46" s="44"/>
      <c r="N46" s="121">
        <f t="shared" si="0"/>
        <v>44456.15174059679</v>
      </c>
      <c r="O46" s="121">
        <f t="shared" si="1"/>
        <v>44456.15174059679</v>
      </c>
      <c r="P46" s="121">
        <f t="shared" si="5"/>
        <v>43196.247425712281</v>
      </c>
      <c r="Q46" s="431">
        <f t="shared" si="6"/>
        <v>1260</v>
      </c>
      <c r="R46" s="130">
        <v>0</v>
      </c>
    </row>
    <row r="47" spans="2:18" s="40" customFormat="1" ht="13.5" customHeight="1">
      <c r="B47" s="6">
        <v>43</v>
      </c>
      <c r="C47" s="23" t="s">
        <v>10</v>
      </c>
      <c r="D47" s="128">
        <f>市区町村別_歯科医療費!I48</f>
        <v>44341.889516149822</v>
      </c>
      <c r="E47" s="224">
        <v>44364.079802</v>
      </c>
      <c r="F47" s="43"/>
      <c r="G47" s="44"/>
      <c r="H47" s="6">
        <v>43</v>
      </c>
      <c r="I47" s="23" t="s">
        <v>10</v>
      </c>
      <c r="J47" s="224">
        <f t="shared" si="2"/>
        <v>44364.079802</v>
      </c>
      <c r="K47" s="224">
        <f t="shared" si="3"/>
        <v>43147.029856000001</v>
      </c>
      <c r="L47" s="224">
        <f t="shared" si="4"/>
        <v>1217</v>
      </c>
      <c r="M47" s="44"/>
      <c r="N47" s="121">
        <f t="shared" si="0"/>
        <v>44456.15174059679</v>
      </c>
      <c r="O47" s="121">
        <f t="shared" si="1"/>
        <v>44456.15174059679</v>
      </c>
      <c r="P47" s="121">
        <f t="shared" si="5"/>
        <v>43196.247425712281</v>
      </c>
      <c r="Q47" s="431">
        <f t="shared" si="6"/>
        <v>1260</v>
      </c>
      <c r="R47" s="130">
        <v>0</v>
      </c>
    </row>
    <row r="48" spans="2:18" s="40" customFormat="1" ht="13.5" customHeight="1">
      <c r="B48" s="6">
        <v>44</v>
      </c>
      <c r="C48" s="23" t="s">
        <v>22</v>
      </c>
      <c r="D48" s="128">
        <f>市区町村別_歯科医療費!I49</f>
        <v>46983.368688516945</v>
      </c>
      <c r="E48" s="224">
        <v>44408.665094999997</v>
      </c>
      <c r="F48" s="43"/>
      <c r="G48" s="44"/>
      <c r="H48" s="6">
        <v>44</v>
      </c>
      <c r="I48" s="23" t="s">
        <v>22</v>
      </c>
      <c r="J48" s="224">
        <f t="shared" si="2"/>
        <v>44408.665094999997</v>
      </c>
      <c r="K48" s="224">
        <f t="shared" si="3"/>
        <v>43130.037771000003</v>
      </c>
      <c r="L48" s="224">
        <f t="shared" si="4"/>
        <v>1279</v>
      </c>
      <c r="M48" s="44"/>
      <c r="N48" s="121">
        <f t="shared" si="0"/>
        <v>44456.15174059679</v>
      </c>
      <c r="O48" s="121">
        <f t="shared" si="1"/>
        <v>44456.15174059679</v>
      </c>
      <c r="P48" s="121">
        <f t="shared" si="5"/>
        <v>43196.247425712281</v>
      </c>
      <c r="Q48" s="431">
        <f t="shared" si="6"/>
        <v>1260</v>
      </c>
      <c r="R48" s="130">
        <v>0</v>
      </c>
    </row>
    <row r="49" spans="2:18" s="40" customFormat="1" ht="13.5" customHeight="1">
      <c r="B49" s="6">
        <v>45</v>
      </c>
      <c r="C49" s="23" t="s">
        <v>48</v>
      </c>
      <c r="D49" s="128">
        <f>市区町村別_歯科医療費!I50</f>
        <v>37695.800268096515</v>
      </c>
      <c r="E49" s="224">
        <v>44606.225582999999</v>
      </c>
      <c r="F49" s="43"/>
      <c r="G49" s="44"/>
      <c r="H49" s="6">
        <v>45</v>
      </c>
      <c r="I49" s="23" t="s">
        <v>48</v>
      </c>
      <c r="J49" s="224">
        <f t="shared" si="2"/>
        <v>44606.225582999999</v>
      </c>
      <c r="K49" s="224">
        <f t="shared" si="3"/>
        <v>43332.552995999999</v>
      </c>
      <c r="L49" s="224">
        <f t="shared" si="4"/>
        <v>1273</v>
      </c>
      <c r="M49" s="44"/>
      <c r="N49" s="121">
        <f t="shared" si="0"/>
        <v>44456.15174059679</v>
      </c>
      <c r="O49" s="121">
        <f t="shared" si="1"/>
        <v>44456.15174059679</v>
      </c>
      <c r="P49" s="121">
        <f t="shared" si="5"/>
        <v>43196.247425712281</v>
      </c>
      <c r="Q49" s="431">
        <f t="shared" si="6"/>
        <v>1260</v>
      </c>
      <c r="R49" s="130">
        <v>0</v>
      </c>
    </row>
    <row r="50" spans="2:18" s="40" customFormat="1" ht="13.5" customHeight="1">
      <c r="B50" s="6">
        <v>46</v>
      </c>
      <c r="C50" s="23" t="s">
        <v>26</v>
      </c>
      <c r="D50" s="128">
        <f>市区町村別_歯科医療費!I51</f>
        <v>41540.37868456939</v>
      </c>
      <c r="E50" s="224">
        <v>44520.341037999999</v>
      </c>
      <c r="F50" s="43"/>
      <c r="G50" s="44"/>
      <c r="H50" s="6">
        <v>46</v>
      </c>
      <c r="I50" s="23" t="s">
        <v>26</v>
      </c>
      <c r="J50" s="224">
        <f t="shared" si="2"/>
        <v>44520.341037999999</v>
      </c>
      <c r="K50" s="224">
        <f t="shared" si="3"/>
        <v>43290.741471000001</v>
      </c>
      <c r="L50" s="224">
        <f t="shared" si="4"/>
        <v>1229</v>
      </c>
      <c r="M50" s="44"/>
      <c r="N50" s="121">
        <f t="shared" si="0"/>
        <v>44456.15174059679</v>
      </c>
      <c r="O50" s="121">
        <f t="shared" si="1"/>
        <v>44456.15174059679</v>
      </c>
      <c r="P50" s="121">
        <f t="shared" si="5"/>
        <v>43196.247425712281</v>
      </c>
      <c r="Q50" s="431">
        <f t="shared" si="6"/>
        <v>1260</v>
      </c>
      <c r="R50" s="130">
        <v>0</v>
      </c>
    </row>
    <row r="51" spans="2:18" s="40" customFormat="1" ht="13.5" customHeight="1">
      <c r="B51" s="6">
        <v>47</v>
      </c>
      <c r="C51" s="23" t="s">
        <v>16</v>
      </c>
      <c r="D51" s="128">
        <f>市区町村別_歯科医療費!I52</f>
        <v>38571.476405946996</v>
      </c>
      <c r="E51" s="224">
        <v>44311.751552000002</v>
      </c>
      <c r="F51" s="43"/>
      <c r="G51" s="44"/>
      <c r="H51" s="6">
        <v>47</v>
      </c>
      <c r="I51" s="23" t="s">
        <v>16</v>
      </c>
      <c r="J51" s="224">
        <f t="shared" si="2"/>
        <v>44311.751552000002</v>
      </c>
      <c r="K51" s="224">
        <f t="shared" si="3"/>
        <v>43064.158124000001</v>
      </c>
      <c r="L51" s="224">
        <f t="shared" si="4"/>
        <v>1248</v>
      </c>
      <c r="M51" s="44"/>
      <c r="N51" s="121">
        <f t="shared" si="0"/>
        <v>44456.15174059679</v>
      </c>
      <c r="O51" s="121">
        <f t="shared" si="1"/>
        <v>44456.15174059679</v>
      </c>
      <c r="P51" s="121">
        <f t="shared" si="5"/>
        <v>43196.247425712281</v>
      </c>
      <c r="Q51" s="431">
        <f t="shared" si="6"/>
        <v>1260</v>
      </c>
      <c r="R51" s="130">
        <v>0</v>
      </c>
    </row>
    <row r="52" spans="2:18" s="40" customFormat="1" ht="13.5" customHeight="1">
      <c r="B52" s="6">
        <v>48</v>
      </c>
      <c r="C52" s="23" t="s">
        <v>27</v>
      </c>
      <c r="D52" s="128">
        <f>市区町村別_歯科医療費!I53</f>
        <v>43704.229009104485</v>
      </c>
      <c r="E52" s="224">
        <v>44356.898100999999</v>
      </c>
      <c r="F52" s="43"/>
      <c r="G52" s="44"/>
      <c r="H52" s="6">
        <v>48</v>
      </c>
      <c r="I52" s="23" t="s">
        <v>27</v>
      </c>
      <c r="J52" s="224">
        <f t="shared" si="2"/>
        <v>44356.898100999999</v>
      </c>
      <c r="K52" s="224">
        <f t="shared" si="3"/>
        <v>43141.706660000003</v>
      </c>
      <c r="L52" s="224">
        <f t="shared" si="4"/>
        <v>1215</v>
      </c>
      <c r="M52" s="44"/>
      <c r="N52" s="121">
        <f t="shared" si="0"/>
        <v>44456.15174059679</v>
      </c>
      <c r="O52" s="121">
        <f t="shared" si="1"/>
        <v>44456.15174059679</v>
      </c>
      <c r="P52" s="121">
        <f t="shared" si="5"/>
        <v>43196.247425712281</v>
      </c>
      <c r="Q52" s="431">
        <f t="shared" si="6"/>
        <v>1260</v>
      </c>
      <c r="R52" s="130">
        <v>0</v>
      </c>
    </row>
    <row r="53" spans="2:18" s="40" customFormat="1" ht="13.5" customHeight="1">
      <c r="B53" s="6">
        <v>49</v>
      </c>
      <c r="C53" s="23" t="s">
        <v>28</v>
      </c>
      <c r="D53" s="128">
        <f>市区町村別_歯科医療費!I54</f>
        <v>41280.818780417976</v>
      </c>
      <c r="E53" s="224">
        <v>44425.534295999998</v>
      </c>
      <c r="F53" s="43"/>
      <c r="G53" s="44"/>
      <c r="H53" s="6">
        <v>49</v>
      </c>
      <c r="I53" s="23" t="s">
        <v>28</v>
      </c>
      <c r="J53" s="224">
        <f t="shared" si="2"/>
        <v>44425.534295999998</v>
      </c>
      <c r="K53" s="224">
        <f t="shared" si="3"/>
        <v>43106.448465000001</v>
      </c>
      <c r="L53" s="224">
        <f t="shared" si="4"/>
        <v>1320</v>
      </c>
      <c r="M53" s="44"/>
      <c r="N53" s="121">
        <f t="shared" si="0"/>
        <v>44456.15174059679</v>
      </c>
      <c r="O53" s="121">
        <f t="shared" si="1"/>
        <v>44456.15174059679</v>
      </c>
      <c r="P53" s="121">
        <f t="shared" si="5"/>
        <v>43196.247425712281</v>
      </c>
      <c r="Q53" s="431">
        <f t="shared" si="6"/>
        <v>1260</v>
      </c>
      <c r="R53" s="130">
        <v>0</v>
      </c>
    </row>
    <row r="54" spans="2:18" s="40" customFormat="1" ht="13.5" customHeight="1">
      <c r="B54" s="6">
        <v>50</v>
      </c>
      <c r="C54" s="23" t="s">
        <v>17</v>
      </c>
      <c r="D54" s="128">
        <f>市区町村別_歯科医療費!I55</f>
        <v>43519.877029544848</v>
      </c>
      <c r="E54" s="224">
        <v>44378.967588</v>
      </c>
      <c r="F54" s="43"/>
      <c r="G54" s="44"/>
      <c r="H54" s="6">
        <v>50</v>
      </c>
      <c r="I54" s="23" t="s">
        <v>17</v>
      </c>
      <c r="J54" s="224">
        <f t="shared" si="2"/>
        <v>44378.967588</v>
      </c>
      <c r="K54" s="224">
        <f t="shared" si="3"/>
        <v>43107.573621000003</v>
      </c>
      <c r="L54" s="224">
        <f t="shared" si="4"/>
        <v>1271</v>
      </c>
      <c r="M54" s="44"/>
      <c r="N54" s="121">
        <f t="shared" si="0"/>
        <v>44456.15174059679</v>
      </c>
      <c r="O54" s="121">
        <f t="shared" si="1"/>
        <v>44456.15174059679</v>
      </c>
      <c r="P54" s="121">
        <f t="shared" si="5"/>
        <v>43196.247425712281</v>
      </c>
      <c r="Q54" s="431">
        <f t="shared" si="6"/>
        <v>1260</v>
      </c>
      <c r="R54" s="130">
        <v>0</v>
      </c>
    </row>
    <row r="55" spans="2:18" s="40" customFormat="1" ht="13.5" customHeight="1">
      <c r="B55" s="6">
        <v>51</v>
      </c>
      <c r="C55" s="23" t="s">
        <v>49</v>
      </c>
      <c r="D55" s="128">
        <f>市区町村別_歯科医療費!I56</f>
        <v>43597.857598978291</v>
      </c>
      <c r="E55" s="224">
        <v>44359.802963000002</v>
      </c>
      <c r="F55" s="43"/>
      <c r="G55" s="44"/>
      <c r="H55" s="6">
        <v>51</v>
      </c>
      <c r="I55" s="23" t="s">
        <v>49</v>
      </c>
      <c r="J55" s="224">
        <f t="shared" si="2"/>
        <v>44359.802963000002</v>
      </c>
      <c r="K55" s="224">
        <f t="shared" si="3"/>
        <v>43179.435871000001</v>
      </c>
      <c r="L55" s="224">
        <f t="shared" si="4"/>
        <v>1181</v>
      </c>
      <c r="M55" s="44"/>
      <c r="N55" s="121">
        <f t="shared" si="0"/>
        <v>44456.15174059679</v>
      </c>
      <c r="O55" s="121">
        <f t="shared" si="1"/>
        <v>44456.15174059679</v>
      </c>
      <c r="P55" s="121">
        <f t="shared" si="5"/>
        <v>43196.247425712281</v>
      </c>
      <c r="Q55" s="431">
        <f t="shared" si="6"/>
        <v>1260</v>
      </c>
      <c r="R55" s="130">
        <v>0</v>
      </c>
    </row>
    <row r="56" spans="2:18" s="40" customFormat="1" ht="13.5" customHeight="1">
      <c r="B56" s="6">
        <v>52</v>
      </c>
      <c r="C56" s="23" t="s">
        <v>5</v>
      </c>
      <c r="D56" s="128">
        <f>市区町村別_歯科医療費!I57</f>
        <v>46120.242211153432</v>
      </c>
      <c r="E56" s="224">
        <v>44367.313284999997</v>
      </c>
      <c r="F56" s="43"/>
      <c r="G56" s="44"/>
      <c r="H56" s="6">
        <v>52</v>
      </c>
      <c r="I56" s="23" t="s">
        <v>5</v>
      </c>
      <c r="J56" s="224">
        <f t="shared" si="2"/>
        <v>44367.313284999997</v>
      </c>
      <c r="K56" s="224">
        <f t="shared" si="3"/>
        <v>43134.452246000001</v>
      </c>
      <c r="L56" s="224">
        <f t="shared" si="4"/>
        <v>1233</v>
      </c>
      <c r="M56" s="44"/>
      <c r="N56" s="121">
        <f t="shared" si="0"/>
        <v>44456.15174059679</v>
      </c>
      <c r="O56" s="121">
        <f t="shared" si="1"/>
        <v>44456.15174059679</v>
      </c>
      <c r="P56" s="121">
        <f t="shared" si="5"/>
        <v>43196.247425712281</v>
      </c>
      <c r="Q56" s="431">
        <f t="shared" si="6"/>
        <v>1260</v>
      </c>
      <c r="R56" s="130">
        <v>0</v>
      </c>
    </row>
    <row r="57" spans="2:18" s="40" customFormat="1" ht="13.5" customHeight="1">
      <c r="B57" s="6">
        <v>53</v>
      </c>
      <c r="C57" s="23" t="s">
        <v>23</v>
      </c>
      <c r="D57" s="128">
        <f>市区町村別_歯科医療費!I58</f>
        <v>37962.402876436026</v>
      </c>
      <c r="E57" s="224">
        <v>44459.687017999997</v>
      </c>
      <c r="F57" s="43"/>
      <c r="G57" s="44"/>
      <c r="H57" s="6">
        <v>53</v>
      </c>
      <c r="I57" s="23" t="s">
        <v>23</v>
      </c>
      <c r="J57" s="224">
        <f t="shared" si="2"/>
        <v>44459.687017999997</v>
      </c>
      <c r="K57" s="224">
        <f t="shared" si="3"/>
        <v>43199.406129000003</v>
      </c>
      <c r="L57" s="224">
        <f t="shared" si="4"/>
        <v>1261</v>
      </c>
      <c r="M57" s="44"/>
      <c r="N57" s="121">
        <f t="shared" si="0"/>
        <v>44456.15174059679</v>
      </c>
      <c r="O57" s="121">
        <f t="shared" si="1"/>
        <v>44456.15174059679</v>
      </c>
      <c r="P57" s="121">
        <f t="shared" si="5"/>
        <v>43196.247425712281</v>
      </c>
      <c r="Q57" s="431">
        <f t="shared" si="6"/>
        <v>1260</v>
      </c>
      <c r="R57" s="130">
        <v>0</v>
      </c>
    </row>
    <row r="58" spans="2:18" s="40" customFormat="1" ht="13.5" customHeight="1">
      <c r="B58" s="6">
        <v>54</v>
      </c>
      <c r="C58" s="23" t="s">
        <v>29</v>
      </c>
      <c r="D58" s="128">
        <f>市区町村別_歯科医療費!I59</f>
        <v>44380.481990422653</v>
      </c>
      <c r="E58" s="224">
        <v>44470.479224000002</v>
      </c>
      <c r="F58" s="43"/>
      <c r="G58" s="44"/>
      <c r="H58" s="6">
        <v>54</v>
      </c>
      <c r="I58" s="23" t="s">
        <v>29</v>
      </c>
      <c r="J58" s="224">
        <f t="shared" si="2"/>
        <v>44470.479224000002</v>
      </c>
      <c r="K58" s="224">
        <f t="shared" si="3"/>
        <v>43239.454587</v>
      </c>
      <c r="L58" s="224">
        <f t="shared" si="4"/>
        <v>1231</v>
      </c>
      <c r="M58" s="44"/>
      <c r="N58" s="121">
        <f t="shared" si="0"/>
        <v>44456.15174059679</v>
      </c>
      <c r="O58" s="121">
        <f t="shared" si="1"/>
        <v>44456.15174059679</v>
      </c>
      <c r="P58" s="121">
        <f t="shared" si="5"/>
        <v>43196.247425712281</v>
      </c>
      <c r="Q58" s="431">
        <f t="shared" si="6"/>
        <v>1260</v>
      </c>
      <c r="R58" s="130">
        <v>0</v>
      </c>
    </row>
    <row r="59" spans="2:18" s="40" customFormat="1" ht="13.5" customHeight="1">
      <c r="B59" s="6">
        <v>55</v>
      </c>
      <c r="C59" s="23" t="s">
        <v>18</v>
      </c>
      <c r="D59" s="128">
        <f>市区町村別_歯科医療費!I60</f>
        <v>41897.550452331248</v>
      </c>
      <c r="E59" s="224">
        <v>44459.227945999999</v>
      </c>
      <c r="F59" s="43"/>
      <c r="G59" s="44"/>
      <c r="H59" s="6">
        <v>55</v>
      </c>
      <c r="I59" s="23" t="s">
        <v>18</v>
      </c>
      <c r="J59" s="224">
        <f t="shared" si="2"/>
        <v>44459.227945999999</v>
      </c>
      <c r="K59" s="224">
        <f t="shared" si="3"/>
        <v>43138.299360999998</v>
      </c>
      <c r="L59" s="224">
        <f t="shared" si="4"/>
        <v>1321</v>
      </c>
      <c r="M59" s="44"/>
      <c r="N59" s="121">
        <f t="shared" si="0"/>
        <v>44456.15174059679</v>
      </c>
      <c r="O59" s="121">
        <f t="shared" si="1"/>
        <v>44456.15174059679</v>
      </c>
      <c r="P59" s="121">
        <f t="shared" si="5"/>
        <v>43196.247425712281</v>
      </c>
      <c r="Q59" s="431">
        <f t="shared" si="6"/>
        <v>1260</v>
      </c>
      <c r="R59" s="130">
        <v>0</v>
      </c>
    </row>
    <row r="60" spans="2:18" s="40" customFormat="1" ht="13.5" customHeight="1">
      <c r="B60" s="6">
        <v>56</v>
      </c>
      <c r="C60" s="23" t="s">
        <v>11</v>
      </c>
      <c r="D60" s="128">
        <f>市区町村別_歯科医療費!I61</f>
        <v>38512.04042956412</v>
      </c>
      <c r="E60" s="224">
        <v>44257.939027</v>
      </c>
      <c r="F60" s="43"/>
      <c r="G60" s="44"/>
      <c r="H60" s="6">
        <v>56</v>
      </c>
      <c r="I60" s="23" t="s">
        <v>11</v>
      </c>
      <c r="J60" s="224">
        <f t="shared" si="2"/>
        <v>44257.939027</v>
      </c>
      <c r="K60" s="224">
        <f t="shared" si="3"/>
        <v>43018.199557</v>
      </c>
      <c r="L60" s="224">
        <f t="shared" si="4"/>
        <v>1240</v>
      </c>
      <c r="M60" s="44"/>
      <c r="N60" s="121">
        <f t="shared" si="0"/>
        <v>44456.15174059679</v>
      </c>
      <c r="O60" s="121">
        <f t="shared" si="1"/>
        <v>44456.15174059679</v>
      </c>
      <c r="P60" s="121">
        <f t="shared" si="5"/>
        <v>43196.247425712281</v>
      </c>
      <c r="Q60" s="431">
        <f t="shared" si="6"/>
        <v>1260</v>
      </c>
      <c r="R60" s="130">
        <v>0</v>
      </c>
    </row>
    <row r="61" spans="2:18" s="40" customFormat="1" ht="13.5" customHeight="1">
      <c r="B61" s="6">
        <v>57</v>
      </c>
      <c r="C61" s="23" t="s">
        <v>50</v>
      </c>
      <c r="D61" s="128">
        <f>市区町村別_歯科医療費!I62</f>
        <v>44209.705046973999</v>
      </c>
      <c r="E61" s="224">
        <v>44524.359189000003</v>
      </c>
      <c r="F61" s="43"/>
      <c r="G61" s="44"/>
      <c r="H61" s="6">
        <v>57</v>
      </c>
      <c r="I61" s="23" t="s">
        <v>50</v>
      </c>
      <c r="J61" s="224">
        <f t="shared" si="2"/>
        <v>44524.359189000003</v>
      </c>
      <c r="K61" s="224">
        <f t="shared" si="3"/>
        <v>43316.277241999996</v>
      </c>
      <c r="L61" s="224">
        <f t="shared" si="4"/>
        <v>1208</v>
      </c>
      <c r="M61" s="44"/>
      <c r="N61" s="121">
        <f t="shared" si="0"/>
        <v>44456.15174059679</v>
      </c>
      <c r="O61" s="121">
        <f t="shared" si="1"/>
        <v>44456.15174059679</v>
      </c>
      <c r="P61" s="121">
        <f t="shared" si="5"/>
        <v>43196.247425712281</v>
      </c>
      <c r="Q61" s="431">
        <f t="shared" si="6"/>
        <v>1260</v>
      </c>
      <c r="R61" s="130">
        <v>0</v>
      </c>
    </row>
    <row r="62" spans="2:18" s="40" customFormat="1" ht="13.5" customHeight="1">
      <c r="B62" s="6">
        <v>58</v>
      </c>
      <c r="C62" s="23" t="s">
        <v>30</v>
      </c>
      <c r="D62" s="128">
        <f>市区町村別_歯科医療費!I63</f>
        <v>44268.073077282497</v>
      </c>
      <c r="E62" s="224">
        <v>44507.000506999997</v>
      </c>
      <c r="F62" s="43"/>
      <c r="G62" s="44"/>
      <c r="H62" s="6">
        <v>58</v>
      </c>
      <c r="I62" s="23" t="s">
        <v>30</v>
      </c>
      <c r="J62" s="224">
        <f t="shared" si="2"/>
        <v>44507.000506999997</v>
      </c>
      <c r="K62" s="224">
        <f t="shared" si="3"/>
        <v>43229.807508999998</v>
      </c>
      <c r="L62" s="224">
        <f t="shared" si="4"/>
        <v>1277</v>
      </c>
      <c r="M62" s="44"/>
      <c r="N62" s="121">
        <f t="shared" si="0"/>
        <v>44456.15174059679</v>
      </c>
      <c r="O62" s="121">
        <f t="shared" si="1"/>
        <v>44456.15174059679</v>
      </c>
      <c r="P62" s="121">
        <f t="shared" si="5"/>
        <v>43196.247425712281</v>
      </c>
      <c r="Q62" s="431">
        <f t="shared" si="6"/>
        <v>1260</v>
      </c>
      <c r="R62" s="130">
        <v>0</v>
      </c>
    </row>
    <row r="63" spans="2:18" s="40" customFormat="1" ht="13.5" customHeight="1">
      <c r="B63" s="6">
        <v>59</v>
      </c>
      <c r="C63" s="23" t="s">
        <v>24</v>
      </c>
      <c r="D63" s="128">
        <f>市区町村別_歯科医療費!I64</f>
        <v>45299.713516128613</v>
      </c>
      <c r="E63" s="224">
        <v>44412.302745000001</v>
      </c>
      <c r="F63" s="43"/>
      <c r="G63" s="44"/>
      <c r="H63" s="6">
        <v>59</v>
      </c>
      <c r="I63" s="23" t="s">
        <v>24</v>
      </c>
      <c r="J63" s="224">
        <f t="shared" si="2"/>
        <v>44412.302745000001</v>
      </c>
      <c r="K63" s="224">
        <f t="shared" si="3"/>
        <v>43121.767670000001</v>
      </c>
      <c r="L63" s="224">
        <f t="shared" si="4"/>
        <v>1290</v>
      </c>
      <c r="M63" s="44"/>
      <c r="N63" s="121">
        <f t="shared" si="0"/>
        <v>44456.15174059679</v>
      </c>
      <c r="O63" s="121">
        <f t="shared" si="1"/>
        <v>44456.15174059679</v>
      </c>
      <c r="P63" s="121">
        <f t="shared" si="5"/>
        <v>43196.247425712281</v>
      </c>
      <c r="Q63" s="431">
        <f t="shared" si="6"/>
        <v>1260</v>
      </c>
      <c r="R63" s="130">
        <v>0</v>
      </c>
    </row>
    <row r="64" spans="2:18" s="40" customFormat="1" ht="13.5" customHeight="1">
      <c r="B64" s="6">
        <v>60</v>
      </c>
      <c r="C64" s="23" t="s">
        <v>51</v>
      </c>
      <c r="D64" s="128">
        <f>市区町村別_歯科医療費!I65</f>
        <v>35969.953967777445</v>
      </c>
      <c r="E64" s="224">
        <v>44352.962364999999</v>
      </c>
      <c r="F64" s="43"/>
      <c r="G64" s="44"/>
      <c r="H64" s="6">
        <v>60</v>
      </c>
      <c r="I64" s="23" t="s">
        <v>51</v>
      </c>
      <c r="J64" s="224">
        <f t="shared" si="2"/>
        <v>44352.962364999999</v>
      </c>
      <c r="K64" s="224">
        <f t="shared" si="3"/>
        <v>43139.032938999997</v>
      </c>
      <c r="L64" s="224">
        <f t="shared" si="4"/>
        <v>1214</v>
      </c>
      <c r="M64" s="44"/>
      <c r="N64" s="121">
        <f t="shared" si="0"/>
        <v>44456.15174059679</v>
      </c>
      <c r="O64" s="121">
        <f t="shared" si="1"/>
        <v>44456.15174059679</v>
      </c>
      <c r="P64" s="121">
        <f t="shared" si="5"/>
        <v>43196.247425712281</v>
      </c>
      <c r="Q64" s="431">
        <f t="shared" si="6"/>
        <v>1260</v>
      </c>
      <c r="R64" s="130">
        <v>0</v>
      </c>
    </row>
    <row r="65" spans="2:18" s="40" customFormat="1" ht="13.5" customHeight="1">
      <c r="B65" s="6">
        <v>61</v>
      </c>
      <c r="C65" s="23" t="s">
        <v>19</v>
      </c>
      <c r="D65" s="128">
        <f>市区町村別_歯科医療費!I66</f>
        <v>38479.28498235227</v>
      </c>
      <c r="E65" s="224">
        <v>44227.754790999999</v>
      </c>
      <c r="F65" s="43"/>
      <c r="G65" s="44"/>
      <c r="H65" s="6">
        <v>61</v>
      </c>
      <c r="I65" s="23" t="s">
        <v>19</v>
      </c>
      <c r="J65" s="224">
        <f t="shared" si="2"/>
        <v>44227.754790999999</v>
      </c>
      <c r="K65" s="224">
        <f t="shared" si="3"/>
        <v>42991.130161000001</v>
      </c>
      <c r="L65" s="224">
        <f t="shared" si="4"/>
        <v>1237</v>
      </c>
      <c r="M65" s="44"/>
      <c r="N65" s="121">
        <f t="shared" si="0"/>
        <v>44456.15174059679</v>
      </c>
      <c r="O65" s="121">
        <f t="shared" si="1"/>
        <v>44456.15174059679</v>
      </c>
      <c r="P65" s="121">
        <f t="shared" si="5"/>
        <v>43196.247425712281</v>
      </c>
      <c r="Q65" s="431">
        <f t="shared" si="6"/>
        <v>1260</v>
      </c>
      <c r="R65" s="130">
        <v>0</v>
      </c>
    </row>
    <row r="66" spans="2:18" s="40" customFormat="1" ht="13.5" customHeight="1">
      <c r="B66" s="6">
        <v>62</v>
      </c>
      <c r="C66" s="23" t="s">
        <v>20</v>
      </c>
      <c r="D66" s="128">
        <f>市区町村別_歯科医療費!I67</f>
        <v>40444.238400370574</v>
      </c>
      <c r="E66" s="224">
        <v>44321.910338000002</v>
      </c>
      <c r="F66" s="43"/>
      <c r="G66" s="44"/>
      <c r="H66" s="6">
        <v>62</v>
      </c>
      <c r="I66" s="23" t="s">
        <v>20</v>
      </c>
      <c r="J66" s="224">
        <f t="shared" si="2"/>
        <v>44321.910338000002</v>
      </c>
      <c r="K66" s="224">
        <f t="shared" si="3"/>
        <v>43060.432891999997</v>
      </c>
      <c r="L66" s="224">
        <f t="shared" si="4"/>
        <v>1262</v>
      </c>
      <c r="M66" s="44"/>
      <c r="N66" s="121">
        <f t="shared" si="0"/>
        <v>44456.15174059679</v>
      </c>
      <c r="O66" s="121">
        <f t="shared" si="1"/>
        <v>44456.15174059679</v>
      </c>
      <c r="P66" s="121">
        <f t="shared" si="5"/>
        <v>43196.247425712281</v>
      </c>
      <c r="Q66" s="431">
        <f t="shared" si="6"/>
        <v>1260</v>
      </c>
      <c r="R66" s="130">
        <v>0</v>
      </c>
    </row>
    <row r="67" spans="2:18" s="40" customFormat="1" ht="13.5" customHeight="1">
      <c r="B67" s="6">
        <v>63</v>
      </c>
      <c r="C67" s="23" t="s">
        <v>31</v>
      </c>
      <c r="D67" s="128">
        <f>市区町村別_歯科医療費!I68</f>
        <v>44194.907161803712</v>
      </c>
      <c r="E67" s="224">
        <v>44350.595515000001</v>
      </c>
      <c r="F67" s="43"/>
      <c r="G67" s="44"/>
      <c r="H67" s="6">
        <v>63</v>
      </c>
      <c r="I67" s="23" t="s">
        <v>31</v>
      </c>
      <c r="J67" s="224">
        <f t="shared" si="2"/>
        <v>44350.595515000001</v>
      </c>
      <c r="K67" s="224">
        <f t="shared" si="3"/>
        <v>43121.701832999999</v>
      </c>
      <c r="L67" s="224">
        <f t="shared" si="4"/>
        <v>1229</v>
      </c>
      <c r="M67" s="44"/>
      <c r="N67" s="121">
        <f t="shared" si="0"/>
        <v>44456.15174059679</v>
      </c>
      <c r="O67" s="121">
        <f t="shared" si="1"/>
        <v>44456.15174059679</v>
      </c>
      <c r="P67" s="121">
        <f t="shared" si="5"/>
        <v>43196.247425712281</v>
      </c>
      <c r="Q67" s="431">
        <f t="shared" si="6"/>
        <v>1260</v>
      </c>
      <c r="R67" s="130">
        <v>0</v>
      </c>
    </row>
    <row r="68" spans="2:18" s="40" customFormat="1" ht="13.5" customHeight="1">
      <c r="B68" s="6">
        <v>64</v>
      </c>
      <c r="C68" s="23" t="s">
        <v>52</v>
      </c>
      <c r="D68" s="128">
        <f>市区町村別_歯科医療費!I69</f>
        <v>41950.917282575683</v>
      </c>
      <c r="E68" s="224">
        <v>44395.244298999998</v>
      </c>
      <c r="F68" s="43"/>
      <c r="G68" s="44"/>
      <c r="H68" s="6">
        <v>64</v>
      </c>
      <c r="I68" s="23" t="s">
        <v>52</v>
      </c>
      <c r="J68" s="224">
        <f t="shared" si="2"/>
        <v>44395.244298999998</v>
      </c>
      <c r="K68" s="224">
        <f t="shared" si="3"/>
        <v>43195.086864999997</v>
      </c>
      <c r="L68" s="224">
        <f t="shared" si="4"/>
        <v>1200</v>
      </c>
      <c r="M68" s="44"/>
      <c r="N68" s="121">
        <f t="shared" si="0"/>
        <v>44456.15174059679</v>
      </c>
      <c r="O68" s="121">
        <f t="shared" si="1"/>
        <v>44456.15174059679</v>
      </c>
      <c r="P68" s="121">
        <f t="shared" si="5"/>
        <v>43196.247425712281</v>
      </c>
      <c r="Q68" s="431">
        <f t="shared" si="6"/>
        <v>1260</v>
      </c>
      <c r="R68" s="130">
        <v>0</v>
      </c>
    </row>
    <row r="69" spans="2:18" s="40" customFormat="1" ht="13.5" customHeight="1">
      <c r="B69" s="6">
        <v>65</v>
      </c>
      <c r="C69" s="23" t="s">
        <v>12</v>
      </c>
      <c r="D69" s="128">
        <f>市区町村別_歯科医療費!I70</f>
        <v>38412.726900225367</v>
      </c>
      <c r="E69" s="224">
        <v>44253.137091999997</v>
      </c>
      <c r="F69" s="43"/>
      <c r="G69" s="44"/>
      <c r="H69" s="6">
        <v>65</v>
      </c>
      <c r="I69" s="23" t="s">
        <v>12</v>
      </c>
      <c r="J69" s="224">
        <f t="shared" si="2"/>
        <v>44253.137091999997</v>
      </c>
      <c r="K69" s="224">
        <f t="shared" si="3"/>
        <v>43110.226618000001</v>
      </c>
      <c r="L69" s="224">
        <f t="shared" si="4"/>
        <v>1143</v>
      </c>
      <c r="M69" s="44"/>
      <c r="N69" s="121">
        <f t="shared" ref="N69:N78" si="7">$D$79</f>
        <v>44456.15174059679</v>
      </c>
      <c r="O69" s="121">
        <f t="shared" ref="O69:O78" si="8">$E$79</f>
        <v>44456.15174059679</v>
      </c>
      <c r="P69" s="121">
        <f t="shared" si="5"/>
        <v>43196.247425712281</v>
      </c>
      <c r="Q69" s="431">
        <f t="shared" si="6"/>
        <v>1260</v>
      </c>
      <c r="R69" s="130">
        <v>0</v>
      </c>
    </row>
    <row r="70" spans="2:18" s="40" customFormat="1" ht="13.5" customHeight="1">
      <c r="B70" s="6">
        <v>66</v>
      </c>
      <c r="C70" s="23" t="s">
        <v>6</v>
      </c>
      <c r="D70" s="128">
        <f>市区町村別_歯科医療費!I71</f>
        <v>46877.816183816183</v>
      </c>
      <c r="E70" s="224">
        <v>44187.918594000002</v>
      </c>
      <c r="F70" s="43"/>
      <c r="G70" s="44"/>
      <c r="H70" s="6">
        <v>66</v>
      </c>
      <c r="I70" s="23" t="s">
        <v>6</v>
      </c>
      <c r="J70" s="224">
        <f t="shared" ref="J70:J78" si="9">E70</f>
        <v>44187.918594000002</v>
      </c>
      <c r="K70" s="224">
        <f t="shared" ref="K70:K78" si="10">K149</f>
        <v>42988.345818000002</v>
      </c>
      <c r="L70" s="224">
        <f t="shared" ref="L70:L78" si="11">ROUND(J70,0)-ROUND(K70,0)</f>
        <v>1200</v>
      </c>
      <c r="M70" s="44"/>
      <c r="N70" s="121">
        <f t="shared" si="7"/>
        <v>44456.15174059679</v>
      </c>
      <c r="O70" s="121">
        <f t="shared" si="8"/>
        <v>44456.15174059679</v>
      </c>
      <c r="P70" s="121">
        <f t="shared" ref="P70:P78" si="12">$K$158</f>
        <v>43196.247425712281</v>
      </c>
      <c r="Q70" s="431">
        <f t="shared" ref="Q70:Q78" si="13">ROUND(O70,0)-ROUND(P70,0)</f>
        <v>1260</v>
      </c>
      <c r="R70" s="130">
        <v>0</v>
      </c>
    </row>
    <row r="71" spans="2:18" s="40" customFormat="1" ht="13.5" customHeight="1">
      <c r="B71" s="6">
        <v>67</v>
      </c>
      <c r="C71" s="23" t="s">
        <v>7</v>
      </c>
      <c r="D71" s="128">
        <f>市区町村別_歯科医療費!I72</f>
        <v>37637.12907671107</v>
      </c>
      <c r="E71" s="224">
        <v>44564.671996999998</v>
      </c>
      <c r="F71" s="43"/>
      <c r="G71" s="44"/>
      <c r="H71" s="6">
        <v>67</v>
      </c>
      <c r="I71" s="23" t="s">
        <v>7</v>
      </c>
      <c r="J71" s="224">
        <f t="shared" si="9"/>
        <v>44564.671996999998</v>
      </c>
      <c r="K71" s="224">
        <f t="shared" si="10"/>
        <v>43495.155217</v>
      </c>
      <c r="L71" s="224">
        <f t="shared" si="11"/>
        <v>1070</v>
      </c>
      <c r="M71" s="44"/>
      <c r="N71" s="121">
        <f t="shared" si="7"/>
        <v>44456.15174059679</v>
      </c>
      <c r="O71" s="121">
        <f t="shared" si="8"/>
        <v>44456.15174059679</v>
      </c>
      <c r="P71" s="121">
        <f t="shared" si="12"/>
        <v>43196.247425712281</v>
      </c>
      <c r="Q71" s="431">
        <f t="shared" si="13"/>
        <v>1260</v>
      </c>
      <c r="R71" s="130">
        <v>0</v>
      </c>
    </row>
    <row r="72" spans="2:18" s="40" customFormat="1" ht="13.5" customHeight="1">
      <c r="B72" s="6">
        <v>68</v>
      </c>
      <c r="C72" s="23" t="s">
        <v>53</v>
      </c>
      <c r="D72" s="128">
        <f>市区町村別_歯科医療費!I73</f>
        <v>42400.718439958946</v>
      </c>
      <c r="E72" s="224">
        <v>44571.843971000002</v>
      </c>
      <c r="F72" s="43"/>
      <c r="G72" s="44"/>
      <c r="H72" s="6">
        <v>68</v>
      </c>
      <c r="I72" s="23" t="s">
        <v>53</v>
      </c>
      <c r="J72" s="224">
        <f t="shared" si="9"/>
        <v>44571.843971000002</v>
      </c>
      <c r="K72" s="224">
        <f t="shared" si="10"/>
        <v>43439.771212</v>
      </c>
      <c r="L72" s="224">
        <f t="shared" si="11"/>
        <v>1132</v>
      </c>
      <c r="M72" s="44"/>
      <c r="N72" s="121">
        <f t="shared" si="7"/>
        <v>44456.15174059679</v>
      </c>
      <c r="O72" s="121">
        <f t="shared" si="8"/>
        <v>44456.15174059679</v>
      </c>
      <c r="P72" s="121">
        <f t="shared" si="12"/>
        <v>43196.247425712281</v>
      </c>
      <c r="Q72" s="431">
        <f t="shared" si="13"/>
        <v>1260</v>
      </c>
      <c r="R72" s="130">
        <v>0</v>
      </c>
    </row>
    <row r="73" spans="2:18" s="40" customFormat="1" ht="13.5" customHeight="1">
      <c r="B73" s="6">
        <v>69</v>
      </c>
      <c r="C73" s="23" t="s">
        <v>54</v>
      </c>
      <c r="D73" s="128">
        <f>市区町村別_歯科医療費!I74</f>
        <v>35540.846367490136</v>
      </c>
      <c r="E73" s="224">
        <v>44154.057875999999</v>
      </c>
      <c r="F73" s="43"/>
      <c r="G73" s="44"/>
      <c r="H73" s="6">
        <v>69</v>
      </c>
      <c r="I73" s="23" t="s">
        <v>54</v>
      </c>
      <c r="J73" s="224">
        <f t="shared" si="9"/>
        <v>44154.057875999999</v>
      </c>
      <c r="K73" s="224">
        <f t="shared" si="10"/>
        <v>43034.481800000001</v>
      </c>
      <c r="L73" s="224">
        <f t="shared" si="11"/>
        <v>1120</v>
      </c>
      <c r="M73" s="44"/>
      <c r="N73" s="121">
        <f t="shared" si="7"/>
        <v>44456.15174059679</v>
      </c>
      <c r="O73" s="121">
        <f t="shared" si="8"/>
        <v>44456.15174059679</v>
      </c>
      <c r="P73" s="121">
        <f t="shared" si="12"/>
        <v>43196.247425712281</v>
      </c>
      <c r="Q73" s="431">
        <f t="shared" si="13"/>
        <v>1260</v>
      </c>
      <c r="R73" s="130">
        <v>0</v>
      </c>
    </row>
    <row r="74" spans="2:18" s="40" customFormat="1" ht="13.5" customHeight="1">
      <c r="B74" s="6">
        <v>70</v>
      </c>
      <c r="C74" s="23" t="s">
        <v>55</v>
      </c>
      <c r="D74" s="128">
        <f>市区町村別_歯科医療費!I75</f>
        <v>38474.920235096557</v>
      </c>
      <c r="E74" s="224">
        <v>44593.670165000003</v>
      </c>
      <c r="F74" s="43"/>
      <c r="G74" s="44"/>
      <c r="H74" s="6">
        <v>70</v>
      </c>
      <c r="I74" s="23" t="s">
        <v>55</v>
      </c>
      <c r="J74" s="224">
        <f t="shared" si="9"/>
        <v>44593.670165000003</v>
      </c>
      <c r="K74" s="224">
        <f t="shared" si="10"/>
        <v>43301.007593000002</v>
      </c>
      <c r="L74" s="224">
        <f t="shared" si="11"/>
        <v>1293</v>
      </c>
      <c r="M74" s="44"/>
      <c r="N74" s="121">
        <f t="shared" si="7"/>
        <v>44456.15174059679</v>
      </c>
      <c r="O74" s="121">
        <f t="shared" si="8"/>
        <v>44456.15174059679</v>
      </c>
      <c r="P74" s="121">
        <f t="shared" si="12"/>
        <v>43196.247425712281</v>
      </c>
      <c r="Q74" s="431">
        <f t="shared" si="13"/>
        <v>1260</v>
      </c>
      <c r="R74" s="130">
        <v>0</v>
      </c>
    </row>
    <row r="75" spans="2:18" s="40" customFormat="1" ht="13.5" customHeight="1">
      <c r="B75" s="6">
        <v>71</v>
      </c>
      <c r="C75" s="23" t="s">
        <v>56</v>
      </c>
      <c r="D75" s="128">
        <f>市区町村別_歯科医療費!I76</f>
        <v>35665.74027427932</v>
      </c>
      <c r="E75" s="224">
        <v>44495.098653000001</v>
      </c>
      <c r="F75" s="43"/>
      <c r="G75" s="44"/>
      <c r="H75" s="6">
        <v>71</v>
      </c>
      <c r="I75" s="23" t="s">
        <v>56</v>
      </c>
      <c r="J75" s="224">
        <f t="shared" si="9"/>
        <v>44495.098653000001</v>
      </c>
      <c r="K75" s="224">
        <f t="shared" si="10"/>
        <v>43158.106382999998</v>
      </c>
      <c r="L75" s="224">
        <f t="shared" si="11"/>
        <v>1337</v>
      </c>
      <c r="M75" s="44"/>
      <c r="N75" s="121">
        <f t="shared" si="7"/>
        <v>44456.15174059679</v>
      </c>
      <c r="O75" s="121">
        <f t="shared" si="8"/>
        <v>44456.15174059679</v>
      </c>
      <c r="P75" s="121">
        <f t="shared" si="12"/>
        <v>43196.247425712281</v>
      </c>
      <c r="Q75" s="431">
        <f t="shared" si="13"/>
        <v>1260</v>
      </c>
      <c r="R75" s="130">
        <v>0</v>
      </c>
    </row>
    <row r="76" spans="2:18" s="40" customFormat="1" ht="13.5" customHeight="1">
      <c r="B76" s="6">
        <v>72</v>
      </c>
      <c r="C76" s="23" t="s">
        <v>32</v>
      </c>
      <c r="D76" s="128">
        <f>市区町村別_歯科医療費!I77</f>
        <v>42885.970149253728</v>
      </c>
      <c r="E76" s="224">
        <v>44313.309269999998</v>
      </c>
      <c r="F76" s="43"/>
      <c r="G76" s="44"/>
      <c r="H76" s="6">
        <v>72</v>
      </c>
      <c r="I76" s="23" t="s">
        <v>32</v>
      </c>
      <c r="J76" s="224">
        <f t="shared" si="9"/>
        <v>44313.309269999998</v>
      </c>
      <c r="K76" s="224">
        <f t="shared" si="10"/>
        <v>43138.419349999996</v>
      </c>
      <c r="L76" s="224">
        <f t="shared" si="11"/>
        <v>1175</v>
      </c>
      <c r="M76" s="44"/>
      <c r="N76" s="121">
        <f t="shared" si="7"/>
        <v>44456.15174059679</v>
      </c>
      <c r="O76" s="121">
        <f t="shared" si="8"/>
        <v>44456.15174059679</v>
      </c>
      <c r="P76" s="121">
        <f t="shared" si="12"/>
        <v>43196.247425712281</v>
      </c>
      <c r="Q76" s="431">
        <f t="shared" si="13"/>
        <v>1260</v>
      </c>
      <c r="R76" s="130">
        <v>0</v>
      </c>
    </row>
    <row r="77" spans="2:18" s="40" customFormat="1" ht="13.5" customHeight="1">
      <c r="B77" s="6">
        <v>73</v>
      </c>
      <c r="C77" s="23" t="s">
        <v>33</v>
      </c>
      <c r="D77" s="128">
        <f>市区町村別_歯科医療費!I78</f>
        <v>41025.839126117178</v>
      </c>
      <c r="E77" s="224">
        <v>44460.438679999999</v>
      </c>
      <c r="F77" s="43"/>
      <c r="G77" s="44"/>
      <c r="H77" s="6">
        <v>73</v>
      </c>
      <c r="I77" s="23" t="s">
        <v>33</v>
      </c>
      <c r="J77" s="224">
        <f t="shared" si="9"/>
        <v>44460.438679999999</v>
      </c>
      <c r="K77" s="224">
        <f t="shared" si="10"/>
        <v>43207.176943999999</v>
      </c>
      <c r="L77" s="224">
        <f t="shared" si="11"/>
        <v>1253</v>
      </c>
      <c r="M77" s="44"/>
      <c r="N77" s="121">
        <f t="shared" si="7"/>
        <v>44456.15174059679</v>
      </c>
      <c r="O77" s="121">
        <f t="shared" si="8"/>
        <v>44456.15174059679</v>
      </c>
      <c r="P77" s="121">
        <f t="shared" si="12"/>
        <v>43196.247425712281</v>
      </c>
      <c r="Q77" s="431">
        <f t="shared" si="13"/>
        <v>1260</v>
      </c>
      <c r="R77" s="130">
        <v>0</v>
      </c>
    </row>
    <row r="78" spans="2:18" s="40" customFormat="1" ht="13.5" customHeight="1" thickBot="1">
      <c r="B78" s="6">
        <v>74</v>
      </c>
      <c r="C78" s="23" t="s">
        <v>34</v>
      </c>
      <c r="D78" s="128">
        <f>市区町村別_歯科医療費!I79</f>
        <v>32313.019410496046</v>
      </c>
      <c r="E78" s="128">
        <v>44195.992283</v>
      </c>
      <c r="F78" s="43"/>
      <c r="G78" s="44"/>
      <c r="H78" s="6">
        <v>74</v>
      </c>
      <c r="I78" s="23" t="s">
        <v>34</v>
      </c>
      <c r="J78" s="224">
        <f t="shared" si="9"/>
        <v>44195.992283</v>
      </c>
      <c r="K78" s="224">
        <f t="shared" si="10"/>
        <v>43035.911137000003</v>
      </c>
      <c r="L78" s="224">
        <f t="shared" si="11"/>
        <v>1160</v>
      </c>
      <c r="M78" s="44"/>
      <c r="N78" s="121">
        <f t="shared" si="7"/>
        <v>44456.15174059679</v>
      </c>
      <c r="O78" s="121">
        <f t="shared" si="8"/>
        <v>44456.15174059679</v>
      </c>
      <c r="P78" s="121">
        <f t="shared" si="12"/>
        <v>43196.247425712281</v>
      </c>
      <c r="Q78" s="431">
        <f t="shared" si="13"/>
        <v>1260</v>
      </c>
      <c r="R78" s="130">
        <v>9999</v>
      </c>
    </row>
    <row r="79" spans="2:18" s="40" customFormat="1" ht="13.5" customHeight="1" thickTop="1">
      <c r="B79" s="488" t="s">
        <v>0</v>
      </c>
      <c r="C79" s="489"/>
      <c r="D79" s="129">
        <f>市区町村別_歯科医療費!I80</f>
        <v>44456.15174059679</v>
      </c>
      <c r="E79" s="129">
        <f>D79</f>
        <v>44456.15174059679</v>
      </c>
      <c r="F79" s="43"/>
      <c r="G79" s="44"/>
      <c r="H79" s="2"/>
      <c r="I79" s="2"/>
      <c r="J79" s="2"/>
      <c r="K79" s="2"/>
      <c r="L79" s="2"/>
      <c r="M79" s="44"/>
      <c r="N79" s="26"/>
      <c r="O79" s="26"/>
      <c r="P79" s="26"/>
      <c r="Q79" s="26"/>
      <c r="R79" s="26"/>
    </row>
    <row r="80" spans="2:18" ht="13.5" customHeight="1">
      <c r="B80" s="22"/>
    </row>
    <row r="81" spans="2:11" ht="13.5" customHeight="1">
      <c r="B81" s="22"/>
      <c r="H81" s="2" t="s">
        <v>499</v>
      </c>
    </row>
    <row r="82" spans="2:11">
      <c r="H82" s="522"/>
      <c r="I82" s="523" t="s">
        <v>107</v>
      </c>
      <c r="J82" s="524" t="s">
        <v>108</v>
      </c>
      <c r="K82" s="524" t="s">
        <v>109</v>
      </c>
    </row>
    <row r="83" spans="2:11">
      <c r="H83" s="522"/>
      <c r="I83" s="523"/>
      <c r="J83" s="524"/>
      <c r="K83" s="524"/>
    </row>
    <row r="84" spans="2:11">
      <c r="H84" s="6">
        <v>1</v>
      </c>
      <c r="I84" s="12" t="s">
        <v>58</v>
      </c>
      <c r="J84" s="224">
        <v>44114.244830990421</v>
      </c>
      <c r="K84" s="224">
        <v>43355.150377999998</v>
      </c>
    </row>
    <row r="85" spans="2:11">
      <c r="H85" s="6">
        <v>2</v>
      </c>
      <c r="I85" s="12" t="s">
        <v>76</v>
      </c>
      <c r="J85" s="224">
        <v>46441.889305954224</v>
      </c>
      <c r="K85" s="224">
        <v>43393.088269</v>
      </c>
    </row>
    <row r="86" spans="2:11">
      <c r="H86" s="6">
        <v>3</v>
      </c>
      <c r="I86" s="13" t="s">
        <v>77</v>
      </c>
      <c r="J86" s="224">
        <v>47675.208577454883</v>
      </c>
      <c r="K86" s="224">
        <v>43419.902651999997</v>
      </c>
    </row>
    <row r="87" spans="2:11">
      <c r="H87" s="6">
        <v>4</v>
      </c>
      <c r="I87" s="13" t="s">
        <v>78</v>
      </c>
      <c r="J87" s="224">
        <v>44856.123366013075</v>
      </c>
      <c r="K87" s="224">
        <v>43370.876659000001</v>
      </c>
    </row>
    <row r="88" spans="2:11">
      <c r="H88" s="6">
        <v>5</v>
      </c>
      <c r="I88" s="13" t="s">
        <v>79</v>
      </c>
      <c r="J88" s="224">
        <v>40073.898985130989</v>
      </c>
      <c r="K88" s="224">
        <v>43328.008082</v>
      </c>
    </row>
    <row r="89" spans="2:11">
      <c r="H89" s="6">
        <v>6</v>
      </c>
      <c r="I89" s="13" t="s">
        <v>80</v>
      </c>
      <c r="J89" s="224">
        <v>39098.24946378485</v>
      </c>
      <c r="K89" s="224">
        <v>43370.340466000001</v>
      </c>
    </row>
    <row r="90" spans="2:11">
      <c r="H90" s="6">
        <v>7</v>
      </c>
      <c r="I90" s="13" t="s">
        <v>81</v>
      </c>
      <c r="J90" s="224">
        <v>37510.867389491243</v>
      </c>
      <c r="K90" s="224">
        <v>43332.765160000003</v>
      </c>
    </row>
    <row r="91" spans="2:11">
      <c r="H91" s="6">
        <v>8</v>
      </c>
      <c r="I91" s="13" t="s">
        <v>59</v>
      </c>
      <c r="J91" s="224">
        <v>41977.496868238239</v>
      </c>
      <c r="K91" s="224">
        <v>43471.776276999997</v>
      </c>
    </row>
    <row r="92" spans="2:11">
      <c r="H92" s="6">
        <v>9</v>
      </c>
      <c r="I92" s="13" t="s">
        <v>82</v>
      </c>
      <c r="J92" s="224">
        <v>35287.684938797232</v>
      </c>
      <c r="K92" s="224">
        <v>43370.107948999997</v>
      </c>
    </row>
    <row r="93" spans="2:11">
      <c r="H93" s="6">
        <v>10</v>
      </c>
      <c r="I93" s="13" t="s">
        <v>60</v>
      </c>
      <c r="J93" s="224">
        <v>41093.889565879668</v>
      </c>
      <c r="K93" s="224">
        <v>43284.688347000003</v>
      </c>
    </row>
    <row r="94" spans="2:11">
      <c r="H94" s="6">
        <v>11</v>
      </c>
      <c r="I94" s="13" t="s">
        <v>61</v>
      </c>
      <c r="J94" s="224">
        <v>40338.961404744092</v>
      </c>
      <c r="K94" s="224">
        <v>43336.260867999998</v>
      </c>
    </row>
    <row r="95" spans="2:11">
      <c r="H95" s="6">
        <v>12</v>
      </c>
      <c r="I95" s="13" t="s">
        <v>83</v>
      </c>
      <c r="J95" s="224">
        <v>42523.656041261522</v>
      </c>
      <c r="K95" s="224">
        <v>43441.003687999997</v>
      </c>
    </row>
    <row r="96" spans="2:11">
      <c r="H96" s="6">
        <v>13</v>
      </c>
      <c r="I96" s="13" t="s">
        <v>84</v>
      </c>
      <c r="J96" s="224">
        <v>45403.129808399077</v>
      </c>
      <c r="K96" s="224">
        <v>43434.428824000002</v>
      </c>
    </row>
    <row r="97" spans="8:11">
      <c r="H97" s="6">
        <v>14</v>
      </c>
      <c r="I97" s="13" t="s">
        <v>85</v>
      </c>
      <c r="J97" s="224">
        <v>41382.285231189438</v>
      </c>
      <c r="K97" s="224">
        <v>43435.341438000003</v>
      </c>
    </row>
    <row r="98" spans="8:11">
      <c r="H98" s="6">
        <v>15</v>
      </c>
      <c r="I98" s="13" t="s">
        <v>86</v>
      </c>
      <c r="J98" s="224">
        <v>41765.548879506336</v>
      </c>
      <c r="K98" s="224">
        <v>43356.145224</v>
      </c>
    </row>
    <row r="99" spans="8:11">
      <c r="H99" s="6">
        <v>16</v>
      </c>
      <c r="I99" s="13" t="s">
        <v>62</v>
      </c>
      <c r="J99" s="224">
        <v>43130.344038079173</v>
      </c>
      <c r="K99" s="224">
        <v>43478.058788000002</v>
      </c>
    </row>
    <row r="100" spans="8:11">
      <c r="H100" s="6">
        <v>17</v>
      </c>
      <c r="I100" s="13" t="s">
        <v>87</v>
      </c>
      <c r="J100" s="224">
        <v>41971.225408965372</v>
      </c>
      <c r="K100" s="224">
        <v>43453.742821</v>
      </c>
    </row>
    <row r="101" spans="8:11">
      <c r="H101" s="6">
        <v>18</v>
      </c>
      <c r="I101" s="13" t="s">
        <v>63</v>
      </c>
      <c r="J101" s="224">
        <v>48193.072887124217</v>
      </c>
      <c r="K101" s="224">
        <v>43446.739791</v>
      </c>
    </row>
    <row r="102" spans="8:11">
      <c r="H102" s="6">
        <v>19</v>
      </c>
      <c r="I102" s="13" t="s">
        <v>88</v>
      </c>
      <c r="J102" s="224">
        <v>37263.875568837873</v>
      </c>
      <c r="K102" s="224">
        <v>43427.399146000003</v>
      </c>
    </row>
    <row r="103" spans="8:11">
      <c r="H103" s="6">
        <v>20</v>
      </c>
      <c r="I103" s="13" t="s">
        <v>89</v>
      </c>
      <c r="J103" s="224">
        <v>42951.358547241944</v>
      </c>
      <c r="K103" s="224">
        <v>43317.799048000001</v>
      </c>
    </row>
    <row r="104" spans="8:11">
      <c r="H104" s="6">
        <v>21</v>
      </c>
      <c r="I104" s="13" t="s">
        <v>90</v>
      </c>
      <c r="J104" s="224">
        <v>44586.378049613886</v>
      </c>
      <c r="K104" s="224">
        <v>43350.793547000001</v>
      </c>
    </row>
    <row r="105" spans="8:11">
      <c r="H105" s="6">
        <v>22</v>
      </c>
      <c r="I105" s="13" t="s">
        <v>64</v>
      </c>
      <c r="J105" s="224">
        <v>42811.608980854355</v>
      </c>
      <c r="K105" s="224">
        <v>43303.150569999998</v>
      </c>
    </row>
    <row r="106" spans="8:11">
      <c r="H106" s="6">
        <v>23</v>
      </c>
      <c r="I106" s="13" t="s">
        <v>91</v>
      </c>
      <c r="J106" s="224">
        <v>44400.369458925619</v>
      </c>
      <c r="K106" s="224">
        <v>43371.892290000003</v>
      </c>
    </row>
    <row r="107" spans="8:11">
      <c r="H107" s="6">
        <v>24</v>
      </c>
      <c r="I107" s="13" t="s">
        <v>92</v>
      </c>
      <c r="J107" s="224">
        <v>47900.327071326996</v>
      </c>
      <c r="K107" s="224">
        <v>43384.929055000001</v>
      </c>
    </row>
    <row r="108" spans="8:11">
      <c r="H108" s="6">
        <v>25</v>
      </c>
      <c r="I108" s="13" t="s">
        <v>93</v>
      </c>
      <c r="J108" s="224">
        <v>39805.225771521385</v>
      </c>
      <c r="K108" s="224">
        <v>43376.141194999997</v>
      </c>
    </row>
    <row r="109" spans="8:11">
      <c r="H109" s="6">
        <v>26</v>
      </c>
      <c r="I109" s="13" t="s">
        <v>36</v>
      </c>
      <c r="J109" s="224">
        <v>44406.286716181283</v>
      </c>
      <c r="K109" s="224">
        <v>43222.992526000002</v>
      </c>
    </row>
    <row r="110" spans="8:11">
      <c r="H110" s="6">
        <v>27</v>
      </c>
      <c r="I110" s="13" t="s">
        <v>37</v>
      </c>
      <c r="J110" s="224">
        <v>44423.13054557037</v>
      </c>
      <c r="K110" s="224">
        <v>43375.437117000001</v>
      </c>
    </row>
    <row r="111" spans="8:11">
      <c r="H111" s="6">
        <v>28</v>
      </c>
      <c r="I111" s="13" t="s">
        <v>38</v>
      </c>
      <c r="J111" s="224">
        <v>41726.981916208017</v>
      </c>
      <c r="K111" s="224">
        <v>43149.843324000001</v>
      </c>
    </row>
    <row r="112" spans="8:11">
      <c r="H112" s="6">
        <v>29</v>
      </c>
      <c r="I112" s="13" t="s">
        <v>39</v>
      </c>
      <c r="J112" s="224">
        <v>45147.070261007117</v>
      </c>
      <c r="K112" s="224">
        <v>43260.48878</v>
      </c>
    </row>
    <row r="113" spans="8:11">
      <c r="H113" s="6">
        <v>30</v>
      </c>
      <c r="I113" s="13" t="s">
        <v>40</v>
      </c>
      <c r="J113" s="224">
        <v>45159.251734146703</v>
      </c>
      <c r="K113" s="224">
        <v>43299.333652000001</v>
      </c>
    </row>
    <row r="114" spans="8:11">
      <c r="H114" s="6">
        <v>31</v>
      </c>
      <c r="I114" s="13" t="s">
        <v>41</v>
      </c>
      <c r="J114" s="224">
        <v>43575.733649610302</v>
      </c>
      <c r="K114" s="224">
        <v>43165.799496</v>
      </c>
    </row>
    <row r="115" spans="8:11">
      <c r="H115" s="6">
        <v>32</v>
      </c>
      <c r="I115" s="13" t="s">
        <v>42</v>
      </c>
      <c r="J115" s="224">
        <v>41845.68150790505</v>
      </c>
      <c r="K115" s="224">
        <v>43283.370766</v>
      </c>
    </row>
    <row r="116" spans="8:11">
      <c r="H116" s="6">
        <v>33</v>
      </c>
      <c r="I116" s="13" t="s">
        <v>43</v>
      </c>
      <c r="J116" s="224">
        <v>40219.015698587129</v>
      </c>
      <c r="K116" s="224">
        <v>43172.537641000003</v>
      </c>
    </row>
    <row r="117" spans="8:11">
      <c r="H117" s="6">
        <v>34</v>
      </c>
      <c r="I117" s="13" t="s">
        <v>45</v>
      </c>
      <c r="J117" s="224">
        <v>35163.313354689817</v>
      </c>
      <c r="K117" s="224">
        <v>43279.524880999998</v>
      </c>
    </row>
    <row r="118" spans="8:11">
      <c r="H118" s="6">
        <v>35</v>
      </c>
      <c r="I118" s="13" t="s">
        <v>2</v>
      </c>
      <c r="J118" s="224">
        <v>43964.268928170022</v>
      </c>
      <c r="K118" s="224">
        <v>43214.392181000003</v>
      </c>
    </row>
    <row r="119" spans="8:11">
      <c r="H119" s="6">
        <v>36</v>
      </c>
      <c r="I119" s="13" t="s">
        <v>3</v>
      </c>
      <c r="J119" s="224">
        <v>42208.659768415862</v>
      </c>
      <c r="K119" s="224">
        <v>43272.980598000002</v>
      </c>
    </row>
    <row r="120" spans="8:11">
      <c r="H120" s="6">
        <v>37</v>
      </c>
      <c r="I120" s="13" t="s">
        <v>4</v>
      </c>
      <c r="J120" s="224">
        <v>45387.916133357714</v>
      </c>
      <c r="K120" s="224">
        <v>43213.715057000001</v>
      </c>
    </row>
    <row r="121" spans="8:11">
      <c r="H121" s="6">
        <v>38</v>
      </c>
      <c r="I121" s="23" t="s">
        <v>46</v>
      </c>
      <c r="J121" s="224">
        <v>42639.034575232261</v>
      </c>
      <c r="K121" s="224">
        <v>43210.683126999997</v>
      </c>
    </row>
    <row r="122" spans="8:11">
      <c r="H122" s="6">
        <v>39</v>
      </c>
      <c r="I122" s="23" t="s">
        <v>9</v>
      </c>
      <c r="J122" s="224">
        <v>38541.939349390588</v>
      </c>
      <c r="K122" s="224">
        <v>43119.614225999998</v>
      </c>
    </row>
    <row r="123" spans="8:11">
      <c r="H123" s="6">
        <v>40</v>
      </c>
      <c r="I123" s="23" t="s">
        <v>47</v>
      </c>
      <c r="J123" s="224">
        <v>32963.675406519877</v>
      </c>
      <c r="K123" s="224">
        <v>43307.574117999997</v>
      </c>
    </row>
    <row r="124" spans="8:11">
      <c r="H124" s="6">
        <v>41</v>
      </c>
      <c r="I124" s="23" t="s">
        <v>14</v>
      </c>
      <c r="J124" s="224">
        <v>41475.077898859185</v>
      </c>
      <c r="K124" s="224">
        <v>43219.262632999998</v>
      </c>
    </row>
    <row r="125" spans="8:11">
      <c r="H125" s="6">
        <v>42</v>
      </c>
      <c r="I125" s="23" t="s">
        <v>15</v>
      </c>
      <c r="J125" s="224">
        <v>36596.614179719705</v>
      </c>
      <c r="K125" s="224">
        <v>43106.080900000001</v>
      </c>
    </row>
    <row r="126" spans="8:11">
      <c r="H126" s="6">
        <v>43</v>
      </c>
      <c r="I126" s="23" t="s">
        <v>10</v>
      </c>
      <c r="J126" s="224">
        <v>43706.804262418598</v>
      </c>
      <c r="K126" s="224">
        <v>43147.029856000001</v>
      </c>
    </row>
    <row r="127" spans="8:11">
      <c r="H127" s="6">
        <v>44</v>
      </c>
      <c r="I127" s="23" t="s">
        <v>22</v>
      </c>
      <c r="J127" s="224">
        <v>46868.676036744779</v>
      </c>
      <c r="K127" s="224">
        <v>43130.037771000003</v>
      </c>
    </row>
    <row r="128" spans="8:11">
      <c r="H128" s="6">
        <v>45</v>
      </c>
      <c r="I128" s="23" t="s">
        <v>48</v>
      </c>
      <c r="J128" s="224">
        <v>34773.332874922642</v>
      </c>
      <c r="K128" s="224">
        <v>43332.552995999999</v>
      </c>
    </row>
    <row r="129" spans="8:11">
      <c r="H129" s="6">
        <v>46</v>
      </c>
      <c r="I129" s="23" t="s">
        <v>26</v>
      </c>
      <c r="J129" s="224">
        <v>41441.174332827075</v>
      </c>
      <c r="K129" s="224">
        <v>43290.741471000001</v>
      </c>
    </row>
    <row r="130" spans="8:11">
      <c r="H130" s="6">
        <v>47</v>
      </c>
      <c r="I130" s="23" t="s">
        <v>16</v>
      </c>
      <c r="J130" s="224">
        <v>37879.499530893983</v>
      </c>
      <c r="K130" s="224">
        <v>43064.158124000001</v>
      </c>
    </row>
    <row r="131" spans="8:11">
      <c r="H131" s="6">
        <v>48</v>
      </c>
      <c r="I131" s="23" t="s">
        <v>27</v>
      </c>
      <c r="J131" s="224">
        <v>42636.766793282688</v>
      </c>
      <c r="K131" s="224">
        <v>43141.706660000003</v>
      </c>
    </row>
    <row r="132" spans="8:11">
      <c r="H132" s="6">
        <v>49</v>
      </c>
      <c r="I132" s="23" t="s">
        <v>28</v>
      </c>
      <c r="J132" s="224">
        <v>40083.45303867403</v>
      </c>
      <c r="K132" s="224">
        <v>43106.448465000001</v>
      </c>
    </row>
    <row r="133" spans="8:11">
      <c r="H133" s="6">
        <v>50</v>
      </c>
      <c r="I133" s="23" t="s">
        <v>17</v>
      </c>
      <c r="J133" s="224">
        <v>41787.398585166353</v>
      </c>
      <c r="K133" s="224">
        <v>43107.573621000003</v>
      </c>
    </row>
    <row r="134" spans="8:11">
      <c r="H134" s="6">
        <v>51</v>
      </c>
      <c r="I134" s="23" t="s">
        <v>49</v>
      </c>
      <c r="J134" s="224">
        <v>41191.809024309026</v>
      </c>
      <c r="K134" s="224">
        <v>43179.435871000001</v>
      </c>
    </row>
    <row r="135" spans="8:11">
      <c r="H135" s="6">
        <v>52</v>
      </c>
      <c r="I135" s="23" t="s">
        <v>5</v>
      </c>
      <c r="J135" s="224">
        <v>43593.243697478989</v>
      </c>
      <c r="K135" s="224">
        <v>43134.452246000001</v>
      </c>
    </row>
    <row r="136" spans="8:11">
      <c r="H136" s="6">
        <v>53</v>
      </c>
      <c r="I136" s="23" t="s">
        <v>23</v>
      </c>
      <c r="J136" s="224">
        <v>36329.370705244124</v>
      </c>
      <c r="K136" s="224">
        <v>43199.406129000003</v>
      </c>
    </row>
    <row r="137" spans="8:11">
      <c r="H137" s="6">
        <v>54</v>
      </c>
      <c r="I137" s="23" t="s">
        <v>29</v>
      </c>
      <c r="J137" s="224">
        <v>42649.09037243748</v>
      </c>
      <c r="K137" s="224">
        <v>43239.454587</v>
      </c>
    </row>
    <row r="138" spans="8:11">
      <c r="H138" s="6">
        <v>55</v>
      </c>
      <c r="I138" s="23" t="s">
        <v>18</v>
      </c>
      <c r="J138" s="224">
        <v>40885.734923654309</v>
      </c>
      <c r="K138" s="224">
        <v>43138.299360999998</v>
      </c>
    </row>
    <row r="139" spans="8:11">
      <c r="H139" s="6">
        <v>56</v>
      </c>
      <c r="I139" s="23" t="s">
        <v>11</v>
      </c>
      <c r="J139" s="224">
        <v>38873.985435286326</v>
      </c>
      <c r="K139" s="224">
        <v>43018.199557</v>
      </c>
    </row>
    <row r="140" spans="8:11">
      <c r="H140" s="6">
        <v>57</v>
      </c>
      <c r="I140" s="23" t="s">
        <v>50</v>
      </c>
      <c r="J140" s="224">
        <v>42223.461452011688</v>
      </c>
      <c r="K140" s="224">
        <v>43316.277241999996</v>
      </c>
    </row>
    <row r="141" spans="8:11">
      <c r="H141" s="6">
        <v>58</v>
      </c>
      <c r="I141" s="23" t="s">
        <v>30</v>
      </c>
      <c r="J141" s="224">
        <v>43302.078397380334</v>
      </c>
      <c r="K141" s="224">
        <v>43229.807508999998</v>
      </c>
    </row>
    <row r="142" spans="8:11">
      <c r="H142" s="6">
        <v>59</v>
      </c>
      <c r="I142" s="23" t="s">
        <v>24</v>
      </c>
      <c r="J142" s="224">
        <v>44215.562033770504</v>
      </c>
      <c r="K142" s="224">
        <v>43121.767670000001</v>
      </c>
    </row>
    <row r="143" spans="8:11">
      <c r="H143" s="6">
        <v>60</v>
      </c>
      <c r="I143" s="23" t="s">
        <v>51</v>
      </c>
      <c r="J143" s="224">
        <v>34754.372540898737</v>
      </c>
      <c r="K143" s="224">
        <v>43139.032938999997</v>
      </c>
    </row>
    <row r="144" spans="8:11">
      <c r="H144" s="6">
        <v>61</v>
      </c>
      <c r="I144" s="23" t="s">
        <v>19</v>
      </c>
      <c r="J144" s="224">
        <v>36781.286751577194</v>
      </c>
      <c r="K144" s="224">
        <v>42991.130161000001</v>
      </c>
    </row>
    <row r="145" spans="8:11">
      <c r="H145" s="6">
        <v>62</v>
      </c>
      <c r="I145" s="23" t="s">
        <v>20</v>
      </c>
      <c r="J145" s="224">
        <v>40441.029696578436</v>
      </c>
      <c r="K145" s="224">
        <v>43060.432891999997</v>
      </c>
    </row>
    <row r="146" spans="8:11">
      <c r="H146" s="6">
        <v>63</v>
      </c>
      <c r="I146" s="23" t="s">
        <v>31</v>
      </c>
      <c r="J146" s="224">
        <v>44681.393497013938</v>
      </c>
      <c r="K146" s="224">
        <v>43121.701832999999</v>
      </c>
    </row>
    <row r="147" spans="8:11">
      <c r="H147" s="6">
        <v>64</v>
      </c>
      <c r="I147" s="23" t="s">
        <v>52</v>
      </c>
      <c r="J147" s="224">
        <v>41379.924662551013</v>
      </c>
      <c r="K147" s="224">
        <v>43195.086864999997</v>
      </c>
    </row>
    <row r="148" spans="8:11">
      <c r="H148" s="6">
        <v>65</v>
      </c>
      <c r="I148" s="23" t="s">
        <v>12</v>
      </c>
      <c r="J148" s="224">
        <v>36668.71866897148</v>
      </c>
      <c r="K148" s="224">
        <v>43110.226618000001</v>
      </c>
    </row>
    <row r="149" spans="8:11">
      <c r="H149" s="6">
        <v>66</v>
      </c>
      <c r="I149" s="23" t="s">
        <v>6</v>
      </c>
      <c r="J149" s="224">
        <v>45797.376601554293</v>
      </c>
      <c r="K149" s="224">
        <v>42988.345818000002</v>
      </c>
    </row>
    <row r="150" spans="8:11">
      <c r="H150" s="6">
        <v>67</v>
      </c>
      <c r="I150" s="23" t="s">
        <v>7</v>
      </c>
      <c r="J150" s="224">
        <v>34154.523018509732</v>
      </c>
      <c r="K150" s="224">
        <v>43495.155217</v>
      </c>
    </row>
    <row r="151" spans="8:11">
      <c r="H151" s="6">
        <v>68</v>
      </c>
      <c r="I151" s="23" t="s">
        <v>53</v>
      </c>
      <c r="J151" s="224">
        <v>41258.321065545038</v>
      </c>
      <c r="K151" s="224">
        <v>43439.771212</v>
      </c>
    </row>
    <row r="152" spans="8:11">
      <c r="H152" s="6">
        <v>69</v>
      </c>
      <c r="I152" s="23" t="s">
        <v>54</v>
      </c>
      <c r="J152" s="224">
        <v>33174.630404463038</v>
      </c>
      <c r="K152" s="224">
        <v>43034.481800000001</v>
      </c>
    </row>
    <row r="153" spans="8:11">
      <c r="H153" s="6">
        <v>70</v>
      </c>
      <c r="I153" s="23" t="s">
        <v>55</v>
      </c>
      <c r="J153" s="224">
        <v>39461.152542372882</v>
      </c>
      <c r="K153" s="224">
        <v>43301.007593000002</v>
      </c>
    </row>
    <row r="154" spans="8:11">
      <c r="H154" s="6">
        <v>71</v>
      </c>
      <c r="I154" s="23" t="s">
        <v>56</v>
      </c>
      <c r="J154" s="224">
        <v>34667.562303065024</v>
      </c>
      <c r="K154" s="224">
        <v>43158.106382999998</v>
      </c>
    </row>
    <row r="155" spans="8:11">
      <c r="H155" s="6">
        <v>72</v>
      </c>
      <c r="I155" s="23" t="s">
        <v>32</v>
      </c>
      <c r="J155" s="224">
        <v>42777.195064072141</v>
      </c>
      <c r="K155" s="224">
        <v>43138.419349999996</v>
      </c>
    </row>
    <row r="156" spans="8:11">
      <c r="H156" s="6">
        <v>73</v>
      </c>
      <c r="I156" s="23" t="s">
        <v>33</v>
      </c>
      <c r="J156" s="224">
        <v>39069.070887818307</v>
      </c>
      <c r="K156" s="224">
        <v>43207.176943999999</v>
      </c>
    </row>
    <row r="157" spans="8:11">
      <c r="H157" s="6">
        <v>74</v>
      </c>
      <c r="I157" s="23" t="s">
        <v>34</v>
      </c>
      <c r="J157" s="224">
        <v>33201.547169811318</v>
      </c>
      <c r="K157" s="224">
        <v>43035.911137000003</v>
      </c>
    </row>
    <row r="158" spans="8:11">
      <c r="H158" s="506" t="s">
        <v>0</v>
      </c>
      <c r="I158" s="506"/>
      <c r="J158" s="224">
        <v>43196.247425712281</v>
      </c>
      <c r="K158" s="224">
        <v>43196.247425712281</v>
      </c>
    </row>
  </sheetData>
  <mergeCells count="15">
    <mergeCell ref="O3:Q3"/>
    <mergeCell ref="N3:N4"/>
    <mergeCell ref="B79:C79"/>
    <mergeCell ref="B3:B4"/>
    <mergeCell ref="C3:C4"/>
    <mergeCell ref="D3:D4"/>
    <mergeCell ref="E3:E4"/>
    <mergeCell ref="H3:H4"/>
    <mergeCell ref="I3:I4"/>
    <mergeCell ref="J3:L3"/>
    <mergeCell ref="H82:H83"/>
    <mergeCell ref="I82:I83"/>
    <mergeCell ref="J82:J83"/>
    <mergeCell ref="K82:K83"/>
    <mergeCell ref="H158:I158"/>
  </mergeCells>
  <phoneticPr fontId="4"/>
  <pageMargins left="0.70866141732283472" right="0.43307086614173229" top="0.74803149606299213" bottom="0.74803149606299213" header="0.31496062992125984" footer="0.31496062992125984"/>
  <pageSetup paperSize="9" scale="72" fitToHeight="0" orientation="portrait" r:id="rId1"/>
  <headerFooter scaleWithDoc="0" alignWithMargins="0">
    <oddHeader>&amp;R&amp;"ＭＳ 明朝,標準"&amp;9 2-5.歯科医療費の状況</oddHeader>
  </headerFooter>
  <rowBreaks count="1" manualBreakCount="1">
    <brk id="79" max="5" man="1"/>
  </rowBreaks>
  <ignoredErrors>
    <ignoredError sqref="J5:J78" emptyCellReference="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B1:J82"/>
  <sheetViews>
    <sheetView showGridLines="0" zoomScaleNormal="100" zoomScaleSheetLayoutView="100" zoomScalePageLayoutView="55" workbookViewId="0"/>
  </sheetViews>
  <sheetFormatPr defaultColWidth="9" defaultRowHeight="13.5"/>
  <cols>
    <col min="1" max="1" width="4.625" style="2" customWidth="1"/>
    <col min="2" max="2" width="3.25" style="2" customWidth="1"/>
    <col min="3" max="3" width="18.75" style="2" customWidth="1"/>
    <col min="4" max="5" width="20.625" style="2" customWidth="1"/>
    <col min="6" max="6" width="12.375" style="38" customWidth="1"/>
    <col min="7" max="7" width="6.25" style="2" customWidth="1"/>
    <col min="8" max="8" width="20.625" style="2" customWidth="1"/>
    <col min="9" max="9" width="12.5" style="2" customWidth="1"/>
    <col min="10" max="10" width="20.625" style="2" customWidth="1"/>
    <col min="11" max="16384" width="9" style="2"/>
  </cols>
  <sheetData>
    <row r="1" spans="2:10" ht="16.5" customHeight="1">
      <c r="B1" s="2" t="s">
        <v>251</v>
      </c>
    </row>
    <row r="2" spans="2:10" ht="16.5" customHeight="1">
      <c r="B2" s="2" t="s">
        <v>241</v>
      </c>
    </row>
    <row r="3" spans="2:10" ht="16.5" customHeight="1">
      <c r="B3" s="2" t="s">
        <v>252</v>
      </c>
      <c r="J3" s="2" t="s">
        <v>106</v>
      </c>
    </row>
    <row r="77" spans="2:2" ht="16.5" customHeight="1">
      <c r="B77" s="2" t="s">
        <v>253</v>
      </c>
    </row>
    <row r="78" spans="2:2" ht="16.5" customHeight="1"/>
    <row r="79" spans="2:2" ht="16.5" customHeight="1"/>
    <row r="80" spans="2:2" ht="16.5" customHeight="1">
      <c r="B80" s="2" t="s">
        <v>555</v>
      </c>
    </row>
    <row r="81" spans="2:2" ht="16.5" customHeight="1">
      <c r="B81" s="2" t="s">
        <v>254</v>
      </c>
    </row>
    <row r="82" spans="2:2" ht="16.5" customHeight="1">
      <c r="B82" s="2" t="s">
        <v>255</v>
      </c>
    </row>
  </sheetData>
  <phoneticPr fontId="4"/>
  <pageMargins left="0.70866141732283472" right="0.43307086614173229" top="0.74803149606299213" bottom="0.59055118110236227" header="0.31496062992125984" footer="0.31496062992125984"/>
  <pageSetup paperSize="8" scale="75" fitToHeight="0" orientation="landscape" r:id="rId1"/>
  <headerFooter scaleWithDoc="0" alignWithMargins="0">
    <oddHeader>&amp;R&amp;"ＭＳ 明朝,標準"&amp;9 2-5.歯科医療費の状況</oddHeader>
  </headerFooter>
  <rowBreaks count="1" manualBreakCount="1">
    <brk id="79" max="19"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B1:M35"/>
  <sheetViews>
    <sheetView showGridLines="0" zoomScaleNormal="100" zoomScaleSheetLayoutView="100" workbookViewId="0"/>
  </sheetViews>
  <sheetFormatPr defaultColWidth="9" defaultRowHeight="13.5"/>
  <cols>
    <col min="1" max="1" width="4.625" style="3" customWidth="1"/>
    <col min="2" max="2" width="4.125" style="3" customWidth="1"/>
    <col min="3" max="3" width="21.125" style="3" customWidth="1"/>
    <col min="4" max="8" width="12.75" style="3" customWidth="1"/>
    <col min="9" max="9" width="12.5" style="14" customWidth="1"/>
    <col min="10" max="10" width="9" style="3"/>
    <col min="11" max="12" width="9" style="3" customWidth="1"/>
    <col min="13" max="13" width="30.375" style="3" customWidth="1"/>
    <col min="14" max="16384" width="9" style="3"/>
  </cols>
  <sheetData>
    <row r="1" spans="2:13" ht="16.5" customHeight="1">
      <c r="B1" s="14" t="s">
        <v>208</v>
      </c>
      <c r="K1" s="68"/>
      <c r="L1" s="69"/>
      <c r="M1" s="69"/>
    </row>
    <row r="2" spans="2:13" ht="16.5" customHeight="1">
      <c r="B2" s="14" t="s">
        <v>245</v>
      </c>
      <c r="K2" s="68"/>
      <c r="L2" s="69"/>
      <c r="M2" s="69"/>
    </row>
    <row r="3" spans="2:13" ht="46.5" customHeight="1">
      <c r="B3" s="533" t="s">
        <v>205</v>
      </c>
      <c r="C3" s="534"/>
      <c r="D3" s="111" t="s">
        <v>175</v>
      </c>
      <c r="E3" s="77" t="s">
        <v>176</v>
      </c>
      <c r="F3" s="77" t="s">
        <v>177</v>
      </c>
      <c r="G3" s="66" t="s">
        <v>178</v>
      </c>
      <c r="H3" s="66" t="s">
        <v>181</v>
      </c>
      <c r="I3" s="184" t="s">
        <v>212</v>
      </c>
      <c r="J3" s="70"/>
    </row>
    <row r="4" spans="2:13" ht="24" customHeight="1">
      <c r="B4" s="218">
        <v>1101</v>
      </c>
      <c r="C4" s="78" t="s">
        <v>124</v>
      </c>
      <c r="D4" s="405">
        <v>755147</v>
      </c>
      <c r="E4" s="405">
        <v>6162587385.5239296</v>
      </c>
      <c r="F4" s="405">
        <v>348675</v>
      </c>
      <c r="G4" s="121">
        <f t="shared" ref="G4:G10" si="0">IFERROR(E4/D4,"-")</f>
        <v>8160.7784782617555</v>
      </c>
      <c r="H4" s="121">
        <f t="shared" ref="H4:H10" si="1">IFERROR(E4/F4,"-")</f>
        <v>17674.302389112869</v>
      </c>
      <c r="I4" s="97">
        <f t="shared" ref="I4:I10" si="2">IFERROR(F4/$M$10,"-")</f>
        <v>0.2675642388222339</v>
      </c>
      <c r="J4" s="69"/>
    </row>
    <row r="5" spans="2:13" ht="24" customHeight="1">
      <c r="B5" s="218">
        <v>1102</v>
      </c>
      <c r="C5" s="78" t="s">
        <v>125</v>
      </c>
      <c r="D5" s="405">
        <v>3109608</v>
      </c>
      <c r="E5" s="405">
        <v>24612310549.8615</v>
      </c>
      <c r="F5" s="405">
        <v>640088</v>
      </c>
      <c r="G5" s="121">
        <f t="shared" si="0"/>
        <v>7914.9238585254152</v>
      </c>
      <c r="H5" s="121">
        <f t="shared" si="1"/>
        <v>38451.448160036591</v>
      </c>
      <c r="I5" s="97">
        <f t="shared" si="2"/>
        <v>0.49118708969454666</v>
      </c>
      <c r="J5" s="69"/>
    </row>
    <row r="6" spans="2:13" ht="26.25" customHeight="1">
      <c r="B6" s="218">
        <v>1103</v>
      </c>
      <c r="C6" s="79" t="s">
        <v>126</v>
      </c>
      <c r="D6" s="405">
        <v>1340009</v>
      </c>
      <c r="E6" s="405">
        <v>13656463391.6367</v>
      </c>
      <c r="F6" s="405">
        <v>425354</v>
      </c>
      <c r="G6" s="121">
        <f t="shared" si="0"/>
        <v>10191.322141595094</v>
      </c>
      <c r="H6" s="121">
        <f t="shared" si="1"/>
        <v>32106.112535997545</v>
      </c>
      <c r="I6" s="97">
        <f t="shared" si="2"/>
        <v>0.32640573382087179</v>
      </c>
      <c r="J6" s="69"/>
    </row>
    <row r="7" spans="2:13" ht="26.25" customHeight="1">
      <c r="B7" s="218">
        <v>1113</v>
      </c>
      <c r="C7" s="79" t="s">
        <v>127</v>
      </c>
      <c r="D7" s="405">
        <v>552164</v>
      </c>
      <c r="E7" s="405">
        <v>2870071985.6313701</v>
      </c>
      <c r="F7" s="405">
        <v>168506</v>
      </c>
      <c r="G7" s="121">
        <f t="shared" si="0"/>
        <v>5197.8614788928107</v>
      </c>
      <c r="H7" s="121">
        <f t="shared" si="1"/>
        <v>17032.461666833049</v>
      </c>
      <c r="I7" s="98">
        <f t="shared" si="2"/>
        <v>0.12930717610089437</v>
      </c>
    </row>
    <row r="8" spans="2:13" ht="27" customHeight="1">
      <c r="B8" s="218">
        <v>1905</v>
      </c>
      <c r="C8" s="79" t="s">
        <v>128</v>
      </c>
      <c r="D8" s="405">
        <v>1287363</v>
      </c>
      <c r="E8" s="405">
        <v>7874554850.1231699</v>
      </c>
      <c r="F8" s="405">
        <v>378090</v>
      </c>
      <c r="G8" s="121">
        <f t="shared" si="0"/>
        <v>6116.8099829831754</v>
      </c>
      <c r="H8" s="121">
        <f t="shared" si="1"/>
        <v>20827.196831768018</v>
      </c>
      <c r="I8" s="97">
        <f t="shared" si="2"/>
        <v>0.29013655425911927</v>
      </c>
    </row>
    <row r="9" spans="2:13" ht="24" customHeight="1" thickBot="1">
      <c r="B9" s="233" t="s">
        <v>238</v>
      </c>
      <c r="C9" s="234" t="s">
        <v>239</v>
      </c>
      <c r="D9" s="128">
        <v>314834</v>
      </c>
      <c r="E9" s="128">
        <v>2756823697.2232099</v>
      </c>
      <c r="F9" s="128">
        <v>111638</v>
      </c>
      <c r="G9" s="118">
        <f t="shared" si="0"/>
        <v>8756.4357636824807</v>
      </c>
      <c r="H9" s="118">
        <f t="shared" si="1"/>
        <v>24694.312843504988</v>
      </c>
      <c r="I9" s="165">
        <f t="shared" si="2"/>
        <v>8.5668133630562984E-2</v>
      </c>
      <c r="M9" s="3" t="s">
        <v>133</v>
      </c>
    </row>
    <row r="10" spans="2:13" ht="24" customHeight="1" thickTop="1">
      <c r="B10" s="532" t="s">
        <v>129</v>
      </c>
      <c r="C10" s="532"/>
      <c r="D10" s="404">
        <v>3578920</v>
      </c>
      <c r="E10" s="404">
        <v>57932811859.999901</v>
      </c>
      <c r="F10" s="404">
        <v>721791</v>
      </c>
      <c r="G10" s="122">
        <f t="shared" si="0"/>
        <v>16187.232980899238</v>
      </c>
      <c r="H10" s="122">
        <f t="shared" si="1"/>
        <v>80262.585512980761</v>
      </c>
      <c r="I10" s="166">
        <f t="shared" si="2"/>
        <v>0.5538838732451109</v>
      </c>
      <c r="M10" s="117">
        <f>年齢階層別_歯科医療費!$C$13</f>
        <v>1303145</v>
      </c>
    </row>
    <row r="11" spans="2:13" ht="13.5" customHeight="1">
      <c r="B11" s="22" t="s">
        <v>225</v>
      </c>
    </row>
    <row r="12" spans="2:13" ht="13.5" customHeight="1">
      <c r="B12" s="74" t="s">
        <v>105</v>
      </c>
    </row>
    <row r="13" spans="2:13" ht="13.5" customHeight="1">
      <c r="B13" s="75" t="s">
        <v>130</v>
      </c>
    </row>
    <row r="14" spans="2:13" ht="13.5" customHeight="1">
      <c r="B14" s="75"/>
    </row>
    <row r="15" spans="2:13" ht="13.5" customHeight="1">
      <c r="B15" s="67"/>
    </row>
    <row r="16" spans="2:13" ht="16.5" customHeight="1">
      <c r="B16" s="76" t="s">
        <v>256</v>
      </c>
      <c r="C16" s="71"/>
      <c r="D16" s="71"/>
      <c r="E16" s="71"/>
      <c r="F16" s="71"/>
      <c r="G16" s="71"/>
    </row>
    <row r="17" spans="2:13" ht="16.5" customHeight="1">
      <c r="B17" s="14" t="s">
        <v>245</v>
      </c>
      <c r="C17" s="71"/>
      <c r="D17" s="71"/>
      <c r="E17" s="71"/>
      <c r="F17" s="71"/>
      <c r="G17" s="71"/>
      <c r="M17" s="3" t="s">
        <v>132</v>
      </c>
    </row>
    <row r="18" spans="2:13" ht="18.399999999999999" customHeight="1">
      <c r="B18" s="72"/>
      <c r="C18" s="71"/>
      <c r="D18" s="71"/>
      <c r="E18" s="71"/>
      <c r="F18" s="71"/>
      <c r="G18" s="71"/>
      <c r="K18" s="68"/>
      <c r="M18" s="78" t="s">
        <v>534</v>
      </c>
    </row>
    <row r="19" spans="2:13" ht="18.399999999999999" customHeight="1">
      <c r="B19" s="72"/>
      <c r="C19" s="71"/>
      <c r="D19" s="71"/>
      <c r="E19" s="71"/>
      <c r="F19" s="71"/>
      <c r="G19" s="71"/>
      <c r="J19" s="14"/>
      <c r="K19" s="14"/>
      <c r="M19" s="78" t="s">
        <v>535</v>
      </c>
    </row>
    <row r="20" spans="2:13" ht="30" customHeight="1">
      <c r="B20" s="72"/>
      <c r="C20" s="71"/>
      <c r="D20" s="71"/>
      <c r="E20" s="71"/>
      <c r="F20" s="71"/>
      <c r="G20" s="71"/>
      <c r="J20" s="14"/>
      <c r="K20" s="14"/>
      <c r="M20" s="79" t="s">
        <v>551</v>
      </c>
    </row>
    <row r="21" spans="2:13" ht="18.399999999999999" customHeight="1">
      <c r="B21" s="73"/>
      <c r="C21" s="71"/>
      <c r="D21" s="71"/>
      <c r="E21" s="71"/>
      <c r="F21" s="71"/>
      <c r="G21" s="71"/>
      <c r="J21" s="14"/>
      <c r="K21" s="14"/>
      <c r="M21" s="78" t="s">
        <v>536</v>
      </c>
    </row>
    <row r="22" spans="2:13" ht="27.6" customHeight="1">
      <c r="B22" s="71"/>
      <c r="C22" s="71"/>
      <c r="D22" s="71"/>
      <c r="E22" s="71"/>
      <c r="F22" s="71"/>
      <c r="G22" s="71"/>
      <c r="J22" s="14"/>
      <c r="K22" s="14"/>
      <c r="M22" s="79" t="s">
        <v>550</v>
      </c>
    </row>
    <row r="23" spans="2:13" ht="18.399999999999999" customHeight="1">
      <c r="B23" s="71"/>
      <c r="C23" s="71"/>
      <c r="D23" s="71"/>
      <c r="E23" s="71"/>
      <c r="F23" s="71"/>
      <c r="G23" s="71"/>
      <c r="J23" s="14"/>
      <c r="K23" s="14"/>
      <c r="M23" s="113" t="s">
        <v>239</v>
      </c>
    </row>
    <row r="24" spans="2:13" ht="18.399999999999999" customHeight="1">
      <c r="B24" s="71"/>
      <c r="C24" s="71"/>
      <c r="D24" s="71"/>
      <c r="E24" s="71"/>
      <c r="F24" s="71"/>
      <c r="G24" s="71"/>
      <c r="J24" s="14"/>
      <c r="K24" s="14"/>
    </row>
    <row r="25" spans="2:13" ht="18.399999999999999" customHeight="1">
      <c r="B25" s="71"/>
      <c r="C25" s="71"/>
      <c r="D25" s="71"/>
      <c r="E25" s="71"/>
      <c r="F25" s="71"/>
      <c r="G25" s="71"/>
    </row>
    <row r="26" spans="2:13" ht="18.399999999999999" customHeight="1">
      <c r="B26" s="71"/>
      <c r="C26" s="71"/>
      <c r="D26" s="71"/>
      <c r="E26" s="71"/>
      <c r="F26" s="71"/>
      <c r="G26" s="71"/>
    </row>
    <row r="27" spans="2:13" ht="18.399999999999999" customHeight="1">
      <c r="B27" s="71"/>
      <c r="C27" s="71"/>
      <c r="D27" s="71"/>
      <c r="E27" s="71"/>
      <c r="F27" s="71"/>
      <c r="G27" s="71"/>
    </row>
    <row r="28" spans="2:13" ht="18.399999999999999" customHeight="1">
      <c r="B28" s="71"/>
      <c r="C28" s="71"/>
      <c r="D28" s="71"/>
      <c r="E28" s="71"/>
      <c r="F28" s="71"/>
      <c r="G28" s="71"/>
    </row>
    <row r="29" spans="2:13" ht="18.399999999999999" customHeight="1">
      <c r="B29" s="71"/>
      <c r="C29" s="71"/>
      <c r="D29" s="71"/>
      <c r="E29" s="71"/>
      <c r="F29" s="71"/>
      <c r="G29" s="71"/>
    </row>
    <row r="30" spans="2:13" ht="18.399999999999999" customHeight="1">
      <c r="B30" s="71"/>
      <c r="C30" s="71"/>
      <c r="D30" s="71"/>
      <c r="E30" s="71"/>
      <c r="F30" s="71"/>
      <c r="G30" s="71"/>
    </row>
    <row r="31" spans="2:13" ht="18.399999999999999" customHeight="1">
      <c r="B31" s="71"/>
      <c r="C31" s="71"/>
      <c r="D31" s="71"/>
      <c r="E31" s="71"/>
      <c r="F31" s="71"/>
      <c r="G31" s="71"/>
    </row>
    <row r="32" spans="2:13" ht="18.399999999999999" customHeight="1">
      <c r="B32" s="71"/>
      <c r="C32" s="71"/>
      <c r="D32" s="71"/>
      <c r="E32" s="71"/>
      <c r="F32" s="71"/>
      <c r="G32" s="71"/>
    </row>
    <row r="33" spans="2:7" ht="13.5" customHeight="1">
      <c r="B33" s="22" t="s">
        <v>225</v>
      </c>
      <c r="C33" s="71"/>
      <c r="D33" s="71"/>
      <c r="E33" s="71"/>
      <c r="F33" s="71"/>
      <c r="G33" s="71"/>
    </row>
    <row r="34" spans="2:7" ht="13.5" customHeight="1">
      <c r="B34" s="74" t="s">
        <v>105</v>
      </c>
      <c r="C34" s="71"/>
      <c r="D34" s="71"/>
      <c r="E34" s="71"/>
      <c r="F34" s="71"/>
      <c r="G34" s="71"/>
    </row>
    <row r="35" spans="2:7">
      <c r="B35" s="67"/>
      <c r="C35" s="71"/>
      <c r="D35" s="71"/>
      <c r="E35" s="71"/>
      <c r="F35" s="71"/>
      <c r="G35" s="71"/>
    </row>
  </sheetData>
  <mergeCells count="2">
    <mergeCell ref="B10:C10"/>
    <mergeCell ref="B3:C3"/>
  </mergeCells>
  <phoneticPr fontId="4"/>
  <pageMargins left="0.70866141732283472" right="0.43307086614173229" top="0.74803149606299213" bottom="0.74803149606299213" header="0.31496062992125984" footer="0.31496062992125984"/>
  <pageSetup paperSize="9" scale="75" orientation="portrait" r:id="rId1"/>
  <headerFooter scaleWithDoc="0" alignWithMargins="0">
    <oddHeader>&amp;R&amp;"ＭＳ 明朝,標準"&amp;9 2-5.歯科医療費の状況</oddHeader>
  </headerFooter>
  <rowBreaks count="1" manualBreakCount="1">
    <brk id="37" min="1" max="28" man="1"/>
  </rowBreaks>
  <ignoredErrors>
    <ignoredError sqref="G4:I10" emptyCellReference="1"/>
  </ignoredError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D910A-45D6-4D4F-B8D5-C070CDDC71BA}">
  <sheetPr codeName="Sheet51"/>
  <dimension ref="A1:P63"/>
  <sheetViews>
    <sheetView showGridLines="0" zoomScaleNormal="100" zoomScaleSheetLayoutView="100" workbookViewId="0"/>
  </sheetViews>
  <sheetFormatPr defaultColWidth="9" defaultRowHeight="13.5"/>
  <cols>
    <col min="1" max="1" width="4.625" style="3" customWidth="1"/>
    <col min="2" max="2" width="11.75" style="15" customWidth="1"/>
    <col min="3" max="3" width="9.875" style="15" customWidth="1"/>
    <col min="4" max="4" width="5.125" style="15" customWidth="1"/>
    <col min="5" max="5" width="19.75" style="15" customWidth="1"/>
    <col min="6" max="8" width="11.75" style="15" customWidth="1"/>
    <col min="9" max="10" width="12.75" style="15" customWidth="1"/>
    <col min="11" max="11" width="12.75" style="3" customWidth="1"/>
    <col min="12" max="12" width="3.625" style="3" customWidth="1"/>
    <col min="13" max="13" width="30.375" style="3" customWidth="1"/>
    <col min="14" max="14" width="6" style="3" customWidth="1"/>
    <col min="15" max="15" width="17.25" style="3" customWidth="1"/>
    <col min="16" max="16" width="12.125" style="3" customWidth="1"/>
    <col min="17" max="17" width="11.625" style="3" bestFit="1" customWidth="1"/>
    <col min="18" max="16384" width="9" style="3"/>
  </cols>
  <sheetData>
    <row r="1" spans="2:16" ht="16.5" customHeight="1">
      <c r="B1" s="14" t="s">
        <v>208</v>
      </c>
      <c r="C1" s="3"/>
      <c r="D1" s="3"/>
      <c r="E1" s="3"/>
      <c r="F1" s="3"/>
      <c r="G1" s="3"/>
      <c r="H1" s="3"/>
      <c r="I1" s="3"/>
      <c r="J1" s="3"/>
    </row>
    <row r="2" spans="2:16" ht="16.5" customHeight="1">
      <c r="B2" s="14" t="s">
        <v>242</v>
      </c>
      <c r="C2" s="3"/>
      <c r="D2" s="3"/>
      <c r="E2" s="3"/>
      <c r="F2" s="3"/>
      <c r="G2" s="3"/>
      <c r="H2" s="3"/>
      <c r="I2" s="3"/>
      <c r="J2" s="3"/>
    </row>
    <row r="3" spans="2:16" ht="46.5" customHeight="1">
      <c r="B3" s="230" t="s">
        <v>232</v>
      </c>
      <c r="C3" s="231" t="s">
        <v>179</v>
      </c>
      <c r="D3" s="543" t="s">
        <v>112</v>
      </c>
      <c r="E3" s="544"/>
      <c r="F3" s="77" t="s">
        <v>172</v>
      </c>
      <c r="G3" s="77" t="s">
        <v>176</v>
      </c>
      <c r="H3" s="77" t="s">
        <v>180</v>
      </c>
      <c r="I3" s="66" t="s">
        <v>178</v>
      </c>
      <c r="J3" s="66" t="s">
        <v>181</v>
      </c>
      <c r="K3" s="184" t="s">
        <v>212</v>
      </c>
      <c r="N3" s="180"/>
      <c r="O3" s="45"/>
      <c r="P3" s="45"/>
    </row>
    <row r="4" spans="2:16">
      <c r="B4" s="545" t="s">
        <v>96</v>
      </c>
      <c r="C4" s="538">
        <f>年齢階層別_歯科医療費!$C$6</f>
        <v>2443</v>
      </c>
      <c r="D4" s="219">
        <v>1101</v>
      </c>
      <c r="E4" s="237" t="s">
        <v>124</v>
      </c>
      <c r="F4" s="131">
        <v>1654</v>
      </c>
      <c r="G4" s="131">
        <v>15053390.2045177</v>
      </c>
      <c r="H4" s="131">
        <v>702</v>
      </c>
      <c r="I4" s="131">
        <f>IFERROR(G4/F4,"-")</f>
        <v>9101.2032675439532</v>
      </c>
      <c r="J4" s="131">
        <f>IFERROR(G4/H4,"-")</f>
        <v>21443.575789911254</v>
      </c>
      <c r="K4" s="165">
        <f>IFERROR(H4/$C$4,"-")</f>
        <v>0.28735161686451083</v>
      </c>
      <c r="N4" s="181"/>
      <c r="O4" s="181"/>
      <c r="P4" s="182"/>
    </row>
    <row r="5" spans="2:16">
      <c r="B5" s="536"/>
      <c r="C5" s="539"/>
      <c r="D5" s="220">
        <v>1102</v>
      </c>
      <c r="E5" s="238" t="s">
        <v>125</v>
      </c>
      <c r="F5" s="132">
        <v>6408</v>
      </c>
      <c r="G5" s="132">
        <v>63115461.766663097</v>
      </c>
      <c r="H5" s="132">
        <v>1254</v>
      </c>
      <c r="I5" s="132">
        <f t="shared" ref="I5:I10" si="0">IFERROR(G5/F5,"-")</f>
        <v>9849.4790522258263</v>
      </c>
      <c r="J5" s="132">
        <f t="shared" ref="J5:J10" si="1">IFERROR(G5/H5,"-")</f>
        <v>50331.309223814271</v>
      </c>
      <c r="K5" s="100">
        <f t="shared" ref="K5:K9" si="2">IFERROR(H5/$C$4,"-")</f>
        <v>0.51330331559557918</v>
      </c>
      <c r="N5" s="181"/>
      <c r="O5" s="181"/>
      <c r="P5" s="182"/>
    </row>
    <row r="6" spans="2:16" ht="24">
      <c r="B6" s="536"/>
      <c r="C6" s="539"/>
      <c r="D6" s="220">
        <v>1103</v>
      </c>
      <c r="E6" s="239" t="s">
        <v>126</v>
      </c>
      <c r="F6" s="132">
        <v>2224</v>
      </c>
      <c r="G6" s="132">
        <v>23901664.297621202</v>
      </c>
      <c r="H6" s="132">
        <v>704</v>
      </c>
      <c r="I6" s="132">
        <f t="shared" si="0"/>
        <v>10747.151212959174</v>
      </c>
      <c r="J6" s="132">
        <f t="shared" si="1"/>
        <v>33951.22769548466</v>
      </c>
      <c r="K6" s="100">
        <f t="shared" si="2"/>
        <v>0.28817028243962339</v>
      </c>
      <c r="N6" s="181"/>
      <c r="O6" s="181"/>
      <c r="P6" s="182"/>
    </row>
    <row r="7" spans="2:16" ht="24">
      <c r="B7" s="536"/>
      <c r="C7" s="539"/>
      <c r="D7" s="220">
        <v>1113</v>
      </c>
      <c r="E7" s="239" t="s">
        <v>127</v>
      </c>
      <c r="F7" s="132">
        <v>751</v>
      </c>
      <c r="G7" s="132">
        <v>4646829.7997280397</v>
      </c>
      <c r="H7" s="132">
        <v>225</v>
      </c>
      <c r="I7" s="132">
        <f t="shared" si="0"/>
        <v>6187.523035589933</v>
      </c>
      <c r="J7" s="132">
        <f t="shared" si="1"/>
        <v>20652.576887680178</v>
      </c>
      <c r="K7" s="433">
        <f t="shared" si="2"/>
        <v>9.2099877200163729E-2</v>
      </c>
      <c r="N7" s="181"/>
      <c r="O7" s="181"/>
      <c r="P7" s="182"/>
    </row>
    <row r="8" spans="2:16" ht="24">
      <c r="B8" s="536"/>
      <c r="C8" s="539"/>
      <c r="D8" s="220">
        <v>1905</v>
      </c>
      <c r="E8" s="239" t="s">
        <v>128</v>
      </c>
      <c r="F8" s="132">
        <v>1780</v>
      </c>
      <c r="G8" s="132">
        <v>11916860.0215121</v>
      </c>
      <c r="H8" s="132">
        <v>535</v>
      </c>
      <c r="I8" s="132">
        <f t="shared" si="0"/>
        <v>6694.8651806247753</v>
      </c>
      <c r="J8" s="132">
        <f t="shared" si="1"/>
        <v>22274.504713106729</v>
      </c>
      <c r="K8" s="167">
        <f t="shared" si="2"/>
        <v>0.21899304134261155</v>
      </c>
      <c r="N8" s="181"/>
      <c r="O8" s="181"/>
      <c r="P8" s="182"/>
    </row>
    <row r="9" spans="2:16">
      <c r="B9" s="536"/>
      <c r="C9" s="539"/>
      <c r="D9" s="235" t="s">
        <v>238</v>
      </c>
      <c r="E9" s="236" t="s">
        <v>239</v>
      </c>
      <c r="F9" s="133">
        <v>677</v>
      </c>
      <c r="G9" s="133">
        <v>6854513.9099577302</v>
      </c>
      <c r="H9" s="133">
        <v>215</v>
      </c>
      <c r="I9" s="134">
        <f t="shared" si="0"/>
        <v>10124.835908357061</v>
      </c>
      <c r="J9" s="134">
        <f t="shared" si="1"/>
        <v>31881.460046315024</v>
      </c>
      <c r="K9" s="197">
        <f t="shared" si="2"/>
        <v>8.8006549324600905E-2</v>
      </c>
      <c r="N9" s="181"/>
      <c r="O9" s="181"/>
      <c r="P9" s="182"/>
    </row>
    <row r="10" spans="2:16">
      <c r="B10" s="537"/>
      <c r="C10" s="540"/>
      <c r="D10" s="541" t="s">
        <v>134</v>
      </c>
      <c r="E10" s="542"/>
      <c r="F10" s="405">
        <v>7052</v>
      </c>
      <c r="G10" s="405">
        <v>125488719.999999</v>
      </c>
      <c r="H10" s="405">
        <v>1359</v>
      </c>
      <c r="I10" s="121">
        <f t="shared" si="0"/>
        <v>17794.770277935197</v>
      </c>
      <c r="J10" s="121">
        <f t="shared" si="1"/>
        <v>92339.013980867545</v>
      </c>
      <c r="K10" s="99">
        <f>IFERROR(H10/$C$4,"-")</f>
        <v>0.55628325828898895</v>
      </c>
      <c r="N10" s="181"/>
      <c r="O10" s="181"/>
      <c r="P10" s="182"/>
    </row>
    <row r="11" spans="2:16">
      <c r="B11" s="535" t="s">
        <v>146</v>
      </c>
      <c r="C11" s="538">
        <f>年齢階層別_歯科医療費!$C$7</f>
        <v>8023</v>
      </c>
      <c r="D11" s="221">
        <v>1101</v>
      </c>
      <c r="E11" s="237" t="s">
        <v>124</v>
      </c>
      <c r="F11" s="131">
        <v>5192</v>
      </c>
      <c r="G11" s="131">
        <v>47803562.456555799</v>
      </c>
      <c r="H11" s="131">
        <v>2207</v>
      </c>
      <c r="I11" s="131">
        <f>IFERROR(G11/F11,"-")</f>
        <v>9207.1576380115166</v>
      </c>
      <c r="J11" s="131">
        <f>IFERROR(G11/H11,"-")</f>
        <v>21659.973926849027</v>
      </c>
      <c r="K11" s="165">
        <f>IFERROR(H11/$C$11,"-")</f>
        <v>0.2750841331172878</v>
      </c>
      <c r="N11" s="181"/>
      <c r="O11" s="181"/>
      <c r="P11" s="182"/>
    </row>
    <row r="12" spans="2:16">
      <c r="B12" s="536"/>
      <c r="C12" s="539"/>
      <c r="D12" s="220">
        <v>1102</v>
      </c>
      <c r="E12" s="238" t="s">
        <v>125</v>
      </c>
      <c r="F12" s="132">
        <v>21519</v>
      </c>
      <c r="G12" s="132">
        <v>211007621.10609999</v>
      </c>
      <c r="H12" s="132">
        <v>4013</v>
      </c>
      <c r="I12" s="132">
        <f t="shared" ref="I12:I17" si="3">IFERROR(G12/F12,"-")</f>
        <v>9805.6425069055258</v>
      </c>
      <c r="J12" s="132">
        <f t="shared" ref="J12:J17" si="4">IFERROR(G12/H12,"-")</f>
        <v>52581.016971368052</v>
      </c>
      <c r="K12" s="167">
        <f t="shared" ref="K12:K17" si="5">IFERROR(H12/$C$11,"-")</f>
        <v>0.50018696248286176</v>
      </c>
      <c r="N12" s="181"/>
      <c r="O12" s="181"/>
      <c r="P12" s="182"/>
    </row>
    <row r="13" spans="2:16" ht="24">
      <c r="B13" s="536"/>
      <c r="C13" s="539"/>
      <c r="D13" s="220">
        <v>1103</v>
      </c>
      <c r="E13" s="239" t="s">
        <v>126</v>
      </c>
      <c r="F13" s="132">
        <v>7856</v>
      </c>
      <c r="G13" s="132">
        <v>84309568.622455001</v>
      </c>
      <c r="H13" s="132">
        <v>2354</v>
      </c>
      <c r="I13" s="132">
        <f t="shared" si="3"/>
        <v>10731.869733000891</v>
      </c>
      <c r="J13" s="132">
        <f t="shared" si="4"/>
        <v>35815.4497121729</v>
      </c>
      <c r="K13" s="167">
        <f t="shared" si="5"/>
        <v>0.29340645643774149</v>
      </c>
    </row>
    <row r="14" spans="2:16" ht="24">
      <c r="B14" s="536"/>
      <c r="C14" s="539"/>
      <c r="D14" s="220">
        <v>1113</v>
      </c>
      <c r="E14" s="239" t="s">
        <v>127</v>
      </c>
      <c r="F14" s="132">
        <v>3282</v>
      </c>
      <c r="G14" s="132">
        <v>20969458.889317501</v>
      </c>
      <c r="H14" s="132">
        <v>923</v>
      </c>
      <c r="I14" s="132">
        <f t="shared" si="3"/>
        <v>6389.2318370863804</v>
      </c>
      <c r="J14" s="132">
        <f t="shared" si="4"/>
        <v>22718.807030679851</v>
      </c>
      <c r="K14" s="167">
        <f t="shared" si="5"/>
        <v>0.11504424778761062</v>
      </c>
    </row>
    <row r="15" spans="2:16" ht="24">
      <c r="B15" s="536"/>
      <c r="C15" s="539"/>
      <c r="D15" s="220">
        <v>1905</v>
      </c>
      <c r="E15" s="239" t="s">
        <v>128</v>
      </c>
      <c r="F15" s="132">
        <v>7297</v>
      </c>
      <c r="G15" s="132">
        <v>50250858.599024497</v>
      </c>
      <c r="H15" s="132">
        <v>2001</v>
      </c>
      <c r="I15" s="132">
        <f t="shared" si="3"/>
        <v>6886.5093324687541</v>
      </c>
      <c r="J15" s="132">
        <f t="shared" si="4"/>
        <v>25112.872863080709</v>
      </c>
      <c r="K15" s="100">
        <f t="shared" si="5"/>
        <v>0.24940795213760439</v>
      </c>
    </row>
    <row r="16" spans="2:16">
      <c r="B16" s="536"/>
      <c r="C16" s="539"/>
      <c r="D16" s="235" t="s">
        <v>238</v>
      </c>
      <c r="E16" s="236" t="s">
        <v>239</v>
      </c>
      <c r="F16" s="133">
        <v>2343</v>
      </c>
      <c r="G16" s="133">
        <v>22135200.3265462</v>
      </c>
      <c r="H16" s="133">
        <v>716</v>
      </c>
      <c r="I16" s="134">
        <f t="shared" si="3"/>
        <v>9447.3752994221941</v>
      </c>
      <c r="J16" s="134">
        <f t="shared" si="4"/>
        <v>30915.084254952792</v>
      </c>
      <c r="K16" s="432">
        <f t="shared" si="5"/>
        <v>8.9243425152686032E-2</v>
      </c>
    </row>
    <row r="17" spans="2:11">
      <c r="B17" s="537"/>
      <c r="C17" s="540"/>
      <c r="D17" s="541" t="s">
        <v>134</v>
      </c>
      <c r="E17" s="542"/>
      <c r="F17" s="405">
        <v>24089</v>
      </c>
      <c r="G17" s="405">
        <v>436476269.99999899</v>
      </c>
      <c r="H17" s="405">
        <v>4403</v>
      </c>
      <c r="I17" s="121">
        <f t="shared" si="3"/>
        <v>18119.318776204866</v>
      </c>
      <c r="J17" s="121">
        <f t="shared" si="4"/>
        <v>99131.5625709741</v>
      </c>
      <c r="K17" s="99">
        <f t="shared" si="5"/>
        <v>0.54879720802692256</v>
      </c>
    </row>
    <row r="18" spans="2:11">
      <c r="B18" s="535" t="s">
        <v>147</v>
      </c>
      <c r="C18" s="538">
        <f>年齢階層別_歯科医療費!$C$8</f>
        <v>462860</v>
      </c>
      <c r="D18" s="221">
        <v>1101</v>
      </c>
      <c r="E18" s="237" t="s">
        <v>124</v>
      </c>
      <c r="F18" s="131">
        <v>290279</v>
      </c>
      <c r="G18" s="131">
        <v>2356826597.3738198</v>
      </c>
      <c r="H18" s="131">
        <v>136640</v>
      </c>
      <c r="I18" s="131">
        <f>IFERROR(G18/F18,"-")</f>
        <v>8119.1770585327213</v>
      </c>
      <c r="J18" s="131">
        <f>IFERROR(G18/H18,"-")</f>
        <v>17248.438212630415</v>
      </c>
      <c r="K18" s="165">
        <f>IFERROR(H18/$C$18,"-")</f>
        <v>0.29520805427126995</v>
      </c>
    </row>
    <row r="19" spans="2:11">
      <c r="B19" s="536"/>
      <c r="C19" s="539"/>
      <c r="D19" s="220">
        <v>1102</v>
      </c>
      <c r="E19" s="238" t="s">
        <v>125</v>
      </c>
      <c r="F19" s="132">
        <v>1078292</v>
      </c>
      <c r="G19" s="132">
        <v>8015317950.9834204</v>
      </c>
      <c r="H19" s="132">
        <v>243380</v>
      </c>
      <c r="I19" s="132">
        <f t="shared" ref="I19:I24" si="6">IFERROR(G19/F19,"-")</f>
        <v>7433.3463950241867</v>
      </c>
      <c r="J19" s="132">
        <f t="shared" ref="J19:J24" si="7">IFERROR(G19/H19,"-")</f>
        <v>32933.346827937465</v>
      </c>
      <c r="K19" s="167">
        <f t="shared" ref="K19:K24" si="8">IFERROR(H19/$C$18,"-")</f>
        <v>0.525817741865791</v>
      </c>
    </row>
    <row r="20" spans="2:11" ht="24">
      <c r="B20" s="536"/>
      <c r="C20" s="539"/>
      <c r="D20" s="220">
        <v>1103</v>
      </c>
      <c r="E20" s="239" t="s">
        <v>126</v>
      </c>
      <c r="F20" s="132">
        <v>469208</v>
      </c>
      <c r="G20" s="132">
        <v>4651014908.6121397</v>
      </c>
      <c r="H20" s="132">
        <v>153942</v>
      </c>
      <c r="I20" s="132">
        <f t="shared" si="6"/>
        <v>9912.479984595615</v>
      </c>
      <c r="J20" s="132">
        <f t="shared" si="7"/>
        <v>30212.774347560378</v>
      </c>
      <c r="K20" s="100">
        <f t="shared" si="8"/>
        <v>0.33258868772414985</v>
      </c>
    </row>
    <row r="21" spans="2:11" ht="24">
      <c r="B21" s="536"/>
      <c r="C21" s="539"/>
      <c r="D21" s="220">
        <v>1113</v>
      </c>
      <c r="E21" s="239" t="s">
        <v>127</v>
      </c>
      <c r="F21" s="132">
        <v>161122</v>
      </c>
      <c r="G21" s="132">
        <v>719256506.45133197</v>
      </c>
      <c r="H21" s="132">
        <v>54353</v>
      </c>
      <c r="I21" s="132">
        <f t="shared" si="6"/>
        <v>4464.0490215571554</v>
      </c>
      <c r="J21" s="132">
        <f t="shared" si="7"/>
        <v>13233.059931399039</v>
      </c>
      <c r="K21" s="433">
        <f t="shared" si="8"/>
        <v>0.11742859611977703</v>
      </c>
    </row>
    <row r="22" spans="2:11" ht="24">
      <c r="B22" s="536"/>
      <c r="C22" s="539"/>
      <c r="D22" s="220">
        <v>1905</v>
      </c>
      <c r="E22" s="239" t="s">
        <v>128</v>
      </c>
      <c r="F22" s="132">
        <v>384377</v>
      </c>
      <c r="G22" s="132">
        <v>2158274873.9015498</v>
      </c>
      <c r="H22" s="132">
        <v>127978</v>
      </c>
      <c r="I22" s="132">
        <f t="shared" si="6"/>
        <v>5614.994845949549</v>
      </c>
      <c r="J22" s="132">
        <f t="shared" si="7"/>
        <v>16864.421024719482</v>
      </c>
      <c r="K22" s="167">
        <f t="shared" si="8"/>
        <v>0.27649397225943051</v>
      </c>
    </row>
    <row r="23" spans="2:11">
      <c r="B23" s="536"/>
      <c r="C23" s="539"/>
      <c r="D23" s="235" t="s">
        <v>238</v>
      </c>
      <c r="E23" s="236" t="s">
        <v>239</v>
      </c>
      <c r="F23" s="133">
        <v>97555</v>
      </c>
      <c r="G23" s="133">
        <v>786468132.677706</v>
      </c>
      <c r="H23" s="133">
        <v>38244</v>
      </c>
      <c r="I23" s="134">
        <f t="shared" si="6"/>
        <v>8061.7921447153503</v>
      </c>
      <c r="J23" s="134">
        <f t="shared" si="7"/>
        <v>20564.484172097742</v>
      </c>
      <c r="K23" s="197">
        <f t="shared" si="8"/>
        <v>8.2625415892494489E-2</v>
      </c>
    </row>
    <row r="24" spans="2:11">
      <c r="B24" s="537"/>
      <c r="C24" s="540"/>
      <c r="D24" s="541" t="s">
        <v>134</v>
      </c>
      <c r="E24" s="542"/>
      <c r="F24" s="405">
        <v>1201822</v>
      </c>
      <c r="G24" s="405">
        <v>18687158969.999901</v>
      </c>
      <c r="H24" s="405">
        <v>264713</v>
      </c>
      <c r="I24" s="121">
        <f t="shared" si="6"/>
        <v>15549.023873751605</v>
      </c>
      <c r="J24" s="121">
        <f t="shared" si="7"/>
        <v>70594.035691484372</v>
      </c>
      <c r="K24" s="99">
        <f t="shared" si="8"/>
        <v>0.57190727217733228</v>
      </c>
    </row>
    <row r="25" spans="2:11">
      <c r="B25" s="535" t="s">
        <v>148</v>
      </c>
      <c r="C25" s="538">
        <f>年齢階層別_歯科医療費!$C$9</f>
        <v>402345</v>
      </c>
      <c r="D25" s="221">
        <v>1101</v>
      </c>
      <c r="E25" s="237" t="s">
        <v>124</v>
      </c>
      <c r="F25" s="131">
        <v>267436</v>
      </c>
      <c r="G25" s="131">
        <v>2177649918.92768</v>
      </c>
      <c r="H25" s="131">
        <v>120999</v>
      </c>
      <c r="I25" s="131">
        <f>IFERROR(G25/F25,"-")</f>
        <v>8142.6955194053153</v>
      </c>
      <c r="J25" s="131">
        <f>IFERROR(G25/H25,"-")</f>
        <v>17997.255505646164</v>
      </c>
      <c r="K25" s="99">
        <f>IFERROR(H25/$C$25,"-")</f>
        <v>0.30073444432017299</v>
      </c>
    </row>
    <row r="26" spans="2:11">
      <c r="B26" s="536"/>
      <c r="C26" s="539"/>
      <c r="D26" s="220">
        <v>1102</v>
      </c>
      <c r="E26" s="238" t="s">
        <v>125</v>
      </c>
      <c r="F26" s="132">
        <v>1039625</v>
      </c>
      <c r="G26" s="132">
        <v>7921106177.1279898</v>
      </c>
      <c r="H26" s="132">
        <v>211945</v>
      </c>
      <c r="I26" s="132">
        <f t="shared" ref="I26:I31" si="9">IFERROR(G26/F26,"-")</f>
        <v>7619.1955533273922</v>
      </c>
      <c r="J26" s="132">
        <f t="shared" ref="J26:J31" si="10">IFERROR(G26/H26,"-")</f>
        <v>37373.404313043429</v>
      </c>
      <c r="K26" s="433">
        <f t="shared" ref="K26:K31" si="11">IFERROR(H26/$C$25,"-")</f>
        <v>0.52677428574979179</v>
      </c>
    </row>
    <row r="27" spans="2:11" ht="24">
      <c r="B27" s="536"/>
      <c r="C27" s="539"/>
      <c r="D27" s="220">
        <v>1103</v>
      </c>
      <c r="E27" s="239" t="s">
        <v>126</v>
      </c>
      <c r="F27" s="132">
        <v>466045</v>
      </c>
      <c r="G27" s="132">
        <v>4699332094.73561</v>
      </c>
      <c r="H27" s="132">
        <v>145236</v>
      </c>
      <c r="I27" s="132">
        <f t="shared" si="9"/>
        <v>10083.429914998787</v>
      </c>
      <c r="J27" s="132">
        <f t="shared" si="10"/>
        <v>32356.52382835943</v>
      </c>
      <c r="K27" s="167">
        <f t="shared" si="11"/>
        <v>0.36097379114938671</v>
      </c>
    </row>
    <row r="28" spans="2:11" ht="24">
      <c r="B28" s="536"/>
      <c r="C28" s="539"/>
      <c r="D28" s="220">
        <v>1113</v>
      </c>
      <c r="E28" s="239" t="s">
        <v>127</v>
      </c>
      <c r="F28" s="132">
        <v>176471</v>
      </c>
      <c r="G28" s="132">
        <v>852275097.85775006</v>
      </c>
      <c r="H28" s="132">
        <v>55443</v>
      </c>
      <c r="I28" s="132">
        <f t="shared" si="9"/>
        <v>4829.5476189161391</v>
      </c>
      <c r="J28" s="132">
        <f t="shared" si="10"/>
        <v>15372.095627180168</v>
      </c>
      <c r="K28" s="167">
        <f t="shared" si="11"/>
        <v>0.13779964955448681</v>
      </c>
    </row>
    <row r="29" spans="2:11" ht="24">
      <c r="B29" s="536"/>
      <c r="C29" s="539"/>
      <c r="D29" s="220">
        <v>1905</v>
      </c>
      <c r="E29" s="239" t="s">
        <v>128</v>
      </c>
      <c r="F29" s="132">
        <v>414707</v>
      </c>
      <c r="G29" s="132">
        <v>2406197265.4647799</v>
      </c>
      <c r="H29" s="132">
        <v>125591</v>
      </c>
      <c r="I29" s="132">
        <f t="shared" si="9"/>
        <v>5802.1621662156167</v>
      </c>
      <c r="J29" s="132">
        <f t="shared" si="10"/>
        <v>19158.994398203533</v>
      </c>
      <c r="K29" s="167">
        <f t="shared" si="11"/>
        <v>0.31214753507561921</v>
      </c>
    </row>
    <row r="30" spans="2:11">
      <c r="B30" s="536"/>
      <c r="C30" s="539"/>
      <c r="D30" s="235" t="s">
        <v>238</v>
      </c>
      <c r="E30" s="236" t="s">
        <v>239</v>
      </c>
      <c r="F30" s="133">
        <v>102034</v>
      </c>
      <c r="G30" s="133">
        <v>886452845.88616896</v>
      </c>
      <c r="H30" s="133">
        <v>37239</v>
      </c>
      <c r="I30" s="134">
        <f t="shared" si="9"/>
        <v>8687.8182359426173</v>
      </c>
      <c r="J30" s="134">
        <f t="shared" si="10"/>
        <v>23804.421329417248</v>
      </c>
      <c r="K30" s="197">
        <f t="shared" si="11"/>
        <v>9.2554896916825113E-2</v>
      </c>
    </row>
    <row r="31" spans="2:11">
      <c r="B31" s="537"/>
      <c r="C31" s="540"/>
      <c r="D31" s="541" t="s">
        <v>134</v>
      </c>
      <c r="E31" s="542"/>
      <c r="F31" s="405">
        <v>1178047</v>
      </c>
      <c r="G31" s="405">
        <v>18943013399.999901</v>
      </c>
      <c r="H31" s="405">
        <v>235528</v>
      </c>
      <c r="I31" s="121">
        <f t="shared" si="9"/>
        <v>16080.014973935591</v>
      </c>
      <c r="J31" s="121">
        <f t="shared" si="10"/>
        <v>80427.861655514003</v>
      </c>
      <c r="K31" s="99">
        <f t="shared" si="11"/>
        <v>0.58538816190085619</v>
      </c>
    </row>
    <row r="32" spans="2:11">
      <c r="B32" s="535" t="s">
        <v>149</v>
      </c>
      <c r="C32" s="538">
        <f>年齢階層別_歯科医療費!$C$10</f>
        <v>259897</v>
      </c>
      <c r="D32" s="221">
        <v>1101</v>
      </c>
      <c r="E32" s="237" t="s">
        <v>124</v>
      </c>
      <c r="F32" s="131">
        <v>135232</v>
      </c>
      <c r="G32" s="131">
        <v>1114899707.7963901</v>
      </c>
      <c r="H32" s="131">
        <v>62254</v>
      </c>
      <c r="I32" s="131">
        <f>IFERROR(G32/F32,"-")</f>
        <v>8244.3482888398466</v>
      </c>
      <c r="J32" s="131">
        <f>IFERROR(G32/H32,"-")</f>
        <v>17908.884694901371</v>
      </c>
      <c r="K32" s="165">
        <f>IFERROR(H32/$C$32,"-")</f>
        <v>0.23953335359777142</v>
      </c>
    </row>
    <row r="33" spans="2:11">
      <c r="B33" s="536"/>
      <c r="C33" s="539"/>
      <c r="D33" s="220">
        <v>1102</v>
      </c>
      <c r="E33" s="238" t="s">
        <v>125</v>
      </c>
      <c r="F33" s="132">
        <v>612402</v>
      </c>
      <c r="G33" s="132">
        <v>5070929844.47684</v>
      </c>
      <c r="H33" s="132">
        <v>119085</v>
      </c>
      <c r="I33" s="132">
        <f t="shared" ref="I33:I38" si="12">IFERROR(G33/F33,"-")</f>
        <v>8280.3939968792401</v>
      </c>
      <c r="J33" s="132">
        <f t="shared" ref="J33:J38" si="13">IFERROR(G33/H33,"-")</f>
        <v>42582.4398075059</v>
      </c>
      <c r="K33" s="167">
        <f t="shared" ref="K33:K38" si="14">IFERROR(H33/$C$32,"-")</f>
        <v>0.45820074875816191</v>
      </c>
    </row>
    <row r="34" spans="2:11" ht="24">
      <c r="B34" s="536"/>
      <c r="C34" s="539"/>
      <c r="D34" s="220">
        <v>1103</v>
      </c>
      <c r="E34" s="239" t="s">
        <v>126</v>
      </c>
      <c r="F34" s="132">
        <v>266269</v>
      </c>
      <c r="G34" s="132">
        <v>2792293489.5300202</v>
      </c>
      <c r="H34" s="132">
        <v>83293</v>
      </c>
      <c r="I34" s="132">
        <f t="shared" si="12"/>
        <v>10486.738935174655</v>
      </c>
      <c r="J34" s="132">
        <f t="shared" si="13"/>
        <v>33523.747368086399</v>
      </c>
      <c r="K34" s="167">
        <f t="shared" si="14"/>
        <v>0.32048465353582378</v>
      </c>
    </row>
    <row r="35" spans="2:11" ht="24">
      <c r="B35" s="536"/>
      <c r="C35" s="539"/>
      <c r="D35" s="220">
        <v>1113</v>
      </c>
      <c r="E35" s="239" t="s">
        <v>127</v>
      </c>
      <c r="F35" s="132">
        <v>122907</v>
      </c>
      <c r="G35" s="132">
        <v>677739396.54408002</v>
      </c>
      <c r="H35" s="132">
        <v>35991</v>
      </c>
      <c r="I35" s="132">
        <f t="shared" si="12"/>
        <v>5514.2457023935176</v>
      </c>
      <c r="J35" s="132">
        <f t="shared" si="13"/>
        <v>18830.802048958907</v>
      </c>
      <c r="K35" s="167">
        <f t="shared" si="14"/>
        <v>0.13848178316794729</v>
      </c>
    </row>
    <row r="36" spans="2:11" ht="24">
      <c r="B36" s="536"/>
      <c r="C36" s="539"/>
      <c r="D36" s="220">
        <v>1905</v>
      </c>
      <c r="E36" s="239" t="s">
        <v>128</v>
      </c>
      <c r="F36" s="132">
        <v>280382</v>
      </c>
      <c r="G36" s="132">
        <v>1773742413.6333101</v>
      </c>
      <c r="H36" s="132">
        <v>77528</v>
      </c>
      <c r="I36" s="132">
        <f t="shared" si="12"/>
        <v>6326.1636397247685</v>
      </c>
      <c r="J36" s="132">
        <f t="shared" si="13"/>
        <v>22878.733020757791</v>
      </c>
      <c r="K36" s="167">
        <f t="shared" si="14"/>
        <v>0.2983027891818682</v>
      </c>
    </row>
    <row r="37" spans="2:11">
      <c r="B37" s="536"/>
      <c r="C37" s="539"/>
      <c r="D37" s="235" t="s">
        <v>238</v>
      </c>
      <c r="E37" s="236" t="s">
        <v>239</v>
      </c>
      <c r="F37" s="133">
        <v>66946</v>
      </c>
      <c r="G37" s="133">
        <v>620049568.01933205</v>
      </c>
      <c r="H37" s="133">
        <v>22598</v>
      </c>
      <c r="I37" s="134">
        <f t="shared" si="12"/>
        <v>9261.9360084147229</v>
      </c>
      <c r="J37" s="134">
        <f t="shared" si="13"/>
        <v>27438.249757471105</v>
      </c>
      <c r="K37" s="197">
        <f t="shared" si="14"/>
        <v>8.6949830125011063E-2</v>
      </c>
    </row>
    <row r="38" spans="2:11">
      <c r="B38" s="537"/>
      <c r="C38" s="540"/>
      <c r="D38" s="541" t="s">
        <v>134</v>
      </c>
      <c r="E38" s="542"/>
      <c r="F38" s="405">
        <v>718333</v>
      </c>
      <c r="G38" s="405">
        <v>12049654419.999901</v>
      </c>
      <c r="H38" s="405">
        <v>138460</v>
      </c>
      <c r="I38" s="121">
        <f t="shared" si="12"/>
        <v>16774.468693488816</v>
      </c>
      <c r="J38" s="121">
        <f t="shared" si="13"/>
        <v>87026.248880542407</v>
      </c>
      <c r="K38" s="99">
        <f t="shared" si="14"/>
        <v>0.53274951230679846</v>
      </c>
    </row>
    <row r="39" spans="2:11">
      <c r="B39" s="535" t="s">
        <v>150</v>
      </c>
      <c r="C39" s="538">
        <f>年齢階層別_歯科医療費!$C$11</f>
        <v>121354</v>
      </c>
      <c r="D39" s="221">
        <v>1101</v>
      </c>
      <c r="E39" s="237" t="s">
        <v>124</v>
      </c>
      <c r="F39" s="131">
        <v>44891</v>
      </c>
      <c r="G39" s="131">
        <v>366190400.58424997</v>
      </c>
      <c r="H39" s="131">
        <v>20990</v>
      </c>
      <c r="I39" s="131">
        <f>IFERROR(G39/F39,"-")</f>
        <v>8157.3233072163675</v>
      </c>
      <c r="J39" s="131">
        <f>IFERROR(G39/H39,"-")</f>
        <v>17445.945716257742</v>
      </c>
      <c r="K39" s="99">
        <f>IFERROR(H39/$C$39,"-")</f>
        <v>0.17296504441551164</v>
      </c>
    </row>
    <row r="40" spans="2:11">
      <c r="B40" s="536"/>
      <c r="C40" s="539"/>
      <c r="D40" s="220">
        <v>1102</v>
      </c>
      <c r="E40" s="238" t="s">
        <v>125</v>
      </c>
      <c r="F40" s="132">
        <v>263989</v>
      </c>
      <c r="G40" s="132">
        <v>2434908602.0507898</v>
      </c>
      <c r="H40" s="132">
        <v>46806</v>
      </c>
      <c r="I40" s="132">
        <f t="shared" ref="I40:I45" si="15">IFERROR(G40/F40,"-")</f>
        <v>9223.5229575883459</v>
      </c>
      <c r="J40" s="132">
        <f t="shared" ref="J40:J45" si="16">IFERROR(G40/H40,"-")</f>
        <v>52021.292185847749</v>
      </c>
      <c r="K40" s="433">
        <f t="shared" ref="K40:K45" si="17">IFERROR(H40/$C$39,"-")</f>
        <v>0.38569804044366068</v>
      </c>
    </row>
    <row r="41" spans="2:11" ht="24">
      <c r="B41" s="536"/>
      <c r="C41" s="539"/>
      <c r="D41" s="220">
        <v>1103</v>
      </c>
      <c r="E41" s="239" t="s">
        <v>126</v>
      </c>
      <c r="F41" s="132">
        <v>98801</v>
      </c>
      <c r="G41" s="132">
        <v>1072102165.99683</v>
      </c>
      <c r="H41" s="132">
        <v>31175</v>
      </c>
      <c r="I41" s="132">
        <f t="shared" si="15"/>
        <v>10851.126668726329</v>
      </c>
      <c r="J41" s="132">
        <f t="shared" si="16"/>
        <v>34389.804843523016</v>
      </c>
      <c r="K41" s="167">
        <f t="shared" si="17"/>
        <v>0.25689305667715939</v>
      </c>
    </row>
    <row r="42" spans="2:11" ht="24">
      <c r="B42" s="536"/>
      <c r="C42" s="539"/>
      <c r="D42" s="220">
        <v>1113</v>
      </c>
      <c r="E42" s="239" t="s">
        <v>127</v>
      </c>
      <c r="F42" s="132">
        <v>61234</v>
      </c>
      <c r="G42" s="132">
        <v>393901958.805318</v>
      </c>
      <c r="H42" s="132">
        <v>15978</v>
      </c>
      <c r="I42" s="132">
        <f t="shared" si="15"/>
        <v>6432.7327759956561</v>
      </c>
      <c r="J42" s="132">
        <f t="shared" si="16"/>
        <v>24652.769984060458</v>
      </c>
      <c r="K42" s="100">
        <f t="shared" si="17"/>
        <v>0.1316643868352094</v>
      </c>
    </row>
    <row r="43" spans="2:11" ht="24">
      <c r="B43" s="536"/>
      <c r="C43" s="539"/>
      <c r="D43" s="220">
        <v>1905</v>
      </c>
      <c r="E43" s="239" t="s">
        <v>128</v>
      </c>
      <c r="F43" s="132">
        <v>141487</v>
      </c>
      <c r="G43" s="132">
        <v>1006838201.43422</v>
      </c>
      <c r="H43" s="132">
        <v>33311</v>
      </c>
      <c r="I43" s="132">
        <f t="shared" si="15"/>
        <v>7116.1180987244052</v>
      </c>
      <c r="J43" s="132">
        <f t="shared" si="16"/>
        <v>30225.397059056166</v>
      </c>
      <c r="K43" s="433">
        <f t="shared" si="17"/>
        <v>0.27449445424131053</v>
      </c>
    </row>
    <row r="44" spans="2:11">
      <c r="B44" s="536"/>
      <c r="C44" s="539"/>
      <c r="D44" s="235" t="s">
        <v>238</v>
      </c>
      <c r="E44" s="236" t="s">
        <v>239</v>
      </c>
      <c r="F44" s="133">
        <v>32527</v>
      </c>
      <c r="G44" s="133">
        <v>308877661.12857598</v>
      </c>
      <c r="H44" s="133">
        <v>9480</v>
      </c>
      <c r="I44" s="134">
        <f t="shared" si="15"/>
        <v>9496.0390176953297</v>
      </c>
      <c r="J44" s="134">
        <f t="shared" si="16"/>
        <v>32582.031764617721</v>
      </c>
      <c r="K44" s="197">
        <f t="shared" si="17"/>
        <v>7.8118562222918075E-2</v>
      </c>
    </row>
    <row r="45" spans="2:11">
      <c r="B45" s="537"/>
      <c r="C45" s="540"/>
      <c r="D45" s="541" t="s">
        <v>134</v>
      </c>
      <c r="E45" s="542"/>
      <c r="F45" s="405">
        <v>327209</v>
      </c>
      <c r="G45" s="405">
        <v>5582818989.9999905</v>
      </c>
      <c r="H45" s="405">
        <v>58048</v>
      </c>
      <c r="I45" s="121">
        <f t="shared" si="15"/>
        <v>17061.935918633015</v>
      </c>
      <c r="J45" s="121">
        <f t="shared" si="16"/>
        <v>96175.905974365873</v>
      </c>
      <c r="K45" s="99">
        <f t="shared" si="17"/>
        <v>0.47833610758607048</v>
      </c>
    </row>
    <row r="46" spans="2:11">
      <c r="B46" s="535" t="s">
        <v>151</v>
      </c>
      <c r="C46" s="538">
        <f>年齢階層別_歯科医療費!$C$12</f>
        <v>46223</v>
      </c>
      <c r="D46" s="221">
        <v>1101</v>
      </c>
      <c r="E46" s="237" t="s">
        <v>124</v>
      </c>
      <c r="F46" s="131">
        <v>10463</v>
      </c>
      <c r="G46" s="131">
        <v>84163808.180708095</v>
      </c>
      <c r="H46" s="131">
        <v>4883</v>
      </c>
      <c r="I46" s="131">
        <f>IFERROR(G46/F46,"-")</f>
        <v>8043.9461130371874</v>
      </c>
      <c r="J46" s="131">
        <f>IFERROR(G46/H46,"-")</f>
        <v>17236.086049704711</v>
      </c>
      <c r="K46" s="165">
        <f>IFERROR(H46/$C$46,"-")</f>
        <v>0.10564004932609307</v>
      </c>
    </row>
    <row r="47" spans="2:11">
      <c r="B47" s="536"/>
      <c r="C47" s="539"/>
      <c r="D47" s="220">
        <v>1102</v>
      </c>
      <c r="E47" s="238" t="s">
        <v>125</v>
      </c>
      <c r="F47" s="132">
        <v>87373</v>
      </c>
      <c r="G47" s="132">
        <v>895924892.34970999</v>
      </c>
      <c r="H47" s="132">
        <v>13605</v>
      </c>
      <c r="I47" s="132">
        <f t="shared" ref="I47:I52" si="18">IFERROR(G47/F47,"-")</f>
        <v>10254.024611146579</v>
      </c>
      <c r="J47" s="132">
        <f t="shared" ref="J47:J52" si="19">IFERROR(G47/H47,"-")</f>
        <v>65852.619797847117</v>
      </c>
      <c r="K47" s="167">
        <f t="shared" ref="K47:K52" si="20">IFERROR(H47/$C$46,"-")</f>
        <v>0.29433398957229084</v>
      </c>
    </row>
    <row r="48" spans="2:11" ht="24">
      <c r="B48" s="536"/>
      <c r="C48" s="539"/>
      <c r="D48" s="220">
        <v>1103</v>
      </c>
      <c r="E48" s="239" t="s">
        <v>126</v>
      </c>
      <c r="F48" s="132">
        <v>29606</v>
      </c>
      <c r="G48" s="132">
        <v>333509499.842053</v>
      </c>
      <c r="H48" s="132">
        <v>8650</v>
      </c>
      <c r="I48" s="132">
        <f t="shared" si="18"/>
        <v>11264.92940086648</v>
      </c>
      <c r="J48" s="132">
        <f t="shared" si="19"/>
        <v>38556.011542433873</v>
      </c>
      <c r="K48" s="167">
        <f t="shared" si="20"/>
        <v>0.18713627414923306</v>
      </c>
    </row>
    <row r="49" spans="1:11" ht="24">
      <c r="B49" s="536"/>
      <c r="C49" s="539"/>
      <c r="D49" s="220">
        <v>1113</v>
      </c>
      <c r="E49" s="239" t="s">
        <v>127</v>
      </c>
      <c r="F49" s="132">
        <v>26397</v>
      </c>
      <c r="G49" s="132">
        <v>201282737.28384301</v>
      </c>
      <c r="H49" s="132">
        <v>5593</v>
      </c>
      <c r="I49" s="132">
        <f t="shared" si="18"/>
        <v>7625.2126106695086</v>
      </c>
      <c r="J49" s="132">
        <f t="shared" si="19"/>
        <v>35988.331357740572</v>
      </c>
      <c r="K49" s="167">
        <f t="shared" si="20"/>
        <v>0.1210003677822729</v>
      </c>
    </row>
    <row r="50" spans="1:11" ht="24">
      <c r="B50" s="536"/>
      <c r="C50" s="539"/>
      <c r="D50" s="220">
        <v>1905</v>
      </c>
      <c r="E50" s="239" t="s">
        <v>128</v>
      </c>
      <c r="F50" s="132">
        <v>57333</v>
      </c>
      <c r="G50" s="132">
        <v>467334377.06875598</v>
      </c>
      <c r="H50" s="132">
        <v>11146</v>
      </c>
      <c r="I50" s="132">
        <f t="shared" si="18"/>
        <v>8151.2283862479899</v>
      </c>
      <c r="J50" s="132">
        <f t="shared" si="19"/>
        <v>41928.438638862011</v>
      </c>
      <c r="K50" s="167">
        <f t="shared" si="20"/>
        <v>0.24113536551067649</v>
      </c>
    </row>
    <row r="51" spans="1:11">
      <c r="B51" s="536"/>
      <c r="C51" s="539"/>
      <c r="D51" s="235" t="s">
        <v>238</v>
      </c>
      <c r="E51" s="236" t="s">
        <v>239</v>
      </c>
      <c r="F51" s="133">
        <v>12752</v>
      </c>
      <c r="G51" s="133">
        <v>125985775.274928</v>
      </c>
      <c r="H51" s="133">
        <v>3146</v>
      </c>
      <c r="I51" s="134">
        <f t="shared" si="18"/>
        <v>9879.6875215595992</v>
      </c>
      <c r="J51" s="134">
        <f t="shared" si="19"/>
        <v>40046.336705317226</v>
      </c>
      <c r="K51" s="197">
        <f t="shared" si="20"/>
        <v>6.8061354736819332E-2</v>
      </c>
    </row>
    <row r="52" spans="1:11" ht="14.25" thickBot="1">
      <c r="B52" s="537"/>
      <c r="C52" s="539"/>
      <c r="D52" s="546" t="s">
        <v>134</v>
      </c>
      <c r="E52" s="547"/>
      <c r="F52" s="405">
        <v>122368</v>
      </c>
      <c r="G52" s="405">
        <v>2108201089.99999</v>
      </c>
      <c r="H52" s="405">
        <v>19280</v>
      </c>
      <c r="I52" s="118">
        <f t="shared" si="18"/>
        <v>17228.369263205986</v>
      </c>
      <c r="J52" s="118">
        <f t="shared" si="19"/>
        <v>109346.52956431483</v>
      </c>
      <c r="K52" s="99">
        <f t="shared" si="20"/>
        <v>0.41710836596499579</v>
      </c>
    </row>
    <row r="53" spans="1:11" ht="14.25" thickTop="1">
      <c r="A53" s="232"/>
      <c r="B53" s="548" t="s">
        <v>233</v>
      </c>
      <c r="C53" s="549">
        <f>年齢階層別_歯科医療費!$C$13</f>
        <v>1303145</v>
      </c>
      <c r="D53" s="222">
        <v>1101</v>
      </c>
      <c r="E53" s="240" t="s">
        <v>124</v>
      </c>
      <c r="F53" s="135">
        <f>中分類別歯科医療費!D4</f>
        <v>755147</v>
      </c>
      <c r="G53" s="135">
        <f>中分類別歯科医療費!E4</f>
        <v>6162587385.5239296</v>
      </c>
      <c r="H53" s="135">
        <f>中分類別歯科医療費!F4</f>
        <v>348675</v>
      </c>
      <c r="I53" s="135">
        <f>中分類別歯科医療費!G4</f>
        <v>8160.7784782617555</v>
      </c>
      <c r="J53" s="135">
        <f>中分類別歯科医療費!H4</f>
        <v>17674.302389112869</v>
      </c>
      <c r="K53" s="103">
        <f>中分類別歯科医療費!I4</f>
        <v>0.2675642388222339</v>
      </c>
    </row>
    <row r="54" spans="1:11">
      <c r="A54" s="232"/>
      <c r="B54" s="536"/>
      <c r="C54" s="539"/>
      <c r="D54" s="220">
        <v>1102</v>
      </c>
      <c r="E54" s="238" t="s">
        <v>125</v>
      </c>
      <c r="F54" s="132">
        <f>中分類別歯科医療費!D5</f>
        <v>3109608</v>
      </c>
      <c r="G54" s="132">
        <f>中分類別歯科医療費!E5</f>
        <v>24612310549.8615</v>
      </c>
      <c r="H54" s="132">
        <f>中分類別歯科医療費!F5</f>
        <v>640088</v>
      </c>
      <c r="I54" s="132">
        <f>中分類別歯科医療費!G5</f>
        <v>7914.9238585254152</v>
      </c>
      <c r="J54" s="132">
        <f>中分類別歯科医療費!H5</f>
        <v>38451.448160036591</v>
      </c>
      <c r="K54" s="100">
        <f>中分類別歯科医療費!I5</f>
        <v>0.49118708969454666</v>
      </c>
    </row>
    <row r="55" spans="1:11" ht="24">
      <c r="A55" s="232"/>
      <c r="B55" s="536"/>
      <c r="C55" s="539"/>
      <c r="D55" s="220">
        <v>1103</v>
      </c>
      <c r="E55" s="239" t="s">
        <v>126</v>
      </c>
      <c r="F55" s="132">
        <f>中分類別歯科医療費!D6</f>
        <v>1340009</v>
      </c>
      <c r="G55" s="132">
        <f>中分類別歯科医療費!E6</f>
        <v>13656463391.6367</v>
      </c>
      <c r="H55" s="132">
        <f>中分類別歯科医療費!F6</f>
        <v>425354</v>
      </c>
      <c r="I55" s="132">
        <f>中分類別歯科医療費!G6</f>
        <v>10191.322141595094</v>
      </c>
      <c r="J55" s="132">
        <f>中分類別歯科医療費!H6</f>
        <v>32106.112535997545</v>
      </c>
      <c r="K55" s="100">
        <f>中分類別歯科医療費!I6</f>
        <v>0.32640573382087179</v>
      </c>
    </row>
    <row r="56" spans="1:11" ht="24">
      <c r="A56" s="232"/>
      <c r="B56" s="536"/>
      <c r="C56" s="539"/>
      <c r="D56" s="220">
        <v>1113</v>
      </c>
      <c r="E56" s="239" t="s">
        <v>127</v>
      </c>
      <c r="F56" s="132">
        <f>中分類別歯科医療費!D7</f>
        <v>552164</v>
      </c>
      <c r="G56" s="132">
        <f>中分類別歯科医療費!E7</f>
        <v>2870071985.6313701</v>
      </c>
      <c r="H56" s="132">
        <f>中分類別歯科医療費!F7</f>
        <v>168506</v>
      </c>
      <c r="I56" s="132">
        <f>中分類別歯科医療費!G7</f>
        <v>5197.8614788928107</v>
      </c>
      <c r="J56" s="132">
        <f>中分類別歯科医療費!H7</f>
        <v>17032.461666833049</v>
      </c>
      <c r="K56" s="101">
        <f>中分類別歯科医療費!I7</f>
        <v>0.12930717610089437</v>
      </c>
    </row>
    <row r="57" spans="1:11" ht="24">
      <c r="A57" s="232"/>
      <c r="B57" s="536"/>
      <c r="C57" s="539"/>
      <c r="D57" s="220">
        <v>1905</v>
      </c>
      <c r="E57" s="239" t="s">
        <v>128</v>
      </c>
      <c r="F57" s="132">
        <f>中分類別歯科医療費!D8</f>
        <v>1287363</v>
      </c>
      <c r="G57" s="132">
        <f>中分類別歯科医療費!E8</f>
        <v>7874554850.1231699</v>
      </c>
      <c r="H57" s="132">
        <f>中分類別歯科医療費!F8</f>
        <v>378090</v>
      </c>
      <c r="I57" s="132">
        <f>中分類別歯科医療費!G8</f>
        <v>6116.8099829831754</v>
      </c>
      <c r="J57" s="132">
        <f>中分類別歯科医療費!H8</f>
        <v>20827.196831768018</v>
      </c>
      <c r="K57" s="100">
        <f>中分類別歯科医療費!I8</f>
        <v>0.29013655425911927</v>
      </c>
    </row>
    <row r="58" spans="1:11">
      <c r="A58" s="232"/>
      <c r="B58" s="536"/>
      <c r="C58" s="539"/>
      <c r="D58" s="235" t="s">
        <v>238</v>
      </c>
      <c r="E58" s="236" t="s">
        <v>239</v>
      </c>
      <c r="F58" s="133">
        <f>中分類別歯科医療費!D9</f>
        <v>314834</v>
      </c>
      <c r="G58" s="133">
        <f>中分類別歯科医療費!E9</f>
        <v>2756823697.2232099</v>
      </c>
      <c r="H58" s="133">
        <f>中分類別歯科医療費!F9</f>
        <v>111638</v>
      </c>
      <c r="I58" s="134">
        <f>中分類別歯科医療費!G9</f>
        <v>8756.4357636824807</v>
      </c>
      <c r="J58" s="134">
        <f>中分類別歯科医療費!H9</f>
        <v>24694.312843504988</v>
      </c>
      <c r="K58" s="167">
        <f>中分類別歯科医療費!I9</f>
        <v>8.5668133630562984E-2</v>
      </c>
    </row>
    <row r="59" spans="1:11">
      <c r="A59" s="232"/>
      <c r="B59" s="537"/>
      <c r="C59" s="540"/>
      <c r="D59" s="541" t="s">
        <v>134</v>
      </c>
      <c r="E59" s="542"/>
      <c r="F59" s="121">
        <f>中分類別歯科医療費!D10</f>
        <v>3578920</v>
      </c>
      <c r="G59" s="121">
        <f>中分類別歯科医療費!E10</f>
        <v>57932811859.999901</v>
      </c>
      <c r="H59" s="121">
        <f>中分類別歯科医療費!F10</f>
        <v>721791</v>
      </c>
      <c r="I59" s="121">
        <f>中分類別歯科医療費!G10</f>
        <v>16187.232980899238</v>
      </c>
      <c r="J59" s="121">
        <f>中分類別歯科医療費!H10</f>
        <v>80262.585512980761</v>
      </c>
      <c r="K59" s="97">
        <f>中分類別歯科医療費!I10</f>
        <v>0.5538838732451109</v>
      </c>
    </row>
    <row r="60" spans="1:11" ht="13.5" customHeight="1">
      <c r="B60" s="22"/>
      <c r="C60" s="3"/>
      <c r="D60" s="3"/>
      <c r="E60" s="3"/>
      <c r="F60" s="3"/>
      <c r="G60" s="3"/>
      <c r="H60" s="3"/>
      <c r="I60" s="14"/>
      <c r="J60" s="3"/>
    </row>
    <row r="61" spans="1:11" ht="13.5" customHeight="1">
      <c r="B61" s="74"/>
      <c r="C61" s="3"/>
      <c r="D61" s="3"/>
      <c r="E61" s="3"/>
      <c r="F61" s="3"/>
      <c r="G61" s="3"/>
      <c r="H61" s="3"/>
      <c r="I61" s="14"/>
      <c r="J61" s="3"/>
    </row>
    <row r="62" spans="1:11" ht="13.5" customHeight="1">
      <c r="B62" s="74"/>
      <c r="C62" s="3"/>
      <c r="D62" s="3"/>
      <c r="E62" s="3"/>
      <c r="F62" s="3"/>
      <c r="G62" s="3"/>
      <c r="H62" s="3"/>
      <c r="I62" s="14"/>
      <c r="J62" s="3"/>
    </row>
    <row r="63" spans="1:11" ht="13.5" customHeight="1">
      <c r="B63" s="75"/>
      <c r="C63" s="3"/>
      <c r="D63" s="3"/>
      <c r="E63" s="3"/>
      <c r="F63" s="3"/>
      <c r="G63" s="3"/>
      <c r="H63" s="3"/>
      <c r="I63" s="14"/>
      <c r="J63" s="3"/>
    </row>
  </sheetData>
  <mergeCells count="25">
    <mergeCell ref="B46:B52"/>
    <mergeCell ref="C46:C52"/>
    <mergeCell ref="D52:E52"/>
    <mergeCell ref="B53:B59"/>
    <mergeCell ref="C53:C59"/>
    <mergeCell ref="D59:E59"/>
    <mergeCell ref="B32:B38"/>
    <mergeCell ref="C32:C38"/>
    <mergeCell ref="D38:E38"/>
    <mergeCell ref="B39:B45"/>
    <mergeCell ref="C39:C45"/>
    <mergeCell ref="D45:E45"/>
    <mergeCell ref="B18:B24"/>
    <mergeCell ref="C18:C24"/>
    <mergeCell ref="D24:E24"/>
    <mergeCell ref="B25:B31"/>
    <mergeCell ref="C25:C31"/>
    <mergeCell ref="D31:E31"/>
    <mergeCell ref="B11:B17"/>
    <mergeCell ref="C11:C17"/>
    <mergeCell ref="D17:E17"/>
    <mergeCell ref="D3:E3"/>
    <mergeCell ref="B4:B10"/>
    <mergeCell ref="C4:C10"/>
    <mergeCell ref="D10:E10"/>
  </mergeCells>
  <phoneticPr fontId="4"/>
  <pageMargins left="0.70866141732283472" right="0.43307086614173229" top="0.74803149606299213" bottom="0.74803149606299213" header="0.31496062992125984" footer="0.31496062992125984"/>
  <pageSetup paperSize="9" scale="70" orientation="portrait" r:id="rId1"/>
  <headerFooter scaleWithDoc="0" alignWithMargins="0">
    <oddHeader>&amp;R&amp;"ＭＳ 明朝,標準"&amp;9 2-5.歯科医療費の状況</oddHeader>
  </headerFooter>
  <ignoredErrors>
    <ignoredError sqref="C4 I4:J10 C11 I11:J17 C18 I18:J24 C25 I25:J31 C32 I32:J38 C39 I39:J45 C46 I46:J52 F53:H59" emptyCellReference="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2D5BB-35C5-4EB5-B597-8ADE9A18D628}">
  <sheetPr codeName="Sheet52"/>
  <dimension ref="A1:P24"/>
  <sheetViews>
    <sheetView showGridLines="0" zoomScaleNormal="100" zoomScaleSheetLayoutView="100" workbookViewId="0"/>
  </sheetViews>
  <sheetFormatPr defaultColWidth="9" defaultRowHeight="13.5"/>
  <cols>
    <col min="1" max="1" width="4.625" style="3" customWidth="1"/>
    <col min="2" max="2" width="11.75" style="15" customWidth="1"/>
    <col min="3" max="3" width="9.875" style="15" customWidth="1"/>
    <col min="4" max="4" width="5.125" style="15" customWidth="1"/>
    <col min="5" max="5" width="19.75" style="15" customWidth="1"/>
    <col min="6" max="8" width="11.75" style="15" customWidth="1"/>
    <col min="9" max="10" width="12.75" style="15" customWidth="1"/>
    <col min="11" max="11" width="12.75" style="3" customWidth="1"/>
    <col min="12" max="12" width="3.625" style="3" customWidth="1"/>
    <col min="13" max="13" width="30.375" style="3" customWidth="1"/>
    <col min="14" max="14" width="6" style="3" customWidth="1"/>
    <col min="15" max="15" width="17.25" style="3" customWidth="1"/>
    <col min="16" max="16" width="12.125" style="3" customWidth="1"/>
    <col min="17" max="17" width="11.625" style="3" bestFit="1" customWidth="1"/>
    <col min="18" max="16384" width="9" style="3"/>
  </cols>
  <sheetData>
    <row r="1" spans="2:16" ht="16.5" customHeight="1">
      <c r="B1" s="14" t="s">
        <v>243</v>
      </c>
      <c r="C1" s="3"/>
      <c r="D1" s="3"/>
      <c r="E1" s="3"/>
      <c r="F1" s="3"/>
      <c r="G1" s="3"/>
      <c r="H1" s="3"/>
      <c r="I1" s="3"/>
      <c r="J1" s="3"/>
    </row>
    <row r="2" spans="2:16" ht="16.5" customHeight="1">
      <c r="B2" s="14" t="s">
        <v>244</v>
      </c>
      <c r="C2" s="3"/>
      <c r="D2" s="3"/>
      <c r="E2" s="3"/>
      <c r="F2" s="3"/>
      <c r="G2" s="3"/>
      <c r="H2" s="3"/>
      <c r="I2" s="3"/>
      <c r="J2" s="3"/>
    </row>
    <row r="3" spans="2:16" ht="46.5" customHeight="1">
      <c r="B3" s="230" t="s">
        <v>234</v>
      </c>
      <c r="C3" s="231" t="s">
        <v>179</v>
      </c>
      <c r="D3" s="543" t="s">
        <v>112</v>
      </c>
      <c r="E3" s="544"/>
      <c r="F3" s="77" t="s">
        <v>172</v>
      </c>
      <c r="G3" s="77" t="s">
        <v>176</v>
      </c>
      <c r="H3" s="77" t="s">
        <v>180</v>
      </c>
      <c r="I3" s="66" t="s">
        <v>178</v>
      </c>
      <c r="J3" s="66" t="s">
        <v>181</v>
      </c>
      <c r="K3" s="184" t="s">
        <v>212</v>
      </c>
      <c r="N3" s="180"/>
      <c r="O3" s="45"/>
      <c r="P3" s="45"/>
    </row>
    <row r="4" spans="2:16">
      <c r="B4" s="545" t="s">
        <v>227</v>
      </c>
      <c r="C4" s="538">
        <f>男女別_歯科医療費!$C$6</f>
        <v>522326</v>
      </c>
      <c r="D4" s="219">
        <v>1101</v>
      </c>
      <c r="E4" s="237" t="s">
        <v>124</v>
      </c>
      <c r="F4" s="131">
        <v>313041</v>
      </c>
      <c r="G4" s="131">
        <v>2568405310.8715801</v>
      </c>
      <c r="H4" s="131">
        <v>142873</v>
      </c>
      <c r="I4" s="131">
        <f>IFERROR(G4/F4,"-")</f>
        <v>8204.6930302151486</v>
      </c>
      <c r="J4" s="131">
        <f>IFERROR(G4/H4,"-")</f>
        <v>17976.841746667182</v>
      </c>
      <c r="K4" s="99">
        <f>IFERROR(H4/$C$4,"-")</f>
        <v>0.27353223848707514</v>
      </c>
      <c r="N4" s="181"/>
      <c r="O4" s="181"/>
      <c r="P4" s="182"/>
    </row>
    <row r="5" spans="2:16">
      <c r="B5" s="536"/>
      <c r="C5" s="539"/>
      <c r="D5" s="220">
        <v>1102</v>
      </c>
      <c r="E5" s="238" t="s">
        <v>125</v>
      </c>
      <c r="F5" s="132">
        <v>1177454</v>
      </c>
      <c r="G5" s="132">
        <v>9000225072.3743305</v>
      </c>
      <c r="H5" s="132">
        <v>251691</v>
      </c>
      <c r="I5" s="132">
        <f t="shared" ref="I5:I10" si="0">IFERROR(G5/F5,"-")</f>
        <v>7643.8018575454589</v>
      </c>
      <c r="J5" s="132">
        <f t="shared" ref="J5:J10" si="1">IFERROR(G5/H5,"-")</f>
        <v>35759.026236036771</v>
      </c>
      <c r="K5" s="100">
        <f t="shared" ref="K5:K9" si="2">IFERROR(H5/$C$4,"-")</f>
        <v>0.48186573136317168</v>
      </c>
      <c r="N5" s="181"/>
      <c r="O5" s="181"/>
      <c r="P5" s="182"/>
    </row>
    <row r="6" spans="2:16" ht="24">
      <c r="B6" s="536"/>
      <c r="C6" s="539"/>
      <c r="D6" s="220">
        <v>1103</v>
      </c>
      <c r="E6" s="239" t="s">
        <v>126</v>
      </c>
      <c r="F6" s="132">
        <v>556852</v>
      </c>
      <c r="G6" s="132">
        <v>5833959763.6976099</v>
      </c>
      <c r="H6" s="132">
        <v>178499</v>
      </c>
      <c r="I6" s="132">
        <f t="shared" si="0"/>
        <v>10476.679196083716</v>
      </c>
      <c r="J6" s="132">
        <f t="shared" si="1"/>
        <v>32683.431076351182</v>
      </c>
      <c r="K6" s="100">
        <f t="shared" si="2"/>
        <v>0.341738684269977</v>
      </c>
      <c r="N6" s="181"/>
      <c r="O6" s="181"/>
      <c r="P6" s="182"/>
    </row>
    <row r="7" spans="2:16" ht="24">
      <c r="B7" s="536"/>
      <c r="C7" s="539"/>
      <c r="D7" s="220">
        <v>1113</v>
      </c>
      <c r="E7" s="239" t="s">
        <v>127</v>
      </c>
      <c r="F7" s="132">
        <v>200953</v>
      </c>
      <c r="G7" s="132">
        <v>972244401.90591002</v>
      </c>
      <c r="H7" s="132">
        <v>64662</v>
      </c>
      <c r="I7" s="132">
        <f t="shared" si="0"/>
        <v>4838.168138350311</v>
      </c>
      <c r="J7" s="132">
        <f t="shared" si="1"/>
        <v>15035.792303144197</v>
      </c>
      <c r="K7" s="100">
        <f t="shared" si="2"/>
        <v>0.12379624985162523</v>
      </c>
      <c r="N7" s="181"/>
      <c r="O7" s="181"/>
      <c r="P7" s="182"/>
    </row>
    <row r="8" spans="2:16" ht="24">
      <c r="B8" s="536"/>
      <c r="C8" s="539"/>
      <c r="D8" s="220">
        <v>1905</v>
      </c>
      <c r="E8" s="239" t="s">
        <v>128</v>
      </c>
      <c r="F8" s="132">
        <v>494648</v>
      </c>
      <c r="G8" s="132">
        <v>2941869968.2757201</v>
      </c>
      <c r="H8" s="132">
        <v>153966</v>
      </c>
      <c r="I8" s="132">
        <f t="shared" si="0"/>
        <v>5947.4009159558318</v>
      </c>
      <c r="J8" s="132">
        <f t="shared" si="1"/>
        <v>19107.270230282789</v>
      </c>
      <c r="K8" s="100">
        <f t="shared" si="2"/>
        <v>0.2947699329537492</v>
      </c>
      <c r="N8" s="181"/>
      <c r="O8" s="181"/>
      <c r="P8" s="182"/>
    </row>
    <row r="9" spans="2:16">
      <c r="B9" s="536"/>
      <c r="C9" s="539"/>
      <c r="D9" s="235" t="s">
        <v>238</v>
      </c>
      <c r="E9" s="236" t="s">
        <v>239</v>
      </c>
      <c r="F9" s="133">
        <v>117319</v>
      </c>
      <c r="G9" s="133">
        <v>992235572.87482202</v>
      </c>
      <c r="H9" s="133">
        <v>44571</v>
      </c>
      <c r="I9" s="134">
        <f t="shared" si="0"/>
        <v>8457.5863489700896</v>
      </c>
      <c r="J9" s="134">
        <f t="shared" si="1"/>
        <v>22261.909602091539</v>
      </c>
      <c r="K9" s="167">
        <f t="shared" si="2"/>
        <v>8.5331765985227612E-2</v>
      </c>
      <c r="N9" s="181"/>
      <c r="O9" s="181"/>
      <c r="P9" s="182"/>
    </row>
    <row r="10" spans="2:16">
      <c r="B10" s="537"/>
      <c r="C10" s="540"/>
      <c r="D10" s="541" t="s">
        <v>134</v>
      </c>
      <c r="E10" s="542"/>
      <c r="F10" s="405">
        <v>1362492</v>
      </c>
      <c r="G10" s="405">
        <v>22308940089.999901</v>
      </c>
      <c r="H10" s="405">
        <v>287190</v>
      </c>
      <c r="I10" s="121">
        <f t="shared" si="0"/>
        <v>16373.630149754936</v>
      </c>
      <c r="J10" s="121">
        <f t="shared" si="1"/>
        <v>77680.072739301162</v>
      </c>
      <c r="K10" s="97">
        <f>IFERROR(H10/$C$4,"-")</f>
        <v>0.54982903397495053</v>
      </c>
      <c r="N10" s="181"/>
      <c r="O10" s="181"/>
      <c r="P10" s="182"/>
    </row>
    <row r="11" spans="2:16">
      <c r="B11" s="535" t="s">
        <v>235</v>
      </c>
      <c r="C11" s="538">
        <f>男女別_歯科医療費!$C$7</f>
        <v>780819</v>
      </c>
      <c r="D11" s="221">
        <v>1101</v>
      </c>
      <c r="E11" s="237" t="s">
        <v>124</v>
      </c>
      <c r="F11" s="131">
        <v>442106</v>
      </c>
      <c r="G11" s="131">
        <v>3594182074.6523399</v>
      </c>
      <c r="H11" s="131">
        <v>205802</v>
      </c>
      <c r="I11" s="131">
        <f>IFERROR(G11/F11,"-")</f>
        <v>8129.6840003355301</v>
      </c>
      <c r="J11" s="131">
        <f>IFERROR(G11/H11,"-")</f>
        <v>17464.271846980788</v>
      </c>
      <c r="K11" s="99">
        <f>IFERROR(H11/$C$11,"-")</f>
        <v>0.26357196738296584</v>
      </c>
      <c r="N11" s="181"/>
      <c r="O11" s="181"/>
      <c r="P11" s="182"/>
    </row>
    <row r="12" spans="2:16">
      <c r="B12" s="536"/>
      <c r="C12" s="539"/>
      <c r="D12" s="220">
        <v>1102</v>
      </c>
      <c r="E12" s="238" t="s">
        <v>125</v>
      </c>
      <c r="F12" s="132">
        <v>1932154</v>
      </c>
      <c r="G12" s="132">
        <v>15612085477.4872</v>
      </c>
      <c r="H12" s="132">
        <v>388397</v>
      </c>
      <c r="I12" s="132">
        <f t="shared" ref="I12:I17" si="3">IFERROR(G12/F12,"-")</f>
        <v>8080.1455150506636</v>
      </c>
      <c r="J12" s="132">
        <f t="shared" ref="J12:J17" si="4">IFERROR(G12/H12,"-")</f>
        <v>40196.20511354928</v>
      </c>
      <c r="K12" s="100">
        <f t="shared" ref="K12:K16" si="5">IFERROR(H12/$C$11,"-")</f>
        <v>0.49742257808787954</v>
      </c>
      <c r="N12" s="181"/>
      <c r="O12" s="181"/>
      <c r="P12" s="182"/>
    </row>
    <row r="13" spans="2:16" ht="24">
      <c r="B13" s="536"/>
      <c r="C13" s="539"/>
      <c r="D13" s="220">
        <v>1103</v>
      </c>
      <c r="E13" s="239" t="s">
        <v>126</v>
      </c>
      <c r="F13" s="132">
        <v>783157</v>
      </c>
      <c r="G13" s="132">
        <v>7822503627.9391298</v>
      </c>
      <c r="H13" s="132">
        <v>246855</v>
      </c>
      <c r="I13" s="132">
        <f t="shared" si="3"/>
        <v>9988.4233020187912</v>
      </c>
      <c r="J13" s="132">
        <f t="shared" si="4"/>
        <v>31688.657827222985</v>
      </c>
      <c r="K13" s="100">
        <f t="shared" si="5"/>
        <v>0.31614881297714326</v>
      </c>
    </row>
    <row r="14" spans="2:16" ht="24">
      <c r="B14" s="536"/>
      <c r="C14" s="539"/>
      <c r="D14" s="220">
        <v>1113</v>
      </c>
      <c r="E14" s="239" t="s">
        <v>127</v>
      </c>
      <c r="F14" s="132">
        <v>351211</v>
      </c>
      <c r="G14" s="132">
        <v>1897827583.7254601</v>
      </c>
      <c r="H14" s="132">
        <v>103844</v>
      </c>
      <c r="I14" s="132">
        <f t="shared" si="3"/>
        <v>5403.6678342234727</v>
      </c>
      <c r="J14" s="132">
        <f t="shared" si="4"/>
        <v>18275.755784883673</v>
      </c>
      <c r="K14" s="101">
        <f t="shared" si="5"/>
        <v>0.1329936899588765</v>
      </c>
    </row>
    <row r="15" spans="2:16" ht="24">
      <c r="B15" s="536"/>
      <c r="C15" s="539"/>
      <c r="D15" s="220">
        <v>1905</v>
      </c>
      <c r="E15" s="239" t="s">
        <v>128</v>
      </c>
      <c r="F15" s="132">
        <v>792715</v>
      </c>
      <c r="G15" s="132">
        <v>4932684881.8474503</v>
      </c>
      <c r="H15" s="132">
        <v>224124</v>
      </c>
      <c r="I15" s="132">
        <f t="shared" si="3"/>
        <v>6222.5199243706129</v>
      </c>
      <c r="J15" s="132">
        <f t="shared" si="4"/>
        <v>22008.731246307627</v>
      </c>
      <c r="K15" s="100">
        <f t="shared" si="5"/>
        <v>0.28703707261221872</v>
      </c>
    </row>
    <row r="16" spans="2:16">
      <c r="B16" s="536"/>
      <c r="C16" s="539"/>
      <c r="D16" s="235" t="s">
        <v>238</v>
      </c>
      <c r="E16" s="236" t="s">
        <v>239</v>
      </c>
      <c r="F16" s="133">
        <v>197515</v>
      </c>
      <c r="G16" s="133">
        <v>1764588124.3483901</v>
      </c>
      <c r="H16" s="133">
        <v>67067</v>
      </c>
      <c r="I16" s="134">
        <f t="shared" si="3"/>
        <v>8933.9448869624593</v>
      </c>
      <c r="J16" s="134">
        <f t="shared" si="4"/>
        <v>26310.825358945385</v>
      </c>
      <c r="K16" s="167">
        <f t="shared" si="5"/>
        <v>8.589314553052628E-2</v>
      </c>
    </row>
    <row r="17" spans="1:11" ht="14.25" thickBot="1">
      <c r="B17" s="537"/>
      <c r="C17" s="540"/>
      <c r="D17" s="541" t="s">
        <v>134</v>
      </c>
      <c r="E17" s="542"/>
      <c r="F17" s="405">
        <v>2216428</v>
      </c>
      <c r="G17" s="405">
        <v>35623871769.999901</v>
      </c>
      <c r="H17" s="405">
        <v>434601</v>
      </c>
      <c r="I17" s="121">
        <f t="shared" si="3"/>
        <v>16072.650124434405</v>
      </c>
      <c r="J17" s="121">
        <f t="shared" si="4"/>
        <v>81969.14358227409</v>
      </c>
      <c r="K17" s="97">
        <f>IFERROR(H17/$C$11,"-")</f>
        <v>0.55659634307054517</v>
      </c>
    </row>
    <row r="18" spans="1:11" ht="14.25" thickTop="1">
      <c r="A18" s="232"/>
      <c r="B18" s="548" t="s">
        <v>236</v>
      </c>
      <c r="C18" s="549">
        <f>年齢階層別_歯科医療費!$C$13</f>
        <v>1303145</v>
      </c>
      <c r="D18" s="222">
        <v>1101</v>
      </c>
      <c r="E18" s="240" t="s">
        <v>124</v>
      </c>
      <c r="F18" s="135">
        <f>中分類別歯科医療費!D4</f>
        <v>755147</v>
      </c>
      <c r="G18" s="135">
        <f>中分類別歯科医療費!E4</f>
        <v>6162587385.5239296</v>
      </c>
      <c r="H18" s="135">
        <f>中分類別歯科医療費!F4</f>
        <v>348675</v>
      </c>
      <c r="I18" s="135">
        <f>中分類別歯科医療費!G4</f>
        <v>8160.7784782617555</v>
      </c>
      <c r="J18" s="135">
        <f>中分類別歯科医療費!H4</f>
        <v>17674.302389112869</v>
      </c>
      <c r="K18" s="103">
        <f>中分類別歯科医療費!I4</f>
        <v>0.2675642388222339</v>
      </c>
    </row>
    <row r="19" spans="1:11">
      <c r="A19" s="232"/>
      <c r="B19" s="536"/>
      <c r="C19" s="539"/>
      <c r="D19" s="220">
        <v>1102</v>
      </c>
      <c r="E19" s="238" t="s">
        <v>125</v>
      </c>
      <c r="F19" s="132">
        <f>中分類別歯科医療費!D5</f>
        <v>3109608</v>
      </c>
      <c r="G19" s="132">
        <f>中分類別歯科医療費!E5</f>
        <v>24612310549.8615</v>
      </c>
      <c r="H19" s="132">
        <f>中分類別歯科医療費!F5</f>
        <v>640088</v>
      </c>
      <c r="I19" s="132">
        <f>中分類別歯科医療費!G5</f>
        <v>7914.9238585254152</v>
      </c>
      <c r="J19" s="132">
        <f>中分類別歯科医療費!H5</f>
        <v>38451.448160036591</v>
      </c>
      <c r="K19" s="100">
        <f>中分類別歯科医療費!I5</f>
        <v>0.49118708969454666</v>
      </c>
    </row>
    <row r="20" spans="1:11" ht="24">
      <c r="A20" s="232"/>
      <c r="B20" s="536"/>
      <c r="C20" s="539"/>
      <c r="D20" s="220">
        <v>1103</v>
      </c>
      <c r="E20" s="239" t="s">
        <v>126</v>
      </c>
      <c r="F20" s="132">
        <f>中分類別歯科医療費!D6</f>
        <v>1340009</v>
      </c>
      <c r="G20" s="132">
        <f>中分類別歯科医療費!E6</f>
        <v>13656463391.6367</v>
      </c>
      <c r="H20" s="132">
        <f>中分類別歯科医療費!F6</f>
        <v>425354</v>
      </c>
      <c r="I20" s="132">
        <f>中分類別歯科医療費!G6</f>
        <v>10191.322141595094</v>
      </c>
      <c r="J20" s="132">
        <f>中分類別歯科医療費!H6</f>
        <v>32106.112535997545</v>
      </c>
      <c r="K20" s="100">
        <f>中分類別歯科医療費!I6</f>
        <v>0.32640573382087179</v>
      </c>
    </row>
    <row r="21" spans="1:11" ht="24">
      <c r="A21" s="232"/>
      <c r="B21" s="536"/>
      <c r="C21" s="539"/>
      <c r="D21" s="220">
        <v>1113</v>
      </c>
      <c r="E21" s="239" t="s">
        <v>127</v>
      </c>
      <c r="F21" s="132">
        <f>中分類別歯科医療費!D7</f>
        <v>552164</v>
      </c>
      <c r="G21" s="132">
        <f>中分類別歯科医療費!E7</f>
        <v>2870071985.6313701</v>
      </c>
      <c r="H21" s="132">
        <f>中分類別歯科医療費!F7</f>
        <v>168506</v>
      </c>
      <c r="I21" s="132">
        <f>中分類別歯科医療費!G7</f>
        <v>5197.8614788928107</v>
      </c>
      <c r="J21" s="132">
        <f>中分類別歯科医療費!H7</f>
        <v>17032.461666833049</v>
      </c>
      <c r="K21" s="101">
        <f>中分類別歯科医療費!I7</f>
        <v>0.12930717610089437</v>
      </c>
    </row>
    <row r="22" spans="1:11" ht="24">
      <c r="A22" s="232"/>
      <c r="B22" s="536"/>
      <c r="C22" s="539"/>
      <c r="D22" s="220">
        <v>1905</v>
      </c>
      <c r="E22" s="239" t="s">
        <v>128</v>
      </c>
      <c r="F22" s="132">
        <f>中分類別歯科医療費!D8</f>
        <v>1287363</v>
      </c>
      <c r="G22" s="132">
        <f>中分類別歯科医療費!E8</f>
        <v>7874554850.1231699</v>
      </c>
      <c r="H22" s="132">
        <f>中分類別歯科医療費!F8</f>
        <v>378090</v>
      </c>
      <c r="I22" s="132">
        <f>中分類別歯科医療費!G8</f>
        <v>6116.8099829831754</v>
      </c>
      <c r="J22" s="132">
        <f>中分類別歯科医療費!H8</f>
        <v>20827.196831768018</v>
      </c>
      <c r="K22" s="100">
        <f>中分類別歯科医療費!I8</f>
        <v>0.29013655425911927</v>
      </c>
    </row>
    <row r="23" spans="1:11">
      <c r="A23" s="232"/>
      <c r="B23" s="536"/>
      <c r="C23" s="539"/>
      <c r="D23" s="235" t="s">
        <v>238</v>
      </c>
      <c r="E23" s="236" t="s">
        <v>239</v>
      </c>
      <c r="F23" s="133">
        <f>中分類別歯科医療費!D9</f>
        <v>314834</v>
      </c>
      <c r="G23" s="133">
        <f>中分類別歯科医療費!E9</f>
        <v>2756823697.2232099</v>
      </c>
      <c r="H23" s="133">
        <f>中分類別歯科医療費!F9</f>
        <v>111638</v>
      </c>
      <c r="I23" s="134">
        <f>中分類別歯科医療費!G9</f>
        <v>8756.4357636824807</v>
      </c>
      <c r="J23" s="134">
        <f>中分類別歯科医療費!H9</f>
        <v>24694.312843504988</v>
      </c>
      <c r="K23" s="167">
        <f>中分類別歯科医療費!I9</f>
        <v>8.5668133630562984E-2</v>
      </c>
    </row>
    <row r="24" spans="1:11">
      <c r="A24" s="232"/>
      <c r="B24" s="537"/>
      <c r="C24" s="540"/>
      <c r="D24" s="541" t="s">
        <v>134</v>
      </c>
      <c r="E24" s="542"/>
      <c r="F24" s="121">
        <f>中分類別歯科医療費!D10</f>
        <v>3578920</v>
      </c>
      <c r="G24" s="121">
        <f>中分類別歯科医療費!E10</f>
        <v>57932811859.999901</v>
      </c>
      <c r="H24" s="121">
        <f>中分類別歯科医療費!F10</f>
        <v>721791</v>
      </c>
      <c r="I24" s="121">
        <f>中分類別歯科医療費!G10</f>
        <v>16187.232980899238</v>
      </c>
      <c r="J24" s="121">
        <f>中分類別歯科医療費!H10</f>
        <v>80262.585512980761</v>
      </c>
      <c r="K24" s="97">
        <f>中分類別歯科医療費!I10</f>
        <v>0.5538838732451109</v>
      </c>
    </row>
  </sheetData>
  <mergeCells count="10">
    <mergeCell ref="B18:B24"/>
    <mergeCell ref="C18:C24"/>
    <mergeCell ref="D24:E24"/>
    <mergeCell ref="D3:E3"/>
    <mergeCell ref="B4:B10"/>
    <mergeCell ref="C4:C10"/>
    <mergeCell ref="D10:E10"/>
    <mergeCell ref="B11:B17"/>
    <mergeCell ref="C11:C17"/>
    <mergeCell ref="D17:E17"/>
  </mergeCells>
  <phoneticPr fontId="4"/>
  <pageMargins left="0.70866141732283472" right="0.43307086614173229" top="0.74803149606299213" bottom="0.74803149606299213" header="0.31496062992125984" footer="0.31496062992125984"/>
  <pageSetup paperSize="9" scale="70" orientation="portrait" r:id="rId1"/>
  <headerFooter scaleWithDoc="0" alignWithMargins="0">
    <oddHeader>&amp;R&amp;"ＭＳ 明朝,標準"&amp;9 2-5.歯科医療費の状況</oddHeader>
  </headerFooter>
  <ignoredErrors>
    <ignoredError sqref="C4 I4:J10 C11 I11:J17 F18:H24" emptyCellReference="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B1:Q68"/>
  <sheetViews>
    <sheetView showGridLines="0" zoomScaleNormal="100" zoomScaleSheetLayoutView="100" workbookViewId="0"/>
  </sheetViews>
  <sheetFormatPr defaultColWidth="9" defaultRowHeight="13.5"/>
  <cols>
    <col min="1" max="1" width="4.625" style="3" customWidth="1"/>
    <col min="2" max="2" width="3.25" style="3" customWidth="1"/>
    <col min="3" max="3" width="11.75" style="15" customWidth="1"/>
    <col min="4" max="4" width="9.875" style="15" customWidth="1"/>
    <col min="5" max="5" width="5.125" style="15" customWidth="1"/>
    <col min="6" max="6" width="19.75" style="15" customWidth="1"/>
    <col min="7" max="9" width="11.75" style="15" customWidth="1"/>
    <col min="10" max="11" width="12.75" style="15" customWidth="1"/>
    <col min="12" max="12" width="12.75" style="3" customWidth="1"/>
    <col min="13" max="14" width="9" style="3"/>
    <col min="15" max="15" width="6" style="3" customWidth="1"/>
    <col min="16" max="16" width="17.25" style="3" customWidth="1"/>
    <col min="17" max="17" width="12.125" style="3" customWidth="1"/>
    <col min="18" max="18" width="11.625" style="3" bestFit="1" customWidth="1"/>
    <col min="19" max="16384" width="9" style="3"/>
  </cols>
  <sheetData>
    <row r="1" spans="2:17" ht="16.5" customHeight="1">
      <c r="B1" s="14" t="s">
        <v>208</v>
      </c>
      <c r="C1" s="3"/>
      <c r="D1" s="3"/>
      <c r="E1" s="3"/>
      <c r="F1" s="3"/>
      <c r="G1" s="3"/>
      <c r="H1" s="3"/>
      <c r="I1" s="3"/>
      <c r="J1" s="3"/>
      <c r="K1" s="3"/>
    </row>
    <row r="2" spans="2:17" ht="16.5" customHeight="1">
      <c r="B2" s="24" t="s">
        <v>209</v>
      </c>
      <c r="C2" s="3"/>
      <c r="D2" s="3"/>
      <c r="E2" s="3"/>
      <c r="F2" s="3"/>
      <c r="G2" s="3"/>
      <c r="H2" s="3"/>
      <c r="I2" s="3"/>
      <c r="J2" s="3"/>
      <c r="K2" s="3"/>
    </row>
    <row r="3" spans="2:17" ht="46.5" customHeight="1">
      <c r="B3" s="65"/>
      <c r="C3" s="110" t="s">
        <v>95</v>
      </c>
      <c r="D3" s="185" t="s">
        <v>179</v>
      </c>
      <c r="E3" s="543" t="s">
        <v>112</v>
      </c>
      <c r="F3" s="544"/>
      <c r="G3" s="77" t="s">
        <v>172</v>
      </c>
      <c r="H3" s="77" t="s">
        <v>176</v>
      </c>
      <c r="I3" s="77" t="s">
        <v>180</v>
      </c>
      <c r="J3" s="66" t="s">
        <v>178</v>
      </c>
      <c r="K3" s="66" t="s">
        <v>181</v>
      </c>
      <c r="L3" s="184" t="s">
        <v>212</v>
      </c>
      <c r="O3" s="180"/>
      <c r="P3" s="45"/>
      <c r="Q3" s="45"/>
    </row>
    <row r="4" spans="2:17">
      <c r="B4" s="535">
        <v>1</v>
      </c>
      <c r="C4" s="559" t="s">
        <v>170</v>
      </c>
      <c r="D4" s="538">
        <f>地区別_歯科医療費!$D$6</f>
        <v>154242</v>
      </c>
      <c r="E4" s="219">
        <v>1101</v>
      </c>
      <c r="F4" s="237" t="s">
        <v>124</v>
      </c>
      <c r="G4" s="131">
        <v>98976</v>
      </c>
      <c r="H4" s="131">
        <v>791355003.13220096</v>
      </c>
      <c r="I4" s="131">
        <v>45891</v>
      </c>
      <c r="J4" s="131">
        <f>IFERROR(H4/G4,"-")</f>
        <v>7995.4231645267637</v>
      </c>
      <c r="K4" s="131">
        <f>IFERROR(H4/I4,"-")</f>
        <v>17244.230963199778</v>
      </c>
      <c r="L4" s="99">
        <f>IFERROR(I4/$D$4,"-")</f>
        <v>0.29752596569027889</v>
      </c>
      <c r="O4" s="181"/>
      <c r="P4" s="181"/>
      <c r="Q4" s="182"/>
    </row>
    <row r="5" spans="2:17">
      <c r="B5" s="536"/>
      <c r="C5" s="551"/>
      <c r="D5" s="539"/>
      <c r="E5" s="220">
        <v>1102</v>
      </c>
      <c r="F5" s="238" t="s">
        <v>125</v>
      </c>
      <c r="G5" s="132">
        <v>398159</v>
      </c>
      <c r="H5" s="132">
        <v>3123216901.28269</v>
      </c>
      <c r="I5" s="132">
        <v>82668</v>
      </c>
      <c r="J5" s="132">
        <f t="shared" ref="J5:J10" si="0">IFERROR(H5/G5,"-")</f>
        <v>7844.1449302481924</v>
      </c>
      <c r="K5" s="132">
        <f t="shared" ref="K5:K10" si="1">IFERROR(H5/I5,"-")</f>
        <v>37780.240253576841</v>
      </c>
      <c r="L5" s="433">
        <f t="shared" ref="L5:L10" si="2">IFERROR(I5/$D$4,"-")</f>
        <v>0.53596296728517523</v>
      </c>
      <c r="O5" s="181"/>
      <c r="P5" s="181"/>
      <c r="Q5" s="182"/>
    </row>
    <row r="6" spans="2:17" ht="24">
      <c r="B6" s="536"/>
      <c r="C6" s="551"/>
      <c r="D6" s="539"/>
      <c r="E6" s="220">
        <v>1103</v>
      </c>
      <c r="F6" s="239" t="s">
        <v>126</v>
      </c>
      <c r="G6" s="132">
        <v>158348</v>
      </c>
      <c r="H6" s="132">
        <v>1549656444.6043999</v>
      </c>
      <c r="I6" s="132">
        <v>51036</v>
      </c>
      <c r="J6" s="132">
        <f t="shared" si="0"/>
        <v>9786.3973312223698</v>
      </c>
      <c r="K6" s="132">
        <f t="shared" si="1"/>
        <v>30363.987079794653</v>
      </c>
      <c r="L6" s="167">
        <f t="shared" si="2"/>
        <v>0.33088263896993036</v>
      </c>
      <c r="O6" s="181"/>
      <c r="P6" s="181"/>
      <c r="Q6" s="182"/>
    </row>
    <row r="7" spans="2:17" ht="24">
      <c r="B7" s="536"/>
      <c r="C7" s="551"/>
      <c r="D7" s="539"/>
      <c r="E7" s="220">
        <v>1113</v>
      </c>
      <c r="F7" s="239" t="s">
        <v>127</v>
      </c>
      <c r="G7" s="132">
        <v>62334</v>
      </c>
      <c r="H7" s="132">
        <v>307403633.96428198</v>
      </c>
      <c r="I7" s="132">
        <v>19381</v>
      </c>
      <c r="J7" s="132">
        <f t="shared" si="0"/>
        <v>4931.5563571130042</v>
      </c>
      <c r="K7" s="132">
        <f t="shared" si="1"/>
        <v>15861.082192058304</v>
      </c>
      <c r="L7" s="167">
        <f t="shared" si="2"/>
        <v>0.12565319433098637</v>
      </c>
      <c r="O7" s="181"/>
      <c r="P7" s="181"/>
      <c r="Q7" s="182"/>
    </row>
    <row r="8" spans="2:17" ht="24">
      <c r="B8" s="536"/>
      <c r="C8" s="551"/>
      <c r="D8" s="539"/>
      <c r="E8" s="220">
        <v>1905</v>
      </c>
      <c r="F8" s="239" t="s">
        <v>128</v>
      </c>
      <c r="G8" s="132">
        <v>162560</v>
      </c>
      <c r="H8" s="132">
        <v>941384932.26423001</v>
      </c>
      <c r="I8" s="132">
        <v>47248</v>
      </c>
      <c r="J8" s="132">
        <f t="shared" si="0"/>
        <v>5790.999829381336</v>
      </c>
      <c r="K8" s="132">
        <f t="shared" si="1"/>
        <v>19924.333987983195</v>
      </c>
      <c r="L8" s="167">
        <f t="shared" si="2"/>
        <v>0.3063238287885271</v>
      </c>
      <c r="O8" s="181"/>
      <c r="P8" s="181"/>
      <c r="Q8" s="182"/>
    </row>
    <row r="9" spans="2:17">
      <c r="B9" s="536"/>
      <c r="C9" s="551"/>
      <c r="D9" s="539"/>
      <c r="E9" s="235" t="s">
        <v>238</v>
      </c>
      <c r="F9" s="236" t="s">
        <v>239</v>
      </c>
      <c r="G9" s="133">
        <v>35180</v>
      </c>
      <c r="H9" s="133">
        <v>317933204.75218999</v>
      </c>
      <c r="I9" s="133">
        <v>12868</v>
      </c>
      <c r="J9" s="134">
        <f t="shared" si="0"/>
        <v>9037.3281623703806</v>
      </c>
      <c r="K9" s="134">
        <f t="shared" si="1"/>
        <v>24707.274226934256</v>
      </c>
      <c r="L9" s="197">
        <f t="shared" si="2"/>
        <v>8.3427341450448E-2</v>
      </c>
      <c r="O9" s="181"/>
      <c r="P9" s="181"/>
      <c r="Q9" s="182"/>
    </row>
    <row r="10" spans="2:17">
      <c r="B10" s="537"/>
      <c r="C10" s="552"/>
      <c r="D10" s="540"/>
      <c r="E10" s="541" t="s">
        <v>134</v>
      </c>
      <c r="F10" s="542"/>
      <c r="G10" s="405">
        <v>454900</v>
      </c>
      <c r="H10" s="405">
        <v>7030950119.9999905</v>
      </c>
      <c r="I10" s="405">
        <v>91209</v>
      </c>
      <c r="J10" s="121">
        <f t="shared" si="0"/>
        <v>15456.034557045483</v>
      </c>
      <c r="K10" s="121">
        <f t="shared" si="1"/>
        <v>77086.144130513334</v>
      </c>
      <c r="L10" s="99">
        <f t="shared" si="2"/>
        <v>0.59133698992492312</v>
      </c>
      <c r="O10" s="181"/>
      <c r="P10" s="181"/>
      <c r="Q10" s="182"/>
    </row>
    <row r="11" spans="2:17">
      <c r="B11" s="535">
        <v>2</v>
      </c>
      <c r="C11" s="550" t="s">
        <v>116</v>
      </c>
      <c r="D11" s="538">
        <f>地区別_歯科医療費!$D$7</f>
        <v>115907</v>
      </c>
      <c r="E11" s="221">
        <v>1101</v>
      </c>
      <c r="F11" s="237" t="s">
        <v>124</v>
      </c>
      <c r="G11" s="131">
        <v>67191</v>
      </c>
      <c r="H11" s="131">
        <v>526772122.94551498</v>
      </c>
      <c r="I11" s="131">
        <v>31714</v>
      </c>
      <c r="J11" s="131">
        <f>IFERROR(H11/G11,"-")</f>
        <v>7839.920866567174</v>
      </c>
      <c r="K11" s="131">
        <f>IFERROR(H11/I11,"-")</f>
        <v>16610.081444961688</v>
      </c>
      <c r="L11" s="165">
        <f>IFERROR(I11/$D$11,"-")</f>
        <v>0.27361591620868453</v>
      </c>
      <c r="O11" s="181"/>
      <c r="P11" s="181"/>
      <c r="Q11" s="182"/>
    </row>
    <row r="12" spans="2:17">
      <c r="B12" s="536"/>
      <c r="C12" s="551"/>
      <c r="D12" s="539"/>
      <c r="E12" s="220">
        <v>1102</v>
      </c>
      <c r="F12" s="238" t="s">
        <v>125</v>
      </c>
      <c r="G12" s="132">
        <v>273811</v>
      </c>
      <c r="H12" s="132">
        <v>2113384872.8845401</v>
      </c>
      <c r="I12" s="132">
        <v>58626</v>
      </c>
      <c r="J12" s="132">
        <f t="shared" ref="J12:J17" si="3">IFERROR(H12/G12,"-")</f>
        <v>7718.4074886857725</v>
      </c>
      <c r="K12" s="132">
        <f t="shared" ref="K12:K17" si="4">IFERROR(H12/I12,"-")</f>
        <v>36048.594017748779</v>
      </c>
      <c r="L12" s="167">
        <f t="shared" ref="L12:L17" si="5">IFERROR(I12/$D$11,"-")</f>
        <v>0.50580206544902384</v>
      </c>
      <c r="O12" s="181"/>
      <c r="P12" s="181"/>
      <c r="Q12" s="182"/>
    </row>
    <row r="13" spans="2:17" ht="24">
      <c r="B13" s="536"/>
      <c r="C13" s="551"/>
      <c r="D13" s="539"/>
      <c r="E13" s="220">
        <v>1103</v>
      </c>
      <c r="F13" s="239" t="s">
        <v>126</v>
      </c>
      <c r="G13" s="132">
        <v>117318</v>
      </c>
      <c r="H13" s="132">
        <v>1153451011.3796699</v>
      </c>
      <c r="I13" s="132">
        <v>37824</v>
      </c>
      <c r="J13" s="132">
        <f t="shared" si="3"/>
        <v>9831.8332342834856</v>
      </c>
      <c r="K13" s="132">
        <f t="shared" si="4"/>
        <v>30495.214979369444</v>
      </c>
      <c r="L13" s="167">
        <f t="shared" si="5"/>
        <v>0.32633059263029845</v>
      </c>
    </row>
    <row r="14" spans="2:17" ht="24">
      <c r="B14" s="536"/>
      <c r="C14" s="551"/>
      <c r="D14" s="539"/>
      <c r="E14" s="220">
        <v>1113</v>
      </c>
      <c r="F14" s="239" t="s">
        <v>127</v>
      </c>
      <c r="G14" s="132">
        <v>38253</v>
      </c>
      <c r="H14" s="132">
        <v>189904324.97259599</v>
      </c>
      <c r="I14" s="132">
        <v>12333</v>
      </c>
      <c r="J14" s="132">
        <f t="shared" si="3"/>
        <v>4964.4295865055283</v>
      </c>
      <c r="K14" s="132">
        <f t="shared" si="4"/>
        <v>15398.064134646556</v>
      </c>
      <c r="L14" s="100">
        <f t="shared" si="5"/>
        <v>0.10640427239079607</v>
      </c>
    </row>
    <row r="15" spans="2:17" ht="24">
      <c r="B15" s="536"/>
      <c r="C15" s="551"/>
      <c r="D15" s="539"/>
      <c r="E15" s="220">
        <v>1905</v>
      </c>
      <c r="F15" s="239" t="s">
        <v>128</v>
      </c>
      <c r="G15" s="132">
        <v>112061</v>
      </c>
      <c r="H15" s="132">
        <v>662417230.88334501</v>
      </c>
      <c r="I15" s="132">
        <v>34117</v>
      </c>
      <c r="J15" s="132">
        <f t="shared" si="3"/>
        <v>5911.2200576770238</v>
      </c>
      <c r="K15" s="132">
        <f t="shared" si="4"/>
        <v>19416.045692274965</v>
      </c>
      <c r="L15" s="433">
        <f t="shared" si="5"/>
        <v>0.29434805490608851</v>
      </c>
    </row>
    <row r="16" spans="2:17">
      <c r="B16" s="536"/>
      <c r="C16" s="551"/>
      <c r="D16" s="539"/>
      <c r="E16" s="235" t="s">
        <v>238</v>
      </c>
      <c r="F16" s="236" t="s">
        <v>239</v>
      </c>
      <c r="G16" s="133">
        <v>23248</v>
      </c>
      <c r="H16" s="133">
        <v>179134576.93432599</v>
      </c>
      <c r="I16" s="133">
        <v>9498</v>
      </c>
      <c r="J16" s="134">
        <f t="shared" si="3"/>
        <v>7705.3758144496724</v>
      </c>
      <c r="K16" s="134">
        <f t="shared" si="4"/>
        <v>18860.241833472941</v>
      </c>
      <c r="L16" s="197">
        <f t="shared" si="5"/>
        <v>8.194500763543186E-2</v>
      </c>
    </row>
    <row r="17" spans="2:12">
      <c r="B17" s="537"/>
      <c r="C17" s="552"/>
      <c r="D17" s="540"/>
      <c r="E17" s="541" t="s">
        <v>134</v>
      </c>
      <c r="F17" s="542"/>
      <c r="G17" s="405">
        <v>315995</v>
      </c>
      <c r="H17" s="405">
        <v>4825064139.9999905</v>
      </c>
      <c r="I17" s="405">
        <v>65917</v>
      </c>
      <c r="J17" s="121">
        <f t="shared" si="3"/>
        <v>15269.431921391131</v>
      </c>
      <c r="K17" s="121">
        <f t="shared" si="4"/>
        <v>73199.085820046283</v>
      </c>
      <c r="L17" s="99">
        <f t="shared" si="5"/>
        <v>0.56870594528371887</v>
      </c>
    </row>
    <row r="18" spans="2:12">
      <c r="B18" s="535">
        <v>3</v>
      </c>
      <c r="C18" s="550" t="s">
        <v>117</v>
      </c>
      <c r="D18" s="538">
        <f>地区別_歯科医療費!$D$8</f>
        <v>184329</v>
      </c>
      <c r="E18" s="221">
        <v>1101</v>
      </c>
      <c r="F18" s="237" t="s">
        <v>124</v>
      </c>
      <c r="G18" s="131">
        <v>100101</v>
      </c>
      <c r="H18" s="131">
        <v>805422032.34708798</v>
      </c>
      <c r="I18" s="131">
        <v>47822</v>
      </c>
      <c r="J18" s="131">
        <f>IFERROR(H18/G18,"-")</f>
        <v>8046.0937687644273</v>
      </c>
      <c r="K18" s="131">
        <f>IFERROR(H18/I18,"-")</f>
        <v>16842.081726968507</v>
      </c>
      <c r="L18" s="165">
        <f>IFERROR(I18/$D$18,"-")</f>
        <v>0.25943828697600485</v>
      </c>
    </row>
    <row r="19" spans="2:12">
      <c r="B19" s="536"/>
      <c r="C19" s="551"/>
      <c r="D19" s="539"/>
      <c r="E19" s="220">
        <v>1102</v>
      </c>
      <c r="F19" s="238" t="s">
        <v>125</v>
      </c>
      <c r="G19" s="132">
        <v>407726</v>
      </c>
      <c r="H19" s="132">
        <v>3197649075.29319</v>
      </c>
      <c r="I19" s="132">
        <v>87689</v>
      </c>
      <c r="J19" s="132">
        <f t="shared" ref="J19:J24" si="6">IFERROR(H19/G19,"-")</f>
        <v>7842.6420569038764</v>
      </c>
      <c r="K19" s="132">
        <f t="shared" ref="K19:K24" si="7">IFERROR(H19/I19,"-")</f>
        <v>36465.794743846891</v>
      </c>
      <c r="L19" s="167">
        <f t="shared" ref="L19:L24" si="8">IFERROR(I19/$D$18,"-")</f>
        <v>0.47572004405166851</v>
      </c>
    </row>
    <row r="20" spans="2:12" ht="24">
      <c r="B20" s="536"/>
      <c r="C20" s="551"/>
      <c r="D20" s="539"/>
      <c r="E20" s="220">
        <v>1103</v>
      </c>
      <c r="F20" s="239" t="s">
        <v>126</v>
      </c>
      <c r="G20" s="132">
        <v>176683</v>
      </c>
      <c r="H20" s="132">
        <v>1812868775.77771</v>
      </c>
      <c r="I20" s="132">
        <v>57541</v>
      </c>
      <c r="J20" s="132">
        <f t="shared" si="6"/>
        <v>10260.572753336257</v>
      </c>
      <c r="K20" s="132">
        <f t="shared" si="7"/>
        <v>31505.687697080517</v>
      </c>
      <c r="L20" s="167">
        <f t="shared" si="8"/>
        <v>0.31216466209874733</v>
      </c>
    </row>
    <row r="21" spans="2:12" ht="24">
      <c r="B21" s="536"/>
      <c r="C21" s="551"/>
      <c r="D21" s="539"/>
      <c r="E21" s="220">
        <v>1113</v>
      </c>
      <c r="F21" s="239" t="s">
        <v>127</v>
      </c>
      <c r="G21" s="132">
        <v>63666</v>
      </c>
      <c r="H21" s="132">
        <v>324207730.67733598</v>
      </c>
      <c r="I21" s="132">
        <v>20616</v>
      </c>
      <c r="J21" s="132">
        <f t="shared" si="6"/>
        <v>5092.3213438465737</v>
      </c>
      <c r="K21" s="132">
        <f t="shared" si="7"/>
        <v>15726.024964946448</v>
      </c>
      <c r="L21" s="167">
        <f t="shared" si="8"/>
        <v>0.11184349722507039</v>
      </c>
    </row>
    <row r="22" spans="2:12" ht="24">
      <c r="B22" s="536"/>
      <c r="C22" s="551"/>
      <c r="D22" s="539"/>
      <c r="E22" s="220">
        <v>1905</v>
      </c>
      <c r="F22" s="239" t="s">
        <v>128</v>
      </c>
      <c r="G22" s="132">
        <v>170630</v>
      </c>
      <c r="H22" s="132">
        <v>1013851948.40582</v>
      </c>
      <c r="I22" s="132">
        <v>52259</v>
      </c>
      <c r="J22" s="132">
        <f t="shared" si="6"/>
        <v>5941.8153220759541</v>
      </c>
      <c r="K22" s="132">
        <f t="shared" si="7"/>
        <v>19400.523324323465</v>
      </c>
      <c r="L22" s="167">
        <f t="shared" si="8"/>
        <v>0.28350937725479985</v>
      </c>
    </row>
    <row r="23" spans="2:12">
      <c r="B23" s="536"/>
      <c r="C23" s="551"/>
      <c r="D23" s="539"/>
      <c r="E23" s="235" t="s">
        <v>238</v>
      </c>
      <c r="F23" s="236" t="s">
        <v>239</v>
      </c>
      <c r="G23" s="133">
        <v>38017</v>
      </c>
      <c r="H23" s="133">
        <v>304927667.49883997</v>
      </c>
      <c r="I23" s="133">
        <v>13882</v>
      </c>
      <c r="J23" s="134">
        <f t="shared" si="6"/>
        <v>8020.8240392150874</v>
      </c>
      <c r="K23" s="134">
        <f t="shared" si="7"/>
        <v>21965.687040688659</v>
      </c>
      <c r="L23" s="197">
        <f t="shared" si="8"/>
        <v>7.5310992844316416E-2</v>
      </c>
    </row>
    <row r="24" spans="2:12">
      <c r="B24" s="537"/>
      <c r="C24" s="552"/>
      <c r="D24" s="540"/>
      <c r="E24" s="541" t="s">
        <v>134</v>
      </c>
      <c r="F24" s="542"/>
      <c r="G24" s="405">
        <v>473944</v>
      </c>
      <c r="H24" s="405">
        <v>7458927229.9999905</v>
      </c>
      <c r="I24" s="405">
        <v>99586</v>
      </c>
      <c r="J24" s="121">
        <f t="shared" si="6"/>
        <v>15737.992737538592</v>
      </c>
      <c r="K24" s="121">
        <f t="shared" si="7"/>
        <v>74899.355632317704</v>
      </c>
      <c r="L24" s="99">
        <f t="shared" si="8"/>
        <v>0.54026224847962068</v>
      </c>
    </row>
    <row r="25" spans="2:12">
      <c r="B25" s="535">
        <v>4</v>
      </c>
      <c r="C25" s="550" t="s">
        <v>118</v>
      </c>
      <c r="D25" s="538">
        <f>地区別_歯科医療費!$D$9</f>
        <v>130081</v>
      </c>
      <c r="E25" s="221">
        <v>1101</v>
      </c>
      <c r="F25" s="237" t="s">
        <v>124</v>
      </c>
      <c r="G25" s="131">
        <v>71462</v>
      </c>
      <c r="H25" s="131">
        <v>577880413.61271095</v>
      </c>
      <c r="I25" s="131">
        <v>33007</v>
      </c>
      <c r="J25" s="131">
        <f>IFERROR(H25/G25,"-")</f>
        <v>8086.5412892545819</v>
      </c>
      <c r="K25" s="131">
        <f>IFERROR(H25/I25,"-")</f>
        <v>17507.813906526218</v>
      </c>
      <c r="L25" s="99">
        <f>IFERROR(I25/$D$25,"-")</f>
        <v>0.25374189927814206</v>
      </c>
    </row>
    <row r="26" spans="2:12">
      <c r="B26" s="536"/>
      <c r="C26" s="551"/>
      <c r="D26" s="539"/>
      <c r="E26" s="220">
        <v>1102</v>
      </c>
      <c r="F26" s="238" t="s">
        <v>125</v>
      </c>
      <c r="G26" s="132">
        <v>316992</v>
      </c>
      <c r="H26" s="132">
        <v>2457242970.1437802</v>
      </c>
      <c r="I26" s="132">
        <v>63172</v>
      </c>
      <c r="J26" s="132">
        <f t="shared" ref="J26:J31" si="9">IFERROR(H26/G26,"-")</f>
        <v>7751.7507386425532</v>
      </c>
      <c r="K26" s="132">
        <f t="shared" ref="K26:K31" si="10">IFERROR(H26/I26,"-")</f>
        <v>38897.65988323593</v>
      </c>
      <c r="L26" s="433">
        <f t="shared" ref="L26:L31" si="11">IFERROR(I26/$D$25,"-")</f>
        <v>0.48563587303295641</v>
      </c>
    </row>
    <row r="27" spans="2:12" ht="24">
      <c r="B27" s="536"/>
      <c r="C27" s="551"/>
      <c r="D27" s="539"/>
      <c r="E27" s="220">
        <v>1103</v>
      </c>
      <c r="F27" s="239" t="s">
        <v>126</v>
      </c>
      <c r="G27" s="132">
        <v>141621</v>
      </c>
      <c r="H27" s="132">
        <v>1442092027.07283</v>
      </c>
      <c r="I27" s="132">
        <v>43389</v>
      </c>
      <c r="J27" s="132">
        <f t="shared" si="9"/>
        <v>10182.755573487195</v>
      </c>
      <c r="K27" s="132">
        <f t="shared" si="10"/>
        <v>33236.350850972136</v>
      </c>
      <c r="L27" s="167">
        <f t="shared" si="11"/>
        <v>0.33355370884295171</v>
      </c>
    </row>
    <row r="28" spans="2:12" ht="24">
      <c r="B28" s="536"/>
      <c r="C28" s="551"/>
      <c r="D28" s="539"/>
      <c r="E28" s="220">
        <v>1113</v>
      </c>
      <c r="F28" s="239" t="s">
        <v>127</v>
      </c>
      <c r="G28" s="132">
        <v>67590</v>
      </c>
      <c r="H28" s="132">
        <v>327127345.32365698</v>
      </c>
      <c r="I28" s="132">
        <v>19654</v>
      </c>
      <c r="J28" s="132">
        <f t="shared" si="9"/>
        <v>4839.8778713368392</v>
      </c>
      <c r="K28" s="132">
        <f t="shared" si="10"/>
        <v>16644.313896593925</v>
      </c>
      <c r="L28" s="167">
        <f t="shared" si="11"/>
        <v>0.15109047439672205</v>
      </c>
    </row>
    <row r="29" spans="2:12" ht="24">
      <c r="B29" s="536"/>
      <c r="C29" s="551"/>
      <c r="D29" s="539"/>
      <c r="E29" s="220">
        <v>1905</v>
      </c>
      <c r="F29" s="239" t="s">
        <v>128</v>
      </c>
      <c r="G29" s="132">
        <v>128613</v>
      </c>
      <c r="H29" s="132">
        <v>797021368.69435894</v>
      </c>
      <c r="I29" s="132">
        <v>37494</v>
      </c>
      <c r="J29" s="132">
        <f t="shared" si="9"/>
        <v>6197.051376566591</v>
      </c>
      <c r="K29" s="132">
        <f t="shared" si="10"/>
        <v>21257.304333876324</v>
      </c>
      <c r="L29" s="167">
        <f t="shared" si="11"/>
        <v>0.28823579154526796</v>
      </c>
    </row>
    <row r="30" spans="2:12">
      <c r="B30" s="536"/>
      <c r="C30" s="551"/>
      <c r="D30" s="539"/>
      <c r="E30" s="235" t="s">
        <v>238</v>
      </c>
      <c r="F30" s="236" t="s">
        <v>239</v>
      </c>
      <c r="G30" s="133">
        <v>38739</v>
      </c>
      <c r="H30" s="133">
        <v>311490495.15264797</v>
      </c>
      <c r="I30" s="133">
        <v>13141</v>
      </c>
      <c r="J30" s="134">
        <f t="shared" si="9"/>
        <v>8040.7469256472277</v>
      </c>
      <c r="K30" s="134">
        <f t="shared" si="10"/>
        <v>23703.713199349211</v>
      </c>
      <c r="L30" s="197">
        <f t="shared" si="11"/>
        <v>0.10102167111261445</v>
      </c>
    </row>
    <row r="31" spans="2:12">
      <c r="B31" s="537"/>
      <c r="C31" s="552"/>
      <c r="D31" s="540"/>
      <c r="E31" s="541" t="s">
        <v>134</v>
      </c>
      <c r="F31" s="542"/>
      <c r="G31" s="405">
        <v>361156</v>
      </c>
      <c r="H31" s="405">
        <v>5912854619.9999905</v>
      </c>
      <c r="I31" s="405">
        <v>70737</v>
      </c>
      <c r="J31" s="121">
        <f t="shared" si="9"/>
        <v>16372.023779197883</v>
      </c>
      <c r="K31" s="121">
        <f t="shared" si="10"/>
        <v>83589.276050722969</v>
      </c>
      <c r="L31" s="99">
        <f t="shared" si="11"/>
        <v>0.54379194501887285</v>
      </c>
    </row>
    <row r="32" spans="2:12">
      <c r="B32" s="535">
        <v>5</v>
      </c>
      <c r="C32" s="550" t="s">
        <v>119</v>
      </c>
      <c r="D32" s="538">
        <f>地区別_歯科医療費!$D$10</f>
        <v>105572</v>
      </c>
      <c r="E32" s="221">
        <v>1101</v>
      </c>
      <c r="F32" s="237" t="s">
        <v>124</v>
      </c>
      <c r="G32" s="131">
        <v>61288</v>
      </c>
      <c r="H32" s="131">
        <v>481295112.27504498</v>
      </c>
      <c r="I32" s="131">
        <v>28206</v>
      </c>
      <c r="J32" s="131">
        <f>IFERROR(H32/G32,"-")</f>
        <v>7853.0073142384317</v>
      </c>
      <c r="K32" s="131">
        <f>IFERROR(H32/I32,"-")</f>
        <v>17063.572015707472</v>
      </c>
      <c r="L32" s="99">
        <f>IFERROR(I32/$D$32,"-")</f>
        <v>0.26717311408327965</v>
      </c>
    </row>
    <row r="33" spans="2:12">
      <c r="B33" s="536"/>
      <c r="C33" s="551"/>
      <c r="D33" s="539"/>
      <c r="E33" s="220">
        <v>1102</v>
      </c>
      <c r="F33" s="238" t="s">
        <v>125</v>
      </c>
      <c r="G33" s="132">
        <v>246527</v>
      </c>
      <c r="H33" s="132">
        <v>1897421698.24137</v>
      </c>
      <c r="I33" s="132">
        <v>51984</v>
      </c>
      <c r="J33" s="132">
        <f t="shared" ref="J33:J38" si="12">IFERROR(H33/G33,"-")</f>
        <v>7696.608072305954</v>
      </c>
      <c r="K33" s="132">
        <f t="shared" ref="K33:K38" si="13">IFERROR(H33/I33,"-")</f>
        <v>36500.109615292589</v>
      </c>
      <c r="L33" s="433">
        <f t="shared" ref="L33:L38" si="14">IFERROR(I33/$D$32,"-")</f>
        <v>0.49240328875080513</v>
      </c>
    </row>
    <row r="34" spans="2:12" ht="24">
      <c r="B34" s="536"/>
      <c r="C34" s="551"/>
      <c r="D34" s="539"/>
      <c r="E34" s="220">
        <v>1103</v>
      </c>
      <c r="F34" s="239" t="s">
        <v>126</v>
      </c>
      <c r="G34" s="132">
        <v>113118</v>
      </c>
      <c r="H34" s="132">
        <v>1111950911.76545</v>
      </c>
      <c r="I34" s="132">
        <v>35311</v>
      </c>
      <c r="J34" s="132">
        <f t="shared" si="12"/>
        <v>9830.0085907234043</v>
      </c>
      <c r="K34" s="132">
        <f t="shared" si="13"/>
        <v>31490.213014795674</v>
      </c>
      <c r="L34" s="167">
        <f t="shared" si="14"/>
        <v>0.33447315576099723</v>
      </c>
    </row>
    <row r="35" spans="2:12" ht="24">
      <c r="B35" s="536"/>
      <c r="C35" s="551"/>
      <c r="D35" s="539"/>
      <c r="E35" s="220">
        <v>1113</v>
      </c>
      <c r="F35" s="239" t="s">
        <v>127</v>
      </c>
      <c r="G35" s="132">
        <v>49046</v>
      </c>
      <c r="H35" s="132">
        <v>262517307.04888299</v>
      </c>
      <c r="I35" s="132">
        <v>14861</v>
      </c>
      <c r="J35" s="132">
        <f t="shared" si="12"/>
        <v>5352.4712932529255</v>
      </c>
      <c r="K35" s="132">
        <f t="shared" si="13"/>
        <v>17664.848061966422</v>
      </c>
      <c r="L35" s="167">
        <f t="shared" si="14"/>
        <v>0.14076649111506839</v>
      </c>
    </row>
    <row r="36" spans="2:12" ht="24">
      <c r="B36" s="536"/>
      <c r="C36" s="551"/>
      <c r="D36" s="539"/>
      <c r="E36" s="220">
        <v>1905</v>
      </c>
      <c r="F36" s="239" t="s">
        <v>128</v>
      </c>
      <c r="G36" s="132">
        <v>102491</v>
      </c>
      <c r="H36" s="132">
        <v>608808416.49202895</v>
      </c>
      <c r="I36" s="132">
        <v>30179</v>
      </c>
      <c r="J36" s="132">
        <f t="shared" si="12"/>
        <v>5940.1158783896044</v>
      </c>
      <c r="K36" s="132">
        <f t="shared" si="13"/>
        <v>20173.246843567678</v>
      </c>
      <c r="L36" s="167">
        <f t="shared" si="14"/>
        <v>0.28586178153298225</v>
      </c>
    </row>
    <row r="37" spans="2:12">
      <c r="B37" s="536"/>
      <c r="C37" s="551"/>
      <c r="D37" s="539"/>
      <c r="E37" s="235" t="s">
        <v>238</v>
      </c>
      <c r="F37" s="236" t="s">
        <v>239</v>
      </c>
      <c r="G37" s="133">
        <v>21682</v>
      </c>
      <c r="H37" s="133">
        <v>209029724.177214</v>
      </c>
      <c r="I37" s="133">
        <v>8359</v>
      </c>
      <c r="J37" s="134">
        <f t="shared" si="12"/>
        <v>9640.7030798456781</v>
      </c>
      <c r="K37" s="134">
        <f t="shared" si="13"/>
        <v>25006.546737314751</v>
      </c>
      <c r="L37" s="197">
        <f t="shared" si="14"/>
        <v>7.917819118705717E-2</v>
      </c>
    </row>
    <row r="38" spans="2:12">
      <c r="B38" s="537"/>
      <c r="C38" s="552"/>
      <c r="D38" s="540"/>
      <c r="E38" s="541" t="s">
        <v>134</v>
      </c>
      <c r="F38" s="542"/>
      <c r="G38" s="405">
        <v>284303</v>
      </c>
      <c r="H38" s="405">
        <v>4571023169.9999905</v>
      </c>
      <c r="I38" s="405">
        <v>58683</v>
      </c>
      <c r="J38" s="121">
        <f t="shared" si="12"/>
        <v>16077.998367938399</v>
      </c>
      <c r="K38" s="121">
        <f t="shared" si="13"/>
        <v>77893.4814171053</v>
      </c>
      <c r="L38" s="99">
        <f t="shared" si="14"/>
        <v>0.55585761376122456</v>
      </c>
    </row>
    <row r="39" spans="2:12">
      <c r="B39" s="535">
        <v>6</v>
      </c>
      <c r="C39" s="550" t="s">
        <v>120</v>
      </c>
      <c r="D39" s="538">
        <f>地区別_歯科医療費!$D$11</f>
        <v>132591</v>
      </c>
      <c r="E39" s="221">
        <v>1101</v>
      </c>
      <c r="F39" s="237" t="s">
        <v>124</v>
      </c>
      <c r="G39" s="131">
        <v>80238</v>
      </c>
      <c r="H39" s="131">
        <v>660066877.45767999</v>
      </c>
      <c r="I39" s="131">
        <v>35347</v>
      </c>
      <c r="J39" s="131">
        <f>IFERROR(H39/G39,"-")</f>
        <v>8226.3625396654952</v>
      </c>
      <c r="K39" s="131">
        <f>IFERROR(H39/I39,"-")</f>
        <v>18673.915111825048</v>
      </c>
      <c r="L39" s="165">
        <f>IFERROR(I39/$D$39,"-")</f>
        <v>0.26658672157235408</v>
      </c>
    </row>
    <row r="40" spans="2:12">
      <c r="B40" s="536"/>
      <c r="C40" s="551"/>
      <c r="D40" s="539"/>
      <c r="E40" s="220">
        <v>1102</v>
      </c>
      <c r="F40" s="238" t="s">
        <v>125</v>
      </c>
      <c r="G40" s="132">
        <v>314246</v>
      </c>
      <c r="H40" s="132">
        <v>2526367312.3611598</v>
      </c>
      <c r="I40" s="132">
        <v>64128</v>
      </c>
      <c r="J40" s="132">
        <f t="shared" ref="J40:J45" si="15">IFERROR(H40/G40,"-")</f>
        <v>8039.457343486185</v>
      </c>
      <c r="K40" s="132">
        <f t="shared" ref="K40:K45" si="16">IFERROR(H40/I40,"-")</f>
        <v>39395.697859923275</v>
      </c>
      <c r="L40" s="167">
        <f t="shared" ref="L40:L45" si="17">IFERROR(I40/$D$39,"-")</f>
        <v>0.48365273661108221</v>
      </c>
    </row>
    <row r="41" spans="2:12" ht="24">
      <c r="B41" s="536"/>
      <c r="C41" s="551"/>
      <c r="D41" s="539"/>
      <c r="E41" s="220">
        <v>1103</v>
      </c>
      <c r="F41" s="239" t="s">
        <v>126</v>
      </c>
      <c r="G41" s="132">
        <v>141869</v>
      </c>
      <c r="H41" s="132">
        <v>1460169288.9436901</v>
      </c>
      <c r="I41" s="132">
        <v>43713</v>
      </c>
      <c r="J41" s="132">
        <f t="shared" si="15"/>
        <v>10292.377397061304</v>
      </c>
      <c r="K41" s="132">
        <f t="shared" si="16"/>
        <v>33403.547890643291</v>
      </c>
      <c r="L41" s="100">
        <f t="shared" si="17"/>
        <v>0.3296830101590606</v>
      </c>
    </row>
    <row r="42" spans="2:12" ht="24">
      <c r="B42" s="536"/>
      <c r="C42" s="551"/>
      <c r="D42" s="539"/>
      <c r="E42" s="220">
        <v>1113</v>
      </c>
      <c r="F42" s="239" t="s">
        <v>127</v>
      </c>
      <c r="G42" s="132">
        <v>62046</v>
      </c>
      <c r="H42" s="132">
        <v>333116636.22783202</v>
      </c>
      <c r="I42" s="132">
        <v>18027</v>
      </c>
      <c r="J42" s="132">
        <f t="shared" si="15"/>
        <v>5368.8656195053991</v>
      </c>
      <c r="K42" s="132">
        <f t="shared" si="16"/>
        <v>18478.761647963169</v>
      </c>
      <c r="L42" s="433">
        <f t="shared" si="17"/>
        <v>0.13595945426160147</v>
      </c>
    </row>
    <row r="43" spans="2:12" ht="24">
      <c r="B43" s="536"/>
      <c r="C43" s="551"/>
      <c r="D43" s="539"/>
      <c r="E43" s="220">
        <v>1905</v>
      </c>
      <c r="F43" s="239" t="s">
        <v>128</v>
      </c>
      <c r="G43" s="132">
        <v>128372</v>
      </c>
      <c r="H43" s="132">
        <v>815981914.00751805</v>
      </c>
      <c r="I43" s="132">
        <v>38055</v>
      </c>
      <c r="J43" s="132">
        <f t="shared" si="15"/>
        <v>6356.3854579465778</v>
      </c>
      <c r="K43" s="132">
        <f t="shared" si="16"/>
        <v>21442.173538497387</v>
      </c>
      <c r="L43" s="167">
        <f t="shared" si="17"/>
        <v>0.28701043057221076</v>
      </c>
    </row>
    <row r="44" spans="2:12">
      <c r="B44" s="536"/>
      <c r="C44" s="551"/>
      <c r="D44" s="539"/>
      <c r="E44" s="235" t="s">
        <v>238</v>
      </c>
      <c r="F44" s="236" t="s">
        <v>239</v>
      </c>
      <c r="G44" s="133">
        <v>29144</v>
      </c>
      <c r="H44" s="133">
        <v>244537871.002105</v>
      </c>
      <c r="I44" s="133">
        <v>11105</v>
      </c>
      <c r="J44" s="134">
        <f t="shared" si="15"/>
        <v>8390.6763313925676</v>
      </c>
      <c r="K44" s="134">
        <f t="shared" si="16"/>
        <v>22020.519676011256</v>
      </c>
      <c r="L44" s="197">
        <f t="shared" si="17"/>
        <v>8.375379927747735E-2</v>
      </c>
    </row>
    <row r="45" spans="2:12">
      <c r="B45" s="537"/>
      <c r="C45" s="552"/>
      <c r="D45" s="540"/>
      <c r="E45" s="541" t="s">
        <v>134</v>
      </c>
      <c r="F45" s="542"/>
      <c r="G45" s="405">
        <v>363992</v>
      </c>
      <c r="H45" s="405">
        <v>6040239899.9999905</v>
      </c>
      <c r="I45" s="405">
        <v>72783</v>
      </c>
      <c r="J45" s="121">
        <f t="shared" si="15"/>
        <v>16594.430372096063</v>
      </c>
      <c r="K45" s="121">
        <f t="shared" si="16"/>
        <v>82989.707761427679</v>
      </c>
      <c r="L45" s="97">
        <f t="shared" si="17"/>
        <v>0.54892866031631105</v>
      </c>
    </row>
    <row r="46" spans="2:12">
      <c r="B46" s="535">
        <v>7</v>
      </c>
      <c r="C46" s="550" t="s">
        <v>121</v>
      </c>
      <c r="D46" s="538">
        <f>地区別_歯科医療費!$D$12</f>
        <v>134913</v>
      </c>
      <c r="E46" s="221">
        <v>1101</v>
      </c>
      <c r="F46" s="237" t="s">
        <v>124</v>
      </c>
      <c r="G46" s="131">
        <v>72022</v>
      </c>
      <c r="H46" s="131">
        <v>594380629.01113296</v>
      </c>
      <c r="I46" s="131">
        <v>33989</v>
      </c>
      <c r="J46" s="131">
        <f>IFERROR(H46/G46,"-")</f>
        <v>8252.7648358992101</v>
      </c>
      <c r="K46" s="131">
        <f>IFERROR(H46/I46,"-")</f>
        <v>17487.440907679924</v>
      </c>
      <c r="L46" s="165">
        <f>IFERROR(I46/$D$46,"-")</f>
        <v>0.25193272701667002</v>
      </c>
    </row>
    <row r="47" spans="2:12">
      <c r="B47" s="536"/>
      <c r="C47" s="551"/>
      <c r="D47" s="539"/>
      <c r="E47" s="220">
        <v>1102</v>
      </c>
      <c r="F47" s="238" t="s">
        <v>125</v>
      </c>
      <c r="G47" s="132">
        <v>267203</v>
      </c>
      <c r="H47" s="132">
        <v>2171641110.7147999</v>
      </c>
      <c r="I47" s="132">
        <v>59037</v>
      </c>
      <c r="J47" s="132">
        <f t="shared" ref="J47:J52" si="18">IFERROR(H47/G47,"-")</f>
        <v>8127.3081167307246</v>
      </c>
      <c r="K47" s="132">
        <f t="shared" ref="K47:K52" si="19">IFERROR(H47/I47,"-")</f>
        <v>36784.408264559512</v>
      </c>
      <c r="L47" s="100">
        <f t="shared" ref="L47:L52" si="20">IFERROR(I47/$D$46,"-")</f>
        <v>0.43759311556336306</v>
      </c>
    </row>
    <row r="48" spans="2:12" ht="24">
      <c r="B48" s="536"/>
      <c r="C48" s="551"/>
      <c r="D48" s="539"/>
      <c r="E48" s="220">
        <v>1103</v>
      </c>
      <c r="F48" s="239" t="s">
        <v>126</v>
      </c>
      <c r="G48" s="132">
        <v>126207</v>
      </c>
      <c r="H48" s="132">
        <v>1337659901.76828</v>
      </c>
      <c r="I48" s="132">
        <v>42359</v>
      </c>
      <c r="J48" s="132">
        <f t="shared" si="18"/>
        <v>10598.935889200124</v>
      </c>
      <c r="K48" s="132">
        <f t="shared" si="19"/>
        <v>31579.119001116174</v>
      </c>
      <c r="L48" s="433">
        <f t="shared" si="20"/>
        <v>0.31397270833796592</v>
      </c>
    </row>
    <row r="49" spans="2:12" ht="24">
      <c r="B49" s="536"/>
      <c r="C49" s="551"/>
      <c r="D49" s="539"/>
      <c r="E49" s="220">
        <v>1113</v>
      </c>
      <c r="F49" s="239" t="s">
        <v>127</v>
      </c>
      <c r="G49" s="132">
        <v>60017</v>
      </c>
      <c r="H49" s="132">
        <v>330689700.25667202</v>
      </c>
      <c r="I49" s="132">
        <v>18762</v>
      </c>
      <c r="J49" s="132">
        <f t="shared" si="18"/>
        <v>5509.9338563519004</v>
      </c>
      <c r="K49" s="132">
        <f t="shared" si="19"/>
        <v>17625.503691326725</v>
      </c>
      <c r="L49" s="167">
        <f t="shared" si="20"/>
        <v>0.13906739899046053</v>
      </c>
    </row>
    <row r="50" spans="2:12" ht="24">
      <c r="B50" s="536"/>
      <c r="C50" s="551"/>
      <c r="D50" s="539"/>
      <c r="E50" s="220">
        <v>1905</v>
      </c>
      <c r="F50" s="239" t="s">
        <v>128</v>
      </c>
      <c r="G50" s="132">
        <v>108406</v>
      </c>
      <c r="H50" s="132">
        <v>693168510.24854302</v>
      </c>
      <c r="I50" s="132">
        <v>35522</v>
      </c>
      <c r="J50" s="132">
        <f t="shared" si="18"/>
        <v>6394.1895305475991</v>
      </c>
      <c r="K50" s="132">
        <f t="shared" si="19"/>
        <v>19513.780481069283</v>
      </c>
      <c r="L50" s="167">
        <f t="shared" si="20"/>
        <v>0.26329560531601848</v>
      </c>
    </row>
    <row r="51" spans="2:12">
      <c r="B51" s="536"/>
      <c r="C51" s="551"/>
      <c r="D51" s="539"/>
      <c r="E51" s="235" t="s">
        <v>238</v>
      </c>
      <c r="F51" s="236" t="s">
        <v>239</v>
      </c>
      <c r="G51" s="133">
        <v>33179</v>
      </c>
      <c r="H51" s="133">
        <v>313790418.00055599</v>
      </c>
      <c r="I51" s="133">
        <v>12171</v>
      </c>
      <c r="J51" s="134">
        <f t="shared" si="18"/>
        <v>9457.5007685751825</v>
      </c>
      <c r="K51" s="134">
        <f t="shared" si="19"/>
        <v>25781.810697605455</v>
      </c>
      <c r="L51" s="197">
        <f t="shared" si="20"/>
        <v>9.0213693268995573E-2</v>
      </c>
    </row>
    <row r="52" spans="2:12">
      <c r="B52" s="537"/>
      <c r="C52" s="552"/>
      <c r="D52" s="540"/>
      <c r="E52" s="541" t="s">
        <v>134</v>
      </c>
      <c r="F52" s="542"/>
      <c r="G52" s="405">
        <v>320003</v>
      </c>
      <c r="H52" s="405">
        <v>5441330269.9999905</v>
      </c>
      <c r="I52" s="405">
        <v>69828</v>
      </c>
      <c r="J52" s="121">
        <f t="shared" si="18"/>
        <v>17003.997681271707</v>
      </c>
      <c r="K52" s="121">
        <f t="shared" si="19"/>
        <v>77924.76184338647</v>
      </c>
      <c r="L52" s="99">
        <f t="shared" si="20"/>
        <v>0.51757799470770049</v>
      </c>
    </row>
    <row r="53" spans="2:12">
      <c r="B53" s="535">
        <v>8</v>
      </c>
      <c r="C53" s="550" t="s">
        <v>169</v>
      </c>
      <c r="D53" s="538">
        <f>地区別_歯科医療費!$D$13</f>
        <v>367590</v>
      </c>
      <c r="E53" s="221">
        <v>1101</v>
      </c>
      <c r="F53" s="237" t="s">
        <v>124</v>
      </c>
      <c r="G53" s="131">
        <v>203869</v>
      </c>
      <c r="H53" s="131">
        <v>1725415194.7425599</v>
      </c>
      <c r="I53" s="131">
        <v>92699</v>
      </c>
      <c r="J53" s="131">
        <f>IFERROR(H53/G53,"-")</f>
        <v>8463.3524211261156</v>
      </c>
      <c r="K53" s="131">
        <f>IFERROR(H53/I53,"-")</f>
        <v>18613.093935668778</v>
      </c>
      <c r="L53" s="165">
        <f>IFERROR(I53/$D$53,"-")</f>
        <v>0.2521804184009358</v>
      </c>
    </row>
    <row r="54" spans="2:12">
      <c r="B54" s="536"/>
      <c r="C54" s="551"/>
      <c r="D54" s="539"/>
      <c r="E54" s="220">
        <v>1102</v>
      </c>
      <c r="F54" s="238" t="s">
        <v>125</v>
      </c>
      <c r="G54" s="132">
        <v>884944</v>
      </c>
      <c r="H54" s="132">
        <v>7125386608.93997</v>
      </c>
      <c r="I54" s="132">
        <v>172791</v>
      </c>
      <c r="J54" s="132">
        <f t="shared" ref="J54:J59" si="21">IFERROR(H54/G54,"-")</f>
        <v>8051.7937959237761</v>
      </c>
      <c r="K54" s="132">
        <f t="shared" ref="K54:K59" si="22">IFERROR(H54/I54,"-")</f>
        <v>41237.023970808492</v>
      </c>
      <c r="L54" s="167">
        <f t="shared" ref="L54:L59" si="23">IFERROR(I54/$D$53,"-")</f>
        <v>0.47006447400636581</v>
      </c>
    </row>
    <row r="55" spans="2:12" ht="24">
      <c r="B55" s="536"/>
      <c r="C55" s="551"/>
      <c r="D55" s="539"/>
      <c r="E55" s="220">
        <v>1103</v>
      </c>
      <c r="F55" s="239" t="s">
        <v>126</v>
      </c>
      <c r="G55" s="132">
        <v>364845</v>
      </c>
      <c r="H55" s="132">
        <v>3788615030.3246899</v>
      </c>
      <c r="I55" s="132">
        <v>114183</v>
      </c>
      <c r="J55" s="132">
        <f t="shared" si="21"/>
        <v>10384.176925337308</v>
      </c>
      <c r="K55" s="132">
        <f t="shared" si="22"/>
        <v>33180.202222088141</v>
      </c>
      <c r="L55" s="167">
        <f t="shared" si="23"/>
        <v>0.31062596915041213</v>
      </c>
    </row>
    <row r="56" spans="2:12" ht="24">
      <c r="B56" s="536"/>
      <c r="C56" s="551"/>
      <c r="D56" s="539"/>
      <c r="E56" s="220">
        <v>1113</v>
      </c>
      <c r="F56" s="239" t="s">
        <v>127</v>
      </c>
      <c r="G56" s="132">
        <v>149212</v>
      </c>
      <c r="H56" s="132">
        <v>795105307.16010904</v>
      </c>
      <c r="I56" s="132">
        <v>44874</v>
      </c>
      <c r="J56" s="132">
        <f t="shared" si="21"/>
        <v>5328.6954612236887</v>
      </c>
      <c r="K56" s="132">
        <f t="shared" si="22"/>
        <v>17718.618958865023</v>
      </c>
      <c r="L56" s="167">
        <f t="shared" si="23"/>
        <v>0.12207622623031095</v>
      </c>
    </row>
    <row r="57" spans="2:12" ht="24">
      <c r="B57" s="536"/>
      <c r="C57" s="551"/>
      <c r="D57" s="539"/>
      <c r="E57" s="220">
        <v>1905</v>
      </c>
      <c r="F57" s="239" t="s">
        <v>128</v>
      </c>
      <c r="G57" s="132">
        <v>374230</v>
      </c>
      <c r="H57" s="132">
        <v>2341920529.1273198</v>
      </c>
      <c r="I57" s="132">
        <v>103218</v>
      </c>
      <c r="J57" s="132">
        <f t="shared" si="21"/>
        <v>6257.9711116888539</v>
      </c>
      <c r="K57" s="132">
        <f t="shared" si="22"/>
        <v>22689.070986914296</v>
      </c>
      <c r="L57" s="167">
        <f t="shared" si="23"/>
        <v>0.28079653962294948</v>
      </c>
    </row>
    <row r="58" spans="2:12">
      <c r="B58" s="536"/>
      <c r="C58" s="551"/>
      <c r="D58" s="539"/>
      <c r="E58" s="235" t="s">
        <v>238</v>
      </c>
      <c r="F58" s="236" t="s">
        <v>239</v>
      </c>
      <c r="G58" s="133">
        <v>95645</v>
      </c>
      <c r="H58" s="133">
        <v>875979739.70533502</v>
      </c>
      <c r="I58" s="133">
        <v>30614</v>
      </c>
      <c r="J58" s="134">
        <f t="shared" si="21"/>
        <v>9158.6569052782161</v>
      </c>
      <c r="K58" s="134">
        <f t="shared" si="22"/>
        <v>28613.69764504263</v>
      </c>
      <c r="L58" s="197">
        <f t="shared" si="23"/>
        <v>8.3283005522457085E-2</v>
      </c>
    </row>
    <row r="59" spans="2:12" ht="14.25" thickBot="1">
      <c r="B59" s="536"/>
      <c r="C59" s="552"/>
      <c r="D59" s="539"/>
      <c r="E59" s="546" t="s">
        <v>134</v>
      </c>
      <c r="F59" s="547"/>
      <c r="G59" s="405">
        <v>1004627</v>
      </c>
      <c r="H59" s="405">
        <v>16652422409.999901</v>
      </c>
      <c r="I59" s="405">
        <v>193056</v>
      </c>
      <c r="J59" s="118">
        <f t="shared" si="21"/>
        <v>16575.726523376237</v>
      </c>
      <c r="K59" s="118">
        <f t="shared" si="22"/>
        <v>86256.953474638969</v>
      </c>
      <c r="L59" s="99">
        <f t="shared" si="23"/>
        <v>0.52519383008242881</v>
      </c>
    </row>
    <row r="60" spans="2:12" ht="14.25" thickTop="1">
      <c r="B60" s="553" t="s">
        <v>122</v>
      </c>
      <c r="C60" s="554"/>
      <c r="D60" s="549">
        <f>地区別_歯科医療費!$D$14</f>
        <v>1303145</v>
      </c>
      <c r="E60" s="222">
        <v>1101</v>
      </c>
      <c r="F60" s="240" t="s">
        <v>124</v>
      </c>
      <c r="G60" s="135">
        <f>中分類別歯科医療費!D4</f>
        <v>755147</v>
      </c>
      <c r="H60" s="135">
        <f>中分類別歯科医療費!E4</f>
        <v>6162587385.5239296</v>
      </c>
      <c r="I60" s="135">
        <f>中分類別歯科医療費!F4</f>
        <v>348675</v>
      </c>
      <c r="J60" s="135">
        <f>中分類別歯科医療費!G4</f>
        <v>8160.7784782617555</v>
      </c>
      <c r="K60" s="135">
        <f>中分類別歯科医療費!H4</f>
        <v>17674.302389112869</v>
      </c>
      <c r="L60" s="103">
        <f>中分類別歯科医療費!I4</f>
        <v>0.2675642388222339</v>
      </c>
    </row>
    <row r="61" spans="2:12">
      <c r="B61" s="555"/>
      <c r="C61" s="556"/>
      <c r="D61" s="539"/>
      <c r="E61" s="220">
        <v>1102</v>
      </c>
      <c r="F61" s="238" t="s">
        <v>125</v>
      </c>
      <c r="G61" s="132">
        <f>中分類別歯科医療費!D5</f>
        <v>3109608</v>
      </c>
      <c r="H61" s="132">
        <f>中分類別歯科医療費!E5</f>
        <v>24612310549.8615</v>
      </c>
      <c r="I61" s="132">
        <f>中分類別歯科医療費!F5</f>
        <v>640088</v>
      </c>
      <c r="J61" s="132">
        <f>中分類別歯科医療費!G5</f>
        <v>7914.9238585254152</v>
      </c>
      <c r="K61" s="132">
        <f>中分類別歯科医療費!H5</f>
        <v>38451.448160036591</v>
      </c>
      <c r="L61" s="100">
        <f>中分類別歯科医療費!I5</f>
        <v>0.49118708969454666</v>
      </c>
    </row>
    <row r="62" spans="2:12" ht="24">
      <c r="B62" s="555"/>
      <c r="C62" s="556"/>
      <c r="D62" s="539"/>
      <c r="E62" s="220">
        <v>1103</v>
      </c>
      <c r="F62" s="239" t="s">
        <v>126</v>
      </c>
      <c r="G62" s="132">
        <f>中分類別歯科医療費!D6</f>
        <v>1340009</v>
      </c>
      <c r="H62" s="132">
        <f>中分類別歯科医療費!E6</f>
        <v>13656463391.6367</v>
      </c>
      <c r="I62" s="132">
        <f>中分類別歯科医療費!F6</f>
        <v>425354</v>
      </c>
      <c r="J62" s="132">
        <f>中分類別歯科医療費!G6</f>
        <v>10191.322141595094</v>
      </c>
      <c r="K62" s="132">
        <f>中分類別歯科医療費!H6</f>
        <v>32106.112535997545</v>
      </c>
      <c r="L62" s="100">
        <f>中分類別歯科医療費!I6</f>
        <v>0.32640573382087179</v>
      </c>
    </row>
    <row r="63" spans="2:12" ht="24">
      <c r="B63" s="555"/>
      <c r="C63" s="556"/>
      <c r="D63" s="539"/>
      <c r="E63" s="220">
        <v>1113</v>
      </c>
      <c r="F63" s="239" t="s">
        <v>127</v>
      </c>
      <c r="G63" s="132">
        <f>中分類別歯科医療費!D7</f>
        <v>552164</v>
      </c>
      <c r="H63" s="132">
        <f>中分類別歯科医療費!E7</f>
        <v>2870071985.6313701</v>
      </c>
      <c r="I63" s="132">
        <f>中分類別歯科医療費!F7</f>
        <v>168506</v>
      </c>
      <c r="J63" s="132">
        <f>中分類別歯科医療費!G7</f>
        <v>5197.8614788928107</v>
      </c>
      <c r="K63" s="132">
        <f>中分類別歯科医療費!H7</f>
        <v>17032.461666833049</v>
      </c>
      <c r="L63" s="101">
        <f>中分類別歯科医療費!I7</f>
        <v>0.12930717610089437</v>
      </c>
    </row>
    <row r="64" spans="2:12" ht="24">
      <c r="B64" s="555"/>
      <c r="C64" s="556"/>
      <c r="D64" s="539"/>
      <c r="E64" s="220">
        <v>1905</v>
      </c>
      <c r="F64" s="239" t="s">
        <v>128</v>
      </c>
      <c r="G64" s="132">
        <f>中分類別歯科医療費!D8</f>
        <v>1287363</v>
      </c>
      <c r="H64" s="132">
        <f>中分類別歯科医療費!E8</f>
        <v>7874554850.1231699</v>
      </c>
      <c r="I64" s="132">
        <f>中分類別歯科医療費!F8</f>
        <v>378090</v>
      </c>
      <c r="J64" s="132">
        <f>中分類別歯科医療費!G8</f>
        <v>6116.8099829831754</v>
      </c>
      <c r="K64" s="132">
        <f>中分類別歯科医療費!H8</f>
        <v>20827.196831768018</v>
      </c>
      <c r="L64" s="100">
        <f>中分類別歯科医療費!I8</f>
        <v>0.29013655425911927</v>
      </c>
    </row>
    <row r="65" spans="2:12">
      <c r="B65" s="555"/>
      <c r="C65" s="556"/>
      <c r="D65" s="539"/>
      <c r="E65" s="235" t="s">
        <v>238</v>
      </c>
      <c r="F65" s="236" t="s">
        <v>239</v>
      </c>
      <c r="G65" s="133">
        <f>中分類別歯科医療費!D9</f>
        <v>314834</v>
      </c>
      <c r="H65" s="133">
        <f>中分類別歯科医療費!E9</f>
        <v>2756823697.2232099</v>
      </c>
      <c r="I65" s="133">
        <f>中分類別歯科医療費!F9</f>
        <v>111638</v>
      </c>
      <c r="J65" s="134">
        <f>中分類別歯科医療費!G9</f>
        <v>8756.4357636824807</v>
      </c>
      <c r="K65" s="134">
        <f>中分類別歯科医療費!H9</f>
        <v>24694.312843504988</v>
      </c>
      <c r="L65" s="167">
        <f>中分類別歯科医療費!I9</f>
        <v>8.5668133630562984E-2</v>
      </c>
    </row>
    <row r="66" spans="2:12">
      <c r="B66" s="557"/>
      <c r="C66" s="558"/>
      <c r="D66" s="540"/>
      <c r="E66" s="541" t="s">
        <v>134</v>
      </c>
      <c r="F66" s="542"/>
      <c r="G66" s="121">
        <f>中分類別歯科医療費!D10</f>
        <v>3578920</v>
      </c>
      <c r="H66" s="121">
        <f>中分類別歯科医療費!E10</f>
        <v>57932811859.999901</v>
      </c>
      <c r="I66" s="121">
        <f>中分類別歯科医療費!F10</f>
        <v>721791</v>
      </c>
      <c r="J66" s="121">
        <f>中分類別歯科医療費!G10</f>
        <v>16187.232980899238</v>
      </c>
      <c r="K66" s="121">
        <f>中分類別歯科医療費!H10</f>
        <v>80262.585512980761</v>
      </c>
      <c r="L66" s="97">
        <f>中分類別歯科医療費!I10</f>
        <v>0.5538838732451109</v>
      </c>
    </row>
    <row r="67" spans="2:12">
      <c r="K67" s="465"/>
      <c r="L67" s="329"/>
    </row>
    <row r="68" spans="2:12">
      <c r="J68" s="180"/>
      <c r="K68" s="180"/>
      <c r="L68" s="45"/>
    </row>
  </sheetData>
  <mergeCells count="36">
    <mergeCell ref="E3:F3"/>
    <mergeCell ref="B4:B10"/>
    <mergeCell ref="C4:C10"/>
    <mergeCell ref="B25:B31"/>
    <mergeCell ref="C25:C31"/>
    <mergeCell ref="E10:F10"/>
    <mergeCell ref="D4:D10"/>
    <mergeCell ref="E17:F17"/>
    <mergeCell ref="E24:F24"/>
    <mergeCell ref="E31:F31"/>
    <mergeCell ref="E38:F38"/>
    <mergeCell ref="D11:D17"/>
    <mergeCell ref="D18:D24"/>
    <mergeCell ref="D25:D31"/>
    <mergeCell ref="B39:B45"/>
    <mergeCell ref="C39:C45"/>
    <mergeCell ref="D32:D38"/>
    <mergeCell ref="B32:B38"/>
    <mergeCell ref="C32:C38"/>
    <mergeCell ref="B11:B17"/>
    <mergeCell ref="C11:C17"/>
    <mergeCell ref="B18:B24"/>
    <mergeCell ref="C18:C24"/>
    <mergeCell ref="B46:B52"/>
    <mergeCell ref="C46:C52"/>
    <mergeCell ref="E45:F45"/>
    <mergeCell ref="E52:F52"/>
    <mergeCell ref="B60:C66"/>
    <mergeCell ref="B53:B59"/>
    <mergeCell ref="C53:C59"/>
    <mergeCell ref="E59:F59"/>
    <mergeCell ref="E66:F66"/>
    <mergeCell ref="D39:D45"/>
    <mergeCell ref="D46:D52"/>
    <mergeCell ref="D53:D59"/>
    <mergeCell ref="D60:D66"/>
  </mergeCells>
  <phoneticPr fontId="4"/>
  <pageMargins left="0.70866141732283472" right="0.43307086614173229" top="0.74803149606299213" bottom="0.74803149606299213" header="0.31496062992125984" footer="0.31496062992125984"/>
  <pageSetup paperSize="9" scale="70" orientation="portrait" r:id="rId1"/>
  <headerFooter scaleWithDoc="0" alignWithMargins="0">
    <oddHeader>&amp;R&amp;"ＭＳ 明朝,標準"&amp;9 2-5.歯科医療費の状況</oddHeader>
  </headerFooter>
  <rowBreaks count="1" manualBreakCount="1">
    <brk id="45" max="10" man="1"/>
  </rowBreaks>
  <ignoredErrors>
    <ignoredError sqref="D4 J4:K10 D11 J11:K17 D18 J18:K24 D25 J25:K31 D32 J32:K38 D39 J39:K45 D46 J46:K52 D53 J53:K59 G60:I66" emptyCellReference="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B1:Q528"/>
  <sheetViews>
    <sheetView showGridLines="0" zoomScaleNormal="100" zoomScaleSheetLayoutView="100" workbookViewId="0"/>
  </sheetViews>
  <sheetFormatPr defaultColWidth="9" defaultRowHeight="13.5"/>
  <cols>
    <col min="1" max="1" width="4.625" style="3" customWidth="1"/>
    <col min="2" max="2" width="3.25" style="3" customWidth="1"/>
    <col min="3" max="3" width="11.75" style="15" customWidth="1"/>
    <col min="4" max="4" width="9.875" style="15" customWidth="1"/>
    <col min="5" max="5" width="5.125" style="15" customWidth="1"/>
    <col min="6" max="6" width="19.75" style="15" customWidth="1"/>
    <col min="7" max="9" width="11.75" style="15" customWidth="1"/>
    <col min="10" max="11" width="12.75" style="15" customWidth="1"/>
    <col min="12" max="12" width="12.75" style="3" customWidth="1"/>
    <col min="13" max="14" width="9" style="3"/>
    <col min="15" max="15" width="5.5" style="3" customWidth="1"/>
    <col min="16" max="16" width="13.75" style="3" customWidth="1"/>
    <col min="17" max="17" width="12" style="3" customWidth="1"/>
    <col min="18" max="18" width="11.625" style="3" bestFit="1" customWidth="1"/>
    <col min="19" max="16384" width="9" style="3"/>
  </cols>
  <sheetData>
    <row r="1" spans="2:17" ht="16.5" customHeight="1">
      <c r="B1" s="14" t="s">
        <v>208</v>
      </c>
      <c r="C1" s="3"/>
      <c r="D1" s="3"/>
      <c r="E1" s="3"/>
      <c r="F1" s="3"/>
      <c r="G1" s="3"/>
      <c r="H1" s="3"/>
      <c r="I1" s="3"/>
      <c r="J1" s="3"/>
      <c r="K1" s="3"/>
    </row>
    <row r="2" spans="2:17" ht="16.5" customHeight="1">
      <c r="B2" s="24" t="s">
        <v>210</v>
      </c>
      <c r="C2" s="3"/>
      <c r="D2" s="3"/>
      <c r="E2" s="3"/>
      <c r="F2" s="3"/>
      <c r="G2" s="3"/>
      <c r="H2" s="3"/>
      <c r="I2" s="3"/>
      <c r="J2" s="3"/>
      <c r="K2" s="3"/>
    </row>
    <row r="3" spans="2:17" ht="46.5" customHeight="1">
      <c r="B3" s="65"/>
      <c r="C3" s="63" t="s">
        <v>94</v>
      </c>
      <c r="D3" s="185" t="s">
        <v>136</v>
      </c>
      <c r="E3" s="543" t="s">
        <v>112</v>
      </c>
      <c r="F3" s="544"/>
      <c r="G3" s="77" t="s">
        <v>172</v>
      </c>
      <c r="H3" s="77" t="s">
        <v>176</v>
      </c>
      <c r="I3" s="77" t="s">
        <v>180</v>
      </c>
      <c r="J3" s="66" t="s">
        <v>178</v>
      </c>
      <c r="K3" s="66" t="s">
        <v>181</v>
      </c>
      <c r="L3" s="184" t="s">
        <v>212</v>
      </c>
      <c r="O3" s="180"/>
      <c r="P3" s="45"/>
      <c r="Q3" s="45"/>
    </row>
    <row r="4" spans="2:17">
      <c r="B4" s="535">
        <v>1</v>
      </c>
      <c r="C4" s="550" t="s">
        <v>58</v>
      </c>
      <c r="D4" s="560">
        <f>市区町村別_歯科医療費!$D$6</f>
        <v>367590</v>
      </c>
      <c r="E4" s="221">
        <v>1101</v>
      </c>
      <c r="F4" s="237" t="s">
        <v>124</v>
      </c>
      <c r="G4" s="131">
        <v>203869</v>
      </c>
      <c r="H4" s="131">
        <v>1725415194.7425599</v>
      </c>
      <c r="I4" s="131">
        <v>92699</v>
      </c>
      <c r="J4" s="131">
        <f t="shared" ref="J4:J11" si="0">IFERROR(H4/G4,"-")</f>
        <v>8463.3524211261156</v>
      </c>
      <c r="K4" s="131">
        <f t="shared" ref="K4:K11" si="1">IFERROR(H4/I4,"-")</f>
        <v>18613.093935668778</v>
      </c>
      <c r="L4" s="99">
        <f>IFERROR(I4/$D$4,"-")</f>
        <v>0.2521804184009358</v>
      </c>
      <c r="O4" s="181"/>
      <c r="P4" s="181"/>
      <c r="Q4" s="182"/>
    </row>
    <row r="5" spans="2:17">
      <c r="B5" s="536"/>
      <c r="C5" s="551"/>
      <c r="D5" s="561"/>
      <c r="E5" s="220">
        <v>1102</v>
      </c>
      <c r="F5" s="238" t="s">
        <v>125</v>
      </c>
      <c r="G5" s="132">
        <v>884944</v>
      </c>
      <c r="H5" s="132">
        <v>7125386608.93997</v>
      </c>
      <c r="I5" s="132">
        <v>172791</v>
      </c>
      <c r="J5" s="132">
        <f t="shared" si="0"/>
        <v>8051.7937959237761</v>
      </c>
      <c r="K5" s="132">
        <f t="shared" si="1"/>
        <v>41237.023970808492</v>
      </c>
      <c r="L5" s="100">
        <f t="shared" ref="L5:L10" si="2">IFERROR(I5/$D$4,"-")</f>
        <v>0.47006447400636581</v>
      </c>
      <c r="O5" s="181"/>
      <c r="P5" s="181"/>
      <c r="Q5" s="182"/>
    </row>
    <row r="6" spans="2:17" ht="24">
      <c r="B6" s="536"/>
      <c r="C6" s="551"/>
      <c r="D6" s="561"/>
      <c r="E6" s="220">
        <v>1103</v>
      </c>
      <c r="F6" s="239" t="s">
        <v>126</v>
      </c>
      <c r="G6" s="132">
        <v>364845</v>
      </c>
      <c r="H6" s="132">
        <v>3788615030.3246899</v>
      </c>
      <c r="I6" s="132">
        <v>114183</v>
      </c>
      <c r="J6" s="132">
        <f t="shared" si="0"/>
        <v>10384.176925337308</v>
      </c>
      <c r="K6" s="132">
        <f t="shared" si="1"/>
        <v>33180.202222088141</v>
      </c>
      <c r="L6" s="100">
        <f t="shared" si="2"/>
        <v>0.31062596915041213</v>
      </c>
      <c r="O6" s="181"/>
      <c r="P6" s="181"/>
      <c r="Q6" s="182"/>
    </row>
    <row r="7" spans="2:17" ht="24">
      <c r="B7" s="536"/>
      <c r="C7" s="551"/>
      <c r="D7" s="561"/>
      <c r="E7" s="220">
        <v>1113</v>
      </c>
      <c r="F7" s="239" t="s">
        <v>127</v>
      </c>
      <c r="G7" s="132">
        <v>149212</v>
      </c>
      <c r="H7" s="132">
        <v>795105307.16010904</v>
      </c>
      <c r="I7" s="132">
        <v>44874</v>
      </c>
      <c r="J7" s="132">
        <f t="shared" si="0"/>
        <v>5328.6954612236887</v>
      </c>
      <c r="K7" s="132">
        <f t="shared" si="1"/>
        <v>17718.618958865023</v>
      </c>
      <c r="L7" s="101">
        <f t="shared" si="2"/>
        <v>0.12207622623031095</v>
      </c>
      <c r="O7" s="181"/>
      <c r="P7" s="181"/>
      <c r="Q7" s="182"/>
    </row>
    <row r="8" spans="2:17" ht="24">
      <c r="B8" s="536"/>
      <c r="C8" s="551"/>
      <c r="D8" s="561"/>
      <c r="E8" s="220">
        <v>1905</v>
      </c>
      <c r="F8" s="239" t="s">
        <v>128</v>
      </c>
      <c r="G8" s="132">
        <v>374230</v>
      </c>
      <c r="H8" s="132">
        <v>2341920529.1273198</v>
      </c>
      <c r="I8" s="132">
        <v>103218</v>
      </c>
      <c r="J8" s="132">
        <f t="shared" si="0"/>
        <v>6257.9711116888539</v>
      </c>
      <c r="K8" s="132">
        <f t="shared" si="1"/>
        <v>22689.070986914296</v>
      </c>
      <c r="L8" s="100">
        <f t="shared" si="2"/>
        <v>0.28079653962294948</v>
      </c>
      <c r="O8" s="181"/>
      <c r="P8" s="181"/>
      <c r="Q8" s="182"/>
    </row>
    <row r="9" spans="2:17">
      <c r="B9" s="536"/>
      <c r="C9" s="551"/>
      <c r="D9" s="561"/>
      <c r="E9" s="235" t="s">
        <v>238</v>
      </c>
      <c r="F9" s="236" t="s">
        <v>239</v>
      </c>
      <c r="G9" s="133">
        <v>95645</v>
      </c>
      <c r="H9" s="133">
        <v>875979739.70533502</v>
      </c>
      <c r="I9" s="133">
        <v>30614</v>
      </c>
      <c r="J9" s="134">
        <f t="shared" si="0"/>
        <v>9158.6569052782161</v>
      </c>
      <c r="K9" s="134">
        <f t="shared" si="1"/>
        <v>28613.69764504263</v>
      </c>
      <c r="L9" s="167">
        <f t="shared" si="2"/>
        <v>8.3283005522457085E-2</v>
      </c>
      <c r="O9" s="181"/>
      <c r="P9" s="181"/>
      <c r="Q9" s="182"/>
    </row>
    <row r="10" spans="2:17">
      <c r="B10" s="537"/>
      <c r="C10" s="552"/>
      <c r="D10" s="562"/>
      <c r="E10" s="541" t="s">
        <v>134</v>
      </c>
      <c r="F10" s="542"/>
      <c r="G10" s="405">
        <v>1004627</v>
      </c>
      <c r="H10" s="405">
        <v>16652422409.999901</v>
      </c>
      <c r="I10" s="405">
        <v>193056</v>
      </c>
      <c r="J10" s="121">
        <f t="shared" si="0"/>
        <v>16575.726523376237</v>
      </c>
      <c r="K10" s="121">
        <f t="shared" si="1"/>
        <v>86256.953474638969</v>
      </c>
      <c r="L10" s="97">
        <f t="shared" si="2"/>
        <v>0.52519383008242881</v>
      </c>
      <c r="O10" s="181"/>
      <c r="P10" s="181"/>
      <c r="Q10" s="182"/>
    </row>
    <row r="11" spans="2:17">
      <c r="B11" s="535">
        <v>2</v>
      </c>
      <c r="C11" s="550" t="s">
        <v>76</v>
      </c>
      <c r="D11" s="560">
        <f>市区町村別_歯科医療費!$D$7</f>
        <v>13946</v>
      </c>
      <c r="E11" s="221">
        <v>1101</v>
      </c>
      <c r="F11" s="237" t="s">
        <v>124</v>
      </c>
      <c r="G11" s="131">
        <v>8132</v>
      </c>
      <c r="H11" s="131">
        <v>65444662.674103603</v>
      </c>
      <c r="I11" s="131">
        <v>3684</v>
      </c>
      <c r="J11" s="131">
        <f t="shared" si="0"/>
        <v>8047.7942294765862</v>
      </c>
      <c r="K11" s="131">
        <f t="shared" si="1"/>
        <v>17764.566415337569</v>
      </c>
      <c r="L11" s="99">
        <f>IFERROR(I11/$D$11,"-")</f>
        <v>0.26416176681485731</v>
      </c>
      <c r="O11" s="181"/>
      <c r="P11" s="181"/>
      <c r="Q11" s="182"/>
    </row>
    <row r="12" spans="2:17">
      <c r="B12" s="536"/>
      <c r="C12" s="551"/>
      <c r="D12" s="561"/>
      <c r="E12" s="220">
        <v>1102</v>
      </c>
      <c r="F12" s="238" t="s">
        <v>125</v>
      </c>
      <c r="G12" s="132">
        <v>35613</v>
      </c>
      <c r="H12" s="132">
        <v>286901154.23977202</v>
      </c>
      <c r="I12" s="132">
        <v>6665</v>
      </c>
      <c r="J12" s="132">
        <f t="shared" ref="J12:J17" si="3">IFERROR(H12/G12,"-")</f>
        <v>8056.0793597779466</v>
      </c>
      <c r="K12" s="132">
        <f t="shared" ref="K12:K17" si="4">IFERROR(H12/I12,"-")</f>
        <v>43045.934619620712</v>
      </c>
      <c r="L12" s="100">
        <f t="shared" ref="L12:L17" si="5">IFERROR(I12/$D$11,"-")</f>
        <v>0.47791481428366556</v>
      </c>
      <c r="O12" s="181"/>
      <c r="P12" s="181"/>
      <c r="Q12" s="182"/>
    </row>
    <row r="13" spans="2:17" ht="24">
      <c r="B13" s="536"/>
      <c r="C13" s="551"/>
      <c r="D13" s="561"/>
      <c r="E13" s="220">
        <v>1103</v>
      </c>
      <c r="F13" s="239" t="s">
        <v>126</v>
      </c>
      <c r="G13" s="132">
        <v>13768</v>
      </c>
      <c r="H13" s="132">
        <v>133941668.345043</v>
      </c>
      <c r="I13" s="132">
        <v>4237</v>
      </c>
      <c r="J13" s="132">
        <f t="shared" si="3"/>
        <v>9728.4767827602409</v>
      </c>
      <c r="K13" s="132">
        <f t="shared" si="4"/>
        <v>31612.383371499411</v>
      </c>
      <c r="L13" s="100">
        <f t="shared" si="5"/>
        <v>0.30381471389645776</v>
      </c>
      <c r="O13" s="181"/>
      <c r="P13" s="181"/>
      <c r="Q13" s="182"/>
    </row>
    <row r="14" spans="2:17" ht="24">
      <c r="B14" s="536"/>
      <c r="C14" s="551"/>
      <c r="D14" s="561"/>
      <c r="E14" s="220">
        <v>1113</v>
      </c>
      <c r="F14" s="239" t="s">
        <v>127</v>
      </c>
      <c r="G14" s="132">
        <v>6700</v>
      </c>
      <c r="H14" s="132">
        <v>37684353.676183797</v>
      </c>
      <c r="I14" s="132">
        <v>1911</v>
      </c>
      <c r="J14" s="132">
        <f t="shared" si="3"/>
        <v>5624.5303994304177</v>
      </c>
      <c r="K14" s="132">
        <f t="shared" si="4"/>
        <v>19719.703650540971</v>
      </c>
      <c r="L14" s="101">
        <f t="shared" si="5"/>
        <v>0.13702853864907499</v>
      </c>
      <c r="O14" s="181"/>
      <c r="P14" s="181"/>
      <c r="Q14" s="182"/>
    </row>
    <row r="15" spans="2:17" ht="24">
      <c r="B15" s="536"/>
      <c r="C15" s="551"/>
      <c r="D15" s="561"/>
      <c r="E15" s="220">
        <v>1905</v>
      </c>
      <c r="F15" s="239" t="s">
        <v>128</v>
      </c>
      <c r="G15" s="132">
        <v>14869</v>
      </c>
      <c r="H15" s="132">
        <v>88896312.454914898</v>
      </c>
      <c r="I15" s="132">
        <v>3916</v>
      </c>
      <c r="J15" s="132">
        <f t="shared" si="3"/>
        <v>5978.6342359886276</v>
      </c>
      <c r="K15" s="132">
        <f t="shared" si="4"/>
        <v>22700.794804625868</v>
      </c>
      <c r="L15" s="100">
        <f t="shared" si="5"/>
        <v>0.28079736125053778</v>
      </c>
      <c r="O15" s="181"/>
      <c r="P15" s="181"/>
      <c r="Q15" s="182"/>
    </row>
    <row r="16" spans="2:17">
      <c r="B16" s="536"/>
      <c r="C16" s="551"/>
      <c r="D16" s="561"/>
      <c r="E16" s="235" t="s">
        <v>238</v>
      </c>
      <c r="F16" s="236" t="s">
        <v>239</v>
      </c>
      <c r="G16" s="133">
        <v>4876</v>
      </c>
      <c r="H16" s="133">
        <v>38759818.609980904</v>
      </c>
      <c r="I16" s="133">
        <v>1287</v>
      </c>
      <c r="J16" s="134">
        <f t="shared" si="3"/>
        <v>7949.1014376498979</v>
      </c>
      <c r="K16" s="134">
        <f t="shared" si="4"/>
        <v>30116.409176364337</v>
      </c>
      <c r="L16" s="167">
        <f t="shared" si="5"/>
        <v>9.2284526028968875E-2</v>
      </c>
      <c r="O16" s="181"/>
      <c r="P16" s="181"/>
      <c r="Q16" s="182"/>
    </row>
    <row r="17" spans="2:17">
      <c r="B17" s="537"/>
      <c r="C17" s="552"/>
      <c r="D17" s="562"/>
      <c r="E17" s="541" t="s">
        <v>134</v>
      </c>
      <c r="F17" s="542"/>
      <c r="G17" s="405">
        <v>39684</v>
      </c>
      <c r="H17" s="405">
        <v>651627969.99999905</v>
      </c>
      <c r="I17" s="405">
        <v>7333</v>
      </c>
      <c r="J17" s="121">
        <f t="shared" si="3"/>
        <v>16420.420572522908</v>
      </c>
      <c r="K17" s="121">
        <f t="shared" si="4"/>
        <v>88862.398745397382</v>
      </c>
      <c r="L17" s="97">
        <f t="shared" si="5"/>
        <v>0.52581385343467657</v>
      </c>
      <c r="O17" s="181"/>
      <c r="P17" s="181"/>
      <c r="Q17" s="182"/>
    </row>
    <row r="18" spans="2:17">
      <c r="B18" s="535">
        <v>3</v>
      </c>
      <c r="C18" s="550" t="s">
        <v>77</v>
      </c>
      <c r="D18" s="560">
        <f>市区町村別_歯科医療費!$D$8</f>
        <v>8818</v>
      </c>
      <c r="E18" s="221">
        <v>1101</v>
      </c>
      <c r="F18" s="237" t="s">
        <v>124</v>
      </c>
      <c r="G18" s="131">
        <v>5436</v>
      </c>
      <c r="H18" s="131">
        <v>43662382.501248702</v>
      </c>
      <c r="I18" s="131">
        <v>2422</v>
      </c>
      <c r="J18" s="131">
        <f>IFERROR(H18/G18,"-")</f>
        <v>8032.0791944901957</v>
      </c>
      <c r="K18" s="131">
        <f>IFERROR(H18/I18,"-")</f>
        <v>18027.408134289308</v>
      </c>
      <c r="L18" s="99">
        <f>IFERROR(I18/$D$18,"-")</f>
        <v>0.27466545701973238</v>
      </c>
      <c r="O18" s="181"/>
      <c r="P18" s="181"/>
      <c r="Q18" s="182"/>
    </row>
    <row r="19" spans="2:17">
      <c r="B19" s="536"/>
      <c r="C19" s="551"/>
      <c r="D19" s="561"/>
      <c r="E19" s="220">
        <v>1102</v>
      </c>
      <c r="F19" s="238" t="s">
        <v>125</v>
      </c>
      <c r="G19" s="132">
        <v>24767</v>
      </c>
      <c r="H19" s="132">
        <v>193746137.454252</v>
      </c>
      <c r="I19" s="132">
        <v>4518</v>
      </c>
      <c r="J19" s="132">
        <f t="shared" ref="J19:J24" si="6">IFERROR(H19/G19,"-")</f>
        <v>7822.7535613619739</v>
      </c>
      <c r="K19" s="132">
        <f t="shared" ref="K19:K24" si="7">IFERROR(H19/I19,"-")</f>
        <v>42883.164553840637</v>
      </c>
      <c r="L19" s="100">
        <f t="shared" ref="L19:L24" si="8">IFERROR(I19/$D$18,"-")</f>
        <v>0.51236107960988886</v>
      </c>
      <c r="O19" s="181"/>
      <c r="P19" s="181"/>
      <c r="Q19" s="182"/>
    </row>
    <row r="20" spans="2:17" ht="24">
      <c r="B20" s="536"/>
      <c r="C20" s="551"/>
      <c r="D20" s="561"/>
      <c r="E20" s="220">
        <v>1103</v>
      </c>
      <c r="F20" s="239" t="s">
        <v>126</v>
      </c>
      <c r="G20" s="132">
        <v>10524</v>
      </c>
      <c r="H20" s="132">
        <v>98589624.438733593</v>
      </c>
      <c r="I20" s="132">
        <v>2945</v>
      </c>
      <c r="J20" s="132">
        <f t="shared" si="6"/>
        <v>9368.075298245305</v>
      </c>
      <c r="K20" s="132">
        <f t="shared" si="7"/>
        <v>33476.95227121684</v>
      </c>
      <c r="L20" s="100">
        <f t="shared" si="8"/>
        <v>0.33397595826718074</v>
      </c>
      <c r="O20" s="181"/>
      <c r="P20" s="181"/>
      <c r="Q20" s="182"/>
    </row>
    <row r="21" spans="2:17" ht="24">
      <c r="B21" s="536"/>
      <c r="C21" s="551"/>
      <c r="D21" s="561"/>
      <c r="E21" s="220">
        <v>1113</v>
      </c>
      <c r="F21" s="239" t="s">
        <v>127</v>
      </c>
      <c r="G21" s="132">
        <v>2941</v>
      </c>
      <c r="H21" s="132">
        <v>17154540.996160898</v>
      </c>
      <c r="I21" s="132">
        <v>941</v>
      </c>
      <c r="J21" s="132">
        <f t="shared" si="6"/>
        <v>5832.8939123294449</v>
      </c>
      <c r="K21" s="132">
        <f t="shared" si="7"/>
        <v>18230.117955537618</v>
      </c>
      <c r="L21" s="101">
        <f t="shared" si="8"/>
        <v>0.10671354048537084</v>
      </c>
      <c r="O21" s="181"/>
      <c r="P21" s="181"/>
      <c r="Q21" s="182"/>
    </row>
    <row r="22" spans="2:17" ht="24">
      <c r="B22" s="536"/>
      <c r="C22" s="551"/>
      <c r="D22" s="561"/>
      <c r="E22" s="220">
        <v>1905</v>
      </c>
      <c r="F22" s="239" t="s">
        <v>128</v>
      </c>
      <c r="G22" s="132">
        <v>8824</v>
      </c>
      <c r="H22" s="132">
        <v>55783128.420571998</v>
      </c>
      <c r="I22" s="132">
        <v>2483</v>
      </c>
      <c r="J22" s="132">
        <f t="shared" si="6"/>
        <v>6321.7507276260194</v>
      </c>
      <c r="K22" s="132">
        <f t="shared" si="7"/>
        <v>22466.020306311719</v>
      </c>
      <c r="L22" s="100">
        <f t="shared" si="8"/>
        <v>0.28158312542526648</v>
      </c>
      <c r="O22" s="181"/>
      <c r="P22" s="181"/>
      <c r="Q22" s="182"/>
    </row>
    <row r="23" spans="2:17">
      <c r="B23" s="536"/>
      <c r="C23" s="551"/>
      <c r="D23" s="561"/>
      <c r="E23" s="235" t="s">
        <v>238</v>
      </c>
      <c r="F23" s="236" t="s">
        <v>239</v>
      </c>
      <c r="G23" s="133">
        <v>2476</v>
      </c>
      <c r="H23" s="133">
        <v>25433326.189031899</v>
      </c>
      <c r="I23" s="133">
        <v>726</v>
      </c>
      <c r="J23" s="134">
        <f t="shared" si="6"/>
        <v>10271.941110271364</v>
      </c>
      <c r="K23" s="134">
        <f t="shared" si="7"/>
        <v>35032.129736958537</v>
      </c>
      <c r="L23" s="167">
        <f t="shared" si="8"/>
        <v>8.2331594465865271E-2</v>
      </c>
      <c r="O23" s="181"/>
      <c r="P23" s="181"/>
      <c r="Q23" s="182"/>
    </row>
    <row r="24" spans="2:17">
      <c r="B24" s="537"/>
      <c r="C24" s="552"/>
      <c r="D24" s="562"/>
      <c r="E24" s="541" t="s">
        <v>134</v>
      </c>
      <c r="F24" s="542"/>
      <c r="G24" s="405">
        <v>27271</v>
      </c>
      <c r="H24" s="405">
        <v>434369139.99999899</v>
      </c>
      <c r="I24" s="405">
        <v>4931</v>
      </c>
      <c r="J24" s="121">
        <f t="shared" si="6"/>
        <v>15927.87723222467</v>
      </c>
      <c r="K24" s="121">
        <f t="shared" si="7"/>
        <v>88089.462583654225</v>
      </c>
      <c r="L24" s="97">
        <f t="shared" si="8"/>
        <v>0.55919709684735763</v>
      </c>
      <c r="O24" s="181"/>
      <c r="P24" s="181"/>
      <c r="Q24" s="182"/>
    </row>
    <row r="25" spans="2:17">
      <c r="B25" s="535">
        <v>4</v>
      </c>
      <c r="C25" s="550" t="s">
        <v>78</v>
      </c>
      <c r="D25" s="560">
        <f>市区町村別_歯科医療費!$D$9</f>
        <v>10015</v>
      </c>
      <c r="E25" s="221">
        <v>1101</v>
      </c>
      <c r="F25" s="237" t="s">
        <v>124</v>
      </c>
      <c r="G25" s="131">
        <v>4648</v>
      </c>
      <c r="H25" s="131">
        <v>42172892.705350101</v>
      </c>
      <c r="I25" s="131">
        <v>2215</v>
      </c>
      <c r="J25" s="131">
        <f>IFERROR(H25/G25,"-")</f>
        <v>9073.3418040770448</v>
      </c>
      <c r="K25" s="131">
        <f>IFERROR(H25/I25,"-")</f>
        <v>19039.6806796163</v>
      </c>
      <c r="L25" s="99">
        <f>IFERROR(I25/$D$25,"-")</f>
        <v>0.22116824762855716</v>
      </c>
      <c r="O25" s="181"/>
      <c r="P25" s="181"/>
      <c r="Q25" s="182"/>
    </row>
    <row r="26" spans="2:17">
      <c r="B26" s="536"/>
      <c r="C26" s="551"/>
      <c r="D26" s="561"/>
      <c r="E26" s="220">
        <v>1102</v>
      </c>
      <c r="F26" s="238" t="s">
        <v>125</v>
      </c>
      <c r="G26" s="132">
        <v>24221</v>
      </c>
      <c r="H26" s="132">
        <v>194327881.08451399</v>
      </c>
      <c r="I26" s="132">
        <v>4386</v>
      </c>
      <c r="J26" s="132">
        <f t="shared" ref="J26:J31" si="9">IFERROR(H26/G26,"-")</f>
        <v>8023.115523079724</v>
      </c>
      <c r="K26" s="132">
        <f t="shared" ref="K26:K31" si="10">IFERROR(H26/I26,"-")</f>
        <v>44306.402436049699</v>
      </c>
      <c r="L26" s="100">
        <f t="shared" ref="L26:L31" si="11">IFERROR(I26/$D$25,"-")</f>
        <v>0.4379430853719421</v>
      </c>
      <c r="O26" s="181"/>
      <c r="P26" s="181"/>
      <c r="Q26" s="182"/>
    </row>
    <row r="27" spans="2:17" ht="24">
      <c r="B27" s="536"/>
      <c r="C27" s="551"/>
      <c r="D27" s="561"/>
      <c r="E27" s="220">
        <v>1103</v>
      </c>
      <c r="F27" s="239" t="s">
        <v>126</v>
      </c>
      <c r="G27" s="132">
        <v>10346</v>
      </c>
      <c r="H27" s="132">
        <v>101588468.27342699</v>
      </c>
      <c r="I27" s="132">
        <v>2995</v>
      </c>
      <c r="J27" s="132">
        <f t="shared" si="9"/>
        <v>9819.1057677775952</v>
      </c>
      <c r="K27" s="132">
        <f t="shared" si="10"/>
        <v>33919.355016169284</v>
      </c>
      <c r="L27" s="100">
        <f t="shared" si="11"/>
        <v>0.29905142286570147</v>
      </c>
      <c r="O27" s="181"/>
      <c r="P27" s="181"/>
      <c r="Q27" s="182"/>
    </row>
    <row r="28" spans="2:17" ht="24">
      <c r="B28" s="536"/>
      <c r="C28" s="551"/>
      <c r="D28" s="561"/>
      <c r="E28" s="220">
        <v>1113</v>
      </c>
      <c r="F28" s="239" t="s">
        <v>127</v>
      </c>
      <c r="G28" s="132">
        <v>3454</v>
      </c>
      <c r="H28" s="132">
        <v>17988499.843837898</v>
      </c>
      <c r="I28" s="132">
        <v>1090</v>
      </c>
      <c r="J28" s="132">
        <f t="shared" si="9"/>
        <v>5208.0196421070923</v>
      </c>
      <c r="K28" s="132">
        <f t="shared" si="10"/>
        <v>16503.210865906327</v>
      </c>
      <c r="L28" s="101">
        <f t="shared" si="11"/>
        <v>0.10883674488267599</v>
      </c>
      <c r="O28" s="181"/>
      <c r="P28" s="181"/>
      <c r="Q28" s="182"/>
    </row>
    <row r="29" spans="2:17" ht="24">
      <c r="B29" s="536"/>
      <c r="C29" s="551"/>
      <c r="D29" s="561"/>
      <c r="E29" s="220">
        <v>1905</v>
      </c>
      <c r="F29" s="239" t="s">
        <v>128</v>
      </c>
      <c r="G29" s="132">
        <v>9445</v>
      </c>
      <c r="H29" s="132">
        <v>57241562.400877997</v>
      </c>
      <c r="I29" s="132">
        <v>2548</v>
      </c>
      <c r="J29" s="132">
        <f t="shared" si="9"/>
        <v>6060.5148121628372</v>
      </c>
      <c r="K29" s="132">
        <f t="shared" si="10"/>
        <v>22465.291366121663</v>
      </c>
      <c r="L29" s="100">
        <f t="shared" si="11"/>
        <v>0.25441837244133797</v>
      </c>
      <c r="O29" s="181"/>
      <c r="P29" s="181"/>
      <c r="Q29" s="182"/>
    </row>
    <row r="30" spans="2:17">
      <c r="B30" s="536"/>
      <c r="C30" s="551"/>
      <c r="D30" s="561"/>
      <c r="E30" s="235" t="s">
        <v>238</v>
      </c>
      <c r="F30" s="236" t="s">
        <v>239</v>
      </c>
      <c r="G30" s="133">
        <v>3669</v>
      </c>
      <c r="H30" s="133">
        <v>34798405.691991404</v>
      </c>
      <c r="I30" s="133">
        <v>984</v>
      </c>
      <c r="J30" s="134">
        <f t="shared" si="9"/>
        <v>9484.4387277163823</v>
      </c>
      <c r="K30" s="134">
        <f t="shared" si="10"/>
        <v>35364.23342682053</v>
      </c>
      <c r="L30" s="167">
        <f t="shared" si="11"/>
        <v>9.8252621068397397E-2</v>
      </c>
      <c r="O30" s="181"/>
      <c r="P30" s="181"/>
      <c r="Q30" s="182"/>
    </row>
    <row r="31" spans="2:17">
      <c r="B31" s="537"/>
      <c r="C31" s="552"/>
      <c r="D31" s="562"/>
      <c r="E31" s="541" t="s">
        <v>134</v>
      </c>
      <c r="F31" s="542"/>
      <c r="G31" s="405">
        <v>26645</v>
      </c>
      <c r="H31" s="405">
        <v>448117709.99999899</v>
      </c>
      <c r="I31" s="405">
        <v>4817</v>
      </c>
      <c r="J31" s="121">
        <f t="shared" si="9"/>
        <v>16818.078814036366</v>
      </c>
      <c r="K31" s="121">
        <f t="shared" si="10"/>
        <v>93028.380734897029</v>
      </c>
      <c r="L31" s="97">
        <f t="shared" si="11"/>
        <v>0.48097853220169745</v>
      </c>
      <c r="O31" s="181"/>
      <c r="P31" s="181"/>
      <c r="Q31" s="182"/>
    </row>
    <row r="32" spans="2:17">
      <c r="B32" s="535">
        <v>5</v>
      </c>
      <c r="C32" s="550" t="s">
        <v>79</v>
      </c>
      <c r="D32" s="560">
        <f>市区町村別_歯科医療費!$D$10</f>
        <v>8822</v>
      </c>
      <c r="E32" s="221">
        <v>1101</v>
      </c>
      <c r="F32" s="237" t="s">
        <v>124</v>
      </c>
      <c r="G32" s="131">
        <v>5032</v>
      </c>
      <c r="H32" s="131">
        <v>44265175.159451596</v>
      </c>
      <c r="I32" s="131">
        <v>2193</v>
      </c>
      <c r="J32" s="131">
        <f>IFERROR(H32/G32,"-")</f>
        <v>8796.7359219895861</v>
      </c>
      <c r="K32" s="131">
        <f>IFERROR(H32/I32,"-")</f>
        <v>20184.758394642769</v>
      </c>
      <c r="L32" s="99">
        <f>IFERROR(I32/$D$32,"-")</f>
        <v>0.24858308773520743</v>
      </c>
      <c r="O32" s="181"/>
      <c r="P32" s="181"/>
      <c r="Q32" s="182"/>
    </row>
    <row r="33" spans="2:17">
      <c r="B33" s="536"/>
      <c r="C33" s="551"/>
      <c r="D33" s="561"/>
      <c r="E33" s="220">
        <v>1102</v>
      </c>
      <c r="F33" s="238" t="s">
        <v>125</v>
      </c>
      <c r="G33" s="132">
        <v>18788</v>
      </c>
      <c r="H33" s="132">
        <v>150457834.92157799</v>
      </c>
      <c r="I33" s="132">
        <v>3908</v>
      </c>
      <c r="J33" s="132">
        <f t="shared" ref="J33:J38" si="12">IFERROR(H33/G33,"-")</f>
        <v>8008.1879349360224</v>
      </c>
      <c r="K33" s="132">
        <f t="shared" ref="K33:K38" si="13">IFERROR(H33/I33,"-")</f>
        <v>38499.957758848002</v>
      </c>
      <c r="L33" s="100">
        <f t="shared" ref="L33:L38" si="14">IFERROR(I33/$D$32,"-")</f>
        <v>0.44298345046474724</v>
      </c>
      <c r="O33" s="181"/>
      <c r="P33" s="181"/>
      <c r="Q33" s="182"/>
    </row>
    <row r="34" spans="2:17" ht="24">
      <c r="B34" s="536"/>
      <c r="C34" s="551"/>
      <c r="D34" s="561"/>
      <c r="E34" s="220">
        <v>1103</v>
      </c>
      <c r="F34" s="239" t="s">
        <v>126</v>
      </c>
      <c r="G34" s="132">
        <v>7791</v>
      </c>
      <c r="H34" s="132">
        <v>82730699.760100901</v>
      </c>
      <c r="I34" s="132">
        <v>2479</v>
      </c>
      <c r="J34" s="132">
        <f t="shared" si="12"/>
        <v>10618.752375831204</v>
      </c>
      <c r="K34" s="132">
        <f t="shared" si="13"/>
        <v>33372.609826583663</v>
      </c>
      <c r="L34" s="100">
        <f t="shared" si="14"/>
        <v>0.28100204035366128</v>
      </c>
      <c r="O34" s="181"/>
      <c r="P34" s="181"/>
      <c r="Q34" s="182"/>
    </row>
    <row r="35" spans="2:17" ht="24">
      <c r="B35" s="536"/>
      <c r="C35" s="551"/>
      <c r="D35" s="561"/>
      <c r="E35" s="220">
        <v>1113</v>
      </c>
      <c r="F35" s="239" t="s">
        <v>127</v>
      </c>
      <c r="G35" s="132">
        <v>3108</v>
      </c>
      <c r="H35" s="132">
        <v>16003796.7052669</v>
      </c>
      <c r="I35" s="132">
        <v>1017</v>
      </c>
      <c r="J35" s="132">
        <f t="shared" si="12"/>
        <v>5149.2267391463647</v>
      </c>
      <c r="K35" s="132">
        <f t="shared" si="13"/>
        <v>15736.27994618181</v>
      </c>
      <c r="L35" s="101">
        <f t="shared" si="14"/>
        <v>0.11527998186352301</v>
      </c>
      <c r="O35" s="181"/>
      <c r="P35" s="181"/>
      <c r="Q35" s="182"/>
    </row>
    <row r="36" spans="2:17" ht="24">
      <c r="B36" s="536"/>
      <c r="C36" s="551"/>
      <c r="D36" s="561"/>
      <c r="E36" s="220">
        <v>1905</v>
      </c>
      <c r="F36" s="239" t="s">
        <v>128</v>
      </c>
      <c r="G36" s="132">
        <v>7622</v>
      </c>
      <c r="H36" s="132">
        <v>48315385.126123801</v>
      </c>
      <c r="I36" s="132">
        <v>2276</v>
      </c>
      <c r="J36" s="132">
        <f t="shared" si="12"/>
        <v>6338.9379593445028</v>
      </c>
      <c r="K36" s="132">
        <f t="shared" si="13"/>
        <v>21228.200846275835</v>
      </c>
      <c r="L36" s="100">
        <f t="shared" si="14"/>
        <v>0.25799138517343007</v>
      </c>
      <c r="O36" s="181"/>
      <c r="P36" s="181"/>
      <c r="Q36" s="182"/>
    </row>
    <row r="37" spans="2:17">
      <c r="B37" s="536"/>
      <c r="C37" s="551"/>
      <c r="D37" s="561"/>
      <c r="E37" s="235" t="s">
        <v>238</v>
      </c>
      <c r="F37" s="236" t="s">
        <v>239</v>
      </c>
      <c r="G37" s="133">
        <v>2732</v>
      </c>
      <c r="H37" s="133">
        <v>23874688.327477999</v>
      </c>
      <c r="I37" s="133">
        <v>794</v>
      </c>
      <c r="J37" s="134">
        <f t="shared" si="12"/>
        <v>8738.9049514926792</v>
      </c>
      <c r="K37" s="134">
        <f t="shared" si="13"/>
        <v>30068.87698674811</v>
      </c>
      <c r="L37" s="167">
        <f t="shared" si="14"/>
        <v>9.0002267059623664E-2</v>
      </c>
      <c r="O37" s="181"/>
      <c r="P37" s="181"/>
      <c r="Q37" s="182"/>
    </row>
    <row r="38" spans="2:17">
      <c r="B38" s="537"/>
      <c r="C38" s="552"/>
      <c r="D38" s="562"/>
      <c r="E38" s="541" t="s">
        <v>134</v>
      </c>
      <c r="F38" s="542"/>
      <c r="G38" s="405">
        <v>21742</v>
      </c>
      <c r="H38" s="405">
        <v>365647579.99999899</v>
      </c>
      <c r="I38" s="405">
        <v>4369</v>
      </c>
      <c r="J38" s="121">
        <f t="shared" si="12"/>
        <v>16817.56876092351</v>
      </c>
      <c r="K38" s="121">
        <f t="shared" si="13"/>
        <v>83691.366445410618</v>
      </c>
      <c r="L38" s="97">
        <f t="shared" si="14"/>
        <v>0.495239174790297</v>
      </c>
      <c r="O38" s="181"/>
      <c r="P38" s="181"/>
      <c r="Q38" s="182"/>
    </row>
    <row r="39" spans="2:17">
      <c r="B39" s="535">
        <v>6</v>
      </c>
      <c r="C39" s="550" t="s">
        <v>80</v>
      </c>
      <c r="D39" s="560">
        <f>市区町村別_歯科医療費!$D$11</f>
        <v>12352</v>
      </c>
      <c r="E39" s="221">
        <v>1101</v>
      </c>
      <c r="F39" s="237" t="s">
        <v>124</v>
      </c>
      <c r="G39" s="131">
        <v>6426</v>
      </c>
      <c r="H39" s="131">
        <v>51132391.131202102</v>
      </c>
      <c r="I39" s="131">
        <v>2923</v>
      </c>
      <c r="J39" s="131">
        <f>IFERROR(H39/G39,"-")</f>
        <v>7957.1103534394806</v>
      </c>
      <c r="K39" s="131">
        <f>IFERROR(H39/I39,"-")</f>
        <v>17493.120469107802</v>
      </c>
      <c r="L39" s="99">
        <f>IFERROR(I39/$D$39,"-")</f>
        <v>0.23664183937823835</v>
      </c>
      <c r="O39" s="181"/>
      <c r="P39" s="181"/>
      <c r="Q39" s="182"/>
    </row>
    <row r="40" spans="2:17">
      <c r="B40" s="536"/>
      <c r="C40" s="551"/>
      <c r="D40" s="561"/>
      <c r="E40" s="220">
        <v>1102</v>
      </c>
      <c r="F40" s="238" t="s">
        <v>125</v>
      </c>
      <c r="G40" s="132">
        <v>25784</v>
      </c>
      <c r="H40" s="132">
        <v>194861591.842839</v>
      </c>
      <c r="I40" s="132">
        <v>5369</v>
      </c>
      <c r="J40" s="132">
        <f t="shared" ref="J40:J45" si="15">IFERROR(H40/G40,"-")</f>
        <v>7557.4616755677553</v>
      </c>
      <c r="K40" s="132">
        <f t="shared" ref="K40:K45" si="16">IFERROR(H40/I40,"-")</f>
        <v>36293.833459273425</v>
      </c>
      <c r="L40" s="100">
        <f t="shared" ref="L40:L45" si="17">IFERROR(I40/$D$39,"-")</f>
        <v>0.43466645077720206</v>
      </c>
      <c r="O40" s="181"/>
      <c r="P40" s="181"/>
      <c r="Q40" s="182"/>
    </row>
    <row r="41" spans="2:17" ht="24">
      <c r="B41" s="536"/>
      <c r="C41" s="551"/>
      <c r="D41" s="561"/>
      <c r="E41" s="220">
        <v>1103</v>
      </c>
      <c r="F41" s="239" t="s">
        <v>126</v>
      </c>
      <c r="G41" s="132">
        <v>11906</v>
      </c>
      <c r="H41" s="132">
        <v>119412687.61838099</v>
      </c>
      <c r="I41" s="132">
        <v>3645</v>
      </c>
      <c r="J41" s="132">
        <f t="shared" si="15"/>
        <v>10029.622679185368</v>
      </c>
      <c r="K41" s="132">
        <f t="shared" si="16"/>
        <v>32760.6824741786</v>
      </c>
      <c r="L41" s="100">
        <f t="shared" si="17"/>
        <v>0.29509391191709844</v>
      </c>
      <c r="O41" s="181"/>
      <c r="P41" s="181"/>
      <c r="Q41" s="182"/>
    </row>
    <row r="42" spans="2:17" ht="24">
      <c r="B42" s="536"/>
      <c r="C42" s="551"/>
      <c r="D42" s="561"/>
      <c r="E42" s="220">
        <v>1113</v>
      </c>
      <c r="F42" s="239" t="s">
        <v>127</v>
      </c>
      <c r="G42" s="132">
        <v>4914</v>
      </c>
      <c r="H42" s="132">
        <v>25701659.729758199</v>
      </c>
      <c r="I42" s="132">
        <v>1442</v>
      </c>
      <c r="J42" s="132">
        <f t="shared" si="15"/>
        <v>5230.2929852987791</v>
      </c>
      <c r="K42" s="132">
        <f t="shared" si="16"/>
        <v>17823.619784853119</v>
      </c>
      <c r="L42" s="101">
        <f t="shared" si="17"/>
        <v>0.11674222797927461</v>
      </c>
      <c r="O42" s="181"/>
      <c r="P42" s="181"/>
      <c r="Q42" s="182"/>
    </row>
    <row r="43" spans="2:17" ht="24">
      <c r="B43" s="536"/>
      <c r="C43" s="551"/>
      <c r="D43" s="561"/>
      <c r="E43" s="220">
        <v>1905</v>
      </c>
      <c r="F43" s="239" t="s">
        <v>128</v>
      </c>
      <c r="G43" s="132">
        <v>11732</v>
      </c>
      <c r="H43" s="132">
        <v>69806270.204899907</v>
      </c>
      <c r="I43" s="132">
        <v>3370</v>
      </c>
      <c r="J43" s="132">
        <f t="shared" si="15"/>
        <v>5950.074173619153</v>
      </c>
      <c r="K43" s="132">
        <f t="shared" si="16"/>
        <v>20714.026767032614</v>
      </c>
      <c r="L43" s="100">
        <f t="shared" si="17"/>
        <v>0.27283031088082904</v>
      </c>
      <c r="O43" s="181"/>
      <c r="P43" s="181"/>
      <c r="Q43" s="182"/>
    </row>
    <row r="44" spans="2:17">
      <c r="B44" s="536"/>
      <c r="C44" s="551"/>
      <c r="D44" s="561"/>
      <c r="E44" s="235" t="s">
        <v>238</v>
      </c>
      <c r="F44" s="236" t="s">
        <v>239</v>
      </c>
      <c r="G44" s="133">
        <v>2900</v>
      </c>
      <c r="H44" s="133">
        <v>29442959.4729186</v>
      </c>
      <c r="I44" s="133">
        <v>920</v>
      </c>
      <c r="J44" s="134">
        <f t="shared" si="15"/>
        <v>10152.744645834</v>
      </c>
      <c r="K44" s="134">
        <f t="shared" si="16"/>
        <v>32003.216818389781</v>
      </c>
      <c r="L44" s="167">
        <f t="shared" si="17"/>
        <v>7.4481865284974094E-2</v>
      </c>
      <c r="O44" s="181"/>
      <c r="P44" s="181"/>
      <c r="Q44" s="182"/>
    </row>
    <row r="45" spans="2:17">
      <c r="B45" s="537"/>
      <c r="C45" s="552"/>
      <c r="D45" s="562"/>
      <c r="E45" s="541" t="s">
        <v>134</v>
      </c>
      <c r="F45" s="542"/>
      <c r="G45" s="405">
        <v>29681</v>
      </c>
      <c r="H45" s="405">
        <v>490357559.99999899</v>
      </c>
      <c r="I45" s="405">
        <v>6060</v>
      </c>
      <c r="J45" s="121">
        <f t="shared" si="15"/>
        <v>16520.924497153028</v>
      </c>
      <c r="K45" s="121">
        <f t="shared" si="16"/>
        <v>80917.089108910717</v>
      </c>
      <c r="L45" s="97">
        <f t="shared" si="17"/>
        <v>0.49060880829015546</v>
      </c>
      <c r="O45" s="181"/>
      <c r="P45" s="181"/>
      <c r="Q45" s="182"/>
    </row>
    <row r="46" spans="2:17">
      <c r="B46" s="535">
        <v>7</v>
      </c>
      <c r="C46" s="550" t="s">
        <v>81</v>
      </c>
      <c r="D46" s="560">
        <f>市区町村別_歯科医療費!$D$12</f>
        <v>11002</v>
      </c>
      <c r="E46" s="221">
        <v>1101</v>
      </c>
      <c r="F46" s="237" t="s">
        <v>124</v>
      </c>
      <c r="G46" s="131">
        <v>5886</v>
      </c>
      <c r="H46" s="131">
        <v>47148392.665306903</v>
      </c>
      <c r="I46" s="131">
        <v>2576</v>
      </c>
      <c r="J46" s="131">
        <f>IFERROR(H46/G46,"-")</f>
        <v>8010.2603916593444</v>
      </c>
      <c r="K46" s="131">
        <f>IFERROR(H46/I46,"-")</f>
        <v>18302.947463240256</v>
      </c>
      <c r="L46" s="99">
        <f>IFERROR(I46/$D$46,"-")</f>
        <v>0.23413924740956191</v>
      </c>
      <c r="O46" s="181"/>
      <c r="P46" s="181"/>
      <c r="Q46" s="182"/>
    </row>
    <row r="47" spans="2:17">
      <c r="B47" s="536"/>
      <c r="C47" s="551"/>
      <c r="D47" s="561"/>
      <c r="E47" s="220">
        <v>1102</v>
      </c>
      <c r="F47" s="238" t="s">
        <v>125</v>
      </c>
      <c r="G47" s="132">
        <v>23737</v>
      </c>
      <c r="H47" s="132">
        <v>185486265.52594501</v>
      </c>
      <c r="I47" s="132">
        <v>4766</v>
      </c>
      <c r="J47" s="132">
        <f t="shared" ref="J47:J52" si="18">IFERROR(H47/G47,"-")</f>
        <v>7814.2252822995752</v>
      </c>
      <c r="K47" s="132">
        <f t="shared" ref="K47:K52" si="19">IFERROR(H47/I47,"-")</f>
        <v>38918.645725124843</v>
      </c>
      <c r="L47" s="100">
        <f t="shared" ref="L47:L52" si="20">IFERROR(I47/$D$46,"-")</f>
        <v>0.43319396473368477</v>
      </c>
      <c r="O47" s="181"/>
      <c r="P47" s="181"/>
      <c r="Q47" s="182"/>
    </row>
    <row r="48" spans="2:17" ht="24">
      <c r="B48" s="536"/>
      <c r="C48" s="551"/>
      <c r="D48" s="561"/>
      <c r="E48" s="220">
        <v>1103</v>
      </c>
      <c r="F48" s="239" t="s">
        <v>126</v>
      </c>
      <c r="G48" s="132">
        <v>9254</v>
      </c>
      <c r="H48" s="132">
        <v>90726079.976055205</v>
      </c>
      <c r="I48" s="132">
        <v>3090</v>
      </c>
      <c r="J48" s="132">
        <f t="shared" si="18"/>
        <v>9803.9853010649676</v>
      </c>
      <c r="K48" s="132">
        <f t="shared" si="19"/>
        <v>29361.190930762201</v>
      </c>
      <c r="L48" s="100">
        <f t="shared" si="20"/>
        <v>0.28085802581348845</v>
      </c>
      <c r="O48" s="181"/>
      <c r="P48" s="181"/>
      <c r="Q48" s="182"/>
    </row>
    <row r="49" spans="2:17" ht="24">
      <c r="B49" s="536"/>
      <c r="C49" s="551"/>
      <c r="D49" s="561"/>
      <c r="E49" s="220">
        <v>1113</v>
      </c>
      <c r="F49" s="239" t="s">
        <v>127</v>
      </c>
      <c r="G49" s="132">
        <v>3097</v>
      </c>
      <c r="H49" s="132">
        <v>14879221.447439</v>
      </c>
      <c r="I49" s="132">
        <v>972</v>
      </c>
      <c r="J49" s="132">
        <f t="shared" si="18"/>
        <v>4804.3982716948658</v>
      </c>
      <c r="K49" s="132">
        <f t="shared" si="19"/>
        <v>15307.840995307613</v>
      </c>
      <c r="L49" s="101">
        <f t="shared" si="20"/>
        <v>8.8347573168514812E-2</v>
      </c>
      <c r="O49" s="181"/>
      <c r="P49" s="181"/>
      <c r="Q49" s="182"/>
    </row>
    <row r="50" spans="2:17" ht="24">
      <c r="B50" s="536"/>
      <c r="C50" s="551"/>
      <c r="D50" s="561"/>
      <c r="E50" s="220">
        <v>1905</v>
      </c>
      <c r="F50" s="239" t="s">
        <v>128</v>
      </c>
      <c r="G50" s="132">
        <v>10377</v>
      </c>
      <c r="H50" s="132">
        <v>63018981.750101402</v>
      </c>
      <c r="I50" s="132">
        <v>3050</v>
      </c>
      <c r="J50" s="132">
        <f t="shared" si="18"/>
        <v>6072.9480341236776</v>
      </c>
      <c r="K50" s="132">
        <f t="shared" si="19"/>
        <v>20661.961229541444</v>
      </c>
      <c r="L50" s="100">
        <f t="shared" si="20"/>
        <v>0.27722232321396112</v>
      </c>
      <c r="O50" s="181"/>
      <c r="P50" s="181"/>
      <c r="Q50" s="182"/>
    </row>
    <row r="51" spans="2:17">
      <c r="B51" s="536"/>
      <c r="C51" s="551"/>
      <c r="D51" s="561"/>
      <c r="E51" s="235" t="s">
        <v>238</v>
      </c>
      <c r="F51" s="236" t="s">
        <v>239</v>
      </c>
      <c r="G51" s="133">
        <v>3493</v>
      </c>
      <c r="H51" s="133">
        <v>29284148.6351518</v>
      </c>
      <c r="I51" s="133">
        <v>925</v>
      </c>
      <c r="J51" s="134">
        <f t="shared" si="18"/>
        <v>8383.6669439312336</v>
      </c>
      <c r="K51" s="134">
        <f t="shared" si="19"/>
        <v>31658.539065028974</v>
      </c>
      <c r="L51" s="167">
        <f t="shared" si="20"/>
        <v>8.4075622614070172E-2</v>
      </c>
      <c r="O51" s="181"/>
      <c r="P51" s="181"/>
      <c r="Q51" s="182"/>
    </row>
    <row r="52" spans="2:17">
      <c r="B52" s="537"/>
      <c r="C52" s="552"/>
      <c r="D52" s="562"/>
      <c r="E52" s="541" t="s">
        <v>134</v>
      </c>
      <c r="F52" s="542"/>
      <c r="G52" s="405">
        <v>27485</v>
      </c>
      <c r="H52" s="405">
        <v>430543089.99999899</v>
      </c>
      <c r="I52" s="405">
        <v>5508</v>
      </c>
      <c r="J52" s="121">
        <f t="shared" si="18"/>
        <v>15664.656721848243</v>
      </c>
      <c r="K52" s="121">
        <f t="shared" si="19"/>
        <v>78166.864560638889</v>
      </c>
      <c r="L52" s="97">
        <f t="shared" si="20"/>
        <v>0.50063624795491724</v>
      </c>
      <c r="O52" s="181"/>
      <c r="P52" s="181"/>
      <c r="Q52" s="182"/>
    </row>
    <row r="53" spans="2:17">
      <c r="B53" s="535">
        <v>8</v>
      </c>
      <c r="C53" s="550" t="s">
        <v>59</v>
      </c>
      <c r="D53" s="560">
        <f>市区町村別_歯科医療費!$D$13</f>
        <v>9040</v>
      </c>
      <c r="E53" s="221">
        <v>1101</v>
      </c>
      <c r="F53" s="237" t="s">
        <v>124</v>
      </c>
      <c r="G53" s="131">
        <v>4954</v>
      </c>
      <c r="H53" s="131">
        <v>37264335.561688296</v>
      </c>
      <c r="I53" s="131">
        <v>2244</v>
      </c>
      <c r="J53" s="131">
        <f>IFERROR(H53/G53,"-")</f>
        <v>7522.0701577893215</v>
      </c>
      <c r="K53" s="131">
        <f>IFERROR(H53/I53,"-")</f>
        <v>16606.210143354856</v>
      </c>
      <c r="L53" s="99">
        <f>IFERROR(I53/$D$53,"-")</f>
        <v>0.24823008849557521</v>
      </c>
      <c r="O53" s="181"/>
      <c r="P53" s="181"/>
      <c r="Q53" s="182"/>
    </row>
    <row r="54" spans="2:17">
      <c r="B54" s="536"/>
      <c r="C54" s="551"/>
      <c r="D54" s="561"/>
      <c r="E54" s="220">
        <v>1102</v>
      </c>
      <c r="F54" s="238" t="s">
        <v>125</v>
      </c>
      <c r="G54" s="132">
        <v>23199</v>
      </c>
      <c r="H54" s="132">
        <v>172593696.509036</v>
      </c>
      <c r="I54" s="132">
        <v>4493</v>
      </c>
      <c r="J54" s="132">
        <f t="shared" ref="J54:J59" si="21">IFERROR(H54/G54,"-")</f>
        <v>7439.7041471199618</v>
      </c>
      <c r="K54" s="132">
        <f t="shared" ref="K54:K59" si="22">IFERROR(H54/I54,"-")</f>
        <v>38413.909750508792</v>
      </c>
      <c r="L54" s="100">
        <f t="shared" ref="L54:L59" si="23">IFERROR(I54/$D$53,"-")</f>
        <v>0.49701327433628317</v>
      </c>
      <c r="O54" s="181"/>
      <c r="P54" s="181"/>
      <c r="Q54" s="182"/>
    </row>
    <row r="55" spans="2:17" ht="24">
      <c r="B55" s="536"/>
      <c r="C55" s="551"/>
      <c r="D55" s="561"/>
      <c r="E55" s="220">
        <v>1103</v>
      </c>
      <c r="F55" s="239" t="s">
        <v>126</v>
      </c>
      <c r="G55" s="132">
        <v>9048</v>
      </c>
      <c r="H55" s="132">
        <v>82178585.989690796</v>
      </c>
      <c r="I55" s="132">
        <v>2847</v>
      </c>
      <c r="J55" s="132">
        <f t="shared" si="21"/>
        <v>9082.5139245900518</v>
      </c>
      <c r="K55" s="132">
        <f t="shared" si="22"/>
        <v>28864.975760340989</v>
      </c>
      <c r="L55" s="100">
        <f t="shared" si="23"/>
        <v>0.31493362831858407</v>
      </c>
      <c r="O55" s="181"/>
      <c r="P55" s="181"/>
      <c r="Q55" s="182"/>
    </row>
    <row r="56" spans="2:17" ht="24">
      <c r="B56" s="536"/>
      <c r="C56" s="551"/>
      <c r="D56" s="561"/>
      <c r="E56" s="220">
        <v>1113</v>
      </c>
      <c r="F56" s="239" t="s">
        <v>127</v>
      </c>
      <c r="G56" s="132">
        <v>4845</v>
      </c>
      <c r="H56" s="132">
        <v>20943705.5821619</v>
      </c>
      <c r="I56" s="132">
        <v>1484</v>
      </c>
      <c r="J56" s="132">
        <f t="shared" si="21"/>
        <v>4322.7462501882146</v>
      </c>
      <c r="K56" s="132">
        <f t="shared" si="22"/>
        <v>14113.009152400202</v>
      </c>
      <c r="L56" s="101">
        <f t="shared" si="23"/>
        <v>0.16415929203539822</v>
      </c>
      <c r="O56" s="181"/>
      <c r="P56" s="181"/>
      <c r="Q56" s="182"/>
    </row>
    <row r="57" spans="2:17" ht="24">
      <c r="B57" s="536"/>
      <c r="C57" s="551"/>
      <c r="D57" s="561"/>
      <c r="E57" s="220">
        <v>1905</v>
      </c>
      <c r="F57" s="239" t="s">
        <v>128</v>
      </c>
      <c r="G57" s="132">
        <v>8697</v>
      </c>
      <c r="H57" s="132">
        <v>49761350.164451003</v>
      </c>
      <c r="I57" s="132">
        <v>2469</v>
      </c>
      <c r="J57" s="132">
        <f t="shared" si="21"/>
        <v>5721.668410308268</v>
      </c>
      <c r="K57" s="132">
        <f t="shared" si="22"/>
        <v>20154.455311644797</v>
      </c>
      <c r="L57" s="100">
        <f t="shared" si="23"/>
        <v>0.27311946902654866</v>
      </c>
      <c r="O57" s="181"/>
      <c r="P57" s="181"/>
      <c r="Q57" s="182"/>
    </row>
    <row r="58" spans="2:17">
      <c r="B58" s="536"/>
      <c r="C58" s="551"/>
      <c r="D58" s="561"/>
      <c r="E58" s="235" t="s">
        <v>238</v>
      </c>
      <c r="F58" s="236" t="s">
        <v>239</v>
      </c>
      <c r="G58" s="133">
        <v>2599</v>
      </c>
      <c r="H58" s="133">
        <v>18111346.192970701</v>
      </c>
      <c r="I58" s="133">
        <v>838</v>
      </c>
      <c r="J58" s="134">
        <f t="shared" si="21"/>
        <v>6968.5826059910351</v>
      </c>
      <c r="K58" s="134">
        <f t="shared" si="22"/>
        <v>21612.584955812294</v>
      </c>
      <c r="L58" s="167">
        <f t="shared" si="23"/>
        <v>9.2699115044247785E-2</v>
      </c>
      <c r="O58" s="181"/>
      <c r="P58" s="181"/>
      <c r="Q58" s="182"/>
    </row>
    <row r="59" spans="2:17">
      <c r="B59" s="537"/>
      <c r="C59" s="552"/>
      <c r="D59" s="562"/>
      <c r="E59" s="541" t="s">
        <v>134</v>
      </c>
      <c r="F59" s="542"/>
      <c r="G59" s="405">
        <v>25585</v>
      </c>
      <c r="H59" s="405">
        <v>380853019.99999899</v>
      </c>
      <c r="I59" s="405">
        <v>4912</v>
      </c>
      <c r="J59" s="118">
        <f t="shared" si="21"/>
        <v>14885.793238225484</v>
      </c>
      <c r="K59" s="118">
        <f t="shared" si="22"/>
        <v>77535.223941367876</v>
      </c>
      <c r="L59" s="165">
        <f t="shared" si="23"/>
        <v>0.54336283185840706</v>
      </c>
      <c r="O59" s="181"/>
      <c r="P59" s="181"/>
      <c r="Q59" s="182"/>
    </row>
    <row r="60" spans="2:17">
      <c r="B60" s="535">
        <v>9</v>
      </c>
      <c r="C60" s="550" t="s">
        <v>82</v>
      </c>
      <c r="D60" s="560">
        <f>市区町村別_歯科医療費!$D$14</f>
        <v>5832</v>
      </c>
      <c r="E60" s="221">
        <v>1101</v>
      </c>
      <c r="F60" s="237" t="s">
        <v>124</v>
      </c>
      <c r="G60" s="131">
        <v>2528</v>
      </c>
      <c r="H60" s="131">
        <v>21115843.918276101</v>
      </c>
      <c r="I60" s="131">
        <v>1194</v>
      </c>
      <c r="J60" s="131">
        <f>IFERROR(H60/G60,"-")</f>
        <v>8352.7863600775709</v>
      </c>
      <c r="K60" s="131">
        <f>IFERROR(H60/I60,"-")</f>
        <v>17684.961405591373</v>
      </c>
      <c r="L60" s="99">
        <f>IFERROR(I60/$D$60,"-")</f>
        <v>0.20473251028806586</v>
      </c>
      <c r="O60" s="181"/>
      <c r="P60" s="181"/>
      <c r="Q60" s="182"/>
    </row>
    <row r="61" spans="2:17">
      <c r="B61" s="536"/>
      <c r="C61" s="551"/>
      <c r="D61" s="561"/>
      <c r="E61" s="220">
        <v>1102</v>
      </c>
      <c r="F61" s="238" t="s">
        <v>125</v>
      </c>
      <c r="G61" s="132">
        <v>11348</v>
      </c>
      <c r="H61" s="132">
        <v>88321645.751276404</v>
      </c>
      <c r="I61" s="132">
        <v>2237</v>
      </c>
      <c r="J61" s="132">
        <f t="shared" ref="J61:J66" si="24">IFERROR(H61/G61,"-")</f>
        <v>7783.0142537254496</v>
      </c>
      <c r="K61" s="132">
        <f t="shared" ref="K61:K66" si="25">IFERROR(H61/I61,"-")</f>
        <v>39482.184064048459</v>
      </c>
      <c r="L61" s="100">
        <f>IFERROR(I61/$D$60,"-")</f>
        <v>0.38357338820301784</v>
      </c>
      <c r="O61" s="181"/>
      <c r="P61" s="181"/>
      <c r="Q61" s="182"/>
    </row>
    <row r="62" spans="2:17" ht="24">
      <c r="B62" s="536"/>
      <c r="C62" s="551"/>
      <c r="D62" s="561"/>
      <c r="E62" s="220">
        <v>1103</v>
      </c>
      <c r="F62" s="239" t="s">
        <v>126</v>
      </c>
      <c r="G62" s="132">
        <v>5364</v>
      </c>
      <c r="H62" s="132">
        <v>52610095.4954767</v>
      </c>
      <c r="I62" s="132">
        <v>1620</v>
      </c>
      <c r="J62" s="132">
        <f t="shared" si="24"/>
        <v>9807.9969230940897</v>
      </c>
      <c r="K62" s="132">
        <f t="shared" si="25"/>
        <v>32475.367589800433</v>
      </c>
      <c r="L62" s="100">
        <f t="shared" ref="L62:L65" si="26">IFERROR(I62/$D$60,"-")</f>
        <v>0.27777777777777779</v>
      </c>
      <c r="O62" s="181"/>
      <c r="P62" s="181"/>
      <c r="Q62" s="182"/>
    </row>
    <row r="63" spans="2:17" ht="24">
      <c r="B63" s="536"/>
      <c r="C63" s="551"/>
      <c r="D63" s="561"/>
      <c r="E63" s="220">
        <v>1113</v>
      </c>
      <c r="F63" s="239" t="s">
        <v>127</v>
      </c>
      <c r="G63" s="132">
        <v>2570</v>
      </c>
      <c r="H63" s="132">
        <v>13316904.7192252</v>
      </c>
      <c r="I63" s="132">
        <v>688</v>
      </c>
      <c r="J63" s="132">
        <f t="shared" si="24"/>
        <v>5181.6749880253692</v>
      </c>
      <c r="K63" s="132">
        <f t="shared" si="25"/>
        <v>19355.966161664535</v>
      </c>
      <c r="L63" s="101">
        <f t="shared" si="26"/>
        <v>0.11796982167352538</v>
      </c>
      <c r="O63" s="181"/>
      <c r="P63" s="181"/>
      <c r="Q63" s="182"/>
    </row>
    <row r="64" spans="2:17" ht="24">
      <c r="B64" s="536"/>
      <c r="C64" s="551"/>
      <c r="D64" s="561"/>
      <c r="E64" s="220">
        <v>1905</v>
      </c>
      <c r="F64" s="239" t="s">
        <v>128</v>
      </c>
      <c r="G64" s="132">
        <v>4571</v>
      </c>
      <c r="H64" s="132">
        <v>27486172.300588202</v>
      </c>
      <c r="I64" s="132">
        <v>1356</v>
      </c>
      <c r="J64" s="132">
        <f t="shared" si="24"/>
        <v>6013.1639248716256</v>
      </c>
      <c r="K64" s="132">
        <f t="shared" si="25"/>
        <v>20270.03856975531</v>
      </c>
      <c r="L64" s="100">
        <f t="shared" si="26"/>
        <v>0.23251028806584362</v>
      </c>
      <c r="O64" s="181"/>
      <c r="P64" s="181"/>
      <c r="Q64" s="182"/>
    </row>
    <row r="65" spans="2:17">
      <c r="B65" s="536"/>
      <c r="C65" s="551"/>
      <c r="D65" s="561"/>
      <c r="E65" s="235" t="s">
        <v>238</v>
      </c>
      <c r="F65" s="236" t="s">
        <v>239</v>
      </c>
      <c r="G65" s="133">
        <v>1598</v>
      </c>
      <c r="H65" s="133">
        <v>13092927.815157</v>
      </c>
      <c r="I65" s="133">
        <v>460</v>
      </c>
      <c r="J65" s="134">
        <f t="shared" si="24"/>
        <v>8193.3215363936179</v>
      </c>
      <c r="K65" s="134">
        <f t="shared" si="25"/>
        <v>28462.886554689132</v>
      </c>
      <c r="L65" s="167">
        <f t="shared" si="26"/>
        <v>7.8875171467764058E-2</v>
      </c>
      <c r="O65" s="181"/>
      <c r="P65" s="181"/>
      <c r="Q65" s="182"/>
    </row>
    <row r="66" spans="2:17">
      <c r="B66" s="537"/>
      <c r="C66" s="552"/>
      <c r="D66" s="562"/>
      <c r="E66" s="541" t="s">
        <v>134</v>
      </c>
      <c r="F66" s="542"/>
      <c r="G66" s="405">
        <v>13076</v>
      </c>
      <c r="H66" s="405">
        <v>215943589.99999899</v>
      </c>
      <c r="I66" s="405">
        <v>2534</v>
      </c>
      <c r="J66" s="118">
        <f t="shared" si="24"/>
        <v>16514.499082288083</v>
      </c>
      <c r="K66" s="118">
        <f t="shared" si="25"/>
        <v>85218.464877663369</v>
      </c>
      <c r="L66" s="165">
        <f>IFERROR(I66/$D$60,"-")</f>
        <v>0.43449931412894377</v>
      </c>
      <c r="O66" s="181"/>
      <c r="P66" s="181"/>
      <c r="Q66" s="182"/>
    </row>
    <row r="67" spans="2:17">
      <c r="B67" s="535">
        <v>10</v>
      </c>
      <c r="C67" s="550" t="s">
        <v>60</v>
      </c>
      <c r="D67" s="560">
        <f>市区町村別_歯科医療費!$D$15</f>
        <v>13483</v>
      </c>
      <c r="E67" s="221">
        <v>1101</v>
      </c>
      <c r="F67" s="237" t="s">
        <v>124</v>
      </c>
      <c r="G67" s="131">
        <v>7155</v>
      </c>
      <c r="H67" s="131">
        <v>58333012.487331197</v>
      </c>
      <c r="I67" s="131">
        <v>3363</v>
      </c>
      <c r="J67" s="131">
        <f>IFERROR(H67/G67,"-")</f>
        <v>8152.7620527367153</v>
      </c>
      <c r="K67" s="131">
        <f>IFERROR(H67/I67,"-")</f>
        <v>17345.528542174012</v>
      </c>
      <c r="L67" s="99">
        <f>IFERROR(I67/$D$67,"-")</f>
        <v>0.24942520210635616</v>
      </c>
      <c r="O67" s="181"/>
      <c r="P67" s="181"/>
      <c r="Q67" s="182"/>
    </row>
    <row r="68" spans="2:17">
      <c r="B68" s="536"/>
      <c r="C68" s="551"/>
      <c r="D68" s="561"/>
      <c r="E68" s="220">
        <v>1102</v>
      </c>
      <c r="F68" s="238" t="s">
        <v>125</v>
      </c>
      <c r="G68" s="132">
        <v>32136</v>
      </c>
      <c r="H68" s="132">
        <v>244841994.155974</v>
      </c>
      <c r="I68" s="132">
        <v>6193</v>
      </c>
      <c r="J68" s="132">
        <f t="shared" ref="J68:J73" si="27">IFERROR(H68/G68,"-")</f>
        <v>7618.9318569820143</v>
      </c>
      <c r="K68" s="132">
        <f t="shared" ref="K68:K73" si="28">IFERROR(H68/I68,"-")</f>
        <v>39535.28082608978</v>
      </c>
      <c r="L68" s="100">
        <f t="shared" ref="L68:L72" si="29">IFERROR(I68/$D$67,"-")</f>
        <v>0.45931914262404511</v>
      </c>
      <c r="O68" s="181"/>
      <c r="P68" s="181"/>
      <c r="Q68" s="182"/>
    </row>
    <row r="69" spans="2:17" ht="24">
      <c r="B69" s="536"/>
      <c r="C69" s="551"/>
      <c r="D69" s="561"/>
      <c r="E69" s="220">
        <v>1103</v>
      </c>
      <c r="F69" s="239" t="s">
        <v>126</v>
      </c>
      <c r="G69" s="132">
        <v>11728</v>
      </c>
      <c r="H69" s="132">
        <v>119124288.094772</v>
      </c>
      <c r="I69" s="132">
        <v>3994</v>
      </c>
      <c r="J69" s="132">
        <f t="shared" si="27"/>
        <v>10157.255124042633</v>
      </c>
      <c r="K69" s="132">
        <f t="shared" si="28"/>
        <v>29825.810739802702</v>
      </c>
      <c r="L69" s="100">
        <f t="shared" si="29"/>
        <v>0.29622487576948753</v>
      </c>
      <c r="O69" s="181"/>
      <c r="P69" s="181"/>
      <c r="Q69" s="182"/>
    </row>
    <row r="70" spans="2:17" ht="24">
      <c r="B70" s="536"/>
      <c r="C70" s="551"/>
      <c r="D70" s="561"/>
      <c r="E70" s="220">
        <v>1113</v>
      </c>
      <c r="F70" s="239" t="s">
        <v>127</v>
      </c>
      <c r="G70" s="132">
        <v>4445</v>
      </c>
      <c r="H70" s="132">
        <v>26537413.1586047</v>
      </c>
      <c r="I70" s="132">
        <v>1279</v>
      </c>
      <c r="J70" s="132">
        <f t="shared" si="27"/>
        <v>5970.1716892249042</v>
      </c>
      <c r="K70" s="132">
        <f t="shared" si="28"/>
        <v>20748.563845664346</v>
      </c>
      <c r="L70" s="101">
        <f t="shared" si="29"/>
        <v>9.4860194318771782E-2</v>
      </c>
      <c r="O70" s="181"/>
      <c r="P70" s="181"/>
      <c r="Q70" s="182"/>
    </row>
    <row r="71" spans="2:17" ht="24">
      <c r="B71" s="536"/>
      <c r="C71" s="551"/>
      <c r="D71" s="561"/>
      <c r="E71" s="220">
        <v>1905</v>
      </c>
      <c r="F71" s="239" t="s">
        <v>128</v>
      </c>
      <c r="G71" s="132">
        <v>15833</v>
      </c>
      <c r="H71" s="132">
        <v>95673271.272748396</v>
      </c>
      <c r="I71" s="132">
        <v>3966</v>
      </c>
      <c r="J71" s="132">
        <f t="shared" si="27"/>
        <v>6042.64960984958</v>
      </c>
      <c r="K71" s="132">
        <f t="shared" si="28"/>
        <v>24123.366432866464</v>
      </c>
      <c r="L71" s="100">
        <f t="shared" si="29"/>
        <v>0.29414818660535491</v>
      </c>
      <c r="O71" s="181"/>
      <c r="P71" s="181"/>
      <c r="Q71" s="182"/>
    </row>
    <row r="72" spans="2:17">
      <c r="B72" s="536"/>
      <c r="C72" s="551"/>
      <c r="D72" s="561"/>
      <c r="E72" s="235" t="s">
        <v>238</v>
      </c>
      <c r="F72" s="236" t="s">
        <v>239</v>
      </c>
      <c r="G72" s="133">
        <v>2825</v>
      </c>
      <c r="H72" s="133">
        <v>27117610.830568999</v>
      </c>
      <c r="I72" s="133">
        <v>906</v>
      </c>
      <c r="J72" s="134">
        <f t="shared" si="27"/>
        <v>9599.1542763076104</v>
      </c>
      <c r="K72" s="134">
        <f t="shared" si="28"/>
        <v>29931.137782084988</v>
      </c>
      <c r="L72" s="167">
        <f t="shared" si="29"/>
        <v>6.7195727953719503E-2</v>
      </c>
      <c r="O72" s="181"/>
      <c r="P72" s="181"/>
      <c r="Q72" s="182"/>
    </row>
    <row r="73" spans="2:17">
      <c r="B73" s="537"/>
      <c r="C73" s="552"/>
      <c r="D73" s="562"/>
      <c r="E73" s="541" t="s">
        <v>134</v>
      </c>
      <c r="F73" s="542"/>
      <c r="G73" s="405">
        <v>37680</v>
      </c>
      <c r="H73" s="405">
        <v>571627589.99999905</v>
      </c>
      <c r="I73" s="405">
        <v>7118</v>
      </c>
      <c r="J73" s="118">
        <f t="shared" si="27"/>
        <v>15170.583598726089</v>
      </c>
      <c r="K73" s="118">
        <f t="shared" si="28"/>
        <v>80307.332115762722</v>
      </c>
      <c r="L73" s="165">
        <f>IFERROR(I73/$D$67,"-")</f>
        <v>0.52792405251056884</v>
      </c>
      <c r="O73" s="181"/>
      <c r="P73" s="181"/>
      <c r="Q73" s="182"/>
    </row>
    <row r="74" spans="2:17">
      <c r="B74" s="535">
        <v>11</v>
      </c>
      <c r="C74" s="550" t="s">
        <v>61</v>
      </c>
      <c r="D74" s="560">
        <f>市区町村別_歯科医療費!$D$16</f>
        <v>23211</v>
      </c>
      <c r="E74" s="221">
        <v>1101</v>
      </c>
      <c r="F74" s="237" t="s">
        <v>124</v>
      </c>
      <c r="G74" s="131">
        <v>11259</v>
      </c>
      <c r="H74" s="131">
        <v>98161099.164502099</v>
      </c>
      <c r="I74" s="131">
        <v>5538</v>
      </c>
      <c r="J74" s="131">
        <f>IFERROR(H74/G74,"-")</f>
        <v>8718.45627182717</v>
      </c>
      <c r="K74" s="131">
        <f>IFERROR(H74/I74,"-")</f>
        <v>17725.008877663797</v>
      </c>
      <c r="L74" s="99">
        <f>IFERROR(I74/$D$74,"-")</f>
        <v>0.23859377019516609</v>
      </c>
      <c r="O74" s="181"/>
      <c r="P74" s="181"/>
      <c r="Q74" s="182"/>
    </row>
    <row r="75" spans="2:17">
      <c r="B75" s="536"/>
      <c r="C75" s="551"/>
      <c r="D75" s="561"/>
      <c r="E75" s="220">
        <v>1102</v>
      </c>
      <c r="F75" s="238" t="s">
        <v>125</v>
      </c>
      <c r="G75" s="132">
        <v>51334</v>
      </c>
      <c r="H75" s="132">
        <v>418975227.28717101</v>
      </c>
      <c r="I75" s="132">
        <v>10249</v>
      </c>
      <c r="J75" s="132">
        <f t="shared" ref="J75:J80" si="30">IFERROR(H75/G75,"-")</f>
        <v>8161.7490802815091</v>
      </c>
      <c r="K75" s="132">
        <f t="shared" ref="K75:K80" si="31">IFERROR(H75/I75,"-")</f>
        <v>40879.620186083615</v>
      </c>
      <c r="L75" s="100">
        <f t="shared" ref="L75:L80" si="32">IFERROR(I75/$D$74,"-")</f>
        <v>0.44155788203868857</v>
      </c>
      <c r="O75" s="181"/>
      <c r="P75" s="181"/>
      <c r="Q75" s="182"/>
    </row>
    <row r="76" spans="2:17" ht="24">
      <c r="B76" s="536"/>
      <c r="C76" s="551"/>
      <c r="D76" s="561"/>
      <c r="E76" s="220">
        <v>1103</v>
      </c>
      <c r="F76" s="239" t="s">
        <v>126</v>
      </c>
      <c r="G76" s="132">
        <v>22090</v>
      </c>
      <c r="H76" s="132">
        <v>225354140.23458499</v>
      </c>
      <c r="I76" s="132">
        <v>6840</v>
      </c>
      <c r="J76" s="132">
        <f t="shared" si="30"/>
        <v>10201.636045024219</v>
      </c>
      <c r="K76" s="132">
        <f t="shared" si="31"/>
        <v>32946.511730202481</v>
      </c>
      <c r="L76" s="100">
        <f t="shared" si="32"/>
        <v>0.29468786351298953</v>
      </c>
      <c r="O76" s="181"/>
      <c r="P76" s="181"/>
      <c r="Q76" s="182"/>
    </row>
    <row r="77" spans="2:17" ht="24">
      <c r="B77" s="536"/>
      <c r="C77" s="551"/>
      <c r="D77" s="561"/>
      <c r="E77" s="220">
        <v>1113</v>
      </c>
      <c r="F77" s="239" t="s">
        <v>127</v>
      </c>
      <c r="G77" s="132">
        <v>6330</v>
      </c>
      <c r="H77" s="132">
        <v>34457043.820766598</v>
      </c>
      <c r="I77" s="132">
        <v>2275</v>
      </c>
      <c r="J77" s="132">
        <f t="shared" si="30"/>
        <v>5443.4508405634433</v>
      </c>
      <c r="K77" s="132">
        <f t="shared" si="31"/>
        <v>15145.953327809493</v>
      </c>
      <c r="L77" s="101">
        <f t="shared" si="32"/>
        <v>9.8013872732756024E-2</v>
      </c>
      <c r="O77" s="181"/>
      <c r="P77" s="181"/>
      <c r="Q77" s="182"/>
    </row>
    <row r="78" spans="2:17" ht="24">
      <c r="B78" s="536"/>
      <c r="C78" s="551"/>
      <c r="D78" s="561"/>
      <c r="E78" s="220">
        <v>1905</v>
      </c>
      <c r="F78" s="239" t="s">
        <v>128</v>
      </c>
      <c r="G78" s="132">
        <v>23018</v>
      </c>
      <c r="H78" s="132">
        <v>141411101.67582399</v>
      </c>
      <c r="I78" s="132">
        <v>6318</v>
      </c>
      <c r="J78" s="132">
        <f t="shared" si="30"/>
        <v>6143.5008113573722</v>
      </c>
      <c r="K78" s="132">
        <f t="shared" si="31"/>
        <v>22382.257308614116</v>
      </c>
      <c r="L78" s="100">
        <f t="shared" si="32"/>
        <v>0.27219852656068244</v>
      </c>
      <c r="O78" s="181"/>
      <c r="P78" s="181"/>
      <c r="Q78" s="182"/>
    </row>
    <row r="79" spans="2:17">
      <c r="B79" s="536"/>
      <c r="C79" s="551"/>
      <c r="D79" s="561"/>
      <c r="E79" s="235" t="s">
        <v>238</v>
      </c>
      <c r="F79" s="236" t="s">
        <v>239</v>
      </c>
      <c r="G79" s="133">
        <v>5024</v>
      </c>
      <c r="H79" s="133">
        <v>43670237.817150101</v>
      </c>
      <c r="I79" s="133">
        <v>1671</v>
      </c>
      <c r="J79" s="134">
        <f t="shared" si="30"/>
        <v>8692.3244062798767</v>
      </c>
      <c r="K79" s="134">
        <f t="shared" si="31"/>
        <v>26134.193786445303</v>
      </c>
      <c r="L79" s="167">
        <f t="shared" si="32"/>
        <v>7.199172805997156E-2</v>
      </c>
      <c r="O79" s="45"/>
      <c r="P79" s="45"/>
      <c r="Q79" s="45"/>
    </row>
    <row r="80" spans="2:17">
      <c r="B80" s="537"/>
      <c r="C80" s="552"/>
      <c r="D80" s="562"/>
      <c r="E80" s="541" t="s">
        <v>134</v>
      </c>
      <c r="F80" s="542"/>
      <c r="G80" s="405">
        <v>57966</v>
      </c>
      <c r="H80" s="405">
        <v>962028849.99999905</v>
      </c>
      <c r="I80" s="405">
        <v>11512</v>
      </c>
      <c r="J80" s="118">
        <f t="shared" si="30"/>
        <v>16596.433253976451</v>
      </c>
      <c r="K80" s="118">
        <f t="shared" si="31"/>
        <v>83567.481758165304</v>
      </c>
      <c r="L80" s="165">
        <f t="shared" si="32"/>
        <v>0.4959717375382362</v>
      </c>
    </row>
    <row r="81" spans="2:12">
      <c r="B81" s="535">
        <v>12</v>
      </c>
      <c r="C81" s="550" t="s">
        <v>83</v>
      </c>
      <c r="D81" s="560">
        <f>市区町村別_歯科医療費!$D$17</f>
        <v>12001</v>
      </c>
      <c r="E81" s="221">
        <v>1101</v>
      </c>
      <c r="F81" s="237" t="s">
        <v>124</v>
      </c>
      <c r="G81" s="131">
        <v>6104</v>
      </c>
      <c r="H81" s="131">
        <v>51342014.279609203</v>
      </c>
      <c r="I81" s="131">
        <v>2832</v>
      </c>
      <c r="J81" s="131">
        <f>IFERROR(H81/G81,"-")</f>
        <v>8411.2081060958717</v>
      </c>
      <c r="K81" s="131">
        <f>IFERROR(H81/I81,"-")</f>
        <v>18129.242330370482</v>
      </c>
      <c r="L81" s="99">
        <f>IFERROR(I81/$D$81,"-")</f>
        <v>0.23598033497208565</v>
      </c>
    </row>
    <row r="82" spans="2:12">
      <c r="B82" s="536"/>
      <c r="C82" s="551"/>
      <c r="D82" s="561"/>
      <c r="E82" s="220">
        <v>1102</v>
      </c>
      <c r="F82" s="238" t="s">
        <v>125</v>
      </c>
      <c r="G82" s="132">
        <v>27466</v>
      </c>
      <c r="H82" s="132">
        <v>210294500.65542999</v>
      </c>
      <c r="I82" s="132">
        <v>5278</v>
      </c>
      <c r="J82" s="132">
        <f t="shared" ref="J82:J87" si="33">IFERROR(H82/G82,"-")</f>
        <v>7656.5390175282164</v>
      </c>
      <c r="K82" s="132">
        <f t="shared" ref="K82:K87" si="34">IFERROR(H82/I82,"-")</f>
        <v>39843.596183294809</v>
      </c>
      <c r="L82" s="100">
        <f t="shared" ref="L82:L87" si="35">IFERROR(I82/$D$81,"-")</f>
        <v>0.4397966836096992</v>
      </c>
    </row>
    <row r="83" spans="2:12" ht="24">
      <c r="B83" s="536"/>
      <c r="C83" s="551"/>
      <c r="D83" s="561"/>
      <c r="E83" s="220">
        <v>1103</v>
      </c>
      <c r="F83" s="239" t="s">
        <v>126</v>
      </c>
      <c r="G83" s="132">
        <v>10932</v>
      </c>
      <c r="H83" s="132">
        <v>111236973.476431</v>
      </c>
      <c r="I83" s="132">
        <v>3485</v>
      </c>
      <c r="J83" s="132">
        <f t="shared" si="33"/>
        <v>10175.354324591201</v>
      </c>
      <c r="K83" s="132">
        <f t="shared" si="34"/>
        <v>31918.787224226973</v>
      </c>
      <c r="L83" s="100">
        <f t="shared" si="35"/>
        <v>0.29039246729439211</v>
      </c>
    </row>
    <row r="84" spans="2:12" ht="24">
      <c r="B84" s="536"/>
      <c r="C84" s="551"/>
      <c r="D84" s="561"/>
      <c r="E84" s="220">
        <v>1113</v>
      </c>
      <c r="F84" s="239" t="s">
        <v>127</v>
      </c>
      <c r="G84" s="132">
        <v>3964</v>
      </c>
      <c r="H84" s="132">
        <v>20589554.423493098</v>
      </c>
      <c r="I84" s="132">
        <v>1224</v>
      </c>
      <c r="J84" s="132">
        <f t="shared" si="33"/>
        <v>5194.1358283282289</v>
      </c>
      <c r="K84" s="132">
        <f t="shared" si="34"/>
        <v>16821.531391742727</v>
      </c>
      <c r="L84" s="101">
        <f t="shared" si="35"/>
        <v>0.10199150070827431</v>
      </c>
    </row>
    <row r="85" spans="2:12" ht="24">
      <c r="B85" s="536"/>
      <c r="C85" s="551"/>
      <c r="D85" s="561"/>
      <c r="E85" s="220">
        <v>1905</v>
      </c>
      <c r="F85" s="239" t="s">
        <v>128</v>
      </c>
      <c r="G85" s="132">
        <v>12981</v>
      </c>
      <c r="H85" s="132">
        <v>83118763.589440703</v>
      </c>
      <c r="I85" s="132">
        <v>3440</v>
      </c>
      <c r="J85" s="132">
        <f t="shared" si="33"/>
        <v>6403.1094360558282</v>
      </c>
      <c r="K85" s="132">
        <f t="shared" si="34"/>
        <v>24162.431276000203</v>
      </c>
      <c r="L85" s="100">
        <f t="shared" si="35"/>
        <v>0.28664277976835262</v>
      </c>
    </row>
    <row r="86" spans="2:12">
      <c r="B86" s="536"/>
      <c r="C86" s="551"/>
      <c r="D86" s="561"/>
      <c r="E86" s="235" t="s">
        <v>238</v>
      </c>
      <c r="F86" s="236" t="s">
        <v>239</v>
      </c>
      <c r="G86" s="133">
        <v>3502</v>
      </c>
      <c r="H86" s="133">
        <v>29153893.575595099</v>
      </c>
      <c r="I86" s="133">
        <v>1139</v>
      </c>
      <c r="J86" s="134">
        <f t="shared" si="33"/>
        <v>8324.9267777256136</v>
      </c>
      <c r="K86" s="134">
        <f t="shared" si="34"/>
        <v>25596.043525544424</v>
      </c>
      <c r="L86" s="167">
        <f t="shared" si="35"/>
        <v>9.4908757603533039E-2</v>
      </c>
    </row>
    <row r="87" spans="2:12">
      <c r="B87" s="537"/>
      <c r="C87" s="552"/>
      <c r="D87" s="562"/>
      <c r="E87" s="541" t="s">
        <v>134</v>
      </c>
      <c r="F87" s="542"/>
      <c r="G87" s="405">
        <v>31117</v>
      </c>
      <c r="H87" s="405">
        <v>505735699.99999899</v>
      </c>
      <c r="I87" s="405">
        <v>5924</v>
      </c>
      <c r="J87" s="121">
        <f t="shared" si="33"/>
        <v>16252.713950573609</v>
      </c>
      <c r="K87" s="121">
        <f t="shared" si="34"/>
        <v>85370.644834571067</v>
      </c>
      <c r="L87" s="97">
        <f t="shared" si="35"/>
        <v>0.49362553120573288</v>
      </c>
    </row>
    <row r="88" spans="2:12">
      <c r="B88" s="535">
        <v>13</v>
      </c>
      <c r="C88" s="550" t="s">
        <v>84</v>
      </c>
      <c r="D88" s="560">
        <f>市区町村別_歯科医療費!$D$18</f>
        <v>20792</v>
      </c>
      <c r="E88" s="221">
        <v>1101</v>
      </c>
      <c r="F88" s="237" t="s">
        <v>124</v>
      </c>
      <c r="G88" s="131">
        <v>11484</v>
      </c>
      <c r="H88" s="131">
        <v>101374835.764954</v>
      </c>
      <c r="I88" s="131">
        <v>5101</v>
      </c>
      <c r="J88" s="131">
        <f>IFERROR(H88/G88,"-")</f>
        <v>8827.4848280175902</v>
      </c>
      <c r="K88" s="131">
        <f>IFERROR(H88/I88,"-")</f>
        <v>19873.522008420703</v>
      </c>
      <c r="L88" s="99">
        <f>IFERROR(I88/$D$88,"-")</f>
        <v>0.24533474413235859</v>
      </c>
    </row>
    <row r="89" spans="2:12">
      <c r="B89" s="536"/>
      <c r="C89" s="551"/>
      <c r="D89" s="561"/>
      <c r="E89" s="220">
        <v>1102</v>
      </c>
      <c r="F89" s="238" t="s">
        <v>125</v>
      </c>
      <c r="G89" s="132">
        <v>46998</v>
      </c>
      <c r="H89" s="132">
        <v>387774859.48806399</v>
      </c>
      <c r="I89" s="132">
        <v>9226</v>
      </c>
      <c r="J89" s="132">
        <f t="shared" ref="J89:J94" si="36">IFERROR(H89/G89,"-")</f>
        <v>8250.8800265556838</v>
      </c>
      <c r="K89" s="132">
        <f t="shared" ref="K89:K94" si="37">IFERROR(H89/I89,"-")</f>
        <v>42030.658951665289</v>
      </c>
      <c r="L89" s="100">
        <f t="shared" ref="L89:L94" si="38">IFERROR(I89/$D$88,"-")</f>
        <v>0.44372835706040786</v>
      </c>
    </row>
    <row r="90" spans="2:12" ht="24">
      <c r="B90" s="536"/>
      <c r="C90" s="551"/>
      <c r="D90" s="561"/>
      <c r="E90" s="220">
        <v>1103</v>
      </c>
      <c r="F90" s="239" t="s">
        <v>126</v>
      </c>
      <c r="G90" s="132">
        <v>20398</v>
      </c>
      <c r="H90" s="132">
        <v>220257752.022421</v>
      </c>
      <c r="I90" s="132">
        <v>6458</v>
      </c>
      <c r="J90" s="132">
        <f t="shared" si="36"/>
        <v>10798.007256712472</v>
      </c>
      <c r="K90" s="132">
        <f t="shared" si="37"/>
        <v>34106.186438900746</v>
      </c>
      <c r="L90" s="100">
        <f t="shared" si="38"/>
        <v>0.3106002308580223</v>
      </c>
    </row>
    <row r="91" spans="2:12" ht="24">
      <c r="B91" s="536"/>
      <c r="C91" s="551"/>
      <c r="D91" s="561"/>
      <c r="E91" s="220">
        <v>1113</v>
      </c>
      <c r="F91" s="239" t="s">
        <v>127</v>
      </c>
      <c r="G91" s="132">
        <v>8010</v>
      </c>
      <c r="H91" s="132">
        <v>46491671.132824399</v>
      </c>
      <c r="I91" s="132">
        <v>2366</v>
      </c>
      <c r="J91" s="132">
        <f t="shared" si="36"/>
        <v>5804.2036370567293</v>
      </c>
      <c r="K91" s="132">
        <f t="shared" si="37"/>
        <v>19649.903268311242</v>
      </c>
      <c r="L91" s="101">
        <f t="shared" si="38"/>
        <v>0.11379376683339747</v>
      </c>
    </row>
    <row r="92" spans="2:12" ht="24">
      <c r="B92" s="536"/>
      <c r="C92" s="551"/>
      <c r="D92" s="561"/>
      <c r="E92" s="220">
        <v>1905</v>
      </c>
      <c r="F92" s="239" t="s">
        <v>128</v>
      </c>
      <c r="G92" s="132">
        <v>20977</v>
      </c>
      <c r="H92" s="132">
        <v>139922787.152807</v>
      </c>
      <c r="I92" s="132">
        <v>5750</v>
      </c>
      <c r="J92" s="132">
        <f t="shared" si="36"/>
        <v>6670.2954260765118</v>
      </c>
      <c r="K92" s="132">
        <f t="shared" si="37"/>
        <v>24334.397765705566</v>
      </c>
      <c r="L92" s="100">
        <f t="shared" si="38"/>
        <v>0.27654867256637167</v>
      </c>
    </row>
    <row r="93" spans="2:12">
      <c r="B93" s="536"/>
      <c r="C93" s="551"/>
      <c r="D93" s="561"/>
      <c r="E93" s="235" t="s">
        <v>238</v>
      </c>
      <c r="F93" s="236" t="s">
        <v>239</v>
      </c>
      <c r="G93" s="133">
        <v>6331</v>
      </c>
      <c r="H93" s="133">
        <v>67102524.438927501</v>
      </c>
      <c r="I93" s="133">
        <v>1904</v>
      </c>
      <c r="J93" s="134">
        <f t="shared" si="36"/>
        <v>10599.040347327042</v>
      </c>
      <c r="K93" s="134">
        <f t="shared" si="37"/>
        <v>35242.92249943671</v>
      </c>
      <c r="L93" s="167">
        <f t="shared" si="38"/>
        <v>9.1573682185455946E-2</v>
      </c>
    </row>
    <row r="94" spans="2:12">
      <c r="B94" s="537"/>
      <c r="C94" s="552"/>
      <c r="D94" s="562"/>
      <c r="E94" s="541" t="s">
        <v>134</v>
      </c>
      <c r="F94" s="542"/>
      <c r="G94" s="405">
        <v>54213</v>
      </c>
      <c r="H94" s="405">
        <v>962924429.99999905</v>
      </c>
      <c r="I94" s="405">
        <v>10470</v>
      </c>
      <c r="J94" s="118">
        <f t="shared" si="36"/>
        <v>17761.873166952559</v>
      </c>
      <c r="K94" s="118">
        <f t="shared" si="37"/>
        <v>91969.859598853771</v>
      </c>
      <c r="L94" s="165">
        <f t="shared" si="38"/>
        <v>0.50355906117737592</v>
      </c>
    </row>
    <row r="95" spans="2:12">
      <c r="B95" s="535">
        <v>14</v>
      </c>
      <c r="C95" s="550" t="s">
        <v>85</v>
      </c>
      <c r="D95" s="560">
        <f>市区町村別_歯科医療費!$D$19</f>
        <v>15727</v>
      </c>
      <c r="E95" s="221">
        <v>1101</v>
      </c>
      <c r="F95" s="237" t="s">
        <v>124</v>
      </c>
      <c r="G95" s="131">
        <v>8198</v>
      </c>
      <c r="H95" s="131">
        <v>70380794.014978394</v>
      </c>
      <c r="I95" s="131">
        <v>3645</v>
      </c>
      <c r="J95" s="131">
        <f>IFERROR(H95/G95,"-")</f>
        <v>8585.1175914830928</v>
      </c>
      <c r="K95" s="131">
        <f>IFERROR(H95/I95,"-")</f>
        <v>19308.859812065402</v>
      </c>
      <c r="L95" s="99">
        <f>IFERROR(I95/$D$95,"-")</f>
        <v>0.23176702486170281</v>
      </c>
    </row>
    <row r="96" spans="2:12">
      <c r="B96" s="536"/>
      <c r="C96" s="551"/>
      <c r="D96" s="561"/>
      <c r="E96" s="220">
        <v>1102</v>
      </c>
      <c r="F96" s="238" t="s">
        <v>125</v>
      </c>
      <c r="G96" s="132">
        <v>34911</v>
      </c>
      <c r="H96" s="132">
        <v>296841941.70026898</v>
      </c>
      <c r="I96" s="132">
        <v>6914</v>
      </c>
      <c r="J96" s="132">
        <f t="shared" ref="J96:J101" si="39">IFERROR(H96/G96,"-")</f>
        <v>8502.8197903316723</v>
      </c>
      <c r="K96" s="132">
        <f t="shared" ref="K96:K101" si="40">IFERROR(H96/I96,"-")</f>
        <v>42933.459893009691</v>
      </c>
      <c r="L96" s="100">
        <f t="shared" ref="L96:L101" si="41">IFERROR(I96/$D$95,"-")</f>
        <v>0.43962612068417373</v>
      </c>
    </row>
    <row r="97" spans="2:12" ht="24">
      <c r="B97" s="536"/>
      <c r="C97" s="551"/>
      <c r="D97" s="561"/>
      <c r="E97" s="220">
        <v>1103</v>
      </c>
      <c r="F97" s="239" t="s">
        <v>126</v>
      </c>
      <c r="G97" s="132">
        <v>14113</v>
      </c>
      <c r="H97" s="132">
        <v>151575860.99116001</v>
      </c>
      <c r="I97" s="132">
        <v>4501</v>
      </c>
      <c r="J97" s="132">
        <f t="shared" si="39"/>
        <v>10740.158789141926</v>
      </c>
      <c r="K97" s="132">
        <f t="shared" si="40"/>
        <v>33676.041100013332</v>
      </c>
      <c r="L97" s="100">
        <f t="shared" si="41"/>
        <v>0.28619571437654989</v>
      </c>
    </row>
    <row r="98" spans="2:12" ht="24">
      <c r="B98" s="536"/>
      <c r="C98" s="551"/>
      <c r="D98" s="561"/>
      <c r="E98" s="220">
        <v>1113</v>
      </c>
      <c r="F98" s="239" t="s">
        <v>127</v>
      </c>
      <c r="G98" s="132">
        <v>5143</v>
      </c>
      <c r="H98" s="132">
        <v>28858230.155448701</v>
      </c>
      <c r="I98" s="132">
        <v>1711</v>
      </c>
      <c r="J98" s="132">
        <f t="shared" si="39"/>
        <v>5611.1666644854558</v>
      </c>
      <c r="K98" s="132">
        <f t="shared" si="40"/>
        <v>16866.29465543466</v>
      </c>
      <c r="L98" s="101">
        <f t="shared" si="41"/>
        <v>0.10879379411203663</v>
      </c>
    </row>
    <row r="99" spans="2:12" ht="24">
      <c r="B99" s="536"/>
      <c r="C99" s="551"/>
      <c r="D99" s="561"/>
      <c r="E99" s="220">
        <v>1905</v>
      </c>
      <c r="F99" s="239" t="s">
        <v>128</v>
      </c>
      <c r="G99" s="132">
        <v>13817</v>
      </c>
      <c r="H99" s="132">
        <v>88174856.960452899</v>
      </c>
      <c r="I99" s="132">
        <v>4066</v>
      </c>
      <c r="J99" s="132">
        <f t="shared" si="39"/>
        <v>6381.620971300058</v>
      </c>
      <c r="K99" s="132">
        <f t="shared" si="40"/>
        <v>21685.896940593433</v>
      </c>
      <c r="L99" s="100">
        <f t="shared" si="41"/>
        <v>0.25853627519552363</v>
      </c>
    </row>
    <row r="100" spans="2:12">
      <c r="B100" s="536"/>
      <c r="C100" s="551"/>
      <c r="D100" s="561"/>
      <c r="E100" s="235" t="s">
        <v>238</v>
      </c>
      <c r="F100" s="236" t="s">
        <v>239</v>
      </c>
      <c r="G100" s="133">
        <v>3739</v>
      </c>
      <c r="H100" s="133">
        <v>36561716.177689299</v>
      </c>
      <c r="I100" s="133">
        <v>1350</v>
      </c>
      <c r="J100" s="134">
        <f t="shared" si="39"/>
        <v>9778.4745059345551</v>
      </c>
      <c r="K100" s="134">
        <f t="shared" si="40"/>
        <v>27082.752724214297</v>
      </c>
      <c r="L100" s="167">
        <f t="shared" si="41"/>
        <v>8.5839638837667709E-2</v>
      </c>
    </row>
    <row r="101" spans="2:12">
      <c r="B101" s="537"/>
      <c r="C101" s="552"/>
      <c r="D101" s="562"/>
      <c r="E101" s="541" t="s">
        <v>134</v>
      </c>
      <c r="F101" s="542"/>
      <c r="G101" s="405">
        <v>39951</v>
      </c>
      <c r="H101" s="405">
        <v>672393399.99999905</v>
      </c>
      <c r="I101" s="405">
        <v>7733</v>
      </c>
      <c r="J101" s="121">
        <f t="shared" si="39"/>
        <v>16830.452304072463</v>
      </c>
      <c r="K101" s="121">
        <f t="shared" si="40"/>
        <v>86951.170309064924</v>
      </c>
      <c r="L101" s="97">
        <f t="shared" si="41"/>
        <v>0.49170216824569213</v>
      </c>
    </row>
    <row r="102" spans="2:12">
      <c r="B102" s="535">
        <v>15</v>
      </c>
      <c r="C102" s="550" t="s">
        <v>86</v>
      </c>
      <c r="D102" s="560">
        <f>市区町村別_歯科医療費!$D$20</f>
        <v>25355</v>
      </c>
      <c r="E102" s="221">
        <v>1101</v>
      </c>
      <c r="F102" s="237" t="s">
        <v>124</v>
      </c>
      <c r="G102" s="131">
        <v>12956</v>
      </c>
      <c r="H102" s="131">
        <v>111163478.31021699</v>
      </c>
      <c r="I102" s="131">
        <v>6225</v>
      </c>
      <c r="J102" s="131">
        <f>IFERROR(H102/G102,"-")</f>
        <v>8580.0770538914003</v>
      </c>
      <c r="K102" s="131">
        <f>IFERROR(H102/I102,"-")</f>
        <v>17857.586877143291</v>
      </c>
      <c r="L102" s="99">
        <f>IFERROR(I102/$D$102,"-")</f>
        <v>0.24551370538355355</v>
      </c>
    </row>
    <row r="103" spans="2:12">
      <c r="B103" s="536"/>
      <c r="C103" s="551"/>
      <c r="D103" s="561"/>
      <c r="E103" s="220">
        <v>1102</v>
      </c>
      <c r="F103" s="238" t="s">
        <v>125</v>
      </c>
      <c r="G103" s="132">
        <v>58455</v>
      </c>
      <c r="H103" s="132">
        <v>468434020.08906198</v>
      </c>
      <c r="I103" s="132">
        <v>11728</v>
      </c>
      <c r="J103" s="132">
        <f t="shared" ref="J103:J108" si="42">IFERROR(H103/G103,"-")</f>
        <v>8013.5834417767855</v>
      </c>
      <c r="K103" s="132">
        <f t="shared" ref="K103:K108" si="43">IFERROR(H103/I103,"-")</f>
        <v>39941.509216325205</v>
      </c>
      <c r="L103" s="100">
        <f t="shared" ref="L103:L108" si="44">IFERROR(I103/$D$102,"-")</f>
        <v>0.46255176493788208</v>
      </c>
    </row>
    <row r="104" spans="2:12" ht="24">
      <c r="B104" s="536"/>
      <c r="C104" s="551"/>
      <c r="D104" s="561"/>
      <c r="E104" s="220">
        <v>1103</v>
      </c>
      <c r="F104" s="239" t="s">
        <v>126</v>
      </c>
      <c r="G104" s="132">
        <v>23994</v>
      </c>
      <c r="H104" s="132">
        <v>250185399.004334</v>
      </c>
      <c r="I104" s="132">
        <v>7765</v>
      </c>
      <c r="J104" s="132">
        <f t="shared" si="42"/>
        <v>10426.998374774277</v>
      </c>
      <c r="K104" s="132">
        <f t="shared" si="43"/>
        <v>32219.626401073278</v>
      </c>
      <c r="L104" s="100">
        <f t="shared" si="44"/>
        <v>0.30625123249852099</v>
      </c>
    </row>
    <row r="105" spans="2:12" ht="24">
      <c r="B105" s="536"/>
      <c r="C105" s="551"/>
      <c r="D105" s="561"/>
      <c r="E105" s="220">
        <v>1113</v>
      </c>
      <c r="F105" s="239" t="s">
        <v>127</v>
      </c>
      <c r="G105" s="132">
        <v>8481</v>
      </c>
      <c r="H105" s="132">
        <v>44995207.895335898</v>
      </c>
      <c r="I105" s="132">
        <v>2780</v>
      </c>
      <c r="J105" s="132">
        <f t="shared" si="42"/>
        <v>5305.4130285739766</v>
      </c>
      <c r="K105" s="132">
        <f t="shared" si="43"/>
        <v>16185.326581056079</v>
      </c>
      <c r="L105" s="101">
        <f t="shared" si="44"/>
        <v>0.10964306842831789</v>
      </c>
    </row>
    <row r="106" spans="2:12" ht="24">
      <c r="B106" s="536"/>
      <c r="C106" s="551"/>
      <c r="D106" s="561"/>
      <c r="E106" s="220">
        <v>1905</v>
      </c>
      <c r="F106" s="239" t="s">
        <v>128</v>
      </c>
      <c r="G106" s="132">
        <v>25754</v>
      </c>
      <c r="H106" s="132">
        <v>161144127.02372599</v>
      </c>
      <c r="I106" s="132">
        <v>7169</v>
      </c>
      <c r="J106" s="132">
        <f t="shared" si="42"/>
        <v>6257.0523811340372</v>
      </c>
      <c r="K106" s="132">
        <f t="shared" si="43"/>
        <v>22477.908637707627</v>
      </c>
      <c r="L106" s="100">
        <f t="shared" si="44"/>
        <v>0.28274502070597513</v>
      </c>
    </row>
    <row r="107" spans="2:12">
      <c r="B107" s="536"/>
      <c r="C107" s="551"/>
      <c r="D107" s="561"/>
      <c r="E107" s="235" t="s">
        <v>238</v>
      </c>
      <c r="F107" s="236" t="s">
        <v>239</v>
      </c>
      <c r="G107" s="133">
        <v>5671</v>
      </c>
      <c r="H107" s="133">
        <v>49067637.677322298</v>
      </c>
      <c r="I107" s="133">
        <v>1735</v>
      </c>
      <c r="J107" s="134">
        <f t="shared" si="42"/>
        <v>8652.3783596054127</v>
      </c>
      <c r="K107" s="134">
        <f t="shared" si="43"/>
        <v>28281.059180012853</v>
      </c>
      <c r="L107" s="167">
        <f t="shared" si="44"/>
        <v>6.8428317886018539E-2</v>
      </c>
    </row>
    <row r="108" spans="2:12">
      <c r="B108" s="537"/>
      <c r="C108" s="552"/>
      <c r="D108" s="562"/>
      <c r="E108" s="541" t="s">
        <v>134</v>
      </c>
      <c r="F108" s="542"/>
      <c r="G108" s="405">
        <v>66274</v>
      </c>
      <c r="H108" s="405">
        <v>1084989869.99999</v>
      </c>
      <c r="I108" s="405">
        <v>12957</v>
      </c>
      <c r="J108" s="118">
        <f t="shared" si="42"/>
        <v>16371.274858918881</v>
      </c>
      <c r="K108" s="118">
        <f t="shared" si="43"/>
        <v>83737.737902291425</v>
      </c>
      <c r="L108" s="165">
        <f t="shared" si="44"/>
        <v>0.51102346677183985</v>
      </c>
    </row>
    <row r="109" spans="2:12">
      <c r="B109" s="535">
        <v>16</v>
      </c>
      <c r="C109" s="550" t="s">
        <v>62</v>
      </c>
      <c r="D109" s="560">
        <f>市区町村別_歯科医療費!$D$21</f>
        <v>16971</v>
      </c>
      <c r="E109" s="221">
        <v>1101</v>
      </c>
      <c r="F109" s="237" t="s">
        <v>124</v>
      </c>
      <c r="G109" s="131">
        <v>9174</v>
      </c>
      <c r="H109" s="131">
        <v>76353069.038516998</v>
      </c>
      <c r="I109" s="131">
        <v>4165</v>
      </c>
      <c r="J109" s="131">
        <f>IFERROR(H109/G109,"-")</f>
        <v>8322.767499293328</v>
      </c>
      <c r="K109" s="131">
        <f>IFERROR(H109/I109,"-")</f>
        <v>18332.069397002881</v>
      </c>
      <c r="L109" s="99">
        <f>IFERROR(I109/$D$109,"-")</f>
        <v>0.24541865535324967</v>
      </c>
    </row>
    <row r="110" spans="2:12">
      <c r="B110" s="536"/>
      <c r="C110" s="551"/>
      <c r="D110" s="561"/>
      <c r="E110" s="220">
        <v>1102</v>
      </c>
      <c r="F110" s="238" t="s">
        <v>125</v>
      </c>
      <c r="G110" s="132">
        <v>39643</v>
      </c>
      <c r="H110" s="132">
        <v>324245512.66640598</v>
      </c>
      <c r="I110" s="132">
        <v>7892</v>
      </c>
      <c r="J110" s="132">
        <f t="shared" ref="J110:J115" si="45">IFERROR(H110/G110,"-")</f>
        <v>8179.1366109125438</v>
      </c>
      <c r="K110" s="132">
        <f t="shared" ref="K110:K115" si="46">IFERROR(H110/I110,"-")</f>
        <v>41085.341189357066</v>
      </c>
      <c r="L110" s="100">
        <f t="shared" ref="L110:L115" si="47">IFERROR(I110/$D$109,"-")</f>
        <v>0.46502857816274823</v>
      </c>
    </row>
    <row r="111" spans="2:12" ht="24">
      <c r="B111" s="536"/>
      <c r="C111" s="551"/>
      <c r="D111" s="561"/>
      <c r="E111" s="220">
        <v>1103</v>
      </c>
      <c r="F111" s="239" t="s">
        <v>126</v>
      </c>
      <c r="G111" s="132">
        <v>14700</v>
      </c>
      <c r="H111" s="132">
        <v>150871447.55180699</v>
      </c>
      <c r="I111" s="132">
        <v>4856</v>
      </c>
      <c r="J111" s="132">
        <f t="shared" si="45"/>
        <v>10263.363779034489</v>
      </c>
      <c r="K111" s="132">
        <f t="shared" si="46"/>
        <v>31069.078985133234</v>
      </c>
      <c r="L111" s="100">
        <f t="shared" si="47"/>
        <v>0.28613517176359671</v>
      </c>
    </row>
    <row r="112" spans="2:12" ht="24">
      <c r="B112" s="536"/>
      <c r="C112" s="551"/>
      <c r="D112" s="561"/>
      <c r="E112" s="220">
        <v>1113</v>
      </c>
      <c r="F112" s="239" t="s">
        <v>127</v>
      </c>
      <c r="G112" s="132">
        <v>7846</v>
      </c>
      <c r="H112" s="132">
        <v>39255920.2827769</v>
      </c>
      <c r="I112" s="132">
        <v>2265</v>
      </c>
      <c r="J112" s="132">
        <f t="shared" si="45"/>
        <v>5003.3036302290211</v>
      </c>
      <c r="K112" s="132">
        <f t="shared" si="46"/>
        <v>17331.532133676334</v>
      </c>
      <c r="L112" s="101">
        <f t="shared" si="47"/>
        <v>0.13346296623652112</v>
      </c>
    </row>
    <row r="113" spans="2:12" ht="24">
      <c r="B113" s="536"/>
      <c r="C113" s="551"/>
      <c r="D113" s="561"/>
      <c r="E113" s="220">
        <v>1905</v>
      </c>
      <c r="F113" s="239" t="s">
        <v>128</v>
      </c>
      <c r="G113" s="132">
        <v>16247</v>
      </c>
      <c r="H113" s="132">
        <v>106704365.362831</v>
      </c>
      <c r="I113" s="132">
        <v>4492</v>
      </c>
      <c r="J113" s="132">
        <f t="shared" si="45"/>
        <v>6567.6349703225824</v>
      </c>
      <c r="K113" s="132">
        <f t="shared" si="46"/>
        <v>23754.311078101291</v>
      </c>
      <c r="L113" s="100">
        <f t="shared" si="47"/>
        <v>0.2646868186907077</v>
      </c>
    </row>
    <row r="114" spans="2:12">
      <c r="B114" s="536"/>
      <c r="C114" s="551"/>
      <c r="D114" s="561"/>
      <c r="E114" s="235" t="s">
        <v>238</v>
      </c>
      <c r="F114" s="236" t="s">
        <v>239</v>
      </c>
      <c r="G114" s="133">
        <v>4023</v>
      </c>
      <c r="H114" s="133">
        <v>51066555.097660303</v>
      </c>
      <c r="I114" s="133">
        <v>1381</v>
      </c>
      <c r="J114" s="134">
        <f t="shared" si="45"/>
        <v>12693.650285274745</v>
      </c>
      <c r="K114" s="134">
        <f t="shared" si="46"/>
        <v>36977.954451600512</v>
      </c>
      <c r="L114" s="167">
        <f t="shared" si="47"/>
        <v>8.1374108773790588E-2</v>
      </c>
    </row>
    <row r="115" spans="2:12">
      <c r="B115" s="537"/>
      <c r="C115" s="552"/>
      <c r="D115" s="562"/>
      <c r="E115" s="541" t="s">
        <v>134</v>
      </c>
      <c r="F115" s="542"/>
      <c r="G115" s="405">
        <v>44926</v>
      </c>
      <c r="H115" s="405">
        <v>748496869.99999905</v>
      </c>
      <c r="I115" s="405">
        <v>8761</v>
      </c>
      <c r="J115" s="118">
        <f t="shared" si="45"/>
        <v>16660.661309709278</v>
      </c>
      <c r="K115" s="118">
        <f t="shared" si="46"/>
        <v>85435.095308754593</v>
      </c>
      <c r="L115" s="165">
        <f t="shared" si="47"/>
        <v>0.51623357492192568</v>
      </c>
    </row>
    <row r="116" spans="2:12">
      <c r="B116" s="535">
        <v>17</v>
      </c>
      <c r="C116" s="550" t="s">
        <v>87</v>
      </c>
      <c r="D116" s="560">
        <f>市区町村別_歯科医療費!$D$22</f>
        <v>23970</v>
      </c>
      <c r="E116" s="221">
        <v>1101</v>
      </c>
      <c r="F116" s="237" t="s">
        <v>124</v>
      </c>
      <c r="G116" s="131">
        <v>13012</v>
      </c>
      <c r="H116" s="131">
        <v>109438993.31160501</v>
      </c>
      <c r="I116" s="131">
        <v>5799</v>
      </c>
      <c r="J116" s="131">
        <f>IFERROR(H116/G116,"-")</f>
        <v>8410.6204512453896</v>
      </c>
      <c r="K116" s="131">
        <f>IFERROR(H116/I116,"-")</f>
        <v>18872.045751268324</v>
      </c>
      <c r="L116" s="99">
        <f>IFERROR(I116/$D$116,"-")</f>
        <v>0.24192740926157696</v>
      </c>
    </row>
    <row r="117" spans="2:12">
      <c r="B117" s="536"/>
      <c r="C117" s="551"/>
      <c r="D117" s="561"/>
      <c r="E117" s="220">
        <v>1102</v>
      </c>
      <c r="F117" s="238" t="s">
        <v>125</v>
      </c>
      <c r="G117" s="132">
        <v>56349</v>
      </c>
      <c r="H117" s="132">
        <v>456303618.98537701</v>
      </c>
      <c r="I117" s="132">
        <v>10804</v>
      </c>
      <c r="J117" s="132">
        <f t="shared" ref="J117:J122" si="48">IFERROR(H117/G117,"-")</f>
        <v>8097.8121880668159</v>
      </c>
      <c r="K117" s="132">
        <f t="shared" ref="K117:K122" si="49">IFERROR(H117/I117,"-")</f>
        <v>42234.692612493243</v>
      </c>
      <c r="L117" s="100">
        <f t="shared" ref="L117:L122" si="50">IFERROR(I117/$D$116,"-")</f>
        <v>0.45073007926574887</v>
      </c>
    </row>
    <row r="118" spans="2:12" ht="24">
      <c r="B118" s="536"/>
      <c r="C118" s="551"/>
      <c r="D118" s="561"/>
      <c r="E118" s="220">
        <v>1103</v>
      </c>
      <c r="F118" s="239" t="s">
        <v>126</v>
      </c>
      <c r="G118" s="132">
        <v>22152</v>
      </c>
      <c r="H118" s="132">
        <v>237876254.08716401</v>
      </c>
      <c r="I118" s="132">
        <v>7101</v>
      </c>
      <c r="J118" s="132">
        <f t="shared" si="48"/>
        <v>10738.364666267787</v>
      </c>
      <c r="K118" s="132">
        <f t="shared" si="49"/>
        <v>33498.979592615688</v>
      </c>
      <c r="L118" s="100">
        <f t="shared" si="50"/>
        <v>0.29624530663329163</v>
      </c>
    </row>
    <row r="119" spans="2:12" ht="24">
      <c r="B119" s="536"/>
      <c r="C119" s="551"/>
      <c r="D119" s="561"/>
      <c r="E119" s="220">
        <v>1113</v>
      </c>
      <c r="F119" s="239" t="s">
        <v>127</v>
      </c>
      <c r="G119" s="132">
        <v>10723</v>
      </c>
      <c r="H119" s="132">
        <v>53362228.728030801</v>
      </c>
      <c r="I119" s="132">
        <v>3010</v>
      </c>
      <c r="J119" s="132">
        <f t="shared" si="48"/>
        <v>4976.4271871706424</v>
      </c>
      <c r="K119" s="132">
        <f t="shared" si="49"/>
        <v>17728.315192036811</v>
      </c>
      <c r="L119" s="101">
        <f t="shared" si="50"/>
        <v>0.12557363370880267</v>
      </c>
    </row>
    <row r="120" spans="2:12" ht="24">
      <c r="B120" s="536"/>
      <c r="C120" s="551"/>
      <c r="D120" s="561"/>
      <c r="E120" s="220">
        <v>1905</v>
      </c>
      <c r="F120" s="239" t="s">
        <v>128</v>
      </c>
      <c r="G120" s="132">
        <v>24487</v>
      </c>
      <c r="H120" s="132">
        <v>158622259.516689</v>
      </c>
      <c r="I120" s="132">
        <v>6415</v>
      </c>
      <c r="J120" s="132">
        <f t="shared" si="48"/>
        <v>6477.8151474941396</v>
      </c>
      <c r="K120" s="132">
        <f t="shared" si="49"/>
        <v>24726.774671346688</v>
      </c>
      <c r="L120" s="100">
        <f t="shared" si="50"/>
        <v>0.26762619941593657</v>
      </c>
    </row>
    <row r="121" spans="2:12">
      <c r="B121" s="536"/>
      <c r="C121" s="551"/>
      <c r="D121" s="561"/>
      <c r="E121" s="235" t="s">
        <v>238</v>
      </c>
      <c r="F121" s="236" t="s">
        <v>239</v>
      </c>
      <c r="G121" s="133">
        <v>4725</v>
      </c>
      <c r="H121" s="133">
        <v>41339515.371133</v>
      </c>
      <c r="I121" s="133">
        <v>1750</v>
      </c>
      <c r="J121" s="134">
        <f t="shared" si="48"/>
        <v>8749.1037822503695</v>
      </c>
      <c r="K121" s="134">
        <f t="shared" si="49"/>
        <v>23622.580212075998</v>
      </c>
      <c r="L121" s="167">
        <f t="shared" si="50"/>
        <v>7.3007926574885279E-2</v>
      </c>
    </row>
    <row r="122" spans="2:12">
      <c r="B122" s="537"/>
      <c r="C122" s="552"/>
      <c r="D122" s="562"/>
      <c r="E122" s="541" t="s">
        <v>134</v>
      </c>
      <c r="F122" s="542"/>
      <c r="G122" s="405">
        <v>64091</v>
      </c>
      <c r="H122" s="405">
        <v>1056942869.99999</v>
      </c>
      <c r="I122" s="405">
        <v>12056</v>
      </c>
      <c r="J122" s="118">
        <f t="shared" si="48"/>
        <v>16491.283799597291</v>
      </c>
      <c r="K122" s="118">
        <f t="shared" si="49"/>
        <v>87669.448407431148</v>
      </c>
      <c r="L122" s="165">
        <f t="shared" si="50"/>
        <v>0.50296203587818111</v>
      </c>
    </row>
    <row r="123" spans="2:12">
      <c r="B123" s="535">
        <v>18</v>
      </c>
      <c r="C123" s="550" t="s">
        <v>63</v>
      </c>
      <c r="D123" s="560">
        <f>市区町村別_歯科医療費!$D$23</f>
        <v>21661</v>
      </c>
      <c r="E123" s="221">
        <v>1101</v>
      </c>
      <c r="F123" s="237" t="s">
        <v>124</v>
      </c>
      <c r="G123" s="131">
        <v>12064</v>
      </c>
      <c r="H123" s="131">
        <v>101825643.014816</v>
      </c>
      <c r="I123" s="131">
        <v>5452</v>
      </c>
      <c r="J123" s="131">
        <f>IFERROR(H123/G123,"-")</f>
        <v>8440.4544939336865</v>
      </c>
      <c r="K123" s="131">
        <f>IFERROR(H123/I123,"-")</f>
        <v>18676.750369555393</v>
      </c>
      <c r="L123" s="99">
        <f>IFERROR(I123/$D$123,"-")</f>
        <v>0.25169659757167256</v>
      </c>
    </row>
    <row r="124" spans="2:12">
      <c r="B124" s="536"/>
      <c r="C124" s="551"/>
      <c r="D124" s="561"/>
      <c r="E124" s="220">
        <v>1102</v>
      </c>
      <c r="F124" s="238" t="s">
        <v>125</v>
      </c>
      <c r="G124" s="132">
        <v>56675</v>
      </c>
      <c r="H124" s="132">
        <v>458276523.193353</v>
      </c>
      <c r="I124" s="132">
        <v>10328</v>
      </c>
      <c r="J124" s="132">
        <f t="shared" ref="J124:J129" si="51">IFERROR(H124/G124,"-")</f>
        <v>8086.0436381712043</v>
      </c>
      <c r="K124" s="132">
        <f t="shared" ref="K124:K129" si="52">IFERROR(H124/I124,"-")</f>
        <v>44372.242756908694</v>
      </c>
      <c r="L124" s="100">
        <f t="shared" ref="L124:L129" si="53">IFERROR(I124/$D$123,"-")</f>
        <v>0.47680162504039519</v>
      </c>
    </row>
    <row r="125" spans="2:12" ht="24">
      <c r="B125" s="536"/>
      <c r="C125" s="551"/>
      <c r="D125" s="561"/>
      <c r="E125" s="220">
        <v>1103</v>
      </c>
      <c r="F125" s="239" t="s">
        <v>126</v>
      </c>
      <c r="G125" s="132">
        <v>22130</v>
      </c>
      <c r="H125" s="132">
        <v>234600388.19531101</v>
      </c>
      <c r="I125" s="132">
        <v>6687</v>
      </c>
      <c r="J125" s="132">
        <f t="shared" si="51"/>
        <v>10601.011667207908</v>
      </c>
      <c r="K125" s="132">
        <f t="shared" si="52"/>
        <v>35083.054911815612</v>
      </c>
      <c r="L125" s="100">
        <f t="shared" si="53"/>
        <v>0.30871150916393519</v>
      </c>
    </row>
    <row r="126" spans="2:12" ht="24">
      <c r="B126" s="536"/>
      <c r="C126" s="551"/>
      <c r="D126" s="561"/>
      <c r="E126" s="220">
        <v>1113</v>
      </c>
      <c r="F126" s="239" t="s">
        <v>127</v>
      </c>
      <c r="G126" s="132">
        <v>10028</v>
      </c>
      <c r="H126" s="132">
        <v>53062817.340659998</v>
      </c>
      <c r="I126" s="132">
        <v>2703</v>
      </c>
      <c r="J126" s="132">
        <f t="shared" si="51"/>
        <v>5291.465630301157</v>
      </c>
      <c r="K126" s="132">
        <f t="shared" si="52"/>
        <v>19631.082996914538</v>
      </c>
      <c r="L126" s="101">
        <f t="shared" si="53"/>
        <v>0.12478648261853099</v>
      </c>
    </row>
    <row r="127" spans="2:12" ht="24">
      <c r="B127" s="536"/>
      <c r="C127" s="551"/>
      <c r="D127" s="561"/>
      <c r="E127" s="220">
        <v>1905</v>
      </c>
      <c r="F127" s="239" t="s">
        <v>128</v>
      </c>
      <c r="G127" s="132">
        <v>24153</v>
      </c>
      <c r="H127" s="132">
        <v>152866388.97594801</v>
      </c>
      <c r="I127" s="132">
        <v>6186</v>
      </c>
      <c r="J127" s="132">
        <f t="shared" si="51"/>
        <v>6329.0849573944442</v>
      </c>
      <c r="K127" s="132">
        <f t="shared" si="52"/>
        <v>24711.6697342302</v>
      </c>
      <c r="L127" s="100">
        <f t="shared" si="53"/>
        <v>0.28558238308480677</v>
      </c>
    </row>
    <row r="128" spans="2:12">
      <c r="B128" s="536"/>
      <c r="C128" s="551"/>
      <c r="D128" s="561"/>
      <c r="E128" s="235" t="s">
        <v>238</v>
      </c>
      <c r="F128" s="236" t="s">
        <v>239</v>
      </c>
      <c r="G128" s="133">
        <v>5089</v>
      </c>
      <c r="H128" s="133">
        <v>48979949.279909603</v>
      </c>
      <c r="I128" s="133">
        <v>1663</v>
      </c>
      <c r="J128" s="134">
        <f t="shared" si="51"/>
        <v>9624.6707172154856</v>
      </c>
      <c r="K128" s="134">
        <f t="shared" si="52"/>
        <v>29452.765652381</v>
      </c>
      <c r="L128" s="167">
        <f t="shared" si="53"/>
        <v>7.6773925488204608E-2</v>
      </c>
    </row>
    <row r="129" spans="2:12">
      <c r="B129" s="537"/>
      <c r="C129" s="552"/>
      <c r="D129" s="562"/>
      <c r="E129" s="541" t="s">
        <v>134</v>
      </c>
      <c r="F129" s="542"/>
      <c r="G129" s="405">
        <v>63436</v>
      </c>
      <c r="H129" s="405">
        <v>1049611709.99999</v>
      </c>
      <c r="I129" s="405">
        <v>11423</v>
      </c>
      <c r="J129" s="121">
        <f t="shared" si="51"/>
        <v>16545.994545683679</v>
      </c>
      <c r="K129" s="121">
        <f t="shared" si="52"/>
        <v>91885.818961742974</v>
      </c>
      <c r="L129" s="97">
        <f t="shared" si="53"/>
        <v>0.52735330778819078</v>
      </c>
    </row>
    <row r="130" spans="2:12">
      <c r="B130" s="535">
        <v>19</v>
      </c>
      <c r="C130" s="550" t="s">
        <v>88</v>
      </c>
      <c r="D130" s="560">
        <f>市区町村別_歯科医療費!$D$24</f>
        <v>15098</v>
      </c>
      <c r="E130" s="221">
        <v>1101</v>
      </c>
      <c r="F130" s="237" t="s">
        <v>124</v>
      </c>
      <c r="G130" s="131">
        <v>6624</v>
      </c>
      <c r="H130" s="131">
        <v>58533094.698468097</v>
      </c>
      <c r="I130" s="131">
        <v>2907</v>
      </c>
      <c r="J130" s="131">
        <f>IFERROR(H130/G130,"-")</f>
        <v>8836.5179194547254</v>
      </c>
      <c r="K130" s="131">
        <f>IFERROR(H130/I130,"-")</f>
        <v>20135.223494485068</v>
      </c>
      <c r="L130" s="99">
        <f>IFERROR(I130/$D$130,"-")</f>
        <v>0.19254205855080142</v>
      </c>
    </row>
    <row r="131" spans="2:12">
      <c r="B131" s="536"/>
      <c r="C131" s="551"/>
      <c r="D131" s="561"/>
      <c r="E131" s="220">
        <v>1102</v>
      </c>
      <c r="F131" s="238" t="s">
        <v>125</v>
      </c>
      <c r="G131" s="132">
        <v>28919</v>
      </c>
      <c r="H131" s="132">
        <v>240244067.59984401</v>
      </c>
      <c r="I131" s="132">
        <v>5442</v>
      </c>
      <c r="J131" s="132">
        <f t="shared" ref="J131:J136" si="54">IFERROR(H131/G131,"-")</f>
        <v>8307.481849297832</v>
      </c>
      <c r="K131" s="132">
        <f t="shared" ref="K131:K136" si="55">IFERROR(H131/I131,"-")</f>
        <v>44146.282175642045</v>
      </c>
      <c r="L131" s="100">
        <f t="shared" ref="L131:L136" si="56">IFERROR(I131/$D$130,"-")</f>
        <v>0.36044509206517422</v>
      </c>
    </row>
    <row r="132" spans="2:12" ht="24">
      <c r="B132" s="536"/>
      <c r="C132" s="551"/>
      <c r="D132" s="561"/>
      <c r="E132" s="220">
        <v>1103</v>
      </c>
      <c r="F132" s="239" t="s">
        <v>126</v>
      </c>
      <c r="G132" s="132">
        <v>11957</v>
      </c>
      <c r="H132" s="132">
        <v>136878159.188546</v>
      </c>
      <c r="I132" s="132">
        <v>3804</v>
      </c>
      <c r="J132" s="132">
        <f t="shared" si="54"/>
        <v>11447.533594425526</v>
      </c>
      <c r="K132" s="132">
        <f t="shared" si="55"/>
        <v>35982.691689943742</v>
      </c>
      <c r="L132" s="100">
        <f t="shared" si="56"/>
        <v>0.2519539011789641</v>
      </c>
    </row>
    <row r="133" spans="2:12" ht="24">
      <c r="B133" s="536"/>
      <c r="C133" s="551"/>
      <c r="D133" s="561"/>
      <c r="E133" s="220">
        <v>1113</v>
      </c>
      <c r="F133" s="239" t="s">
        <v>127</v>
      </c>
      <c r="G133" s="132">
        <v>6136</v>
      </c>
      <c r="H133" s="132">
        <v>36777616.427940302</v>
      </c>
      <c r="I133" s="132">
        <v>1755</v>
      </c>
      <c r="J133" s="132">
        <f t="shared" si="54"/>
        <v>5993.7445286734519</v>
      </c>
      <c r="K133" s="132">
        <f t="shared" si="55"/>
        <v>20955.90679654718</v>
      </c>
      <c r="L133" s="101">
        <f t="shared" si="56"/>
        <v>0.11624056166379652</v>
      </c>
    </row>
    <row r="134" spans="2:12" ht="24">
      <c r="B134" s="536"/>
      <c r="C134" s="551"/>
      <c r="D134" s="561"/>
      <c r="E134" s="220">
        <v>1905</v>
      </c>
      <c r="F134" s="239" t="s">
        <v>128</v>
      </c>
      <c r="G134" s="132">
        <v>12391</v>
      </c>
      <c r="H134" s="132">
        <v>82912462.107336998</v>
      </c>
      <c r="I134" s="132">
        <v>3356</v>
      </c>
      <c r="J134" s="132">
        <f t="shared" si="54"/>
        <v>6691.3455013588091</v>
      </c>
      <c r="K134" s="132">
        <f t="shared" si="55"/>
        <v>24705.739602901369</v>
      </c>
      <c r="L134" s="100">
        <f t="shared" si="56"/>
        <v>0.22228109683401776</v>
      </c>
    </row>
    <row r="135" spans="2:12">
      <c r="B135" s="536"/>
      <c r="C135" s="551"/>
      <c r="D135" s="561"/>
      <c r="E135" s="235" t="s">
        <v>238</v>
      </c>
      <c r="F135" s="236" t="s">
        <v>239</v>
      </c>
      <c r="G135" s="133">
        <v>4626</v>
      </c>
      <c r="H135" s="133">
        <v>40800229.977862902</v>
      </c>
      <c r="I135" s="133">
        <v>1235</v>
      </c>
      <c r="J135" s="134">
        <f t="shared" si="54"/>
        <v>8819.7643704848469</v>
      </c>
      <c r="K135" s="134">
        <f t="shared" si="55"/>
        <v>33036.623463856602</v>
      </c>
      <c r="L135" s="167">
        <f t="shared" si="56"/>
        <v>8.1798913763412376E-2</v>
      </c>
    </row>
    <row r="136" spans="2:12">
      <c r="B136" s="537"/>
      <c r="C136" s="552"/>
      <c r="D136" s="562"/>
      <c r="E136" s="541" t="s">
        <v>134</v>
      </c>
      <c r="F136" s="542"/>
      <c r="G136" s="405">
        <v>33244</v>
      </c>
      <c r="H136" s="405">
        <v>596145629.99999905</v>
      </c>
      <c r="I136" s="405">
        <v>6276</v>
      </c>
      <c r="J136" s="121">
        <f t="shared" si="54"/>
        <v>17932.427806521449</v>
      </c>
      <c r="K136" s="121">
        <f t="shared" si="55"/>
        <v>94988.150095602148</v>
      </c>
      <c r="L136" s="97">
        <f t="shared" si="56"/>
        <v>0.4156841965823288</v>
      </c>
    </row>
    <row r="137" spans="2:12">
      <c r="B137" s="535">
        <v>20</v>
      </c>
      <c r="C137" s="550" t="s">
        <v>89</v>
      </c>
      <c r="D137" s="560">
        <f>市区町村別_歯科医療費!$D$25</f>
        <v>22649</v>
      </c>
      <c r="E137" s="221">
        <v>1101</v>
      </c>
      <c r="F137" s="237" t="s">
        <v>124</v>
      </c>
      <c r="G137" s="131">
        <v>12501</v>
      </c>
      <c r="H137" s="131">
        <v>106720011.898072</v>
      </c>
      <c r="I137" s="131">
        <v>5698</v>
      </c>
      <c r="J137" s="131">
        <f>IFERROR(H137/G137,"-")</f>
        <v>8536.9179984058883</v>
      </c>
      <c r="K137" s="131">
        <f>IFERROR(H137/I137,"-")</f>
        <v>18729.380817492452</v>
      </c>
      <c r="L137" s="99">
        <f>IFERROR(I137/$D$137,"-")</f>
        <v>0.25157843613404568</v>
      </c>
    </row>
    <row r="138" spans="2:12">
      <c r="B138" s="536"/>
      <c r="C138" s="551"/>
      <c r="D138" s="561"/>
      <c r="E138" s="220">
        <v>1102</v>
      </c>
      <c r="F138" s="238" t="s">
        <v>125</v>
      </c>
      <c r="G138" s="132">
        <v>54369</v>
      </c>
      <c r="H138" s="132">
        <v>433670541.40446401</v>
      </c>
      <c r="I138" s="132">
        <v>10717</v>
      </c>
      <c r="J138" s="132">
        <f t="shared" ref="J138:J143" si="57">IFERROR(H138/G138,"-")</f>
        <v>7976.4303445798896</v>
      </c>
      <c r="K138" s="132">
        <f t="shared" ref="K138:K143" si="58">IFERROR(H138/I138,"-")</f>
        <v>40465.665895723054</v>
      </c>
      <c r="L138" s="100">
        <f t="shared" ref="L138:L143" si="59">IFERROR(I138/$D$137,"-")</f>
        <v>0.4731776237361473</v>
      </c>
    </row>
    <row r="139" spans="2:12" ht="24">
      <c r="B139" s="536"/>
      <c r="C139" s="551"/>
      <c r="D139" s="561"/>
      <c r="E139" s="220">
        <v>1103</v>
      </c>
      <c r="F139" s="239" t="s">
        <v>126</v>
      </c>
      <c r="G139" s="132">
        <v>23744</v>
      </c>
      <c r="H139" s="132">
        <v>235122234.498081</v>
      </c>
      <c r="I139" s="132">
        <v>7102</v>
      </c>
      <c r="J139" s="132">
        <f t="shared" si="57"/>
        <v>9902.3852130256491</v>
      </c>
      <c r="K139" s="132">
        <f t="shared" si="58"/>
        <v>33106.481906235007</v>
      </c>
      <c r="L139" s="100">
        <f t="shared" si="59"/>
        <v>0.31356792794383859</v>
      </c>
    </row>
    <row r="140" spans="2:12" ht="24">
      <c r="B140" s="536"/>
      <c r="C140" s="551"/>
      <c r="D140" s="561"/>
      <c r="E140" s="220">
        <v>1113</v>
      </c>
      <c r="F140" s="239" t="s">
        <v>127</v>
      </c>
      <c r="G140" s="132">
        <v>8130</v>
      </c>
      <c r="H140" s="132">
        <v>46270553.746461801</v>
      </c>
      <c r="I140" s="132">
        <v>2438</v>
      </c>
      <c r="J140" s="132">
        <f t="shared" si="57"/>
        <v>5691.3350241650433</v>
      </c>
      <c r="K140" s="132">
        <f t="shared" si="58"/>
        <v>18978.898173282116</v>
      </c>
      <c r="L140" s="101">
        <f t="shared" si="59"/>
        <v>0.10764272153295951</v>
      </c>
    </row>
    <row r="141" spans="2:12" ht="24">
      <c r="B141" s="536"/>
      <c r="C141" s="551"/>
      <c r="D141" s="561"/>
      <c r="E141" s="220">
        <v>1905</v>
      </c>
      <c r="F141" s="239" t="s">
        <v>128</v>
      </c>
      <c r="G141" s="132">
        <v>21780</v>
      </c>
      <c r="H141" s="132">
        <v>131924212.17168599</v>
      </c>
      <c r="I141" s="132">
        <v>6303</v>
      </c>
      <c r="J141" s="132">
        <f t="shared" si="57"/>
        <v>6057.1263623363629</v>
      </c>
      <c r="K141" s="132">
        <f t="shared" si="58"/>
        <v>20930.384288701571</v>
      </c>
      <c r="L141" s="100">
        <f t="shared" si="59"/>
        <v>0.2782904322486644</v>
      </c>
    </row>
    <row r="142" spans="2:12">
      <c r="B142" s="536"/>
      <c r="C142" s="551"/>
      <c r="D142" s="561"/>
      <c r="E142" s="235" t="s">
        <v>238</v>
      </c>
      <c r="F142" s="236" t="s">
        <v>239</v>
      </c>
      <c r="G142" s="133">
        <v>5191</v>
      </c>
      <c r="H142" s="133">
        <v>44002206.2812334</v>
      </c>
      <c r="I142" s="133">
        <v>1825</v>
      </c>
      <c r="J142" s="134">
        <f t="shared" si="57"/>
        <v>8476.6338434277404</v>
      </c>
      <c r="K142" s="134">
        <f t="shared" si="58"/>
        <v>24110.79796231967</v>
      </c>
      <c r="L142" s="167">
        <f t="shared" si="59"/>
        <v>8.0577508940792089E-2</v>
      </c>
    </row>
    <row r="143" spans="2:12">
      <c r="B143" s="537"/>
      <c r="C143" s="552"/>
      <c r="D143" s="562"/>
      <c r="E143" s="541" t="s">
        <v>134</v>
      </c>
      <c r="F143" s="542"/>
      <c r="G143" s="405">
        <v>61087</v>
      </c>
      <c r="H143" s="405">
        <v>997709759.99999905</v>
      </c>
      <c r="I143" s="405">
        <v>11875</v>
      </c>
      <c r="J143" s="121">
        <f t="shared" si="57"/>
        <v>16332.603663627269</v>
      </c>
      <c r="K143" s="121">
        <f t="shared" si="58"/>
        <v>84017.663999999917</v>
      </c>
      <c r="L143" s="97">
        <f t="shared" si="59"/>
        <v>0.52430570886131833</v>
      </c>
    </row>
    <row r="144" spans="2:12">
      <c r="B144" s="535">
        <v>21</v>
      </c>
      <c r="C144" s="550" t="s">
        <v>90</v>
      </c>
      <c r="D144" s="560">
        <f>市区町村別_歯科医療費!$D$26</f>
        <v>15046</v>
      </c>
      <c r="E144" s="221">
        <v>1101</v>
      </c>
      <c r="F144" s="237" t="s">
        <v>124</v>
      </c>
      <c r="G144" s="131">
        <v>9270</v>
      </c>
      <c r="H144" s="131">
        <v>75770626.180708095</v>
      </c>
      <c r="I144" s="131">
        <v>4067</v>
      </c>
      <c r="J144" s="131">
        <f>IFERROR(H144/G144,"-")</f>
        <v>8173.7460820612832</v>
      </c>
      <c r="K144" s="131">
        <f>IFERROR(H144/I144,"-")</f>
        <v>18630.594094100834</v>
      </c>
      <c r="L144" s="99">
        <f>IFERROR(I144/$D$144,"-")</f>
        <v>0.27030439984048915</v>
      </c>
    </row>
    <row r="145" spans="2:12">
      <c r="B145" s="536"/>
      <c r="C145" s="551"/>
      <c r="D145" s="561"/>
      <c r="E145" s="220">
        <v>1102</v>
      </c>
      <c r="F145" s="238" t="s">
        <v>125</v>
      </c>
      <c r="G145" s="132">
        <v>36815</v>
      </c>
      <c r="H145" s="132">
        <v>286870326.54723001</v>
      </c>
      <c r="I145" s="132">
        <v>7319</v>
      </c>
      <c r="J145" s="132">
        <f t="shared" ref="J145:J150" si="60">IFERROR(H145/G145,"-")</f>
        <v>7792.2131345166372</v>
      </c>
      <c r="K145" s="132">
        <f t="shared" ref="K145:K150" si="61">IFERROR(H145/I145,"-")</f>
        <v>39195.289868456071</v>
      </c>
      <c r="L145" s="100">
        <f t="shared" ref="L145:L150" si="62">IFERROR(I145/$D$144,"-")</f>
        <v>0.48644157915725111</v>
      </c>
    </row>
    <row r="146" spans="2:12" ht="24">
      <c r="B146" s="536"/>
      <c r="C146" s="551"/>
      <c r="D146" s="561"/>
      <c r="E146" s="220">
        <v>1103</v>
      </c>
      <c r="F146" s="239" t="s">
        <v>126</v>
      </c>
      <c r="G146" s="132">
        <v>15449</v>
      </c>
      <c r="H146" s="132">
        <v>165423064.522477</v>
      </c>
      <c r="I146" s="132">
        <v>4827</v>
      </c>
      <c r="J146" s="132">
        <f t="shared" si="60"/>
        <v>10707.687521682763</v>
      </c>
      <c r="K146" s="132">
        <f t="shared" si="61"/>
        <v>34270.367624296043</v>
      </c>
      <c r="L146" s="100">
        <f t="shared" si="62"/>
        <v>0.32081616376445565</v>
      </c>
    </row>
    <row r="147" spans="2:12" ht="24">
      <c r="B147" s="536"/>
      <c r="C147" s="551"/>
      <c r="D147" s="561"/>
      <c r="E147" s="220">
        <v>1113</v>
      </c>
      <c r="F147" s="239" t="s">
        <v>127</v>
      </c>
      <c r="G147" s="132">
        <v>6525</v>
      </c>
      <c r="H147" s="132">
        <v>31808887.493645199</v>
      </c>
      <c r="I147" s="132">
        <v>1948</v>
      </c>
      <c r="J147" s="132">
        <f t="shared" si="60"/>
        <v>4874.9252863824058</v>
      </c>
      <c r="K147" s="132">
        <f t="shared" si="61"/>
        <v>16328.997686676181</v>
      </c>
      <c r="L147" s="101">
        <f t="shared" si="62"/>
        <v>0.12946962647879834</v>
      </c>
    </row>
    <row r="148" spans="2:12" ht="24">
      <c r="B148" s="536"/>
      <c r="C148" s="551"/>
      <c r="D148" s="561"/>
      <c r="E148" s="220">
        <v>1905</v>
      </c>
      <c r="F148" s="239" t="s">
        <v>128</v>
      </c>
      <c r="G148" s="132">
        <v>13848</v>
      </c>
      <c r="H148" s="132">
        <v>85604390.421966895</v>
      </c>
      <c r="I148" s="132">
        <v>4076</v>
      </c>
      <c r="J148" s="132">
        <f t="shared" si="60"/>
        <v>6181.715079575888</v>
      </c>
      <c r="K148" s="132">
        <f t="shared" si="61"/>
        <v>21002.058494103752</v>
      </c>
      <c r="L148" s="100">
        <f t="shared" si="62"/>
        <v>0.27090256546590458</v>
      </c>
    </row>
    <row r="149" spans="2:12">
      <c r="B149" s="536"/>
      <c r="C149" s="551"/>
      <c r="D149" s="561"/>
      <c r="E149" s="235" t="s">
        <v>238</v>
      </c>
      <c r="F149" s="236" t="s">
        <v>239</v>
      </c>
      <c r="G149" s="133">
        <v>4692</v>
      </c>
      <c r="H149" s="133">
        <v>34969014.8339715</v>
      </c>
      <c r="I149" s="133">
        <v>1315</v>
      </c>
      <c r="J149" s="134">
        <f t="shared" si="60"/>
        <v>7452.9017122701407</v>
      </c>
      <c r="K149" s="134">
        <f t="shared" si="61"/>
        <v>26592.406717849051</v>
      </c>
      <c r="L149" s="167">
        <f t="shared" si="62"/>
        <v>8.739864415791572E-2</v>
      </c>
    </row>
    <row r="150" spans="2:12">
      <c r="B150" s="537"/>
      <c r="C150" s="552"/>
      <c r="D150" s="562"/>
      <c r="E150" s="541" t="s">
        <v>134</v>
      </c>
      <c r="F150" s="542"/>
      <c r="G150" s="405">
        <v>41598</v>
      </c>
      <c r="H150" s="405">
        <v>680446309.99999905</v>
      </c>
      <c r="I150" s="405">
        <v>8053</v>
      </c>
      <c r="J150" s="121">
        <f t="shared" si="60"/>
        <v>16357.668878311435</v>
      </c>
      <c r="K150" s="121">
        <f t="shared" si="61"/>
        <v>84496.002731901041</v>
      </c>
      <c r="L150" s="97">
        <f t="shared" si="62"/>
        <v>0.53522530905223975</v>
      </c>
    </row>
    <row r="151" spans="2:12">
      <c r="B151" s="535">
        <v>22</v>
      </c>
      <c r="C151" s="550" t="s">
        <v>64</v>
      </c>
      <c r="D151" s="560">
        <f>市区町村別_歯科医療費!$D$27</f>
        <v>19329</v>
      </c>
      <c r="E151" s="221">
        <v>1101</v>
      </c>
      <c r="F151" s="237" t="s">
        <v>124</v>
      </c>
      <c r="G151" s="131">
        <v>11486</v>
      </c>
      <c r="H151" s="131">
        <v>99297352.427433595</v>
      </c>
      <c r="I151" s="131">
        <v>4980</v>
      </c>
      <c r="J151" s="131">
        <f>IFERROR(H151/G151,"-")</f>
        <v>8645.0768263480404</v>
      </c>
      <c r="K151" s="131">
        <f>IFERROR(H151/I151,"-")</f>
        <v>19939.227395066988</v>
      </c>
      <c r="L151" s="99">
        <f>IFERROR(I151/$D$151,"-")</f>
        <v>0.25764395467949713</v>
      </c>
    </row>
    <row r="152" spans="2:12">
      <c r="B152" s="536"/>
      <c r="C152" s="551"/>
      <c r="D152" s="561"/>
      <c r="E152" s="220">
        <v>1102</v>
      </c>
      <c r="F152" s="238" t="s">
        <v>125</v>
      </c>
      <c r="G152" s="132">
        <v>43294</v>
      </c>
      <c r="H152" s="132">
        <v>365025963.65254498</v>
      </c>
      <c r="I152" s="132">
        <v>8741</v>
      </c>
      <c r="J152" s="132">
        <f t="shared" ref="J152:J157" si="63">IFERROR(H152/G152,"-")</f>
        <v>8431.3291368906775</v>
      </c>
      <c r="K152" s="132">
        <f t="shared" ref="K152:K157" si="64">IFERROR(H152/I152,"-")</f>
        <v>41760.206343958926</v>
      </c>
      <c r="L152" s="100">
        <f t="shared" ref="L152:L157" si="65">IFERROR(I152/$D$151,"-")</f>
        <v>0.45222204976977598</v>
      </c>
    </row>
    <row r="153" spans="2:12" ht="24">
      <c r="B153" s="536"/>
      <c r="C153" s="551"/>
      <c r="D153" s="561"/>
      <c r="E153" s="220">
        <v>1103</v>
      </c>
      <c r="F153" s="239" t="s">
        <v>126</v>
      </c>
      <c r="G153" s="132">
        <v>19445</v>
      </c>
      <c r="H153" s="132">
        <v>211306398.89851099</v>
      </c>
      <c r="I153" s="132">
        <v>6105</v>
      </c>
      <c r="J153" s="132">
        <f t="shared" si="63"/>
        <v>10866.875746902082</v>
      </c>
      <c r="K153" s="132">
        <f t="shared" si="64"/>
        <v>34612.022751598852</v>
      </c>
      <c r="L153" s="100">
        <f t="shared" si="65"/>
        <v>0.31584665528480521</v>
      </c>
    </row>
    <row r="154" spans="2:12" ht="24">
      <c r="B154" s="536"/>
      <c r="C154" s="551"/>
      <c r="D154" s="561"/>
      <c r="E154" s="220">
        <v>1113</v>
      </c>
      <c r="F154" s="239" t="s">
        <v>127</v>
      </c>
      <c r="G154" s="132">
        <v>9481</v>
      </c>
      <c r="H154" s="132">
        <v>52703178.313729897</v>
      </c>
      <c r="I154" s="132">
        <v>2685</v>
      </c>
      <c r="J154" s="132">
        <f t="shared" si="63"/>
        <v>5558.8206216358922</v>
      </c>
      <c r="K154" s="132">
        <f t="shared" si="64"/>
        <v>19628.74425092361</v>
      </c>
      <c r="L154" s="101">
        <f t="shared" si="65"/>
        <v>0.13891044544466863</v>
      </c>
    </row>
    <row r="155" spans="2:12" ht="24">
      <c r="B155" s="536"/>
      <c r="C155" s="551"/>
      <c r="D155" s="561"/>
      <c r="E155" s="220">
        <v>1905</v>
      </c>
      <c r="F155" s="239" t="s">
        <v>128</v>
      </c>
      <c r="G155" s="132">
        <v>17573</v>
      </c>
      <c r="H155" s="132">
        <v>115518081.093472</v>
      </c>
      <c r="I155" s="132">
        <v>5049</v>
      </c>
      <c r="J155" s="132">
        <f t="shared" si="63"/>
        <v>6573.6118530400045</v>
      </c>
      <c r="K155" s="132">
        <f t="shared" si="64"/>
        <v>22879.398117146367</v>
      </c>
      <c r="L155" s="100">
        <f t="shared" si="65"/>
        <v>0.26121372031662271</v>
      </c>
    </row>
    <row r="156" spans="2:12">
      <c r="B156" s="536"/>
      <c r="C156" s="551"/>
      <c r="D156" s="561"/>
      <c r="E156" s="235" t="s">
        <v>238</v>
      </c>
      <c r="F156" s="236" t="s">
        <v>239</v>
      </c>
      <c r="G156" s="133">
        <v>3404</v>
      </c>
      <c r="H156" s="133">
        <v>39853105.614306703</v>
      </c>
      <c r="I156" s="133">
        <v>1416</v>
      </c>
      <c r="J156" s="134">
        <f t="shared" si="63"/>
        <v>11707.727853791628</v>
      </c>
      <c r="K156" s="134">
        <f t="shared" si="64"/>
        <v>28144.848597674227</v>
      </c>
      <c r="L156" s="167">
        <f t="shared" si="65"/>
        <v>7.3257799161881118E-2</v>
      </c>
    </row>
    <row r="157" spans="2:12">
      <c r="B157" s="537"/>
      <c r="C157" s="552"/>
      <c r="D157" s="562"/>
      <c r="E157" s="541" t="s">
        <v>134</v>
      </c>
      <c r="F157" s="542"/>
      <c r="G157" s="405">
        <v>49433</v>
      </c>
      <c r="H157" s="405">
        <v>883704079.99999905</v>
      </c>
      <c r="I157" s="405">
        <v>9794</v>
      </c>
      <c r="J157" s="121">
        <f t="shared" si="63"/>
        <v>17876.804563752939</v>
      </c>
      <c r="K157" s="121">
        <f t="shared" si="64"/>
        <v>90229.12803757393</v>
      </c>
      <c r="L157" s="97">
        <f t="shared" si="65"/>
        <v>0.50669977753634432</v>
      </c>
    </row>
    <row r="158" spans="2:12">
      <c r="B158" s="535">
        <v>23</v>
      </c>
      <c r="C158" s="550" t="s">
        <v>91</v>
      </c>
      <c r="D158" s="560">
        <f>市区町村別_歯科医療費!$D$28</f>
        <v>31367</v>
      </c>
      <c r="E158" s="221">
        <v>1101</v>
      </c>
      <c r="F158" s="237" t="s">
        <v>124</v>
      </c>
      <c r="G158" s="131">
        <v>15640</v>
      </c>
      <c r="H158" s="131">
        <v>140754834.12762201</v>
      </c>
      <c r="I158" s="131">
        <v>7374</v>
      </c>
      <c r="J158" s="131">
        <f>IFERROR(H158/G158,"-")</f>
        <v>8999.6697012546047</v>
      </c>
      <c r="K158" s="131">
        <f>IFERROR(H158/I158,"-")</f>
        <v>19087.989439601573</v>
      </c>
      <c r="L158" s="99">
        <f>IFERROR(I158/$D$158,"-")</f>
        <v>0.23508783116013646</v>
      </c>
    </row>
    <row r="159" spans="2:12">
      <c r="B159" s="536"/>
      <c r="C159" s="551"/>
      <c r="D159" s="561"/>
      <c r="E159" s="220">
        <v>1102</v>
      </c>
      <c r="F159" s="238" t="s">
        <v>125</v>
      </c>
      <c r="G159" s="132">
        <v>69953</v>
      </c>
      <c r="H159" s="132">
        <v>583426639.91772497</v>
      </c>
      <c r="I159" s="132">
        <v>14077</v>
      </c>
      <c r="J159" s="132">
        <f t="shared" ref="J159:J164" si="66">IFERROR(H159/G159,"-")</f>
        <v>8340.2661775438501</v>
      </c>
      <c r="K159" s="132">
        <f t="shared" ref="K159:K164" si="67">IFERROR(H159/I159,"-")</f>
        <v>41445.381822669959</v>
      </c>
      <c r="L159" s="100">
        <f t="shared" ref="L159:L164" si="68">IFERROR(I159/$D$158,"-")</f>
        <v>0.4487837536264227</v>
      </c>
    </row>
    <row r="160" spans="2:12" ht="24">
      <c r="B160" s="536"/>
      <c r="C160" s="551"/>
      <c r="D160" s="561"/>
      <c r="E160" s="220">
        <v>1103</v>
      </c>
      <c r="F160" s="239" t="s">
        <v>126</v>
      </c>
      <c r="G160" s="132">
        <v>30444</v>
      </c>
      <c r="H160" s="132">
        <v>348201106.877132</v>
      </c>
      <c r="I160" s="132">
        <v>9540</v>
      </c>
      <c r="J160" s="132">
        <f t="shared" si="66"/>
        <v>11437.429604425568</v>
      </c>
      <c r="K160" s="132">
        <f t="shared" si="67"/>
        <v>36499.067806827254</v>
      </c>
      <c r="L160" s="100">
        <f t="shared" si="68"/>
        <v>0.30414129499155163</v>
      </c>
    </row>
    <row r="161" spans="2:12" ht="24">
      <c r="B161" s="536"/>
      <c r="C161" s="551"/>
      <c r="D161" s="561"/>
      <c r="E161" s="220">
        <v>1113</v>
      </c>
      <c r="F161" s="239" t="s">
        <v>127</v>
      </c>
      <c r="G161" s="132">
        <v>12903</v>
      </c>
      <c r="H161" s="132">
        <v>64068048.7533895</v>
      </c>
      <c r="I161" s="132">
        <v>4189</v>
      </c>
      <c r="J161" s="132">
        <f t="shared" si="66"/>
        <v>4965.3606721994502</v>
      </c>
      <c r="K161" s="132">
        <f t="shared" si="67"/>
        <v>15294.353963568752</v>
      </c>
      <c r="L161" s="101">
        <f t="shared" si="68"/>
        <v>0.13354799630184588</v>
      </c>
    </row>
    <row r="162" spans="2:12" ht="24">
      <c r="B162" s="536"/>
      <c r="C162" s="551"/>
      <c r="D162" s="561"/>
      <c r="E162" s="220">
        <v>1905</v>
      </c>
      <c r="F162" s="239" t="s">
        <v>128</v>
      </c>
      <c r="G162" s="132">
        <v>30740</v>
      </c>
      <c r="H162" s="132">
        <v>197390610.49816</v>
      </c>
      <c r="I162" s="132">
        <v>8550</v>
      </c>
      <c r="J162" s="132">
        <f t="shared" si="66"/>
        <v>6421.2950715081324</v>
      </c>
      <c r="K162" s="132">
        <f t="shared" si="67"/>
        <v>23086.621110895907</v>
      </c>
      <c r="L162" s="100">
        <f t="shared" si="68"/>
        <v>0.27257946249242837</v>
      </c>
    </row>
    <row r="163" spans="2:12">
      <c r="B163" s="536"/>
      <c r="C163" s="551"/>
      <c r="D163" s="561"/>
      <c r="E163" s="235" t="s">
        <v>238</v>
      </c>
      <c r="F163" s="236" t="s">
        <v>239</v>
      </c>
      <c r="G163" s="133">
        <v>6601</v>
      </c>
      <c r="H163" s="133">
        <v>52345659.825969003</v>
      </c>
      <c r="I163" s="133">
        <v>2464</v>
      </c>
      <c r="J163" s="134">
        <f t="shared" si="66"/>
        <v>7929.9590707421612</v>
      </c>
      <c r="K163" s="134">
        <f t="shared" si="67"/>
        <v>21244.180124175731</v>
      </c>
      <c r="L163" s="167">
        <f t="shared" si="68"/>
        <v>7.8553894220040166E-2</v>
      </c>
    </row>
    <row r="164" spans="2:12">
      <c r="B164" s="537"/>
      <c r="C164" s="552"/>
      <c r="D164" s="562"/>
      <c r="E164" s="541" t="s">
        <v>134</v>
      </c>
      <c r="F164" s="542"/>
      <c r="G164" s="405">
        <v>80698</v>
      </c>
      <c r="H164" s="405">
        <v>1386186899.99999</v>
      </c>
      <c r="I164" s="405">
        <v>15972</v>
      </c>
      <c r="J164" s="121">
        <f t="shared" si="66"/>
        <v>17177.46288631676</v>
      </c>
      <c r="K164" s="121">
        <f t="shared" si="67"/>
        <v>86788.56123215564</v>
      </c>
      <c r="L164" s="97">
        <f t="shared" si="68"/>
        <v>0.50919756431918894</v>
      </c>
    </row>
    <row r="165" spans="2:12">
      <c r="B165" s="535">
        <v>24</v>
      </c>
      <c r="C165" s="550" t="s">
        <v>92</v>
      </c>
      <c r="D165" s="560">
        <f>市区町村別_歯科医療費!$D$29</f>
        <v>13718</v>
      </c>
      <c r="E165" s="221">
        <v>1101</v>
      </c>
      <c r="F165" s="237" t="s">
        <v>124</v>
      </c>
      <c r="G165" s="131">
        <v>8947</v>
      </c>
      <c r="H165" s="131">
        <v>74972374.721306399</v>
      </c>
      <c r="I165" s="131">
        <v>3761</v>
      </c>
      <c r="J165" s="131">
        <f>IFERROR(H165/G165,"-")</f>
        <v>8379.6104528117139</v>
      </c>
      <c r="K165" s="131">
        <f>IFERROR(H165/I165,"-")</f>
        <v>19934.159723825152</v>
      </c>
      <c r="L165" s="99">
        <f>IFERROR(I165/$D$165,"-")</f>
        <v>0.27416533022306461</v>
      </c>
    </row>
    <row r="166" spans="2:12">
      <c r="B166" s="536"/>
      <c r="C166" s="551"/>
      <c r="D166" s="561"/>
      <c r="E166" s="220">
        <v>1102</v>
      </c>
      <c r="F166" s="238" t="s">
        <v>125</v>
      </c>
      <c r="G166" s="132">
        <v>36688</v>
      </c>
      <c r="H166" s="132">
        <v>306066851.12536001</v>
      </c>
      <c r="I166" s="132">
        <v>6979</v>
      </c>
      <c r="J166" s="132">
        <f t="shared" ref="J166:J171" si="69">IFERROR(H166/G166,"-")</f>
        <v>8342.4239840100308</v>
      </c>
      <c r="K166" s="132">
        <f t="shared" ref="K166:K171" si="70">IFERROR(H166/I166,"-")</f>
        <v>43855.402081295317</v>
      </c>
      <c r="L166" s="100">
        <f t="shared" ref="L166:L171" si="71">IFERROR(I166/$D$165,"-")</f>
        <v>0.50874763084997809</v>
      </c>
    </row>
    <row r="167" spans="2:12" ht="24">
      <c r="B167" s="536"/>
      <c r="C167" s="551"/>
      <c r="D167" s="561"/>
      <c r="E167" s="220">
        <v>1103</v>
      </c>
      <c r="F167" s="239" t="s">
        <v>126</v>
      </c>
      <c r="G167" s="132">
        <v>14425</v>
      </c>
      <c r="H167" s="132">
        <v>143303684.98269701</v>
      </c>
      <c r="I167" s="132">
        <v>4401</v>
      </c>
      <c r="J167" s="132">
        <f t="shared" si="69"/>
        <v>9934.397572457332</v>
      </c>
      <c r="K167" s="132">
        <f t="shared" si="70"/>
        <v>32561.618946306979</v>
      </c>
      <c r="L167" s="100">
        <f t="shared" si="71"/>
        <v>0.32081936142294792</v>
      </c>
    </row>
    <row r="168" spans="2:12" ht="24">
      <c r="B168" s="536"/>
      <c r="C168" s="551"/>
      <c r="D168" s="561"/>
      <c r="E168" s="220">
        <v>1113</v>
      </c>
      <c r="F168" s="239" t="s">
        <v>127</v>
      </c>
      <c r="G168" s="132">
        <v>5594</v>
      </c>
      <c r="H168" s="132">
        <v>33070437.731712699</v>
      </c>
      <c r="I168" s="132">
        <v>1617</v>
      </c>
      <c r="J168" s="132">
        <f t="shared" si="69"/>
        <v>5911.7693478213623</v>
      </c>
      <c r="K168" s="132">
        <f t="shared" si="70"/>
        <v>20451.724014664625</v>
      </c>
      <c r="L168" s="101">
        <f t="shared" si="71"/>
        <v>0.11787432570345531</v>
      </c>
    </row>
    <row r="169" spans="2:12" ht="24">
      <c r="B169" s="536"/>
      <c r="C169" s="551"/>
      <c r="D169" s="561"/>
      <c r="E169" s="220">
        <v>1905</v>
      </c>
      <c r="F169" s="239" t="s">
        <v>128</v>
      </c>
      <c r="G169" s="132">
        <v>14628</v>
      </c>
      <c r="H169" s="132">
        <v>85005896.449078605</v>
      </c>
      <c r="I169" s="132">
        <v>3930</v>
      </c>
      <c r="J169" s="132">
        <f t="shared" si="69"/>
        <v>5811.1769516734075</v>
      </c>
      <c r="K169" s="132">
        <f t="shared" si="70"/>
        <v>21629.999096457661</v>
      </c>
      <c r="L169" s="100">
        <f t="shared" si="71"/>
        <v>0.2864849103367838</v>
      </c>
    </row>
    <row r="170" spans="2:12">
      <c r="B170" s="536"/>
      <c r="C170" s="551"/>
      <c r="D170" s="561"/>
      <c r="E170" s="235" t="s">
        <v>238</v>
      </c>
      <c r="F170" s="236" t="s">
        <v>239</v>
      </c>
      <c r="G170" s="133">
        <v>3566</v>
      </c>
      <c r="H170" s="133">
        <v>36254934.989843398</v>
      </c>
      <c r="I170" s="133">
        <v>1149</v>
      </c>
      <c r="J170" s="134">
        <f t="shared" si="69"/>
        <v>10166.835386944307</v>
      </c>
      <c r="K170" s="134">
        <f t="shared" si="70"/>
        <v>31553.468224406788</v>
      </c>
      <c r="L170" s="167">
        <f t="shared" si="71"/>
        <v>8.375856538854061E-2</v>
      </c>
    </row>
    <row r="171" spans="2:12">
      <c r="B171" s="537"/>
      <c r="C171" s="552"/>
      <c r="D171" s="562"/>
      <c r="E171" s="541" t="s">
        <v>134</v>
      </c>
      <c r="F171" s="542"/>
      <c r="G171" s="405">
        <v>41400</v>
      </c>
      <c r="H171" s="405">
        <v>678674179.99999905</v>
      </c>
      <c r="I171" s="405">
        <v>7687</v>
      </c>
      <c r="J171" s="121">
        <f t="shared" si="69"/>
        <v>16393.096135265678</v>
      </c>
      <c r="K171" s="121">
        <f t="shared" si="70"/>
        <v>88288.56250813049</v>
      </c>
      <c r="L171" s="97">
        <f t="shared" si="71"/>
        <v>0.56035865286484909</v>
      </c>
    </row>
    <row r="172" spans="2:12">
      <c r="B172" s="535">
        <v>25</v>
      </c>
      <c r="C172" s="550" t="s">
        <v>93</v>
      </c>
      <c r="D172" s="560">
        <f>市区町村別_歯科医療費!$D$30</f>
        <v>9548</v>
      </c>
      <c r="E172" s="221">
        <v>1101</v>
      </c>
      <c r="F172" s="237" t="s">
        <v>124</v>
      </c>
      <c r="G172" s="131">
        <v>4953</v>
      </c>
      <c r="H172" s="131">
        <v>38787884.985790603</v>
      </c>
      <c r="I172" s="131">
        <v>2341</v>
      </c>
      <c r="J172" s="131">
        <f>IFERROR(H172/G172,"-")</f>
        <v>7831.1901848961443</v>
      </c>
      <c r="K172" s="131">
        <f>IFERROR(H172/I172,"-")</f>
        <v>16568.938481755918</v>
      </c>
      <c r="L172" s="99">
        <f>IFERROR(I172/$D$172,"-")</f>
        <v>0.245182237117721</v>
      </c>
    </row>
    <row r="173" spans="2:12">
      <c r="B173" s="536"/>
      <c r="C173" s="551"/>
      <c r="D173" s="561"/>
      <c r="E173" s="220">
        <v>1102</v>
      </c>
      <c r="F173" s="238" t="s">
        <v>125</v>
      </c>
      <c r="G173" s="132">
        <v>23482</v>
      </c>
      <c r="H173" s="132">
        <v>177397813.142472</v>
      </c>
      <c r="I173" s="132">
        <v>4564</v>
      </c>
      <c r="J173" s="132">
        <f t="shared" ref="J173:J178" si="72">IFERROR(H173/G173,"-")</f>
        <v>7554.6296372741672</v>
      </c>
      <c r="K173" s="132">
        <f t="shared" ref="K173:K178" si="73">IFERROR(H173/I173,"-")</f>
        <v>38868.933642084135</v>
      </c>
      <c r="L173" s="100">
        <f t="shared" ref="L173:L178" si="74">IFERROR(I173/$D$172,"-")</f>
        <v>0.47800586510263932</v>
      </c>
    </row>
    <row r="174" spans="2:12" ht="24">
      <c r="B174" s="536"/>
      <c r="C174" s="551"/>
      <c r="D174" s="561"/>
      <c r="E174" s="220">
        <v>1103</v>
      </c>
      <c r="F174" s="239" t="s">
        <v>126</v>
      </c>
      <c r="G174" s="132">
        <v>9143</v>
      </c>
      <c r="H174" s="132">
        <v>85519967.802347407</v>
      </c>
      <c r="I174" s="132">
        <v>2859</v>
      </c>
      <c r="J174" s="132">
        <f t="shared" si="72"/>
        <v>9353.6003283766167</v>
      </c>
      <c r="K174" s="132">
        <f t="shared" si="73"/>
        <v>29912.545576197062</v>
      </c>
      <c r="L174" s="100">
        <f t="shared" si="74"/>
        <v>0.29943443653121071</v>
      </c>
    </row>
    <row r="175" spans="2:12" ht="24">
      <c r="B175" s="536"/>
      <c r="C175" s="551"/>
      <c r="D175" s="561"/>
      <c r="E175" s="220">
        <v>1113</v>
      </c>
      <c r="F175" s="239" t="s">
        <v>127</v>
      </c>
      <c r="G175" s="132">
        <v>3844</v>
      </c>
      <c r="H175" s="132">
        <v>19123815.055253699</v>
      </c>
      <c r="I175" s="132">
        <v>1085</v>
      </c>
      <c r="J175" s="132">
        <f t="shared" si="72"/>
        <v>4974.9779019910766</v>
      </c>
      <c r="K175" s="132">
        <f t="shared" si="73"/>
        <v>17625.635995625529</v>
      </c>
      <c r="L175" s="101">
        <f t="shared" si="74"/>
        <v>0.11363636363636363</v>
      </c>
    </row>
    <row r="176" spans="2:12" ht="24">
      <c r="B176" s="536"/>
      <c r="C176" s="551"/>
      <c r="D176" s="561"/>
      <c r="E176" s="220">
        <v>1905</v>
      </c>
      <c r="F176" s="239" t="s">
        <v>128</v>
      </c>
      <c r="G176" s="132">
        <v>9866</v>
      </c>
      <c r="H176" s="132">
        <v>55617792.032624803</v>
      </c>
      <c r="I176" s="132">
        <v>2687</v>
      </c>
      <c r="J176" s="132">
        <f t="shared" si="72"/>
        <v>5637.319281636408</v>
      </c>
      <c r="K176" s="132">
        <f t="shared" si="73"/>
        <v>20698.843331829103</v>
      </c>
      <c r="L176" s="100">
        <f t="shared" si="74"/>
        <v>0.28142019271051527</v>
      </c>
    </row>
    <row r="177" spans="2:12">
      <c r="B177" s="536"/>
      <c r="C177" s="551"/>
      <c r="D177" s="561"/>
      <c r="E177" s="235" t="s">
        <v>238</v>
      </c>
      <c r="F177" s="236" t="s">
        <v>239</v>
      </c>
      <c r="G177" s="133">
        <v>2293</v>
      </c>
      <c r="H177" s="133">
        <v>20897326.981510799</v>
      </c>
      <c r="I177" s="133">
        <v>777</v>
      </c>
      <c r="J177" s="134">
        <f t="shared" si="72"/>
        <v>9113.5311737945049</v>
      </c>
      <c r="K177" s="134">
        <f t="shared" si="73"/>
        <v>26894.886720091119</v>
      </c>
      <c r="L177" s="167">
        <f t="shared" si="74"/>
        <v>8.1378299120234601E-2</v>
      </c>
    </row>
    <row r="178" spans="2:12">
      <c r="B178" s="537"/>
      <c r="C178" s="552"/>
      <c r="D178" s="562"/>
      <c r="E178" s="541" t="s">
        <v>134</v>
      </c>
      <c r="F178" s="542"/>
      <c r="G178" s="405">
        <v>26344</v>
      </c>
      <c r="H178" s="405">
        <v>397344599.99999899</v>
      </c>
      <c r="I178" s="405">
        <v>4985</v>
      </c>
      <c r="J178" s="118">
        <f t="shared" si="72"/>
        <v>15082.925903431484</v>
      </c>
      <c r="K178" s="118">
        <f t="shared" si="73"/>
        <v>79708.044132396986</v>
      </c>
      <c r="L178" s="165">
        <f t="shared" si="74"/>
        <v>0.52209886887306245</v>
      </c>
    </row>
    <row r="179" spans="2:12">
      <c r="B179" s="535">
        <v>26</v>
      </c>
      <c r="C179" s="550" t="s">
        <v>36</v>
      </c>
      <c r="D179" s="560">
        <f>市区町村別_歯科医療費!$D$31</f>
        <v>132591</v>
      </c>
      <c r="E179" s="221">
        <v>1101</v>
      </c>
      <c r="F179" s="237" t="s">
        <v>124</v>
      </c>
      <c r="G179" s="131">
        <v>80238</v>
      </c>
      <c r="H179" s="131">
        <v>660066877.45767999</v>
      </c>
      <c r="I179" s="131">
        <v>35347</v>
      </c>
      <c r="J179" s="131">
        <f>IFERROR(H179/G179,"-")</f>
        <v>8226.3625396654952</v>
      </c>
      <c r="K179" s="131">
        <f>IFERROR(H179/I179,"-")</f>
        <v>18673.915111825048</v>
      </c>
      <c r="L179" s="99">
        <f>IFERROR(I179/$D$179,"-")</f>
        <v>0.26658672157235408</v>
      </c>
    </row>
    <row r="180" spans="2:12">
      <c r="B180" s="536"/>
      <c r="C180" s="551"/>
      <c r="D180" s="561"/>
      <c r="E180" s="220">
        <v>1102</v>
      </c>
      <c r="F180" s="238" t="s">
        <v>125</v>
      </c>
      <c r="G180" s="132">
        <v>314246</v>
      </c>
      <c r="H180" s="132">
        <v>2526367312.3611598</v>
      </c>
      <c r="I180" s="132">
        <v>64128</v>
      </c>
      <c r="J180" s="132">
        <f t="shared" ref="J180:J185" si="75">IFERROR(H180/G180,"-")</f>
        <v>8039.457343486185</v>
      </c>
      <c r="K180" s="132">
        <f t="shared" ref="K180:K185" si="76">IFERROR(H180/I180,"-")</f>
        <v>39395.697859923275</v>
      </c>
      <c r="L180" s="100">
        <f t="shared" ref="L180:L185" si="77">IFERROR(I180/$D$179,"-")</f>
        <v>0.48365273661108221</v>
      </c>
    </row>
    <row r="181" spans="2:12" ht="24">
      <c r="B181" s="536"/>
      <c r="C181" s="551"/>
      <c r="D181" s="561"/>
      <c r="E181" s="220">
        <v>1103</v>
      </c>
      <c r="F181" s="239" t="s">
        <v>126</v>
      </c>
      <c r="G181" s="132">
        <v>141869</v>
      </c>
      <c r="H181" s="132">
        <v>1460169288.9436901</v>
      </c>
      <c r="I181" s="132">
        <v>43713</v>
      </c>
      <c r="J181" s="132">
        <f t="shared" si="75"/>
        <v>10292.377397061304</v>
      </c>
      <c r="K181" s="132">
        <f t="shared" si="76"/>
        <v>33403.547890643291</v>
      </c>
      <c r="L181" s="100">
        <f t="shared" si="77"/>
        <v>0.3296830101590606</v>
      </c>
    </row>
    <row r="182" spans="2:12" ht="24">
      <c r="B182" s="536"/>
      <c r="C182" s="551"/>
      <c r="D182" s="561"/>
      <c r="E182" s="220">
        <v>1113</v>
      </c>
      <c r="F182" s="239" t="s">
        <v>127</v>
      </c>
      <c r="G182" s="132">
        <v>62046</v>
      </c>
      <c r="H182" s="132">
        <v>333116636.22783202</v>
      </c>
      <c r="I182" s="132">
        <v>18027</v>
      </c>
      <c r="J182" s="132">
        <f t="shared" si="75"/>
        <v>5368.8656195053991</v>
      </c>
      <c r="K182" s="132">
        <f t="shared" si="76"/>
        <v>18478.761647963169</v>
      </c>
      <c r="L182" s="101">
        <f t="shared" si="77"/>
        <v>0.13595945426160147</v>
      </c>
    </row>
    <row r="183" spans="2:12" ht="24">
      <c r="B183" s="536"/>
      <c r="C183" s="551"/>
      <c r="D183" s="561"/>
      <c r="E183" s="220">
        <v>1905</v>
      </c>
      <c r="F183" s="239" t="s">
        <v>128</v>
      </c>
      <c r="G183" s="132">
        <v>128372</v>
      </c>
      <c r="H183" s="132">
        <v>815981914.00751805</v>
      </c>
      <c r="I183" s="132">
        <v>38055</v>
      </c>
      <c r="J183" s="132">
        <f t="shared" si="75"/>
        <v>6356.3854579465778</v>
      </c>
      <c r="K183" s="132">
        <f t="shared" si="76"/>
        <v>21442.173538497387</v>
      </c>
      <c r="L183" s="100">
        <f t="shared" si="77"/>
        <v>0.28701043057221076</v>
      </c>
    </row>
    <row r="184" spans="2:12">
      <c r="B184" s="536"/>
      <c r="C184" s="551"/>
      <c r="D184" s="561"/>
      <c r="E184" s="235" t="s">
        <v>238</v>
      </c>
      <c r="F184" s="236" t="s">
        <v>239</v>
      </c>
      <c r="G184" s="133">
        <v>29144</v>
      </c>
      <c r="H184" s="133">
        <v>244537871.002105</v>
      </c>
      <c r="I184" s="133">
        <v>11105</v>
      </c>
      <c r="J184" s="134">
        <f t="shared" si="75"/>
        <v>8390.6763313925676</v>
      </c>
      <c r="K184" s="134">
        <f t="shared" si="76"/>
        <v>22020.519676011256</v>
      </c>
      <c r="L184" s="167">
        <f t="shared" si="77"/>
        <v>8.375379927747735E-2</v>
      </c>
    </row>
    <row r="185" spans="2:12">
      <c r="B185" s="537"/>
      <c r="C185" s="552"/>
      <c r="D185" s="562"/>
      <c r="E185" s="541" t="s">
        <v>134</v>
      </c>
      <c r="F185" s="542"/>
      <c r="G185" s="405">
        <v>363992</v>
      </c>
      <c r="H185" s="405">
        <v>6040239899.9999905</v>
      </c>
      <c r="I185" s="405">
        <v>72783</v>
      </c>
      <c r="J185" s="118">
        <f t="shared" si="75"/>
        <v>16594.430372096063</v>
      </c>
      <c r="K185" s="118">
        <f t="shared" si="76"/>
        <v>82989.707761427679</v>
      </c>
      <c r="L185" s="165">
        <f t="shared" si="77"/>
        <v>0.54892866031631105</v>
      </c>
    </row>
    <row r="186" spans="2:12">
      <c r="B186" s="535">
        <v>27</v>
      </c>
      <c r="C186" s="550" t="s">
        <v>37</v>
      </c>
      <c r="D186" s="560">
        <f>市区町村別_歯科医療費!$D$32</f>
        <v>22608</v>
      </c>
      <c r="E186" s="221">
        <v>1101</v>
      </c>
      <c r="F186" s="237" t="s">
        <v>124</v>
      </c>
      <c r="G186" s="131">
        <v>12925</v>
      </c>
      <c r="H186" s="131">
        <v>99467814.855764896</v>
      </c>
      <c r="I186" s="131">
        <v>5543</v>
      </c>
      <c r="J186" s="131">
        <f>IFERROR(H186/G186,"-")</f>
        <v>7695.769041064982</v>
      </c>
      <c r="K186" s="131">
        <f>IFERROR(H186/I186,"-")</f>
        <v>17944.761835786558</v>
      </c>
      <c r="L186" s="99">
        <f>IFERROR(I186/$D$186,"-")</f>
        <v>0.24517869780608634</v>
      </c>
    </row>
    <row r="187" spans="2:12">
      <c r="B187" s="536"/>
      <c r="C187" s="551"/>
      <c r="D187" s="561"/>
      <c r="E187" s="220">
        <v>1102</v>
      </c>
      <c r="F187" s="238" t="s">
        <v>125</v>
      </c>
      <c r="G187" s="132">
        <v>53012</v>
      </c>
      <c r="H187" s="132">
        <v>419806417.19341701</v>
      </c>
      <c r="I187" s="132">
        <v>10429</v>
      </c>
      <c r="J187" s="132">
        <f t="shared" ref="J187:J192" si="78">IFERROR(H187/G187,"-")</f>
        <v>7919.0827962238172</v>
      </c>
      <c r="K187" s="132">
        <f t="shared" ref="K187:K192" si="79">IFERROR(H187/I187,"-")</f>
        <v>40253.755603932979</v>
      </c>
      <c r="L187" s="100">
        <f t="shared" ref="L187:L192" si="80">IFERROR(I187/$D$186,"-")</f>
        <v>0.46129688605803254</v>
      </c>
    </row>
    <row r="188" spans="2:12" ht="24">
      <c r="B188" s="536"/>
      <c r="C188" s="551"/>
      <c r="D188" s="561"/>
      <c r="E188" s="220">
        <v>1103</v>
      </c>
      <c r="F188" s="239" t="s">
        <v>126</v>
      </c>
      <c r="G188" s="132">
        <v>23629</v>
      </c>
      <c r="H188" s="132">
        <v>240246236.68937999</v>
      </c>
      <c r="I188" s="132">
        <v>7220</v>
      </c>
      <c r="J188" s="132">
        <f t="shared" si="78"/>
        <v>10167.431405873291</v>
      </c>
      <c r="K188" s="132">
        <f t="shared" si="79"/>
        <v>33275.102034540163</v>
      </c>
      <c r="L188" s="100">
        <f t="shared" si="80"/>
        <v>0.31935598018400568</v>
      </c>
    </row>
    <row r="189" spans="2:12" ht="24">
      <c r="B189" s="536"/>
      <c r="C189" s="551"/>
      <c r="D189" s="561"/>
      <c r="E189" s="220">
        <v>1113</v>
      </c>
      <c r="F189" s="239" t="s">
        <v>127</v>
      </c>
      <c r="G189" s="132">
        <v>9657</v>
      </c>
      <c r="H189" s="132">
        <v>55339021.450367697</v>
      </c>
      <c r="I189" s="132">
        <v>2886</v>
      </c>
      <c r="J189" s="132">
        <f t="shared" si="78"/>
        <v>5730.4568137483375</v>
      </c>
      <c r="K189" s="132">
        <f t="shared" si="79"/>
        <v>19174.990107542515</v>
      </c>
      <c r="L189" s="101">
        <f t="shared" si="80"/>
        <v>0.12765392781316348</v>
      </c>
    </row>
    <row r="190" spans="2:12" ht="24">
      <c r="B190" s="536"/>
      <c r="C190" s="551"/>
      <c r="D190" s="561"/>
      <c r="E190" s="220">
        <v>1905</v>
      </c>
      <c r="F190" s="239" t="s">
        <v>128</v>
      </c>
      <c r="G190" s="132">
        <v>23647</v>
      </c>
      <c r="H190" s="132">
        <v>152017661.36155501</v>
      </c>
      <c r="I190" s="132">
        <v>6432</v>
      </c>
      <c r="J190" s="132">
        <f t="shared" si="78"/>
        <v>6428.6235616169079</v>
      </c>
      <c r="K190" s="132">
        <f t="shared" si="79"/>
        <v>23634.586654470619</v>
      </c>
      <c r="L190" s="100">
        <f t="shared" si="80"/>
        <v>0.28450106157112526</v>
      </c>
    </row>
    <row r="191" spans="2:12">
      <c r="B191" s="536"/>
      <c r="C191" s="551"/>
      <c r="D191" s="561"/>
      <c r="E191" s="235" t="s">
        <v>238</v>
      </c>
      <c r="F191" s="236" t="s">
        <v>239</v>
      </c>
      <c r="G191" s="133">
        <v>5285</v>
      </c>
      <c r="H191" s="133">
        <v>49159498.449513599</v>
      </c>
      <c r="I191" s="133">
        <v>1999</v>
      </c>
      <c r="J191" s="134">
        <f t="shared" si="78"/>
        <v>9301.7026394538498</v>
      </c>
      <c r="K191" s="134">
        <f t="shared" si="79"/>
        <v>24592.045247380491</v>
      </c>
      <c r="L191" s="167">
        <f t="shared" si="80"/>
        <v>8.8420028308563339E-2</v>
      </c>
    </row>
    <row r="192" spans="2:12">
      <c r="B192" s="537"/>
      <c r="C192" s="552"/>
      <c r="D192" s="562"/>
      <c r="E192" s="541" t="s">
        <v>134</v>
      </c>
      <c r="F192" s="542"/>
      <c r="G192" s="405">
        <v>62280</v>
      </c>
      <c r="H192" s="405">
        <v>1016036649.99999</v>
      </c>
      <c r="I192" s="405">
        <v>12018</v>
      </c>
      <c r="J192" s="118">
        <f t="shared" si="78"/>
        <v>16314.01172125867</v>
      </c>
      <c r="K192" s="118">
        <f t="shared" si="79"/>
        <v>84542.906473622061</v>
      </c>
      <c r="L192" s="165">
        <f t="shared" si="80"/>
        <v>0.53158174097664546</v>
      </c>
    </row>
    <row r="193" spans="2:12">
      <c r="B193" s="535">
        <v>28</v>
      </c>
      <c r="C193" s="550" t="s">
        <v>38</v>
      </c>
      <c r="D193" s="560">
        <f>市区町村別_歯科医療費!$D$33</f>
        <v>18603</v>
      </c>
      <c r="E193" s="221">
        <v>1101</v>
      </c>
      <c r="F193" s="237" t="s">
        <v>124</v>
      </c>
      <c r="G193" s="131">
        <v>11113</v>
      </c>
      <c r="H193" s="131">
        <v>94602445.375679806</v>
      </c>
      <c r="I193" s="131">
        <v>4807</v>
      </c>
      <c r="J193" s="131">
        <f>IFERROR(H193/G193,"-")</f>
        <v>8512.7729124160724</v>
      </c>
      <c r="K193" s="131">
        <f>IFERROR(H193/I193,"-")</f>
        <v>19680.142578672727</v>
      </c>
      <c r="L193" s="99">
        <f>IFERROR(I193/$D$193,"-")</f>
        <v>0.25839918292748482</v>
      </c>
    </row>
    <row r="194" spans="2:12">
      <c r="B194" s="536"/>
      <c r="C194" s="551"/>
      <c r="D194" s="561"/>
      <c r="E194" s="220">
        <v>1102</v>
      </c>
      <c r="F194" s="238" t="s">
        <v>125</v>
      </c>
      <c r="G194" s="132">
        <v>40052</v>
      </c>
      <c r="H194" s="132">
        <v>329617107.879897</v>
      </c>
      <c r="I194" s="132">
        <v>8416</v>
      </c>
      <c r="J194" s="132">
        <f t="shared" ref="J194:J199" si="81">IFERROR(H194/G194,"-")</f>
        <v>8229.7290492334214</v>
      </c>
      <c r="K194" s="132">
        <f t="shared" ref="K194:K199" si="82">IFERROR(H194/I194,"-")</f>
        <v>39165.53087926533</v>
      </c>
      <c r="L194" s="100">
        <f t="shared" ref="L194:L199" si="83">IFERROR(I194/$D$193,"-")</f>
        <v>0.45240015051335808</v>
      </c>
    </row>
    <row r="195" spans="2:12" ht="24">
      <c r="B195" s="536"/>
      <c r="C195" s="551"/>
      <c r="D195" s="561"/>
      <c r="E195" s="220">
        <v>1103</v>
      </c>
      <c r="F195" s="239" t="s">
        <v>126</v>
      </c>
      <c r="G195" s="132">
        <v>19676</v>
      </c>
      <c r="H195" s="132">
        <v>210506216.87240499</v>
      </c>
      <c r="I195" s="132">
        <v>6104</v>
      </c>
      <c r="J195" s="132">
        <f t="shared" si="81"/>
        <v>10698.628627383869</v>
      </c>
      <c r="K195" s="132">
        <f t="shared" si="82"/>
        <v>34486.601715662677</v>
      </c>
      <c r="L195" s="100">
        <f t="shared" si="83"/>
        <v>0.32811912057195075</v>
      </c>
    </row>
    <row r="196" spans="2:12" ht="24">
      <c r="B196" s="536"/>
      <c r="C196" s="551"/>
      <c r="D196" s="561"/>
      <c r="E196" s="220">
        <v>1113</v>
      </c>
      <c r="F196" s="239" t="s">
        <v>127</v>
      </c>
      <c r="G196" s="132">
        <v>7828</v>
      </c>
      <c r="H196" s="132">
        <v>40297251.430763602</v>
      </c>
      <c r="I196" s="132">
        <v>2508</v>
      </c>
      <c r="J196" s="132">
        <f t="shared" si="81"/>
        <v>5147.8348787383238</v>
      </c>
      <c r="K196" s="132">
        <f t="shared" si="82"/>
        <v>16067.484621516587</v>
      </c>
      <c r="L196" s="101">
        <f t="shared" si="83"/>
        <v>0.13481696500564425</v>
      </c>
    </row>
    <row r="197" spans="2:12" ht="24">
      <c r="B197" s="536"/>
      <c r="C197" s="551"/>
      <c r="D197" s="561"/>
      <c r="E197" s="220">
        <v>1905</v>
      </c>
      <c r="F197" s="239" t="s">
        <v>128</v>
      </c>
      <c r="G197" s="132">
        <v>16226</v>
      </c>
      <c r="H197" s="132">
        <v>113264228.089993</v>
      </c>
      <c r="I197" s="132">
        <v>5019</v>
      </c>
      <c r="J197" s="132">
        <f t="shared" si="81"/>
        <v>6980.4158813011836</v>
      </c>
      <c r="K197" s="132">
        <f t="shared" si="82"/>
        <v>22567.090673439528</v>
      </c>
      <c r="L197" s="100">
        <f t="shared" si="83"/>
        <v>0.26979519432349619</v>
      </c>
    </row>
    <row r="198" spans="2:12">
      <c r="B198" s="536"/>
      <c r="C198" s="551"/>
      <c r="D198" s="561"/>
      <c r="E198" s="235" t="s">
        <v>238</v>
      </c>
      <c r="F198" s="236" t="s">
        <v>239</v>
      </c>
      <c r="G198" s="133">
        <v>3721</v>
      </c>
      <c r="H198" s="133">
        <v>29711030.351259802</v>
      </c>
      <c r="I198" s="133">
        <v>1428</v>
      </c>
      <c r="J198" s="134">
        <f t="shared" si="81"/>
        <v>7984.6896939693097</v>
      </c>
      <c r="K198" s="134">
        <f t="shared" si="82"/>
        <v>20806.043663347198</v>
      </c>
      <c r="L198" s="167">
        <f t="shared" si="83"/>
        <v>7.6761812610869215E-2</v>
      </c>
    </row>
    <row r="199" spans="2:12">
      <c r="B199" s="537"/>
      <c r="C199" s="552"/>
      <c r="D199" s="562"/>
      <c r="E199" s="541" t="s">
        <v>134</v>
      </c>
      <c r="F199" s="542"/>
      <c r="G199" s="405">
        <v>47338</v>
      </c>
      <c r="H199" s="405">
        <v>817998279.99999905</v>
      </c>
      <c r="I199" s="405">
        <v>9681</v>
      </c>
      <c r="J199" s="121">
        <f t="shared" si="81"/>
        <v>17279.950145760256</v>
      </c>
      <c r="K199" s="121">
        <f t="shared" si="82"/>
        <v>84495.225699824296</v>
      </c>
      <c r="L199" s="97">
        <f t="shared" si="83"/>
        <v>0.5203999354942751</v>
      </c>
    </row>
    <row r="200" spans="2:12">
      <c r="B200" s="535">
        <v>29</v>
      </c>
      <c r="C200" s="550" t="s">
        <v>39</v>
      </c>
      <c r="D200" s="560">
        <f>市区町村別_歯科医療費!$D$34</f>
        <v>15649</v>
      </c>
      <c r="E200" s="221">
        <v>1101</v>
      </c>
      <c r="F200" s="237" t="s">
        <v>124</v>
      </c>
      <c r="G200" s="131">
        <v>9821</v>
      </c>
      <c r="H200" s="131">
        <v>80512085.802114502</v>
      </c>
      <c r="I200" s="131">
        <v>4382</v>
      </c>
      <c r="J200" s="131">
        <f>IFERROR(H200/G200,"-")</f>
        <v>8197.9519195717858</v>
      </c>
      <c r="K200" s="131">
        <f>IFERROR(H200/I200,"-")</f>
        <v>18373.365084918874</v>
      </c>
      <c r="L200" s="99">
        <f>IFERROR(I200/$D$200,"-")</f>
        <v>0.28001789251709375</v>
      </c>
    </row>
    <row r="201" spans="2:12">
      <c r="B201" s="536"/>
      <c r="C201" s="551"/>
      <c r="D201" s="561"/>
      <c r="E201" s="220">
        <v>1102</v>
      </c>
      <c r="F201" s="238" t="s">
        <v>125</v>
      </c>
      <c r="G201" s="132">
        <v>38988</v>
      </c>
      <c r="H201" s="132">
        <v>309964039.557648</v>
      </c>
      <c r="I201" s="132">
        <v>7717</v>
      </c>
      <c r="J201" s="132">
        <f t="shared" ref="J201:J206" si="84">IFERROR(H201/G201,"-")</f>
        <v>7950.2421144364416</v>
      </c>
      <c r="K201" s="132">
        <f t="shared" ref="K201:K206" si="85">IFERROR(H201/I201,"-")</f>
        <v>40166.391027296617</v>
      </c>
      <c r="L201" s="100">
        <f t="shared" ref="L201:L206" si="86">IFERROR(I201/$D$200,"-")</f>
        <v>0.49313055147293755</v>
      </c>
    </row>
    <row r="202" spans="2:12" ht="24">
      <c r="B202" s="536"/>
      <c r="C202" s="551"/>
      <c r="D202" s="561"/>
      <c r="E202" s="220">
        <v>1103</v>
      </c>
      <c r="F202" s="239" t="s">
        <v>126</v>
      </c>
      <c r="G202" s="132">
        <v>16022</v>
      </c>
      <c r="H202" s="132">
        <v>158770483.43288699</v>
      </c>
      <c r="I202" s="132">
        <v>4964</v>
      </c>
      <c r="J202" s="132">
        <f t="shared" si="84"/>
        <v>9909.5296113398454</v>
      </c>
      <c r="K202" s="132">
        <f t="shared" si="85"/>
        <v>31984.384253200442</v>
      </c>
      <c r="L202" s="100">
        <f t="shared" si="86"/>
        <v>0.31720876733337594</v>
      </c>
    </row>
    <row r="203" spans="2:12" ht="24">
      <c r="B203" s="536"/>
      <c r="C203" s="551"/>
      <c r="D203" s="561"/>
      <c r="E203" s="220">
        <v>1113</v>
      </c>
      <c r="F203" s="239" t="s">
        <v>127</v>
      </c>
      <c r="G203" s="132">
        <v>6354</v>
      </c>
      <c r="H203" s="132">
        <v>37249329.399415098</v>
      </c>
      <c r="I203" s="132">
        <v>1926</v>
      </c>
      <c r="J203" s="132">
        <f t="shared" si="84"/>
        <v>5862.3433112079156</v>
      </c>
      <c r="K203" s="132">
        <f t="shared" si="85"/>
        <v>19340.254101461629</v>
      </c>
      <c r="L203" s="101">
        <f t="shared" si="86"/>
        <v>0.12307495686625343</v>
      </c>
    </row>
    <row r="204" spans="2:12" ht="24">
      <c r="B204" s="536"/>
      <c r="C204" s="551"/>
      <c r="D204" s="561"/>
      <c r="E204" s="220">
        <v>1905</v>
      </c>
      <c r="F204" s="239" t="s">
        <v>128</v>
      </c>
      <c r="G204" s="132">
        <v>14994</v>
      </c>
      <c r="H204" s="132">
        <v>92244144.835442305</v>
      </c>
      <c r="I204" s="132">
        <v>4391</v>
      </c>
      <c r="J204" s="132">
        <f t="shared" si="84"/>
        <v>6152.07048388971</v>
      </c>
      <c r="K204" s="132">
        <f t="shared" si="85"/>
        <v>21007.548356967047</v>
      </c>
      <c r="L204" s="100">
        <f t="shared" si="86"/>
        <v>0.28059300913796409</v>
      </c>
    </row>
    <row r="205" spans="2:12">
      <c r="B205" s="536"/>
      <c r="C205" s="551"/>
      <c r="D205" s="561"/>
      <c r="E205" s="235" t="s">
        <v>238</v>
      </c>
      <c r="F205" s="236" t="s">
        <v>239</v>
      </c>
      <c r="G205" s="133">
        <v>4227</v>
      </c>
      <c r="H205" s="133">
        <v>32040296.972491499</v>
      </c>
      <c r="I205" s="133">
        <v>1648</v>
      </c>
      <c r="J205" s="134">
        <f t="shared" si="84"/>
        <v>7579.9141169840314</v>
      </c>
      <c r="K205" s="134">
        <f t="shared" si="85"/>
        <v>19441.927774570086</v>
      </c>
      <c r="L205" s="167">
        <f t="shared" si="86"/>
        <v>0.10531024346603617</v>
      </c>
    </row>
    <row r="206" spans="2:12">
      <c r="B206" s="537"/>
      <c r="C206" s="552"/>
      <c r="D206" s="562"/>
      <c r="E206" s="541" t="s">
        <v>134</v>
      </c>
      <c r="F206" s="542"/>
      <c r="G206" s="405">
        <v>44447</v>
      </c>
      <c r="H206" s="405">
        <v>710780379.99999905</v>
      </c>
      <c r="I206" s="405">
        <v>8708</v>
      </c>
      <c r="J206" s="118">
        <f t="shared" si="84"/>
        <v>15991.63903075571</v>
      </c>
      <c r="K206" s="118">
        <f t="shared" si="85"/>
        <v>81623.83785025253</v>
      </c>
      <c r="L206" s="165">
        <f t="shared" si="86"/>
        <v>0.55645728161543873</v>
      </c>
    </row>
    <row r="207" spans="2:12">
      <c r="B207" s="535">
        <v>30</v>
      </c>
      <c r="C207" s="550" t="s">
        <v>40</v>
      </c>
      <c r="D207" s="560">
        <f>市区町村別_歯科医療費!$D$35</f>
        <v>20907</v>
      </c>
      <c r="E207" s="221">
        <v>1101</v>
      </c>
      <c r="F207" s="237" t="s">
        <v>124</v>
      </c>
      <c r="G207" s="131">
        <v>11657</v>
      </c>
      <c r="H207" s="131">
        <v>105407411.541125</v>
      </c>
      <c r="I207" s="131">
        <v>5400</v>
      </c>
      <c r="J207" s="131">
        <f>IFERROR(H207/G207,"-")</f>
        <v>9042.4132745238912</v>
      </c>
      <c r="K207" s="131">
        <f>IFERROR(H207/I207,"-")</f>
        <v>19519.891026134261</v>
      </c>
      <c r="L207" s="99">
        <f>IFERROR(I207/$D$207,"-")</f>
        <v>0.25828669823504091</v>
      </c>
    </row>
    <row r="208" spans="2:12">
      <c r="B208" s="536"/>
      <c r="C208" s="551"/>
      <c r="D208" s="561"/>
      <c r="E208" s="220">
        <v>1102</v>
      </c>
      <c r="F208" s="238" t="s">
        <v>125</v>
      </c>
      <c r="G208" s="132">
        <v>46592</v>
      </c>
      <c r="H208" s="132">
        <v>392567625.92226899</v>
      </c>
      <c r="I208" s="132">
        <v>9559</v>
      </c>
      <c r="J208" s="132">
        <f t="shared" ref="J208:J213" si="87">IFERROR(H208/G208,"-")</f>
        <v>8425.6444437300179</v>
      </c>
      <c r="K208" s="132">
        <f t="shared" ref="K208:K213" si="88">IFERROR(H208/I208,"-")</f>
        <v>41067.854997622031</v>
      </c>
      <c r="L208" s="100">
        <f t="shared" ref="L208:L213" si="89">IFERROR(I208/$D$207,"-")</f>
        <v>0.45721528674606593</v>
      </c>
    </row>
    <row r="209" spans="2:12" ht="24">
      <c r="B209" s="536"/>
      <c r="C209" s="551"/>
      <c r="D209" s="561"/>
      <c r="E209" s="220">
        <v>1103</v>
      </c>
      <c r="F209" s="239" t="s">
        <v>126</v>
      </c>
      <c r="G209" s="132">
        <v>21111</v>
      </c>
      <c r="H209" s="132">
        <v>243301964.01401699</v>
      </c>
      <c r="I209" s="132">
        <v>6613</v>
      </c>
      <c r="J209" s="132">
        <f t="shared" si="87"/>
        <v>11524.890531666761</v>
      </c>
      <c r="K209" s="132">
        <f t="shared" si="88"/>
        <v>36791.465902618627</v>
      </c>
      <c r="L209" s="100">
        <f t="shared" si="89"/>
        <v>0.31630554359783802</v>
      </c>
    </row>
    <row r="210" spans="2:12" ht="24">
      <c r="B210" s="536"/>
      <c r="C210" s="551"/>
      <c r="D210" s="561"/>
      <c r="E210" s="220">
        <v>1113</v>
      </c>
      <c r="F210" s="239" t="s">
        <v>127</v>
      </c>
      <c r="G210" s="132">
        <v>9733</v>
      </c>
      <c r="H210" s="132">
        <v>56084273.851659402</v>
      </c>
      <c r="I210" s="132">
        <v>2696</v>
      </c>
      <c r="J210" s="132">
        <f t="shared" si="87"/>
        <v>5762.2802683303607</v>
      </c>
      <c r="K210" s="132">
        <f t="shared" si="88"/>
        <v>20802.772200170402</v>
      </c>
      <c r="L210" s="101">
        <f t="shared" si="89"/>
        <v>0.12895202563734634</v>
      </c>
    </row>
    <row r="211" spans="2:12" ht="24">
      <c r="B211" s="536"/>
      <c r="C211" s="551"/>
      <c r="D211" s="561"/>
      <c r="E211" s="220">
        <v>1905</v>
      </c>
      <c r="F211" s="239" t="s">
        <v>128</v>
      </c>
      <c r="G211" s="132">
        <v>21091</v>
      </c>
      <c r="H211" s="132">
        <v>138873687.55204001</v>
      </c>
      <c r="I211" s="132">
        <v>6123</v>
      </c>
      <c r="J211" s="132">
        <f t="shared" si="87"/>
        <v>6584.4999076402264</v>
      </c>
      <c r="K211" s="132">
        <f t="shared" si="88"/>
        <v>22680.661040672876</v>
      </c>
      <c r="L211" s="100">
        <f t="shared" si="89"/>
        <v>0.29286841727651025</v>
      </c>
    </row>
    <row r="212" spans="2:12">
      <c r="B212" s="536"/>
      <c r="C212" s="551"/>
      <c r="D212" s="561"/>
      <c r="E212" s="235" t="s">
        <v>238</v>
      </c>
      <c r="F212" s="236" t="s">
        <v>239</v>
      </c>
      <c r="G212" s="133">
        <v>3713</v>
      </c>
      <c r="H212" s="133">
        <v>34128297.118887797</v>
      </c>
      <c r="I212" s="133">
        <v>1522</v>
      </c>
      <c r="J212" s="134">
        <f t="shared" si="87"/>
        <v>9191.5693829485044</v>
      </c>
      <c r="K212" s="134">
        <f t="shared" si="88"/>
        <v>22423.322679952562</v>
      </c>
      <c r="L212" s="167">
        <f t="shared" si="89"/>
        <v>7.2798584206246714E-2</v>
      </c>
    </row>
    <row r="213" spans="2:12">
      <c r="B213" s="537"/>
      <c r="C213" s="552"/>
      <c r="D213" s="562"/>
      <c r="E213" s="541" t="s">
        <v>134</v>
      </c>
      <c r="F213" s="542"/>
      <c r="G213" s="405">
        <v>55245</v>
      </c>
      <c r="H213" s="405">
        <v>970363259.99999905</v>
      </c>
      <c r="I213" s="405">
        <v>11153</v>
      </c>
      <c r="J213" s="121">
        <f t="shared" si="87"/>
        <v>17564.725495519939</v>
      </c>
      <c r="K213" s="121">
        <f t="shared" si="88"/>
        <v>87004.685734779792</v>
      </c>
      <c r="L213" s="97">
        <f t="shared" si="89"/>
        <v>0.53345769359544648</v>
      </c>
    </row>
    <row r="214" spans="2:12">
      <c r="B214" s="535">
        <v>31</v>
      </c>
      <c r="C214" s="550" t="s">
        <v>41</v>
      </c>
      <c r="D214" s="560">
        <f>市区町村別_歯科医療費!$D$36</f>
        <v>27885</v>
      </c>
      <c r="E214" s="221">
        <v>1101</v>
      </c>
      <c r="F214" s="237" t="s">
        <v>124</v>
      </c>
      <c r="G214" s="131">
        <v>18393</v>
      </c>
      <c r="H214" s="131">
        <v>150074032.21438599</v>
      </c>
      <c r="I214" s="131">
        <v>7885</v>
      </c>
      <c r="J214" s="131">
        <f>IFERROR(H214/G214,"-")</f>
        <v>8159.3014850424606</v>
      </c>
      <c r="K214" s="131">
        <f>IFERROR(H214/I214,"-")</f>
        <v>19032.851263714139</v>
      </c>
      <c r="L214" s="99">
        <f>IFERROR(I214/$D$214,"-")</f>
        <v>0.28276851353774429</v>
      </c>
    </row>
    <row r="215" spans="2:12">
      <c r="B215" s="536"/>
      <c r="C215" s="551"/>
      <c r="D215" s="561"/>
      <c r="E215" s="220">
        <v>1102</v>
      </c>
      <c r="F215" s="238" t="s">
        <v>125</v>
      </c>
      <c r="G215" s="132">
        <v>67704</v>
      </c>
      <c r="H215" s="132">
        <v>545463611.56209695</v>
      </c>
      <c r="I215" s="132">
        <v>14113</v>
      </c>
      <c r="J215" s="132">
        <f t="shared" ref="J215:J220" si="90">IFERROR(H215/G215,"-")</f>
        <v>8056.5935773676147</v>
      </c>
      <c r="K215" s="132">
        <f t="shared" ref="K215:K220" si="91">IFERROR(H215/I215,"-")</f>
        <v>38649.728021122151</v>
      </c>
      <c r="L215" s="100">
        <f t="shared" ref="L215:L220" si="92">IFERROR(I215/$D$214,"-")</f>
        <v>0.50611439842209072</v>
      </c>
    </row>
    <row r="216" spans="2:12" ht="24">
      <c r="B216" s="536"/>
      <c r="C216" s="551"/>
      <c r="D216" s="561"/>
      <c r="E216" s="220">
        <v>1103</v>
      </c>
      <c r="F216" s="239" t="s">
        <v>126</v>
      </c>
      <c r="G216" s="132">
        <v>29458</v>
      </c>
      <c r="H216" s="132">
        <v>303743576.41867</v>
      </c>
      <c r="I216" s="132">
        <v>9254</v>
      </c>
      <c r="J216" s="132">
        <f t="shared" si="90"/>
        <v>10311.072592119968</v>
      </c>
      <c r="K216" s="132">
        <f t="shared" si="91"/>
        <v>32822.949688639506</v>
      </c>
      <c r="L216" s="100">
        <f t="shared" si="92"/>
        <v>0.33186300878608571</v>
      </c>
    </row>
    <row r="217" spans="2:12" ht="24">
      <c r="B217" s="536"/>
      <c r="C217" s="551"/>
      <c r="D217" s="561"/>
      <c r="E217" s="220">
        <v>1113</v>
      </c>
      <c r="F217" s="239" t="s">
        <v>127</v>
      </c>
      <c r="G217" s="132">
        <v>12633</v>
      </c>
      <c r="H217" s="132">
        <v>64785233.601493001</v>
      </c>
      <c r="I217" s="132">
        <v>3968</v>
      </c>
      <c r="J217" s="132">
        <f t="shared" si="90"/>
        <v>5128.2540648692311</v>
      </c>
      <c r="K217" s="132">
        <f t="shared" si="91"/>
        <v>16326.92379069884</v>
      </c>
      <c r="L217" s="101">
        <f t="shared" si="92"/>
        <v>0.14229872691411152</v>
      </c>
    </row>
    <row r="218" spans="2:12" ht="24">
      <c r="B218" s="536"/>
      <c r="C218" s="551"/>
      <c r="D218" s="561"/>
      <c r="E218" s="220">
        <v>1905</v>
      </c>
      <c r="F218" s="239" t="s">
        <v>128</v>
      </c>
      <c r="G218" s="132">
        <v>23718</v>
      </c>
      <c r="H218" s="132">
        <v>145059016.211797</v>
      </c>
      <c r="I218" s="132">
        <v>7663</v>
      </c>
      <c r="J218" s="132">
        <f t="shared" si="90"/>
        <v>6115.9885408464879</v>
      </c>
      <c r="K218" s="132">
        <f t="shared" si="91"/>
        <v>18929.79462505507</v>
      </c>
      <c r="L218" s="100">
        <f t="shared" si="92"/>
        <v>0.27480724403801327</v>
      </c>
    </row>
    <row r="219" spans="2:12">
      <c r="B219" s="536"/>
      <c r="C219" s="551"/>
      <c r="D219" s="561"/>
      <c r="E219" s="235" t="s">
        <v>238</v>
      </c>
      <c r="F219" s="236" t="s">
        <v>239</v>
      </c>
      <c r="G219" s="133">
        <v>5747</v>
      </c>
      <c r="H219" s="133">
        <v>47046419.991553903</v>
      </c>
      <c r="I219" s="133">
        <v>1972</v>
      </c>
      <c r="J219" s="134">
        <f t="shared" si="90"/>
        <v>8186.2571761882555</v>
      </c>
      <c r="K219" s="134">
        <f t="shared" si="91"/>
        <v>23857.210949063847</v>
      </c>
      <c r="L219" s="167">
        <f t="shared" si="92"/>
        <v>7.0719024565178409E-2</v>
      </c>
    </row>
    <row r="220" spans="2:12">
      <c r="B220" s="537"/>
      <c r="C220" s="552"/>
      <c r="D220" s="562"/>
      <c r="E220" s="541" t="s">
        <v>134</v>
      </c>
      <c r="F220" s="542"/>
      <c r="G220" s="405">
        <v>76771</v>
      </c>
      <c r="H220" s="405">
        <v>1256171889.99999</v>
      </c>
      <c r="I220" s="405">
        <v>15564</v>
      </c>
      <c r="J220" s="118">
        <f t="shared" si="90"/>
        <v>16362.583397376484</v>
      </c>
      <c r="K220" s="118">
        <f t="shared" si="91"/>
        <v>80710.09316371048</v>
      </c>
      <c r="L220" s="165">
        <f t="shared" si="92"/>
        <v>0.55814954276492734</v>
      </c>
    </row>
    <row r="221" spans="2:12">
      <c r="B221" s="535">
        <v>32</v>
      </c>
      <c r="C221" s="550" t="s">
        <v>42</v>
      </c>
      <c r="D221" s="560">
        <f>市区町村別_歯科医療費!$D$37</f>
        <v>23454</v>
      </c>
      <c r="E221" s="221">
        <v>1101</v>
      </c>
      <c r="F221" s="237" t="s">
        <v>124</v>
      </c>
      <c r="G221" s="131">
        <v>12732</v>
      </c>
      <c r="H221" s="131">
        <v>101615562.01706401</v>
      </c>
      <c r="I221" s="131">
        <v>5612</v>
      </c>
      <c r="J221" s="131">
        <f>IFERROR(H221/G221,"-")</f>
        <v>7981.1154584561737</v>
      </c>
      <c r="K221" s="131">
        <f>IFERROR(H221/I221,"-")</f>
        <v>18106.83571223521</v>
      </c>
      <c r="L221" s="99">
        <f>IFERROR(I221/$D$221,"-")</f>
        <v>0.23927688240811801</v>
      </c>
    </row>
    <row r="222" spans="2:12">
      <c r="B222" s="536"/>
      <c r="C222" s="551"/>
      <c r="D222" s="561"/>
      <c r="E222" s="220">
        <v>1102</v>
      </c>
      <c r="F222" s="238" t="s">
        <v>125</v>
      </c>
      <c r="G222" s="132">
        <v>54648</v>
      </c>
      <c r="H222" s="132">
        <v>422115558.60566902</v>
      </c>
      <c r="I222" s="132">
        <v>11006</v>
      </c>
      <c r="J222" s="132">
        <f t="shared" ref="J222:J227" si="93">IFERROR(H222/G222,"-")</f>
        <v>7724.2636254880144</v>
      </c>
      <c r="K222" s="132">
        <f t="shared" ref="K222:K227" si="94">IFERROR(H222/I222,"-")</f>
        <v>38353.221752286845</v>
      </c>
      <c r="L222" s="100">
        <f t="shared" ref="L222:L227" si="95">IFERROR(I222/$D$221,"-")</f>
        <v>0.46925897501492281</v>
      </c>
    </row>
    <row r="223" spans="2:12" ht="24">
      <c r="B223" s="536"/>
      <c r="C223" s="551"/>
      <c r="D223" s="561"/>
      <c r="E223" s="220">
        <v>1103</v>
      </c>
      <c r="F223" s="239" t="s">
        <v>126</v>
      </c>
      <c r="G223" s="132">
        <v>25708</v>
      </c>
      <c r="H223" s="132">
        <v>237863276.530889</v>
      </c>
      <c r="I223" s="132">
        <v>7409</v>
      </c>
      <c r="J223" s="132">
        <f t="shared" si="93"/>
        <v>9252.5002540411151</v>
      </c>
      <c r="K223" s="132">
        <f t="shared" si="94"/>
        <v>32104.639834105681</v>
      </c>
      <c r="L223" s="100">
        <f t="shared" si="95"/>
        <v>0.3158949432932549</v>
      </c>
    </row>
    <row r="224" spans="2:12" ht="24">
      <c r="B224" s="536"/>
      <c r="C224" s="551"/>
      <c r="D224" s="561"/>
      <c r="E224" s="220">
        <v>1113</v>
      </c>
      <c r="F224" s="239" t="s">
        <v>127</v>
      </c>
      <c r="G224" s="132">
        <v>13086</v>
      </c>
      <c r="H224" s="132">
        <v>60799380.017215103</v>
      </c>
      <c r="I224" s="132">
        <v>3243</v>
      </c>
      <c r="J224" s="132">
        <f t="shared" si="93"/>
        <v>4646.1393869184703</v>
      </c>
      <c r="K224" s="132">
        <f t="shared" si="94"/>
        <v>18747.881596427724</v>
      </c>
      <c r="L224" s="101">
        <f t="shared" si="95"/>
        <v>0.13827065745715017</v>
      </c>
    </row>
    <row r="225" spans="2:12" ht="24">
      <c r="B225" s="536"/>
      <c r="C225" s="551"/>
      <c r="D225" s="561"/>
      <c r="E225" s="220">
        <v>1905</v>
      </c>
      <c r="F225" s="239" t="s">
        <v>128</v>
      </c>
      <c r="G225" s="132">
        <v>22454</v>
      </c>
      <c r="H225" s="132">
        <v>135033008.87115499</v>
      </c>
      <c r="I225" s="132">
        <v>6500</v>
      </c>
      <c r="J225" s="132">
        <f t="shared" si="93"/>
        <v>6013.7618629711851</v>
      </c>
      <c r="K225" s="132">
        <f t="shared" si="94"/>
        <v>20774.309057100767</v>
      </c>
      <c r="L225" s="100">
        <f t="shared" si="95"/>
        <v>0.27713822802080668</v>
      </c>
    </row>
    <row r="226" spans="2:12">
      <c r="B226" s="536"/>
      <c r="C226" s="551"/>
      <c r="D226" s="561"/>
      <c r="E226" s="235" t="s">
        <v>238</v>
      </c>
      <c r="F226" s="236" t="s">
        <v>239</v>
      </c>
      <c r="G226" s="133">
        <v>5059</v>
      </c>
      <c r="H226" s="133">
        <v>40246383.958006002</v>
      </c>
      <c r="I226" s="133">
        <v>1973</v>
      </c>
      <c r="J226" s="134">
        <f t="shared" si="93"/>
        <v>7955.403035779008</v>
      </c>
      <c r="K226" s="134">
        <f t="shared" si="94"/>
        <v>20398.572710596047</v>
      </c>
      <c r="L226" s="167">
        <f t="shared" si="95"/>
        <v>8.4122111366931013E-2</v>
      </c>
    </row>
    <row r="227" spans="2:12">
      <c r="B227" s="537"/>
      <c r="C227" s="552"/>
      <c r="D227" s="562"/>
      <c r="E227" s="541" t="s">
        <v>134</v>
      </c>
      <c r="F227" s="542"/>
      <c r="G227" s="405">
        <v>61181</v>
      </c>
      <c r="H227" s="405">
        <v>997673169.99999905</v>
      </c>
      <c r="I227" s="405">
        <v>12121</v>
      </c>
      <c r="J227" s="118">
        <f t="shared" si="93"/>
        <v>16306.91178633888</v>
      </c>
      <c r="K227" s="118">
        <f t="shared" si="94"/>
        <v>82309.476940846391</v>
      </c>
      <c r="L227" s="165">
        <f t="shared" si="95"/>
        <v>0.51679884028310741</v>
      </c>
    </row>
    <row r="228" spans="2:12">
      <c r="B228" s="535">
        <v>33</v>
      </c>
      <c r="C228" s="550" t="s">
        <v>43</v>
      </c>
      <c r="D228" s="560">
        <f>市区町村別_歯科医療費!$D$38</f>
        <v>6680</v>
      </c>
      <c r="E228" s="221">
        <v>1101</v>
      </c>
      <c r="F228" s="237" t="s">
        <v>124</v>
      </c>
      <c r="G228" s="131">
        <v>3597</v>
      </c>
      <c r="H228" s="131">
        <v>28387525.6515445</v>
      </c>
      <c r="I228" s="131">
        <v>1718</v>
      </c>
      <c r="J228" s="131">
        <f>IFERROR(H228/G228,"-")</f>
        <v>7892.0004591449824</v>
      </c>
      <c r="K228" s="131">
        <f>IFERROR(H228/I228,"-")</f>
        <v>16523.588854216821</v>
      </c>
      <c r="L228" s="99">
        <f>IFERROR(I228/$D$228,"-")</f>
        <v>0.25718562874251499</v>
      </c>
    </row>
    <row r="229" spans="2:12">
      <c r="B229" s="536"/>
      <c r="C229" s="551"/>
      <c r="D229" s="561"/>
      <c r="E229" s="220">
        <v>1102</v>
      </c>
      <c r="F229" s="238" t="s">
        <v>125</v>
      </c>
      <c r="G229" s="132">
        <v>13250</v>
      </c>
      <c r="H229" s="132">
        <v>106832951.640167</v>
      </c>
      <c r="I229" s="132">
        <v>2889</v>
      </c>
      <c r="J229" s="132">
        <f t="shared" ref="J229:J234" si="96">IFERROR(H229/G229,"-")</f>
        <v>8062.8642747295844</v>
      </c>
      <c r="K229" s="132">
        <f t="shared" ref="K229:K234" si="97">IFERROR(H229/I229,"-")</f>
        <v>36979.214828718243</v>
      </c>
      <c r="L229" s="100">
        <f t="shared" ref="L229:L234" si="98">IFERROR(I229/$D$228,"-")</f>
        <v>0.43248502994011978</v>
      </c>
    </row>
    <row r="230" spans="2:12" ht="24">
      <c r="B230" s="536"/>
      <c r="C230" s="551"/>
      <c r="D230" s="561"/>
      <c r="E230" s="220">
        <v>1103</v>
      </c>
      <c r="F230" s="239" t="s">
        <v>126</v>
      </c>
      <c r="G230" s="132">
        <v>6265</v>
      </c>
      <c r="H230" s="132">
        <v>65737534.985442303</v>
      </c>
      <c r="I230" s="132">
        <v>2149</v>
      </c>
      <c r="J230" s="132">
        <f t="shared" si="96"/>
        <v>10492.822822895818</v>
      </c>
      <c r="K230" s="132">
        <f t="shared" si="97"/>
        <v>30589.825493458495</v>
      </c>
      <c r="L230" s="100">
        <f t="shared" si="98"/>
        <v>0.32170658682634728</v>
      </c>
    </row>
    <row r="231" spans="2:12" ht="24">
      <c r="B231" s="536"/>
      <c r="C231" s="551"/>
      <c r="D231" s="561"/>
      <c r="E231" s="220">
        <v>1113</v>
      </c>
      <c r="F231" s="239" t="s">
        <v>127</v>
      </c>
      <c r="G231" s="132">
        <v>2755</v>
      </c>
      <c r="H231" s="132">
        <v>18562146.476918399</v>
      </c>
      <c r="I231" s="132">
        <v>800</v>
      </c>
      <c r="J231" s="132">
        <f t="shared" si="96"/>
        <v>6737.6212257417055</v>
      </c>
      <c r="K231" s="132">
        <f t="shared" si="97"/>
        <v>23202.683096148001</v>
      </c>
      <c r="L231" s="101">
        <f t="shared" si="98"/>
        <v>0.11976047904191617</v>
      </c>
    </row>
    <row r="232" spans="2:12" ht="24">
      <c r="B232" s="536"/>
      <c r="C232" s="551"/>
      <c r="D232" s="561"/>
      <c r="E232" s="220">
        <v>1905</v>
      </c>
      <c r="F232" s="239" t="s">
        <v>128</v>
      </c>
      <c r="G232" s="132">
        <v>6242</v>
      </c>
      <c r="H232" s="132">
        <v>39490167.085534804</v>
      </c>
      <c r="I232" s="132">
        <v>1929</v>
      </c>
      <c r="J232" s="132">
        <f t="shared" si="96"/>
        <v>6326.5246852827304</v>
      </c>
      <c r="K232" s="132">
        <f t="shared" si="97"/>
        <v>20471.833636876519</v>
      </c>
      <c r="L232" s="100">
        <f t="shared" si="98"/>
        <v>0.28877245508982036</v>
      </c>
    </row>
    <row r="233" spans="2:12">
      <c r="B233" s="536"/>
      <c r="C233" s="551"/>
      <c r="D233" s="561"/>
      <c r="E233" s="235" t="s">
        <v>238</v>
      </c>
      <c r="F233" s="236" t="s">
        <v>239</v>
      </c>
      <c r="G233" s="133">
        <v>1392</v>
      </c>
      <c r="H233" s="133">
        <v>12205944.1603924</v>
      </c>
      <c r="I233" s="133">
        <v>563</v>
      </c>
      <c r="J233" s="134">
        <f t="shared" si="96"/>
        <v>8768.6380462589077</v>
      </c>
      <c r="K233" s="134">
        <f t="shared" si="97"/>
        <v>21680.185009577974</v>
      </c>
      <c r="L233" s="167">
        <f t="shared" si="98"/>
        <v>8.428143712574851E-2</v>
      </c>
    </row>
    <row r="234" spans="2:12">
      <c r="B234" s="537"/>
      <c r="C234" s="552"/>
      <c r="D234" s="562"/>
      <c r="E234" s="541" t="s">
        <v>134</v>
      </c>
      <c r="F234" s="542"/>
      <c r="G234" s="405">
        <v>16730</v>
      </c>
      <c r="H234" s="405">
        <v>271216269.99999899</v>
      </c>
      <c r="I234" s="405">
        <v>3540</v>
      </c>
      <c r="J234" s="118">
        <f t="shared" si="96"/>
        <v>16211.372982665809</v>
      </c>
      <c r="K234" s="118">
        <f t="shared" si="97"/>
        <v>76614.765536722873</v>
      </c>
      <c r="L234" s="165">
        <f t="shared" si="98"/>
        <v>0.52994011976047906</v>
      </c>
    </row>
    <row r="235" spans="2:12">
      <c r="B235" s="535">
        <v>34</v>
      </c>
      <c r="C235" s="550" t="s">
        <v>45</v>
      </c>
      <c r="D235" s="560">
        <f>市区町村別_歯科医療費!$D$39</f>
        <v>29757</v>
      </c>
      <c r="E235" s="221">
        <v>1101</v>
      </c>
      <c r="F235" s="237" t="s">
        <v>124</v>
      </c>
      <c r="G235" s="131">
        <v>16728</v>
      </c>
      <c r="H235" s="131">
        <v>134768066.75362301</v>
      </c>
      <c r="I235" s="131">
        <v>7263</v>
      </c>
      <c r="J235" s="131">
        <f>IFERROR(H235/G235,"-")</f>
        <v>8056.4363195613942</v>
      </c>
      <c r="K235" s="131">
        <f>IFERROR(H235/I235,"-")</f>
        <v>18555.427062319017</v>
      </c>
      <c r="L235" s="99">
        <f>IFERROR(I235/$D$235,"-")</f>
        <v>0.24407702389353766</v>
      </c>
    </row>
    <row r="236" spans="2:12">
      <c r="B236" s="536"/>
      <c r="C236" s="551"/>
      <c r="D236" s="561"/>
      <c r="E236" s="220">
        <v>1102</v>
      </c>
      <c r="F236" s="238" t="s">
        <v>125</v>
      </c>
      <c r="G236" s="132">
        <v>53204</v>
      </c>
      <c r="H236" s="132">
        <v>429774536.57948703</v>
      </c>
      <c r="I236" s="132">
        <v>11739</v>
      </c>
      <c r="J236" s="132">
        <f t="shared" ref="J236:J241" si="99">IFERROR(H236/G236,"-")</f>
        <v>8077.8613746990268</v>
      </c>
      <c r="K236" s="132">
        <f t="shared" ref="K236:K241" si="100">IFERROR(H236/I236,"-")</f>
        <v>36610.830273403786</v>
      </c>
      <c r="L236" s="100">
        <f t="shared" ref="L236:L241" si="101">IFERROR(I236/$D$235,"-")</f>
        <v>0.39449541284403672</v>
      </c>
    </row>
    <row r="237" spans="2:12" ht="24">
      <c r="B237" s="536"/>
      <c r="C237" s="551"/>
      <c r="D237" s="561"/>
      <c r="E237" s="220">
        <v>1103</v>
      </c>
      <c r="F237" s="239" t="s">
        <v>126</v>
      </c>
      <c r="G237" s="132">
        <v>25951</v>
      </c>
      <c r="H237" s="132">
        <v>288204630.21325898</v>
      </c>
      <c r="I237" s="132">
        <v>8889</v>
      </c>
      <c r="J237" s="132">
        <f t="shared" si="99"/>
        <v>11105.723487081768</v>
      </c>
      <c r="K237" s="132">
        <f t="shared" si="100"/>
        <v>32422.615616296433</v>
      </c>
      <c r="L237" s="100">
        <f t="shared" si="101"/>
        <v>0.29871962899485838</v>
      </c>
    </row>
    <row r="238" spans="2:12" ht="24">
      <c r="B238" s="536"/>
      <c r="C238" s="551"/>
      <c r="D238" s="561"/>
      <c r="E238" s="220">
        <v>1113</v>
      </c>
      <c r="F238" s="239" t="s">
        <v>127</v>
      </c>
      <c r="G238" s="132">
        <v>13760</v>
      </c>
      <c r="H238" s="132">
        <v>81027602.849935398</v>
      </c>
      <c r="I238" s="132">
        <v>4193</v>
      </c>
      <c r="J238" s="132">
        <f t="shared" si="99"/>
        <v>5888.6339280476304</v>
      </c>
      <c r="K238" s="132">
        <f t="shared" si="100"/>
        <v>19324.493882646173</v>
      </c>
      <c r="L238" s="101">
        <f t="shared" si="101"/>
        <v>0.14090802164196659</v>
      </c>
    </row>
    <row r="239" spans="2:12" ht="24">
      <c r="B239" s="536"/>
      <c r="C239" s="551"/>
      <c r="D239" s="561"/>
      <c r="E239" s="220">
        <v>1905</v>
      </c>
      <c r="F239" s="239" t="s">
        <v>128</v>
      </c>
      <c r="G239" s="132">
        <v>21219</v>
      </c>
      <c r="H239" s="132">
        <v>123365464.59604999</v>
      </c>
      <c r="I239" s="132">
        <v>7401</v>
      </c>
      <c r="J239" s="132">
        <f t="shared" si="99"/>
        <v>5813.9151042014228</v>
      </c>
      <c r="K239" s="132">
        <f t="shared" si="100"/>
        <v>16668.756194575057</v>
      </c>
      <c r="L239" s="100">
        <f t="shared" si="101"/>
        <v>0.24871458816412945</v>
      </c>
    </row>
    <row r="240" spans="2:12">
      <c r="B240" s="536"/>
      <c r="C240" s="551"/>
      <c r="D240" s="561"/>
      <c r="E240" s="235" t="s">
        <v>238</v>
      </c>
      <c r="F240" s="236" t="s">
        <v>239</v>
      </c>
      <c r="G240" s="133">
        <v>7560</v>
      </c>
      <c r="H240" s="133">
        <v>62650559.007642902</v>
      </c>
      <c r="I240" s="133">
        <v>2829</v>
      </c>
      <c r="J240" s="134">
        <f t="shared" si="99"/>
        <v>8287.1109798469442</v>
      </c>
      <c r="K240" s="134">
        <f t="shared" si="100"/>
        <v>22145.832098848674</v>
      </c>
      <c r="L240" s="167">
        <f t="shared" si="101"/>
        <v>9.5070067547131765E-2</v>
      </c>
    </row>
    <row r="241" spans="2:12">
      <c r="B241" s="537"/>
      <c r="C241" s="552"/>
      <c r="D241" s="562"/>
      <c r="E241" s="541" t="s">
        <v>134</v>
      </c>
      <c r="F241" s="542"/>
      <c r="G241" s="405">
        <v>66005</v>
      </c>
      <c r="H241" s="405">
        <v>1119790859.99999</v>
      </c>
      <c r="I241" s="405">
        <v>14543</v>
      </c>
      <c r="J241" s="118">
        <f t="shared" si="99"/>
        <v>16965.24293614105</v>
      </c>
      <c r="K241" s="118">
        <f t="shared" si="100"/>
        <v>76998.615141304414</v>
      </c>
      <c r="L241" s="165">
        <f t="shared" si="101"/>
        <v>0.48872534193635109</v>
      </c>
    </row>
    <row r="242" spans="2:12">
      <c r="B242" s="535">
        <v>35</v>
      </c>
      <c r="C242" s="550" t="s">
        <v>2</v>
      </c>
      <c r="D242" s="560">
        <f>市区町村別_歯科医療費!$D$40</f>
        <v>60596</v>
      </c>
      <c r="E242" s="221">
        <v>1101</v>
      </c>
      <c r="F242" s="237" t="s">
        <v>124</v>
      </c>
      <c r="G242" s="131">
        <v>38582</v>
      </c>
      <c r="H242" s="131">
        <v>313332541.56217802</v>
      </c>
      <c r="I242" s="131">
        <v>17634</v>
      </c>
      <c r="J242" s="131">
        <f>IFERROR(H242/G242,"-")</f>
        <v>8121.210449488829</v>
      </c>
      <c r="K242" s="131">
        <f>IFERROR(H242/I242,"-")</f>
        <v>17768.65949655087</v>
      </c>
      <c r="L242" s="99">
        <f>IFERROR(I242/$D$242,"-")</f>
        <v>0.2910093075450525</v>
      </c>
    </row>
    <row r="243" spans="2:12">
      <c r="B243" s="536"/>
      <c r="C243" s="551"/>
      <c r="D243" s="561"/>
      <c r="E243" s="220">
        <v>1102</v>
      </c>
      <c r="F243" s="238" t="s">
        <v>125</v>
      </c>
      <c r="G243" s="132">
        <v>153910</v>
      </c>
      <c r="H243" s="132">
        <v>1191636363.0284901</v>
      </c>
      <c r="I243" s="132">
        <v>31305</v>
      </c>
      <c r="J243" s="132">
        <f t="shared" ref="J243:J248" si="102">IFERROR(H243/G243,"-")</f>
        <v>7742.4232540347612</v>
      </c>
      <c r="K243" s="132">
        <f t="shared" ref="K243:K248" si="103">IFERROR(H243/I243,"-")</f>
        <v>38065.368568231592</v>
      </c>
      <c r="L243" s="100">
        <f t="shared" ref="L243:L248" si="104">IFERROR(I243/$D$242,"-")</f>
        <v>0.51661825863093269</v>
      </c>
    </row>
    <row r="244" spans="2:12" ht="24">
      <c r="B244" s="536"/>
      <c r="C244" s="551"/>
      <c r="D244" s="561"/>
      <c r="E244" s="220">
        <v>1103</v>
      </c>
      <c r="F244" s="239" t="s">
        <v>126</v>
      </c>
      <c r="G244" s="132">
        <v>61044</v>
      </c>
      <c r="H244" s="132">
        <v>599621406.12527502</v>
      </c>
      <c r="I244" s="132">
        <v>19698</v>
      </c>
      <c r="J244" s="132">
        <f t="shared" si="102"/>
        <v>9822.773837318573</v>
      </c>
      <c r="K244" s="132">
        <f t="shared" si="103"/>
        <v>30440.725257654332</v>
      </c>
      <c r="L244" s="100">
        <f t="shared" si="104"/>
        <v>0.32507096177965544</v>
      </c>
    </row>
    <row r="245" spans="2:12" ht="24">
      <c r="B245" s="536"/>
      <c r="C245" s="551"/>
      <c r="D245" s="561"/>
      <c r="E245" s="220">
        <v>1113</v>
      </c>
      <c r="F245" s="239" t="s">
        <v>127</v>
      </c>
      <c r="G245" s="132">
        <v>24934</v>
      </c>
      <c r="H245" s="132">
        <v>124179934.180766</v>
      </c>
      <c r="I245" s="132">
        <v>7678</v>
      </c>
      <c r="J245" s="132">
        <f t="shared" si="102"/>
        <v>4980.345479295981</v>
      </c>
      <c r="K245" s="132">
        <f t="shared" si="103"/>
        <v>16173.474105335505</v>
      </c>
      <c r="L245" s="101">
        <f t="shared" si="104"/>
        <v>0.12670803353356658</v>
      </c>
    </row>
    <row r="246" spans="2:12" ht="24">
      <c r="B246" s="536"/>
      <c r="C246" s="551"/>
      <c r="D246" s="561"/>
      <c r="E246" s="220">
        <v>1905</v>
      </c>
      <c r="F246" s="239" t="s">
        <v>128</v>
      </c>
      <c r="G246" s="132">
        <v>63171</v>
      </c>
      <c r="H246" s="132">
        <v>362101753.96062601</v>
      </c>
      <c r="I246" s="132">
        <v>17910</v>
      </c>
      <c r="J246" s="132">
        <f t="shared" si="102"/>
        <v>5732.0883627079829</v>
      </c>
      <c r="K246" s="132">
        <f t="shared" si="103"/>
        <v>20217.853375802679</v>
      </c>
      <c r="L246" s="100">
        <f t="shared" si="104"/>
        <v>0.29556406363456333</v>
      </c>
    </row>
    <row r="247" spans="2:12">
      <c r="B247" s="536"/>
      <c r="C247" s="551"/>
      <c r="D247" s="561"/>
      <c r="E247" s="235" t="s">
        <v>238</v>
      </c>
      <c r="F247" s="236" t="s">
        <v>239</v>
      </c>
      <c r="G247" s="133">
        <v>15478</v>
      </c>
      <c r="H247" s="133">
        <v>126641921.142657</v>
      </c>
      <c r="I247" s="133">
        <v>5342</v>
      </c>
      <c r="J247" s="134">
        <f t="shared" si="102"/>
        <v>8182.0597714599426</v>
      </c>
      <c r="K247" s="134">
        <f t="shared" si="103"/>
        <v>23706.836604765442</v>
      </c>
      <c r="L247" s="167">
        <f t="shared" si="104"/>
        <v>8.8157634167271764E-2</v>
      </c>
    </row>
    <row r="248" spans="2:12">
      <c r="B248" s="537"/>
      <c r="C248" s="552"/>
      <c r="D248" s="562"/>
      <c r="E248" s="541" t="s">
        <v>134</v>
      </c>
      <c r="F248" s="542"/>
      <c r="G248" s="405">
        <v>175404</v>
      </c>
      <c r="H248" s="405">
        <v>2717513919.99999</v>
      </c>
      <c r="I248" s="405">
        <v>34606</v>
      </c>
      <c r="J248" s="121">
        <f t="shared" si="102"/>
        <v>15492.884540831395</v>
      </c>
      <c r="K248" s="121">
        <f t="shared" si="103"/>
        <v>78527.2472981561</v>
      </c>
      <c r="L248" s="97">
        <f t="shared" si="104"/>
        <v>0.57109380157106082</v>
      </c>
    </row>
    <row r="249" spans="2:12">
      <c r="B249" s="535">
        <v>36</v>
      </c>
      <c r="C249" s="550" t="s">
        <v>3</v>
      </c>
      <c r="D249" s="560">
        <f>市区町村別_歯科医療費!$D$41</f>
        <v>16741</v>
      </c>
      <c r="E249" s="221">
        <v>1101</v>
      </c>
      <c r="F249" s="237" t="s">
        <v>124</v>
      </c>
      <c r="G249" s="131">
        <v>9788</v>
      </c>
      <c r="H249" s="131">
        <v>74395722.993090197</v>
      </c>
      <c r="I249" s="131">
        <v>4691</v>
      </c>
      <c r="J249" s="131">
        <f>IFERROR(H249/G249,"-")</f>
        <v>7600.7072939405598</v>
      </c>
      <c r="K249" s="131">
        <f>IFERROR(H249/I249,"-")</f>
        <v>15859.246001511447</v>
      </c>
      <c r="L249" s="99">
        <f>IFERROR(I249/$D$249,"-")</f>
        <v>0.2802102622304522</v>
      </c>
    </row>
    <row r="250" spans="2:12">
      <c r="B250" s="536"/>
      <c r="C250" s="551"/>
      <c r="D250" s="561"/>
      <c r="E250" s="220">
        <v>1102</v>
      </c>
      <c r="F250" s="238" t="s">
        <v>125</v>
      </c>
      <c r="G250" s="132">
        <v>43086</v>
      </c>
      <c r="H250" s="132">
        <v>331861466.33173198</v>
      </c>
      <c r="I250" s="132">
        <v>8876</v>
      </c>
      <c r="J250" s="132">
        <f t="shared" ref="J250:J255" si="105">IFERROR(H250/G250,"-")</f>
        <v>7702.3039115195652</v>
      </c>
      <c r="K250" s="132">
        <f t="shared" ref="K250:K255" si="106">IFERROR(H250/I250,"-")</f>
        <v>37388.628473606579</v>
      </c>
      <c r="L250" s="100">
        <f t="shared" ref="L250:L255" si="107">IFERROR(I250/$D$249,"-")</f>
        <v>0.53019532883340303</v>
      </c>
    </row>
    <row r="251" spans="2:12" ht="24">
      <c r="B251" s="536"/>
      <c r="C251" s="551"/>
      <c r="D251" s="561"/>
      <c r="E251" s="220">
        <v>1103</v>
      </c>
      <c r="F251" s="239" t="s">
        <v>126</v>
      </c>
      <c r="G251" s="132">
        <v>16434</v>
      </c>
      <c r="H251" s="132">
        <v>153556248.039408</v>
      </c>
      <c r="I251" s="132">
        <v>5333</v>
      </c>
      <c r="J251" s="132">
        <f t="shared" si="105"/>
        <v>9343.8145332486311</v>
      </c>
      <c r="K251" s="132">
        <f t="shared" si="106"/>
        <v>28793.596107145695</v>
      </c>
      <c r="L251" s="100">
        <f t="shared" si="107"/>
        <v>0.31855922585269697</v>
      </c>
    </row>
    <row r="252" spans="2:12" ht="24">
      <c r="B252" s="536"/>
      <c r="C252" s="551"/>
      <c r="D252" s="561"/>
      <c r="E252" s="220">
        <v>1113</v>
      </c>
      <c r="F252" s="239" t="s">
        <v>127</v>
      </c>
      <c r="G252" s="132">
        <v>5609</v>
      </c>
      <c r="H252" s="132">
        <v>26342954.287762702</v>
      </c>
      <c r="I252" s="132">
        <v>1948</v>
      </c>
      <c r="J252" s="132">
        <f t="shared" si="105"/>
        <v>4696.5509516424854</v>
      </c>
      <c r="K252" s="132">
        <f t="shared" si="106"/>
        <v>13523.077149775514</v>
      </c>
      <c r="L252" s="101">
        <f t="shared" si="107"/>
        <v>0.11636102980706051</v>
      </c>
    </row>
    <row r="253" spans="2:12" ht="24">
      <c r="B253" s="536"/>
      <c r="C253" s="551"/>
      <c r="D253" s="561"/>
      <c r="E253" s="220">
        <v>1905</v>
      </c>
      <c r="F253" s="239" t="s">
        <v>128</v>
      </c>
      <c r="G253" s="132">
        <v>17708</v>
      </c>
      <c r="H253" s="132">
        <v>98202975.984431401</v>
      </c>
      <c r="I253" s="132">
        <v>5151</v>
      </c>
      <c r="J253" s="132">
        <f t="shared" si="105"/>
        <v>5545.684209647131</v>
      </c>
      <c r="K253" s="132">
        <f t="shared" si="106"/>
        <v>19064.837115983577</v>
      </c>
      <c r="L253" s="100">
        <f t="shared" si="107"/>
        <v>0.30768771280090795</v>
      </c>
    </row>
    <row r="254" spans="2:12">
      <c r="B254" s="536"/>
      <c r="C254" s="551"/>
      <c r="D254" s="561"/>
      <c r="E254" s="235" t="s">
        <v>238</v>
      </c>
      <c r="F254" s="236" t="s">
        <v>239</v>
      </c>
      <c r="G254" s="133">
        <v>3506</v>
      </c>
      <c r="H254" s="133">
        <v>28407852.363574199</v>
      </c>
      <c r="I254" s="133">
        <v>1492</v>
      </c>
      <c r="J254" s="134">
        <f t="shared" si="105"/>
        <v>8102.6390084353106</v>
      </c>
      <c r="K254" s="134">
        <f t="shared" si="106"/>
        <v>19040.115525183781</v>
      </c>
      <c r="L254" s="167">
        <f t="shared" si="107"/>
        <v>8.9122513589391314E-2</v>
      </c>
    </row>
    <row r="255" spans="2:12">
      <c r="B255" s="537"/>
      <c r="C255" s="552"/>
      <c r="D255" s="562"/>
      <c r="E255" s="541" t="s">
        <v>134</v>
      </c>
      <c r="F255" s="542"/>
      <c r="G255" s="405">
        <v>48934</v>
      </c>
      <c r="H255" s="405">
        <v>712767219.99999905</v>
      </c>
      <c r="I255" s="405">
        <v>9769</v>
      </c>
      <c r="J255" s="121">
        <f t="shared" si="105"/>
        <v>14565.889156823458</v>
      </c>
      <c r="K255" s="121">
        <f t="shared" si="106"/>
        <v>72962.147609785956</v>
      </c>
      <c r="L255" s="97">
        <f t="shared" si="107"/>
        <v>0.58353742309300516</v>
      </c>
    </row>
    <row r="256" spans="2:12">
      <c r="B256" s="535">
        <v>37</v>
      </c>
      <c r="C256" s="550" t="s">
        <v>4</v>
      </c>
      <c r="D256" s="560">
        <f>市区町村別_歯科医療費!$D$42</f>
        <v>51067</v>
      </c>
      <c r="E256" s="221">
        <v>1101</v>
      </c>
      <c r="F256" s="237" t="s">
        <v>124</v>
      </c>
      <c r="G256" s="131">
        <v>32597</v>
      </c>
      <c r="H256" s="131">
        <v>257351383.38711199</v>
      </c>
      <c r="I256" s="131">
        <v>14988</v>
      </c>
      <c r="J256" s="131">
        <f>IFERROR(H256/G256,"-")</f>
        <v>7894.9407426177868</v>
      </c>
      <c r="K256" s="131">
        <f>IFERROR(H256/I256,"-")</f>
        <v>17170.495288705097</v>
      </c>
      <c r="L256" s="99">
        <f>IFERROR(I256/$D$256,"-")</f>
        <v>0.29349677874165314</v>
      </c>
    </row>
    <row r="257" spans="2:12">
      <c r="B257" s="536"/>
      <c r="C257" s="551"/>
      <c r="D257" s="561"/>
      <c r="E257" s="220">
        <v>1102</v>
      </c>
      <c r="F257" s="238" t="s">
        <v>125</v>
      </c>
      <c r="G257" s="132">
        <v>131290</v>
      </c>
      <c r="H257" s="132">
        <v>1042098541.09719</v>
      </c>
      <c r="I257" s="132">
        <v>27272</v>
      </c>
      <c r="J257" s="132">
        <f t="shared" ref="J257:J262" si="108">IFERROR(H257/G257,"-")</f>
        <v>7937.3793974955443</v>
      </c>
      <c r="K257" s="132">
        <f t="shared" ref="K257:K262" si="109">IFERROR(H257/I257,"-")</f>
        <v>38211.298808198517</v>
      </c>
      <c r="L257" s="100">
        <f t="shared" ref="L257:L262" si="110">IFERROR(I257/$D$256,"-")</f>
        <v>0.53404351146532991</v>
      </c>
    </row>
    <row r="258" spans="2:12" ht="24">
      <c r="B258" s="536"/>
      <c r="C258" s="551"/>
      <c r="D258" s="561"/>
      <c r="E258" s="220">
        <v>1103</v>
      </c>
      <c r="F258" s="239" t="s">
        <v>126</v>
      </c>
      <c r="G258" s="132">
        <v>53227</v>
      </c>
      <c r="H258" s="132">
        <v>517467311.71470898</v>
      </c>
      <c r="I258" s="132">
        <v>16561</v>
      </c>
      <c r="J258" s="132">
        <f t="shared" si="108"/>
        <v>9721.8951230523799</v>
      </c>
      <c r="K258" s="132">
        <f t="shared" si="109"/>
        <v>31246.139225572671</v>
      </c>
      <c r="L258" s="100">
        <f t="shared" si="110"/>
        <v>0.32429944974249514</v>
      </c>
    </row>
    <row r="259" spans="2:12" ht="24">
      <c r="B259" s="536"/>
      <c r="C259" s="551"/>
      <c r="D259" s="561"/>
      <c r="E259" s="220">
        <v>1113</v>
      </c>
      <c r="F259" s="239" t="s">
        <v>127</v>
      </c>
      <c r="G259" s="132">
        <v>22231</v>
      </c>
      <c r="H259" s="132">
        <v>109092773.70765901</v>
      </c>
      <c r="I259" s="132">
        <v>6633</v>
      </c>
      <c r="J259" s="132">
        <f t="shared" si="108"/>
        <v>4907.23645844357</v>
      </c>
      <c r="K259" s="132">
        <f t="shared" si="109"/>
        <v>16446.973271168252</v>
      </c>
      <c r="L259" s="101">
        <f t="shared" si="110"/>
        <v>0.12988818610844577</v>
      </c>
    </row>
    <row r="260" spans="2:12" ht="24">
      <c r="B260" s="536"/>
      <c r="C260" s="551"/>
      <c r="D260" s="561"/>
      <c r="E260" s="220">
        <v>1905</v>
      </c>
      <c r="F260" s="239" t="s">
        <v>128</v>
      </c>
      <c r="G260" s="132">
        <v>52243</v>
      </c>
      <c r="H260" s="132">
        <v>308511648.08060902</v>
      </c>
      <c r="I260" s="132">
        <v>15405</v>
      </c>
      <c r="J260" s="132">
        <f t="shared" si="108"/>
        <v>5905.3202932566855</v>
      </c>
      <c r="K260" s="132">
        <f t="shared" si="109"/>
        <v>20026.721718961962</v>
      </c>
      <c r="L260" s="100">
        <f t="shared" si="110"/>
        <v>0.30166252178510583</v>
      </c>
    </row>
    <row r="261" spans="2:12">
      <c r="B261" s="536"/>
      <c r="C261" s="551"/>
      <c r="D261" s="561"/>
      <c r="E261" s="235" t="s">
        <v>238</v>
      </c>
      <c r="F261" s="236" t="s">
        <v>239</v>
      </c>
      <c r="G261" s="133">
        <v>11195</v>
      </c>
      <c r="H261" s="133">
        <v>105137502.012711</v>
      </c>
      <c r="I261" s="133">
        <v>3978</v>
      </c>
      <c r="J261" s="134">
        <f t="shared" si="108"/>
        <v>9391.469585771416</v>
      </c>
      <c r="K261" s="134">
        <f t="shared" si="109"/>
        <v>26429.739068052037</v>
      </c>
      <c r="L261" s="167">
        <f t="shared" si="110"/>
        <v>7.7897663853369103E-2</v>
      </c>
    </row>
    <row r="262" spans="2:12">
      <c r="B262" s="537"/>
      <c r="C262" s="552"/>
      <c r="D262" s="562"/>
      <c r="E262" s="541" t="s">
        <v>134</v>
      </c>
      <c r="F262" s="542"/>
      <c r="G262" s="405">
        <v>150576</v>
      </c>
      <c r="H262" s="405">
        <v>2339659159.99999</v>
      </c>
      <c r="I262" s="405">
        <v>30097</v>
      </c>
      <c r="J262" s="121">
        <f t="shared" si="108"/>
        <v>15538.061576878055</v>
      </c>
      <c r="K262" s="121">
        <f t="shared" si="109"/>
        <v>77737.288101803832</v>
      </c>
      <c r="L262" s="97">
        <f t="shared" si="110"/>
        <v>0.58936299371414025</v>
      </c>
    </row>
    <row r="263" spans="2:12">
      <c r="B263" s="535">
        <v>38</v>
      </c>
      <c r="C263" s="550" t="s">
        <v>46</v>
      </c>
      <c r="D263" s="560">
        <f>市区町村別_歯科医療費!$D$43</f>
        <v>10794</v>
      </c>
      <c r="E263" s="221">
        <v>1101</v>
      </c>
      <c r="F263" s="237" t="s">
        <v>124</v>
      </c>
      <c r="G263" s="131">
        <v>5707</v>
      </c>
      <c r="H263" s="131">
        <v>45993761.089368902</v>
      </c>
      <c r="I263" s="131">
        <v>2730</v>
      </c>
      <c r="J263" s="131">
        <f>IFERROR(H263/G263,"-")</f>
        <v>8059.1836497930444</v>
      </c>
      <c r="K263" s="131">
        <f>IFERROR(H263/I263,"-")</f>
        <v>16847.531534567363</v>
      </c>
      <c r="L263" s="99">
        <f>IFERROR(I263/$D$263,"-")</f>
        <v>0.25291828793774318</v>
      </c>
    </row>
    <row r="264" spans="2:12">
      <c r="B264" s="536"/>
      <c r="C264" s="551"/>
      <c r="D264" s="561"/>
      <c r="E264" s="220">
        <v>1102</v>
      </c>
      <c r="F264" s="238" t="s">
        <v>125</v>
      </c>
      <c r="G264" s="132">
        <v>23448</v>
      </c>
      <c r="H264" s="132">
        <v>193569147.187859</v>
      </c>
      <c r="I264" s="132">
        <v>4887</v>
      </c>
      <c r="J264" s="132">
        <f t="shared" ref="J264:J269" si="111">IFERROR(H264/G264,"-")</f>
        <v>8255.2519271519541</v>
      </c>
      <c r="K264" s="132">
        <f t="shared" ref="K264:K269" si="112">IFERROR(H264/I264,"-")</f>
        <v>39608.992671958054</v>
      </c>
      <c r="L264" s="100">
        <f t="shared" ref="L264:L269" si="113">IFERROR(I264/$D$263,"-")</f>
        <v>0.45275152862701501</v>
      </c>
    </row>
    <row r="265" spans="2:12" ht="24">
      <c r="B265" s="536"/>
      <c r="C265" s="551"/>
      <c r="D265" s="561"/>
      <c r="E265" s="220">
        <v>1103</v>
      </c>
      <c r="F265" s="239" t="s">
        <v>126</v>
      </c>
      <c r="G265" s="132">
        <v>9636</v>
      </c>
      <c r="H265" s="132">
        <v>108615805.48122101</v>
      </c>
      <c r="I265" s="132">
        <v>3295</v>
      </c>
      <c r="J265" s="132">
        <f t="shared" si="111"/>
        <v>11271.876866046181</v>
      </c>
      <c r="K265" s="132">
        <f t="shared" si="112"/>
        <v>32963.825639217299</v>
      </c>
      <c r="L265" s="100">
        <f t="shared" si="113"/>
        <v>0.30526218269408933</v>
      </c>
    </row>
    <row r="266" spans="2:12" ht="24">
      <c r="B266" s="536"/>
      <c r="C266" s="551"/>
      <c r="D266" s="561"/>
      <c r="E266" s="220">
        <v>1113</v>
      </c>
      <c r="F266" s="239" t="s">
        <v>127</v>
      </c>
      <c r="G266" s="132">
        <v>6112</v>
      </c>
      <c r="H266" s="132">
        <v>32652734.9482168</v>
      </c>
      <c r="I266" s="132">
        <v>1692</v>
      </c>
      <c r="J266" s="132">
        <f t="shared" si="111"/>
        <v>5342.3977336742146</v>
      </c>
      <c r="K266" s="132">
        <f t="shared" si="112"/>
        <v>19298.306706983924</v>
      </c>
      <c r="L266" s="101">
        <f t="shared" si="113"/>
        <v>0.15675375208449138</v>
      </c>
    </row>
    <row r="267" spans="2:12" ht="24">
      <c r="B267" s="536"/>
      <c r="C267" s="551"/>
      <c r="D267" s="561"/>
      <c r="E267" s="220">
        <v>1905</v>
      </c>
      <c r="F267" s="239" t="s">
        <v>128</v>
      </c>
      <c r="G267" s="132">
        <v>11188</v>
      </c>
      <c r="H267" s="132">
        <v>70785742.085530505</v>
      </c>
      <c r="I267" s="132">
        <v>3131</v>
      </c>
      <c r="J267" s="132">
        <f t="shared" si="111"/>
        <v>6326.9344016384075</v>
      </c>
      <c r="K267" s="132">
        <f t="shared" si="112"/>
        <v>22608.030049674388</v>
      </c>
      <c r="L267" s="100">
        <f t="shared" si="113"/>
        <v>0.29006855660552161</v>
      </c>
    </row>
    <row r="268" spans="2:12">
      <c r="B268" s="536"/>
      <c r="C268" s="551"/>
      <c r="D268" s="561"/>
      <c r="E268" s="235" t="s">
        <v>238</v>
      </c>
      <c r="F268" s="236" t="s">
        <v>239</v>
      </c>
      <c r="G268" s="133">
        <v>2281</v>
      </c>
      <c r="H268" s="133">
        <v>18034429.207802001</v>
      </c>
      <c r="I268" s="133">
        <v>870</v>
      </c>
      <c r="J268" s="134">
        <f t="shared" si="111"/>
        <v>7906.3696658491899</v>
      </c>
      <c r="K268" s="134">
        <f t="shared" si="112"/>
        <v>20729.22897448506</v>
      </c>
      <c r="L268" s="167">
        <f t="shared" si="113"/>
        <v>8.0600333518621461E-2</v>
      </c>
    </row>
    <row r="269" spans="2:12">
      <c r="B269" s="537"/>
      <c r="C269" s="552"/>
      <c r="D269" s="562"/>
      <c r="E269" s="541" t="s">
        <v>134</v>
      </c>
      <c r="F269" s="542"/>
      <c r="G269" s="405">
        <v>27105</v>
      </c>
      <c r="H269" s="405">
        <v>469651619.99999899</v>
      </c>
      <c r="I269" s="405">
        <v>5584</v>
      </c>
      <c r="J269" s="121">
        <f t="shared" si="111"/>
        <v>17327.121195351374</v>
      </c>
      <c r="K269" s="121">
        <f t="shared" si="112"/>
        <v>84106.66547277919</v>
      </c>
      <c r="L269" s="97">
        <f t="shared" si="113"/>
        <v>0.51732443950342788</v>
      </c>
    </row>
    <row r="270" spans="2:12">
      <c r="B270" s="535">
        <v>39</v>
      </c>
      <c r="C270" s="550" t="s">
        <v>9</v>
      </c>
      <c r="D270" s="560">
        <f>市区町村別_歯科医療費!$D$44</f>
        <v>60444</v>
      </c>
      <c r="E270" s="221">
        <v>1101</v>
      </c>
      <c r="F270" s="237" t="s">
        <v>124</v>
      </c>
      <c r="G270" s="131">
        <v>33689</v>
      </c>
      <c r="H270" s="131">
        <v>263502651.49831301</v>
      </c>
      <c r="I270" s="131">
        <v>16199</v>
      </c>
      <c r="J270" s="131">
        <f>IFERROR(H270/G270,"-")</f>
        <v>7821.622829360118</v>
      </c>
      <c r="K270" s="131">
        <f>IFERROR(H270/I270,"-")</f>
        <v>16266.599882604667</v>
      </c>
      <c r="L270" s="99">
        <f>IFERROR(I270/$D$270,"-")</f>
        <v>0.26800013235391434</v>
      </c>
    </row>
    <row r="271" spans="2:12">
      <c r="B271" s="536"/>
      <c r="C271" s="551"/>
      <c r="D271" s="561"/>
      <c r="E271" s="220">
        <v>1102</v>
      </c>
      <c r="F271" s="238" t="s">
        <v>125</v>
      </c>
      <c r="G271" s="132">
        <v>141151</v>
      </c>
      <c r="H271" s="132">
        <v>1087409615.1215401</v>
      </c>
      <c r="I271" s="132">
        <v>30168</v>
      </c>
      <c r="J271" s="132">
        <f t="shared" ref="J271:J276" si="114">IFERROR(H271/G271,"-")</f>
        <v>7703.8746811679694</v>
      </c>
      <c r="K271" s="132">
        <f t="shared" ref="K271:K276" si="115">IFERROR(H271/I271,"-")</f>
        <v>36045.13441797733</v>
      </c>
      <c r="L271" s="100">
        <f t="shared" ref="L271:L276" si="116">IFERROR(I271/$D$270,"-")</f>
        <v>0.49910661107802262</v>
      </c>
    </row>
    <row r="272" spans="2:12" ht="24">
      <c r="B272" s="536"/>
      <c r="C272" s="551"/>
      <c r="D272" s="561"/>
      <c r="E272" s="220">
        <v>1103</v>
      </c>
      <c r="F272" s="239" t="s">
        <v>126</v>
      </c>
      <c r="G272" s="132">
        <v>59017</v>
      </c>
      <c r="H272" s="132">
        <v>582421784.74465096</v>
      </c>
      <c r="I272" s="132">
        <v>19367</v>
      </c>
      <c r="J272" s="132">
        <f t="shared" si="114"/>
        <v>9868.7121464095253</v>
      </c>
      <c r="K272" s="132">
        <f t="shared" si="115"/>
        <v>30072.896408563585</v>
      </c>
      <c r="L272" s="100">
        <f t="shared" si="116"/>
        <v>0.32041228244325326</v>
      </c>
    </row>
    <row r="273" spans="2:12" ht="24">
      <c r="B273" s="536"/>
      <c r="C273" s="551"/>
      <c r="D273" s="561"/>
      <c r="E273" s="220">
        <v>1113</v>
      </c>
      <c r="F273" s="239" t="s">
        <v>127</v>
      </c>
      <c r="G273" s="132">
        <v>15740</v>
      </c>
      <c r="H273" s="132">
        <v>80007884.264088795</v>
      </c>
      <c r="I273" s="132">
        <v>5265</v>
      </c>
      <c r="J273" s="132">
        <f t="shared" si="114"/>
        <v>5083.093028214028</v>
      </c>
      <c r="K273" s="132">
        <f t="shared" si="115"/>
        <v>15196.179347405279</v>
      </c>
      <c r="L273" s="101">
        <f t="shared" si="116"/>
        <v>8.7105419892793329E-2</v>
      </c>
    </row>
    <row r="274" spans="2:12" ht="24">
      <c r="B274" s="536"/>
      <c r="C274" s="551"/>
      <c r="D274" s="561"/>
      <c r="E274" s="220">
        <v>1905</v>
      </c>
      <c r="F274" s="239" t="s">
        <v>128</v>
      </c>
      <c r="G274" s="132">
        <v>57785</v>
      </c>
      <c r="H274" s="132">
        <v>335582709.58398002</v>
      </c>
      <c r="I274" s="132">
        <v>17342</v>
      </c>
      <c r="J274" s="132">
        <f t="shared" si="114"/>
        <v>5807.4363517172278</v>
      </c>
      <c r="K274" s="132">
        <f t="shared" si="115"/>
        <v>19350.865504784917</v>
      </c>
      <c r="L274" s="100">
        <f t="shared" si="116"/>
        <v>0.28691019786910199</v>
      </c>
    </row>
    <row r="275" spans="2:12">
      <c r="B275" s="536"/>
      <c r="C275" s="551"/>
      <c r="D275" s="561"/>
      <c r="E275" s="235" t="s">
        <v>238</v>
      </c>
      <c r="F275" s="236" t="s">
        <v>239</v>
      </c>
      <c r="G275" s="133">
        <v>11607</v>
      </c>
      <c r="H275" s="133">
        <v>80775574.787423596</v>
      </c>
      <c r="I275" s="133">
        <v>4680</v>
      </c>
      <c r="J275" s="134">
        <f t="shared" si="114"/>
        <v>6959.2120950653571</v>
      </c>
      <c r="K275" s="134">
        <f t="shared" si="115"/>
        <v>17259.738202440938</v>
      </c>
      <c r="L275" s="167">
        <f t="shared" si="116"/>
        <v>7.7427039904705175E-2</v>
      </c>
    </row>
    <row r="276" spans="2:12">
      <c r="B276" s="537"/>
      <c r="C276" s="552"/>
      <c r="D276" s="562"/>
      <c r="E276" s="541" t="s">
        <v>134</v>
      </c>
      <c r="F276" s="542"/>
      <c r="G276" s="405">
        <v>164142</v>
      </c>
      <c r="H276" s="405">
        <v>2429700219.99999</v>
      </c>
      <c r="I276" s="405">
        <v>34235</v>
      </c>
      <c r="J276" s="121">
        <f t="shared" si="114"/>
        <v>14802.428507024344</v>
      </c>
      <c r="K276" s="121">
        <f t="shared" si="115"/>
        <v>70971.234701328751</v>
      </c>
      <c r="L276" s="97">
        <f t="shared" si="116"/>
        <v>0.56639203229435509</v>
      </c>
    </row>
    <row r="277" spans="2:12">
      <c r="B277" s="535">
        <v>40</v>
      </c>
      <c r="C277" s="550" t="s">
        <v>47</v>
      </c>
      <c r="D277" s="560">
        <f>市区町村別_歯科医療費!$D$45</f>
        <v>13161</v>
      </c>
      <c r="E277" s="221">
        <v>1101</v>
      </c>
      <c r="F277" s="237" t="s">
        <v>124</v>
      </c>
      <c r="G277" s="131">
        <v>5574</v>
      </c>
      <c r="H277" s="131">
        <v>48095223.549006499</v>
      </c>
      <c r="I277" s="131">
        <v>2855</v>
      </c>
      <c r="J277" s="131">
        <f>IFERROR(H277/G277,"-")</f>
        <v>8628.4936399365797</v>
      </c>
      <c r="K277" s="131">
        <f>IFERROR(H277/I277,"-")</f>
        <v>16845.962714187917</v>
      </c>
      <c r="L277" s="99">
        <f>IFERROR(I277/$D$277,"-")</f>
        <v>0.21692880480206672</v>
      </c>
    </row>
    <row r="278" spans="2:12">
      <c r="B278" s="536"/>
      <c r="C278" s="551"/>
      <c r="D278" s="561"/>
      <c r="E278" s="220">
        <v>1102</v>
      </c>
      <c r="F278" s="238" t="s">
        <v>125</v>
      </c>
      <c r="G278" s="132">
        <v>22392</v>
      </c>
      <c r="H278" s="132">
        <v>188195773.72245899</v>
      </c>
      <c r="I278" s="132">
        <v>5309</v>
      </c>
      <c r="J278" s="132">
        <f t="shared" ref="J278:J283" si="117">IFERROR(H278/G278,"-")</f>
        <v>8404.5986835681942</v>
      </c>
      <c r="K278" s="132">
        <f t="shared" ref="K278:K283" si="118">IFERROR(H278/I278,"-")</f>
        <v>35448.441085413258</v>
      </c>
      <c r="L278" s="100">
        <f t="shared" ref="L278:L283" si="119">IFERROR(I278/$D$277,"-")</f>
        <v>0.40338880024314261</v>
      </c>
    </row>
    <row r="279" spans="2:12" ht="24">
      <c r="B279" s="536"/>
      <c r="C279" s="551"/>
      <c r="D279" s="561"/>
      <c r="E279" s="220">
        <v>1103</v>
      </c>
      <c r="F279" s="239" t="s">
        <v>126</v>
      </c>
      <c r="G279" s="132">
        <v>11819</v>
      </c>
      <c r="H279" s="132">
        <v>127407444.40064099</v>
      </c>
      <c r="I279" s="132">
        <v>3880</v>
      </c>
      <c r="J279" s="132">
        <f t="shared" si="117"/>
        <v>10779.883611188849</v>
      </c>
      <c r="K279" s="132">
        <f t="shared" si="118"/>
        <v>32836.970206350772</v>
      </c>
      <c r="L279" s="100">
        <f t="shared" si="119"/>
        <v>0.29481042473976143</v>
      </c>
    </row>
    <row r="280" spans="2:12" ht="24">
      <c r="B280" s="536"/>
      <c r="C280" s="551"/>
      <c r="D280" s="561"/>
      <c r="E280" s="220">
        <v>1113</v>
      </c>
      <c r="F280" s="239" t="s">
        <v>127</v>
      </c>
      <c r="G280" s="132">
        <v>4990</v>
      </c>
      <c r="H280" s="132">
        <v>27358286.819378499</v>
      </c>
      <c r="I280" s="132">
        <v>1634</v>
      </c>
      <c r="J280" s="132">
        <f t="shared" si="117"/>
        <v>5482.6226090938871</v>
      </c>
      <c r="K280" s="132">
        <f t="shared" si="118"/>
        <v>16743.137588358935</v>
      </c>
      <c r="L280" s="101">
        <f t="shared" si="119"/>
        <v>0.12415469949092015</v>
      </c>
    </row>
    <row r="281" spans="2:12" ht="24">
      <c r="B281" s="536"/>
      <c r="C281" s="551"/>
      <c r="D281" s="561"/>
      <c r="E281" s="220">
        <v>1905</v>
      </c>
      <c r="F281" s="239" t="s">
        <v>128</v>
      </c>
      <c r="G281" s="132">
        <v>8779</v>
      </c>
      <c r="H281" s="132">
        <v>60390185.605857901</v>
      </c>
      <c r="I281" s="132">
        <v>3137</v>
      </c>
      <c r="J281" s="132">
        <f t="shared" si="117"/>
        <v>6878.9367360585375</v>
      </c>
      <c r="K281" s="132">
        <f t="shared" si="118"/>
        <v>19250.935800400988</v>
      </c>
      <c r="L281" s="100">
        <f t="shared" si="119"/>
        <v>0.23835574804346174</v>
      </c>
    </row>
    <row r="282" spans="2:12">
      <c r="B282" s="536"/>
      <c r="C282" s="551"/>
      <c r="D282" s="561"/>
      <c r="E282" s="235" t="s">
        <v>238</v>
      </c>
      <c r="F282" s="236" t="s">
        <v>239</v>
      </c>
      <c r="G282" s="133">
        <v>1987</v>
      </c>
      <c r="H282" s="133">
        <v>26809465.902656</v>
      </c>
      <c r="I282" s="133">
        <v>822</v>
      </c>
      <c r="J282" s="134">
        <f t="shared" si="117"/>
        <v>13492.43377083845</v>
      </c>
      <c r="K282" s="134">
        <f t="shared" si="118"/>
        <v>32614.922022695864</v>
      </c>
      <c r="L282" s="167">
        <f t="shared" si="119"/>
        <v>6.2457260086619559E-2</v>
      </c>
    </row>
    <row r="283" spans="2:12">
      <c r="B283" s="537"/>
      <c r="C283" s="552"/>
      <c r="D283" s="562"/>
      <c r="E283" s="541" t="s">
        <v>134</v>
      </c>
      <c r="F283" s="542"/>
      <c r="G283" s="405">
        <v>27556</v>
      </c>
      <c r="H283" s="405">
        <v>478256379.99999899</v>
      </c>
      <c r="I283" s="405">
        <v>6262</v>
      </c>
      <c r="J283" s="118">
        <f t="shared" si="117"/>
        <v>17355.798374219732</v>
      </c>
      <c r="K283" s="118">
        <f t="shared" si="118"/>
        <v>76374.381986585591</v>
      </c>
      <c r="L283" s="99">
        <f t="shared" si="119"/>
        <v>0.47579971126814075</v>
      </c>
    </row>
    <row r="284" spans="2:12">
      <c r="B284" s="535">
        <v>41</v>
      </c>
      <c r="C284" s="550" t="s">
        <v>14</v>
      </c>
      <c r="D284" s="560">
        <f>市区町村別_歯科医療費!$D$46</f>
        <v>24206</v>
      </c>
      <c r="E284" s="221">
        <v>1101</v>
      </c>
      <c r="F284" s="237" t="s">
        <v>124</v>
      </c>
      <c r="G284" s="131">
        <v>12267</v>
      </c>
      <c r="H284" s="131">
        <v>107182227.35136101</v>
      </c>
      <c r="I284" s="131">
        <v>5771</v>
      </c>
      <c r="J284" s="131">
        <f>IFERROR(H284/G284,"-")</f>
        <v>8737.4441470091315</v>
      </c>
      <c r="K284" s="131">
        <f>IFERROR(H284/I284,"-")</f>
        <v>18572.557156707851</v>
      </c>
      <c r="L284" s="99">
        <f>IFERROR(I284/$D$284,"-")</f>
        <v>0.23841196397587375</v>
      </c>
    </row>
    <row r="285" spans="2:12">
      <c r="B285" s="536"/>
      <c r="C285" s="551"/>
      <c r="D285" s="561"/>
      <c r="E285" s="220">
        <v>1102</v>
      </c>
      <c r="F285" s="238" t="s">
        <v>125</v>
      </c>
      <c r="G285" s="132">
        <v>54437</v>
      </c>
      <c r="H285" s="132">
        <v>451198673.62483603</v>
      </c>
      <c r="I285" s="132">
        <v>11072</v>
      </c>
      <c r="J285" s="132">
        <f t="shared" ref="J285:J290" si="120">IFERROR(H285/G285,"-")</f>
        <v>8288.455896262396</v>
      </c>
      <c r="K285" s="132">
        <f t="shared" ref="K285:K290" si="121">IFERROR(H285/I285,"-")</f>
        <v>40751.32529126048</v>
      </c>
      <c r="L285" s="100">
        <f t="shared" ref="L285:L290" si="122">IFERROR(I285/$D$284,"-")</f>
        <v>0.45740725439973562</v>
      </c>
    </row>
    <row r="286" spans="2:12" ht="24">
      <c r="B286" s="536"/>
      <c r="C286" s="551"/>
      <c r="D286" s="561"/>
      <c r="E286" s="220">
        <v>1103</v>
      </c>
      <c r="F286" s="239" t="s">
        <v>126</v>
      </c>
      <c r="G286" s="132">
        <v>24536</v>
      </c>
      <c r="H286" s="132">
        <v>255610119.680996</v>
      </c>
      <c r="I286" s="132">
        <v>7369</v>
      </c>
      <c r="J286" s="132">
        <f t="shared" si="120"/>
        <v>10417.758382825074</v>
      </c>
      <c r="K286" s="132">
        <f t="shared" si="121"/>
        <v>34687.219389468853</v>
      </c>
      <c r="L286" s="100">
        <f t="shared" si="122"/>
        <v>0.30442865405271419</v>
      </c>
    </row>
    <row r="287" spans="2:12" ht="24">
      <c r="B287" s="536"/>
      <c r="C287" s="551"/>
      <c r="D287" s="561"/>
      <c r="E287" s="220">
        <v>1113</v>
      </c>
      <c r="F287" s="239" t="s">
        <v>127</v>
      </c>
      <c r="G287" s="132">
        <v>9252</v>
      </c>
      <c r="H287" s="132">
        <v>43341972.711118497</v>
      </c>
      <c r="I287" s="132">
        <v>2684</v>
      </c>
      <c r="J287" s="132">
        <f t="shared" si="120"/>
        <v>4684.6057837352464</v>
      </c>
      <c r="K287" s="132">
        <f t="shared" si="121"/>
        <v>16148.275972845939</v>
      </c>
      <c r="L287" s="101">
        <f t="shared" si="122"/>
        <v>0.11088159960340412</v>
      </c>
    </row>
    <row r="288" spans="2:12" ht="24">
      <c r="B288" s="536"/>
      <c r="C288" s="551"/>
      <c r="D288" s="561"/>
      <c r="E288" s="220">
        <v>1905</v>
      </c>
      <c r="F288" s="239" t="s">
        <v>128</v>
      </c>
      <c r="G288" s="132">
        <v>23012</v>
      </c>
      <c r="H288" s="132">
        <v>137076566.942954</v>
      </c>
      <c r="I288" s="132">
        <v>6528</v>
      </c>
      <c r="J288" s="132">
        <f t="shared" si="120"/>
        <v>5956.7428708045372</v>
      </c>
      <c r="K288" s="132">
        <f t="shared" si="121"/>
        <v>20998.248612584866</v>
      </c>
      <c r="L288" s="100">
        <f t="shared" si="122"/>
        <v>0.26968520201602908</v>
      </c>
    </row>
    <row r="289" spans="2:12">
      <c r="B289" s="536"/>
      <c r="C289" s="551"/>
      <c r="D289" s="561"/>
      <c r="E289" s="235" t="s">
        <v>238</v>
      </c>
      <c r="F289" s="236" t="s">
        <v>239</v>
      </c>
      <c r="G289" s="133">
        <v>4644</v>
      </c>
      <c r="H289" s="133">
        <v>34995789.688732304</v>
      </c>
      <c r="I289" s="133">
        <v>1690</v>
      </c>
      <c r="J289" s="134">
        <f t="shared" si="120"/>
        <v>7535.699760708937</v>
      </c>
      <c r="K289" s="134">
        <f t="shared" si="121"/>
        <v>20707.567863155211</v>
      </c>
      <c r="L289" s="167">
        <f t="shared" si="122"/>
        <v>6.9817400644468314E-2</v>
      </c>
    </row>
    <row r="290" spans="2:12">
      <c r="B290" s="537"/>
      <c r="C290" s="552"/>
      <c r="D290" s="562"/>
      <c r="E290" s="541" t="s">
        <v>134</v>
      </c>
      <c r="F290" s="542"/>
      <c r="G290" s="405">
        <v>62333</v>
      </c>
      <c r="H290" s="405">
        <v>1029405349.99999</v>
      </c>
      <c r="I290" s="405">
        <v>12406</v>
      </c>
      <c r="J290" s="118">
        <f t="shared" si="120"/>
        <v>16514.612644987246</v>
      </c>
      <c r="K290" s="118">
        <f t="shared" si="121"/>
        <v>82976.41060776962</v>
      </c>
      <c r="L290" s="165">
        <f t="shared" si="122"/>
        <v>0.51251755763033957</v>
      </c>
    </row>
    <row r="291" spans="2:12">
      <c r="B291" s="535">
        <v>42</v>
      </c>
      <c r="C291" s="550" t="s">
        <v>15</v>
      </c>
      <c r="D291" s="560">
        <f>市区町村別_歯科医療費!$D$47</f>
        <v>63271</v>
      </c>
      <c r="E291" s="221">
        <v>1101</v>
      </c>
      <c r="F291" s="237" t="s">
        <v>124</v>
      </c>
      <c r="G291" s="131">
        <v>35465</v>
      </c>
      <c r="H291" s="131">
        <v>273856864.95487797</v>
      </c>
      <c r="I291" s="131">
        <v>17117</v>
      </c>
      <c r="J291" s="131">
        <f>IFERROR(H291/G291,"-")</f>
        <v>7721.89101804252</v>
      </c>
      <c r="K291" s="131">
        <f>IFERROR(H291/I291,"-")</f>
        <v>15999.115788682479</v>
      </c>
      <c r="L291" s="99">
        <f>IFERROR(I291/$D$291,"-")</f>
        <v>0.27053468413649223</v>
      </c>
    </row>
    <row r="292" spans="2:12">
      <c r="B292" s="536"/>
      <c r="C292" s="551"/>
      <c r="D292" s="561"/>
      <c r="E292" s="220">
        <v>1102</v>
      </c>
      <c r="F292" s="238" t="s">
        <v>125</v>
      </c>
      <c r="G292" s="132">
        <v>138246</v>
      </c>
      <c r="H292" s="132">
        <v>1030155824.08823</v>
      </c>
      <c r="I292" s="132">
        <v>30081</v>
      </c>
      <c r="J292" s="132">
        <f t="shared" ref="J292:J297" si="123">IFERROR(H292/G292,"-")</f>
        <v>7451.6139641525251</v>
      </c>
      <c r="K292" s="132">
        <f t="shared" ref="K292:K297" si="124">IFERROR(H292/I292,"-")</f>
        <v>34246.06309923972</v>
      </c>
      <c r="L292" s="100">
        <f t="shared" ref="L292:L297" si="125">IFERROR(I292/$D$291,"-")</f>
        <v>0.47543108217034663</v>
      </c>
    </row>
    <row r="293" spans="2:12" ht="24">
      <c r="B293" s="536"/>
      <c r="C293" s="551"/>
      <c r="D293" s="561"/>
      <c r="E293" s="220">
        <v>1103</v>
      </c>
      <c r="F293" s="239" t="s">
        <v>126</v>
      </c>
      <c r="G293" s="132">
        <v>58425</v>
      </c>
      <c r="H293" s="132">
        <v>571133261.90803599</v>
      </c>
      <c r="I293" s="132">
        <v>19344</v>
      </c>
      <c r="J293" s="132">
        <f t="shared" si="123"/>
        <v>9775.4944271807617</v>
      </c>
      <c r="K293" s="132">
        <f t="shared" si="124"/>
        <v>29525.08591336001</v>
      </c>
      <c r="L293" s="100">
        <f t="shared" si="125"/>
        <v>0.30573248407643311</v>
      </c>
    </row>
    <row r="294" spans="2:12" ht="24">
      <c r="B294" s="536"/>
      <c r="C294" s="551"/>
      <c r="D294" s="561"/>
      <c r="E294" s="220">
        <v>1113</v>
      </c>
      <c r="F294" s="239" t="s">
        <v>127</v>
      </c>
      <c r="G294" s="132">
        <v>21596</v>
      </c>
      <c r="H294" s="132">
        <v>111988943.664682</v>
      </c>
      <c r="I294" s="132">
        <v>7068</v>
      </c>
      <c r="J294" s="132">
        <f t="shared" si="123"/>
        <v>5185.6336203316359</v>
      </c>
      <c r="K294" s="132">
        <f t="shared" si="124"/>
        <v>15844.502499247596</v>
      </c>
      <c r="L294" s="101">
        <f t="shared" si="125"/>
        <v>0.11170994610485056</v>
      </c>
    </row>
    <row r="295" spans="2:12" ht="24">
      <c r="B295" s="536"/>
      <c r="C295" s="551"/>
      <c r="D295" s="561"/>
      <c r="E295" s="220">
        <v>1905</v>
      </c>
      <c r="F295" s="239" t="s">
        <v>128</v>
      </c>
      <c r="G295" s="132">
        <v>56969</v>
      </c>
      <c r="H295" s="132">
        <v>322241874.284756</v>
      </c>
      <c r="I295" s="132">
        <v>17524</v>
      </c>
      <c r="J295" s="132">
        <f t="shared" si="123"/>
        <v>5656.4425263697103</v>
      </c>
      <c r="K295" s="132">
        <f t="shared" si="124"/>
        <v>18388.602732524309</v>
      </c>
      <c r="L295" s="100">
        <f t="shared" si="125"/>
        <v>0.2769673310047257</v>
      </c>
    </row>
    <row r="296" spans="2:12">
      <c r="B296" s="536"/>
      <c r="C296" s="551"/>
      <c r="D296" s="561"/>
      <c r="E296" s="235" t="s">
        <v>238</v>
      </c>
      <c r="F296" s="236" t="s">
        <v>239</v>
      </c>
      <c r="G296" s="133">
        <v>13466</v>
      </c>
      <c r="H296" s="133">
        <v>106139671.09941401</v>
      </c>
      <c r="I296" s="133">
        <v>4886</v>
      </c>
      <c r="J296" s="134">
        <f t="shared" si="123"/>
        <v>7882.0489454488343</v>
      </c>
      <c r="K296" s="134">
        <f t="shared" si="124"/>
        <v>21723.223720715105</v>
      </c>
      <c r="L296" s="167">
        <f t="shared" si="125"/>
        <v>7.7223372477122215E-2</v>
      </c>
    </row>
    <row r="297" spans="2:12">
      <c r="B297" s="537"/>
      <c r="C297" s="552"/>
      <c r="D297" s="562"/>
      <c r="E297" s="541" t="s">
        <v>134</v>
      </c>
      <c r="F297" s="542"/>
      <c r="G297" s="405">
        <v>162736</v>
      </c>
      <c r="H297" s="405">
        <v>2415516439.99999</v>
      </c>
      <c r="I297" s="405">
        <v>34496</v>
      </c>
      <c r="J297" s="121">
        <f t="shared" si="123"/>
        <v>14843.159718808316</v>
      </c>
      <c r="K297" s="121">
        <f t="shared" si="124"/>
        <v>70023.087894248325</v>
      </c>
      <c r="L297" s="97">
        <f t="shared" si="125"/>
        <v>0.54521028591297749</v>
      </c>
    </row>
    <row r="298" spans="2:12">
      <c r="B298" s="535">
        <v>43</v>
      </c>
      <c r="C298" s="550" t="s">
        <v>10</v>
      </c>
      <c r="D298" s="560">
        <f>市区町村別_歯科医療費!$D$48</f>
        <v>38793</v>
      </c>
      <c r="E298" s="221">
        <v>1101</v>
      </c>
      <c r="F298" s="237" t="s">
        <v>124</v>
      </c>
      <c r="G298" s="131">
        <v>23149</v>
      </c>
      <c r="H298" s="131">
        <v>180927837.51341301</v>
      </c>
      <c r="I298" s="131">
        <v>10780</v>
      </c>
      <c r="J298" s="131">
        <f>IFERROR(H298/G298,"-")</f>
        <v>7815.7949593249386</v>
      </c>
      <c r="K298" s="131">
        <f>IFERROR(H298/I298,"-")</f>
        <v>16783.658396420502</v>
      </c>
      <c r="L298" s="99">
        <f>IFERROR(I298/$D$298,"-")</f>
        <v>0.27788518547160568</v>
      </c>
    </row>
    <row r="299" spans="2:12">
      <c r="B299" s="536"/>
      <c r="C299" s="551"/>
      <c r="D299" s="561"/>
      <c r="E299" s="220">
        <v>1102</v>
      </c>
      <c r="F299" s="238" t="s">
        <v>125</v>
      </c>
      <c r="G299" s="132">
        <v>97763</v>
      </c>
      <c r="H299" s="132">
        <v>750161734.01242006</v>
      </c>
      <c r="I299" s="132">
        <v>20408</v>
      </c>
      <c r="J299" s="132">
        <f t="shared" ref="J299:J304" si="126">IFERROR(H299/G299,"-")</f>
        <v>7673.268353184948</v>
      </c>
      <c r="K299" s="132">
        <f t="shared" ref="K299:K304" si="127">IFERROR(H299/I299,"-")</f>
        <v>36758.219032360845</v>
      </c>
      <c r="L299" s="100">
        <f t="shared" ref="L299:L304" si="128">IFERROR(I299/$D$298,"-")</f>
        <v>0.52607429175366693</v>
      </c>
    </row>
    <row r="300" spans="2:12" ht="24">
      <c r="B300" s="536"/>
      <c r="C300" s="551"/>
      <c r="D300" s="561"/>
      <c r="E300" s="220">
        <v>1103</v>
      </c>
      <c r="F300" s="239" t="s">
        <v>126</v>
      </c>
      <c r="G300" s="132">
        <v>42440</v>
      </c>
      <c r="H300" s="132">
        <v>410106469.13906997</v>
      </c>
      <c r="I300" s="132">
        <v>12996</v>
      </c>
      <c r="J300" s="132">
        <f t="shared" si="126"/>
        <v>9663.2061531354848</v>
      </c>
      <c r="K300" s="132">
        <f t="shared" si="127"/>
        <v>31556.361121812093</v>
      </c>
      <c r="L300" s="100">
        <f t="shared" si="128"/>
        <v>0.33500889335704898</v>
      </c>
    </row>
    <row r="301" spans="2:12" ht="24">
      <c r="B301" s="536"/>
      <c r="C301" s="551"/>
      <c r="D301" s="561"/>
      <c r="E301" s="220">
        <v>1113</v>
      </c>
      <c r="F301" s="239" t="s">
        <v>127</v>
      </c>
      <c r="G301" s="132">
        <v>15911</v>
      </c>
      <c r="H301" s="132">
        <v>77002730.697269097</v>
      </c>
      <c r="I301" s="132">
        <v>4735</v>
      </c>
      <c r="J301" s="132">
        <f t="shared" si="126"/>
        <v>4839.5908929211928</v>
      </c>
      <c r="K301" s="132">
        <f t="shared" si="127"/>
        <v>16262.456324660845</v>
      </c>
      <c r="L301" s="101">
        <f t="shared" si="128"/>
        <v>0.12205810326605315</v>
      </c>
    </row>
    <row r="302" spans="2:12" ht="24">
      <c r="B302" s="536"/>
      <c r="C302" s="551"/>
      <c r="D302" s="561"/>
      <c r="E302" s="220">
        <v>1905</v>
      </c>
      <c r="F302" s="239" t="s">
        <v>128</v>
      </c>
      <c r="G302" s="132">
        <v>38567</v>
      </c>
      <c r="H302" s="132">
        <v>229976850.65009701</v>
      </c>
      <c r="I302" s="132">
        <v>11677</v>
      </c>
      <c r="J302" s="132">
        <f t="shared" si="126"/>
        <v>5963.0474408197942</v>
      </c>
      <c r="K302" s="132">
        <f t="shared" si="127"/>
        <v>19694.857467679798</v>
      </c>
      <c r="L302" s="100">
        <f t="shared" si="128"/>
        <v>0.30100791379888125</v>
      </c>
    </row>
    <row r="303" spans="2:12">
      <c r="B303" s="536"/>
      <c r="C303" s="551"/>
      <c r="D303" s="561"/>
      <c r="E303" s="235" t="s">
        <v>238</v>
      </c>
      <c r="F303" s="236" t="s">
        <v>239</v>
      </c>
      <c r="G303" s="133">
        <v>8522</v>
      </c>
      <c r="H303" s="133">
        <v>71979297.9877287</v>
      </c>
      <c r="I303" s="133">
        <v>3470</v>
      </c>
      <c r="J303" s="134">
        <f t="shared" si="126"/>
        <v>8446.2917141197722</v>
      </c>
      <c r="K303" s="134">
        <f t="shared" si="127"/>
        <v>20743.313541132189</v>
      </c>
      <c r="L303" s="167">
        <f t="shared" si="128"/>
        <v>8.9449127419895344E-2</v>
      </c>
    </row>
    <row r="304" spans="2:12">
      <c r="B304" s="537"/>
      <c r="C304" s="552"/>
      <c r="D304" s="562"/>
      <c r="E304" s="541" t="s">
        <v>134</v>
      </c>
      <c r="F304" s="542"/>
      <c r="G304" s="405">
        <v>110362</v>
      </c>
      <c r="H304" s="405">
        <v>1720154919.99999</v>
      </c>
      <c r="I304" s="405">
        <v>22447</v>
      </c>
      <c r="J304" s="118">
        <f t="shared" si="126"/>
        <v>15586.478316811856</v>
      </c>
      <c r="K304" s="118">
        <f t="shared" si="127"/>
        <v>76631.840335010915</v>
      </c>
      <c r="L304" s="165">
        <f t="shared" si="128"/>
        <v>0.57863532080529989</v>
      </c>
    </row>
    <row r="305" spans="2:12">
      <c r="B305" s="535">
        <v>44</v>
      </c>
      <c r="C305" s="550" t="s">
        <v>22</v>
      </c>
      <c r="D305" s="560">
        <f>市区町村別_歯科医療費!$D$49</f>
        <v>42898</v>
      </c>
      <c r="E305" s="221">
        <v>1101</v>
      </c>
      <c r="F305" s="237" t="s">
        <v>124</v>
      </c>
      <c r="G305" s="131">
        <v>24665</v>
      </c>
      <c r="H305" s="131">
        <v>197700907.93073499</v>
      </c>
      <c r="I305" s="131">
        <v>11106</v>
      </c>
      <c r="J305" s="131">
        <f>IFERROR(H305/G305,"-")</f>
        <v>8015.4432568714774</v>
      </c>
      <c r="K305" s="131">
        <f>IFERROR(H305/I305,"-")</f>
        <v>17801.270298103278</v>
      </c>
      <c r="L305" s="99">
        <f>IFERROR(I305/$D$305,"-")</f>
        <v>0.25889318849363607</v>
      </c>
    </row>
    <row r="306" spans="2:12">
      <c r="B306" s="536"/>
      <c r="C306" s="551"/>
      <c r="D306" s="561"/>
      <c r="E306" s="220">
        <v>1102</v>
      </c>
      <c r="F306" s="238" t="s">
        <v>125</v>
      </c>
      <c r="G306" s="132">
        <v>107969</v>
      </c>
      <c r="H306" s="132">
        <v>832819158.32776296</v>
      </c>
      <c r="I306" s="132">
        <v>21303</v>
      </c>
      <c r="J306" s="132">
        <f t="shared" ref="J306:J311" si="129">IFERROR(H306/G306,"-")</f>
        <v>7713.5025639559781</v>
      </c>
      <c r="K306" s="132">
        <f t="shared" ref="K306:K311" si="130">IFERROR(H306/I306,"-")</f>
        <v>39093.98480626029</v>
      </c>
      <c r="L306" s="100">
        <f t="shared" ref="L306:L311" si="131">IFERROR(I306/$D$305,"-")</f>
        <v>0.49659657792904099</v>
      </c>
    </row>
    <row r="307" spans="2:12" ht="24">
      <c r="B307" s="536"/>
      <c r="C307" s="551"/>
      <c r="D307" s="561"/>
      <c r="E307" s="220">
        <v>1103</v>
      </c>
      <c r="F307" s="239" t="s">
        <v>126</v>
      </c>
      <c r="G307" s="132">
        <v>47785</v>
      </c>
      <c r="H307" s="132">
        <v>479026683.06573302</v>
      </c>
      <c r="I307" s="132">
        <v>14438</v>
      </c>
      <c r="J307" s="132">
        <f t="shared" si="129"/>
        <v>10024.62452790066</v>
      </c>
      <c r="K307" s="132">
        <f t="shared" si="130"/>
        <v>33178.188327035117</v>
      </c>
      <c r="L307" s="100">
        <f t="shared" si="131"/>
        <v>0.33656580726374191</v>
      </c>
    </row>
    <row r="308" spans="2:12" ht="24">
      <c r="B308" s="536"/>
      <c r="C308" s="551"/>
      <c r="D308" s="561"/>
      <c r="E308" s="220">
        <v>1113</v>
      </c>
      <c r="F308" s="239" t="s">
        <v>127</v>
      </c>
      <c r="G308" s="132">
        <v>24577</v>
      </c>
      <c r="H308" s="132">
        <v>120275859.762035</v>
      </c>
      <c r="I308" s="132">
        <v>7234</v>
      </c>
      <c r="J308" s="132">
        <f t="shared" si="129"/>
        <v>4893.8381316692439</v>
      </c>
      <c r="K308" s="132">
        <f t="shared" si="130"/>
        <v>16626.466652202791</v>
      </c>
      <c r="L308" s="101">
        <f t="shared" si="131"/>
        <v>0.16863257028299689</v>
      </c>
    </row>
    <row r="309" spans="2:12" ht="24">
      <c r="B309" s="536"/>
      <c r="C309" s="551"/>
      <c r="D309" s="561"/>
      <c r="E309" s="220">
        <v>1905</v>
      </c>
      <c r="F309" s="239" t="s">
        <v>128</v>
      </c>
      <c r="G309" s="132">
        <v>42755</v>
      </c>
      <c r="H309" s="132">
        <v>264293849.310303</v>
      </c>
      <c r="I309" s="132">
        <v>12454</v>
      </c>
      <c r="J309" s="132">
        <f t="shared" si="129"/>
        <v>6181.5892716712196</v>
      </c>
      <c r="K309" s="132">
        <f t="shared" si="130"/>
        <v>21221.603445503693</v>
      </c>
      <c r="L309" s="100">
        <f t="shared" si="131"/>
        <v>0.29031656487481933</v>
      </c>
    </row>
    <row r="310" spans="2:12">
      <c r="B310" s="536"/>
      <c r="C310" s="551"/>
      <c r="D310" s="561"/>
      <c r="E310" s="235" t="s">
        <v>238</v>
      </c>
      <c r="F310" s="236" t="s">
        <v>239</v>
      </c>
      <c r="G310" s="133">
        <v>16701</v>
      </c>
      <c r="H310" s="133">
        <v>121376091.60342801</v>
      </c>
      <c r="I310" s="133">
        <v>5255</v>
      </c>
      <c r="J310" s="134">
        <f t="shared" si="129"/>
        <v>7267.594252046465</v>
      </c>
      <c r="K310" s="134">
        <f t="shared" si="130"/>
        <v>23097.258154791249</v>
      </c>
      <c r="L310" s="167">
        <f t="shared" si="131"/>
        <v>0.12249988344444962</v>
      </c>
    </row>
    <row r="311" spans="2:12">
      <c r="B311" s="537"/>
      <c r="C311" s="552"/>
      <c r="D311" s="562"/>
      <c r="E311" s="541" t="s">
        <v>134</v>
      </c>
      <c r="F311" s="542"/>
      <c r="G311" s="405">
        <v>122145</v>
      </c>
      <c r="H311" s="405">
        <v>2015492549.99999</v>
      </c>
      <c r="I311" s="405">
        <v>23760</v>
      </c>
      <c r="J311" s="118">
        <f t="shared" si="129"/>
        <v>16500.819108436612</v>
      </c>
      <c r="K311" s="118">
        <f t="shared" si="130"/>
        <v>84827.127525252101</v>
      </c>
      <c r="L311" s="165">
        <f t="shared" si="131"/>
        <v>0.55387197538346777</v>
      </c>
    </row>
    <row r="312" spans="2:12">
      <c r="B312" s="535">
        <v>45</v>
      </c>
      <c r="C312" s="550" t="s">
        <v>48</v>
      </c>
      <c r="D312" s="560">
        <f>市区町村別_歯科医療費!$D$50</f>
        <v>14920</v>
      </c>
      <c r="E312" s="221">
        <v>1101</v>
      </c>
      <c r="F312" s="237" t="s">
        <v>124</v>
      </c>
      <c r="G312" s="131">
        <v>6792</v>
      </c>
      <c r="H312" s="131">
        <v>59757174.6453823</v>
      </c>
      <c r="I312" s="131">
        <v>3524</v>
      </c>
      <c r="J312" s="131">
        <f>IFERROR(H312/G312,"-")</f>
        <v>8798.1705897205975</v>
      </c>
      <c r="K312" s="131">
        <f>IFERROR(H312/I312,"-")</f>
        <v>16957.200523661264</v>
      </c>
      <c r="L312" s="99">
        <f>IFERROR(I312/$D$312,"-")</f>
        <v>0.23619302949061663</v>
      </c>
    </row>
    <row r="313" spans="2:12">
      <c r="B313" s="536"/>
      <c r="C313" s="551"/>
      <c r="D313" s="561"/>
      <c r="E313" s="220">
        <v>1102</v>
      </c>
      <c r="F313" s="238" t="s">
        <v>125</v>
      </c>
      <c r="G313" s="132">
        <v>25986</v>
      </c>
      <c r="H313" s="132">
        <v>211793072.24711299</v>
      </c>
      <c r="I313" s="132">
        <v>6261</v>
      </c>
      <c r="J313" s="132">
        <f t="shared" ref="J313:J318" si="132">IFERROR(H313/G313,"-")</f>
        <v>8150.2760042758791</v>
      </c>
      <c r="K313" s="132">
        <f t="shared" ref="K313:K318" si="133">IFERROR(H313/I313,"-")</f>
        <v>33827.35541400942</v>
      </c>
      <c r="L313" s="100">
        <f t="shared" ref="L313:L318" si="134">IFERROR(I313/$D$312,"-")</f>
        <v>0.41963806970509382</v>
      </c>
    </row>
    <row r="314" spans="2:12" ht="24">
      <c r="B314" s="536"/>
      <c r="C314" s="551"/>
      <c r="D314" s="561"/>
      <c r="E314" s="220">
        <v>1103</v>
      </c>
      <c r="F314" s="239" t="s">
        <v>126</v>
      </c>
      <c r="G314" s="132">
        <v>13478</v>
      </c>
      <c r="H314" s="132">
        <v>137074352.61111099</v>
      </c>
      <c r="I314" s="132">
        <v>4572</v>
      </c>
      <c r="J314" s="132">
        <f t="shared" si="132"/>
        <v>10170.229456233194</v>
      </c>
      <c r="K314" s="132">
        <f t="shared" si="133"/>
        <v>29981.266975308616</v>
      </c>
      <c r="L314" s="100">
        <f t="shared" si="134"/>
        <v>0.3064343163538874</v>
      </c>
    </row>
    <row r="315" spans="2:12" ht="24">
      <c r="B315" s="536"/>
      <c r="C315" s="551"/>
      <c r="D315" s="561"/>
      <c r="E315" s="220">
        <v>1113</v>
      </c>
      <c r="F315" s="239" t="s">
        <v>127</v>
      </c>
      <c r="G315" s="132">
        <v>5118</v>
      </c>
      <c r="H315" s="132">
        <v>29808698.3854382</v>
      </c>
      <c r="I315" s="132">
        <v>1625</v>
      </c>
      <c r="J315" s="132">
        <f t="shared" si="132"/>
        <v>5824.2865153259472</v>
      </c>
      <c r="K315" s="132">
        <f t="shared" si="133"/>
        <v>18343.814391038894</v>
      </c>
      <c r="L315" s="101">
        <f t="shared" si="134"/>
        <v>0.1089142091152815</v>
      </c>
    </row>
    <row r="316" spans="2:12" ht="24">
      <c r="B316" s="536"/>
      <c r="C316" s="551"/>
      <c r="D316" s="561"/>
      <c r="E316" s="220">
        <v>1905</v>
      </c>
      <c r="F316" s="239" t="s">
        <v>128</v>
      </c>
      <c r="G316" s="132">
        <v>10085</v>
      </c>
      <c r="H316" s="132">
        <v>66883547.322306901</v>
      </c>
      <c r="I316" s="132">
        <v>3642</v>
      </c>
      <c r="J316" s="132">
        <f t="shared" si="132"/>
        <v>6631.9828777696484</v>
      </c>
      <c r="K316" s="132">
        <f t="shared" si="133"/>
        <v>18364.510522324796</v>
      </c>
      <c r="L316" s="100">
        <f t="shared" si="134"/>
        <v>0.24410187667560321</v>
      </c>
    </row>
    <row r="317" spans="2:12">
      <c r="B317" s="536"/>
      <c r="C317" s="551"/>
      <c r="D317" s="561"/>
      <c r="E317" s="235" t="s">
        <v>238</v>
      </c>
      <c r="F317" s="236" t="s">
        <v>239</v>
      </c>
      <c r="G317" s="133">
        <v>4929</v>
      </c>
      <c r="H317" s="133">
        <v>57104494.788647301</v>
      </c>
      <c r="I317" s="133">
        <v>1589</v>
      </c>
      <c r="J317" s="134">
        <f t="shared" si="132"/>
        <v>11585.411805365653</v>
      </c>
      <c r="K317" s="134">
        <f t="shared" si="133"/>
        <v>35937.378721615671</v>
      </c>
      <c r="L317" s="167">
        <f t="shared" si="134"/>
        <v>0.10650134048257373</v>
      </c>
    </row>
    <row r="318" spans="2:12">
      <c r="B318" s="537"/>
      <c r="C318" s="552"/>
      <c r="D318" s="562"/>
      <c r="E318" s="541" t="s">
        <v>134</v>
      </c>
      <c r="F318" s="542"/>
      <c r="G318" s="405">
        <v>30398</v>
      </c>
      <c r="H318" s="405">
        <v>562421339.99999905</v>
      </c>
      <c r="I318" s="405">
        <v>7214</v>
      </c>
      <c r="J318" s="118">
        <f t="shared" si="132"/>
        <v>18501.919205210837</v>
      </c>
      <c r="K318" s="118">
        <f t="shared" si="133"/>
        <v>77962.481286387454</v>
      </c>
      <c r="L318" s="165">
        <f t="shared" si="134"/>
        <v>0.48351206434316352</v>
      </c>
    </row>
    <row r="319" spans="2:12">
      <c r="B319" s="535">
        <v>46</v>
      </c>
      <c r="C319" s="550" t="s">
        <v>26</v>
      </c>
      <c r="D319" s="560">
        <f>市区町村別_歯科医療費!$D$51</f>
        <v>19066</v>
      </c>
      <c r="E319" s="221">
        <v>1101</v>
      </c>
      <c r="F319" s="237" t="s">
        <v>124</v>
      </c>
      <c r="G319" s="131">
        <v>10123</v>
      </c>
      <c r="H319" s="131">
        <v>77537537.857528806</v>
      </c>
      <c r="I319" s="131">
        <v>4892</v>
      </c>
      <c r="J319" s="131">
        <f>IFERROR(H319/G319,"-")</f>
        <v>7659.5414262104914</v>
      </c>
      <c r="K319" s="131">
        <f>IFERROR(H319/I319,"-")</f>
        <v>15849.864647900409</v>
      </c>
      <c r="L319" s="99">
        <f>IFERROR(I319/$D$319,"-")</f>
        <v>0.25658239798594357</v>
      </c>
    </row>
    <row r="320" spans="2:12">
      <c r="B320" s="536"/>
      <c r="C320" s="551"/>
      <c r="D320" s="561"/>
      <c r="E320" s="220">
        <v>1102</v>
      </c>
      <c r="F320" s="238" t="s">
        <v>125</v>
      </c>
      <c r="G320" s="132">
        <v>43172</v>
      </c>
      <c r="H320" s="132">
        <v>328786739.95171899</v>
      </c>
      <c r="I320" s="132">
        <v>9211</v>
      </c>
      <c r="J320" s="132">
        <f t="shared" ref="J320:J325" si="135">IFERROR(H320/G320,"-")</f>
        <v>7615.7402935170712</v>
      </c>
      <c r="K320" s="132">
        <f t="shared" ref="K320:K325" si="136">IFERROR(H320/I320,"-")</f>
        <v>35695.010308513622</v>
      </c>
      <c r="L320" s="100">
        <f t="shared" ref="L320:L325" si="137">IFERROR(I320/$D$319,"-")</f>
        <v>0.48311129759781812</v>
      </c>
    </row>
    <row r="321" spans="2:12" ht="24">
      <c r="B321" s="536"/>
      <c r="C321" s="551"/>
      <c r="D321" s="561"/>
      <c r="E321" s="220">
        <v>1103</v>
      </c>
      <c r="F321" s="239" t="s">
        <v>126</v>
      </c>
      <c r="G321" s="132">
        <v>19822</v>
      </c>
      <c r="H321" s="132">
        <v>192467192.233623</v>
      </c>
      <c r="I321" s="132">
        <v>6271</v>
      </c>
      <c r="J321" s="132">
        <f t="shared" si="135"/>
        <v>9709.7766236314692</v>
      </c>
      <c r="K321" s="132">
        <f t="shared" si="136"/>
        <v>30691.626891025833</v>
      </c>
      <c r="L321" s="100">
        <f t="shared" si="137"/>
        <v>0.32891010175180951</v>
      </c>
    </row>
    <row r="322" spans="2:12" ht="24">
      <c r="B322" s="536"/>
      <c r="C322" s="551"/>
      <c r="D322" s="561"/>
      <c r="E322" s="220">
        <v>1113</v>
      </c>
      <c r="F322" s="239" t="s">
        <v>127</v>
      </c>
      <c r="G322" s="132">
        <v>8397</v>
      </c>
      <c r="H322" s="132">
        <v>43921467.671831504</v>
      </c>
      <c r="I322" s="132">
        <v>2645</v>
      </c>
      <c r="J322" s="132">
        <f t="shared" si="135"/>
        <v>5230.6142279184833</v>
      </c>
      <c r="K322" s="132">
        <f t="shared" si="136"/>
        <v>16605.46981921796</v>
      </c>
      <c r="L322" s="101">
        <f t="shared" si="137"/>
        <v>0.13872862687506557</v>
      </c>
    </row>
    <row r="323" spans="2:12" ht="24">
      <c r="B323" s="536"/>
      <c r="C323" s="551"/>
      <c r="D323" s="561"/>
      <c r="E323" s="220">
        <v>1905</v>
      </c>
      <c r="F323" s="239" t="s">
        <v>128</v>
      </c>
      <c r="G323" s="132">
        <v>18031</v>
      </c>
      <c r="H323" s="132">
        <v>106849078.063189</v>
      </c>
      <c r="I323" s="132">
        <v>5492</v>
      </c>
      <c r="J323" s="132">
        <f t="shared" si="135"/>
        <v>5925.8542545166101</v>
      </c>
      <c r="K323" s="132">
        <f t="shared" si="136"/>
        <v>19455.403871665876</v>
      </c>
      <c r="L323" s="100">
        <f t="shared" si="137"/>
        <v>0.28805202979125144</v>
      </c>
    </row>
    <row r="324" spans="2:12">
      <c r="B324" s="536"/>
      <c r="C324" s="551"/>
      <c r="D324" s="561"/>
      <c r="E324" s="235" t="s">
        <v>238</v>
      </c>
      <c r="F324" s="236" t="s">
        <v>239</v>
      </c>
      <c r="G324" s="133">
        <v>4048</v>
      </c>
      <c r="H324" s="133">
        <v>42446844.2221063</v>
      </c>
      <c r="I324" s="133">
        <v>1382</v>
      </c>
      <c r="J324" s="134">
        <f t="shared" si="135"/>
        <v>10485.880489650766</v>
      </c>
      <c r="K324" s="134">
        <f t="shared" si="136"/>
        <v>30714.069625257816</v>
      </c>
      <c r="L324" s="167">
        <f t="shared" si="137"/>
        <v>7.2485051924892477E-2</v>
      </c>
    </row>
    <row r="325" spans="2:12">
      <c r="B325" s="537"/>
      <c r="C325" s="552"/>
      <c r="D325" s="562"/>
      <c r="E325" s="541" t="s">
        <v>134</v>
      </c>
      <c r="F325" s="542"/>
      <c r="G325" s="405">
        <v>49871</v>
      </c>
      <c r="H325" s="405">
        <v>792008859.99999905</v>
      </c>
      <c r="I325" s="405">
        <v>10407</v>
      </c>
      <c r="J325" s="118">
        <f t="shared" si="135"/>
        <v>15881.150568466624</v>
      </c>
      <c r="K325" s="118">
        <f t="shared" si="136"/>
        <v>76103.474584414245</v>
      </c>
      <c r="L325" s="165">
        <f t="shared" si="137"/>
        <v>0.54584076366306511</v>
      </c>
    </row>
    <row r="326" spans="2:12">
      <c r="B326" s="535">
        <v>47</v>
      </c>
      <c r="C326" s="550" t="s">
        <v>16</v>
      </c>
      <c r="D326" s="560">
        <f>市区町村別_歯科医療費!$D$52</f>
        <v>38675</v>
      </c>
      <c r="E326" s="221">
        <v>1101</v>
      </c>
      <c r="F326" s="237" t="s">
        <v>124</v>
      </c>
      <c r="G326" s="131">
        <v>19673</v>
      </c>
      <c r="H326" s="131">
        <v>156117449.28132901</v>
      </c>
      <c r="I326" s="131">
        <v>9620</v>
      </c>
      <c r="J326" s="131">
        <f>IFERROR(H326/G326,"-")</f>
        <v>7935.6198485909117</v>
      </c>
      <c r="K326" s="131">
        <f>IFERROR(H326/I326,"-")</f>
        <v>16228.425081219231</v>
      </c>
      <c r="L326" s="99">
        <f>IFERROR(I326/$D$326,"-")</f>
        <v>0.24873949579831933</v>
      </c>
    </row>
    <row r="327" spans="2:12">
      <c r="B327" s="536"/>
      <c r="C327" s="551"/>
      <c r="D327" s="561"/>
      <c r="E327" s="220">
        <v>1102</v>
      </c>
      <c r="F327" s="238" t="s">
        <v>125</v>
      </c>
      <c r="G327" s="132">
        <v>84420</v>
      </c>
      <c r="H327" s="132">
        <v>646671697.18581402</v>
      </c>
      <c r="I327" s="132">
        <v>18481</v>
      </c>
      <c r="J327" s="132">
        <f t="shared" ref="J327:J332" si="138">IFERROR(H327/G327,"-")</f>
        <v>7660.1717269108503</v>
      </c>
      <c r="K327" s="132">
        <f t="shared" ref="K327:K332" si="139">IFERROR(H327/I327,"-")</f>
        <v>34991.163745782913</v>
      </c>
      <c r="L327" s="100">
        <f t="shared" ref="L327:L332" si="140">IFERROR(I327/$D$326,"-")</f>
        <v>0.47785391079508727</v>
      </c>
    </row>
    <row r="328" spans="2:12" ht="24">
      <c r="B328" s="536"/>
      <c r="C328" s="551"/>
      <c r="D328" s="561"/>
      <c r="E328" s="220">
        <v>1103</v>
      </c>
      <c r="F328" s="239" t="s">
        <v>126</v>
      </c>
      <c r="G328" s="132">
        <v>35718</v>
      </c>
      <c r="H328" s="132">
        <v>369370901.74328399</v>
      </c>
      <c r="I328" s="132">
        <v>11883</v>
      </c>
      <c r="J328" s="132">
        <f t="shared" si="138"/>
        <v>10341.309752597681</v>
      </c>
      <c r="K328" s="132">
        <f t="shared" si="139"/>
        <v>31083.977256861399</v>
      </c>
      <c r="L328" s="100">
        <f t="shared" si="140"/>
        <v>0.30725274725274726</v>
      </c>
    </row>
    <row r="329" spans="2:12" ht="24">
      <c r="B329" s="536"/>
      <c r="C329" s="551"/>
      <c r="D329" s="561"/>
      <c r="E329" s="220">
        <v>1113</v>
      </c>
      <c r="F329" s="239" t="s">
        <v>127</v>
      </c>
      <c r="G329" s="132">
        <v>13636</v>
      </c>
      <c r="H329" s="132">
        <v>64270974.1736596</v>
      </c>
      <c r="I329" s="132">
        <v>4254</v>
      </c>
      <c r="J329" s="132">
        <f t="shared" si="138"/>
        <v>4713.3304615473453</v>
      </c>
      <c r="K329" s="132">
        <f t="shared" si="139"/>
        <v>15108.362523192196</v>
      </c>
      <c r="L329" s="101">
        <f t="shared" si="140"/>
        <v>0.10999353587588882</v>
      </c>
    </row>
    <row r="330" spans="2:12" ht="24">
      <c r="B330" s="536"/>
      <c r="C330" s="551"/>
      <c r="D330" s="561"/>
      <c r="E330" s="220">
        <v>1905</v>
      </c>
      <c r="F330" s="239" t="s">
        <v>128</v>
      </c>
      <c r="G330" s="132">
        <v>35524</v>
      </c>
      <c r="H330" s="132">
        <v>206395743.79026499</v>
      </c>
      <c r="I330" s="132">
        <v>11176</v>
      </c>
      <c r="J330" s="132">
        <f t="shared" si="138"/>
        <v>5810.0367016739383</v>
      </c>
      <c r="K330" s="132">
        <f t="shared" si="139"/>
        <v>18467.765192400231</v>
      </c>
      <c r="L330" s="100">
        <f t="shared" si="140"/>
        <v>0.28897220426632192</v>
      </c>
    </row>
    <row r="331" spans="2:12">
      <c r="B331" s="536"/>
      <c r="C331" s="551"/>
      <c r="D331" s="561"/>
      <c r="E331" s="235" t="s">
        <v>238</v>
      </c>
      <c r="F331" s="236" t="s">
        <v>239</v>
      </c>
      <c r="G331" s="133">
        <v>6967</v>
      </c>
      <c r="H331" s="133">
        <v>48925083.825646497</v>
      </c>
      <c r="I331" s="133">
        <v>2819</v>
      </c>
      <c r="J331" s="134">
        <f t="shared" si="138"/>
        <v>7022.4033049585905</v>
      </c>
      <c r="K331" s="134">
        <f t="shared" si="139"/>
        <v>17355.474929282191</v>
      </c>
      <c r="L331" s="167">
        <f t="shared" si="140"/>
        <v>7.2889463477698771E-2</v>
      </c>
    </row>
    <row r="332" spans="2:12">
      <c r="B332" s="537"/>
      <c r="C332" s="552"/>
      <c r="D332" s="562"/>
      <c r="E332" s="541" t="s">
        <v>134</v>
      </c>
      <c r="F332" s="542"/>
      <c r="G332" s="405">
        <v>96927</v>
      </c>
      <c r="H332" s="405">
        <v>1491751849.99999</v>
      </c>
      <c r="I332" s="405">
        <v>20725</v>
      </c>
      <c r="J332" s="118">
        <f t="shared" si="138"/>
        <v>15390.467568376098</v>
      </c>
      <c r="K332" s="118">
        <f t="shared" si="139"/>
        <v>71978.376357056215</v>
      </c>
      <c r="L332" s="165">
        <f t="shared" si="140"/>
        <v>0.53587588881706527</v>
      </c>
    </row>
    <row r="333" spans="2:12">
      <c r="B333" s="535">
        <v>48</v>
      </c>
      <c r="C333" s="550" t="s">
        <v>27</v>
      </c>
      <c r="D333" s="560">
        <f>市区町村別_歯科医療費!$D$53</f>
        <v>20759</v>
      </c>
      <c r="E333" s="221">
        <v>1101</v>
      </c>
      <c r="F333" s="237" t="s">
        <v>124</v>
      </c>
      <c r="G333" s="131">
        <v>12179</v>
      </c>
      <c r="H333" s="131">
        <v>93550428.114075303</v>
      </c>
      <c r="I333" s="131">
        <v>5651</v>
      </c>
      <c r="J333" s="131">
        <f>IFERROR(H333/G333,"-")</f>
        <v>7681.2897704306843</v>
      </c>
      <c r="K333" s="131">
        <f>IFERROR(H333/I333,"-")</f>
        <v>16554.667866585613</v>
      </c>
      <c r="L333" s="99">
        <f>IFERROR(I333/$D$333,"-")</f>
        <v>0.27221927838527865</v>
      </c>
    </row>
    <row r="334" spans="2:12">
      <c r="B334" s="536"/>
      <c r="C334" s="551"/>
      <c r="D334" s="561"/>
      <c r="E334" s="220">
        <v>1102</v>
      </c>
      <c r="F334" s="238" t="s">
        <v>125</v>
      </c>
      <c r="G334" s="132">
        <v>51373</v>
      </c>
      <c r="H334" s="132">
        <v>388658913.35411799</v>
      </c>
      <c r="I334" s="132">
        <v>10566</v>
      </c>
      <c r="J334" s="132">
        <f t="shared" ref="J334:J339" si="141">IFERROR(H334/G334,"-")</f>
        <v>7565.4315176088212</v>
      </c>
      <c r="K334" s="132">
        <f t="shared" ref="K334:K339" si="142">IFERROR(H334/I334,"-")</f>
        <v>36783.921385019683</v>
      </c>
      <c r="L334" s="100">
        <f t="shared" ref="L334:L339" si="143">IFERROR(I334/$D$333,"-")</f>
        <v>0.50898405510862754</v>
      </c>
    </row>
    <row r="335" spans="2:12" ht="24">
      <c r="B335" s="536"/>
      <c r="C335" s="551"/>
      <c r="D335" s="561"/>
      <c r="E335" s="220">
        <v>1103</v>
      </c>
      <c r="F335" s="239" t="s">
        <v>126</v>
      </c>
      <c r="G335" s="132">
        <v>23251</v>
      </c>
      <c r="H335" s="132">
        <v>207841321.22620901</v>
      </c>
      <c r="I335" s="132">
        <v>7149</v>
      </c>
      <c r="J335" s="132">
        <f t="shared" si="141"/>
        <v>8939.0271913555989</v>
      </c>
      <c r="K335" s="132">
        <f t="shared" si="142"/>
        <v>29072.782378823475</v>
      </c>
      <c r="L335" s="100">
        <f t="shared" si="143"/>
        <v>0.34438075051784767</v>
      </c>
    </row>
    <row r="336" spans="2:12" ht="24">
      <c r="B336" s="536"/>
      <c r="C336" s="551"/>
      <c r="D336" s="561"/>
      <c r="E336" s="220">
        <v>1113</v>
      </c>
      <c r="F336" s="239" t="s">
        <v>127</v>
      </c>
      <c r="G336" s="132">
        <v>10871</v>
      </c>
      <c r="H336" s="132">
        <v>55758205.448485002</v>
      </c>
      <c r="I336" s="132">
        <v>3255</v>
      </c>
      <c r="J336" s="132">
        <f t="shared" si="141"/>
        <v>5129.0778629827064</v>
      </c>
      <c r="K336" s="132">
        <f t="shared" si="142"/>
        <v>17130.017034864824</v>
      </c>
      <c r="L336" s="101">
        <f t="shared" si="143"/>
        <v>0.1567994604749747</v>
      </c>
    </row>
    <row r="337" spans="2:12" ht="24">
      <c r="B337" s="536"/>
      <c r="C337" s="551"/>
      <c r="D337" s="561"/>
      <c r="E337" s="220">
        <v>1905</v>
      </c>
      <c r="F337" s="239" t="s">
        <v>128</v>
      </c>
      <c r="G337" s="132">
        <v>20291</v>
      </c>
      <c r="H337" s="132">
        <v>119623958.663793</v>
      </c>
      <c r="I337" s="132">
        <v>5746</v>
      </c>
      <c r="J337" s="132">
        <f t="shared" si="141"/>
        <v>5895.4195783250207</v>
      </c>
      <c r="K337" s="132">
        <f t="shared" si="142"/>
        <v>20818.64926275548</v>
      </c>
      <c r="L337" s="100">
        <f t="shared" si="143"/>
        <v>0.27679560672479409</v>
      </c>
    </row>
    <row r="338" spans="2:12">
      <c r="B338" s="536"/>
      <c r="C338" s="551"/>
      <c r="D338" s="561"/>
      <c r="E338" s="235" t="s">
        <v>238</v>
      </c>
      <c r="F338" s="236" t="s">
        <v>239</v>
      </c>
      <c r="G338" s="133">
        <v>4966</v>
      </c>
      <c r="H338" s="133">
        <v>41823263.1933176</v>
      </c>
      <c r="I338" s="133">
        <v>1961</v>
      </c>
      <c r="J338" s="134">
        <f t="shared" si="141"/>
        <v>8421.9217062661301</v>
      </c>
      <c r="K338" s="134">
        <f t="shared" si="142"/>
        <v>21327.518201589803</v>
      </c>
      <c r="L338" s="167">
        <f t="shared" si="143"/>
        <v>9.4465051303049274E-2</v>
      </c>
    </row>
    <row r="339" spans="2:12">
      <c r="B339" s="537"/>
      <c r="C339" s="552"/>
      <c r="D339" s="562"/>
      <c r="E339" s="541" t="s">
        <v>134</v>
      </c>
      <c r="F339" s="542"/>
      <c r="G339" s="405">
        <v>59062</v>
      </c>
      <c r="H339" s="405">
        <v>907256089.99999905</v>
      </c>
      <c r="I339" s="405">
        <v>11939</v>
      </c>
      <c r="J339" s="121">
        <f t="shared" si="141"/>
        <v>15361.079712844114</v>
      </c>
      <c r="K339" s="121">
        <f t="shared" si="142"/>
        <v>75990.961554568974</v>
      </c>
      <c r="L339" s="97">
        <f t="shared" si="143"/>
        <v>0.57512404258393945</v>
      </c>
    </row>
    <row r="340" spans="2:12">
      <c r="B340" s="535">
        <v>49</v>
      </c>
      <c r="C340" s="550" t="s">
        <v>28</v>
      </c>
      <c r="D340" s="560">
        <f>市区町村別_歯科医療費!$D$54</f>
        <v>20958</v>
      </c>
      <c r="E340" s="221">
        <v>1101</v>
      </c>
      <c r="F340" s="237" t="s">
        <v>124</v>
      </c>
      <c r="G340" s="131">
        <v>10643</v>
      </c>
      <c r="H340" s="131">
        <v>85650714.032045901</v>
      </c>
      <c r="I340" s="131">
        <v>5170</v>
      </c>
      <c r="J340" s="131">
        <f>IFERROR(H340/G340,"-")</f>
        <v>8047.6100753590063</v>
      </c>
      <c r="K340" s="131">
        <f>IFERROR(H340/I340,"-")</f>
        <v>16566.869251846401</v>
      </c>
      <c r="L340" s="99">
        <f>IFERROR(I340/$D$340,"-")</f>
        <v>0.24668384387823267</v>
      </c>
    </row>
    <row r="341" spans="2:12">
      <c r="B341" s="536"/>
      <c r="C341" s="551"/>
      <c r="D341" s="561"/>
      <c r="E341" s="220">
        <v>1102</v>
      </c>
      <c r="F341" s="238" t="s">
        <v>125</v>
      </c>
      <c r="G341" s="132">
        <v>45799</v>
      </c>
      <c r="H341" s="132">
        <v>364752853.00764799</v>
      </c>
      <c r="I341" s="132">
        <v>9942</v>
      </c>
      <c r="J341" s="132">
        <f t="shared" ref="J341:J346" si="144">IFERROR(H341/G341,"-")</f>
        <v>7964.209982917705</v>
      </c>
      <c r="K341" s="132">
        <f t="shared" ref="K341:K346" si="145">IFERROR(H341/I341,"-")</f>
        <v>36688.076142390666</v>
      </c>
      <c r="L341" s="100">
        <f t="shared" ref="L341:L346" si="146">IFERROR(I341/$D$340,"-")</f>
        <v>0.47437732608073291</v>
      </c>
    </row>
    <row r="342" spans="2:12" ht="24">
      <c r="B342" s="536"/>
      <c r="C342" s="551"/>
      <c r="D342" s="561"/>
      <c r="E342" s="220">
        <v>1103</v>
      </c>
      <c r="F342" s="239" t="s">
        <v>126</v>
      </c>
      <c r="G342" s="132">
        <v>21941</v>
      </c>
      <c r="H342" s="132">
        <v>230111568.15893599</v>
      </c>
      <c r="I342" s="132">
        <v>6892</v>
      </c>
      <c r="J342" s="132">
        <f t="shared" si="144"/>
        <v>10487.742954238001</v>
      </c>
      <c r="K342" s="132">
        <f t="shared" si="145"/>
        <v>33388.213604024379</v>
      </c>
      <c r="L342" s="100">
        <f t="shared" si="146"/>
        <v>0.32884817253554727</v>
      </c>
    </row>
    <row r="343" spans="2:12" ht="24">
      <c r="B343" s="536"/>
      <c r="C343" s="551"/>
      <c r="D343" s="561"/>
      <c r="E343" s="220">
        <v>1113</v>
      </c>
      <c r="F343" s="239" t="s">
        <v>127</v>
      </c>
      <c r="G343" s="132">
        <v>9427</v>
      </c>
      <c r="H343" s="132">
        <v>51549694.0305527</v>
      </c>
      <c r="I343" s="132">
        <v>2735</v>
      </c>
      <c r="J343" s="132">
        <f t="shared" si="144"/>
        <v>5468.3031749817228</v>
      </c>
      <c r="K343" s="132">
        <f t="shared" si="145"/>
        <v>18848.151382286178</v>
      </c>
      <c r="L343" s="101">
        <f t="shared" si="146"/>
        <v>0.13049909342494512</v>
      </c>
    </row>
    <row r="344" spans="2:12" ht="24">
      <c r="B344" s="536"/>
      <c r="C344" s="551"/>
      <c r="D344" s="561"/>
      <c r="E344" s="220">
        <v>1905</v>
      </c>
      <c r="F344" s="239" t="s">
        <v>128</v>
      </c>
      <c r="G344" s="132">
        <v>17583</v>
      </c>
      <c r="H344" s="132">
        <v>101399968.338193</v>
      </c>
      <c r="I344" s="132">
        <v>5820</v>
      </c>
      <c r="J344" s="132">
        <f t="shared" si="144"/>
        <v>5766.932169606609</v>
      </c>
      <c r="K344" s="132">
        <f t="shared" si="145"/>
        <v>17422.67497219811</v>
      </c>
      <c r="L344" s="100">
        <f t="shared" si="146"/>
        <v>0.27769825365015743</v>
      </c>
    </row>
    <row r="345" spans="2:12">
      <c r="B345" s="536"/>
      <c r="C345" s="551"/>
      <c r="D345" s="561"/>
      <c r="E345" s="235" t="s">
        <v>238</v>
      </c>
      <c r="F345" s="236" t="s">
        <v>239</v>
      </c>
      <c r="G345" s="133">
        <v>3523</v>
      </c>
      <c r="H345" s="133">
        <v>31698602.432622898</v>
      </c>
      <c r="I345" s="133">
        <v>1527</v>
      </c>
      <c r="J345" s="134">
        <f t="shared" si="144"/>
        <v>8997.6163589619355</v>
      </c>
      <c r="K345" s="134">
        <f t="shared" si="145"/>
        <v>20758.744225686245</v>
      </c>
      <c r="L345" s="167">
        <f t="shared" si="146"/>
        <v>7.2860005725737184E-2</v>
      </c>
    </row>
    <row r="346" spans="2:12">
      <c r="B346" s="537"/>
      <c r="C346" s="552"/>
      <c r="D346" s="562"/>
      <c r="E346" s="541" t="s">
        <v>134</v>
      </c>
      <c r="F346" s="542"/>
      <c r="G346" s="405">
        <v>52962</v>
      </c>
      <c r="H346" s="405">
        <v>865163399.99999905</v>
      </c>
      <c r="I346" s="405">
        <v>11252</v>
      </c>
      <c r="J346" s="121">
        <f t="shared" si="144"/>
        <v>16335.550016993298</v>
      </c>
      <c r="K346" s="121">
        <f t="shared" si="145"/>
        <v>76889.744045502943</v>
      </c>
      <c r="L346" s="97">
        <f t="shared" si="146"/>
        <v>0.53688329039030447</v>
      </c>
    </row>
    <row r="347" spans="2:12">
      <c r="B347" s="535">
        <v>50</v>
      </c>
      <c r="C347" s="550" t="s">
        <v>17</v>
      </c>
      <c r="D347" s="560">
        <f>市区町村別_歯科医療費!$D$55</f>
        <v>18785</v>
      </c>
      <c r="E347" s="221">
        <v>1101</v>
      </c>
      <c r="F347" s="237" t="s">
        <v>124</v>
      </c>
      <c r="G347" s="131">
        <v>10023</v>
      </c>
      <c r="H347" s="131">
        <v>82622216.125901803</v>
      </c>
      <c r="I347" s="131">
        <v>4777</v>
      </c>
      <c r="J347" s="131">
        <f>IFERROR(H347/G347,"-")</f>
        <v>8243.2621097377832</v>
      </c>
      <c r="K347" s="131">
        <f>IFERROR(H347/I347,"-")</f>
        <v>17295.837581306638</v>
      </c>
      <c r="L347" s="99">
        <f>IFERROR(I347/$D$347,"-")</f>
        <v>0.25429864253393664</v>
      </c>
    </row>
    <row r="348" spans="2:12">
      <c r="B348" s="536"/>
      <c r="C348" s="551"/>
      <c r="D348" s="561"/>
      <c r="E348" s="220">
        <v>1102</v>
      </c>
      <c r="F348" s="238" t="s">
        <v>125</v>
      </c>
      <c r="G348" s="132">
        <v>40049</v>
      </c>
      <c r="H348" s="132">
        <v>341096689.27523601</v>
      </c>
      <c r="I348" s="132">
        <v>8522</v>
      </c>
      <c r="J348" s="132">
        <f t="shared" ref="J348:J353" si="147">IFERROR(H348/G348,"-")</f>
        <v>8516.9839265708506</v>
      </c>
      <c r="K348" s="132">
        <f t="shared" ref="K348:K353" si="148">IFERROR(H348/I348,"-")</f>
        <v>40025.427044735508</v>
      </c>
      <c r="L348" s="100">
        <f t="shared" ref="L348:L353" si="149">IFERROR(I348/$D$347,"-")</f>
        <v>0.45365983497471385</v>
      </c>
    </row>
    <row r="349" spans="2:12" ht="24">
      <c r="B349" s="536"/>
      <c r="C349" s="551"/>
      <c r="D349" s="561"/>
      <c r="E349" s="220">
        <v>1103</v>
      </c>
      <c r="F349" s="239" t="s">
        <v>126</v>
      </c>
      <c r="G349" s="132">
        <v>17998</v>
      </c>
      <c r="H349" s="132">
        <v>194799820.69513801</v>
      </c>
      <c r="I349" s="132">
        <v>6063</v>
      </c>
      <c r="J349" s="132">
        <f t="shared" si="147"/>
        <v>10823.414862492389</v>
      </c>
      <c r="K349" s="132">
        <f t="shared" si="148"/>
        <v>32129.279349354776</v>
      </c>
      <c r="L349" s="100">
        <f t="shared" si="149"/>
        <v>0.32275751929731167</v>
      </c>
    </row>
    <row r="350" spans="2:12" ht="24">
      <c r="B350" s="536"/>
      <c r="C350" s="551"/>
      <c r="D350" s="561"/>
      <c r="E350" s="220">
        <v>1113</v>
      </c>
      <c r="F350" s="239" t="s">
        <v>127</v>
      </c>
      <c r="G350" s="132">
        <v>5841</v>
      </c>
      <c r="H350" s="132">
        <v>34950180.8732915</v>
      </c>
      <c r="I350" s="132">
        <v>2246</v>
      </c>
      <c r="J350" s="132">
        <f t="shared" si="147"/>
        <v>5983.5954242923299</v>
      </c>
      <c r="K350" s="132">
        <f t="shared" si="148"/>
        <v>15561.077859880454</v>
      </c>
      <c r="L350" s="101">
        <f t="shared" si="149"/>
        <v>0.11956348150119776</v>
      </c>
    </row>
    <row r="351" spans="2:12" ht="24">
      <c r="B351" s="536"/>
      <c r="C351" s="551"/>
      <c r="D351" s="561"/>
      <c r="E351" s="220">
        <v>1905</v>
      </c>
      <c r="F351" s="239" t="s">
        <v>128</v>
      </c>
      <c r="G351" s="132">
        <v>17182</v>
      </c>
      <c r="H351" s="132">
        <v>117573243.221836</v>
      </c>
      <c r="I351" s="132">
        <v>5355</v>
      </c>
      <c r="J351" s="132">
        <f t="shared" si="147"/>
        <v>6842.8147609030384</v>
      </c>
      <c r="K351" s="132">
        <f t="shared" si="148"/>
        <v>21955.787716495986</v>
      </c>
      <c r="L351" s="100">
        <f t="shared" si="149"/>
        <v>0.28506787330316741</v>
      </c>
    </row>
    <row r="352" spans="2:12">
      <c r="B352" s="536"/>
      <c r="C352" s="551"/>
      <c r="D352" s="561"/>
      <c r="E352" s="235" t="s">
        <v>238</v>
      </c>
      <c r="F352" s="236" t="s">
        <v>239</v>
      </c>
      <c r="G352" s="133">
        <v>3995</v>
      </c>
      <c r="H352" s="133">
        <v>46478739.808596</v>
      </c>
      <c r="I352" s="133">
        <v>1465</v>
      </c>
      <c r="J352" s="134">
        <f t="shared" si="147"/>
        <v>11634.227736820025</v>
      </c>
      <c r="K352" s="134">
        <f t="shared" si="148"/>
        <v>31726.102258427305</v>
      </c>
      <c r="L352" s="167">
        <f t="shared" si="149"/>
        <v>7.7987756188448235E-2</v>
      </c>
    </row>
    <row r="353" spans="2:12">
      <c r="B353" s="537"/>
      <c r="C353" s="552"/>
      <c r="D353" s="562"/>
      <c r="E353" s="541" t="s">
        <v>134</v>
      </c>
      <c r="F353" s="542"/>
      <c r="G353" s="405">
        <v>47587</v>
      </c>
      <c r="H353" s="405">
        <v>817520889.99999905</v>
      </c>
      <c r="I353" s="405">
        <v>9969</v>
      </c>
      <c r="J353" s="118">
        <f t="shared" si="147"/>
        <v>17179.500493832329</v>
      </c>
      <c r="K353" s="118">
        <f t="shared" si="148"/>
        <v>82006.308556525139</v>
      </c>
      <c r="L353" s="165">
        <f t="shared" si="149"/>
        <v>0.53068937982432796</v>
      </c>
    </row>
    <row r="354" spans="2:12">
      <c r="B354" s="535">
        <v>51</v>
      </c>
      <c r="C354" s="550" t="s">
        <v>49</v>
      </c>
      <c r="D354" s="560">
        <f>市区町村別_歯科医療費!$D$56</f>
        <v>25056</v>
      </c>
      <c r="E354" s="221">
        <v>1101</v>
      </c>
      <c r="F354" s="237" t="s">
        <v>124</v>
      </c>
      <c r="G354" s="131">
        <v>14349</v>
      </c>
      <c r="H354" s="131">
        <v>118224574.481185</v>
      </c>
      <c r="I354" s="131">
        <v>6473</v>
      </c>
      <c r="J354" s="131">
        <f>IFERROR(H354/G354,"-")</f>
        <v>8239.2204670140782</v>
      </c>
      <c r="K354" s="131">
        <f>IFERROR(H354/I354,"-")</f>
        <v>18264.263012696585</v>
      </c>
      <c r="L354" s="99">
        <f>IFERROR(I354/$D$354,"-")</f>
        <v>0.2583413154533844</v>
      </c>
    </row>
    <row r="355" spans="2:12">
      <c r="B355" s="536"/>
      <c r="C355" s="551"/>
      <c r="D355" s="561"/>
      <c r="E355" s="220">
        <v>1102</v>
      </c>
      <c r="F355" s="238" t="s">
        <v>125</v>
      </c>
      <c r="G355" s="132">
        <v>54882</v>
      </c>
      <c r="H355" s="132">
        <v>458661821.745619</v>
      </c>
      <c r="I355" s="132">
        <v>11797</v>
      </c>
      <c r="J355" s="132">
        <f t="shared" ref="J355:J360" si="150">IFERROR(H355/G355,"-")</f>
        <v>8357.2359197117275</v>
      </c>
      <c r="K355" s="132">
        <f t="shared" ref="K355:K360" si="151">IFERROR(H355/I355,"-")</f>
        <v>38879.530537053404</v>
      </c>
      <c r="L355" s="100">
        <f t="shared" ref="L355:L360" si="152">IFERROR(I355/$D$354,"-")</f>
        <v>0.47082535121328223</v>
      </c>
    </row>
    <row r="356" spans="2:12" ht="24">
      <c r="B356" s="536"/>
      <c r="C356" s="551"/>
      <c r="D356" s="561"/>
      <c r="E356" s="220">
        <v>1103</v>
      </c>
      <c r="F356" s="239" t="s">
        <v>126</v>
      </c>
      <c r="G356" s="132">
        <v>25533</v>
      </c>
      <c r="H356" s="132">
        <v>268457047.53372401</v>
      </c>
      <c r="I356" s="132">
        <v>8127</v>
      </c>
      <c r="J356" s="132">
        <f t="shared" si="150"/>
        <v>10514.120844934947</v>
      </c>
      <c r="K356" s="132">
        <f t="shared" si="151"/>
        <v>33032.736253688199</v>
      </c>
      <c r="L356" s="100">
        <f t="shared" si="152"/>
        <v>0.32435344827586204</v>
      </c>
    </row>
    <row r="357" spans="2:12" ht="24">
      <c r="B357" s="536"/>
      <c r="C357" s="551"/>
      <c r="D357" s="561"/>
      <c r="E357" s="220">
        <v>1113</v>
      </c>
      <c r="F357" s="239" t="s">
        <v>127</v>
      </c>
      <c r="G357" s="132">
        <v>10609</v>
      </c>
      <c r="H357" s="132">
        <v>59747482.974681698</v>
      </c>
      <c r="I357" s="132">
        <v>3459</v>
      </c>
      <c r="J357" s="132">
        <f t="shared" si="150"/>
        <v>5631.7733032973601</v>
      </c>
      <c r="K357" s="132">
        <f t="shared" si="151"/>
        <v>17273.050874438191</v>
      </c>
      <c r="L357" s="101">
        <f t="shared" si="152"/>
        <v>0.13805076628352492</v>
      </c>
    </row>
    <row r="358" spans="2:12" ht="24">
      <c r="B358" s="536"/>
      <c r="C358" s="551"/>
      <c r="D358" s="561"/>
      <c r="E358" s="220">
        <v>1905</v>
      </c>
      <c r="F358" s="239" t="s">
        <v>128</v>
      </c>
      <c r="G358" s="132">
        <v>20089</v>
      </c>
      <c r="H358" s="132">
        <v>129937433.592536</v>
      </c>
      <c r="I358" s="132">
        <v>6553</v>
      </c>
      <c r="J358" s="132">
        <f t="shared" si="150"/>
        <v>6468.0886849786448</v>
      </c>
      <c r="K358" s="132">
        <f t="shared" si="151"/>
        <v>19828.694276291164</v>
      </c>
      <c r="L358" s="100">
        <f t="shared" si="152"/>
        <v>0.26153416347381864</v>
      </c>
    </row>
    <row r="359" spans="2:12">
      <c r="B359" s="536"/>
      <c r="C359" s="551"/>
      <c r="D359" s="561"/>
      <c r="E359" s="235" t="s">
        <v>238</v>
      </c>
      <c r="F359" s="236" t="s">
        <v>239</v>
      </c>
      <c r="G359" s="133">
        <v>6620</v>
      </c>
      <c r="H359" s="133">
        <v>57359559.672251597</v>
      </c>
      <c r="I359" s="133">
        <v>2333</v>
      </c>
      <c r="J359" s="134">
        <f t="shared" si="150"/>
        <v>8664.5860532102106</v>
      </c>
      <c r="K359" s="134">
        <f t="shared" si="151"/>
        <v>24586.180742499611</v>
      </c>
      <c r="L359" s="167">
        <f t="shared" si="152"/>
        <v>9.3111430395913158E-2</v>
      </c>
    </row>
    <row r="360" spans="2:12">
      <c r="B360" s="537"/>
      <c r="C360" s="552"/>
      <c r="D360" s="562"/>
      <c r="E360" s="541" t="s">
        <v>134</v>
      </c>
      <c r="F360" s="542"/>
      <c r="G360" s="405">
        <v>64583</v>
      </c>
      <c r="H360" s="405">
        <v>1092387919.99999</v>
      </c>
      <c r="I360" s="405">
        <v>13602</v>
      </c>
      <c r="J360" s="118">
        <f t="shared" si="150"/>
        <v>16914.480900546427</v>
      </c>
      <c r="K360" s="118">
        <f t="shared" si="151"/>
        <v>80310.83076018159</v>
      </c>
      <c r="L360" s="165">
        <f t="shared" si="152"/>
        <v>0.5428639846743295</v>
      </c>
    </row>
    <row r="361" spans="2:12">
      <c r="B361" s="535">
        <v>52</v>
      </c>
      <c r="C361" s="550" t="s">
        <v>5</v>
      </c>
      <c r="D361" s="560">
        <f>市区町村別_歯科医療費!$D$57</f>
        <v>20478</v>
      </c>
      <c r="E361" s="221">
        <v>1101</v>
      </c>
      <c r="F361" s="237" t="s">
        <v>124</v>
      </c>
      <c r="G361" s="131">
        <v>13773</v>
      </c>
      <c r="H361" s="131">
        <v>111100980.094942</v>
      </c>
      <c r="I361" s="131">
        <v>6495</v>
      </c>
      <c r="J361" s="131">
        <f>IFERROR(H361/G361,"-")</f>
        <v>8066.5780944559647</v>
      </c>
      <c r="K361" s="131">
        <f>IFERROR(H361/I361,"-")</f>
        <v>17105.616642793226</v>
      </c>
      <c r="L361" s="99">
        <f>IFERROR(I361/$D$361,"-")</f>
        <v>0.31716964547319076</v>
      </c>
    </row>
    <row r="362" spans="2:12">
      <c r="B362" s="536"/>
      <c r="C362" s="551"/>
      <c r="D362" s="561"/>
      <c r="E362" s="220">
        <v>1102</v>
      </c>
      <c r="F362" s="238" t="s">
        <v>125</v>
      </c>
      <c r="G362" s="132">
        <v>52779</v>
      </c>
      <c r="H362" s="132">
        <v>420637603.67436302</v>
      </c>
      <c r="I362" s="132">
        <v>11399</v>
      </c>
      <c r="J362" s="132">
        <f t="shared" ref="J362:J367" si="153">IFERROR(H362/G362,"-")</f>
        <v>7969.7910849838572</v>
      </c>
      <c r="K362" s="132">
        <f t="shared" ref="K362:K367" si="154">IFERROR(H362/I362,"-")</f>
        <v>36901.272363747965</v>
      </c>
      <c r="L362" s="100">
        <f t="shared" ref="L362:L367" si="155">IFERROR(I362/$D$361,"-")</f>
        <v>0.55664615685125496</v>
      </c>
    </row>
    <row r="363" spans="2:12" ht="24">
      <c r="B363" s="536"/>
      <c r="C363" s="551"/>
      <c r="D363" s="561"/>
      <c r="E363" s="220">
        <v>1103</v>
      </c>
      <c r="F363" s="239" t="s">
        <v>126</v>
      </c>
      <c r="G363" s="132">
        <v>20811</v>
      </c>
      <c r="H363" s="132">
        <v>206540889.57635</v>
      </c>
      <c r="I363" s="132">
        <v>7034</v>
      </c>
      <c r="J363" s="132">
        <f t="shared" si="153"/>
        <v>9924.6018728725194</v>
      </c>
      <c r="K363" s="132">
        <f t="shared" si="154"/>
        <v>29363.220013697755</v>
      </c>
      <c r="L363" s="100">
        <f t="shared" si="155"/>
        <v>0.34349057525148941</v>
      </c>
    </row>
    <row r="364" spans="2:12" ht="24">
      <c r="B364" s="536"/>
      <c r="C364" s="551"/>
      <c r="D364" s="561"/>
      <c r="E364" s="220">
        <v>1113</v>
      </c>
      <c r="F364" s="239" t="s">
        <v>127</v>
      </c>
      <c r="G364" s="132">
        <v>7481</v>
      </c>
      <c r="H364" s="132">
        <v>37927762.621066399</v>
      </c>
      <c r="I364" s="132">
        <v>2347</v>
      </c>
      <c r="J364" s="132">
        <f t="shared" si="153"/>
        <v>5069.878708871327</v>
      </c>
      <c r="K364" s="132">
        <f t="shared" si="154"/>
        <v>16160.103374975031</v>
      </c>
      <c r="L364" s="101">
        <f t="shared" si="155"/>
        <v>0.11461080183611681</v>
      </c>
    </row>
    <row r="365" spans="2:12" ht="24">
      <c r="B365" s="536"/>
      <c r="C365" s="551"/>
      <c r="D365" s="561"/>
      <c r="E365" s="220">
        <v>1905</v>
      </c>
      <c r="F365" s="239" t="s">
        <v>128</v>
      </c>
      <c r="G365" s="132">
        <v>20898</v>
      </c>
      <c r="H365" s="132">
        <v>121896995.34171</v>
      </c>
      <c r="I365" s="132">
        <v>6326</v>
      </c>
      <c r="J365" s="132">
        <f t="shared" si="153"/>
        <v>5832.9502986749931</v>
      </c>
      <c r="K365" s="132">
        <f t="shared" si="154"/>
        <v>19269.205713201074</v>
      </c>
      <c r="L365" s="100">
        <f t="shared" si="155"/>
        <v>0.30891688641468895</v>
      </c>
    </row>
    <row r="366" spans="2:12">
      <c r="B366" s="536"/>
      <c r="C366" s="551"/>
      <c r="D366" s="561"/>
      <c r="E366" s="235" t="s">
        <v>238</v>
      </c>
      <c r="F366" s="236" t="s">
        <v>239</v>
      </c>
      <c r="G366" s="133">
        <v>3943</v>
      </c>
      <c r="H366" s="133">
        <v>46346088.691566601</v>
      </c>
      <c r="I366" s="133">
        <v>1550</v>
      </c>
      <c r="J366" s="134">
        <f t="shared" si="153"/>
        <v>11754.016913914938</v>
      </c>
      <c r="K366" s="134">
        <f t="shared" si="154"/>
        <v>29900.702381655872</v>
      </c>
      <c r="L366" s="167">
        <f t="shared" si="155"/>
        <v>7.5690985447797635E-2</v>
      </c>
    </row>
    <row r="367" spans="2:12">
      <c r="B367" s="537"/>
      <c r="C367" s="552"/>
      <c r="D367" s="562"/>
      <c r="E367" s="541" t="s">
        <v>134</v>
      </c>
      <c r="F367" s="542"/>
      <c r="G367" s="405">
        <v>60293</v>
      </c>
      <c r="H367" s="405">
        <v>944450319.99999905</v>
      </c>
      <c r="I367" s="405">
        <v>12524</v>
      </c>
      <c r="J367" s="118">
        <f t="shared" si="153"/>
        <v>15664.344451262983</v>
      </c>
      <c r="K367" s="118">
        <f t="shared" si="154"/>
        <v>75411.23602682841</v>
      </c>
      <c r="L367" s="165">
        <f t="shared" si="155"/>
        <v>0.61158316241820487</v>
      </c>
    </row>
    <row r="368" spans="2:12">
      <c r="B368" s="535">
        <v>53</v>
      </c>
      <c r="C368" s="550" t="s">
        <v>23</v>
      </c>
      <c r="D368" s="560">
        <f>市区町村別_歯科医療費!$D$58</f>
        <v>11403</v>
      </c>
      <c r="E368" s="221">
        <v>1101</v>
      </c>
      <c r="F368" s="237" t="s">
        <v>124</v>
      </c>
      <c r="G368" s="131">
        <v>5217</v>
      </c>
      <c r="H368" s="131">
        <v>42178486.375333697</v>
      </c>
      <c r="I368" s="131">
        <v>2470</v>
      </c>
      <c r="J368" s="131">
        <f>IFERROR(H368/G368,"-")</f>
        <v>8084.8162498243619</v>
      </c>
      <c r="K368" s="131">
        <f>IFERROR(H368/I368,"-")</f>
        <v>17076.310273414452</v>
      </c>
      <c r="L368" s="99">
        <f>IFERROR(I368/$D$368,"-")</f>
        <v>0.21660966412347626</v>
      </c>
    </row>
    <row r="369" spans="2:12">
      <c r="B369" s="536"/>
      <c r="C369" s="551"/>
      <c r="D369" s="561"/>
      <c r="E369" s="220">
        <v>1102</v>
      </c>
      <c r="F369" s="238" t="s">
        <v>125</v>
      </c>
      <c r="G369" s="132">
        <v>22406</v>
      </c>
      <c r="H369" s="132">
        <v>172919082.73966801</v>
      </c>
      <c r="I369" s="132">
        <v>4820</v>
      </c>
      <c r="J369" s="132">
        <f t="shared" ref="J369:J374" si="156">IFERROR(H369/G369,"-")</f>
        <v>7717.5347112232439</v>
      </c>
      <c r="K369" s="132">
        <f t="shared" ref="K369:K374" si="157">IFERROR(H369/I369,"-")</f>
        <v>35875.328369225732</v>
      </c>
      <c r="L369" s="100">
        <f t="shared" ref="L369:L374" si="158">IFERROR(I369/$D$368,"-")</f>
        <v>0.42269578181180389</v>
      </c>
    </row>
    <row r="370" spans="2:12" ht="24">
      <c r="B370" s="536"/>
      <c r="C370" s="551"/>
      <c r="D370" s="561"/>
      <c r="E370" s="220">
        <v>1103</v>
      </c>
      <c r="F370" s="239" t="s">
        <v>126</v>
      </c>
      <c r="G370" s="132">
        <v>12034</v>
      </c>
      <c r="H370" s="132">
        <v>121190539.04613499</v>
      </c>
      <c r="I370" s="132">
        <v>3590</v>
      </c>
      <c r="J370" s="132">
        <f t="shared" si="156"/>
        <v>10070.677999512631</v>
      </c>
      <c r="K370" s="132">
        <f t="shared" si="157"/>
        <v>33757.81031925766</v>
      </c>
      <c r="L370" s="100">
        <f t="shared" si="158"/>
        <v>0.31482943085153031</v>
      </c>
    </row>
    <row r="371" spans="2:12" ht="24">
      <c r="B371" s="536"/>
      <c r="C371" s="551"/>
      <c r="D371" s="561"/>
      <c r="E371" s="220">
        <v>1113</v>
      </c>
      <c r="F371" s="239" t="s">
        <v>127</v>
      </c>
      <c r="G371" s="132">
        <v>5710</v>
      </c>
      <c r="H371" s="132">
        <v>28650037.6428078</v>
      </c>
      <c r="I371" s="132">
        <v>1663</v>
      </c>
      <c r="J371" s="132">
        <f t="shared" si="156"/>
        <v>5017.5197272868299</v>
      </c>
      <c r="K371" s="132">
        <f t="shared" si="157"/>
        <v>17227.924018525435</v>
      </c>
      <c r="L371" s="101">
        <f t="shared" si="158"/>
        <v>0.14583881434710164</v>
      </c>
    </row>
    <row r="372" spans="2:12" ht="24">
      <c r="B372" s="536"/>
      <c r="C372" s="551"/>
      <c r="D372" s="561"/>
      <c r="E372" s="220">
        <v>1905</v>
      </c>
      <c r="F372" s="239" t="s">
        <v>128</v>
      </c>
      <c r="G372" s="132">
        <v>7663</v>
      </c>
      <c r="H372" s="132">
        <v>48199556.920566201</v>
      </c>
      <c r="I372" s="132">
        <v>2569</v>
      </c>
      <c r="J372" s="132">
        <f t="shared" si="156"/>
        <v>6289.9069451345686</v>
      </c>
      <c r="K372" s="132">
        <f t="shared" si="157"/>
        <v>18761.991794692956</v>
      </c>
      <c r="L372" s="100">
        <f t="shared" si="158"/>
        <v>0.22529158993247392</v>
      </c>
    </row>
    <row r="373" spans="2:12">
      <c r="B373" s="536"/>
      <c r="C373" s="551"/>
      <c r="D373" s="561"/>
      <c r="E373" s="235" t="s">
        <v>238</v>
      </c>
      <c r="F373" s="236" t="s">
        <v>239</v>
      </c>
      <c r="G373" s="133">
        <v>2642</v>
      </c>
      <c r="H373" s="133">
        <v>19747577.275488298</v>
      </c>
      <c r="I373" s="133">
        <v>1053</v>
      </c>
      <c r="J373" s="134">
        <f t="shared" si="156"/>
        <v>7474.4804222135872</v>
      </c>
      <c r="K373" s="134">
        <f t="shared" si="157"/>
        <v>18753.634639590025</v>
      </c>
      <c r="L373" s="167">
        <f t="shared" si="158"/>
        <v>9.2344119968429367E-2</v>
      </c>
    </row>
    <row r="374" spans="2:12">
      <c r="B374" s="537"/>
      <c r="C374" s="552"/>
      <c r="D374" s="562"/>
      <c r="E374" s="541" t="s">
        <v>134</v>
      </c>
      <c r="F374" s="542"/>
      <c r="G374" s="405">
        <v>27068</v>
      </c>
      <c r="H374" s="405">
        <v>432885279.99999899</v>
      </c>
      <c r="I374" s="405">
        <v>5592</v>
      </c>
      <c r="J374" s="118">
        <f t="shared" si="156"/>
        <v>15992.510713757905</v>
      </c>
      <c r="K374" s="118">
        <f t="shared" si="157"/>
        <v>77411.530758225854</v>
      </c>
      <c r="L374" s="165">
        <f t="shared" si="158"/>
        <v>0.49039726387792687</v>
      </c>
    </row>
    <row r="375" spans="2:12">
      <c r="B375" s="535">
        <v>54</v>
      </c>
      <c r="C375" s="550" t="s">
        <v>29</v>
      </c>
      <c r="D375" s="560">
        <f>市区町村別_歯科医療費!$D$59</f>
        <v>19212</v>
      </c>
      <c r="E375" s="221">
        <v>1101</v>
      </c>
      <c r="F375" s="237" t="s">
        <v>124</v>
      </c>
      <c r="G375" s="131">
        <v>12771</v>
      </c>
      <c r="H375" s="131">
        <v>94852743.7474747</v>
      </c>
      <c r="I375" s="131">
        <v>5408</v>
      </c>
      <c r="J375" s="131">
        <f>IFERROR(H375/G375,"-")</f>
        <v>7427.1978504012759</v>
      </c>
      <c r="K375" s="131">
        <f>IFERROR(H375/I375,"-")</f>
        <v>17539.338710701682</v>
      </c>
      <c r="L375" s="99">
        <f>IFERROR(I375/$D$375,"-")</f>
        <v>0.28149073495731836</v>
      </c>
    </row>
    <row r="376" spans="2:12">
      <c r="B376" s="536"/>
      <c r="C376" s="551"/>
      <c r="D376" s="561"/>
      <c r="E376" s="220">
        <v>1102</v>
      </c>
      <c r="F376" s="238" t="s">
        <v>125</v>
      </c>
      <c r="G376" s="132">
        <v>45400</v>
      </c>
      <c r="H376" s="132">
        <v>336141975.62468803</v>
      </c>
      <c r="I376" s="132">
        <v>9493</v>
      </c>
      <c r="J376" s="132">
        <f t="shared" ref="J376:J381" si="159">IFERROR(H376/G376,"-")</f>
        <v>7404.0082736715422</v>
      </c>
      <c r="K376" s="132">
        <f t="shared" ref="K376:K381" si="160">IFERROR(H376/I376,"-")</f>
        <v>35409.457034097548</v>
      </c>
      <c r="L376" s="100">
        <f t="shared" ref="L376:L381" si="161">IFERROR(I376/$D$375,"-")</f>
        <v>0.49411825942119508</v>
      </c>
    </row>
    <row r="377" spans="2:12" ht="24">
      <c r="B377" s="536"/>
      <c r="C377" s="551"/>
      <c r="D377" s="561"/>
      <c r="E377" s="220">
        <v>1103</v>
      </c>
      <c r="F377" s="239" t="s">
        <v>126</v>
      </c>
      <c r="G377" s="132">
        <v>21215</v>
      </c>
      <c r="H377" s="132">
        <v>203002327.19175199</v>
      </c>
      <c r="I377" s="132">
        <v>6538</v>
      </c>
      <c r="J377" s="132">
        <f t="shared" si="159"/>
        <v>9568.8110861066216</v>
      </c>
      <c r="K377" s="132">
        <f t="shared" si="160"/>
        <v>31049.606483902109</v>
      </c>
      <c r="L377" s="100">
        <f t="shared" si="161"/>
        <v>0.34030814074536747</v>
      </c>
    </row>
    <row r="378" spans="2:12" ht="24">
      <c r="B378" s="536"/>
      <c r="C378" s="551"/>
      <c r="D378" s="561"/>
      <c r="E378" s="220">
        <v>1113</v>
      </c>
      <c r="F378" s="239" t="s">
        <v>127</v>
      </c>
      <c r="G378" s="132">
        <v>9794</v>
      </c>
      <c r="H378" s="132">
        <v>52596198.608920701</v>
      </c>
      <c r="I378" s="132">
        <v>2803</v>
      </c>
      <c r="J378" s="132">
        <f t="shared" si="159"/>
        <v>5370.2469480213094</v>
      </c>
      <c r="K378" s="132">
        <f t="shared" si="160"/>
        <v>18764.252090232145</v>
      </c>
      <c r="L378" s="101">
        <f t="shared" si="161"/>
        <v>0.14589839683531125</v>
      </c>
    </row>
    <row r="379" spans="2:12" ht="24">
      <c r="B379" s="536"/>
      <c r="C379" s="551"/>
      <c r="D379" s="561"/>
      <c r="E379" s="220">
        <v>1905</v>
      </c>
      <c r="F379" s="239" t="s">
        <v>128</v>
      </c>
      <c r="G379" s="132">
        <v>21071</v>
      </c>
      <c r="H379" s="132">
        <v>120469321.339752</v>
      </c>
      <c r="I379" s="132">
        <v>5851</v>
      </c>
      <c r="J379" s="132">
        <f t="shared" si="159"/>
        <v>5717.3044155356656</v>
      </c>
      <c r="K379" s="132">
        <f t="shared" si="160"/>
        <v>20589.52680563186</v>
      </c>
      <c r="L379" s="100">
        <f t="shared" si="161"/>
        <v>0.30454924005829692</v>
      </c>
    </row>
    <row r="380" spans="2:12">
      <c r="B380" s="536"/>
      <c r="C380" s="551"/>
      <c r="D380" s="561"/>
      <c r="E380" s="235" t="s">
        <v>238</v>
      </c>
      <c r="F380" s="236" t="s">
        <v>239</v>
      </c>
      <c r="G380" s="133">
        <v>3492</v>
      </c>
      <c r="H380" s="133">
        <v>45575253.487410799</v>
      </c>
      <c r="I380" s="133">
        <v>1405</v>
      </c>
      <c r="J380" s="134">
        <f t="shared" si="159"/>
        <v>13051.332613806071</v>
      </c>
      <c r="K380" s="134">
        <f t="shared" si="160"/>
        <v>32437.902838014805</v>
      </c>
      <c r="L380" s="167">
        <f t="shared" si="161"/>
        <v>7.3131376223193836E-2</v>
      </c>
    </row>
    <row r="381" spans="2:12">
      <c r="B381" s="537"/>
      <c r="C381" s="552"/>
      <c r="D381" s="562"/>
      <c r="E381" s="541" t="s">
        <v>134</v>
      </c>
      <c r="F381" s="542"/>
      <c r="G381" s="405">
        <v>52245</v>
      </c>
      <c r="H381" s="405">
        <v>852637819.99999905</v>
      </c>
      <c r="I381" s="405">
        <v>10655</v>
      </c>
      <c r="J381" s="121">
        <f t="shared" si="159"/>
        <v>16319.988898459165</v>
      </c>
      <c r="K381" s="121">
        <f t="shared" si="160"/>
        <v>80022.320037540965</v>
      </c>
      <c r="L381" s="97">
        <f t="shared" si="161"/>
        <v>0.55460129085987919</v>
      </c>
    </row>
    <row r="382" spans="2:12">
      <c r="B382" s="535">
        <v>55</v>
      </c>
      <c r="C382" s="550" t="s">
        <v>18</v>
      </c>
      <c r="D382" s="560">
        <f>市区町村別_歯科医療費!$D$60</f>
        <v>20118</v>
      </c>
      <c r="E382" s="221">
        <v>1101</v>
      </c>
      <c r="F382" s="237" t="s">
        <v>124</v>
      </c>
      <c r="G382" s="131">
        <v>10379</v>
      </c>
      <c r="H382" s="131">
        <v>88680821.908841103</v>
      </c>
      <c r="I382" s="131">
        <v>4619</v>
      </c>
      <c r="J382" s="131">
        <f>IFERROR(H382/G382,"-")</f>
        <v>8544.2549290722709</v>
      </c>
      <c r="K382" s="131">
        <f>IFERROR(H382/I382,"-")</f>
        <v>19199.138754890908</v>
      </c>
      <c r="L382" s="99">
        <f>IFERROR(I382/$D$382,"-")</f>
        <v>0.22959538721542896</v>
      </c>
    </row>
    <row r="383" spans="2:12">
      <c r="B383" s="536"/>
      <c r="C383" s="551"/>
      <c r="D383" s="561"/>
      <c r="E383" s="220">
        <v>1102</v>
      </c>
      <c r="F383" s="238" t="s">
        <v>125</v>
      </c>
      <c r="G383" s="132">
        <v>43092</v>
      </c>
      <c r="H383" s="132">
        <v>358075852.04418403</v>
      </c>
      <c r="I383" s="132">
        <v>8915</v>
      </c>
      <c r="J383" s="132">
        <f t="shared" ref="J383:J388" si="162">IFERROR(H383/G383,"-")</f>
        <v>8309.5667883640581</v>
      </c>
      <c r="K383" s="132">
        <f t="shared" ref="K383:K388" si="163">IFERROR(H383/I383,"-")</f>
        <v>40165.547060480545</v>
      </c>
      <c r="L383" s="100">
        <f t="shared" ref="L383:L388" si="164">IFERROR(I383/$D$382,"-")</f>
        <v>0.44313550054677403</v>
      </c>
    </row>
    <row r="384" spans="2:12" ht="24">
      <c r="B384" s="536"/>
      <c r="C384" s="551"/>
      <c r="D384" s="561"/>
      <c r="E384" s="220">
        <v>1103</v>
      </c>
      <c r="F384" s="239" t="s">
        <v>126</v>
      </c>
      <c r="G384" s="132">
        <v>19084</v>
      </c>
      <c r="H384" s="132">
        <v>212957619.197274</v>
      </c>
      <c r="I384" s="132">
        <v>6021</v>
      </c>
      <c r="J384" s="132">
        <f t="shared" si="162"/>
        <v>11158.96139159893</v>
      </c>
      <c r="K384" s="132">
        <f t="shared" si="163"/>
        <v>35369.144527034383</v>
      </c>
      <c r="L384" s="100">
        <f t="shared" si="164"/>
        <v>0.29928422308380553</v>
      </c>
    </row>
    <row r="385" spans="2:12" ht="24">
      <c r="B385" s="536"/>
      <c r="C385" s="551"/>
      <c r="D385" s="561"/>
      <c r="E385" s="220">
        <v>1113</v>
      </c>
      <c r="F385" s="239" t="s">
        <v>127</v>
      </c>
      <c r="G385" s="132">
        <v>7496</v>
      </c>
      <c r="H385" s="132">
        <v>38919318.215887003</v>
      </c>
      <c r="I385" s="132">
        <v>2188</v>
      </c>
      <c r="J385" s="132">
        <f t="shared" si="162"/>
        <v>5192.0115015857791</v>
      </c>
      <c r="K385" s="132">
        <f t="shared" si="163"/>
        <v>17787.622584957495</v>
      </c>
      <c r="L385" s="101">
        <f t="shared" si="164"/>
        <v>0.10875832587732379</v>
      </c>
    </row>
    <row r="386" spans="2:12" ht="24">
      <c r="B386" s="536"/>
      <c r="C386" s="551"/>
      <c r="D386" s="561"/>
      <c r="E386" s="220">
        <v>1905</v>
      </c>
      <c r="F386" s="239" t="s">
        <v>128</v>
      </c>
      <c r="G386" s="132">
        <v>19037</v>
      </c>
      <c r="H386" s="132">
        <v>114628002.07251699</v>
      </c>
      <c r="I386" s="132">
        <v>5601</v>
      </c>
      <c r="J386" s="132">
        <f t="shared" si="162"/>
        <v>6021.3269986088662</v>
      </c>
      <c r="K386" s="132">
        <f t="shared" si="163"/>
        <v>20465.631507323156</v>
      </c>
      <c r="L386" s="100">
        <f t="shared" si="164"/>
        <v>0.27840739636146733</v>
      </c>
    </row>
    <row r="387" spans="2:12">
      <c r="B387" s="536"/>
      <c r="C387" s="551"/>
      <c r="D387" s="561"/>
      <c r="E387" s="235" t="s">
        <v>238</v>
      </c>
      <c r="F387" s="236" t="s">
        <v>239</v>
      </c>
      <c r="G387" s="133">
        <v>4335</v>
      </c>
      <c r="H387" s="133">
        <v>29633306.561294898</v>
      </c>
      <c r="I387" s="133">
        <v>1359</v>
      </c>
      <c r="J387" s="134">
        <f t="shared" si="162"/>
        <v>6835.8261963771392</v>
      </c>
      <c r="K387" s="134">
        <f t="shared" si="163"/>
        <v>21805.229257759307</v>
      </c>
      <c r="L387" s="167">
        <f t="shared" si="164"/>
        <v>6.755144646585147E-2</v>
      </c>
    </row>
    <row r="388" spans="2:12">
      <c r="B388" s="537"/>
      <c r="C388" s="552"/>
      <c r="D388" s="562"/>
      <c r="E388" s="541" t="s">
        <v>134</v>
      </c>
      <c r="F388" s="542"/>
      <c r="G388" s="405">
        <v>48968</v>
      </c>
      <c r="H388" s="405">
        <v>842894919.99999905</v>
      </c>
      <c r="I388" s="405">
        <v>10021</v>
      </c>
      <c r="J388" s="118">
        <f t="shared" si="162"/>
        <v>17213.178402221838</v>
      </c>
      <c r="K388" s="118">
        <f t="shared" si="163"/>
        <v>84112.85500449047</v>
      </c>
      <c r="L388" s="165">
        <f t="shared" si="164"/>
        <v>0.49811114424893133</v>
      </c>
    </row>
    <row r="389" spans="2:12">
      <c r="B389" s="535">
        <v>56</v>
      </c>
      <c r="C389" s="550" t="s">
        <v>11</v>
      </c>
      <c r="D389" s="560">
        <f>市区町村別_歯科医療費!$D$61</f>
        <v>12664</v>
      </c>
      <c r="E389" s="221">
        <v>1101</v>
      </c>
      <c r="F389" s="237" t="s">
        <v>124</v>
      </c>
      <c r="G389" s="131">
        <v>7692</v>
      </c>
      <c r="H389" s="131">
        <v>61481170.197496898</v>
      </c>
      <c r="I389" s="131">
        <v>3432</v>
      </c>
      <c r="J389" s="131">
        <f>IFERROR(H389/G389,"-")</f>
        <v>7992.8718405482186</v>
      </c>
      <c r="K389" s="131">
        <f>IFERROR(H389/I389,"-")</f>
        <v>17914.093880389541</v>
      </c>
      <c r="L389" s="99">
        <f>IFERROR(I389/$D$389,"-")</f>
        <v>0.27100442198357549</v>
      </c>
    </row>
    <row r="390" spans="2:12">
      <c r="B390" s="536"/>
      <c r="C390" s="551"/>
      <c r="D390" s="561"/>
      <c r="E390" s="220">
        <v>1102</v>
      </c>
      <c r="F390" s="238" t="s">
        <v>125</v>
      </c>
      <c r="G390" s="132">
        <v>24560</v>
      </c>
      <c r="H390" s="132">
        <v>193823088.96414599</v>
      </c>
      <c r="I390" s="132">
        <v>5629</v>
      </c>
      <c r="J390" s="132">
        <f t="shared" ref="J390:J395" si="165">IFERROR(H390/G390,"-")</f>
        <v>7891.8195832307001</v>
      </c>
      <c r="K390" s="132">
        <f t="shared" ref="K390:K395" si="166">IFERROR(H390/I390,"-")</f>
        <v>34432.952383042459</v>
      </c>
      <c r="L390" s="100">
        <f t="shared" ref="L390:L395" si="167">IFERROR(I390/$D$389,"-")</f>
        <v>0.44448831332912192</v>
      </c>
    </row>
    <row r="391" spans="2:12" ht="24">
      <c r="B391" s="536"/>
      <c r="C391" s="551"/>
      <c r="D391" s="561"/>
      <c r="E391" s="220">
        <v>1103</v>
      </c>
      <c r="F391" s="239" t="s">
        <v>126</v>
      </c>
      <c r="G391" s="132">
        <v>12081</v>
      </c>
      <c r="H391" s="132">
        <v>121958576.514346</v>
      </c>
      <c r="I391" s="132">
        <v>4013</v>
      </c>
      <c r="J391" s="132">
        <f t="shared" si="165"/>
        <v>10095.072967001573</v>
      </c>
      <c r="K391" s="132">
        <f t="shared" si="166"/>
        <v>30390.873788772988</v>
      </c>
      <c r="L391" s="100">
        <f t="shared" si="167"/>
        <v>0.31688250157927983</v>
      </c>
    </row>
    <row r="392" spans="2:12" ht="24">
      <c r="B392" s="536"/>
      <c r="C392" s="551"/>
      <c r="D392" s="561"/>
      <c r="E392" s="220">
        <v>1113</v>
      </c>
      <c r="F392" s="239" t="s">
        <v>127</v>
      </c>
      <c r="G392" s="132">
        <v>4731</v>
      </c>
      <c r="H392" s="132">
        <v>22575047.502580699</v>
      </c>
      <c r="I392" s="132">
        <v>1702</v>
      </c>
      <c r="J392" s="132">
        <f t="shared" si="165"/>
        <v>4771.7284934645313</v>
      </c>
      <c r="K392" s="132">
        <f t="shared" si="166"/>
        <v>13263.835195405816</v>
      </c>
      <c r="L392" s="101">
        <f t="shared" si="167"/>
        <v>0.13439671509791534</v>
      </c>
    </row>
    <row r="393" spans="2:12" ht="24">
      <c r="B393" s="536"/>
      <c r="C393" s="551"/>
      <c r="D393" s="561"/>
      <c r="E393" s="220">
        <v>1905</v>
      </c>
      <c r="F393" s="239" t="s">
        <v>128</v>
      </c>
      <c r="G393" s="132">
        <v>11273</v>
      </c>
      <c r="H393" s="132">
        <v>68191370.074952796</v>
      </c>
      <c r="I393" s="132">
        <v>3591</v>
      </c>
      <c r="J393" s="132">
        <f t="shared" si="165"/>
        <v>6049.0880932274276</v>
      </c>
      <c r="K393" s="132">
        <f t="shared" si="166"/>
        <v>18989.521045656584</v>
      </c>
      <c r="L393" s="100">
        <f t="shared" si="167"/>
        <v>0.28355969677826909</v>
      </c>
    </row>
    <row r="394" spans="2:12">
      <c r="B394" s="536"/>
      <c r="C394" s="551"/>
      <c r="D394" s="561"/>
      <c r="E394" s="235" t="s">
        <v>238</v>
      </c>
      <c r="F394" s="236" t="s">
        <v>239</v>
      </c>
      <c r="G394" s="133">
        <v>1946</v>
      </c>
      <c r="H394" s="133">
        <v>19687226.7464757</v>
      </c>
      <c r="I394" s="133">
        <v>868</v>
      </c>
      <c r="J394" s="134">
        <f t="shared" si="165"/>
        <v>10116.766056770657</v>
      </c>
      <c r="K394" s="134">
        <f t="shared" si="166"/>
        <v>22681.136804695507</v>
      </c>
      <c r="L394" s="167">
        <f t="shared" si="167"/>
        <v>6.8540745420088436E-2</v>
      </c>
    </row>
    <row r="395" spans="2:12">
      <c r="B395" s="537"/>
      <c r="C395" s="552"/>
      <c r="D395" s="562"/>
      <c r="E395" s="541" t="s">
        <v>134</v>
      </c>
      <c r="F395" s="542"/>
      <c r="G395" s="405">
        <v>29538</v>
      </c>
      <c r="H395" s="405">
        <v>487716479.99999899</v>
      </c>
      <c r="I395" s="405">
        <v>6515</v>
      </c>
      <c r="J395" s="121">
        <f t="shared" si="165"/>
        <v>16511.492992077969</v>
      </c>
      <c r="K395" s="121">
        <f t="shared" si="166"/>
        <v>74860.549501151036</v>
      </c>
      <c r="L395" s="97">
        <f t="shared" si="167"/>
        <v>0.51445041061276053</v>
      </c>
    </row>
    <row r="396" spans="2:12">
      <c r="B396" s="535">
        <v>57</v>
      </c>
      <c r="C396" s="550" t="s">
        <v>50</v>
      </c>
      <c r="D396" s="560">
        <f>市区町村別_歯科医療費!$D$62</f>
        <v>9154</v>
      </c>
      <c r="E396" s="221">
        <v>1101</v>
      </c>
      <c r="F396" s="237" t="s">
        <v>124</v>
      </c>
      <c r="G396" s="131">
        <v>5359</v>
      </c>
      <c r="H396" s="131">
        <v>43961014.825025797</v>
      </c>
      <c r="I396" s="131">
        <v>2591</v>
      </c>
      <c r="J396" s="131">
        <f>IFERROR(H396/G396,"-")</f>
        <v>8203.2123204004092</v>
      </c>
      <c r="K396" s="131">
        <f>IFERROR(H396/I396,"-")</f>
        <v>16966.813903908063</v>
      </c>
      <c r="L396" s="99">
        <f>IFERROR(I396/$D$396,"-")</f>
        <v>0.2830456630980992</v>
      </c>
    </row>
    <row r="397" spans="2:12">
      <c r="B397" s="536"/>
      <c r="C397" s="551"/>
      <c r="D397" s="561"/>
      <c r="E397" s="220">
        <v>1102</v>
      </c>
      <c r="F397" s="238" t="s">
        <v>125</v>
      </c>
      <c r="G397" s="132">
        <v>21620</v>
      </c>
      <c r="H397" s="132">
        <v>164736943.19984299</v>
      </c>
      <c r="I397" s="132">
        <v>4391</v>
      </c>
      <c r="J397" s="132">
        <f t="shared" ref="J397:J402" si="168">IFERROR(H397/G397,"-")</f>
        <v>7619.6550971250226</v>
      </c>
      <c r="K397" s="132">
        <f t="shared" ref="K397:K402" si="169">IFERROR(H397/I397,"-")</f>
        <v>37516.953586846503</v>
      </c>
      <c r="L397" s="100">
        <f t="shared" ref="L397:L402" si="170">IFERROR(I397/$D$396,"-")</f>
        <v>0.47968101376447453</v>
      </c>
    </row>
    <row r="398" spans="2:12" ht="24">
      <c r="B398" s="536"/>
      <c r="C398" s="551"/>
      <c r="D398" s="561"/>
      <c r="E398" s="220">
        <v>1103</v>
      </c>
      <c r="F398" s="239" t="s">
        <v>126</v>
      </c>
      <c r="G398" s="132">
        <v>8801</v>
      </c>
      <c r="H398" s="132">
        <v>98024192.574407205</v>
      </c>
      <c r="I398" s="132">
        <v>3003</v>
      </c>
      <c r="J398" s="132">
        <f t="shared" si="168"/>
        <v>11137.847128099898</v>
      </c>
      <c r="K398" s="132">
        <f t="shared" si="169"/>
        <v>32642.088769366368</v>
      </c>
      <c r="L398" s="100">
        <f t="shared" si="170"/>
        <v>0.32805331002840288</v>
      </c>
    </row>
    <row r="399" spans="2:12" ht="24">
      <c r="B399" s="536"/>
      <c r="C399" s="551"/>
      <c r="D399" s="561"/>
      <c r="E399" s="220">
        <v>1113</v>
      </c>
      <c r="F399" s="239" t="s">
        <v>127</v>
      </c>
      <c r="G399" s="132">
        <v>3762</v>
      </c>
      <c r="H399" s="132">
        <v>20585930.627658699</v>
      </c>
      <c r="I399" s="132">
        <v>1109</v>
      </c>
      <c r="J399" s="132">
        <f t="shared" si="168"/>
        <v>5472.0708739124666</v>
      </c>
      <c r="K399" s="132">
        <f t="shared" si="169"/>
        <v>18562.606517275653</v>
      </c>
      <c r="L399" s="101">
        <f t="shared" si="170"/>
        <v>0.12114922438278349</v>
      </c>
    </row>
    <row r="400" spans="2:12" ht="24">
      <c r="B400" s="536"/>
      <c r="C400" s="551"/>
      <c r="D400" s="561"/>
      <c r="E400" s="220">
        <v>1905</v>
      </c>
      <c r="F400" s="239" t="s">
        <v>128</v>
      </c>
      <c r="G400" s="132">
        <v>9800</v>
      </c>
      <c r="H400" s="132">
        <v>60794751.900892802</v>
      </c>
      <c r="I400" s="132">
        <v>2791</v>
      </c>
      <c r="J400" s="132">
        <f t="shared" si="168"/>
        <v>6203.5461123360001</v>
      </c>
      <c r="K400" s="132">
        <f t="shared" si="169"/>
        <v>21782.426334966967</v>
      </c>
      <c r="L400" s="100">
        <f t="shared" si="170"/>
        <v>0.30489403539436311</v>
      </c>
    </row>
    <row r="401" spans="2:12">
      <c r="B401" s="536"/>
      <c r="C401" s="551"/>
      <c r="D401" s="561"/>
      <c r="E401" s="235" t="s">
        <v>238</v>
      </c>
      <c r="F401" s="236" t="s">
        <v>239</v>
      </c>
      <c r="G401" s="133">
        <v>1575</v>
      </c>
      <c r="H401" s="133">
        <v>16592806.872171899</v>
      </c>
      <c r="I401" s="133">
        <v>644</v>
      </c>
      <c r="J401" s="134">
        <f t="shared" si="168"/>
        <v>10535.115474394857</v>
      </c>
      <c r="K401" s="134">
        <f t="shared" si="169"/>
        <v>25765.228062378726</v>
      </c>
      <c r="L401" s="167">
        <f t="shared" si="170"/>
        <v>7.0351758793969849E-2</v>
      </c>
    </row>
    <row r="402" spans="2:12">
      <c r="B402" s="537"/>
      <c r="C402" s="552"/>
      <c r="D402" s="562"/>
      <c r="E402" s="541" t="s">
        <v>134</v>
      </c>
      <c r="F402" s="542"/>
      <c r="G402" s="405">
        <v>25373</v>
      </c>
      <c r="H402" s="405">
        <v>404695639.99999899</v>
      </c>
      <c r="I402" s="405">
        <v>5117</v>
      </c>
      <c r="J402" s="118">
        <f t="shared" si="168"/>
        <v>15949.853781578804</v>
      </c>
      <c r="K402" s="118">
        <f t="shared" si="169"/>
        <v>79088.458080906581</v>
      </c>
      <c r="L402" s="165">
        <f t="shared" si="170"/>
        <v>0.55899060519991262</v>
      </c>
    </row>
    <row r="403" spans="2:12">
      <c r="B403" s="535">
        <v>58</v>
      </c>
      <c r="C403" s="550" t="s">
        <v>30</v>
      </c>
      <c r="D403" s="560">
        <f>市区町村別_歯科医療費!$D$63</f>
        <v>10701</v>
      </c>
      <c r="E403" s="221">
        <v>1101</v>
      </c>
      <c r="F403" s="237" t="s">
        <v>124</v>
      </c>
      <c r="G403" s="131">
        <v>6284</v>
      </c>
      <c r="H403" s="131">
        <v>53855808.677017398</v>
      </c>
      <c r="I403" s="131">
        <v>2822</v>
      </c>
      <c r="J403" s="131">
        <f>IFERROR(H403/G403,"-")</f>
        <v>8570.3069186851371</v>
      </c>
      <c r="K403" s="131">
        <f>IFERROR(H403/I403,"-")</f>
        <v>19084.269552451238</v>
      </c>
      <c r="L403" s="99">
        <f>IFERROR(I403/$D$403,"-")</f>
        <v>0.26371367161947484</v>
      </c>
    </row>
    <row r="404" spans="2:12">
      <c r="B404" s="536"/>
      <c r="C404" s="551"/>
      <c r="D404" s="561"/>
      <c r="E404" s="220">
        <v>1102</v>
      </c>
      <c r="F404" s="238" t="s">
        <v>125</v>
      </c>
      <c r="G404" s="132">
        <v>23909</v>
      </c>
      <c r="H404" s="132">
        <v>194638380.45678899</v>
      </c>
      <c r="I404" s="132">
        <v>4856</v>
      </c>
      <c r="J404" s="132">
        <f t="shared" ref="J404:J409" si="171">IFERROR(H404/G404,"-")</f>
        <v>8140.7997179634858</v>
      </c>
      <c r="K404" s="132">
        <f t="shared" ref="K404:K409" si="172">IFERROR(H404/I404,"-")</f>
        <v>40082.038809058686</v>
      </c>
      <c r="L404" s="100">
        <f t="shared" ref="L404:L409" si="173">IFERROR(I404/$D$403,"-")</f>
        <v>0.45378936547986171</v>
      </c>
    </row>
    <row r="405" spans="2:12" ht="24">
      <c r="B405" s="536"/>
      <c r="C405" s="551"/>
      <c r="D405" s="561"/>
      <c r="E405" s="220">
        <v>1103</v>
      </c>
      <c r="F405" s="239" t="s">
        <v>126</v>
      </c>
      <c r="G405" s="132">
        <v>10643</v>
      </c>
      <c r="H405" s="132">
        <v>114350640.470356</v>
      </c>
      <c r="I405" s="132">
        <v>3286</v>
      </c>
      <c r="J405" s="132">
        <f t="shared" si="171"/>
        <v>10744.211262835292</v>
      </c>
      <c r="K405" s="132">
        <f t="shared" si="172"/>
        <v>34799.342808994523</v>
      </c>
      <c r="L405" s="100">
        <f t="shared" si="173"/>
        <v>0.30707410522381084</v>
      </c>
    </row>
    <row r="406" spans="2:12" ht="24">
      <c r="B406" s="536"/>
      <c r="C406" s="551"/>
      <c r="D406" s="561"/>
      <c r="E406" s="220">
        <v>1113</v>
      </c>
      <c r="F406" s="239" t="s">
        <v>127</v>
      </c>
      <c r="G406" s="132">
        <v>3897</v>
      </c>
      <c r="H406" s="132">
        <v>23296487.568456002</v>
      </c>
      <c r="I406" s="132">
        <v>1233</v>
      </c>
      <c r="J406" s="132">
        <f t="shared" si="171"/>
        <v>5978.056856160124</v>
      </c>
      <c r="K406" s="132">
        <f t="shared" si="172"/>
        <v>18894.150501586377</v>
      </c>
      <c r="L406" s="101">
        <f t="shared" si="173"/>
        <v>0.1152228763666947</v>
      </c>
    </row>
    <row r="407" spans="2:12" ht="24">
      <c r="B407" s="536"/>
      <c r="C407" s="551"/>
      <c r="D407" s="561"/>
      <c r="E407" s="220">
        <v>1905</v>
      </c>
      <c r="F407" s="239" t="s">
        <v>128</v>
      </c>
      <c r="G407" s="132">
        <v>11096</v>
      </c>
      <c r="H407" s="132">
        <v>70002508.866657794</v>
      </c>
      <c r="I407" s="132">
        <v>2892</v>
      </c>
      <c r="J407" s="132">
        <f t="shared" si="171"/>
        <v>6308.80577385164</v>
      </c>
      <c r="K407" s="132">
        <f t="shared" si="172"/>
        <v>24205.570147530358</v>
      </c>
      <c r="L407" s="100">
        <f t="shared" si="173"/>
        <v>0.27025511634426691</v>
      </c>
    </row>
    <row r="408" spans="2:12">
      <c r="B408" s="536"/>
      <c r="C408" s="551"/>
      <c r="D408" s="561"/>
      <c r="E408" s="235" t="s">
        <v>238</v>
      </c>
      <c r="F408" s="236" t="s">
        <v>239</v>
      </c>
      <c r="G408" s="133">
        <v>1831</v>
      </c>
      <c r="H408" s="133">
        <v>17568823.960722201</v>
      </c>
      <c r="I408" s="133">
        <v>742</v>
      </c>
      <c r="J408" s="134">
        <f t="shared" si="171"/>
        <v>9595.2069692638997</v>
      </c>
      <c r="K408" s="134">
        <f t="shared" si="172"/>
        <v>23677.66032442345</v>
      </c>
      <c r="L408" s="167">
        <f t="shared" si="173"/>
        <v>6.9339314082796005E-2</v>
      </c>
    </row>
    <row r="409" spans="2:12">
      <c r="B409" s="537"/>
      <c r="C409" s="552"/>
      <c r="D409" s="562"/>
      <c r="E409" s="541" t="s">
        <v>134</v>
      </c>
      <c r="F409" s="542"/>
      <c r="G409" s="405">
        <v>27858</v>
      </c>
      <c r="H409" s="405">
        <v>473712649.99999899</v>
      </c>
      <c r="I409" s="405">
        <v>5539</v>
      </c>
      <c r="J409" s="121">
        <f t="shared" si="171"/>
        <v>17004.546270371131</v>
      </c>
      <c r="K409" s="121">
        <f t="shared" si="172"/>
        <v>85523.135945116257</v>
      </c>
      <c r="L409" s="97">
        <f t="shared" si="173"/>
        <v>0.51761517615176156</v>
      </c>
    </row>
    <row r="410" spans="2:12">
      <c r="B410" s="535">
        <v>59</v>
      </c>
      <c r="C410" s="550" t="s">
        <v>24</v>
      </c>
      <c r="D410" s="560">
        <f>市区町村別_歯科医療費!$D$64</f>
        <v>76479</v>
      </c>
      <c r="E410" s="221">
        <v>1101</v>
      </c>
      <c r="F410" s="237" t="s">
        <v>124</v>
      </c>
      <c r="G410" s="131">
        <v>41580</v>
      </c>
      <c r="H410" s="131">
        <v>338001019.30664098</v>
      </c>
      <c r="I410" s="131">
        <v>19431</v>
      </c>
      <c r="J410" s="131">
        <f>IFERROR(H410/G410,"-")</f>
        <v>8128.9326432573589</v>
      </c>
      <c r="K410" s="131">
        <f>IFERROR(H410/I410,"-")</f>
        <v>17394.936920726723</v>
      </c>
      <c r="L410" s="99">
        <f>IFERROR(I410/$D$410,"-")</f>
        <v>0.25406974463578236</v>
      </c>
    </row>
    <row r="411" spans="2:12">
      <c r="B411" s="536"/>
      <c r="C411" s="551"/>
      <c r="D411" s="561"/>
      <c r="E411" s="220">
        <v>1102</v>
      </c>
      <c r="F411" s="238" t="s">
        <v>125</v>
      </c>
      <c r="G411" s="132">
        <v>186617</v>
      </c>
      <c r="H411" s="132">
        <v>1451504729.07635</v>
      </c>
      <c r="I411" s="132">
        <v>37049</v>
      </c>
      <c r="J411" s="132">
        <f t="shared" ref="J411:J416" si="174">IFERROR(H411/G411,"-")</f>
        <v>7777.987691777008</v>
      </c>
      <c r="K411" s="132">
        <f t="shared" ref="K411:K416" si="175">IFERROR(H411/I411,"-")</f>
        <v>39177.973199717941</v>
      </c>
      <c r="L411" s="100">
        <f t="shared" ref="L411:L416" si="176">IFERROR(I411/$D$410,"-")</f>
        <v>0.4844336353770316</v>
      </c>
    </row>
    <row r="412" spans="2:12" ht="24">
      <c r="B412" s="536"/>
      <c r="C412" s="551"/>
      <c r="D412" s="561"/>
      <c r="E412" s="220">
        <v>1103</v>
      </c>
      <c r="F412" s="239" t="s">
        <v>126</v>
      </c>
      <c r="G412" s="132">
        <v>81802</v>
      </c>
      <c r="H412" s="132">
        <v>841874804.96096897</v>
      </c>
      <c r="I412" s="132">
        <v>25361</v>
      </c>
      <c r="J412" s="132">
        <f t="shared" si="174"/>
        <v>10291.616402544791</v>
      </c>
      <c r="K412" s="132">
        <f t="shared" si="175"/>
        <v>33195.647054965062</v>
      </c>
      <c r="L412" s="100">
        <f t="shared" si="176"/>
        <v>0.33160736934321838</v>
      </c>
    </row>
    <row r="413" spans="2:12" ht="24">
      <c r="B413" s="536"/>
      <c r="C413" s="551"/>
      <c r="D413" s="561"/>
      <c r="E413" s="220">
        <v>1113</v>
      </c>
      <c r="F413" s="239" t="s">
        <v>127</v>
      </c>
      <c r="G413" s="132">
        <v>37303</v>
      </c>
      <c r="H413" s="132">
        <v>178201447.918814</v>
      </c>
      <c r="I413" s="132">
        <v>10757</v>
      </c>
      <c r="J413" s="132">
        <f t="shared" si="174"/>
        <v>4777.1344910279067</v>
      </c>
      <c r="K413" s="132">
        <f t="shared" si="175"/>
        <v>16566.091653696571</v>
      </c>
      <c r="L413" s="101">
        <f t="shared" si="176"/>
        <v>0.14065298970959347</v>
      </c>
    </row>
    <row r="414" spans="2:12" ht="24">
      <c r="B414" s="536"/>
      <c r="C414" s="551"/>
      <c r="D414" s="561"/>
      <c r="E414" s="220">
        <v>1905</v>
      </c>
      <c r="F414" s="239" t="s">
        <v>128</v>
      </c>
      <c r="G414" s="132">
        <v>78195</v>
      </c>
      <c r="H414" s="132">
        <v>484527962.463489</v>
      </c>
      <c r="I414" s="132">
        <v>22471</v>
      </c>
      <c r="J414" s="132">
        <f t="shared" si="174"/>
        <v>6196.4059398105892</v>
      </c>
      <c r="K414" s="132">
        <f t="shared" si="175"/>
        <v>21562.367605513282</v>
      </c>
      <c r="L414" s="100">
        <f t="shared" si="176"/>
        <v>0.29381921834752023</v>
      </c>
    </row>
    <row r="415" spans="2:12">
      <c r="B415" s="536"/>
      <c r="C415" s="551"/>
      <c r="D415" s="561"/>
      <c r="E415" s="235" t="s">
        <v>238</v>
      </c>
      <c r="F415" s="236" t="s">
        <v>239</v>
      </c>
      <c r="G415" s="133">
        <v>19396</v>
      </c>
      <c r="H415" s="133">
        <v>170366826.27373201</v>
      </c>
      <c r="I415" s="133">
        <v>6833</v>
      </c>
      <c r="J415" s="134">
        <f t="shared" si="174"/>
        <v>8783.606221578264</v>
      </c>
      <c r="K415" s="134">
        <f t="shared" si="175"/>
        <v>24932.946915517638</v>
      </c>
      <c r="L415" s="167">
        <f t="shared" si="176"/>
        <v>8.9344787457995012E-2</v>
      </c>
    </row>
    <row r="416" spans="2:12">
      <c r="B416" s="537"/>
      <c r="C416" s="552"/>
      <c r="D416" s="562"/>
      <c r="E416" s="541" t="s">
        <v>134</v>
      </c>
      <c r="F416" s="542"/>
      <c r="G416" s="405">
        <v>211943</v>
      </c>
      <c r="H416" s="405">
        <v>3464476789.99999</v>
      </c>
      <c r="I416" s="405">
        <v>41385</v>
      </c>
      <c r="J416" s="121">
        <f t="shared" si="174"/>
        <v>16346.266637728022</v>
      </c>
      <c r="K416" s="121">
        <f t="shared" si="175"/>
        <v>83713.345173371752</v>
      </c>
      <c r="L416" s="97">
        <f t="shared" si="176"/>
        <v>0.5411289373553525</v>
      </c>
    </row>
    <row r="417" spans="2:12">
      <c r="B417" s="535">
        <v>60</v>
      </c>
      <c r="C417" s="550" t="s">
        <v>51</v>
      </c>
      <c r="D417" s="560">
        <f>市区町村別_歯科医療費!$D$65</f>
        <v>9993</v>
      </c>
      <c r="E417" s="221">
        <v>1101</v>
      </c>
      <c r="F417" s="237" t="s">
        <v>124</v>
      </c>
      <c r="G417" s="131">
        <v>4760</v>
      </c>
      <c r="H417" s="131">
        <v>39186883.802378103</v>
      </c>
      <c r="I417" s="131">
        <v>2295</v>
      </c>
      <c r="J417" s="131">
        <f>IFERROR(H417/G417,"-")</f>
        <v>8232.5386139449802</v>
      </c>
      <c r="K417" s="131">
        <f>IFERROR(H417/I417,"-")</f>
        <v>17074.894902996995</v>
      </c>
      <c r="L417" s="99">
        <f>IFERROR(I417/$D$417,"-")</f>
        <v>0.22966076253377365</v>
      </c>
    </row>
    <row r="418" spans="2:12">
      <c r="B418" s="536"/>
      <c r="C418" s="551"/>
      <c r="D418" s="561"/>
      <c r="E418" s="220">
        <v>1102</v>
      </c>
      <c r="F418" s="238" t="s">
        <v>125</v>
      </c>
      <c r="G418" s="132">
        <v>17131</v>
      </c>
      <c r="H418" s="132">
        <v>130601220.69706599</v>
      </c>
      <c r="I418" s="132">
        <v>3905</v>
      </c>
      <c r="J418" s="132">
        <f t="shared" ref="J418:J423" si="177">IFERROR(H418/G418,"-")</f>
        <v>7623.6775843246742</v>
      </c>
      <c r="K418" s="132">
        <f t="shared" ref="K418:K423" si="178">IFERROR(H418/I418,"-")</f>
        <v>33444.614775176953</v>
      </c>
      <c r="L418" s="100">
        <f t="shared" ref="L418:L423" si="179">IFERROR(I418/$D$417,"-")</f>
        <v>0.39077354147903531</v>
      </c>
    </row>
    <row r="419" spans="2:12" ht="24">
      <c r="B419" s="536"/>
      <c r="C419" s="551"/>
      <c r="D419" s="561"/>
      <c r="E419" s="220">
        <v>1103</v>
      </c>
      <c r="F419" s="239" t="s">
        <v>126</v>
      </c>
      <c r="G419" s="132">
        <v>9529</v>
      </c>
      <c r="H419" s="132">
        <v>92931800.880384207</v>
      </c>
      <c r="I419" s="132">
        <v>3114</v>
      </c>
      <c r="J419" s="132">
        <f t="shared" si="177"/>
        <v>9752.5239668783925</v>
      </c>
      <c r="K419" s="132">
        <f t="shared" si="178"/>
        <v>29843.22443172261</v>
      </c>
      <c r="L419" s="100">
        <f t="shared" si="179"/>
        <v>0.31161813269288502</v>
      </c>
    </row>
    <row r="420" spans="2:12" ht="24">
      <c r="B420" s="536"/>
      <c r="C420" s="551"/>
      <c r="D420" s="561"/>
      <c r="E420" s="220">
        <v>1113</v>
      </c>
      <c r="F420" s="239" t="s">
        <v>127</v>
      </c>
      <c r="G420" s="132">
        <v>5120</v>
      </c>
      <c r="H420" s="132">
        <v>25167678.433212899</v>
      </c>
      <c r="I420" s="132">
        <v>1673</v>
      </c>
      <c r="J420" s="132">
        <f t="shared" si="177"/>
        <v>4915.5621939868943</v>
      </c>
      <c r="K420" s="132">
        <f t="shared" si="178"/>
        <v>15043.441980402211</v>
      </c>
      <c r="L420" s="101">
        <f t="shared" si="179"/>
        <v>0.16741719203442409</v>
      </c>
    </row>
    <row r="421" spans="2:12" ht="24">
      <c r="B421" s="536"/>
      <c r="C421" s="551"/>
      <c r="D421" s="561"/>
      <c r="E421" s="220">
        <v>1905</v>
      </c>
      <c r="F421" s="239" t="s">
        <v>128</v>
      </c>
      <c r="G421" s="132">
        <v>8042</v>
      </c>
      <c r="H421" s="132">
        <v>49520039.528665699</v>
      </c>
      <c r="I421" s="132">
        <v>2509</v>
      </c>
      <c r="J421" s="132">
        <f t="shared" si="177"/>
        <v>6157.6771361185902</v>
      </c>
      <c r="K421" s="132">
        <f t="shared" si="178"/>
        <v>19736.962745582183</v>
      </c>
      <c r="L421" s="100">
        <f t="shared" si="179"/>
        <v>0.25107575302711899</v>
      </c>
    </row>
    <row r="422" spans="2:12">
      <c r="B422" s="536"/>
      <c r="C422" s="551"/>
      <c r="D422" s="561"/>
      <c r="E422" s="235" t="s">
        <v>238</v>
      </c>
      <c r="F422" s="236" t="s">
        <v>239</v>
      </c>
      <c r="G422" s="133">
        <v>2213</v>
      </c>
      <c r="H422" s="133">
        <v>22040126.658291899</v>
      </c>
      <c r="I422" s="133">
        <v>945</v>
      </c>
      <c r="J422" s="134">
        <f t="shared" si="177"/>
        <v>9959.3884583334384</v>
      </c>
      <c r="K422" s="134">
        <f t="shared" si="178"/>
        <v>23322.885352689838</v>
      </c>
      <c r="L422" s="167">
        <f t="shared" si="179"/>
        <v>9.4566196337436209E-2</v>
      </c>
    </row>
    <row r="423" spans="2:12">
      <c r="B423" s="537"/>
      <c r="C423" s="552"/>
      <c r="D423" s="562"/>
      <c r="E423" s="541" t="s">
        <v>134</v>
      </c>
      <c r="F423" s="542"/>
      <c r="G423" s="405">
        <v>21202</v>
      </c>
      <c r="H423" s="405">
        <v>359447749.99999899</v>
      </c>
      <c r="I423" s="405">
        <v>4826</v>
      </c>
      <c r="J423" s="121">
        <f t="shared" si="177"/>
        <v>16953.483161965803</v>
      </c>
      <c r="K423" s="121">
        <f t="shared" si="178"/>
        <v>74481.506423538958</v>
      </c>
      <c r="L423" s="97">
        <f t="shared" si="179"/>
        <v>0.48293805663964773</v>
      </c>
    </row>
    <row r="424" spans="2:12">
      <c r="B424" s="535">
        <v>61</v>
      </c>
      <c r="C424" s="550" t="s">
        <v>19</v>
      </c>
      <c r="D424" s="560">
        <f>市区町村別_歯科医療費!$D$66</f>
        <v>8783</v>
      </c>
      <c r="E424" s="221">
        <v>1101</v>
      </c>
      <c r="F424" s="237" t="s">
        <v>124</v>
      </c>
      <c r="G424" s="131">
        <v>4728</v>
      </c>
      <c r="H424" s="131">
        <v>38979171.8661616</v>
      </c>
      <c r="I424" s="131">
        <v>2197</v>
      </c>
      <c r="J424" s="131">
        <f>IFERROR(H424/G424,"-")</f>
        <v>8244.3256908125204</v>
      </c>
      <c r="K424" s="131">
        <f>IFERROR(H424/I424,"-")</f>
        <v>17741.999028749022</v>
      </c>
      <c r="L424" s="99">
        <f>IFERROR(I424/$D$424,"-")</f>
        <v>0.25014232039166573</v>
      </c>
    </row>
    <row r="425" spans="2:12">
      <c r="B425" s="536"/>
      <c r="C425" s="551"/>
      <c r="D425" s="561"/>
      <c r="E425" s="220">
        <v>1102</v>
      </c>
      <c r="F425" s="238" t="s">
        <v>125</v>
      </c>
      <c r="G425" s="132">
        <v>17816</v>
      </c>
      <c r="H425" s="132">
        <v>142808469.105537</v>
      </c>
      <c r="I425" s="132">
        <v>4000</v>
      </c>
      <c r="J425" s="132">
        <f t="shared" ref="J425:J430" si="180">IFERROR(H425/G425,"-")</f>
        <v>8015.7425407238998</v>
      </c>
      <c r="K425" s="132">
        <f t="shared" ref="K425:K430" si="181">IFERROR(H425/I425,"-")</f>
        <v>35702.117276384248</v>
      </c>
      <c r="L425" s="100">
        <f t="shared" ref="L425:L430" si="182">IFERROR(I425/$D$424,"-")</f>
        <v>0.45542525333029715</v>
      </c>
    </row>
    <row r="426" spans="2:12" ht="24">
      <c r="B426" s="536"/>
      <c r="C426" s="551"/>
      <c r="D426" s="561"/>
      <c r="E426" s="220">
        <v>1103</v>
      </c>
      <c r="F426" s="239" t="s">
        <v>126</v>
      </c>
      <c r="G426" s="132">
        <v>7906</v>
      </c>
      <c r="H426" s="132">
        <v>81716194.726201996</v>
      </c>
      <c r="I426" s="132">
        <v>2655</v>
      </c>
      <c r="J426" s="132">
        <f t="shared" si="180"/>
        <v>10335.972011915253</v>
      </c>
      <c r="K426" s="132">
        <f t="shared" si="181"/>
        <v>30778.227768814311</v>
      </c>
      <c r="L426" s="100">
        <f t="shared" si="182"/>
        <v>0.30228851189798472</v>
      </c>
    </row>
    <row r="427" spans="2:12" ht="24">
      <c r="B427" s="536"/>
      <c r="C427" s="551"/>
      <c r="D427" s="561"/>
      <c r="E427" s="220">
        <v>1113</v>
      </c>
      <c r="F427" s="239" t="s">
        <v>127</v>
      </c>
      <c r="G427" s="132">
        <v>2522</v>
      </c>
      <c r="H427" s="132">
        <v>13495535.349717399</v>
      </c>
      <c r="I427" s="132">
        <v>861</v>
      </c>
      <c r="J427" s="132">
        <f t="shared" si="180"/>
        <v>5351.1242465176047</v>
      </c>
      <c r="K427" s="132">
        <f t="shared" si="181"/>
        <v>15674.257084456909</v>
      </c>
      <c r="L427" s="101">
        <f t="shared" si="182"/>
        <v>9.8030285779346471E-2</v>
      </c>
    </row>
    <row r="428" spans="2:12" ht="24">
      <c r="B428" s="536"/>
      <c r="C428" s="551"/>
      <c r="D428" s="561"/>
      <c r="E428" s="220">
        <v>1905</v>
      </c>
      <c r="F428" s="239" t="s">
        <v>128</v>
      </c>
      <c r="G428" s="132">
        <v>6645</v>
      </c>
      <c r="H428" s="132">
        <v>43695056.225829698</v>
      </c>
      <c r="I428" s="132">
        <v>2213</v>
      </c>
      <c r="J428" s="132">
        <f t="shared" si="180"/>
        <v>6575.6292288682762</v>
      </c>
      <c r="K428" s="132">
        <f t="shared" si="181"/>
        <v>19744.715872494216</v>
      </c>
      <c r="L428" s="100">
        <f t="shared" si="182"/>
        <v>0.25196402140498692</v>
      </c>
    </row>
    <row r="429" spans="2:12">
      <c r="B429" s="536"/>
      <c r="C429" s="551"/>
      <c r="D429" s="561"/>
      <c r="E429" s="235" t="s">
        <v>238</v>
      </c>
      <c r="F429" s="236" t="s">
        <v>239</v>
      </c>
      <c r="G429" s="133">
        <v>1927</v>
      </c>
      <c r="H429" s="133">
        <v>17269132.726551201</v>
      </c>
      <c r="I429" s="133">
        <v>632</v>
      </c>
      <c r="J429" s="134">
        <f t="shared" si="180"/>
        <v>8961.6672166845874</v>
      </c>
      <c r="K429" s="134">
        <f t="shared" si="181"/>
        <v>27324.577098973419</v>
      </c>
      <c r="L429" s="167">
        <f t="shared" si="182"/>
        <v>7.1957190026186946E-2</v>
      </c>
    </row>
    <row r="430" spans="2:12">
      <c r="B430" s="537"/>
      <c r="C430" s="552"/>
      <c r="D430" s="562"/>
      <c r="E430" s="541" t="s">
        <v>134</v>
      </c>
      <c r="F430" s="542"/>
      <c r="G430" s="405">
        <v>20575</v>
      </c>
      <c r="H430" s="405">
        <v>337963559.99999899</v>
      </c>
      <c r="I430" s="405">
        <v>4491</v>
      </c>
      <c r="J430" s="121">
        <f t="shared" si="180"/>
        <v>16425.932442284276</v>
      </c>
      <c r="K430" s="121">
        <f t="shared" si="181"/>
        <v>75253.520374081272</v>
      </c>
      <c r="L430" s="97">
        <f t="shared" si="182"/>
        <v>0.51132870317659118</v>
      </c>
    </row>
    <row r="431" spans="2:12">
      <c r="B431" s="535">
        <v>62</v>
      </c>
      <c r="C431" s="550" t="s">
        <v>20</v>
      </c>
      <c r="D431" s="560">
        <f>市区町村別_歯科医療費!$D$67</f>
        <v>12953</v>
      </c>
      <c r="E431" s="221">
        <v>1101</v>
      </c>
      <c r="F431" s="237" t="s">
        <v>124</v>
      </c>
      <c r="G431" s="131">
        <v>7566</v>
      </c>
      <c r="H431" s="131">
        <v>57983280.858613499</v>
      </c>
      <c r="I431" s="131">
        <v>3721</v>
      </c>
      <c r="J431" s="131">
        <f>IFERROR(H431/G431,"-")</f>
        <v>7663.6638724046388</v>
      </c>
      <c r="K431" s="131">
        <f>IFERROR(H431/I431,"-")</f>
        <v>15582.714554854474</v>
      </c>
      <c r="L431" s="99">
        <f>IFERROR(I431/$D$431,"-")</f>
        <v>0.28726935844977997</v>
      </c>
    </row>
    <row r="432" spans="2:12">
      <c r="B432" s="536"/>
      <c r="C432" s="551"/>
      <c r="D432" s="561"/>
      <c r="E432" s="220">
        <v>1102</v>
      </c>
      <c r="F432" s="238" t="s">
        <v>125</v>
      </c>
      <c r="G432" s="132">
        <v>29666</v>
      </c>
      <c r="H432" s="132">
        <v>227641869.96935701</v>
      </c>
      <c r="I432" s="132">
        <v>6618</v>
      </c>
      <c r="J432" s="132">
        <f t="shared" ref="J432:J437" si="183">IFERROR(H432/G432,"-")</f>
        <v>7673.4938977063648</v>
      </c>
      <c r="K432" s="132">
        <f t="shared" ref="K432:K437" si="184">IFERROR(H432/I432,"-")</f>
        <v>34397.381379473707</v>
      </c>
      <c r="L432" s="100">
        <f t="shared" ref="L432:L437" si="185">IFERROR(I432/$D$431,"-")</f>
        <v>0.51092411024473094</v>
      </c>
    </row>
    <row r="433" spans="2:12" ht="24">
      <c r="B433" s="536"/>
      <c r="C433" s="551"/>
      <c r="D433" s="561"/>
      <c r="E433" s="220">
        <v>1103</v>
      </c>
      <c r="F433" s="239" t="s">
        <v>126</v>
      </c>
      <c r="G433" s="132">
        <v>13016</v>
      </c>
      <c r="H433" s="132">
        <v>127280857.82677899</v>
      </c>
      <c r="I433" s="132">
        <v>4206</v>
      </c>
      <c r="J433" s="132">
        <f t="shared" si="183"/>
        <v>9778.7997715718338</v>
      </c>
      <c r="K433" s="132">
        <f t="shared" si="184"/>
        <v>30261.735099091533</v>
      </c>
      <c r="L433" s="100">
        <f t="shared" si="185"/>
        <v>0.32471242183278004</v>
      </c>
    </row>
    <row r="434" spans="2:12" ht="24">
      <c r="B434" s="536"/>
      <c r="C434" s="551"/>
      <c r="D434" s="561"/>
      <c r="E434" s="220">
        <v>1113</v>
      </c>
      <c r="F434" s="239" t="s">
        <v>127</v>
      </c>
      <c r="G434" s="132">
        <v>3323</v>
      </c>
      <c r="H434" s="132">
        <v>17240805.688980099</v>
      </c>
      <c r="I434" s="132">
        <v>1315</v>
      </c>
      <c r="J434" s="132">
        <f t="shared" si="183"/>
        <v>5188.325515792988</v>
      </c>
      <c r="K434" s="132">
        <f t="shared" si="184"/>
        <v>13110.878850935436</v>
      </c>
      <c r="L434" s="101">
        <f t="shared" si="185"/>
        <v>0.10152088319308268</v>
      </c>
    </row>
    <row r="435" spans="2:12" ht="24">
      <c r="B435" s="536"/>
      <c r="C435" s="551"/>
      <c r="D435" s="561"/>
      <c r="E435" s="220">
        <v>1905</v>
      </c>
      <c r="F435" s="239" t="s">
        <v>128</v>
      </c>
      <c r="G435" s="132">
        <v>12261</v>
      </c>
      <c r="H435" s="132">
        <v>72241461.867664799</v>
      </c>
      <c r="I435" s="132">
        <v>3862</v>
      </c>
      <c r="J435" s="132">
        <f t="shared" si="183"/>
        <v>5891.9714434112066</v>
      </c>
      <c r="K435" s="132">
        <f t="shared" si="184"/>
        <v>18705.712549887314</v>
      </c>
      <c r="L435" s="100">
        <f t="shared" si="185"/>
        <v>0.29815486759823978</v>
      </c>
    </row>
    <row r="436" spans="2:12">
      <c r="B436" s="536"/>
      <c r="C436" s="551"/>
      <c r="D436" s="561"/>
      <c r="E436" s="235" t="s">
        <v>238</v>
      </c>
      <c r="F436" s="236" t="s">
        <v>239</v>
      </c>
      <c r="G436" s="133">
        <v>2683</v>
      </c>
      <c r="H436" s="133">
        <v>21485943.788604502</v>
      </c>
      <c r="I436" s="133">
        <v>1031</v>
      </c>
      <c r="J436" s="134">
        <f t="shared" si="183"/>
        <v>8008.1788254209841</v>
      </c>
      <c r="K436" s="134">
        <f t="shared" si="184"/>
        <v>20839.906681478664</v>
      </c>
      <c r="L436" s="167">
        <f t="shared" si="185"/>
        <v>7.959546051107852E-2</v>
      </c>
    </row>
    <row r="437" spans="2:12">
      <c r="B437" s="537"/>
      <c r="C437" s="552"/>
      <c r="D437" s="562"/>
      <c r="E437" s="541" t="s">
        <v>134</v>
      </c>
      <c r="F437" s="542"/>
      <c r="G437" s="405">
        <v>34818</v>
      </c>
      <c r="H437" s="405">
        <v>523874219.99999899</v>
      </c>
      <c r="I437" s="405">
        <v>7478</v>
      </c>
      <c r="J437" s="118">
        <f t="shared" si="183"/>
        <v>15046.074444252943</v>
      </c>
      <c r="K437" s="118">
        <f t="shared" si="184"/>
        <v>70055.39181599344</v>
      </c>
      <c r="L437" s="165">
        <f t="shared" si="185"/>
        <v>0.57731799583108157</v>
      </c>
    </row>
    <row r="438" spans="2:12">
      <c r="B438" s="535">
        <v>63</v>
      </c>
      <c r="C438" s="550" t="s">
        <v>31</v>
      </c>
      <c r="D438" s="560">
        <f>市区町村別_歯科医療費!$D$68</f>
        <v>9425</v>
      </c>
      <c r="E438" s="221">
        <v>1101</v>
      </c>
      <c r="F438" s="237" t="s">
        <v>124</v>
      </c>
      <c r="G438" s="131">
        <v>6168</v>
      </c>
      <c r="H438" s="131">
        <v>50296974.970945701</v>
      </c>
      <c r="I438" s="131">
        <v>2666</v>
      </c>
      <c r="J438" s="131">
        <f>IFERROR(H438/G438,"-")</f>
        <v>8154.5030757045561</v>
      </c>
      <c r="K438" s="131">
        <f>IFERROR(H438/I438,"-")</f>
        <v>18866.082134638298</v>
      </c>
      <c r="L438" s="99">
        <f>IFERROR(I438/$D$438,"-")</f>
        <v>0.28286472148541114</v>
      </c>
    </row>
    <row r="439" spans="2:12">
      <c r="B439" s="536"/>
      <c r="C439" s="551"/>
      <c r="D439" s="561"/>
      <c r="E439" s="220">
        <v>1102</v>
      </c>
      <c r="F439" s="238" t="s">
        <v>125</v>
      </c>
      <c r="G439" s="132">
        <v>23038</v>
      </c>
      <c r="H439" s="132">
        <v>176717941.603596</v>
      </c>
      <c r="I439" s="132">
        <v>4917</v>
      </c>
      <c r="J439" s="132">
        <f t="shared" ref="J439:J444" si="186">IFERROR(H439/G439,"-")</f>
        <v>7670.7154094798161</v>
      </c>
      <c r="K439" s="132">
        <f t="shared" ref="K439:K444" si="187">IFERROR(H439/I439,"-")</f>
        <v>35940.195567133618</v>
      </c>
      <c r="L439" s="100">
        <f t="shared" ref="L439:L444" si="188">IFERROR(I439/$D$438,"-")</f>
        <v>0.52169761273209547</v>
      </c>
    </row>
    <row r="440" spans="2:12" ht="24">
      <c r="B440" s="536"/>
      <c r="C440" s="551"/>
      <c r="D440" s="561"/>
      <c r="E440" s="220">
        <v>1103</v>
      </c>
      <c r="F440" s="239" t="s">
        <v>126</v>
      </c>
      <c r="G440" s="132">
        <v>9950</v>
      </c>
      <c r="H440" s="132">
        <v>97248122.605564296</v>
      </c>
      <c r="I440" s="132">
        <v>3093</v>
      </c>
      <c r="J440" s="132">
        <f t="shared" si="186"/>
        <v>9773.680663875808</v>
      </c>
      <c r="K440" s="132">
        <f t="shared" si="187"/>
        <v>31441.358747353475</v>
      </c>
      <c r="L440" s="100">
        <f t="shared" si="188"/>
        <v>0.32816976127320957</v>
      </c>
    </row>
    <row r="441" spans="2:12" ht="24">
      <c r="B441" s="536"/>
      <c r="C441" s="551"/>
      <c r="D441" s="561"/>
      <c r="E441" s="220">
        <v>1113</v>
      </c>
      <c r="F441" s="239" t="s">
        <v>127</v>
      </c>
      <c r="G441" s="132">
        <v>3961</v>
      </c>
      <c r="H441" s="132">
        <v>21379878.858415902</v>
      </c>
      <c r="I441" s="132">
        <v>1292</v>
      </c>
      <c r="J441" s="132">
        <f t="shared" si="186"/>
        <v>5397.5962783175719</v>
      </c>
      <c r="K441" s="132">
        <f t="shared" si="187"/>
        <v>16547.893853263082</v>
      </c>
      <c r="L441" s="101">
        <f t="shared" si="188"/>
        <v>0.13708222811671086</v>
      </c>
    </row>
    <row r="442" spans="2:12" ht="24">
      <c r="B442" s="536"/>
      <c r="C442" s="551"/>
      <c r="D442" s="561"/>
      <c r="E442" s="220">
        <v>1905</v>
      </c>
      <c r="F442" s="239" t="s">
        <v>128</v>
      </c>
      <c r="G442" s="132">
        <v>7878</v>
      </c>
      <c r="H442" s="132">
        <v>48145211.715225004</v>
      </c>
      <c r="I442" s="132">
        <v>2483</v>
      </c>
      <c r="J442" s="132">
        <f t="shared" si="186"/>
        <v>6111.349544963824</v>
      </c>
      <c r="K442" s="132">
        <f t="shared" si="187"/>
        <v>19389.936252607735</v>
      </c>
      <c r="L442" s="100">
        <f t="shared" si="188"/>
        <v>0.26344827586206898</v>
      </c>
    </row>
    <row r="443" spans="2:12">
      <c r="B443" s="536"/>
      <c r="C443" s="551"/>
      <c r="D443" s="561"/>
      <c r="E443" s="235" t="s">
        <v>238</v>
      </c>
      <c r="F443" s="236" t="s">
        <v>239</v>
      </c>
      <c r="G443" s="133">
        <v>2895</v>
      </c>
      <c r="H443" s="133">
        <v>22748870.246252298</v>
      </c>
      <c r="I443" s="410">
        <v>956</v>
      </c>
      <c r="J443" s="196">
        <f t="shared" si="186"/>
        <v>7857.9862681355089</v>
      </c>
      <c r="K443" s="196">
        <f t="shared" si="187"/>
        <v>23795.889378925</v>
      </c>
      <c r="L443" s="197">
        <f t="shared" si="188"/>
        <v>0.10143236074270558</v>
      </c>
    </row>
    <row r="444" spans="2:12">
      <c r="B444" s="537"/>
      <c r="C444" s="552"/>
      <c r="D444" s="562"/>
      <c r="E444" s="541" t="s">
        <v>134</v>
      </c>
      <c r="F444" s="542"/>
      <c r="G444" s="405">
        <v>25988</v>
      </c>
      <c r="H444" s="405">
        <v>416536999.99999899</v>
      </c>
      <c r="I444" s="405">
        <v>5439</v>
      </c>
      <c r="J444" s="121">
        <f t="shared" si="186"/>
        <v>16028.051408342273</v>
      </c>
      <c r="K444" s="121">
        <f t="shared" si="187"/>
        <v>76583.379297664826</v>
      </c>
      <c r="L444" s="97">
        <f t="shared" si="188"/>
        <v>0.57708222811671084</v>
      </c>
    </row>
    <row r="445" spans="2:12">
      <c r="B445" s="535">
        <v>64</v>
      </c>
      <c r="C445" s="550" t="s">
        <v>52</v>
      </c>
      <c r="D445" s="560">
        <f>市区町村別_歯科医療費!$D$69</f>
        <v>9877</v>
      </c>
      <c r="E445" s="221">
        <v>1101</v>
      </c>
      <c r="F445" s="237" t="s">
        <v>124</v>
      </c>
      <c r="G445" s="131">
        <v>5482</v>
      </c>
      <c r="H445" s="131">
        <v>43737569.580086499</v>
      </c>
      <c r="I445" s="131">
        <v>2697</v>
      </c>
      <c r="J445" s="131">
        <f>IFERROR(H445/G445,"-")</f>
        <v>7978.3964939960779</v>
      </c>
      <c r="K445" s="131">
        <f>IFERROR(H445/I445,"-")</f>
        <v>16217.118865438079</v>
      </c>
      <c r="L445" s="99">
        <f>IFERROR(I445/$D$445,"-")</f>
        <v>0.27305862103877698</v>
      </c>
    </row>
    <row r="446" spans="2:12">
      <c r="B446" s="536"/>
      <c r="C446" s="551"/>
      <c r="D446" s="561"/>
      <c r="E446" s="220">
        <v>1102</v>
      </c>
      <c r="F446" s="238" t="s">
        <v>125</v>
      </c>
      <c r="G446" s="132">
        <v>21613</v>
      </c>
      <c r="H446" s="132">
        <v>171733882.18109599</v>
      </c>
      <c r="I446" s="132">
        <v>4494</v>
      </c>
      <c r="J446" s="132">
        <f t="shared" ref="J446:J451" si="189">IFERROR(H446/G446,"-")</f>
        <v>7945.8604627352051</v>
      </c>
      <c r="K446" s="132">
        <f t="shared" ref="K446:K451" si="190">IFERROR(H446/I446,"-")</f>
        <v>38214.036978437027</v>
      </c>
      <c r="L446" s="100">
        <f t="shared" ref="L446:L451" si="191">IFERROR(I446/$D$445,"-")</f>
        <v>0.45499645641389086</v>
      </c>
    </row>
    <row r="447" spans="2:12" ht="24">
      <c r="B447" s="536"/>
      <c r="C447" s="551"/>
      <c r="D447" s="561"/>
      <c r="E447" s="220">
        <v>1103</v>
      </c>
      <c r="F447" s="239" t="s">
        <v>126</v>
      </c>
      <c r="G447" s="132">
        <v>9647</v>
      </c>
      <c r="H447" s="132">
        <v>94732965.134559795</v>
      </c>
      <c r="I447" s="132">
        <v>3199</v>
      </c>
      <c r="J447" s="132">
        <f t="shared" si="189"/>
        <v>9819.9404099263811</v>
      </c>
      <c r="K447" s="132">
        <f t="shared" si="190"/>
        <v>29613.30576260075</v>
      </c>
      <c r="L447" s="100">
        <f t="shared" si="191"/>
        <v>0.32388377037562011</v>
      </c>
    </row>
    <row r="448" spans="2:12" ht="24">
      <c r="B448" s="536"/>
      <c r="C448" s="551"/>
      <c r="D448" s="561"/>
      <c r="E448" s="220">
        <v>1113</v>
      </c>
      <c r="F448" s="239" t="s">
        <v>127</v>
      </c>
      <c r="G448" s="132">
        <v>5303</v>
      </c>
      <c r="H448" s="132">
        <v>25161636.621212099</v>
      </c>
      <c r="I448" s="132">
        <v>1682</v>
      </c>
      <c r="J448" s="132">
        <f t="shared" si="189"/>
        <v>4744.7928759592869</v>
      </c>
      <c r="K448" s="132">
        <f t="shared" si="190"/>
        <v>14959.355898461414</v>
      </c>
      <c r="L448" s="101">
        <f t="shared" si="191"/>
        <v>0.17029462387364586</v>
      </c>
    </row>
    <row r="449" spans="2:12" ht="24">
      <c r="B449" s="536"/>
      <c r="C449" s="551"/>
      <c r="D449" s="561"/>
      <c r="E449" s="220">
        <v>1905</v>
      </c>
      <c r="F449" s="239" t="s">
        <v>128</v>
      </c>
      <c r="G449" s="132">
        <v>7907</v>
      </c>
      <c r="H449" s="132">
        <v>56438646.408369303</v>
      </c>
      <c r="I449" s="132">
        <v>2593</v>
      </c>
      <c r="J449" s="132">
        <f t="shared" si="189"/>
        <v>7137.8078169178325</v>
      </c>
      <c r="K449" s="132">
        <f t="shared" si="190"/>
        <v>21765.771850508794</v>
      </c>
      <c r="L449" s="100">
        <f t="shared" si="191"/>
        <v>0.26252910802875368</v>
      </c>
    </row>
    <row r="450" spans="2:12">
      <c r="B450" s="536"/>
      <c r="C450" s="551"/>
      <c r="D450" s="561"/>
      <c r="E450" s="235" t="s">
        <v>238</v>
      </c>
      <c r="F450" s="236" t="s">
        <v>239</v>
      </c>
      <c r="G450" s="133">
        <v>2938</v>
      </c>
      <c r="H450" s="133">
        <v>22544510.074675299</v>
      </c>
      <c r="I450" s="133">
        <v>1020</v>
      </c>
      <c r="J450" s="134">
        <f t="shared" si="189"/>
        <v>7673.4207197669502</v>
      </c>
      <c r="K450" s="134">
        <f t="shared" si="190"/>
        <v>22102.460857524802</v>
      </c>
      <c r="L450" s="167">
        <f t="shared" si="191"/>
        <v>0.10327022375215146</v>
      </c>
    </row>
    <row r="451" spans="2:12">
      <c r="B451" s="537"/>
      <c r="C451" s="552"/>
      <c r="D451" s="562"/>
      <c r="E451" s="541" t="s">
        <v>134</v>
      </c>
      <c r="F451" s="542"/>
      <c r="G451" s="405">
        <v>25880</v>
      </c>
      <c r="H451" s="405">
        <v>414349209.99999899</v>
      </c>
      <c r="I451" s="405">
        <v>5397</v>
      </c>
      <c r="J451" s="118">
        <f t="shared" si="189"/>
        <v>16010.40224111279</v>
      </c>
      <c r="K451" s="118">
        <f t="shared" si="190"/>
        <v>76773.987400407452</v>
      </c>
      <c r="L451" s="165">
        <f t="shared" si="191"/>
        <v>0.54642097802976608</v>
      </c>
    </row>
    <row r="452" spans="2:12">
      <c r="B452" s="535">
        <v>65</v>
      </c>
      <c r="C452" s="550" t="s">
        <v>12</v>
      </c>
      <c r="D452" s="560">
        <f>市区町村別_歯科医療費!$D$70</f>
        <v>4881</v>
      </c>
      <c r="E452" s="221">
        <v>1101</v>
      </c>
      <c r="F452" s="237" t="s">
        <v>124</v>
      </c>
      <c r="G452" s="131">
        <v>2661</v>
      </c>
      <c r="H452" s="131">
        <v>20860463.736291401</v>
      </c>
      <c r="I452" s="131">
        <v>1303</v>
      </c>
      <c r="J452" s="131">
        <f>IFERROR(H452/G452,"-")</f>
        <v>7839.3324826348744</v>
      </c>
      <c r="K452" s="131">
        <f>IFERROR(H452/I452,"-")</f>
        <v>16009.565415419342</v>
      </c>
      <c r="L452" s="99">
        <f>IFERROR(I452/$D$452,"-")</f>
        <v>0.26695349313665234</v>
      </c>
    </row>
    <row r="453" spans="2:12">
      <c r="B453" s="536"/>
      <c r="C453" s="551"/>
      <c r="D453" s="561"/>
      <c r="E453" s="220">
        <v>1102</v>
      </c>
      <c r="F453" s="238" t="s">
        <v>125</v>
      </c>
      <c r="G453" s="132">
        <v>10337</v>
      </c>
      <c r="H453" s="132">
        <v>81990434.786435694</v>
      </c>
      <c r="I453" s="132">
        <v>2421</v>
      </c>
      <c r="J453" s="132">
        <f t="shared" ref="J453:J458" si="192">IFERROR(H453/G453,"-")</f>
        <v>7931.7437154334621</v>
      </c>
      <c r="K453" s="132">
        <f t="shared" ref="K453:K458" si="193">IFERROR(H453/I453,"-")</f>
        <v>33866.350593323295</v>
      </c>
      <c r="L453" s="100">
        <f t="shared" ref="L453:L458" si="194">IFERROR(I453/$D$452,"-")</f>
        <v>0.49600491702519978</v>
      </c>
    </row>
    <row r="454" spans="2:12" ht="24">
      <c r="B454" s="536"/>
      <c r="C454" s="551"/>
      <c r="D454" s="561"/>
      <c r="E454" s="220">
        <v>1103</v>
      </c>
      <c r="F454" s="239" t="s">
        <v>126</v>
      </c>
      <c r="G454" s="132">
        <v>3780</v>
      </c>
      <c r="H454" s="132">
        <v>38964180.9816017</v>
      </c>
      <c r="I454" s="132">
        <v>1448</v>
      </c>
      <c r="J454" s="132">
        <f t="shared" si="192"/>
        <v>10307.984386667116</v>
      </c>
      <c r="K454" s="132">
        <f t="shared" si="193"/>
        <v>26908.964766299516</v>
      </c>
      <c r="L454" s="100">
        <f t="shared" si="194"/>
        <v>0.29666052038516699</v>
      </c>
    </row>
    <row r="455" spans="2:12" ht="24">
      <c r="B455" s="536"/>
      <c r="C455" s="551"/>
      <c r="D455" s="561"/>
      <c r="E455" s="220">
        <v>1113</v>
      </c>
      <c r="F455" s="239" t="s">
        <v>127</v>
      </c>
      <c r="G455" s="132">
        <v>1871</v>
      </c>
      <c r="H455" s="132">
        <v>10318662.508657999</v>
      </c>
      <c r="I455" s="132">
        <v>631</v>
      </c>
      <c r="J455" s="132">
        <f t="shared" si="192"/>
        <v>5515.0521157979683</v>
      </c>
      <c r="K455" s="132">
        <f t="shared" si="193"/>
        <v>16352.872438443739</v>
      </c>
      <c r="L455" s="101">
        <f t="shared" si="194"/>
        <v>0.12927678754353616</v>
      </c>
    </row>
    <row r="456" spans="2:12" ht="24">
      <c r="B456" s="536"/>
      <c r="C456" s="551"/>
      <c r="D456" s="561"/>
      <c r="E456" s="220">
        <v>1905</v>
      </c>
      <c r="F456" s="239" t="s">
        <v>128</v>
      </c>
      <c r="G456" s="132">
        <v>4436</v>
      </c>
      <c r="H456" s="132">
        <v>28666300.574314501</v>
      </c>
      <c r="I456" s="132">
        <v>1507</v>
      </c>
      <c r="J456" s="132">
        <f t="shared" si="192"/>
        <v>6462.1958012431251</v>
      </c>
      <c r="K456" s="132">
        <f t="shared" si="193"/>
        <v>19022.097262318846</v>
      </c>
      <c r="L456" s="100">
        <f t="shared" si="194"/>
        <v>0.3087482073345626</v>
      </c>
    </row>
    <row r="457" spans="2:12">
      <c r="B457" s="536"/>
      <c r="C457" s="551"/>
      <c r="D457" s="561"/>
      <c r="E457" s="235" t="s">
        <v>238</v>
      </c>
      <c r="F457" s="236" t="s">
        <v>239</v>
      </c>
      <c r="G457" s="133">
        <v>1173</v>
      </c>
      <c r="H457" s="133">
        <v>6692477.4126984105</v>
      </c>
      <c r="I457" s="133">
        <v>480</v>
      </c>
      <c r="J457" s="134">
        <f t="shared" si="192"/>
        <v>5705.4368394700859</v>
      </c>
      <c r="K457" s="134">
        <f t="shared" si="193"/>
        <v>13942.661276455021</v>
      </c>
      <c r="L457" s="167">
        <f t="shared" si="194"/>
        <v>9.834050399508297E-2</v>
      </c>
    </row>
    <row r="458" spans="2:12">
      <c r="B458" s="537"/>
      <c r="C458" s="552"/>
      <c r="D458" s="562"/>
      <c r="E458" s="541" t="s">
        <v>134</v>
      </c>
      <c r="F458" s="542"/>
      <c r="G458" s="405">
        <v>11953</v>
      </c>
      <c r="H458" s="405">
        <v>187492519.99999899</v>
      </c>
      <c r="I458" s="405">
        <v>2720</v>
      </c>
      <c r="J458" s="118">
        <f t="shared" si="192"/>
        <v>15685.812766669371</v>
      </c>
      <c r="K458" s="118">
        <f t="shared" si="193"/>
        <v>68931.073529411398</v>
      </c>
      <c r="L458" s="165">
        <f t="shared" si="194"/>
        <v>0.55726285597213687</v>
      </c>
    </row>
    <row r="459" spans="2:12">
      <c r="B459" s="535">
        <v>66</v>
      </c>
      <c r="C459" s="550" t="s">
        <v>6</v>
      </c>
      <c r="D459" s="560">
        <f>市区町村別_歯科医療費!$D$71</f>
        <v>5005</v>
      </c>
      <c r="E459" s="221">
        <v>1101</v>
      </c>
      <c r="F459" s="237" t="s">
        <v>124</v>
      </c>
      <c r="G459" s="131">
        <v>2998</v>
      </c>
      <c r="H459" s="131">
        <v>26189409.138528101</v>
      </c>
      <c r="I459" s="131">
        <v>1534</v>
      </c>
      <c r="J459" s="131">
        <f>IFERROR(H459/G459,"-")</f>
        <v>8735.6267973742833</v>
      </c>
      <c r="K459" s="131">
        <f>IFERROR(H459/I459,"-")</f>
        <v>17072.626557058735</v>
      </c>
      <c r="L459" s="99">
        <f>IFERROR(I459/$D$459,"-")</f>
        <v>0.30649350649350648</v>
      </c>
    </row>
    <row r="460" spans="2:12">
      <c r="B460" s="536"/>
      <c r="C460" s="551"/>
      <c r="D460" s="561"/>
      <c r="E460" s="220">
        <v>1102</v>
      </c>
      <c r="F460" s="238" t="s">
        <v>125</v>
      </c>
      <c r="G460" s="132">
        <v>12841</v>
      </c>
      <c r="H460" s="132">
        <v>101684643.738206</v>
      </c>
      <c r="I460" s="132">
        <v>2902</v>
      </c>
      <c r="J460" s="132">
        <f t="shared" ref="J460:J465" si="195">IFERROR(H460/G460,"-")</f>
        <v>7918.7480521926636</v>
      </c>
      <c r="K460" s="132">
        <f t="shared" ref="K460:K465" si="196">IFERROR(H460/I460,"-")</f>
        <v>35039.505078637492</v>
      </c>
      <c r="L460" s="100">
        <f t="shared" ref="L460:L465" si="197">IFERROR(I460/$D$459,"-")</f>
        <v>0.57982017982017986</v>
      </c>
    </row>
    <row r="461" spans="2:12" ht="24">
      <c r="B461" s="536"/>
      <c r="C461" s="551"/>
      <c r="D461" s="561"/>
      <c r="E461" s="220">
        <v>1103</v>
      </c>
      <c r="F461" s="239" t="s">
        <v>126</v>
      </c>
      <c r="G461" s="132">
        <v>4806</v>
      </c>
      <c r="H461" s="132">
        <v>53479576.645493299</v>
      </c>
      <c r="I461" s="132">
        <v>1779</v>
      </c>
      <c r="J461" s="132">
        <f t="shared" si="195"/>
        <v>11127.668881708967</v>
      </c>
      <c r="K461" s="132">
        <f t="shared" si="196"/>
        <v>30061.594516859641</v>
      </c>
      <c r="L461" s="100">
        <f t="shared" si="197"/>
        <v>0.35544455544455544</v>
      </c>
    </row>
    <row r="462" spans="2:12" ht="24">
      <c r="B462" s="536"/>
      <c r="C462" s="551"/>
      <c r="D462" s="561"/>
      <c r="E462" s="220">
        <v>1113</v>
      </c>
      <c r="F462" s="239" t="s">
        <v>127</v>
      </c>
      <c r="G462" s="132">
        <v>1348</v>
      </c>
      <c r="H462" s="132">
        <v>6482423.3745698696</v>
      </c>
      <c r="I462" s="132">
        <v>513</v>
      </c>
      <c r="J462" s="132">
        <f t="shared" si="195"/>
        <v>4808.9194173366986</v>
      </c>
      <c r="K462" s="132">
        <f t="shared" si="196"/>
        <v>12636.302874405204</v>
      </c>
      <c r="L462" s="101">
        <f t="shared" si="197"/>
        <v>0.1024975024975025</v>
      </c>
    </row>
    <row r="463" spans="2:12" ht="24">
      <c r="B463" s="536"/>
      <c r="C463" s="551"/>
      <c r="D463" s="561"/>
      <c r="E463" s="220">
        <v>1905</v>
      </c>
      <c r="F463" s="239" t="s">
        <v>128</v>
      </c>
      <c r="G463" s="132">
        <v>6653</v>
      </c>
      <c r="H463" s="132">
        <v>39128941.654761799</v>
      </c>
      <c r="I463" s="132">
        <v>1829</v>
      </c>
      <c r="J463" s="132">
        <f t="shared" si="195"/>
        <v>5881.3981143486844</v>
      </c>
      <c r="K463" s="132">
        <f t="shared" si="196"/>
        <v>21393.625836392453</v>
      </c>
      <c r="L463" s="100">
        <f t="shared" si="197"/>
        <v>0.36543456543456543</v>
      </c>
    </row>
    <row r="464" spans="2:12">
      <c r="B464" s="536"/>
      <c r="C464" s="551"/>
      <c r="D464" s="561"/>
      <c r="E464" s="235" t="s">
        <v>238</v>
      </c>
      <c r="F464" s="236" t="s">
        <v>239</v>
      </c>
      <c r="G464" s="133">
        <v>728</v>
      </c>
      <c r="H464" s="133">
        <v>7658475.44844044</v>
      </c>
      <c r="I464" s="133">
        <v>384</v>
      </c>
      <c r="J464" s="134">
        <f t="shared" si="195"/>
        <v>10519.883857747856</v>
      </c>
      <c r="K464" s="134">
        <f t="shared" si="196"/>
        <v>19943.946480313647</v>
      </c>
      <c r="L464" s="167">
        <f t="shared" si="197"/>
        <v>7.6723276723276723E-2</v>
      </c>
    </row>
    <row r="465" spans="2:12">
      <c r="B465" s="537"/>
      <c r="C465" s="552"/>
      <c r="D465" s="562"/>
      <c r="E465" s="541" t="s">
        <v>134</v>
      </c>
      <c r="F465" s="542"/>
      <c r="G465" s="405">
        <v>14661</v>
      </c>
      <c r="H465" s="405">
        <v>234623469.99999899</v>
      </c>
      <c r="I465" s="405">
        <v>3164</v>
      </c>
      <c r="J465" s="121">
        <f t="shared" si="195"/>
        <v>16003.237841893389</v>
      </c>
      <c r="K465" s="121">
        <f t="shared" si="196"/>
        <v>74154.067635903601</v>
      </c>
      <c r="L465" s="97">
        <f t="shared" si="197"/>
        <v>0.63216783216783212</v>
      </c>
    </row>
    <row r="466" spans="2:12">
      <c r="B466" s="535">
        <v>67</v>
      </c>
      <c r="C466" s="550" t="s">
        <v>7</v>
      </c>
      <c r="D466" s="560">
        <f>市区町村別_歯科医療費!$D$72</f>
        <v>2177</v>
      </c>
      <c r="E466" s="221">
        <v>1101</v>
      </c>
      <c r="F466" s="237" t="s">
        <v>124</v>
      </c>
      <c r="G466" s="131">
        <v>1238</v>
      </c>
      <c r="H466" s="131">
        <v>8984965.9563491996</v>
      </c>
      <c r="I466" s="131">
        <v>549</v>
      </c>
      <c r="J466" s="131">
        <f>IFERROR(H466/G466,"-")</f>
        <v>7257.6461682949912</v>
      </c>
      <c r="K466" s="131">
        <f>IFERROR(H466/I466,"-")</f>
        <v>16366.058208286338</v>
      </c>
      <c r="L466" s="99">
        <f t="shared" ref="L466:L471" si="198">IFERROR(I466/$D$466,"-")</f>
        <v>0.2521819016995866</v>
      </c>
    </row>
    <row r="467" spans="2:12">
      <c r="B467" s="536"/>
      <c r="C467" s="551"/>
      <c r="D467" s="561"/>
      <c r="E467" s="220">
        <v>1102</v>
      </c>
      <c r="F467" s="238" t="s">
        <v>125</v>
      </c>
      <c r="G467" s="132">
        <v>4253</v>
      </c>
      <c r="H467" s="132">
        <v>35298283.412698403</v>
      </c>
      <c r="I467" s="132">
        <v>914</v>
      </c>
      <c r="J467" s="132">
        <f t="shared" ref="J467:J472" si="199">IFERROR(H467/G467,"-")</f>
        <v>8299.6198948268047</v>
      </c>
      <c r="K467" s="132">
        <f t="shared" ref="K467:K472" si="200">IFERROR(H467/I467,"-")</f>
        <v>38619.566097044204</v>
      </c>
      <c r="L467" s="100">
        <f t="shared" si="198"/>
        <v>0.41984382177308222</v>
      </c>
    </row>
    <row r="468" spans="2:12" ht="24">
      <c r="B468" s="536"/>
      <c r="C468" s="551"/>
      <c r="D468" s="561"/>
      <c r="E468" s="220">
        <v>1103</v>
      </c>
      <c r="F468" s="239" t="s">
        <v>126</v>
      </c>
      <c r="G468" s="132">
        <v>2026</v>
      </c>
      <c r="H468" s="132">
        <v>18991012.503163502</v>
      </c>
      <c r="I468" s="132">
        <v>631</v>
      </c>
      <c r="J468" s="132">
        <f t="shared" si="199"/>
        <v>9373.6488169612549</v>
      </c>
      <c r="K468" s="132">
        <f t="shared" si="200"/>
        <v>30096.691764125993</v>
      </c>
      <c r="L468" s="100">
        <f t="shared" si="198"/>
        <v>0.28984841525034449</v>
      </c>
    </row>
    <row r="469" spans="2:12" ht="24">
      <c r="B469" s="536"/>
      <c r="C469" s="551"/>
      <c r="D469" s="561"/>
      <c r="E469" s="220">
        <v>1113</v>
      </c>
      <c r="F469" s="239" t="s">
        <v>127</v>
      </c>
      <c r="G469" s="132">
        <v>731</v>
      </c>
      <c r="H469" s="132">
        <v>3377785.7924575401</v>
      </c>
      <c r="I469" s="132">
        <v>262</v>
      </c>
      <c r="J469" s="132">
        <f t="shared" si="199"/>
        <v>4620.7739978899317</v>
      </c>
      <c r="K469" s="132">
        <f t="shared" si="200"/>
        <v>12892.312184952443</v>
      </c>
      <c r="L469" s="101">
        <f t="shared" si="198"/>
        <v>0.12034910427193385</v>
      </c>
    </row>
    <row r="470" spans="2:12" ht="24">
      <c r="B470" s="536"/>
      <c r="C470" s="551"/>
      <c r="D470" s="561"/>
      <c r="E470" s="220">
        <v>1905</v>
      </c>
      <c r="F470" s="239" t="s">
        <v>128</v>
      </c>
      <c r="G470" s="132">
        <v>1887</v>
      </c>
      <c r="H470" s="132">
        <v>11542617.242091199</v>
      </c>
      <c r="I470" s="132">
        <v>627</v>
      </c>
      <c r="J470" s="132">
        <f t="shared" si="199"/>
        <v>6116.9142777377847</v>
      </c>
      <c r="K470" s="132">
        <f t="shared" si="200"/>
        <v>18409.277898072087</v>
      </c>
      <c r="L470" s="100">
        <f t="shared" si="198"/>
        <v>0.28801102434542947</v>
      </c>
    </row>
    <row r="471" spans="2:12">
      <c r="B471" s="536"/>
      <c r="C471" s="551"/>
      <c r="D471" s="561"/>
      <c r="E471" s="235" t="s">
        <v>238</v>
      </c>
      <c r="F471" s="236" t="s">
        <v>239</v>
      </c>
      <c r="G471" s="133">
        <v>330</v>
      </c>
      <c r="H471" s="133">
        <v>3741365.0932400902</v>
      </c>
      <c r="I471" s="133">
        <v>122</v>
      </c>
      <c r="J471" s="134">
        <f t="shared" si="199"/>
        <v>11337.469979515425</v>
      </c>
      <c r="K471" s="134">
        <f t="shared" si="200"/>
        <v>30666.926993771231</v>
      </c>
      <c r="L471" s="167">
        <f t="shared" si="198"/>
        <v>5.604042259990813E-2</v>
      </c>
    </row>
    <row r="472" spans="2:12">
      <c r="B472" s="537"/>
      <c r="C472" s="552"/>
      <c r="D472" s="562"/>
      <c r="E472" s="541" t="s">
        <v>134</v>
      </c>
      <c r="F472" s="542"/>
      <c r="G472" s="405">
        <v>5032</v>
      </c>
      <c r="H472" s="405">
        <v>81936029.999999896</v>
      </c>
      <c r="I472" s="405">
        <v>1049</v>
      </c>
      <c r="J472" s="118">
        <f t="shared" si="199"/>
        <v>16282.994833068342</v>
      </c>
      <c r="K472" s="118">
        <f t="shared" si="200"/>
        <v>78108.703527168633</v>
      </c>
      <c r="L472" s="165">
        <f t="shared" ref="L472" si="201">IFERROR(I472/$D$466,"-")</f>
        <v>0.48185576481396419</v>
      </c>
    </row>
    <row r="473" spans="2:12">
      <c r="B473" s="535">
        <v>68</v>
      </c>
      <c r="C473" s="550" t="s">
        <v>53</v>
      </c>
      <c r="D473" s="560">
        <f>市区町村別_歯科医療費!$D$73</f>
        <v>2923</v>
      </c>
      <c r="E473" s="221">
        <v>1101</v>
      </c>
      <c r="F473" s="237" t="s">
        <v>124</v>
      </c>
      <c r="G473" s="131">
        <v>1574</v>
      </c>
      <c r="H473" s="131">
        <v>13565163.1396103</v>
      </c>
      <c r="I473" s="131">
        <v>743</v>
      </c>
      <c r="J473" s="131">
        <f>IFERROR(H473/G473,"-")</f>
        <v>8618.2739133483483</v>
      </c>
      <c r="K473" s="131">
        <f>IFERROR(H473/I473,"-")</f>
        <v>18257.285517645087</v>
      </c>
      <c r="L473" s="99">
        <f>IFERROR(I473/$D$473,"-")</f>
        <v>0.25419089976052001</v>
      </c>
    </row>
    <row r="474" spans="2:12">
      <c r="B474" s="536"/>
      <c r="C474" s="551"/>
      <c r="D474" s="561"/>
      <c r="E474" s="220">
        <v>1102</v>
      </c>
      <c r="F474" s="238" t="s">
        <v>125</v>
      </c>
      <c r="G474" s="132">
        <v>6013</v>
      </c>
      <c r="H474" s="132">
        <v>53415082.882643402</v>
      </c>
      <c r="I474" s="132">
        <v>1242</v>
      </c>
      <c r="J474" s="132">
        <f t="shared" ref="J474:J479" si="202">IFERROR(H474/G474,"-")</f>
        <v>8883.2667358462331</v>
      </c>
      <c r="K474" s="132">
        <f t="shared" ref="K474:K479" si="203">IFERROR(H474/I474,"-")</f>
        <v>43007.31311001884</v>
      </c>
      <c r="L474" s="100">
        <f t="shared" ref="L474:L479" si="204">IFERROR(I474/$D$473,"-")</f>
        <v>0.42490591857680465</v>
      </c>
    </row>
    <row r="475" spans="2:12" ht="24">
      <c r="B475" s="536"/>
      <c r="C475" s="551"/>
      <c r="D475" s="561"/>
      <c r="E475" s="220">
        <v>1103</v>
      </c>
      <c r="F475" s="239" t="s">
        <v>126</v>
      </c>
      <c r="G475" s="132">
        <v>2545</v>
      </c>
      <c r="H475" s="132">
        <v>27430335.521947</v>
      </c>
      <c r="I475" s="132">
        <v>899</v>
      </c>
      <c r="J475" s="132">
        <f t="shared" si="202"/>
        <v>10778.127906462476</v>
      </c>
      <c r="K475" s="132">
        <f t="shared" si="203"/>
        <v>30512.052860897664</v>
      </c>
      <c r="L475" s="100">
        <f t="shared" si="204"/>
        <v>0.30756072528224426</v>
      </c>
    </row>
    <row r="476" spans="2:12" ht="24">
      <c r="B476" s="536"/>
      <c r="C476" s="551"/>
      <c r="D476" s="561"/>
      <c r="E476" s="220">
        <v>1113</v>
      </c>
      <c r="F476" s="239" t="s">
        <v>127</v>
      </c>
      <c r="G476" s="132">
        <v>1108</v>
      </c>
      <c r="H476" s="132">
        <v>7121914.2891348796</v>
      </c>
      <c r="I476" s="132">
        <v>310</v>
      </c>
      <c r="J476" s="132">
        <f t="shared" si="202"/>
        <v>6427.720477558556</v>
      </c>
      <c r="K476" s="132">
        <f t="shared" si="203"/>
        <v>22973.917061725417</v>
      </c>
      <c r="L476" s="101">
        <f t="shared" si="204"/>
        <v>0.10605542251111871</v>
      </c>
    </row>
    <row r="477" spans="2:12" ht="24">
      <c r="B477" s="536"/>
      <c r="C477" s="551"/>
      <c r="D477" s="561"/>
      <c r="E477" s="220">
        <v>1905</v>
      </c>
      <c r="F477" s="239" t="s">
        <v>128</v>
      </c>
      <c r="G477" s="132">
        <v>2571</v>
      </c>
      <c r="H477" s="132">
        <v>16318713.0513514</v>
      </c>
      <c r="I477" s="132">
        <v>841</v>
      </c>
      <c r="J477" s="132">
        <f t="shared" si="202"/>
        <v>6347.2240573128747</v>
      </c>
      <c r="K477" s="132">
        <f t="shared" si="203"/>
        <v>19403.93941896718</v>
      </c>
      <c r="L477" s="100">
        <f t="shared" si="204"/>
        <v>0.28771809784468011</v>
      </c>
    </row>
    <row r="478" spans="2:12">
      <c r="B478" s="536"/>
      <c r="C478" s="551"/>
      <c r="D478" s="561"/>
      <c r="E478" s="235" t="s">
        <v>238</v>
      </c>
      <c r="F478" s="236" t="s">
        <v>239</v>
      </c>
      <c r="G478" s="133">
        <v>876</v>
      </c>
      <c r="H478" s="133">
        <v>6086091.1153127803</v>
      </c>
      <c r="I478" s="133">
        <v>319</v>
      </c>
      <c r="J478" s="134">
        <f t="shared" si="202"/>
        <v>6947.5925973890189</v>
      </c>
      <c r="K478" s="134">
        <f t="shared" si="203"/>
        <v>19078.655533895864</v>
      </c>
      <c r="L478" s="167">
        <f t="shared" si="204"/>
        <v>0.1091344509066028</v>
      </c>
    </row>
    <row r="479" spans="2:12">
      <c r="B479" s="537"/>
      <c r="C479" s="552"/>
      <c r="D479" s="562"/>
      <c r="E479" s="541" t="s">
        <v>134</v>
      </c>
      <c r="F479" s="542"/>
      <c r="G479" s="405">
        <v>7117</v>
      </c>
      <c r="H479" s="405">
        <v>123937299.999999</v>
      </c>
      <c r="I479" s="405">
        <v>1503</v>
      </c>
      <c r="J479" s="118">
        <f t="shared" si="202"/>
        <v>17414.261627089927</v>
      </c>
      <c r="K479" s="118">
        <f t="shared" si="203"/>
        <v>82459.946773119766</v>
      </c>
      <c r="L479" s="165">
        <f t="shared" si="204"/>
        <v>0.51419774204584334</v>
      </c>
    </row>
    <row r="480" spans="2:12">
      <c r="B480" s="535">
        <v>69</v>
      </c>
      <c r="C480" s="550" t="s">
        <v>54</v>
      </c>
      <c r="D480" s="560">
        <f>市区町村別_歯科医療費!$D$74</f>
        <v>6841</v>
      </c>
      <c r="E480" s="221">
        <v>1101</v>
      </c>
      <c r="F480" s="237" t="s">
        <v>124</v>
      </c>
      <c r="G480" s="131">
        <v>3137</v>
      </c>
      <c r="H480" s="131">
        <v>25962070.676129401</v>
      </c>
      <c r="I480" s="131">
        <v>1618</v>
      </c>
      <c r="J480" s="131">
        <f>IFERROR(H480/G480,"-")</f>
        <v>8276.082459716099</v>
      </c>
      <c r="K480" s="131">
        <f>IFERROR(H480/I480,"-")</f>
        <v>16045.779157063907</v>
      </c>
      <c r="L480" s="99">
        <f>IFERROR(I480/$D$480,"-")</f>
        <v>0.2365151293670516</v>
      </c>
    </row>
    <row r="481" spans="2:12">
      <c r="B481" s="536"/>
      <c r="C481" s="551"/>
      <c r="D481" s="561"/>
      <c r="E481" s="220">
        <v>1102</v>
      </c>
      <c r="F481" s="238" t="s">
        <v>125</v>
      </c>
      <c r="G481" s="132">
        <v>12044</v>
      </c>
      <c r="H481" s="132">
        <v>102367808.69266801</v>
      </c>
      <c r="I481" s="132">
        <v>3019</v>
      </c>
      <c r="J481" s="132">
        <f t="shared" ref="J481:J486" si="205">IFERROR(H481/G481,"-")</f>
        <v>8499.4859425994691</v>
      </c>
      <c r="K481" s="132">
        <f t="shared" ref="K481:K486" si="206">IFERROR(H481/I481,"-")</f>
        <v>33907.853160870487</v>
      </c>
      <c r="L481" s="100">
        <f t="shared" ref="L481:L486" si="207">IFERROR(I481/$D$480,"-")</f>
        <v>0.44130975003654438</v>
      </c>
    </row>
    <row r="482" spans="2:12" ht="24">
      <c r="B482" s="536"/>
      <c r="C482" s="551"/>
      <c r="D482" s="561"/>
      <c r="E482" s="220">
        <v>1103</v>
      </c>
      <c r="F482" s="239" t="s">
        <v>126</v>
      </c>
      <c r="G482" s="132">
        <v>5131</v>
      </c>
      <c r="H482" s="132">
        <v>53072601.232683897</v>
      </c>
      <c r="I482" s="132">
        <v>1917</v>
      </c>
      <c r="J482" s="132">
        <f t="shared" si="205"/>
        <v>10343.520021961391</v>
      </c>
      <c r="K482" s="132">
        <f t="shared" si="206"/>
        <v>27685.237993053677</v>
      </c>
      <c r="L482" s="100">
        <f t="shared" si="207"/>
        <v>0.28022218973834234</v>
      </c>
    </row>
    <row r="483" spans="2:12" ht="24">
      <c r="B483" s="536"/>
      <c r="C483" s="551"/>
      <c r="D483" s="561"/>
      <c r="E483" s="220">
        <v>1113</v>
      </c>
      <c r="F483" s="239" t="s">
        <v>127</v>
      </c>
      <c r="G483" s="132">
        <v>2708</v>
      </c>
      <c r="H483" s="132">
        <v>15602310.774753001</v>
      </c>
      <c r="I483" s="132">
        <v>878</v>
      </c>
      <c r="J483" s="132">
        <f t="shared" si="205"/>
        <v>5761.5623245025854</v>
      </c>
      <c r="K483" s="132">
        <f t="shared" si="206"/>
        <v>17770.285620447608</v>
      </c>
      <c r="L483" s="101">
        <f t="shared" si="207"/>
        <v>0.12834380938459289</v>
      </c>
    </row>
    <row r="484" spans="2:12" ht="24">
      <c r="B484" s="536"/>
      <c r="C484" s="551"/>
      <c r="D484" s="561"/>
      <c r="E484" s="220">
        <v>1905</v>
      </c>
      <c r="F484" s="239" t="s">
        <v>128</v>
      </c>
      <c r="G484" s="132">
        <v>4518</v>
      </c>
      <c r="H484" s="132">
        <v>30587739.754023701</v>
      </c>
      <c r="I484" s="132">
        <v>1606</v>
      </c>
      <c r="J484" s="132">
        <f t="shared" si="205"/>
        <v>6770.1947220061311</v>
      </c>
      <c r="K484" s="132">
        <f t="shared" si="206"/>
        <v>19045.91516439832</v>
      </c>
      <c r="L484" s="100">
        <f t="shared" si="207"/>
        <v>0.23476099985382254</v>
      </c>
    </row>
    <row r="485" spans="2:12">
      <c r="B485" s="536"/>
      <c r="C485" s="551"/>
      <c r="D485" s="561"/>
      <c r="E485" s="235" t="s">
        <v>238</v>
      </c>
      <c r="F485" s="236" t="s">
        <v>239</v>
      </c>
      <c r="G485" s="133">
        <v>1461</v>
      </c>
      <c r="H485" s="133">
        <v>15542398.8697413</v>
      </c>
      <c r="I485" s="133">
        <v>530</v>
      </c>
      <c r="J485" s="134">
        <f t="shared" si="205"/>
        <v>10638.192244860575</v>
      </c>
      <c r="K485" s="134">
        <f t="shared" si="206"/>
        <v>29325.280886304339</v>
      </c>
      <c r="L485" s="167">
        <f t="shared" si="207"/>
        <v>7.7474053500950157E-2</v>
      </c>
    </row>
    <row r="486" spans="2:12">
      <c r="B486" s="537"/>
      <c r="C486" s="552"/>
      <c r="D486" s="562"/>
      <c r="E486" s="541" t="s">
        <v>134</v>
      </c>
      <c r="F486" s="542"/>
      <c r="G486" s="405">
        <v>14192</v>
      </c>
      <c r="H486" s="405">
        <v>243134929.99999899</v>
      </c>
      <c r="I486" s="405">
        <v>3418</v>
      </c>
      <c r="J486" s="118">
        <f t="shared" si="205"/>
        <v>17131.829904171293</v>
      </c>
      <c r="K486" s="118">
        <f t="shared" si="206"/>
        <v>71133.683440608249</v>
      </c>
      <c r="L486" s="165">
        <f t="shared" si="207"/>
        <v>0.49963455635141063</v>
      </c>
    </row>
    <row r="487" spans="2:12">
      <c r="B487" s="535">
        <v>70</v>
      </c>
      <c r="C487" s="550" t="s">
        <v>55</v>
      </c>
      <c r="D487" s="560">
        <f>市区町村別_歯科医療費!$D$75</f>
        <v>1191</v>
      </c>
      <c r="E487" s="221">
        <v>1101</v>
      </c>
      <c r="F487" s="237" t="s">
        <v>124</v>
      </c>
      <c r="G487" s="131">
        <v>513</v>
      </c>
      <c r="H487" s="131">
        <v>4083256.0873015798</v>
      </c>
      <c r="I487" s="131">
        <v>245</v>
      </c>
      <c r="J487" s="131">
        <f>IFERROR(H487/G487,"-")</f>
        <v>7959.5635230050284</v>
      </c>
      <c r="K487" s="131">
        <f>IFERROR(H487/I487,"-")</f>
        <v>16666.351376741142</v>
      </c>
      <c r="L487" s="99">
        <f>IFERROR(I487/$D$487,"-")</f>
        <v>0.20570948782535683</v>
      </c>
    </row>
    <row r="488" spans="2:12">
      <c r="B488" s="536"/>
      <c r="C488" s="551"/>
      <c r="D488" s="561"/>
      <c r="E488" s="220">
        <v>1102</v>
      </c>
      <c r="F488" s="238" t="s">
        <v>125</v>
      </c>
      <c r="G488" s="132">
        <v>2400</v>
      </c>
      <c r="H488" s="132">
        <v>19328384.456349202</v>
      </c>
      <c r="I488" s="132">
        <v>553</v>
      </c>
      <c r="J488" s="132">
        <f t="shared" ref="J488:J493" si="208">IFERROR(H488/G488,"-")</f>
        <v>8053.4935234788336</v>
      </c>
      <c r="K488" s="132">
        <f t="shared" ref="K488:K493" si="209">IFERROR(H488/I488,"-")</f>
        <v>34951.870626309588</v>
      </c>
      <c r="L488" s="100">
        <f t="shared" ref="L488:L493" si="210">IFERROR(I488/$D$487,"-")</f>
        <v>0.46431570109151971</v>
      </c>
    </row>
    <row r="489" spans="2:12" ht="24">
      <c r="B489" s="536"/>
      <c r="C489" s="551"/>
      <c r="D489" s="561"/>
      <c r="E489" s="220">
        <v>1103</v>
      </c>
      <c r="F489" s="239" t="s">
        <v>126</v>
      </c>
      <c r="G489" s="132">
        <v>1082</v>
      </c>
      <c r="H489" s="132">
        <v>11818107.138888801</v>
      </c>
      <c r="I489" s="132">
        <v>389</v>
      </c>
      <c r="J489" s="132">
        <f t="shared" si="208"/>
        <v>10922.465008215158</v>
      </c>
      <c r="K489" s="132">
        <f t="shared" si="209"/>
        <v>30380.738146243704</v>
      </c>
      <c r="L489" s="100">
        <f t="shared" si="210"/>
        <v>0.32661628883291349</v>
      </c>
    </row>
    <row r="490" spans="2:12" ht="24">
      <c r="B490" s="536"/>
      <c r="C490" s="551"/>
      <c r="D490" s="561"/>
      <c r="E490" s="220">
        <v>1113</v>
      </c>
      <c r="F490" s="239" t="s">
        <v>127</v>
      </c>
      <c r="G490" s="132">
        <v>617</v>
      </c>
      <c r="H490" s="132">
        <v>2462694.7976190401</v>
      </c>
      <c r="I490" s="132">
        <v>215</v>
      </c>
      <c r="J490" s="132">
        <f t="shared" si="208"/>
        <v>3991.4016168866128</v>
      </c>
      <c r="K490" s="132">
        <f t="shared" si="209"/>
        <v>11454.394407530419</v>
      </c>
      <c r="L490" s="101">
        <f t="shared" si="210"/>
        <v>0.18052057094878254</v>
      </c>
    </row>
    <row r="491" spans="2:12" ht="24">
      <c r="B491" s="536"/>
      <c r="C491" s="551"/>
      <c r="D491" s="561"/>
      <c r="E491" s="220">
        <v>1905</v>
      </c>
      <c r="F491" s="239" t="s">
        <v>128</v>
      </c>
      <c r="G491" s="132">
        <v>800</v>
      </c>
      <c r="H491" s="132">
        <v>5941648.6190476101</v>
      </c>
      <c r="I491" s="132">
        <v>295</v>
      </c>
      <c r="J491" s="132">
        <f t="shared" si="208"/>
        <v>7427.0607738095123</v>
      </c>
      <c r="K491" s="132">
        <f t="shared" si="209"/>
        <v>20141.181759483425</v>
      </c>
      <c r="L491" s="100">
        <f t="shared" si="210"/>
        <v>0.24769101595298068</v>
      </c>
    </row>
    <row r="492" spans="2:12">
      <c r="B492" s="536"/>
      <c r="C492" s="551"/>
      <c r="D492" s="561"/>
      <c r="E492" s="235" t="s">
        <v>238</v>
      </c>
      <c r="F492" s="236" t="s">
        <v>239</v>
      </c>
      <c r="G492" s="133">
        <v>314</v>
      </c>
      <c r="H492" s="133">
        <v>2189538.9007936399</v>
      </c>
      <c r="I492" s="133">
        <v>100</v>
      </c>
      <c r="J492" s="134">
        <f t="shared" si="208"/>
        <v>6973.0538241835666</v>
      </c>
      <c r="K492" s="134">
        <f t="shared" si="209"/>
        <v>21895.389007936399</v>
      </c>
      <c r="L492" s="167">
        <f t="shared" si="210"/>
        <v>8.3963056255247692E-2</v>
      </c>
    </row>
    <row r="493" spans="2:12">
      <c r="B493" s="537"/>
      <c r="C493" s="552"/>
      <c r="D493" s="562"/>
      <c r="E493" s="541" t="s">
        <v>134</v>
      </c>
      <c r="F493" s="542"/>
      <c r="G493" s="405">
        <v>2824</v>
      </c>
      <c r="H493" s="405">
        <v>45823629.999999903</v>
      </c>
      <c r="I493" s="405">
        <v>641</v>
      </c>
      <c r="J493" s="121">
        <f t="shared" si="208"/>
        <v>16226.497875354073</v>
      </c>
      <c r="K493" s="121">
        <f t="shared" si="209"/>
        <v>71487.722308892204</v>
      </c>
      <c r="L493" s="97">
        <f t="shared" si="210"/>
        <v>0.53820319059613775</v>
      </c>
    </row>
    <row r="494" spans="2:12">
      <c r="B494" s="535">
        <v>71</v>
      </c>
      <c r="C494" s="550" t="s">
        <v>56</v>
      </c>
      <c r="D494" s="560">
        <f>市区町村別_歯科医療費!$D$76</f>
        <v>3573</v>
      </c>
      <c r="E494" s="221">
        <v>1101</v>
      </c>
      <c r="F494" s="237" t="s">
        <v>124</v>
      </c>
      <c r="G494" s="131">
        <v>2047</v>
      </c>
      <c r="H494" s="131">
        <v>17045870.3820346</v>
      </c>
      <c r="I494" s="131">
        <v>955</v>
      </c>
      <c r="J494" s="131">
        <f>IFERROR(H494/G494,"-")</f>
        <v>8327.244935043771</v>
      </c>
      <c r="K494" s="131">
        <f>IFERROR(H494/I494,"-")</f>
        <v>17849.078934067642</v>
      </c>
      <c r="L494" s="99">
        <f>IFERROR(I494/$D$494,"-")</f>
        <v>0.26728239574587181</v>
      </c>
    </row>
    <row r="495" spans="2:12">
      <c r="B495" s="536"/>
      <c r="C495" s="551"/>
      <c r="D495" s="561"/>
      <c r="E495" s="220">
        <v>1102</v>
      </c>
      <c r="F495" s="238" t="s">
        <v>125</v>
      </c>
      <c r="G495" s="132">
        <v>6470</v>
      </c>
      <c r="H495" s="132">
        <v>47463437.122599602</v>
      </c>
      <c r="I495" s="132">
        <v>1440</v>
      </c>
      <c r="J495" s="132">
        <f t="shared" ref="J495:J500" si="211">IFERROR(H495/G495,"-")</f>
        <v>7335.925366707821</v>
      </c>
      <c r="K495" s="132">
        <f t="shared" ref="K495:K500" si="212">IFERROR(H495/I495,"-")</f>
        <v>32960.7202240275</v>
      </c>
      <c r="L495" s="100">
        <f t="shared" ref="L495:L500" si="213">IFERROR(I495/$D$494,"-")</f>
        <v>0.40302267002518893</v>
      </c>
    </row>
    <row r="496" spans="2:12" ht="24">
      <c r="B496" s="536"/>
      <c r="C496" s="551"/>
      <c r="D496" s="561"/>
      <c r="E496" s="220">
        <v>1103</v>
      </c>
      <c r="F496" s="239" t="s">
        <v>126</v>
      </c>
      <c r="G496" s="132">
        <v>3055</v>
      </c>
      <c r="H496" s="132">
        <v>29890619.045454498</v>
      </c>
      <c r="I496" s="132">
        <v>1075</v>
      </c>
      <c r="J496" s="132">
        <f t="shared" si="211"/>
        <v>9784.1633536675927</v>
      </c>
      <c r="K496" s="132">
        <f t="shared" si="212"/>
        <v>27805.227019027439</v>
      </c>
      <c r="L496" s="100">
        <f t="shared" si="213"/>
        <v>0.30086761824797087</v>
      </c>
    </row>
    <row r="497" spans="2:12" ht="24">
      <c r="B497" s="536"/>
      <c r="C497" s="551"/>
      <c r="D497" s="561"/>
      <c r="E497" s="220">
        <v>1113</v>
      </c>
      <c r="F497" s="239" t="s">
        <v>127</v>
      </c>
      <c r="G497" s="132">
        <v>810</v>
      </c>
      <c r="H497" s="132">
        <v>3992728.7354312302</v>
      </c>
      <c r="I497" s="132">
        <v>292</v>
      </c>
      <c r="J497" s="132">
        <f t="shared" si="211"/>
        <v>4929.294735100284</v>
      </c>
      <c r="K497" s="132">
        <f t="shared" si="212"/>
        <v>13673.728545997363</v>
      </c>
      <c r="L497" s="101">
        <f t="shared" si="213"/>
        <v>8.1724041421774418E-2</v>
      </c>
    </row>
    <row r="498" spans="2:12" ht="24">
      <c r="B498" s="536"/>
      <c r="C498" s="551"/>
      <c r="D498" s="561"/>
      <c r="E498" s="220">
        <v>1905</v>
      </c>
      <c r="F498" s="239" t="s">
        <v>128</v>
      </c>
      <c r="G498" s="132">
        <v>3408</v>
      </c>
      <c r="H498" s="132">
        <v>22204597.783910502</v>
      </c>
      <c r="I498" s="132">
        <v>1023</v>
      </c>
      <c r="J498" s="132">
        <f t="shared" si="211"/>
        <v>6515.4336220394662</v>
      </c>
      <c r="K498" s="132">
        <f t="shared" si="212"/>
        <v>21705.374177820628</v>
      </c>
      <c r="L498" s="100">
        <f t="shared" si="213"/>
        <v>0.28631402183039462</v>
      </c>
    </row>
    <row r="499" spans="2:12">
      <c r="B499" s="536"/>
      <c r="C499" s="551"/>
      <c r="D499" s="561"/>
      <c r="E499" s="235" t="s">
        <v>238</v>
      </c>
      <c r="F499" s="236" t="s">
        <v>239</v>
      </c>
      <c r="G499" s="133">
        <v>425</v>
      </c>
      <c r="H499" s="133">
        <v>6836436.9305694196</v>
      </c>
      <c r="I499" s="133">
        <v>170</v>
      </c>
      <c r="J499" s="134">
        <f t="shared" si="211"/>
        <v>16085.733954280988</v>
      </c>
      <c r="K499" s="134">
        <f t="shared" si="212"/>
        <v>40214.334885702468</v>
      </c>
      <c r="L499" s="167">
        <f t="shared" si="213"/>
        <v>4.7579065211307024E-2</v>
      </c>
    </row>
    <row r="500" spans="2:12">
      <c r="B500" s="537"/>
      <c r="C500" s="552"/>
      <c r="D500" s="562"/>
      <c r="E500" s="541" t="s">
        <v>134</v>
      </c>
      <c r="F500" s="542"/>
      <c r="G500" s="405">
        <v>7768</v>
      </c>
      <c r="H500" s="405">
        <v>127433689.999999</v>
      </c>
      <c r="I500" s="405">
        <v>1721</v>
      </c>
      <c r="J500" s="118">
        <f t="shared" si="211"/>
        <v>16404.954943357236</v>
      </c>
      <c r="K500" s="118">
        <f t="shared" si="212"/>
        <v>74046.304474142366</v>
      </c>
      <c r="L500" s="165">
        <f t="shared" si="213"/>
        <v>0.48166806605093759</v>
      </c>
    </row>
    <row r="501" spans="2:12">
      <c r="B501" s="535">
        <v>72</v>
      </c>
      <c r="C501" s="550" t="s">
        <v>32</v>
      </c>
      <c r="D501" s="560">
        <f>市区町村別_歯科医療費!$D$77</f>
        <v>2211</v>
      </c>
      <c r="E501" s="221">
        <v>1101</v>
      </c>
      <c r="F501" s="237" t="s">
        <v>124</v>
      </c>
      <c r="G501" s="131">
        <v>1142</v>
      </c>
      <c r="H501" s="131">
        <v>9870396.7764457706</v>
      </c>
      <c r="I501" s="131">
        <v>551</v>
      </c>
      <c r="J501" s="131">
        <f>IFERROR(H501/G501,"-")</f>
        <v>8643.0794890068046</v>
      </c>
      <c r="K501" s="131">
        <f>IFERROR(H501/I501,"-")</f>
        <v>17913.605764874355</v>
      </c>
      <c r="L501" s="99">
        <f>IFERROR(I501/$D$501,"-")</f>
        <v>0.24920850293984623</v>
      </c>
    </row>
    <row r="502" spans="2:12">
      <c r="B502" s="536"/>
      <c r="C502" s="551"/>
      <c r="D502" s="561"/>
      <c r="E502" s="220">
        <v>1102</v>
      </c>
      <c r="F502" s="238" t="s">
        <v>125</v>
      </c>
      <c r="G502" s="132">
        <v>4595</v>
      </c>
      <c r="H502" s="132">
        <v>37896327.428349398</v>
      </c>
      <c r="I502" s="132">
        <v>994</v>
      </c>
      <c r="J502" s="132">
        <f t="shared" ref="J502:J507" si="214">IFERROR(H502/G502,"-")</f>
        <v>8247.2965023611305</v>
      </c>
      <c r="K502" s="132">
        <f t="shared" ref="K502:K507" si="215">IFERROR(H502/I502,"-")</f>
        <v>38125.077895723742</v>
      </c>
      <c r="L502" s="100">
        <f t="shared" ref="L502:L507" si="216">IFERROR(I502/$D$501,"-")</f>
        <v>0.4495703301673451</v>
      </c>
    </row>
    <row r="503" spans="2:12" ht="24">
      <c r="B503" s="536"/>
      <c r="C503" s="551"/>
      <c r="D503" s="561"/>
      <c r="E503" s="220">
        <v>1103</v>
      </c>
      <c r="F503" s="239" t="s">
        <v>126</v>
      </c>
      <c r="G503" s="132">
        <v>1918</v>
      </c>
      <c r="H503" s="132">
        <v>22730140.387418099</v>
      </c>
      <c r="I503" s="132">
        <v>673</v>
      </c>
      <c r="J503" s="132">
        <f t="shared" si="214"/>
        <v>11850.959534628832</v>
      </c>
      <c r="K503" s="132">
        <f t="shared" si="215"/>
        <v>33774.35421607444</v>
      </c>
      <c r="L503" s="100">
        <f t="shared" si="216"/>
        <v>0.30438715513342379</v>
      </c>
    </row>
    <row r="504" spans="2:12" ht="24">
      <c r="B504" s="536"/>
      <c r="C504" s="551"/>
      <c r="D504" s="561"/>
      <c r="E504" s="220">
        <v>1113</v>
      </c>
      <c r="F504" s="239" t="s">
        <v>127</v>
      </c>
      <c r="G504" s="132">
        <v>810</v>
      </c>
      <c r="H504" s="132">
        <v>4429615.6219336204</v>
      </c>
      <c r="I504" s="132">
        <v>271</v>
      </c>
      <c r="J504" s="132">
        <f t="shared" si="214"/>
        <v>5468.6612616464454</v>
      </c>
      <c r="K504" s="132">
        <f t="shared" si="215"/>
        <v>16345.445099386054</v>
      </c>
      <c r="L504" s="101">
        <f t="shared" si="216"/>
        <v>0.12256897331524197</v>
      </c>
    </row>
    <row r="505" spans="2:12" ht="24">
      <c r="B505" s="536"/>
      <c r="C505" s="551"/>
      <c r="D505" s="561"/>
      <c r="E505" s="220">
        <v>1905</v>
      </c>
      <c r="F505" s="239" t="s">
        <v>128</v>
      </c>
      <c r="G505" s="132">
        <v>2583</v>
      </c>
      <c r="H505" s="132">
        <v>16936206.9489954</v>
      </c>
      <c r="I505" s="132">
        <v>725</v>
      </c>
      <c r="J505" s="132">
        <f t="shared" si="214"/>
        <v>6556.7971153679446</v>
      </c>
      <c r="K505" s="132">
        <f t="shared" si="215"/>
        <v>23360.285446890208</v>
      </c>
      <c r="L505" s="100">
        <f t="shared" si="216"/>
        <v>0.3279059249208503</v>
      </c>
    </row>
    <row r="506" spans="2:12">
      <c r="B506" s="536"/>
      <c r="C506" s="551"/>
      <c r="D506" s="561"/>
      <c r="E506" s="235" t="s">
        <v>238</v>
      </c>
      <c r="F506" s="236" t="s">
        <v>239</v>
      </c>
      <c r="G506" s="133">
        <v>352</v>
      </c>
      <c r="H506" s="133">
        <v>2958192.8368575801</v>
      </c>
      <c r="I506" s="133">
        <v>151</v>
      </c>
      <c r="J506" s="134">
        <f t="shared" si="214"/>
        <v>8403.9569228908531</v>
      </c>
      <c r="K506" s="134">
        <f t="shared" si="215"/>
        <v>19590.681038791921</v>
      </c>
      <c r="L506" s="167">
        <f t="shared" si="216"/>
        <v>6.8294889190411573E-2</v>
      </c>
    </row>
    <row r="507" spans="2:12">
      <c r="B507" s="537"/>
      <c r="C507" s="552"/>
      <c r="D507" s="562"/>
      <c r="E507" s="541" t="s">
        <v>134</v>
      </c>
      <c r="F507" s="542"/>
      <c r="G507" s="405">
        <v>5395</v>
      </c>
      <c r="H507" s="405">
        <v>94820879.999999896</v>
      </c>
      <c r="I507" s="405">
        <v>1142</v>
      </c>
      <c r="J507" s="121">
        <f t="shared" si="214"/>
        <v>17575.696014828525</v>
      </c>
      <c r="K507" s="121">
        <f t="shared" si="215"/>
        <v>83030.542907180294</v>
      </c>
      <c r="L507" s="97">
        <f t="shared" si="216"/>
        <v>0.51650836725463589</v>
      </c>
    </row>
    <row r="508" spans="2:12">
      <c r="B508" s="535">
        <v>73</v>
      </c>
      <c r="C508" s="550" t="s">
        <v>33</v>
      </c>
      <c r="D508" s="560">
        <f>市区町村別_歯科医療費!$D$78</f>
        <v>3021</v>
      </c>
      <c r="E508" s="221">
        <v>1101</v>
      </c>
      <c r="F508" s="237" t="s">
        <v>124</v>
      </c>
      <c r="G508" s="131">
        <v>1408</v>
      </c>
      <c r="H508" s="131">
        <v>11253590.158730101</v>
      </c>
      <c r="I508" s="131">
        <v>756</v>
      </c>
      <c r="J508" s="131">
        <f>IFERROR(H508/G508,"-")</f>
        <v>7992.6066468253557</v>
      </c>
      <c r="K508" s="131">
        <f>IFERROR(H508/I508,"-")</f>
        <v>14885.701268161509</v>
      </c>
      <c r="L508" s="99">
        <f>IFERROR(I508/$D$508,"-")</f>
        <v>0.25024826216484608</v>
      </c>
    </row>
    <row r="509" spans="2:12">
      <c r="B509" s="536"/>
      <c r="C509" s="551"/>
      <c r="D509" s="561"/>
      <c r="E509" s="220">
        <v>1102</v>
      </c>
      <c r="F509" s="238" t="s">
        <v>125</v>
      </c>
      <c r="G509" s="132">
        <v>6878</v>
      </c>
      <c r="H509" s="132">
        <v>52319236.099872299</v>
      </c>
      <c r="I509" s="132">
        <v>1458</v>
      </c>
      <c r="J509" s="132">
        <f t="shared" ref="J509:J514" si="217">IFERROR(H509/G509,"-")</f>
        <v>7606.7513957360134</v>
      </c>
      <c r="K509" s="132">
        <f t="shared" ref="K509:K514" si="218">IFERROR(H509/I509,"-")</f>
        <v>35884.24972556399</v>
      </c>
      <c r="L509" s="100">
        <f t="shared" ref="L509:L514" si="219">IFERROR(I509/$D$508,"-")</f>
        <v>0.4826216484607746</v>
      </c>
    </row>
    <row r="510" spans="2:12" ht="24">
      <c r="B510" s="536"/>
      <c r="C510" s="551"/>
      <c r="D510" s="561"/>
      <c r="E510" s="220">
        <v>1103</v>
      </c>
      <c r="F510" s="239" t="s">
        <v>126</v>
      </c>
      <c r="G510" s="132">
        <v>3124</v>
      </c>
      <c r="H510" s="132">
        <v>31725419.8844488</v>
      </c>
      <c r="I510" s="132">
        <v>1006</v>
      </c>
      <c r="J510" s="132">
        <f t="shared" si="217"/>
        <v>10155.384085931115</v>
      </c>
      <c r="K510" s="132">
        <f t="shared" si="218"/>
        <v>31536.202668438171</v>
      </c>
      <c r="L510" s="100">
        <f t="shared" si="219"/>
        <v>0.33300231711353856</v>
      </c>
    </row>
    <row r="511" spans="2:12" ht="24">
      <c r="B511" s="536"/>
      <c r="C511" s="551"/>
      <c r="D511" s="561"/>
      <c r="E511" s="220">
        <v>1113</v>
      </c>
      <c r="F511" s="239" t="s">
        <v>127</v>
      </c>
      <c r="G511" s="132">
        <v>1412</v>
      </c>
      <c r="H511" s="132">
        <v>6991534.9100066498</v>
      </c>
      <c r="I511" s="132">
        <v>450</v>
      </c>
      <c r="J511" s="132">
        <f t="shared" si="217"/>
        <v>4951.5119759253894</v>
      </c>
      <c r="K511" s="132">
        <f t="shared" si="218"/>
        <v>15536.744244459222</v>
      </c>
      <c r="L511" s="101">
        <f t="shared" si="219"/>
        <v>0.14895729890764647</v>
      </c>
    </row>
    <row r="512" spans="2:12" ht="24">
      <c r="B512" s="536"/>
      <c r="C512" s="551"/>
      <c r="D512" s="561"/>
      <c r="E512" s="220">
        <v>1905</v>
      </c>
      <c r="F512" s="239" t="s">
        <v>128</v>
      </c>
      <c r="G512" s="132">
        <v>2883</v>
      </c>
      <c r="H512" s="132">
        <v>19042429.0122655</v>
      </c>
      <c r="I512" s="132">
        <v>835</v>
      </c>
      <c r="J512" s="132">
        <f t="shared" si="217"/>
        <v>6605.0742324889006</v>
      </c>
      <c r="K512" s="132">
        <f t="shared" si="218"/>
        <v>22805.304206305987</v>
      </c>
      <c r="L512" s="100">
        <f t="shared" si="219"/>
        <v>0.27639854352863291</v>
      </c>
    </row>
    <row r="513" spans="2:12">
      <c r="B513" s="536"/>
      <c r="C513" s="551"/>
      <c r="D513" s="561"/>
      <c r="E513" s="235" t="s">
        <v>238</v>
      </c>
      <c r="F513" s="236" t="s">
        <v>239</v>
      </c>
      <c r="G513" s="133">
        <v>363</v>
      </c>
      <c r="H513" s="133">
        <v>2606849.9346764302</v>
      </c>
      <c r="I513" s="133">
        <v>139</v>
      </c>
      <c r="J513" s="134">
        <f t="shared" si="217"/>
        <v>7181.4047787229483</v>
      </c>
      <c r="K513" s="134">
        <f t="shared" si="218"/>
        <v>18754.316076808849</v>
      </c>
      <c r="L513" s="167">
        <f t="shared" si="219"/>
        <v>4.6011254551473021E-2</v>
      </c>
    </row>
    <row r="514" spans="2:12">
      <c r="B514" s="537"/>
      <c r="C514" s="552"/>
      <c r="D514" s="562"/>
      <c r="E514" s="541" t="s">
        <v>134</v>
      </c>
      <c r="F514" s="542"/>
      <c r="G514" s="405">
        <v>8048</v>
      </c>
      <c r="H514" s="405">
        <v>123939059.999999</v>
      </c>
      <c r="I514" s="405">
        <v>1652</v>
      </c>
      <c r="J514" s="118">
        <f t="shared" si="217"/>
        <v>15399.982604373634</v>
      </c>
      <c r="K514" s="118">
        <f t="shared" si="218"/>
        <v>75023.644067796005</v>
      </c>
      <c r="L514" s="165">
        <f t="shared" si="219"/>
        <v>0.5468387951009599</v>
      </c>
    </row>
    <row r="515" spans="2:12">
      <c r="B515" s="535">
        <v>74</v>
      </c>
      <c r="C515" s="550" t="s">
        <v>34</v>
      </c>
      <c r="D515" s="560">
        <f>市区町村別_歯科医療費!$D$79</f>
        <v>1391</v>
      </c>
      <c r="E515" s="221">
        <v>1101</v>
      </c>
      <c r="F515" s="237" t="s">
        <v>124</v>
      </c>
      <c r="G515" s="131">
        <v>570</v>
      </c>
      <c r="H515" s="131">
        <v>4426917.9407814303</v>
      </c>
      <c r="I515" s="131">
        <v>290</v>
      </c>
      <c r="J515" s="131">
        <f>IFERROR(H515/G515,"-")</f>
        <v>7766.5227031253162</v>
      </c>
      <c r="K515" s="131">
        <f>IFERROR(H515/I515,"-")</f>
        <v>15265.234278556656</v>
      </c>
      <c r="L515" s="99">
        <f>IFERROR(I515/$D$515,"-")</f>
        <v>0.20848310567936737</v>
      </c>
    </row>
    <row r="516" spans="2:12">
      <c r="B516" s="536"/>
      <c r="C516" s="551"/>
      <c r="D516" s="561"/>
      <c r="E516" s="220">
        <v>1102</v>
      </c>
      <c r="F516" s="238" t="s">
        <v>125</v>
      </c>
      <c r="G516" s="132">
        <v>2363</v>
      </c>
      <c r="H516" s="132">
        <v>17509330.7145909</v>
      </c>
      <c r="I516" s="132">
        <v>547</v>
      </c>
      <c r="J516" s="132">
        <f t="shared" ref="J516:J521" si="220">IFERROR(H516/G516,"-")</f>
        <v>7409.7887069787976</v>
      </c>
      <c r="K516" s="132">
        <f t="shared" ref="K516:K521" si="221">IFERROR(H516/I516,"-")</f>
        <v>32009.745364882816</v>
      </c>
      <c r="L516" s="100">
        <f t="shared" ref="L516:L521" si="222">IFERROR(I516/$D$515,"-")</f>
        <v>0.39324227174694465</v>
      </c>
    </row>
    <row r="517" spans="2:12" ht="24">
      <c r="B517" s="536"/>
      <c r="C517" s="551"/>
      <c r="D517" s="561"/>
      <c r="E517" s="220">
        <v>1103</v>
      </c>
      <c r="F517" s="239" t="s">
        <v>126</v>
      </c>
      <c r="G517" s="132">
        <v>1254</v>
      </c>
      <c r="H517" s="132">
        <v>12474179.6071428</v>
      </c>
      <c r="I517" s="132">
        <v>403</v>
      </c>
      <c r="J517" s="132">
        <f t="shared" si="220"/>
        <v>9947.5116484392347</v>
      </c>
      <c r="K517" s="132">
        <f t="shared" si="221"/>
        <v>30953.299273307199</v>
      </c>
      <c r="L517" s="100">
        <f t="shared" si="222"/>
        <v>0.28971962616822428</v>
      </c>
    </row>
    <row r="518" spans="2:12" ht="24">
      <c r="B518" s="536"/>
      <c r="C518" s="551"/>
      <c r="D518" s="561"/>
      <c r="E518" s="220">
        <v>1113</v>
      </c>
      <c r="F518" s="239" t="s">
        <v>127</v>
      </c>
      <c r="G518" s="132">
        <v>477</v>
      </c>
      <c r="H518" s="132">
        <v>2594224.3302808199</v>
      </c>
      <c r="I518" s="132">
        <v>177</v>
      </c>
      <c r="J518" s="132">
        <f t="shared" si="220"/>
        <v>5438.6254303581127</v>
      </c>
      <c r="K518" s="132">
        <f t="shared" si="221"/>
        <v>14656.634634354914</v>
      </c>
      <c r="L518" s="101">
        <f>IFERROR(I518/$D$515,"-")</f>
        <v>0.12724658519051044</v>
      </c>
    </row>
    <row r="519" spans="2:12" ht="24">
      <c r="B519" s="536"/>
      <c r="C519" s="551"/>
      <c r="D519" s="561"/>
      <c r="E519" s="220">
        <v>1905</v>
      </c>
      <c r="F519" s="239" t="s">
        <v>128</v>
      </c>
      <c r="G519" s="132">
        <v>1075</v>
      </c>
      <c r="H519" s="132">
        <v>6339733.5439560404</v>
      </c>
      <c r="I519" s="132">
        <v>335</v>
      </c>
      <c r="J519" s="132">
        <f t="shared" si="220"/>
        <v>5897.4265525172468</v>
      </c>
      <c r="K519" s="132">
        <f t="shared" si="221"/>
        <v>18924.57774315236</v>
      </c>
      <c r="L519" s="100">
        <f t="shared" si="222"/>
        <v>0.24083393242271747</v>
      </c>
    </row>
    <row r="520" spans="2:12">
      <c r="B520" s="536"/>
      <c r="C520" s="551"/>
      <c r="D520" s="561"/>
      <c r="E520" s="235" t="s">
        <v>238</v>
      </c>
      <c r="F520" s="236" t="s">
        <v>239</v>
      </c>
      <c r="G520" s="133">
        <v>212</v>
      </c>
      <c r="H520" s="133">
        <v>1603023.86324786</v>
      </c>
      <c r="I520" s="133">
        <v>96</v>
      </c>
      <c r="J520" s="134">
        <f t="shared" si="220"/>
        <v>7561.4333172068864</v>
      </c>
      <c r="K520" s="134">
        <f t="shared" si="221"/>
        <v>16698.165242165207</v>
      </c>
      <c r="L520" s="167">
        <f t="shared" si="222"/>
        <v>6.9015097052480226E-2</v>
      </c>
    </row>
    <row r="521" spans="2:12" ht="14.25" thickBot="1">
      <c r="B521" s="537"/>
      <c r="C521" s="552"/>
      <c r="D521" s="561"/>
      <c r="E521" s="566" t="s">
        <v>134</v>
      </c>
      <c r="F521" s="567"/>
      <c r="G521" s="405">
        <v>2874</v>
      </c>
      <c r="H521" s="405">
        <v>44947409.999999903</v>
      </c>
      <c r="I521" s="405">
        <v>658</v>
      </c>
      <c r="J521" s="118">
        <f t="shared" si="220"/>
        <v>15639.32150313149</v>
      </c>
      <c r="K521" s="118">
        <f t="shared" si="221"/>
        <v>68309.133738601682</v>
      </c>
      <c r="L521" s="165">
        <f t="shared" si="222"/>
        <v>0.47304097771387493</v>
      </c>
    </row>
    <row r="522" spans="2:12" ht="14.25" thickTop="1">
      <c r="B522" s="553" t="s">
        <v>122</v>
      </c>
      <c r="C522" s="554"/>
      <c r="D522" s="563">
        <f>市区町村別_歯科医療費!$D$80</f>
        <v>1303145</v>
      </c>
      <c r="E522" s="222">
        <v>1101</v>
      </c>
      <c r="F522" s="240" t="s">
        <v>124</v>
      </c>
      <c r="G522" s="135">
        <f>中分類別歯科医療費!D4</f>
        <v>755147</v>
      </c>
      <c r="H522" s="135">
        <f>中分類別歯科医療費!E4</f>
        <v>6162587385.5239296</v>
      </c>
      <c r="I522" s="135">
        <f>中分類別歯科医療費!F4</f>
        <v>348675</v>
      </c>
      <c r="J522" s="135">
        <f>中分類別歯科医療費!G4</f>
        <v>8160.7784782617555</v>
      </c>
      <c r="K522" s="135">
        <f>中分類別歯科医療費!H4</f>
        <v>17674.302389112869</v>
      </c>
      <c r="L522" s="103">
        <f>中分類別歯科医療費!I4</f>
        <v>0.2675642388222339</v>
      </c>
    </row>
    <row r="523" spans="2:12">
      <c r="B523" s="555"/>
      <c r="C523" s="556"/>
      <c r="D523" s="564"/>
      <c r="E523" s="220">
        <v>1102</v>
      </c>
      <c r="F523" s="238" t="s">
        <v>125</v>
      </c>
      <c r="G523" s="132">
        <f>中分類別歯科医療費!D5</f>
        <v>3109608</v>
      </c>
      <c r="H523" s="132">
        <f>中分類別歯科医療費!E5</f>
        <v>24612310549.8615</v>
      </c>
      <c r="I523" s="132">
        <f>中分類別歯科医療費!F5</f>
        <v>640088</v>
      </c>
      <c r="J523" s="132">
        <f>中分類別歯科医療費!G5</f>
        <v>7914.9238585254152</v>
      </c>
      <c r="K523" s="132">
        <f>中分類別歯科医療費!H5</f>
        <v>38451.448160036591</v>
      </c>
      <c r="L523" s="100">
        <f>中分類別歯科医療費!I5</f>
        <v>0.49118708969454666</v>
      </c>
    </row>
    <row r="524" spans="2:12" ht="24">
      <c r="B524" s="555"/>
      <c r="C524" s="556"/>
      <c r="D524" s="564"/>
      <c r="E524" s="220">
        <v>1103</v>
      </c>
      <c r="F524" s="239" t="s">
        <v>126</v>
      </c>
      <c r="G524" s="132">
        <f>中分類別歯科医療費!D6</f>
        <v>1340009</v>
      </c>
      <c r="H524" s="132">
        <f>中分類別歯科医療費!E6</f>
        <v>13656463391.6367</v>
      </c>
      <c r="I524" s="132">
        <f>中分類別歯科医療費!F6</f>
        <v>425354</v>
      </c>
      <c r="J524" s="132">
        <f>中分類別歯科医療費!G6</f>
        <v>10191.322141595094</v>
      </c>
      <c r="K524" s="132">
        <f>中分類別歯科医療費!H6</f>
        <v>32106.112535997545</v>
      </c>
      <c r="L524" s="100">
        <f>中分類別歯科医療費!I6</f>
        <v>0.32640573382087179</v>
      </c>
    </row>
    <row r="525" spans="2:12" ht="24">
      <c r="B525" s="555"/>
      <c r="C525" s="556"/>
      <c r="D525" s="564"/>
      <c r="E525" s="220">
        <v>1113</v>
      </c>
      <c r="F525" s="239" t="s">
        <v>127</v>
      </c>
      <c r="G525" s="132">
        <f>中分類別歯科医療費!D7</f>
        <v>552164</v>
      </c>
      <c r="H525" s="132">
        <f>中分類別歯科医療費!E7</f>
        <v>2870071985.6313701</v>
      </c>
      <c r="I525" s="132">
        <f>中分類別歯科医療費!F7</f>
        <v>168506</v>
      </c>
      <c r="J525" s="132">
        <f>中分類別歯科医療費!G7</f>
        <v>5197.8614788928107</v>
      </c>
      <c r="K525" s="132">
        <f>中分類別歯科医療費!H7</f>
        <v>17032.461666833049</v>
      </c>
      <c r="L525" s="101">
        <f>中分類別歯科医療費!I7</f>
        <v>0.12930717610089437</v>
      </c>
    </row>
    <row r="526" spans="2:12" ht="24">
      <c r="B526" s="555"/>
      <c r="C526" s="556"/>
      <c r="D526" s="564"/>
      <c r="E526" s="220">
        <v>1905</v>
      </c>
      <c r="F526" s="239" t="s">
        <v>128</v>
      </c>
      <c r="G526" s="132">
        <f>中分類別歯科医療費!D8</f>
        <v>1287363</v>
      </c>
      <c r="H526" s="132">
        <f>中分類別歯科医療費!E8</f>
        <v>7874554850.1231699</v>
      </c>
      <c r="I526" s="132">
        <f>中分類別歯科医療費!F8</f>
        <v>378090</v>
      </c>
      <c r="J526" s="132">
        <f>中分類別歯科医療費!G8</f>
        <v>6116.8099829831754</v>
      </c>
      <c r="K526" s="132">
        <f>中分類別歯科医療費!H8</f>
        <v>20827.196831768018</v>
      </c>
      <c r="L526" s="100">
        <f>中分類別歯科医療費!I8</f>
        <v>0.29013655425911927</v>
      </c>
    </row>
    <row r="527" spans="2:12">
      <c r="B527" s="555"/>
      <c r="C527" s="556"/>
      <c r="D527" s="564"/>
      <c r="E527" s="235" t="s">
        <v>238</v>
      </c>
      <c r="F527" s="236" t="s">
        <v>239</v>
      </c>
      <c r="G527" s="133">
        <f>中分類別歯科医療費!D9</f>
        <v>314834</v>
      </c>
      <c r="H527" s="133">
        <f>中分類別歯科医療費!E9</f>
        <v>2756823697.2232099</v>
      </c>
      <c r="I527" s="133">
        <f>中分類別歯科医療費!F9</f>
        <v>111638</v>
      </c>
      <c r="J527" s="134">
        <f>中分類別歯科医療費!G9</f>
        <v>8756.4357636824807</v>
      </c>
      <c r="K527" s="134">
        <f>中分類別歯科医療費!H9</f>
        <v>24694.312843504988</v>
      </c>
      <c r="L527" s="167">
        <f>中分類別歯科医療費!I9</f>
        <v>8.5668133630562984E-2</v>
      </c>
    </row>
    <row r="528" spans="2:12">
      <c r="B528" s="557"/>
      <c r="C528" s="558"/>
      <c r="D528" s="565"/>
      <c r="E528" s="541" t="s">
        <v>134</v>
      </c>
      <c r="F528" s="542"/>
      <c r="G528" s="121">
        <f>中分類別歯科医療費!D10</f>
        <v>3578920</v>
      </c>
      <c r="H528" s="121">
        <f>中分類別歯科医療費!E10</f>
        <v>57932811859.999901</v>
      </c>
      <c r="I528" s="121">
        <f>中分類別歯科医療費!F10</f>
        <v>721791</v>
      </c>
      <c r="J528" s="121">
        <f>中分類別歯科医療費!G10</f>
        <v>16187.232980899238</v>
      </c>
      <c r="K528" s="121">
        <f>中分類別歯科医療費!H10</f>
        <v>80262.585512980761</v>
      </c>
      <c r="L528" s="97">
        <f>中分類別歯科医療費!I10</f>
        <v>0.5538838732451109</v>
      </c>
    </row>
  </sheetData>
  <mergeCells count="300">
    <mergeCell ref="E3:F3"/>
    <mergeCell ref="B4:B10"/>
    <mergeCell ref="C4:C10"/>
    <mergeCell ref="B11:B17"/>
    <mergeCell ref="C11:C17"/>
    <mergeCell ref="B60:B66"/>
    <mergeCell ref="C60:C66"/>
    <mergeCell ref="B256:B262"/>
    <mergeCell ref="B305:B311"/>
    <mergeCell ref="C305:C311"/>
    <mergeCell ref="B158:B164"/>
    <mergeCell ref="C158:C164"/>
    <mergeCell ref="B165:B171"/>
    <mergeCell ref="C165:C171"/>
    <mergeCell ref="B228:B234"/>
    <mergeCell ref="C228:C234"/>
    <mergeCell ref="B214:B220"/>
    <mergeCell ref="C214:C220"/>
    <mergeCell ref="B221:B227"/>
    <mergeCell ref="C221:C227"/>
    <mergeCell ref="C256:C262"/>
    <mergeCell ref="B263:B269"/>
    <mergeCell ref="C263:C269"/>
    <mergeCell ref="B270:B276"/>
    <mergeCell ref="C270:C276"/>
    <mergeCell ref="B284:B290"/>
    <mergeCell ref="C284:C290"/>
    <mergeCell ref="C494:C500"/>
    <mergeCell ref="B473:B479"/>
    <mergeCell ref="B487:B493"/>
    <mergeCell ref="C487:C493"/>
    <mergeCell ref="B494:B500"/>
    <mergeCell ref="C473:C479"/>
    <mergeCell ref="B480:B486"/>
    <mergeCell ref="C291:C297"/>
    <mergeCell ref="B298:B304"/>
    <mergeCell ref="C298:C304"/>
    <mergeCell ref="C354:C360"/>
    <mergeCell ref="B389:B395"/>
    <mergeCell ref="C389:C395"/>
    <mergeCell ref="B375:B381"/>
    <mergeCell ref="C375:C381"/>
    <mergeCell ref="B382:B388"/>
    <mergeCell ref="C382:C388"/>
    <mergeCell ref="B515:B521"/>
    <mergeCell ref="C515:C521"/>
    <mergeCell ref="B130:B136"/>
    <mergeCell ref="C130:C136"/>
    <mergeCell ref="B137:B143"/>
    <mergeCell ref="C137:C143"/>
    <mergeCell ref="B410:B416"/>
    <mergeCell ref="C410:C416"/>
    <mergeCell ref="B417:B423"/>
    <mergeCell ref="C417:C423"/>
    <mergeCell ref="B242:B248"/>
    <mergeCell ref="C242:C248"/>
    <mergeCell ref="B403:B409"/>
    <mergeCell ref="C403:C409"/>
    <mergeCell ref="B249:B255"/>
    <mergeCell ref="C249:C255"/>
    <mergeCell ref="C179:C185"/>
    <mergeCell ref="B277:B283"/>
    <mergeCell ref="C277:C283"/>
    <mergeCell ref="B235:B241"/>
    <mergeCell ref="C235:C241"/>
    <mergeCell ref="B193:B199"/>
    <mergeCell ref="C193:C199"/>
    <mergeCell ref="B172:B178"/>
    <mergeCell ref="B67:B73"/>
    <mergeCell ref="C67:C73"/>
    <mergeCell ref="B116:B122"/>
    <mergeCell ref="C116:C122"/>
    <mergeCell ref="B123:B129"/>
    <mergeCell ref="C123:C129"/>
    <mergeCell ref="B522:C528"/>
    <mergeCell ref="B424:B430"/>
    <mergeCell ref="C424:C430"/>
    <mergeCell ref="B431:B437"/>
    <mergeCell ref="C431:C437"/>
    <mergeCell ref="B501:B507"/>
    <mergeCell ref="C501:C507"/>
    <mergeCell ref="B445:B451"/>
    <mergeCell ref="C445:C451"/>
    <mergeCell ref="B452:B458"/>
    <mergeCell ref="B508:B514"/>
    <mergeCell ref="C508:C514"/>
    <mergeCell ref="B438:B444"/>
    <mergeCell ref="C438:C444"/>
    <mergeCell ref="C452:C458"/>
    <mergeCell ref="B459:B465"/>
    <mergeCell ref="C459:C465"/>
    <mergeCell ref="B466:B472"/>
    <mergeCell ref="B18:B24"/>
    <mergeCell ref="C18:C24"/>
    <mergeCell ref="B25:B31"/>
    <mergeCell ref="C25:C31"/>
    <mergeCell ref="B46:B52"/>
    <mergeCell ref="C46:C52"/>
    <mergeCell ref="B53:B59"/>
    <mergeCell ref="C53:C59"/>
    <mergeCell ref="B32:B38"/>
    <mergeCell ref="C32:C38"/>
    <mergeCell ref="B39:B45"/>
    <mergeCell ref="C39:C45"/>
    <mergeCell ref="E73:F73"/>
    <mergeCell ref="E80:F80"/>
    <mergeCell ref="E87:F87"/>
    <mergeCell ref="B102:B108"/>
    <mergeCell ref="C102:C108"/>
    <mergeCell ref="B109:B115"/>
    <mergeCell ref="C109:C115"/>
    <mergeCell ref="B88:B94"/>
    <mergeCell ref="C88:C94"/>
    <mergeCell ref="B95:B101"/>
    <mergeCell ref="C95:C101"/>
    <mergeCell ref="E94:F94"/>
    <mergeCell ref="B74:B80"/>
    <mergeCell ref="C74:C80"/>
    <mergeCell ref="B81:B87"/>
    <mergeCell ref="C81:C87"/>
    <mergeCell ref="E115:F115"/>
    <mergeCell ref="E108:F108"/>
    <mergeCell ref="E101:F101"/>
    <mergeCell ref="D67:D73"/>
    <mergeCell ref="D74:D80"/>
    <mergeCell ref="D81:D87"/>
    <mergeCell ref="D88:D94"/>
    <mergeCell ref="D95:D101"/>
    <mergeCell ref="C172:C178"/>
    <mergeCell ref="B179:B185"/>
    <mergeCell ref="B144:B150"/>
    <mergeCell ref="C144:C150"/>
    <mergeCell ref="B151:B157"/>
    <mergeCell ref="C151:C157"/>
    <mergeCell ref="B186:B192"/>
    <mergeCell ref="C186:C192"/>
    <mergeCell ref="B200:B206"/>
    <mergeCell ref="C200:C206"/>
    <mergeCell ref="B207:B213"/>
    <mergeCell ref="C207:C213"/>
    <mergeCell ref="C480:C486"/>
    <mergeCell ref="B396:B402"/>
    <mergeCell ref="C396:C402"/>
    <mergeCell ref="B333:B339"/>
    <mergeCell ref="C333:C339"/>
    <mergeCell ref="B340:B346"/>
    <mergeCell ref="C340:C346"/>
    <mergeCell ref="B347:B353"/>
    <mergeCell ref="C347:C353"/>
    <mergeCell ref="B354:B360"/>
    <mergeCell ref="C466:C472"/>
    <mergeCell ref="B319:B325"/>
    <mergeCell ref="C319:C325"/>
    <mergeCell ref="B326:B332"/>
    <mergeCell ref="C326:C332"/>
    <mergeCell ref="B361:B367"/>
    <mergeCell ref="C361:C367"/>
    <mergeCell ref="B368:B374"/>
    <mergeCell ref="C368:C374"/>
    <mergeCell ref="B312:B318"/>
    <mergeCell ref="C312:C318"/>
    <mergeCell ref="B291:B297"/>
    <mergeCell ref="D375:D381"/>
    <mergeCell ref="D382:D388"/>
    <mergeCell ref="D389:D395"/>
    <mergeCell ref="E283:F283"/>
    <mergeCell ref="E276:F276"/>
    <mergeCell ref="E269:F269"/>
    <mergeCell ref="D284:D290"/>
    <mergeCell ref="D291:D297"/>
    <mergeCell ref="D473:D479"/>
    <mergeCell ref="D347:D353"/>
    <mergeCell ref="D354:D360"/>
    <mergeCell ref="D361:D367"/>
    <mergeCell ref="D403:D409"/>
    <mergeCell ref="D298:D304"/>
    <mergeCell ref="D305:D311"/>
    <mergeCell ref="D312:D318"/>
    <mergeCell ref="E479:F479"/>
    <mergeCell ref="D368:D374"/>
    <mergeCell ref="E262:F262"/>
    <mergeCell ref="D396:D402"/>
    <mergeCell ref="E185:F185"/>
    <mergeCell ref="E178:F178"/>
    <mergeCell ref="E171:F171"/>
    <mergeCell ref="E164:F164"/>
    <mergeCell ref="E199:F199"/>
    <mergeCell ref="E318:F318"/>
    <mergeCell ref="E311:F311"/>
    <mergeCell ref="E304:F304"/>
    <mergeCell ref="E290:F290"/>
    <mergeCell ref="D228:D234"/>
    <mergeCell ref="D235:D241"/>
    <mergeCell ref="D242:D248"/>
    <mergeCell ref="D319:D325"/>
    <mergeCell ref="D326:D332"/>
    <mergeCell ref="D333:D339"/>
    <mergeCell ref="D340:D346"/>
    <mergeCell ref="E297:F297"/>
    <mergeCell ref="D249:D255"/>
    <mergeCell ref="D256:D262"/>
    <mergeCell ref="D263:D269"/>
    <mergeCell ref="D270:D276"/>
    <mergeCell ref="D277:D283"/>
    <mergeCell ref="E10:F10"/>
    <mergeCell ref="E17:F17"/>
    <mergeCell ref="E24:F24"/>
    <mergeCell ref="E31:F31"/>
    <mergeCell ref="E38:F38"/>
    <mergeCell ref="E45:F45"/>
    <mergeCell ref="E52:F52"/>
    <mergeCell ref="E59:F59"/>
    <mergeCell ref="E66:F66"/>
    <mergeCell ref="E157:F157"/>
    <mergeCell ref="E150:F150"/>
    <mergeCell ref="E143:F143"/>
    <mergeCell ref="E136:F136"/>
    <mergeCell ref="E129:F129"/>
    <mergeCell ref="E122:F122"/>
    <mergeCell ref="E192:F192"/>
    <mergeCell ref="E430:F430"/>
    <mergeCell ref="E423:F423"/>
    <mergeCell ref="E416:F416"/>
    <mergeCell ref="E409:F409"/>
    <mergeCell ref="E402:F402"/>
    <mergeCell ref="E395:F395"/>
    <mergeCell ref="E388:F388"/>
    <mergeCell ref="E381:F381"/>
    <mergeCell ref="E374:F374"/>
    <mergeCell ref="E255:F255"/>
    <mergeCell ref="E248:F248"/>
    <mergeCell ref="E241:F241"/>
    <mergeCell ref="E234:F234"/>
    <mergeCell ref="E227:F227"/>
    <mergeCell ref="E220:F220"/>
    <mergeCell ref="E213:F213"/>
    <mergeCell ref="E206:F206"/>
    <mergeCell ref="E514:F514"/>
    <mergeCell ref="E507:F507"/>
    <mergeCell ref="E500:F500"/>
    <mergeCell ref="E346:F346"/>
    <mergeCell ref="E339:F339"/>
    <mergeCell ref="E332:F332"/>
    <mergeCell ref="E325:F325"/>
    <mergeCell ref="E521:F521"/>
    <mergeCell ref="E528:F528"/>
    <mergeCell ref="E353:F353"/>
    <mergeCell ref="E465:F465"/>
    <mergeCell ref="E458:F458"/>
    <mergeCell ref="E451:F451"/>
    <mergeCell ref="E444:F444"/>
    <mergeCell ref="E437:F437"/>
    <mergeCell ref="E367:F367"/>
    <mergeCell ref="E360:F360"/>
    <mergeCell ref="E472:F472"/>
    <mergeCell ref="E493:F493"/>
    <mergeCell ref="E486:F486"/>
    <mergeCell ref="D4:D10"/>
    <mergeCell ref="D11:D17"/>
    <mergeCell ref="D18:D24"/>
    <mergeCell ref="D25:D31"/>
    <mergeCell ref="D32:D38"/>
    <mergeCell ref="D39:D45"/>
    <mergeCell ref="D46:D52"/>
    <mergeCell ref="D53:D59"/>
    <mergeCell ref="D60:D66"/>
    <mergeCell ref="D102:D108"/>
    <mergeCell ref="D109:D115"/>
    <mergeCell ref="D116:D122"/>
    <mergeCell ref="D123:D129"/>
    <mergeCell ref="D130:D136"/>
    <mergeCell ref="D137:D143"/>
    <mergeCell ref="D144:D150"/>
    <mergeCell ref="D151:D157"/>
    <mergeCell ref="D172:D178"/>
    <mergeCell ref="D179:D185"/>
    <mergeCell ref="D186:D192"/>
    <mergeCell ref="D193:D199"/>
    <mergeCell ref="D200:D206"/>
    <mergeCell ref="D207:D213"/>
    <mergeCell ref="D214:D220"/>
    <mergeCell ref="D221:D227"/>
    <mergeCell ref="D158:D164"/>
    <mergeCell ref="D165:D171"/>
    <mergeCell ref="D494:D500"/>
    <mergeCell ref="D501:D507"/>
    <mergeCell ref="D508:D514"/>
    <mergeCell ref="D515:D521"/>
    <mergeCell ref="D522:D528"/>
    <mergeCell ref="D410:D416"/>
    <mergeCell ref="D417:D423"/>
    <mergeCell ref="D424:D430"/>
    <mergeCell ref="D431:D437"/>
    <mergeCell ref="D438:D444"/>
    <mergeCell ref="D445:D451"/>
    <mergeCell ref="D452:D458"/>
    <mergeCell ref="D459:D465"/>
    <mergeCell ref="D466:D472"/>
    <mergeCell ref="D487:D493"/>
    <mergeCell ref="D480:D486"/>
  </mergeCells>
  <phoneticPr fontId="4"/>
  <pageMargins left="0.70866141732283472" right="0.43307086614173229" top="0.74803149606299213" bottom="0.74803149606299213" header="0.31496062992125984" footer="0.31496062992125984"/>
  <pageSetup paperSize="9" scale="70" orientation="portrait" r:id="rId1"/>
  <headerFooter scaleWithDoc="0" alignWithMargins="0">
    <oddHeader>&amp;R&amp;"ＭＳ 明朝,標準"&amp;9 2-5.歯科医療費の状況</oddHeader>
  </headerFooter>
  <rowBreaks count="12" manualBreakCount="12">
    <brk id="45" max="11" man="1"/>
    <brk id="87" max="11" man="1"/>
    <brk id="129" max="11" man="1"/>
    <brk id="171" max="11" man="1"/>
    <brk id="213" max="11" man="1"/>
    <brk id="255" max="11" man="1"/>
    <brk id="297" max="10" man="1"/>
    <brk id="339" max="11" man="1"/>
    <brk id="381" max="11" man="1"/>
    <brk id="423" max="11" man="1"/>
    <brk id="465" max="11" man="1"/>
    <brk id="507" max="11" man="1"/>
  </rowBreaks>
  <ignoredErrors>
    <ignoredError sqref="D4 J4:K10 D11 J11:K17 D18 J18:K24 D25 J25:K31 D32 J32:K38 D39 J39:K45 D46 J46:K52 D53 J53:K59 D60 J60:K66 D67 J67:K73 D74 J74:K80 D81 J81:K87 D88 J88:K94 D95 J95:K101 D102 J102:K108 D109 J109:K115 D116 J116:K122 D123 J123:K129 D130 J130:K136 D137 J137:K143 D144 J144:K150 D151 J151:K157 D158 J158:K164 D165 J165:K171 D172 J172:K178 D179 J179:K185 D186 J186:K192 D193 J193:K199 D200 J200:K206 D207 J207:K213 D214 J214:K220 D221 J221:K227 D228 J228:K234 D235 J235:K241 D242 J242:K248 D249 J249:K255 D256 J256:K262 D263 J263:K269 D270 J270:K276 D277 J277:K283 D284 J284:K290 D291 J291:K297 D298 J298:K304 D305 J305:K311 D312 J312:K318 D319 J319:K325 D326 J326:K332 D333 J333:K339 D340 J340:K346 D347 J347:K353 D354 J354:K360 D361 J361:K367 D368 J368:K374 D375 J375:K381 D382 J382:K388 D389 J389:K395 D396 J396:K402 D403 J403:K409 D410 J410:K416 D417 J417:K423 D424 J424:K430 D431 J431:K437 D438 J438:K444 D445 J445:K451 D452 J452:K458 D459 J459:K465 D466 J466:K472 D473 J473:K479 D480 J480:K486 D487 J487:K493 D494 J494:K500 D501 J501:K507 D508 J508:K514 D515 J515:K521 G522:I528" emptyCellReference="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0AF13-7AF7-48AB-8F6C-918E4C65E156}">
  <sheetPr codeName="Sheet53"/>
  <dimension ref="B1:G13"/>
  <sheetViews>
    <sheetView showGridLines="0" zoomScaleNormal="100" zoomScaleSheetLayoutView="100" workbookViewId="0"/>
  </sheetViews>
  <sheetFormatPr defaultColWidth="9" defaultRowHeight="13.5"/>
  <cols>
    <col min="1" max="1" width="4.625" style="3" customWidth="1"/>
    <col min="2" max="2" width="30.625" style="3" customWidth="1"/>
    <col min="3" max="7" width="19.625" style="3" customWidth="1"/>
    <col min="8" max="16384" width="9" style="3"/>
  </cols>
  <sheetData>
    <row r="1" spans="2:7" ht="16.5" customHeight="1">
      <c r="B1" s="2" t="s">
        <v>359</v>
      </c>
      <c r="C1" s="295"/>
      <c r="D1" s="295"/>
      <c r="E1" s="295"/>
      <c r="F1" s="295"/>
      <c r="G1" s="295"/>
    </row>
    <row r="2" spans="2:7" ht="16.5" customHeight="1">
      <c r="B2" s="14" t="s">
        <v>245</v>
      </c>
      <c r="C2" s="295"/>
      <c r="D2" s="295"/>
      <c r="E2" s="295"/>
      <c r="F2" s="295"/>
      <c r="G2" s="295"/>
    </row>
    <row r="3" spans="2:7" ht="19.5" customHeight="1">
      <c r="B3" s="265"/>
      <c r="C3" s="296" t="s">
        <v>319</v>
      </c>
      <c r="D3" s="297" t="s">
        <v>320</v>
      </c>
      <c r="E3" s="297" t="s">
        <v>321</v>
      </c>
      <c r="F3" s="297" t="s">
        <v>322</v>
      </c>
      <c r="G3" s="297" t="s">
        <v>323</v>
      </c>
    </row>
    <row r="4" spans="2:7" ht="33" customHeight="1">
      <c r="B4" s="298" t="s">
        <v>324</v>
      </c>
      <c r="C4" s="388" t="s">
        <v>377</v>
      </c>
      <c r="D4" s="388" t="s">
        <v>403</v>
      </c>
      <c r="E4" s="388" t="s">
        <v>404</v>
      </c>
      <c r="F4" s="388" t="s">
        <v>405</v>
      </c>
      <c r="G4" s="388" t="s">
        <v>406</v>
      </c>
    </row>
    <row r="5" spans="2:7" ht="33" customHeight="1">
      <c r="B5" s="298" t="s">
        <v>325</v>
      </c>
      <c r="C5" s="388" t="s">
        <v>407</v>
      </c>
      <c r="D5" s="388" t="s">
        <v>408</v>
      </c>
      <c r="E5" s="388" t="s">
        <v>409</v>
      </c>
      <c r="F5" s="388" t="s">
        <v>410</v>
      </c>
      <c r="G5" s="388" t="s">
        <v>411</v>
      </c>
    </row>
    <row r="6" spans="2:7" ht="33" customHeight="1">
      <c r="B6" s="298" t="s">
        <v>328</v>
      </c>
      <c r="C6" s="388" t="s">
        <v>412</v>
      </c>
      <c r="D6" s="388" t="s">
        <v>413</v>
      </c>
      <c r="E6" s="388" t="s">
        <v>414</v>
      </c>
      <c r="F6" s="388" t="s">
        <v>505</v>
      </c>
      <c r="G6" s="388" t="s">
        <v>506</v>
      </c>
    </row>
    <row r="7" spans="2:7" ht="33" customHeight="1">
      <c r="B7" s="298" t="s">
        <v>131</v>
      </c>
      <c r="C7" s="388" t="s">
        <v>415</v>
      </c>
      <c r="D7" s="388" t="s">
        <v>416</v>
      </c>
      <c r="E7" s="388" t="s">
        <v>417</v>
      </c>
      <c r="F7" s="388" t="s">
        <v>418</v>
      </c>
      <c r="G7" s="388" t="s">
        <v>419</v>
      </c>
    </row>
    <row r="8" spans="2:7" ht="33" customHeight="1">
      <c r="B8" s="298" t="s">
        <v>326</v>
      </c>
      <c r="C8" s="388" t="s">
        <v>420</v>
      </c>
      <c r="D8" s="388" t="s">
        <v>421</v>
      </c>
      <c r="E8" s="388" t="s">
        <v>422</v>
      </c>
      <c r="F8" s="388" t="s">
        <v>423</v>
      </c>
      <c r="G8" s="388" t="s">
        <v>424</v>
      </c>
    </row>
    <row r="9" spans="2:7" ht="33" customHeight="1">
      <c r="B9" s="298" t="s">
        <v>327</v>
      </c>
      <c r="C9" s="389" t="s">
        <v>425</v>
      </c>
      <c r="D9" s="389" t="s">
        <v>426</v>
      </c>
      <c r="E9" s="389" t="s">
        <v>427</v>
      </c>
      <c r="F9" s="389" t="s">
        <v>428</v>
      </c>
      <c r="G9" s="389" t="s">
        <v>429</v>
      </c>
    </row>
    <row r="10" spans="2:7" ht="13.5" customHeight="1">
      <c r="B10" s="22" t="s">
        <v>225</v>
      </c>
    </row>
    <row r="11" spans="2:7" ht="13.5" customHeight="1">
      <c r="B11" s="74" t="s">
        <v>105</v>
      </c>
    </row>
    <row r="12" spans="2:7" ht="13.5" customHeight="1">
      <c r="B12" s="299" t="s">
        <v>226</v>
      </c>
    </row>
    <row r="13" spans="2:7">
      <c r="B13" s="295"/>
    </row>
  </sheetData>
  <phoneticPr fontId="4"/>
  <pageMargins left="0.70866141732283472" right="0.6692913385826772" top="0.74803149606299213" bottom="0.74803149606299213" header="0.31496062992125984" footer="0.31496062992125984"/>
  <pageSetup paperSize="8" scale="75" orientation="landscape" r:id="rId1"/>
  <headerFooter>
    <oddHeader>&amp;R&amp;"ＭＳ 明朝,標準"&amp;12 2-5.歯科医療費の状況</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E2480-AFED-4375-A1D5-3CB132ACD948}">
  <sheetPr codeName="Sheet54"/>
  <dimension ref="B1:K61"/>
  <sheetViews>
    <sheetView showGridLines="0" zoomScaleNormal="100" zoomScaleSheetLayoutView="100" workbookViewId="0"/>
  </sheetViews>
  <sheetFormatPr defaultColWidth="9" defaultRowHeight="13.5"/>
  <cols>
    <col min="1" max="1" width="4.625" style="3" customWidth="1"/>
    <col min="2" max="2" width="3.25" style="3" customWidth="1"/>
    <col min="3" max="3" width="11.75" style="3" customWidth="1"/>
    <col min="4" max="4" width="30.625" style="3" customWidth="1"/>
    <col min="5" max="9" width="19.625" style="3" customWidth="1"/>
    <col min="10" max="16384" width="9" style="3"/>
  </cols>
  <sheetData>
    <row r="1" spans="2:9" ht="16.5" customHeight="1">
      <c r="B1" s="2" t="s">
        <v>359</v>
      </c>
      <c r="C1" s="295"/>
      <c r="D1" s="295"/>
      <c r="E1" s="295"/>
      <c r="F1" s="295"/>
      <c r="G1" s="295"/>
      <c r="H1" s="295"/>
      <c r="I1" s="295"/>
    </row>
    <row r="2" spans="2:9" ht="16.5" customHeight="1">
      <c r="B2" s="2" t="s">
        <v>248</v>
      </c>
      <c r="C2" s="295"/>
      <c r="D2" s="295"/>
      <c r="E2" s="295"/>
      <c r="F2" s="295"/>
      <c r="G2" s="295"/>
      <c r="H2" s="295"/>
      <c r="I2" s="295"/>
    </row>
    <row r="3" spans="2:9" ht="19.5" customHeight="1">
      <c r="B3" s="301"/>
      <c r="C3" s="302" t="s">
        <v>95</v>
      </c>
      <c r="D3" s="302"/>
      <c r="E3" s="296" t="s">
        <v>319</v>
      </c>
      <c r="F3" s="297" t="s">
        <v>320</v>
      </c>
      <c r="G3" s="297" t="s">
        <v>321</v>
      </c>
      <c r="H3" s="297" t="s">
        <v>322</v>
      </c>
      <c r="I3" s="297" t="s">
        <v>323</v>
      </c>
    </row>
    <row r="4" spans="2:9" ht="33" customHeight="1">
      <c r="B4" s="568">
        <v>1</v>
      </c>
      <c r="C4" s="571" t="s">
        <v>1</v>
      </c>
      <c r="D4" s="78" t="s">
        <v>324</v>
      </c>
      <c r="E4" s="388" t="s">
        <v>377</v>
      </c>
      <c r="F4" s="388" t="s">
        <v>403</v>
      </c>
      <c r="G4" s="388" t="s">
        <v>404</v>
      </c>
      <c r="H4" s="388" t="s">
        <v>405</v>
      </c>
      <c r="I4" s="388" t="s">
        <v>406</v>
      </c>
    </row>
    <row r="5" spans="2:9" ht="33" customHeight="1">
      <c r="B5" s="569"/>
      <c r="C5" s="572"/>
      <c r="D5" s="311" t="s">
        <v>325</v>
      </c>
      <c r="E5" s="388" t="s">
        <v>407</v>
      </c>
      <c r="F5" s="388" t="s">
        <v>408</v>
      </c>
      <c r="G5" s="388" t="s">
        <v>409</v>
      </c>
      <c r="H5" s="388" t="s">
        <v>411</v>
      </c>
      <c r="I5" s="388" t="s">
        <v>410</v>
      </c>
    </row>
    <row r="6" spans="2:9" ht="33" customHeight="1">
      <c r="B6" s="569"/>
      <c r="C6" s="572"/>
      <c r="D6" s="311" t="s">
        <v>328</v>
      </c>
      <c r="E6" s="388" t="s">
        <v>412</v>
      </c>
      <c r="F6" s="388" t="s">
        <v>414</v>
      </c>
      <c r="G6" s="388" t="s">
        <v>413</v>
      </c>
      <c r="H6" s="388" t="s">
        <v>505</v>
      </c>
      <c r="I6" s="388" t="s">
        <v>506</v>
      </c>
    </row>
    <row r="7" spans="2:9" ht="33" customHeight="1">
      <c r="B7" s="569"/>
      <c r="C7" s="572"/>
      <c r="D7" s="312" t="s">
        <v>131</v>
      </c>
      <c r="E7" s="388" t="s">
        <v>415</v>
      </c>
      <c r="F7" s="388" t="s">
        <v>416</v>
      </c>
      <c r="G7" s="388" t="s">
        <v>417</v>
      </c>
      <c r="H7" s="388" t="s">
        <v>418</v>
      </c>
      <c r="I7" s="388" t="s">
        <v>419</v>
      </c>
    </row>
    <row r="8" spans="2:9" ht="33" customHeight="1">
      <c r="B8" s="569"/>
      <c r="C8" s="572"/>
      <c r="D8" s="313" t="s">
        <v>326</v>
      </c>
      <c r="E8" s="388" t="s">
        <v>420</v>
      </c>
      <c r="F8" s="388" t="s">
        <v>421</v>
      </c>
      <c r="G8" s="388" t="s">
        <v>422</v>
      </c>
      <c r="H8" s="388" t="s">
        <v>430</v>
      </c>
      <c r="I8" s="388" t="s">
        <v>424</v>
      </c>
    </row>
    <row r="9" spans="2:9" ht="33" customHeight="1">
      <c r="B9" s="570"/>
      <c r="C9" s="573"/>
      <c r="D9" s="313" t="s">
        <v>329</v>
      </c>
      <c r="E9" s="388" t="s">
        <v>425</v>
      </c>
      <c r="F9" s="388" t="s">
        <v>426</v>
      </c>
      <c r="G9" s="388" t="s">
        <v>427</v>
      </c>
      <c r="H9" s="388" t="s">
        <v>431</v>
      </c>
      <c r="I9" s="388" t="s">
        <v>428</v>
      </c>
    </row>
    <row r="10" spans="2:9" ht="33" customHeight="1">
      <c r="B10" s="568">
        <v>2</v>
      </c>
      <c r="C10" s="571" t="s">
        <v>330</v>
      </c>
      <c r="D10" s="78" t="s">
        <v>324</v>
      </c>
      <c r="E10" s="388" t="s">
        <v>377</v>
      </c>
      <c r="F10" s="388" t="s">
        <v>404</v>
      </c>
      <c r="G10" s="388" t="s">
        <v>403</v>
      </c>
      <c r="H10" s="388" t="s">
        <v>405</v>
      </c>
      <c r="I10" s="388" t="s">
        <v>406</v>
      </c>
    </row>
    <row r="11" spans="2:9" ht="33" customHeight="1">
      <c r="B11" s="569"/>
      <c r="C11" s="572"/>
      <c r="D11" s="311" t="s">
        <v>325</v>
      </c>
      <c r="E11" s="388" t="s">
        <v>407</v>
      </c>
      <c r="F11" s="388" t="s">
        <v>408</v>
      </c>
      <c r="G11" s="388" t="s">
        <v>409</v>
      </c>
      <c r="H11" s="388" t="s">
        <v>411</v>
      </c>
      <c r="I11" s="388" t="s">
        <v>410</v>
      </c>
    </row>
    <row r="12" spans="2:9" ht="33" customHeight="1">
      <c r="B12" s="569"/>
      <c r="C12" s="572"/>
      <c r="D12" s="311" t="s">
        <v>328</v>
      </c>
      <c r="E12" s="388" t="s">
        <v>412</v>
      </c>
      <c r="F12" s="388" t="s">
        <v>413</v>
      </c>
      <c r="G12" s="388" t="s">
        <v>414</v>
      </c>
      <c r="H12" s="388" t="s">
        <v>505</v>
      </c>
      <c r="I12" s="388" t="s">
        <v>432</v>
      </c>
    </row>
    <row r="13" spans="2:9" ht="33" customHeight="1">
      <c r="B13" s="569"/>
      <c r="C13" s="572"/>
      <c r="D13" s="312" t="s">
        <v>131</v>
      </c>
      <c r="E13" s="388" t="s">
        <v>415</v>
      </c>
      <c r="F13" s="388" t="s">
        <v>416</v>
      </c>
      <c r="G13" s="388" t="s">
        <v>417</v>
      </c>
      <c r="H13" s="388" t="s">
        <v>418</v>
      </c>
      <c r="I13" s="388" t="s">
        <v>419</v>
      </c>
    </row>
    <row r="14" spans="2:9" ht="33" customHeight="1">
      <c r="B14" s="569"/>
      <c r="C14" s="572"/>
      <c r="D14" s="313" t="s">
        <v>326</v>
      </c>
      <c r="E14" s="388" t="s">
        <v>420</v>
      </c>
      <c r="F14" s="388" t="s">
        <v>421</v>
      </c>
      <c r="G14" s="388" t="s">
        <v>422</v>
      </c>
      <c r="H14" s="388" t="s">
        <v>424</v>
      </c>
      <c r="I14" s="388" t="s">
        <v>423</v>
      </c>
    </row>
    <row r="15" spans="2:9" ht="33" customHeight="1">
      <c r="B15" s="570"/>
      <c r="C15" s="573"/>
      <c r="D15" s="313" t="s">
        <v>329</v>
      </c>
      <c r="E15" s="388" t="s">
        <v>425</v>
      </c>
      <c r="F15" s="388" t="s">
        <v>426</v>
      </c>
      <c r="G15" s="388" t="s">
        <v>428</v>
      </c>
      <c r="H15" s="388" t="s">
        <v>427</v>
      </c>
      <c r="I15" s="388" t="s">
        <v>433</v>
      </c>
    </row>
    <row r="16" spans="2:9" ht="33" customHeight="1">
      <c r="B16" s="568">
        <v>3</v>
      </c>
      <c r="C16" s="571" t="s">
        <v>331</v>
      </c>
      <c r="D16" s="78" t="s">
        <v>324</v>
      </c>
      <c r="E16" s="388" t="s">
        <v>377</v>
      </c>
      <c r="F16" s="388" t="s">
        <v>403</v>
      </c>
      <c r="G16" s="388" t="s">
        <v>405</v>
      </c>
      <c r="H16" s="388" t="s">
        <v>404</v>
      </c>
      <c r="I16" s="388" t="s">
        <v>406</v>
      </c>
    </row>
    <row r="17" spans="2:11" ht="33" customHeight="1">
      <c r="B17" s="569"/>
      <c r="C17" s="572"/>
      <c r="D17" s="311" t="s">
        <v>325</v>
      </c>
      <c r="E17" s="388" t="s">
        <v>407</v>
      </c>
      <c r="F17" s="388" t="s">
        <v>408</v>
      </c>
      <c r="G17" s="388" t="s">
        <v>409</v>
      </c>
      <c r="H17" s="388" t="s">
        <v>410</v>
      </c>
      <c r="I17" s="388" t="s">
        <v>411</v>
      </c>
    </row>
    <row r="18" spans="2:11" ht="33" customHeight="1">
      <c r="B18" s="569"/>
      <c r="C18" s="572"/>
      <c r="D18" s="311" t="s">
        <v>328</v>
      </c>
      <c r="E18" s="388" t="s">
        <v>412</v>
      </c>
      <c r="F18" s="388" t="s">
        <v>413</v>
      </c>
      <c r="G18" s="388" t="s">
        <v>414</v>
      </c>
      <c r="H18" s="388" t="s">
        <v>505</v>
      </c>
      <c r="I18" s="388" t="s">
        <v>434</v>
      </c>
    </row>
    <row r="19" spans="2:11" ht="33" customHeight="1">
      <c r="B19" s="569"/>
      <c r="C19" s="572"/>
      <c r="D19" s="312" t="s">
        <v>131</v>
      </c>
      <c r="E19" s="388" t="s">
        <v>415</v>
      </c>
      <c r="F19" s="388" t="s">
        <v>416</v>
      </c>
      <c r="G19" s="388" t="s">
        <v>417</v>
      </c>
      <c r="H19" s="388" t="s">
        <v>418</v>
      </c>
      <c r="I19" s="388" t="s">
        <v>419</v>
      </c>
    </row>
    <row r="20" spans="2:11" ht="33" customHeight="1">
      <c r="B20" s="569"/>
      <c r="C20" s="572"/>
      <c r="D20" s="313" t="s">
        <v>326</v>
      </c>
      <c r="E20" s="388" t="s">
        <v>420</v>
      </c>
      <c r="F20" s="388" t="s">
        <v>421</v>
      </c>
      <c r="G20" s="388" t="s">
        <v>422</v>
      </c>
      <c r="H20" s="388" t="s">
        <v>424</v>
      </c>
      <c r="I20" s="388" t="s">
        <v>423</v>
      </c>
    </row>
    <row r="21" spans="2:11" ht="33" customHeight="1">
      <c r="B21" s="570"/>
      <c r="C21" s="573"/>
      <c r="D21" s="313" t="s">
        <v>329</v>
      </c>
      <c r="E21" s="388" t="s">
        <v>425</v>
      </c>
      <c r="F21" s="388" t="s">
        <v>426</v>
      </c>
      <c r="G21" s="388" t="s">
        <v>427</v>
      </c>
      <c r="H21" s="388" t="s">
        <v>428</v>
      </c>
      <c r="I21" s="388" t="s">
        <v>433</v>
      </c>
    </row>
    <row r="22" spans="2:11" ht="33" customHeight="1">
      <c r="B22" s="568">
        <v>4</v>
      </c>
      <c r="C22" s="571" t="s">
        <v>332</v>
      </c>
      <c r="D22" s="78" t="s">
        <v>324</v>
      </c>
      <c r="E22" s="388" t="s">
        <v>377</v>
      </c>
      <c r="F22" s="388" t="s">
        <v>403</v>
      </c>
      <c r="G22" s="388" t="s">
        <v>404</v>
      </c>
      <c r="H22" s="388" t="s">
        <v>406</v>
      </c>
      <c r="I22" s="388" t="s">
        <v>405</v>
      </c>
    </row>
    <row r="23" spans="2:11" ht="33" customHeight="1">
      <c r="B23" s="569"/>
      <c r="C23" s="572"/>
      <c r="D23" s="311" t="s">
        <v>325</v>
      </c>
      <c r="E23" s="388" t="s">
        <v>407</v>
      </c>
      <c r="F23" s="388" t="s">
        <v>408</v>
      </c>
      <c r="G23" s="388" t="s">
        <v>409</v>
      </c>
      <c r="H23" s="388" t="s">
        <v>410</v>
      </c>
      <c r="I23" s="388" t="s">
        <v>411</v>
      </c>
    </row>
    <row r="24" spans="2:11" ht="33" customHeight="1">
      <c r="B24" s="569"/>
      <c r="C24" s="572"/>
      <c r="D24" s="311" t="s">
        <v>328</v>
      </c>
      <c r="E24" s="388" t="s">
        <v>412</v>
      </c>
      <c r="F24" s="388" t="s">
        <v>413</v>
      </c>
      <c r="G24" s="388" t="s">
        <v>414</v>
      </c>
      <c r="H24" s="388" t="s">
        <v>505</v>
      </c>
      <c r="I24" s="388" t="s">
        <v>434</v>
      </c>
    </row>
    <row r="25" spans="2:11" ht="33" customHeight="1">
      <c r="B25" s="569"/>
      <c r="C25" s="572"/>
      <c r="D25" s="312" t="s">
        <v>131</v>
      </c>
      <c r="E25" s="388" t="s">
        <v>415</v>
      </c>
      <c r="F25" s="388" t="s">
        <v>417</v>
      </c>
      <c r="G25" s="388" t="s">
        <v>416</v>
      </c>
      <c r="H25" s="388" t="s">
        <v>418</v>
      </c>
      <c r="I25" s="388" t="s">
        <v>435</v>
      </c>
    </row>
    <row r="26" spans="2:11" ht="33" customHeight="1">
      <c r="B26" s="569"/>
      <c r="C26" s="572"/>
      <c r="D26" s="313" t="s">
        <v>326</v>
      </c>
      <c r="E26" s="388" t="s">
        <v>420</v>
      </c>
      <c r="F26" s="388" t="s">
        <v>421</v>
      </c>
      <c r="G26" s="388" t="s">
        <v>422</v>
      </c>
      <c r="H26" s="388" t="s">
        <v>423</v>
      </c>
      <c r="I26" s="388" t="s">
        <v>424</v>
      </c>
    </row>
    <row r="27" spans="2:11" ht="33" customHeight="1">
      <c r="B27" s="570"/>
      <c r="C27" s="573"/>
      <c r="D27" s="313" t="s">
        <v>329</v>
      </c>
      <c r="E27" s="388" t="s">
        <v>425</v>
      </c>
      <c r="F27" s="388" t="s">
        <v>426</v>
      </c>
      <c r="G27" s="388" t="s">
        <v>427</v>
      </c>
      <c r="H27" s="388" t="s">
        <v>428</v>
      </c>
      <c r="I27" s="388" t="s">
        <v>436</v>
      </c>
      <c r="J27" s="307"/>
    </row>
    <row r="28" spans="2:11" ht="33" customHeight="1">
      <c r="B28" s="568">
        <v>5</v>
      </c>
      <c r="C28" s="571" t="s">
        <v>333</v>
      </c>
      <c r="D28" s="78" t="s">
        <v>324</v>
      </c>
      <c r="E28" s="388" t="s">
        <v>377</v>
      </c>
      <c r="F28" s="388" t="s">
        <v>403</v>
      </c>
      <c r="G28" s="388" t="s">
        <v>404</v>
      </c>
      <c r="H28" s="388" t="s">
        <v>406</v>
      </c>
      <c r="I28" s="388" t="s">
        <v>405</v>
      </c>
      <c r="J28" s="307"/>
    </row>
    <row r="29" spans="2:11" ht="33" customHeight="1">
      <c r="B29" s="569"/>
      <c r="C29" s="572"/>
      <c r="D29" s="311" t="s">
        <v>325</v>
      </c>
      <c r="E29" s="388" t="s">
        <v>407</v>
      </c>
      <c r="F29" s="388" t="s">
        <v>408</v>
      </c>
      <c r="G29" s="388" t="s">
        <v>409</v>
      </c>
      <c r="H29" s="388" t="s">
        <v>410</v>
      </c>
      <c r="I29" s="388" t="s">
        <v>411</v>
      </c>
      <c r="J29" s="307"/>
      <c r="K29" s="45"/>
    </row>
    <row r="30" spans="2:11" ht="33" customHeight="1">
      <c r="B30" s="569"/>
      <c r="C30" s="572"/>
      <c r="D30" s="311" t="s">
        <v>328</v>
      </c>
      <c r="E30" s="388" t="s">
        <v>412</v>
      </c>
      <c r="F30" s="388" t="s">
        <v>414</v>
      </c>
      <c r="G30" s="388" t="s">
        <v>413</v>
      </c>
      <c r="H30" s="388" t="s">
        <v>505</v>
      </c>
      <c r="I30" s="388" t="s">
        <v>432</v>
      </c>
      <c r="J30" s="307"/>
    </row>
    <row r="31" spans="2:11" ht="33" customHeight="1">
      <c r="B31" s="569"/>
      <c r="C31" s="572"/>
      <c r="D31" s="312" t="s">
        <v>131</v>
      </c>
      <c r="E31" s="388" t="s">
        <v>415</v>
      </c>
      <c r="F31" s="388" t="s">
        <v>417</v>
      </c>
      <c r="G31" s="388" t="s">
        <v>416</v>
      </c>
      <c r="H31" s="388" t="s">
        <v>418</v>
      </c>
      <c r="I31" s="388" t="s">
        <v>419</v>
      </c>
    </row>
    <row r="32" spans="2:11" ht="33" customHeight="1">
      <c r="B32" s="569"/>
      <c r="C32" s="572"/>
      <c r="D32" s="313" t="s">
        <v>326</v>
      </c>
      <c r="E32" s="388" t="s">
        <v>420</v>
      </c>
      <c r="F32" s="388" t="s">
        <v>421</v>
      </c>
      <c r="G32" s="388" t="s">
        <v>422</v>
      </c>
      <c r="H32" s="388" t="s">
        <v>430</v>
      </c>
      <c r="I32" s="388" t="s">
        <v>424</v>
      </c>
    </row>
    <row r="33" spans="2:9" ht="33" customHeight="1">
      <c r="B33" s="570"/>
      <c r="C33" s="573"/>
      <c r="D33" s="315" t="s">
        <v>329</v>
      </c>
      <c r="E33" s="389" t="s">
        <v>425</v>
      </c>
      <c r="F33" s="389" t="s">
        <v>426</v>
      </c>
      <c r="G33" s="389" t="s">
        <v>427</v>
      </c>
      <c r="H33" s="389" t="s">
        <v>428</v>
      </c>
      <c r="I33" s="389" t="s">
        <v>429</v>
      </c>
    </row>
    <row r="34" spans="2:9" ht="33" customHeight="1">
      <c r="B34" s="568">
        <v>6</v>
      </c>
      <c r="C34" s="571" t="s">
        <v>334</v>
      </c>
      <c r="D34" s="78" t="s">
        <v>324</v>
      </c>
      <c r="E34" s="388" t="s">
        <v>377</v>
      </c>
      <c r="F34" s="388" t="s">
        <v>403</v>
      </c>
      <c r="G34" s="388" t="s">
        <v>406</v>
      </c>
      <c r="H34" s="388" t="s">
        <v>404</v>
      </c>
      <c r="I34" s="388" t="s">
        <v>405</v>
      </c>
    </row>
    <row r="35" spans="2:9" ht="33" customHeight="1">
      <c r="B35" s="569"/>
      <c r="C35" s="572"/>
      <c r="D35" s="311" t="s">
        <v>325</v>
      </c>
      <c r="E35" s="388" t="s">
        <v>407</v>
      </c>
      <c r="F35" s="388" t="s">
        <v>408</v>
      </c>
      <c r="G35" s="388" t="s">
        <v>409</v>
      </c>
      <c r="H35" s="388" t="s">
        <v>410</v>
      </c>
      <c r="I35" s="388" t="s">
        <v>411</v>
      </c>
    </row>
    <row r="36" spans="2:9" ht="33" customHeight="1">
      <c r="B36" s="569"/>
      <c r="C36" s="572"/>
      <c r="D36" s="311" t="s">
        <v>328</v>
      </c>
      <c r="E36" s="388" t="s">
        <v>412</v>
      </c>
      <c r="F36" s="388" t="s">
        <v>413</v>
      </c>
      <c r="G36" s="388" t="s">
        <v>414</v>
      </c>
      <c r="H36" s="388" t="s">
        <v>505</v>
      </c>
      <c r="I36" s="388" t="s">
        <v>437</v>
      </c>
    </row>
    <row r="37" spans="2:9" ht="33" customHeight="1">
      <c r="B37" s="569"/>
      <c r="C37" s="572"/>
      <c r="D37" s="312" t="s">
        <v>131</v>
      </c>
      <c r="E37" s="388" t="s">
        <v>415</v>
      </c>
      <c r="F37" s="388" t="s">
        <v>416</v>
      </c>
      <c r="G37" s="388" t="s">
        <v>417</v>
      </c>
      <c r="H37" s="388" t="s">
        <v>418</v>
      </c>
      <c r="I37" s="388" t="s">
        <v>419</v>
      </c>
    </row>
    <row r="38" spans="2:9" ht="33" customHeight="1">
      <c r="B38" s="569"/>
      <c r="C38" s="572"/>
      <c r="D38" s="313" t="s">
        <v>326</v>
      </c>
      <c r="E38" s="388" t="s">
        <v>420</v>
      </c>
      <c r="F38" s="388" t="s">
        <v>421</v>
      </c>
      <c r="G38" s="388" t="s">
        <v>423</v>
      </c>
      <c r="H38" s="388" t="s">
        <v>422</v>
      </c>
      <c r="I38" s="388" t="s">
        <v>424</v>
      </c>
    </row>
    <row r="39" spans="2:9" ht="33" customHeight="1">
      <c r="B39" s="570"/>
      <c r="C39" s="573"/>
      <c r="D39" s="313" t="s">
        <v>329</v>
      </c>
      <c r="E39" s="388" t="s">
        <v>425</v>
      </c>
      <c r="F39" s="388" t="s">
        <v>426</v>
      </c>
      <c r="G39" s="388" t="s">
        <v>427</v>
      </c>
      <c r="H39" s="388" t="s">
        <v>428</v>
      </c>
      <c r="I39" s="388" t="s">
        <v>433</v>
      </c>
    </row>
    <row r="40" spans="2:9" ht="33" customHeight="1">
      <c r="B40" s="568">
        <v>7</v>
      </c>
      <c r="C40" s="571" t="s">
        <v>335</v>
      </c>
      <c r="D40" s="78" t="s">
        <v>324</v>
      </c>
      <c r="E40" s="388" t="s">
        <v>377</v>
      </c>
      <c r="F40" s="388" t="s">
        <v>403</v>
      </c>
      <c r="G40" s="388" t="s">
        <v>405</v>
      </c>
      <c r="H40" s="388" t="s">
        <v>404</v>
      </c>
      <c r="I40" s="388" t="s">
        <v>406</v>
      </c>
    </row>
    <row r="41" spans="2:9" ht="33" customHeight="1">
      <c r="B41" s="569"/>
      <c r="C41" s="572"/>
      <c r="D41" s="311" t="s">
        <v>325</v>
      </c>
      <c r="E41" s="388" t="s">
        <v>407</v>
      </c>
      <c r="F41" s="388" t="s">
        <v>408</v>
      </c>
      <c r="G41" s="388" t="s">
        <v>410</v>
      </c>
      <c r="H41" s="388" t="s">
        <v>409</v>
      </c>
      <c r="I41" s="388" t="s">
        <v>411</v>
      </c>
    </row>
    <row r="42" spans="2:9" ht="33" customHeight="1">
      <c r="B42" s="569"/>
      <c r="C42" s="572"/>
      <c r="D42" s="311" t="s">
        <v>328</v>
      </c>
      <c r="E42" s="388" t="s">
        <v>412</v>
      </c>
      <c r="F42" s="388" t="s">
        <v>414</v>
      </c>
      <c r="G42" s="388" t="s">
        <v>413</v>
      </c>
      <c r="H42" s="388" t="s">
        <v>505</v>
      </c>
      <c r="I42" s="388" t="s">
        <v>506</v>
      </c>
    </row>
    <row r="43" spans="2:9" ht="33" customHeight="1">
      <c r="B43" s="569"/>
      <c r="C43" s="572"/>
      <c r="D43" s="312" t="s">
        <v>131</v>
      </c>
      <c r="E43" s="388" t="s">
        <v>415</v>
      </c>
      <c r="F43" s="388" t="s">
        <v>416</v>
      </c>
      <c r="G43" s="388" t="s">
        <v>417</v>
      </c>
      <c r="H43" s="388" t="s">
        <v>418</v>
      </c>
      <c r="I43" s="388" t="s">
        <v>419</v>
      </c>
    </row>
    <row r="44" spans="2:9" ht="33" customHeight="1">
      <c r="B44" s="569"/>
      <c r="C44" s="572"/>
      <c r="D44" s="313" t="s">
        <v>326</v>
      </c>
      <c r="E44" s="388" t="s">
        <v>420</v>
      </c>
      <c r="F44" s="388" t="s">
        <v>421</v>
      </c>
      <c r="G44" s="388" t="s">
        <v>422</v>
      </c>
      <c r="H44" s="388" t="s">
        <v>423</v>
      </c>
      <c r="I44" s="388" t="s">
        <v>424</v>
      </c>
    </row>
    <row r="45" spans="2:9" ht="33" customHeight="1">
      <c r="B45" s="570"/>
      <c r="C45" s="573"/>
      <c r="D45" s="313" t="s">
        <v>329</v>
      </c>
      <c r="E45" s="388" t="s">
        <v>425</v>
      </c>
      <c r="F45" s="388" t="s">
        <v>426</v>
      </c>
      <c r="G45" s="388" t="s">
        <v>428</v>
      </c>
      <c r="H45" s="388" t="s">
        <v>427</v>
      </c>
      <c r="I45" s="388" t="s">
        <v>436</v>
      </c>
    </row>
    <row r="46" spans="2:9" ht="33" customHeight="1">
      <c r="B46" s="568">
        <v>8</v>
      </c>
      <c r="C46" s="571" t="s">
        <v>336</v>
      </c>
      <c r="D46" s="78" t="s">
        <v>324</v>
      </c>
      <c r="E46" s="388" t="s">
        <v>377</v>
      </c>
      <c r="F46" s="388" t="s">
        <v>403</v>
      </c>
      <c r="G46" s="388" t="s">
        <v>404</v>
      </c>
      <c r="H46" s="388" t="s">
        <v>405</v>
      </c>
      <c r="I46" s="388" t="s">
        <v>406</v>
      </c>
    </row>
    <row r="47" spans="2:9" ht="33" customHeight="1">
      <c r="B47" s="569"/>
      <c r="C47" s="572"/>
      <c r="D47" s="311" t="s">
        <v>325</v>
      </c>
      <c r="E47" s="388" t="s">
        <v>407</v>
      </c>
      <c r="F47" s="388" t="s">
        <v>408</v>
      </c>
      <c r="G47" s="388" t="s">
        <v>410</v>
      </c>
      <c r="H47" s="388" t="s">
        <v>409</v>
      </c>
      <c r="I47" s="388" t="s">
        <v>411</v>
      </c>
    </row>
    <row r="48" spans="2:9" ht="33" customHeight="1">
      <c r="B48" s="569"/>
      <c r="C48" s="572"/>
      <c r="D48" s="311" t="s">
        <v>328</v>
      </c>
      <c r="E48" s="388" t="s">
        <v>412</v>
      </c>
      <c r="F48" s="388" t="s">
        <v>413</v>
      </c>
      <c r="G48" s="388" t="s">
        <v>414</v>
      </c>
      <c r="H48" s="388" t="s">
        <v>505</v>
      </c>
      <c r="I48" s="388" t="s">
        <v>434</v>
      </c>
    </row>
    <row r="49" spans="2:9" ht="33" customHeight="1">
      <c r="B49" s="569"/>
      <c r="C49" s="572"/>
      <c r="D49" s="312" t="s">
        <v>131</v>
      </c>
      <c r="E49" s="388" t="s">
        <v>415</v>
      </c>
      <c r="F49" s="388" t="s">
        <v>416</v>
      </c>
      <c r="G49" s="388" t="s">
        <v>417</v>
      </c>
      <c r="H49" s="388" t="s">
        <v>435</v>
      </c>
      <c r="I49" s="388" t="s">
        <v>418</v>
      </c>
    </row>
    <row r="50" spans="2:9" ht="33" customHeight="1">
      <c r="B50" s="569"/>
      <c r="C50" s="572"/>
      <c r="D50" s="313" t="s">
        <v>326</v>
      </c>
      <c r="E50" s="388" t="s">
        <v>420</v>
      </c>
      <c r="F50" s="388" t="s">
        <v>421</v>
      </c>
      <c r="G50" s="388" t="s">
        <v>422</v>
      </c>
      <c r="H50" s="388" t="s">
        <v>423</v>
      </c>
      <c r="I50" s="388" t="s">
        <v>424</v>
      </c>
    </row>
    <row r="51" spans="2:9" ht="33" customHeight="1" thickBot="1">
      <c r="B51" s="569"/>
      <c r="C51" s="572"/>
      <c r="D51" s="313" t="s">
        <v>329</v>
      </c>
      <c r="E51" s="388" t="s">
        <v>425</v>
      </c>
      <c r="F51" s="388" t="s">
        <v>426</v>
      </c>
      <c r="G51" s="388" t="s">
        <v>427</v>
      </c>
      <c r="H51" s="388" t="s">
        <v>429</v>
      </c>
      <c r="I51" s="388" t="s">
        <v>428</v>
      </c>
    </row>
    <row r="52" spans="2:9" ht="33" customHeight="1" thickTop="1">
      <c r="B52" s="574" t="s">
        <v>337</v>
      </c>
      <c r="C52" s="575"/>
      <c r="D52" s="314" t="s">
        <v>324</v>
      </c>
      <c r="E52" s="387" t="str">
        <f>中分類別歯科医療費上位5疾病!C4</f>
        <v>う蝕</v>
      </c>
      <c r="F52" s="387" t="str">
        <f>中分類別歯科医療費上位5疾病!D4</f>
        <v>う蝕処置済み歯</v>
      </c>
      <c r="G52" s="387" t="str">
        <f>中分類別歯科医療費上位5疾病!E4</f>
        <v>う蝕第２度</v>
      </c>
      <c r="H52" s="387" t="str">
        <f>中分類別歯科医療費上位5疾病!F4</f>
        <v>根充済み</v>
      </c>
      <c r="I52" s="387" t="str">
        <f>中分類別歯科医療費上位5疾病!G4</f>
        <v>エナメル質初期う蝕</v>
      </c>
    </row>
    <row r="53" spans="2:9" ht="33" customHeight="1">
      <c r="B53" s="576"/>
      <c r="C53" s="577"/>
      <c r="D53" s="311" t="s">
        <v>325</v>
      </c>
      <c r="E53" s="388" t="str">
        <f>中分類別歯科医療費上位5疾病!C5</f>
        <v>歯周炎</v>
      </c>
      <c r="F53" s="388" t="str">
        <f>中分類別歯科医療費上位5疾病!D5</f>
        <v>慢性歯周炎</v>
      </c>
      <c r="G53" s="388" t="str">
        <f>中分類別歯科医療費上位5疾病!E5</f>
        <v>慢性辺縁性歯周炎急性発作</v>
      </c>
      <c r="H53" s="388" t="str">
        <f>中分類別歯科医療費上位5疾病!F5</f>
        <v>慢性辺縁性歯周炎中等度</v>
      </c>
      <c r="I53" s="388" t="str">
        <f>中分類別歯科医療費上位5疾病!G5</f>
        <v>歯肉膿瘍</v>
      </c>
    </row>
    <row r="54" spans="2:9" ht="33" customHeight="1">
      <c r="B54" s="576"/>
      <c r="C54" s="577"/>
      <c r="D54" s="311" t="s">
        <v>328</v>
      </c>
      <c r="E54" s="388" t="str">
        <f>中分類別歯科医療費上位5疾病!C6</f>
        <v>欠損歯</v>
      </c>
      <c r="F54" s="388" t="str">
        <f>中分類別歯科医療費上位5疾病!D6</f>
        <v>根尖性歯周炎</v>
      </c>
      <c r="G54" s="388" t="str">
        <f>中分類別歯科医療費上位5疾病!E6</f>
        <v>歯髄炎</v>
      </c>
      <c r="H54" s="388" t="str">
        <f>中分類別歯科医療費上位5疾病!F6</f>
        <v>欠損歯･ブリッジ</v>
      </c>
      <c r="I54" s="388" t="str">
        <f>中分類別歯科医療費上位5疾病!G6</f>
        <v>欠損歯･裏装</v>
      </c>
    </row>
    <row r="55" spans="2:9" ht="33" customHeight="1">
      <c r="B55" s="576"/>
      <c r="C55" s="577"/>
      <c r="D55" s="312" t="s">
        <v>131</v>
      </c>
      <c r="E55" s="388" t="str">
        <f>中分類別歯科医療費上位5疾病!C7</f>
        <v>口腔褥瘡性潰瘍</v>
      </c>
      <c r="F55" s="388" t="str">
        <f>中分類別歯科医療費上位5疾病!D7</f>
        <v>口内炎</v>
      </c>
      <c r="G55" s="388" t="str">
        <f>中分類別歯科医療費上位5疾病!E7</f>
        <v>口腔乾燥症</v>
      </c>
      <c r="H55" s="388" t="str">
        <f>中分類別歯科医療費上位5疾病!F7</f>
        <v>アフタ性口内炎</v>
      </c>
      <c r="I55" s="388" t="str">
        <f>中分類別歯科医療費上位5疾病!G7</f>
        <v>口腔剥離上皮膜</v>
      </c>
    </row>
    <row r="56" spans="2:9" ht="33" customHeight="1">
      <c r="B56" s="576"/>
      <c r="C56" s="577"/>
      <c r="D56" s="313" t="s">
        <v>326</v>
      </c>
      <c r="E56" s="388" t="str">
        <f>中分類別歯科医療費上位5疾病!C8</f>
        <v>義歯不適合</v>
      </c>
      <c r="F56" s="388" t="str">
        <f>中分類別歯科医療費上位5疾病!D8</f>
        <v>義歯破損</v>
      </c>
      <c r="G56" s="388" t="str">
        <f>中分類別歯科医療費上位5疾病!E8</f>
        <v>全部金属冠不適合</v>
      </c>
      <c r="H56" s="388" t="str">
        <f>中分類別歯科医療費上位5疾病!F8</f>
        <v>義歯床不適合</v>
      </c>
      <c r="I56" s="388" t="str">
        <f>中分類別歯科医療費上位5疾病!G8</f>
        <v>ブリッジ不適合</v>
      </c>
    </row>
    <row r="57" spans="2:9" ht="33" customHeight="1">
      <c r="B57" s="578"/>
      <c r="C57" s="579"/>
      <c r="D57" s="315" t="s">
        <v>329</v>
      </c>
      <c r="E57" s="389" t="str">
        <f>中分類別歯科医療費上位5疾病!C9</f>
        <v>口腔機能低下症</v>
      </c>
      <c r="F57" s="389" t="str">
        <f>中分類別歯科医療費上位5疾病!D9</f>
        <v>摂食機能障害</v>
      </c>
      <c r="G57" s="389" t="str">
        <f>中分類別歯科医療費上位5疾病!E9</f>
        <v>歯ぎしり</v>
      </c>
      <c r="H57" s="389" t="str">
        <f>中分類別歯科医療費上位5疾病!F9</f>
        <v>周術期口腔機能管理中</v>
      </c>
      <c r="I57" s="389" t="str">
        <f>中分類別歯科医療費上位5疾病!G9</f>
        <v>口腔カンジダ症</v>
      </c>
    </row>
    <row r="58" spans="2:9">
      <c r="B58" s="299"/>
    </row>
    <row r="59" spans="2:9">
      <c r="B59" s="299"/>
    </row>
    <row r="60" spans="2:9">
      <c r="B60" s="300"/>
    </row>
    <row r="61" spans="2:9">
      <c r="B61" s="295"/>
    </row>
  </sheetData>
  <mergeCells count="17">
    <mergeCell ref="B4:B9"/>
    <mergeCell ref="C4:C9"/>
    <mergeCell ref="B10:B15"/>
    <mergeCell ref="C10:C15"/>
    <mergeCell ref="B16:B21"/>
    <mergeCell ref="C16:C21"/>
    <mergeCell ref="B22:B27"/>
    <mergeCell ref="C22:C27"/>
    <mergeCell ref="B28:B33"/>
    <mergeCell ref="C28:C33"/>
    <mergeCell ref="B34:B39"/>
    <mergeCell ref="C34:C39"/>
    <mergeCell ref="B40:B45"/>
    <mergeCell ref="C40:C45"/>
    <mergeCell ref="B46:B51"/>
    <mergeCell ref="C46:C51"/>
    <mergeCell ref="B52:C57"/>
  </mergeCells>
  <phoneticPr fontId="4"/>
  <pageMargins left="0.70866141732283472" right="0.6692913385826772" top="0.74803149606299213" bottom="0.74803149606299213" header="0.31496062992125984" footer="0.31496062992125984"/>
  <pageSetup paperSize="8" scale="75" orientation="landscape" r:id="rId1"/>
  <headerFooter>
    <oddHeader>&amp;R&amp;"ＭＳ 明朝,標準"&amp;12 2-5.歯科医療費の状況</oddHeader>
  </headerFooter>
  <rowBreaks count="1" manualBreakCount="1">
    <brk id="33" max="16383" man="1"/>
  </rowBreaks>
  <ignoredErrors>
    <ignoredError sqref="E52:I57" emptyCellReferenc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1B4EC-E45F-4AA9-8307-B1F98CC3E674}">
  <sheetPr codeName="Sheet36"/>
  <dimension ref="B1:Q88"/>
  <sheetViews>
    <sheetView showGridLines="0" zoomScaleNormal="100" zoomScaleSheetLayoutView="100" workbookViewId="0"/>
  </sheetViews>
  <sheetFormatPr defaultColWidth="9" defaultRowHeight="13.5"/>
  <cols>
    <col min="1" max="1" width="4.625" style="3" customWidth="1"/>
    <col min="2" max="2" width="3.375" style="3" customWidth="1"/>
    <col min="3" max="3" width="10.375" style="3" customWidth="1"/>
    <col min="4" max="10" width="12.625" style="3" customWidth="1"/>
    <col min="11" max="12" width="9" style="3"/>
    <col min="13" max="17" width="12.625" style="14" customWidth="1"/>
    <col min="18" max="16384" width="9" style="3"/>
  </cols>
  <sheetData>
    <row r="1" spans="2:17" ht="16.5" customHeight="1">
      <c r="B1" s="4" t="s">
        <v>275</v>
      </c>
    </row>
    <row r="2" spans="2:17" ht="16.5" customHeight="1">
      <c r="B2" s="4" t="s">
        <v>250</v>
      </c>
    </row>
    <row r="3" spans="2:17" s="15" customFormat="1" ht="18" customHeight="1">
      <c r="B3" s="480"/>
      <c r="C3" s="480" t="s">
        <v>94</v>
      </c>
      <c r="D3" s="260" t="s">
        <v>66</v>
      </c>
      <c r="E3" s="260" t="s">
        <v>67</v>
      </c>
      <c r="F3" s="260" t="s">
        <v>68</v>
      </c>
      <c r="G3" s="260" t="s">
        <v>262</v>
      </c>
      <c r="H3" s="260" t="s">
        <v>167</v>
      </c>
      <c r="I3" s="260" t="s">
        <v>263</v>
      </c>
      <c r="J3" s="260" t="s">
        <v>264</v>
      </c>
      <c r="M3" s="16" t="s">
        <v>104</v>
      </c>
      <c r="N3" s="16"/>
      <c r="O3" s="16"/>
      <c r="P3" s="16"/>
      <c r="Q3" s="16"/>
    </row>
    <row r="4" spans="2:17" s="15" customFormat="1" ht="26.25" customHeight="1">
      <c r="B4" s="480"/>
      <c r="C4" s="480"/>
      <c r="D4" s="478" t="s">
        <v>265</v>
      </c>
      <c r="E4" s="480" t="s">
        <v>553</v>
      </c>
      <c r="F4" s="480"/>
      <c r="G4" s="480"/>
      <c r="H4" s="478" t="s">
        <v>266</v>
      </c>
      <c r="I4" s="478" t="s">
        <v>267</v>
      </c>
      <c r="J4" s="473" t="s">
        <v>532</v>
      </c>
      <c r="M4" s="481" t="s">
        <v>279</v>
      </c>
      <c r="N4" s="482"/>
      <c r="O4" s="17"/>
      <c r="P4" s="485" t="s">
        <v>279</v>
      </c>
      <c r="Q4" s="490"/>
    </row>
    <row r="5" spans="2:17" s="15" customFormat="1" ht="26.25" customHeight="1">
      <c r="B5" s="480"/>
      <c r="C5" s="480"/>
      <c r="D5" s="479"/>
      <c r="E5" s="472" t="s">
        <v>272</v>
      </c>
      <c r="F5" s="472" t="s">
        <v>554</v>
      </c>
      <c r="G5" s="472" t="s">
        <v>268</v>
      </c>
      <c r="H5" s="479"/>
      <c r="I5" s="479"/>
      <c r="J5" s="474"/>
      <c r="M5" s="483"/>
      <c r="N5" s="484"/>
      <c r="O5" s="17"/>
      <c r="P5" s="485"/>
      <c r="Q5" s="491"/>
    </row>
    <row r="6" spans="2:17" s="15" customFormat="1" ht="13.5" customHeight="1">
      <c r="B6" s="262">
        <v>1</v>
      </c>
      <c r="C6" s="12" t="s">
        <v>58</v>
      </c>
      <c r="D6" s="118">
        <f>市区町村別_歯科医療費!F6</f>
        <v>16652422410</v>
      </c>
      <c r="E6" s="407">
        <v>157194038530</v>
      </c>
      <c r="F6" s="403">
        <v>107895969140</v>
      </c>
      <c r="G6" s="118">
        <f>SUM(E6:F6)</f>
        <v>265090007670</v>
      </c>
      <c r="H6" s="128">
        <v>51507889430</v>
      </c>
      <c r="I6" s="128">
        <f>SUM(D6,E6,F6,H6)</f>
        <v>333250319510</v>
      </c>
      <c r="J6" s="269">
        <f>IFERROR(D6/I6,"-")</f>
        <v>4.9969711760472303E-2</v>
      </c>
      <c r="M6" s="278" t="str">
        <f>INDEX($C$6:$C$79,MATCH(N6,J$6:J$79,0))</f>
        <v>豊能町</v>
      </c>
      <c r="N6" s="279">
        <f>LARGE(J$6:J$79,ROW(A1))</f>
        <v>6.1662844390775746E-2</v>
      </c>
      <c r="O6" s="280"/>
      <c r="P6" s="97">
        <f>$J$80</f>
        <v>4.9790623415706288E-2</v>
      </c>
      <c r="Q6" s="116">
        <v>0</v>
      </c>
    </row>
    <row r="7" spans="2:17" s="15" customFormat="1" ht="13.5" customHeight="1">
      <c r="B7" s="262">
        <v>2</v>
      </c>
      <c r="C7" s="12" t="s">
        <v>76</v>
      </c>
      <c r="D7" s="118">
        <f>市区町村別_歯科医療費!F7</f>
        <v>651627970</v>
      </c>
      <c r="E7" s="407">
        <v>5555727250</v>
      </c>
      <c r="F7" s="403">
        <v>3646737110</v>
      </c>
      <c r="G7" s="118">
        <f t="shared" ref="G7:G70" si="0">SUM(E7:F7)</f>
        <v>9202464360</v>
      </c>
      <c r="H7" s="128">
        <v>1931192470</v>
      </c>
      <c r="I7" s="128">
        <f t="shared" ref="I7:I70" si="1">SUM(D7,E7,F7,H7)</f>
        <v>11785284800</v>
      </c>
      <c r="J7" s="269">
        <f t="shared" ref="J7:J70" si="2">IFERROR(D7/I7,"-")</f>
        <v>5.5291660834534948E-2</v>
      </c>
      <c r="M7" s="278" t="str">
        <f t="shared" ref="M7:M70" si="3">INDEX($C$6:$C$79,MATCH(N7,J$6:J$79,0))</f>
        <v>八尾市</v>
      </c>
      <c r="N7" s="279">
        <f>LARGE(J$6:J$79,ROW(A2))</f>
        <v>5.7153123823880672E-2</v>
      </c>
      <c r="O7" s="280"/>
      <c r="P7" s="97">
        <f t="shared" ref="P7:P70" si="4">$J$80</f>
        <v>4.9790623415706288E-2</v>
      </c>
      <c r="Q7" s="116">
        <v>0</v>
      </c>
    </row>
    <row r="8" spans="2:17" s="15" customFormat="1" ht="13.5" customHeight="1">
      <c r="B8" s="262">
        <v>3</v>
      </c>
      <c r="C8" s="13" t="s">
        <v>77</v>
      </c>
      <c r="D8" s="118">
        <f>市区町村別_歯科医療費!F8</f>
        <v>434369140</v>
      </c>
      <c r="E8" s="407">
        <v>3787805290</v>
      </c>
      <c r="F8" s="403">
        <v>2487280160</v>
      </c>
      <c r="G8" s="118">
        <f t="shared" si="0"/>
        <v>6275085450</v>
      </c>
      <c r="H8" s="128">
        <v>1225554550</v>
      </c>
      <c r="I8" s="128">
        <f t="shared" si="1"/>
        <v>7935009140</v>
      </c>
      <c r="J8" s="269">
        <f t="shared" si="2"/>
        <v>5.4740849359626573E-2</v>
      </c>
      <c r="M8" s="278" t="str">
        <f t="shared" si="3"/>
        <v>北区</v>
      </c>
      <c r="N8" s="279">
        <f t="shared" ref="N8:N70" si="5">LARGE(J$6:J$79,ROW(A3))</f>
        <v>5.6783734010473312E-2</v>
      </c>
      <c r="O8" s="280"/>
      <c r="P8" s="97">
        <f t="shared" si="4"/>
        <v>4.9790623415706288E-2</v>
      </c>
      <c r="Q8" s="116">
        <v>0</v>
      </c>
    </row>
    <row r="9" spans="2:17" s="15" customFormat="1" ht="13.5" customHeight="1">
      <c r="B9" s="262">
        <v>4</v>
      </c>
      <c r="C9" s="13" t="s">
        <v>78</v>
      </c>
      <c r="D9" s="118">
        <f>市区町村別_歯科医療費!F9</f>
        <v>448117710</v>
      </c>
      <c r="E9" s="407">
        <v>4945087810</v>
      </c>
      <c r="F9" s="403">
        <v>2815374440</v>
      </c>
      <c r="G9" s="118">
        <f t="shared" si="0"/>
        <v>7760462250</v>
      </c>
      <c r="H9" s="128">
        <v>1289230400</v>
      </c>
      <c r="I9" s="128">
        <f t="shared" si="1"/>
        <v>9497810360</v>
      </c>
      <c r="J9" s="269">
        <f t="shared" si="2"/>
        <v>4.7181159974223785E-2</v>
      </c>
      <c r="M9" s="278" t="str">
        <f t="shared" si="3"/>
        <v>太子町</v>
      </c>
      <c r="N9" s="279">
        <f t="shared" si="5"/>
        <v>5.663837901961883E-2</v>
      </c>
      <c r="O9" s="280"/>
      <c r="P9" s="97">
        <f t="shared" si="4"/>
        <v>4.9790623415706288E-2</v>
      </c>
      <c r="Q9" s="116">
        <v>0</v>
      </c>
    </row>
    <row r="10" spans="2:17" s="15" customFormat="1" ht="13.5" customHeight="1">
      <c r="B10" s="262">
        <v>5</v>
      </c>
      <c r="C10" s="13" t="s">
        <v>79</v>
      </c>
      <c r="D10" s="118">
        <f>市区町村別_歯科医療費!F10</f>
        <v>365647580</v>
      </c>
      <c r="E10" s="407">
        <v>3336889060</v>
      </c>
      <c r="F10" s="403">
        <v>2194609090</v>
      </c>
      <c r="G10" s="118">
        <f t="shared" si="0"/>
        <v>5531498150</v>
      </c>
      <c r="H10" s="128">
        <v>1265810410</v>
      </c>
      <c r="I10" s="128">
        <f t="shared" si="1"/>
        <v>7162956140</v>
      </c>
      <c r="J10" s="269">
        <f t="shared" si="2"/>
        <v>5.1047022046961744E-2</v>
      </c>
      <c r="M10" s="278" t="str">
        <f t="shared" si="3"/>
        <v>都島区</v>
      </c>
      <c r="N10" s="279">
        <f t="shared" si="5"/>
        <v>5.5291660834534948E-2</v>
      </c>
      <c r="O10" s="280"/>
      <c r="P10" s="97">
        <f t="shared" si="4"/>
        <v>4.9790623415706288E-2</v>
      </c>
      <c r="Q10" s="116">
        <v>0</v>
      </c>
    </row>
    <row r="11" spans="2:17" s="15" customFormat="1" ht="13.5" customHeight="1">
      <c r="B11" s="262">
        <v>6</v>
      </c>
      <c r="C11" s="13" t="s">
        <v>80</v>
      </c>
      <c r="D11" s="118">
        <f>市区町村別_歯科医療費!F11</f>
        <v>490357560</v>
      </c>
      <c r="E11" s="407">
        <v>5401872410</v>
      </c>
      <c r="F11" s="403">
        <v>3327411190</v>
      </c>
      <c r="G11" s="118">
        <f t="shared" si="0"/>
        <v>8729283600</v>
      </c>
      <c r="H11" s="128">
        <v>1675318560</v>
      </c>
      <c r="I11" s="128">
        <f t="shared" si="1"/>
        <v>10894959720</v>
      </c>
      <c r="J11" s="269">
        <f t="shared" si="2"/>
        <v>4.5007744186501684E-2</v>
      </c>
      <c r="M11" s="278" t="str">
        <f t="shared" si="3"/>
        <v>箕面市</v>
      </c>
      <c r="N11" s="279">
        <f t="shared" si="5"/>
        <v>5.5071547659887525E-2</v>
      </c>
      <c r="O11" s="280"/>
      <c r="P11" s="97">
        <f t="shared" si="4"/>
        <v>4.9790623415706288E-2</v>
      </c>
      <c r="Q11" s="116">
        <v>0</v>
      </c>
    </row>
    <row r="12" spans="2:17" s="15" customFormat="1" ht="13.5" customHeight="1">
      <c r="B12" s="262">
        <v>7</v>
      </c>
      <c r="C12" s="13" t="s">
        <v>81</v>
      </c>
      <c r="D12" s="118">
        <f>市区町村別_歯科医療費!F12</f>
        <v>430543090</v>
      </c>
      <c r="E12" s="409">
        <v>5153095070</v>
      </c>
      <c r="F12" s="405">
        <v>3606805900</v>
      </c>
      <c r="G12" s="121">
        <f t="shared" si="0"/>
        <v>8759900970</v>
      </c>
      <c r="H12" s="128">
        <v>1344949300</v>
      </c>
      <c r="I12" s="128">
        <f t="shared" si="1"/>
        <v>10535393360</v>
      </c>
      <c r="J12" s="269">
        <f t="shared" si="2"/>
        <v>4.0866351667006008E-2</v>
      </c>
      <c r="M12" s="278" t="str">
        <f t="shared" si="3"/>
        <v>福島区</v>
      </c>
      <c r="N12" s="279">
        <f t="shared" si="5"/>
        <v>5.4740849359626573E-2</v>
      </c>
      <c r="O12" s="280"/>
      <c r="P12" s="97">
        <f t="shared" si="4"/>
        <v>4.9790623415706288E-2</v>
      </c>
      <c r="Q12" s="116">
        <v>0</v>
      </c>
    </row>
    <row r="13" spans="2:17" s="15" customFormat="1" ht="13.5" customHeight="1">
      <c r="B13" s="262">
        <v>8</v>
      </c>
      <c r="C13" s="13" t="s">
        <v>59</v>
      </c>
      <c r="D13" s="118">
        <f>市区町村別_歯科医療費!F13</f>
        <v>380853020</v>
      </c>
      <c r="E13" s="409">
        <v>3336344390</v>
      </c>
      <c r="F13" s="405">
        <v>2535961670</v>
      </c>
      <c r="G13" s="121">
        <f t="shared" si="0"/>
        <v>5872306060</v>
      </c>
      <c r="H13" s="128">
        <v>1244367850</v>
      </c>
      <c r="I13" s="128">
        <f t="shared" si="1"/>
        <v>7497526930</v>
      </c>
      <c r="J13" s="269">
        <f t="shared" si="2"/>
        <v>5.0797152655242282E-2</v>
      </c>
      <c r="M13" s="278" t="str">
        <f t="shared" si="3"/>
        <v>東住吉区</v>
      </c>
      <c r="N13" s="279">
        <f t="shared" si="5"/>
        <v>5.4429991876160246E-2</v>
      </c>
      <c r="O13" s="280"/>
      <c r="P13" s="97">
        <f t="shared" si="4"/>
        <v>4.9790623415706288E-2</v>
      </c>
      <c r="Q13" s="116">
        <v>0</v>
      </c>
    </row>
    <row r="14" spans="2:17" s="15" customFormat="1" ht="13.5" customHeight="1">
      <c r="B14" s="262">
        <v>9</v>
      </c>
      <c r="C14" s="13" t="s">
        <v>82</v>
      </c>
      <c r="D14" s="118">
        <f>市区町村別_歯科医療費!F14</f>
        <v>215943590</v>
      </c>
      <c r="E14" s="407">
        <v>2300136020</v>
      </c>
      <c r="F14" s="403">
        <v>1407771250</v>
      </c>
      <c r="G14" s="118">
        <f t="shared" si="0"/>
        <v>3707907270</v>
      </c>
      <c r="H14" s="128">
        <v>819218110</v>
      </c>
      <c r="I14" s="128">
        <f t="shared" si="1"/>
        <v>4743068970</v>
      </c>
      <c r="J14" s="269">
        <f t="shared" si="2"/>
        <v>4.5528241601766127E-2</v>
      </c>
      <c r="M14" s="278" t="str">
        <f t="shared" si="3"/>
        <v>堺市南区</v>
      </c>
      <c r="N14" s="279">
        <f t="shared" si="5"/>
        <v>5.416459480586891E-2</v>
      </c>
      <c r="O14" s="280"/>
      <c r="P14" s="97">
        <f t="shared" si="4"/>
        <v>4.9790623415706288E-2</v>
      </c>
      <c r="Q14" s="116">
        <v>0</v>
      </c>
    </row>
    <row r="15" spans="2:17" s="15" customFormat="1" ht="13.5" customHeight="1">
      <c r="B15" s="262">
        <v>10</v>
      </c>
      <c r="C15" s="13" t="s">
        <v>60</v>
      </c>
      <c r="D15" s="118">
        <f>市区町村別_歯科医療費!F15</f>
        <v>571627590</v>
      </c>
      <c r="E15" s="407">
        <v>5434515930</v>
      </c>
      <c r="F15" s="403">
        <v>3625232390</v>
      </c>
      <c r="G15" s="118">
        <f t="shared" si="0"/>
        <v>9059748320</v>
      </c>
      <c r="H15" s="128">
        <v>1866525740</v>
      </c>
      <c r="I15" s="128">
        <f t="shared" si="1"/>
        <v>11497901650</v>
      </c>
      <c r="J15" s="269">
        <f t="shared" si="2"/>
        <v>4.9715818364127334E-2</v>
      </c>
      <c r="M15" s="278" t="str">
        <f t="shared" si="3"/>
        <v>堺市西区</v>
      </c>
      <c r="N15" s="279">
        <f t="shared" si="5"/>
        <v>5.3750580977207738E-2</v>
      </c>
      <c r="O15" s="280"/>
      <c r="P15" s="97">
        <f t="shared" si="4"/>
        <v>4.9790623415706288E-2</v>
      </c>
      <c r="Q15" s="116">
        <v>0</v>
      </c>
    </row>
    <row r="16" spans="2:17" s="15" customFormat="1" ht="13.5" customHeight="1">
      <c r="B16" s="262">
        <v>11</v>
      </c>
      <c r="C16" s="13" t="s">
        <v>61</v>
      </c>
      <c r="D16" s="118">
        <f>市区町村別_歯科医療費!F16</f>
        <v>962028850</v>
      </c>
      <c r="E16" s="407">
        <v>9548496050</v>
      </c>
      <c r="F16" s="403">
        <v>6317323060</v>
      </c>
      <c r="G16" s="118">
        <f t="shared" si="0"/>
        <v>15865819110</v>
      </c>
      <c r="H16" s="128">
        <v>3190978370</v>
      </c>
      <c r="I16" s="128">
        <f t="shared" si="1"/>
        <v>20018826330</v>
      </c>
      <c r="J16" s="269">
        <f t="shared" si="2"/>
        <v>4.8056206399988283E-2</v>
      </c>
      <c r="M16" s="278" t="str">
        <f t="shared" si="3"/>
        <v>吹田市</v>
      </c>
      <c r="N16" s="279">
        <f t="shared" si="5"/>
        <v>5.3276947739573761E-2</v>
      </c>
      <c r="O16" s="280"/>
      <c r="P16" s="97">
        <f t="shared" si="4"/>
        <v>4.9790623415706288E-2</v>
      </c>
      <c r="Q16" s="116">
        <v>0</v>
      </c>
    </row>
    <row r="17" spans="2:17" s="15" customFormat="1" ht="13.5" customHeight="1">
      <c r="B17" s="262">
        <v>12</v>
      </c>
      <c r="C17" s="13" t="s">
        <v>83</v>
      </c>
      <c r="D17" s="118">
        <f>市区町村別_歯科医療費!F17</f>
        <v>505735700</v>
      </c>
      <c r="E17" s="407">
        <v>4963119250</v>
      </c>
      <c r="F17" s="403">
        <v>3258163040</v>
      </c>
      <c r="G17" s="118">
        <f t="shared" si="0"/>
        <v>8221282290</v>
      </c>
      <c r="H17" s="128">
        <v>1629914950</v>
      </c>
      <c r="I17" s="128">
        <f t="shared" si="1"/>
        <v>10356932940</v>
      </c>
      <c r="J17" s="269">
        <f t="shared" si="2"/>
        <v>4.883064348585036E-2</v>
      </c>
      <c r="M17" s="278" t="str">
        <f t="shared" si="3"/>
        <v>豊中市</v>
      </c>
      <c r="N17" s="279">
        <f t="shared" si="5"/>
        <v>5.3220515364792186E-2</v>
      </c>
      <c r="O17" s="280"/>
      <c r="P17" s="97">
        <f t="shared" si="4"/>
        <v>4.9790623415706288E-2</v>
      </c>
      <c r="Q17" s="116">
        <v>0</v>
      </c>
    </row>
    <row r="18" spans="2:17" s="15" customFormat="1" ht="13.5" customHeight="1">
      <c r="B18" s="262">
        <v>13</v>
      </c>
      <c r="C18" s="13" t="s">
        <v>84</v>
      </c>
      <c r="D18" s="118">
        <f>市区町村別_歯科医療費!F18</f>
        <v>962924430</v>
      </c>
      <c r="E18" s="407">
        <v>8783445540</v>
      </c>
      <c r="F18" s="403">
        <v>6212430940</v>
      </c>
      <c r="G18" s="118">
        <f t="shared" si="0"/>
        <v>14995876480</v>
      </c>
      <c r="H18" s="128">
        <v>2590905780</v>
      </c>
      <c r="I18" s="128">
        <f t="shared" si="1"/>
        <v>18549706690</v>
      </c>
      <c r="J18" s="269">
        <f t="shared" si="2"/>
        <v>5.1910493577728908E-2</v>
      </c>
      <c r="M18" s="278" t="str">
        <f t="shared" si="3"/>
        <v>羽曳野市</v>
      </c>
      <c r="N18" s="279">
        <f t="shared" si="5"/>
        <v>5.3186843559850303E-2</v>
      </c>
      <c r="O18" s="280"/>
      <c r="P18" s="97">
        <f t="shared" si="4"/>
        <v>4.9790623415706288E-2</v>
      </c>
      <c r="Q18" s="116">
        <v>0</v>
      </c>
    </row>
    <row r="19" spans="2:17" s="15" customFormat="1" ht="13.5" customHeight="1">
      <c r="B19" s="262">
        <v>14</v>
      </c>
      <c r="C19" s="13" t="s">
        <v>85</v>
      </c>
      <c r="D19" s="118">
        <f>市区町村別_歯科医療費!F19</f>
        <v>672393400</v>
      </c>
      <c r="E19" s="407">
        <v>6210737800</v>
      </c>
      <c r="F19" s="403">
        <v>4793701850</v>
      </c>
      <c r="G19" s="118">
        <f t="shared" si="0"/>
        <v>11004439650</v>
      </c>
      <c r="H19" s="128">
        <v>1838398610</v>
      </c>
      <c r="I19" s="128">
        <f t="shared" si="1"/>
        <v>13515231660</v>
      </c>
      <c r="J19" s="269">
        <f t="shared" si="2"/>
        <v>4.9750786143757449E-2</v>
      </c>
      <c r="M19" s="278" t="str">
        <f t="shared" si="3"/>
        <v>堺市東区</v>
      </c>
      <c r="N19" s="279">
        <f t="shared" si="5"/>
        <v>5.2978194227759082E-2</v>
      </c>
      <c r="O19" s="280"/>
      <c r="P19" s="97">
        <f t="shared" si="4"/>
        <v>4.9790623415706288E-2</v>
      </c>
      <c r="Q19" s="116">
        <v>0</v>
      </c>
    </row>
    <row r="20" spans="2:17" s="15" customFormat="1" ht="13.5" customHeight="1">
      <c r="B20" s="262">
        <v>15</v>
      </c>
      <c r="C20" s="13" t="s">
        <v>86</v>
      </c>
      <c r="D20" s="118">
        <f>市区町村別_歯科医療費!F20</f>
        <v>1084989870</v>
      </c>
      <c r="E20" s="409">
        <v>10396222800</v>
      </c>
      <c r="F20" s="405">
        <v>7342279920</v>
      </c>
      <c r="G20" s="121">
        <f t="shared" si="0"/>
        <v>17738502720</v>
      </c>
      <c r="H20" s="128">
        <v>3089289250</v>
      </c>
      <c r="I20" s="128">
        <f t="shared" si="1"/>
        <v>21912781840</v>
      </c>
      <c r="J20" s="269">
        <f t="shared" si="2"/>
        <v>4.9514017796655985E-2</v>
      </c>
      <c r="M20" s="278" t="str">
        <f t="shared" si="3"/>
        <v>藤井寺市</v>
      </c>
      <c r="N20" s="279">
        <f t="shared" si="5"/>
        <v>5.2922919769895681E-2</v>
      </c>
      <c r="O20" s="280"/>
      <c r="P20" s="97">
        <f t="shared" si="4"/>
        <v>4.9790623415706288E-2</v>
      </c>
      <c r="Q20" s="116">
        <v>0</v>
      </c>
    </row>
    <row r="21" spans="2:17" s="15" customFormat="1" ht="13.5" customHeight="1">
      <c r="B21" s="262">
        <v>16</v>
      </c>
      <c r="C21" s="13" t="s">
        <v>62</v>
      </c>
      <c r="D21" s="118">
        <f>市区町村別_歯科医療費!F21</f>
        <v>748496870</v>
      </c>
      <c r="E21" s="409">
        <v>6491608280</v>
      </c>
      <c r="F21" s="405">
        <v>4929837340</v>
      </c>
      <c r="G21" s="121">
        <f t="shared" si="0"/>
        <v>11421445620</v>
      </c>
      <c r="H21" s="128">
        <v>2322018260</v>
      </c>
      <c r="I21" s="128">
        <f t="shared" si="1"/>
        <v>14491960750</v>
      </c>
      <c r="J21" s="269">
        <f t="shared" si="2"/>
        <v>5.1649109662403686E-2</v>
      </c>
      <c r="M21" s="278" t="str">
        <f t="shared" si="3"/>
        <v>東大阪市</v>
      </c>
      <c r="N21" s="279">
        <f t="shared" si="5"/>
        <v>5.266086499416011E-2</v>
      </c>
      <c r="O21" s="280"/>
      <c r="P21" s="97">
        <f t="shared" si="4"/>
        <v>4.9790623415706288E-2</v>
      </c>
      <c r="Q21" s="116">
        <v>0</v>
      </c>
    </row>
    <row r="22" spans="2:17" s="15" customFormat="1" ht="13.5" customHeight="1">
      <c r="B22" s="262">
        <v>17</v>
      </c>
      <c r="C22" s="13" t="s">
        <v>87</v>
      </c>
      <c r="D22" s="118">
        <f>市区町村別_歯科医療費!F22</f>
        <v>1056942870</v>
      </c>
      <c r="E22" s="407">
        <v>10314042960</v>
      </c>
      <c r="F22" s="403">
        <v>6694312760</v>
      </c>
      <c r="G22" s="118">
        <f t="shared" si="0"/>
        <v>17008355720</v>
      </c>
      <c r="H22" s="128">
        <v>3589257070</v>
      </c>
      <c r="I22" s="128">
        <f t="shared" si="1"/>
        <v>21654555660</v>
      </c>
      <c r="J22" s="269">
        <f t="shared" si="2"/>
        <v>4.8809261505761141E-2</v>
      </c>
      <c r="M22" s="278" t="str">
        <f t="shared" si="3"/>
        <v>大東市</v>
      </c>
      <c r="N22" s="279">
        <f t="shared" si="5"/>
        <v>5.2613898927342834E-2</v>
      </c>
      <c r="O22" s="280"/>
      <c r="P22" s="97">
        <f t="shared" si="4"/>
        <v>4.9790623415706288E-2</v>
      </c>
      <c r="Q22" s="116">
        <v>0</v>
      </c>
    </row>
    <row r="23" spans="2:17" s="15" customFormat="1" ht="13.5" customHeight="1">
      <c r="B23" s="262">
        <v>18</v>
      </c>
      <c r="C23" s="13" t="s">
        <v>63</v>
      </c>
      <c r="D23" s="118">
        <f>市区町村別_歯科医療費!F23</f>
        <v>1049611710</v>
      </c>
      <c r="E23" s="407">
        <v>8731974970</v>
      </c>
      <c r="F23" s="403">
        <v>6549141180</v>
      </c>
      <c r="G23" s="118">
        <f t="shared" si="0"/>
        <v>15281116150</v>
      </c>
      <c r="H23" s="128">
        <v>2952973530</v>
      </c>
      <c r="I23" s="128">
        <f t="shared" si="1"/>
        <v>19283701390</v>
      </c>
      <c r="J23" s="269">
        <f t="shared" si="2"/>
        <v>5.4429991876160246E-2</v>
      </c>
      <c r="M23" s="278" t="str">
        <f t="shared" si="3"/>
        <v>河南町</v>
      </c>
      <c r="N23" s="279">
        <f t="shared" si="5"/>
        <v>5.2464514718839901E-2</v>
      </c>
      <c r="O23" s="280"/>
      <c r="P23" s="97">
        <f t="shared" si="4"/>
        <v>4.9790623415706288E-2</v>
      </c>
      <c r="Q23" s="116">
        <v>0</v>
      </c>
    </row>
    <row r="24" spans="2:17" s="15" customFormat="1" ht="13.5" customHeight="1">
      <c r="B24" s="262">
        <v>19</v>
      </c>
      <c r="C24" s="13" t="s">
        <v>88</v>
      </c>
      <c r="D24" s="118">
        <f>市区町村別_歯科医療費!F24</f>
        <v>596145630</v>
      </c>
      <c r="E24" s="407">
        <v>6358970550</v>
      </c>
      <c r="F24" s="403">
        <v>3927775700</v>
      </c>
      <c r="G24" s="118">
        <f t="shared" si="0"/>
        <v>10286746250</v>
      </c>
      <c r="H24" s="128">
        <v>2081867990</v>
      </c>
      <c r="I24" s="128">
        <f t="shared" si="1"/>
        <v>12964759870</v>
      </c>
      <c r="J24" s="269">
        <f t="shared" si="2"/>
        <v>4.5982003213145516E-2</v>
      </c>
      <c r="M24" s="278" t="str">
        <f t="shared" si="3"/>
        <v>生野区</v>
      </c>
      <c r="N24" s="279">
        <f t="shared" si="5"/>
        <v>5.1910493577728908E-2</v>
      </c>
      <c r="O24" s="280"/>
      <c r="P24" s="97">
        <f t="shared" si="4"/>
        <v>4.9790623415706288E-2</v>
      </c>
      <c r="Q24" s="116">
        <v>0</v>
      </c>
    </row>
    <row r="25" spans="2:17" s="15" customFormat="1" ht="13.5" customHeight="1">
      <c r="B25" s="262">
        <v>20</v>
      </c>
      <c r="C25" s="13" t="s">
        <v>89</v>
      </c>
      <c r="D25" s="118">
        <f>市区町村別_歯科医療費!F25</f>
        <v>997709760</v>
      </c>
      <c r="E25" s="407">
        <v>9517105820</v>
      </c>
      <c r="F25" s="403">
        <v>6276951310</v>
      </c>
      <c r="G25" s="118">
        <f t="shared" si="0"/>
        <v>15794057130</v>
      </c>
      <c r="H25" s="128">
        <v>3179226770</v>
      </c>
      <c r="I25" s="128">
        <f t="shared" si="1"/>
        <v>19970993660</v>
      </c>
      <c r="J25" s="269">
        <f t="shared" si="2"/>
        <v>4.9957942853805906E-2</v>
      </c>
      <c r="M25" s="278" t="str">
        <f t="shared" si="3"/>
        <v>堺市堺区</v>
      </c>
      <c r="N25" s="279">
        <f t="shared" si="5"/>
        <v>5.1885704634387547E-2</v>
      </c>
      <c r="O25" s="280"/>
      <c r="P25" s="97">
        <f t="shared" si="4"/>
        <v>4.9790623415706288E-2</v>
      </c>
      <c r="Q25" s="116">
        <v>0</v>
      </c>
    </row>
    <row r="26" spans="2:17" s="15" customFormat="1" ht="13.5" customHeight="1">
      <c r="B26" s="262">
        <v>21</v>
      </c>
      <c r="C26" s="13" t="s">
        <v>90</v>
      </c>
      <c r="D26" s="118">
        <f>市区町村別_歯科医療費!F26</f>
        <v>680446310</v>
      </c>
      <c r="E26" s="407">
        <v>6251523330</v>
      </c>
      <c r="F26" s="403">
        <v>4578744390</v>
      </c>
      <c r="G26" s="118">
        <f t="shared" si="0"/>
        <v>10830267720</v>
      </c>
      <c r="H26" s="128">
        <v>1891274120</v>
      </c>
      <c r="I26" s="128">
        <f t="shared" si="1"/>
        <v>13401988150</v>
      </c>
      <c r="J26" s="269">
        <f t="shared" si="2"/>
        <v>5.0772042355521706E-2</v>
      </c>
      <c r="M26" s="278" t="str">
        <f t="shared" si="3"/>
        <v>阿倍野区</v>
      </c>
      <c r="N26" s="279">
        <f t="shared" si="5"/>
        <v>5.1649109662403686E-2</v>
      </c>
      <c r="O26" s="280"/>
      <c r="P26" s="97">
        <f t="shared" si="4"/>
        <v>4.9790623415706288E-2</v>
      </c>
      <c r="Q26" s="116">
        <v>0</v>
      </c>
    </row>
    <row r="27" spans="2:17" s="15" customFormat="1" ht="13.5" customHeight="1">
      <c r="B27" s="262">
        <v>22</v>
      </c>
      <c r="C27" s="13" t="s">
        <v>64</v>
      </c>
      <c r="D27" s="118">
        <f>市区町村別_歯科医療費!F27</f>
        <v>883704080</v>
      </c>
      <c r="E27" s="407">
        <v>8110947500</v>
      </c>
      <c r="F27" s="403">
        <v>5353098790</v>
      </c>
      <c r="G27" s="118">
        <f t="shared" si="0"/>
        <v>13464046290</v>
      </c>
      <c r="H27" s="128">
        <v>2944102550</v>
      </c>
      <c r="I27" s="128">
        <f t="shared" si="1"/>
        <v>17291852920</v>
      </c>
      <c r="J27" s="269">
        <f t="shared" si="2"/>
        <v>5.11052276519132E-2</v>
      </c>
      <c r="M27" s="278" t="str">
        <f t="shared" si="3"/>
        <v>交野市</v>
      </c>
      <c r="N27" s="279">
        <f t="shared" si="5"/>
        <v>5.1522656865276226E-2</v>
      </c>
      <c r="O27" s="280"/>
      <c r="P27" s="97">
        <f t="shared" si="4"/>
        <v>4.9790623415706288E-2</v>
      </c>
      <c r="Q27" s="116">
        <v>0</v>
      </c>
    </row>
    <row r="28" spans="2:17" s="15" customFormat="1" ht="13.5" customHeight="1">
      <c r="B28" s="262">
        <v>23</v>
      </c>
      <c r="C28" s="13" t="s">
        <v>91</v>
      </c>
      <c r="D28" s="118">
        <f>市区町村別_歯科医療費!F28</f>
        <v>1386186900</v>
      </c>
      <c r="E28" s="409">
        <v>12778035590</v>
      </c>
      <c r="F28" s="405">
        <v>9901542130</v>
      </c>
      <c r="G28" s="121">
        <f t="shared" si="0"/>
        <v>22679577720</v>
      </c>
      <c r="H28" s="128">
        <v>4270413720</v>
      </c>
      <c r="I28" s="128">
        <f t="shared" si="1"/>
        <v>28336178340</v>
      </c>
      <c r="J28" s="269">
        <f t="shared" si="2"/>
        <v>4.891933144150306E-2</v>
      </c>
      <c r="M28" s="278" t="str">
        <f t="shared" si="3"/>
        <v>堺市</v>
      </c>
      <c r="N28" s="279">
        <f t="shared" si="5"/>
        <v>5.149389773452661E-2</v>
      </c>
      <c r="O28" s="280"/>
      <c r="P28" s="97">
        <f t="shared" si="4"/>
        <v>4.9790623415706288E-2</v>
      </c>
      <c r="Q28" s="116">
        <v>0</v>
      </c>
    </row>
    <row r="29" spans="2:17" s="15" customFormat="1" ht="13.5" customHeight="1">
      <c r="B29" s="262">
        <v>24</v>
      </c>
      <c r="C29" s="13" t="s">
        <v>92</v>
      </c>
      <c r="D29" s="118">
        <f>市区町村別_歯科医療費!F29</f>
        <v>678674180</v>
      </c>
      <c r="E29" s="409">
        <v>5580830960</v>
      </c>
      <c r="F29" s="405">
        <v>3664203010</v>
      </c>
      <c r="G29" s="121">
        <f t="shared" si="0"/>
        <v>9245033970</v>
      </c>
      <c r="H29" s="128">
        <v>2028203640</v>
      </c>
      <c r="I29" s="128">
        <f t="shared" si="1"/>
        <v>11951911790</v>
      </c>
      <c r="J29" s="269">
        <f t="shared" si="2"/>
        <v>5.6783734010473312E-2</v>
      </c>
      <c r="M29" s="278" t="str">
        <f t="shared" si="3"/>
        <v>大阪狭山市</v>
      </c>
      <c r="N29" s="279">
        <f t="shared" si="5"/>
        <v>5.1470255458279247E-2</v>
      </c>
      <c r="O29" s="280"/>
      <c r="P29" s="97">
        <f t="shared" si="4"/>
        <v>4.9790623415706288E-2</v>
      </c>
      <c r="Q29" s="116">
        <v>0</v>
      </c>
    </row>
    <row r="30" spans="2:17" s="15" customFormat="1" ht="13.5" customHeight="1">
      <c r="B30" s="262">
        <v>25</v>
      </c>
      <c r="C30" s="13" t="s">
        <v>93</v>
      </c>
      <c r="D30" s="118">
        <f>市区町村別_歯科医療費!F30</f>
        <v>397344600</v>
      </c>
      <c r="E30" s="407">
        <v>3905503900</v>
      </c>
      <c r="F30" s="403">
        <v>2449280520</v>
      </c>
      <c r="G30" s="118">
        <f t="shared" si="0"/>
        <v>6354784420</v>
      </c>
      <c r="H30" s="128">
        <v>1246897430</v>
      </c>
      <c r="I30" s="128">
        <f t="shared" si="1"/>
        <v>7999026450</v>
      </c>
      <c r="J30" s="269">
        <f t="shared" si="2"/>
        <v>4.9674120029944396E-2</v>
      </c>
      <c r="M30" s="278" t="str">
        <f t="shared" si="3"/>
        <v>池田市</v>
      </c>
      <c r="N30" s="279">
        <f t="shared" si="5"/>
        <v>5.123001159437067E-2</v>
      </c>
      <c r="O30" s="280"/>
      <c r="P30" s="97">
        <f t="shared" si="4"/>
        <v>4.9790623415706288E-2</v>
      </c>
      <c r="Q30" s="116">
        <v>0</v>
      </c>
    </row>
    <row r="31" spans="2:17" s="15" customFormat="1" ht="13.5" customHeight="1">
      <c r="B31" s="262">
        <v>26</v>
      </c>
      <c r="C31" s="13" t="s">
        <v>36</v>
      </c>
      <c r="D31" s="118">
        <f>市区町村別_歯科医療費!F31</f>
        <v>6040239900</v>
      </c>
      <c r="E31" s="407">
        <v>58861930370</v>
      </c>
      <c r="F31" s="403">
        <v>35995571040</v>
      </c>
      <c r="G31" s="118">
        <f t="shared" si="0"/>
        <v>94857501410</v>
      </c>
      <c r="H31" s="128">
        <v>16402369300</v>
      </c>
      <c r="I31" s="128">
        <f t="shared" si="1"/>
        <v>117300110610</v>
      </c>
      <c r="J31" s="269">
        <f t="shared" si="2"/>
        <v>5.149389773452661E-2</v>
      </c>
      <c r="M31" s="278" t="str">
        <f t="shared" si="3"/>
        <v>住之江区</v>
      </c>
      <c r="N31" s="279">
        <f t="shared" si="5"/>
        <v>5.11052276519132E-2</v>
      </c>
      <c r="O31" s="280"/>
      <c r="P31" s="97">
        <f t="shared" si="4"/>
        <v>4.9790623415706288E-2</v>
      </c>
      <c r="Q31" s="116">
        <v>0</v>
      </c>
    </row>
    <row r="32" spans="2:17" s="15" customFormat="1" ht="13.5" customHeight="1">
      <c r="B32" s="262">
        <v>27</v>
      </c>
      <c r="C32" s="13" t="s">
        <v>37</v>
      </c>
      <c r="D32" s="118">
        <f>市区町村別_歯科医療費!F32</f>
        <v>1016036650</v>
      </c>
      <c r="E32" s="407">
        <v>10243975790</v>
      </c>
      <c r="F32" s="403">
        <v>5550319580</v>
      </c>
      <c r="G32" s="118">
        <f t="shared" si="0"/>
        <v>15794295370</v>
      </c>
      <c r="H32" s="128">
        <v>2771875780</v>
      </c>
      <c r="I32" s="128">
        <f t="shared" si="1"/>
        <v>19582207800</v>
      </c>
      <c r="J32" s="269">
        <f t="shared" si="2"/>
        <v>5.1885704634387547E-2</v>
      </c>
      <c r="M32" s="278" t="str">
        <f t="shared" si="3"/>
        <v>西区</v>
      </c>
      <c r="N32" s="279">
        <f t="shared" si="5"/>
        <v>5.1047022046961744E-2</v>
      </c>
      <c r="O32" s="280"/>
      <c r="P32" s="97">
        <f t="shared" si="4"/>
        <v>4.9790623415706288E-2</v>
      </c>
      <c r="Q32" s="116">
        <v>0</v>
      </c>
    </row>
    <row r="33" spans="2:17" s="15" customFormat="1" ht="13.5" customHeight="1">
      <c r="B33" s="262">
        <v>28</v>
      </c>
      <c r="C33" s="13" t="s">
        <v>38</v>
      </c>
      <c r="D33" s="118">
        <f>市区町村別_歯科医療費!F33</f>
        <v>817998280</v>
      </c>
      <c r="E33" s="407">
        <v>8160440110</v>
      </c>
      <c r="F33" s="403">
        <v>4838095350</v>
      </c>
      <c r="G33" s="118">
        <f t="shared" si="0"/>
        <v>12998535460</v>
      </c>
      <c r="H33" s="128">
        <v>2287076290</v>
      </c>
      <c r="I33" s="128">
        <f t="shared" si="1"/>
        <v>16103610030</v>
      </c>
      <c r="J33" s="269">
        <f t="shared" si="2"/>
        <v>5.0795956836766493E-2</v>
      </c>
      <c r="M33" s="278" t="str">
        <f t="shared" si="3"/>
        <v>河内長野市</v>
      </c>
      <c r="N33" s="279">
        <f t="shared" si="5"/>
        <v>5.0949318449378736E-2</v>
      </c>
      <c r="O33" s="280"/>
      <c r="P33" s="97">
        <f t="shared" si="4"/>
        <v>4.9790623415706288E-2</v>
      </c>
      <c r="Q33" s="116">
        <v>0</v>
      </c>
    </row>
    <row r="34" spans="2:17" s="15" customFormat="1" ht="13.5" customHeight="1">
      <c r="B34" s="262">
        <v>29</v>
      </c>
      <c r="C34" s="13" t="s">
        <v>39</v>
      </c>
      <c r="D34" s="118">
        <f>市区町村別_歯科医療費!F34</f>
        <v>710780380</v>
      </c>
      <c r="E34" s="407">
        <v>6598492190</v>
      </c>
      <c r="F34" s="403">
        <v>4356558950</v>
      </c>
      <c r="G34" s="118">
        <f t="shared" si="0"/>
        <v>10955051140</v>
      </c>
      <c r="H34" s="128">
        <v>1750638980</v>
      </c>
      <c r="I34" s="128">
        <f t="shared" si="1"/>
        <v>13416470500</v>
      </c>
      <c r="J34" s="269">
        <f t="shared" si="2"/>
        <v>5.2978194227759082E-2</v>
      </c>
      <c r="M34" s="278" t="str">
        <f t="shared" si="3"/>
        <v>天王寺区</v>
      </c>
      <c r="N34" s="279">
        <f t="shared" si="5"/>
        <v>5.0797152655242282E-2</v>
      </c>
      <c r="O34" s="280"/>
      <c r="P34" s="97">
        <f t="shared" si="4"/>
        <v>4.9790623415706288E-2</v>
      </c>
      <c r="Q34" s="116">
        <v>0</v>
      </c>
    </row>
    <row r="35" spans="2:17" s="15" customFormat="1" ht="13.5" customHeight="1">
      <c r="B35" s="262">
        <v>30</v>
      </c>
      <c r="C35" s="13" t="s">
        <v>40</v>
      </c>
      <c r="D35" s="118">
        <f>市区町村別_歯科医療費!F35</f>
        <v>970363260</v>
      </c>
      <c r="E35" s="407">
        <v>8747434390</v>
      </c>
      <c r="F35" s="403">
        <v>5527588030</v>
      </c>
      <c r="G35" s="118">
        <f t="shared" si="0"/>
        <v>14275022420</v>
      </c>
      <c r="H35" s="128">
        <v>2807689140</v>
      </c>
      <c r="I35" s="128">
        <f t="shared" si="1"/>
        <v>18053074820</v>
      </c>
      <c r="J35" s="269">
        <f t="shared" si="2"/>
        <v>5.3750580977207738E-2</v>
      </c>
      <c r="M35" s="278" t="str">
        <f t="shared" si="3"/>
        <v>堺市中区</v>
      </c>
      <c r="N35" s="279">
        <f t="shared" si="5"/>
        <v>5.0795956836766493E-2</v>
      </c>
      <c r="O35" s="280"/>
      <c r="P35" s="97">
        <f t="shared" si="4"/>
        <v>4.9790623415706288E-2</v>
      </c>
      <c r="Q35" s="116">
        <v>0</v>
      </c>
    </row>
    <row r="36" spans="2:17" s="15" customFormat="1" ht="13.5" customHeight="1">
      <c r="B36" s="262">
        <v>31</v>
      </c>
      <c r="C36" s="13" t="s">
        <v>41</v>
      </c>
      <c r="D36" s="118">
        <f>市区町村別_歯科医療費!F36</f>
        <v>1256171890</v>
      </c>
      <c r="E36" s="409">
        <v>11270069730</v>
      </c>
      <c r="F36" s="405">
        <v>7581605060</v>
      </c>
      <c r="G36" s="121">
        <f t="shared" si="0"/>
        <v>18851674790</v>
      </c>
      <c r="H36" s="128">
        <v>3083906060</v>
      </c>
      <c r="I36" s="128">
        <f t="shared" si="1"/>
        <v>23191752740</v>
      </c>
      <c r="J36" s="269">
        <f t="shared" si="2"/>
        <v>5.416459480586891E-2</v>
      </c>
      <c r="M36" s="278" t="str">
        <f t="shared" si="3"/>
        <v>鶴見区</v>
      </c>
      <c r="N36" s="279">
        <f t="shared" si="5"/>
        <v>5.0772042355521706E-2</v>
      </c>
      <c r="O36" s="280"/>
      <c r="P36" s="97">
        <f t="shared" si="4"/>
        <v>4.9790623415706288E-2</v>
      </c>
      <c r="Q36" s="116">
        <v>0</v>
      </c>
    </row>
    <row r="37" spans="2:17" s="15" customFormat="1" ht="13.5" customHeight="1">
      <c r="B37" s="262">
        <v>32</v>
      </c>
      <c r="C37" s="13" t="s">
        <v>42</v>
      </c>
      <c r="D37" s="118">
        <f>市区町村別_歯科医療費!F37</f>
        <v>997673170</v>
      </c>
      <c r="E37" s="409">
        <v>10864571300</v>
      </c>
      <c r="F37" s="405">
        <v>6238499760</v>
      </c>
      <c r="G37" s="121">
        <f t="shared" si="0"/>
        <v>17103071060</v>
      </c>
      <c r="H37" s="128">
        <v>2923151290</v>
      </c>
      <c r="I37" s="128">
        <f t="shared" si="1"/>
        <v>21023895520</v>
      </c>
      <c r="J37" s="269">
        <f t="shared" si="2"/>
        <v>4.7454248859395018E-2</v>
      </c>
      <c r="M37" s="278" t="str">
        <f t="shared" si="3"/>
        <v>門真市</v>
      </c>
      <c r="N37" s="279">
        <f t="shared" si="5"/>
        <v>5.0552888076133277E-2</v>
      </c>
      <c r="O37" s="280"/>
      <c r="P37" s="97">
        <f t="shared" si="4"/>
        <v>4.9790623415706288E-2</v>
      </c>
      <c r="Q37" s="116">
        <v>0</v>
      </c>
    </row>
    <row r="38" spans="2:17" s="15" customFormat="1" ht="13.5" customHeight="1">
      <c r="B38" s="262">
        <v>33</v>
      </c>
      <c r="C38" s="13" t="s">
        <v>43</v>
      </c>
      <c r="D38" s="118">
        <f>市区町村別_歯科医療費!F38</f>
        <v>271216270</v>
      </c>
      <c r="E38" s="407">
        <v>2976946860</v>
      </c>
      <c r="F38" s="403">
        <v>1902904310</v>
      </c>
      <c r="G38" s="118">
        <f t="shared" si="0"/>
        <v>4879851170</v>
      </c>
      <c r="H38" s="128">
        <v>778031760</v>
      </c>
      <c r="I38" s="128">
        <f t="shared" si="1"/>
        <v>5929099200</v>
      </c>
      <c r="J38" s="269">
        <f t="shared" si="2"/>
        <v>4.574325050928478E-2</v>
      </c>
      <c r="M38" s="278" t="str">
        <f t="shared" si="3"/>
        <v>松原市</v>
      </c>
      <c r="N38" s="279">
        <f t="shared" si="5"/>
        <v>5.0452906919763646E-2</v>
      </c>
      <c r="O38" s="280"/>
      <c r="P38" s="97">
        <f t="shared" si="4"/>
        <v>4.9790623415706288E-2</v>
      </c>
      <c r="Q38" s="116">
        <v>0</v>
      </c>
    </row>
    <row r="39" spans="2:17" s="15" customFormat="1" ht="13.5" customHeight="1">
      <c r="B39" s="262">
        <v>34</v>
      </c>
      <c r="C39" s="13" t="s">
        <v>45</v>
      </c>
      <c r="D39" s="118">
        <f>市区町村別_歯科医療費!F39</f>
        <v>1119790860</v>
      </c>
      <c r="E39" s="407">
        <v>15619335510</v>
      </c>
      <c r="F39" s="403">
        <v>7704894140</v>
      </c>
      <c r="G39" s="118">
        <f t="shared" si="0"/>
        <v>23324229650</v>
      </c>
      <c r="H39" s="128">
        <v>3653052940</v>
      </c>
      <c r="I39" s="128">
        <f t="shared" si="1"/>
        <v>28097073450</v>
      </c>
      <c r="J39" s="269">
        <f t="shared" si="2"/>
        <v>3.9854359280254506E-2</v>
      </c>
      <c r="M39" s="278" t="str">
        <f t="shared" si="3"/>
        <v>大阪市</v>
      </c>
      <c r="N39" s="279">
        <f t="shared" si="5"/>
        <v>4.9969711760472303E-2</v>
      </c>
      <c r="O39" s="280"/>
      <c r="P39" s="97">
        <f t="shared" si="4"/>
        <v>4.9790623415706288E-2</v>
      </c>
      <c r="Q39" s="116">
        <v>0</v>
      </c>
    </row>
    <row r="40" spans="2:17" s="15" customFormat="1" ht="13.5" customHeight="1">
      <c r="B40" s="262">
        <v>35</v>
      </c>
      <c r="C40" s="13" t="s">
        <v>2</v>
      </c>
      <c r="D40" s="118">
        <f>市区町村別_歯科医療費!F40</f>
        <v>2717513920</v>
      </c>
      <c r="E40" s="407">
        <v>23965901470</v>
      </c>
      <c r="F40" s="403">
        <v>16082038660</v>
      </c>
      <c r="G40" s="118">
        <f t="shared" si="0"/>
        <v>40047940130</v>
      </c>
      <c r="H40" s="128">
        <v>8295944010</v>
      </c>
      <c r="I40" s="128">
        <f t="shared" si="1"/>
        <v>51061398060</v>
      </c>
      <c r="J40" s="269">
        <f t="shared" si="2"/>
        <v>5.3220515364792186E-2</v>
      </c>
      <c r="M40" s="278" t="str">
        <f t="shared" si="3"/>
        <v>淀川区</v>
      </c>
      <c r="N40" s="279">
        <f t="shared" si="5"/>
        <v>4.9957942853805906E-2</v>
      </c>
      <c r="O40" s="280"/>
      <c r="P40" s="97">
        <f t="shared" si="4"/>
        <v>4.9790623415706288E-2</v>
      </c>
      <c r="Q40" s="116">
        <v>0</v>
      </c>
    </row>
    <row r="41" spans="2:17" s="15" customFormat="1" ht="13.5" customHeight="1">
      <c r="B41" s="262">
        <v>36</v>
      </c>
      <c r="C41" s="13" t="s">
        <v>3</v>
      </c>
      <c r="D41" s="118">
        <f>市区町村別_歯科医療費!F41</f>
        <v>712767220</v>
      </c>
      <c r="E41" s="407">
        <v>6548990810</v>
      </c>
      <c r="F41" s="403">
        <v>4593330070</v>
      </c>
      <c r="G41" s="118">
        <f t="shared" si="0"/>
        <v>11142320880</v>
      </c>
      <c r="H41" s="128">
        <v>2057991320</v>
      </c>
      <c r="I41" s="128">
        <f t="shared" si="1"/>
        <v>13913079420</v>
      </c>
      <c r="J41" s="269">
        <f t="shared" si="2"/>
        <v>5.123001159437067E-2</v>
      </c>
      <c r="M41" s="278" t="str">
        <f t="shared" si="3"/>
        <v>旭区</v>
      </c>
      <c r="N41" s="279">
        <f t="shared" si="5"/>
        <v>4.9750786143757449E-2</v>
      </c>
      <c r="O41" s="280"/>
      <c r="P41" s="97">
        <f t="shared" si="4"/>
        <v>4.9790623415706288E-2</v>
      </c>
      <c r="Q41" s="116">
        <v>0</v>
      </c>
    </row>
    <row r="42" spans="2:17" s="15" customFormat="1" ht="13.5" customHeight="1">
      <c r="B42" s="262">
        <v>37</v>
      </c>
      <c r="C42" s="13" t="s">
        <v>4</v>
      </c>
      <c r="D42" s="118">
        <f>市区町村別_歯科医療費!F42</f>
        <v>2339659160</v>
      </c>
      <c r="E42" s="407">
        <v>20667214560</v>
      </c>
      <c r="F42" s="403">
        <v>13428101510</v>
      </c>
      <c r="G42" s="118">
        <f t="shared" si="0"/>
        <v>34095316070</v>
      </c>
      <c r="H42" s="128">
        <v>7480062310</v>
      </c>
      <c r="I42" s="128">
        <f t="shared" si="1"/>
        <v>43915037540</v>
      </c>
      <c r="J42" s="269">
        <f t="shared" si="2"/>
        <v>5.3276947739573761E-2</v>
      </c>
      <c r="M42" s="278" t="str">
        <f t="shared" si="3"/>
        <v>西淀川区</v>
      </c>
      <c r="N42" s="279">
        <f t="shared" si="5"/>
        <v>4.9715818364127334E-2</v>
      </c>
      <c r="O42" s="280"/>
      <c r="P42" s="97">
        <f t="shared" si="4"/>
        <v>4.9790623415706288E-2</v>
      </c>
      <c r="Q42" s="116">
        <v>0</v>
      </c>
    </row>
    <row r="43" spans="2:17" s="15" customFormat="1" ht="13.5" customHeight="1">
      <c r="B43" s="262">
        <v>38</v>
      </c>
      <c r="C43" s="23" t="s">
        <v>46</v>
      </c>
      <c r="D43" s="118">
        <f>市区町村別_歯科医療費!F43</f>
        <v>469651620</v>
      </c>
      <c r="E43" s="407">
        <v>4781258340</v>
      </c>
      <c r="F43" s="403">
        <v>2875449470</v>
      </c>
      <c r="G43" s="118">
        <f t="shared" si="0"/>
        <v>7656707810</v>
      </c>
      <c r="H43" s="128">
        <v>1521033610</v>
      </c>
      <c r="I43" s="128">
        <f t="shared" si="1"/>
        <v>9647393040</v>
      </c>
      <c r="J43" s="269">
        <f t="shared" si="2"/>
        <v>4.868171308588045E-2</v>
      </c>
      <c r="M43" s="278" t="str">
        <f t="shared" si="3"/>
        <v>茨木市</v>
      </c>
      <c r="N43" s="279">
        <f t="shared" si="5"/>
        <v>4.9695829099713082E-2</v>
      </c>
      <c r="O43" s="280"/>
      <c r="P43" s="97">
        <f t="shared" si="4"/>
        <v>4.9790623415706288E-2</v>
      </c>
      <c r="Q43" s="116">
        <v>0</v>
      </c>
    </row>
    <row r="44" spans="2:17" s="15" customFormat="1" ht="13.5" customHeight="1">
      <c r="B44" s="262">
        <v>39</v>
      </c>
      <c r="C44" s="23" t="s">
        <v>9</v>
      </c>
      <c r="D44" s="118">
        <f>市区町村別_歯科医療費!F44</f>
        <v>2429700220</v>
      </c>
      <c r="E44" s="409">
        <v>24736171360</v>
      </c>
      <c r="F44" s="405">
        <v>15144524300</v>
      </c>
      <c r="G44" s="121">
        <f t="shared" si="0"/>
        <v>39880695660</v>
      </c>
      <c r="H44" s="128">
        <v>9356689780</v>
      </c>
      <c r="I44" s="128">
        <f t="shared" si="1"/>
        <v>51667085660</v>
      </c>
      <c r="J44" s="269">
        <f t="shared" si="2"/>
        <v>4.7026074510741041E-2</v>
      </c>
      <c r="M44" s="278" t="str">
        <f t="shared" si="3"/>
        <v>中央区</v>
      </c>
      <c r="N44" s="279">
        <f t="shared" si="5"/>
        <v>4.9674120029944396E-2</v>
      </c>
      <c r="O44" s="280"/>
      <c r="P44" s="97">
        <f t="shared" si="4"/>
        <v>4.9790623415706288E-2</v>
      </c>
      <c r="Q44" s="116">
        <v>0</v>
      </c>
    </row>
    <row r="45" spans="2:17" s="15" customFormat="1" ht="13.5" customHeight="1">
      <c r="B45" s="262">
        <v>40</v>
      </c>
      <c r="C45" s="23" t="s">
        <v>47</v>
      </c>
      <c r="D45" s="118">
        <f>市区町村別_歯科医療費!F45</f>
        <v>478256380</v>
      </c>
      <c r="E45" s="409">
        <v>6906178410</v>
      </c>
      <c r="F45" s="405">
        <v>3234843670</v>
      </c>
      <c r="G45" s="121">
        <f t="shared" si="0"/>
        <v>10141022080</v>
      </c>
      <c r="H45" s="128">
        <v>1756177940</v>
      </c>
      <c r="I45" s="128">
        <f t="shared" si="1"/>
        <v>12375456400</v>
      </c>
      <c r="J45" s="269">
        <f t="shared" si="2"/>
        <v>3.8645554922725922E-2</v>
      </c>
      <c r="M45" s="278" t="str">
        <f t="shared" si="3"/>
        <v>守口市</v>
      </c>
      <c r="N45" s="279">
        <f t="shared" si="5"/>
        <v>4.964136063494317E-2</v>
      </c>
      <c r="O45" s="280"/>
      <c r="P45" s="97">
        <f t="shared" si="4"/>
        <v>4.9790623415706288E-2</v>
      </c>
      <c r="Q45" s="116">
        <v>0</v>
      </c>
    </row>
    <row r="46" spans="2:17" s="15" customFormat="1" ht="13.5" customHeight="1">
      <c r="B46" s="262">
        <v>41</v>
      </c>
      <c r="C46" s="23" t="s">
        <v>14</v>
      </c>
      <c r="D46" s="118">
        <f>市区町村別_歯科医療費!F46</f>
        <v>1029405350</v>
      </c>
      <c r="E46" s="407">
        <v>9488606730</v>
      </c>
      <c r="F46" s="403">
        <v>7066421420</v>
      </c>
      <c r="G46" s="118">
        <f t="shared" si="0"/>
        <v>16555028150</v>
      </c>
      <c r="H46" s="128">
        <v>3152414500</v>
      </c>
      <c r="I46" s="128">
        <f t="shared" si="1"/>
        <v>20736848000</v>
      </c>
      <c r="J46" s="269">
        <f t="shared" si="2"/>
        <v>4.964136063494317E-2</v>
      </c>
      <c r="M46" s="278" t="str">
        <f t="shared" si="3"/>
        <v>城東区</v>
      </c>
      <c r="N46" s="279">
        <f t="shared" si="5"/>
        <v>4.9514017796655985E-2</v>
      </c>
      <c r="O46" s="280"/>
      <c r="P46" s="97">
        <f t="shared" si="4"/>
        <v>4.9790623415706288E-2</v>
      </c>
      <c r="Q46" s="116">
        <v>0</v>
      </c>
    </row>
    <row r="47" spans="2:17" s="15" customFormat="1" ht="13.5" customHeight="1">
      <c r="B47" s="262">
        <v>42</v>
      </c>
      <c r="C47" s="23" t="s">
        <v>15</v>
      </c>
      <c r="D47" s="118">
        <f>市区町村別_歯科医療費!F47</f>
        <v>2415516440</v>
      </c>
      <c r="E47" s="407">
        <v>24504435180</v>
      </c>
      <c r="F47" s="403">
        <v>16168857570</v>
      </c>
      <c r="G47" s="118">
        <f t="shared" si="0"/>
        <v>40673292750</v>
      </c>
      <c r="H47" s="128">
        <v>8789238880</v>
      </c>
      <c r="I47" s="128">
        <f t="shared" si="1"/>
        <v>51878048070</v>
      </c>
      <c r="J47" s="269">
        <f t="shared" si="2"/>
        <v>4.6561436481586574E-2</v>
      </c>
      <c r="M47" s="278" t="str">
        <f t="shared" si="3"/>
        <v>富田林市</v>
      </c>
      <c r="N47" s="279">
        <f t="shared" si="5"/>
        <v>4.9323639411884702E-2</v>
      </c>
      <c r="O47" s="280"/>
      <c r="P47" s="97">
        <f t="shared" si="4"/>
        <v>4.9790623415706288E-2</v>
      </c>
      <c r="Q47" s="116">
        <v>0</v>
      </c>
    </row>
    <row r="48" spans="2:17" s="15" customFormat="1" ht="13.5" customHeight="1">
      <c r="B48" s="262">
        <v>43</v>
      </c>
      <c r="C48" s="23" t="s">
        <v>10</v>
      </c>
      <c r="D48" s="118">
        <f>市区町村別_歯科医療費!F48</f>
        <v>1720154920</v>
      </c>
      <c r="E48" s="407">
        <v>17664069100</v>
      </c>
      <c r="F48" s="403">
        <v>9568436260</v>
      </c>
      <c r="G48" s="118">
        <f t="shared" si="0"/>
        <v>27232505360</v>
      </c>
      <c r="H48" s="128">
        <v>5661007530</v>
      </c>
      <c r="I48" s="128">
        <f t="shared" si="1"/>
        <v>34613667810</v>
      </c>
      <c r="J48" s="269">
        <f t="shared" si="2"/>
        <v>4.9695829099713082E-2</v>
      </c>
      <c r="M48" s="278" t="str">
        <f t="shared" si="3"/>
        <v>平野区</v>
      </c>
      <c r="N48" s="279">
        <f t="shared" si="5"/>
        <v>4.891933144150306E-2</v>
      </c>
      <c r="O48" s="280"/>
      <c r="P48" s="97">
        <f t="shared" si="4"/>
        <v>4.9790623415706288E-2</v>
      </c>
      <c r="Q48" s="116">
        <v>0</v>
      </c>
    </row>
    <row r="49" spans="2:17" s="15" customFormat="1" ht="13.5" customHeight="1">
      <c r="B49" s="262">
        <v>44</v>
      </c>
      <c r="C49" s="23" t="s">
        <v>22</v>
      </c>
      <c r="D49" s="118">
        <f>市区町村別_歯科医療費!F49</f>
        <v>2015492550</v>
      </c>
      <c r="E49" s="407">
        <v>15795044060</v>
      </c>
      <c r="F49" s="403">
        <v>11695326040</v>
      </c>
      <c r="G49" s="118">
        <f t="shared" si="0"/>
        <v>27490370100</v>
      </c>
      <c r="H49" s="128">
        <v>5758921060</v>
      </c>
      <c r="I49" s="128">
        <f t="shared" si="1"/>
        <v>35264783710</v>
      </c>
      <c r="J49" s="269">
        <f t="shared" si="2"/>
        <v>5.7153123823880672E-2</v>
      </c>
      <c r="M49" s="278" t="str">
        <f t="shared" si="3"/>
        <v>東成区</v>
      </c>
      <c r="N49" s="279">
        <f t="shared" si="5"/>
        <v>4.883064348585036E-2</v>
      </c>
      <c r="O49" s="280"/>
      <c r="P49" s="97">
        <f t="shared" si="4"/>
        <v>4.9790623415706288E-2</v>
      </c>
      <c r="Q49" s="116">
        <v>0</v>
      </c>
    </row>
    <row r="50" spans="2:17" s="15" customFormat="1" ht="13.5" customHeight="1">
      <c r="B50" s="262">
        <v>45</v>
      </c>
      <c r="C50" s="23" t="s">
        <v>48</v>
      </c>
      <c r="D50" s="118">
        <f>市区町村別_歯科医療費!F50</f>
        <v>562421340</v>
      </c>
      <c r="E50" s="407">
        <v>7136663690</v>
      </c>
      <c r="F50" s="403">
        <v>3957036880</v>
      </c>
      <c r="G50" s="118">
        <f t="shared" si="0"/>
        <v>11093700570</v>
      </c>
      <c r="H50" s="128">
        <v>1952103520</v>
      </c>
      <c r="I50" s="128">
        <f t="shared" si="1"/>
        <v>13608225430</v>
      </c>
      <c r="J50" s="269">
        <f t="shared" si="2"/>
        <v>4.1329513748362412E-2</v>
      </c>
      <c r="M50" s="278" t="str">
        <f t="shared" si="3"/>
        <v>住吉区</v>
      </c>
      <c r="N50" s="279">
        <f t="shared" si="5"/>
        <v>4.8809261505761141E-2</v>
      </c>
      <c r="O50" s="280"/>
      <c r="P50" s="97">
        <f t="shared" si="4"/>
        <v>4.9790623415706288E-2</v>
      </c>
      <c r="Q50" s="116">
        <v>0</v>
      </c>
    </row>
    <row r="51" spans="2:17" s="15" customFormat="1" ht="13.5" customHeight="1">
      <c r="B51" s="262">
        <v>46</v>
      </c>
      <c r="C51" s="23" t="s">
        <v>26</v>
      </c>
      <c r="D51" s="118">
        <f>市区町村別_歯科医療費!F51</f>
        <v>792008860</v>
      </c>
      <c r="E51" s="407">
        <v>8077530490</v>
      </c>
      <c r="F51" s="403">
        <v>4983450990</v>
      </c>
      <c r="G51" s="118">
        <f t="shared" si="0"/>
        <v>13060981480</v>
      </c>
      <c r="H51" s="128">
        <v>2204398560</v>
      </c>
      <c r="I51" s="128">
        <f t="shared" si="1"/>
        <v>16057388900</v>
      </c>
      <c r="J51" s="269">
        <f t="shared" si="2"/>
        <v>4.9323639411884702E-2</v>
      </c>
      <c r="M51" s="278" t="str">
        <f t="shared" si="3"/>
        <v>和泉市</v>
      </c>
      <c r="N51" s="279">
        <f t="shared" si="5"/>
        <v>4.8798064406498032E-2</v>
      </c>
      <c r="O51" s="280"/>
      <c r="P51" s="97">
        <f t="shared" si="4"/>
        <v>4.9790623415706288E-2</v>
      </c>
      <c r="Q51" s="116">
        <v>0</v>
      </c>
    </row>
    <row r="52" spans="2:17" s="15" customFormat="1" ht="13.5" customHeight="1">
      <c r="B52" s="262">
        <v>47</v>
      </c>
      <c r="C52" s="23" t="s">
        <v>16</v>
      </c>
      <c r="D52" s="118">
        <f>市区町村別_歯科医療費!F52</f>
        <v>1491751850</v>
      </c>
      <c r="E52" s="409">
        <v>15554963080</v>
      </c>
      <c r="F52" s="405">
        <v>9781197980</v>
      </c>
      <c r="G52" s="121">
        <f t="shared" si="0"/>
        <v>25336161060</v>
      </c>
      <c r="H52" s="128">
        <v>5565485580</v>
      </c>
      <c r="I52" s="128">
        <f t="shared" si="1"/>
        <v>32393398490</v>
      </c>
      <c r="J52" s="269">
        <f t="shared" si="2"/>
        <v>4.6051106692634028E-2</v>
      </c>
      <c r="M52" s="278" t="str">
        <f t="shared" si="3"/>
        <v>泉大津市</v>
      </c>
      <c r="N52" s="279">
        <f t="shared" si="5"/>
        <v>4.868171308588045E-2</v>
      </c>
      <c r="O52" s="280"/>
      <c r="P52" s="97">
        <f t="shared" si="4"/>
        <v>4.9790623415706288E-2</v>
      </c>
      <c r="Q52" s="116">
        <v>0</v>
      </c>
    </row>
    <row r="53" spans="2:17" s="15" customFormat="1" ht="13.5" customHeight="1">
      <c r="B53" s="262">
        <v>48</v>
      </c>
      <c r="C53" s="23" t="s">
        <v>27</v>
      </c>
      <c r="D53" s="118">
        <f>市区町村別_歯科医療費!F53</f>
        <v>907256090</v>
      </c>
      <c r="E53" s="409">
        <v>8689810430</v>
      </c>
      <c r="F53" s="405">
        <v>5518730800</v>
      </c>
      <c r="G53" s="121">
        <f t="shared" si="0"/>
        <v>14208541230</v>
      </c>
      <c r="H53" s="128">
        <v>2691233620</v>
      </c>
      <c r="I53" s="128">
        <f t="shared" si="1"/>
        <v>17807030940</v>
      </c>
      <c r="J53" s="269">
        <f t="shared" si="2"/>
        <v>5.0949318449378736E-2</v>
      </c>
      <c r="M53" s="278" t="str">
        <f t="shared" si="3"/>
        <v>東淀川区</v>
      </c>
      <c r="N53" s="279">
        <f t="shared" si="5"/>
        <v>4.8056206399988283E-2</v>
      </c>
      <c r="O53" s="280"/>
      <c r="P53" s="97">
        <f t="shared" si="4"/>
        <v>4.9790623415706288E-2</v>
      </c>
      <c r="Q53" s="116">
        <v>0</v>
      </c>
    </row>
    <row r="54" spans="2:17" s="15" customFormat="1" ht="13.5" customHeight="1">
      <c r="B54" s="262">
        <v>49</v>
      </c>
      <c r="C54" s="23" t="s">
        <v>28</v>
      </c>
      <c r="D54" s="118">
        <f>市区町村別_歯科医療費!F54</f>
        <v>865163400</v>
      </c>
      <c r="E54" s="407">
        <v>8050901900</v>
      </c>
      <c r="F54" s="403">
        <v>5376227030</v>
      </c>
      <c r="G54" s="118">
        <f t="shared" si="0"/>
        <v>13427128930</v>
      </c>
      <c r="H54" s="128">
        <v>2855647260</v>
      </c>
      <c r="I54" s="128">
        <f t="shared" si="1"/>
        <v>17147939590</v>
      </c>
      <c r="J54" s="269">
        <f t="shared" si="2"/>
        <v>5.0452906919763646E-2</v>
      </c>
      <c r="M54" s="278" t="str">
        <f t="shared" si="3"/>
        <v>堺市北区</v>
      </c>
      <c r="N54" s="279">
        <f t="shared" si="5"/>
        <v>4.7454248859395018E-2</v>
      </c>
      <c r="O54" s="280"/>
      <c r="P54" s="97">
        <f t="shared" si="4"/>
        <v>4.9790623415706288E-2</v>
      </c>
      <c r="Q54" s="116">
        <v>0</v>
      </c>
    </row>
    <row r="55" spans="2:17" s="15" customFormat="1" ht="13.5" customHeight="1">
      <c r="B55" s="262">
        <v>50</v>
      </c>
      <c r="C55" s="23" t="s">
        <v>17</v>
      </c>
      <c r="D55" s="118">
        <f>市区町村別_歯科医療費!F55</f>
        <v>817520890</v>
      </c>
      <c r="E55" s="407">
        <v>7453253320</v>
      </c>
      <c r="F55" s="403">
        <v>5500983570</v>
      </c>
      <c r="G55" s="118">
        <f t="shared" si="0"/>
        <v>12954236890</v>
      </c>
      <c r="H55" s="128">
        <v>1766358700</v>
      </c>
      <c r="I55" s="128">
        <f t="shared" si="1"/>
        <v>15538116480</v>
      </c>
      <c r="J55" s="269">
        <f t="shared" si="2"/>
        <v>5.2613898927342834E-2</v>
      </c>
      <c r="M55" s="278" t="str">
        <f t="shared" si="3"/>
        <v>此花区</v>
      </c>
      <c r="N55" s="279">
        <f t="shared" si="5"/>
        <v>4.7181159974223785E-2</v>
      </c>
      <c r="O55" s="280"/>
      <c r="P55" s="97">
        <f t="shared" si="4"/>
        <v>4.9790623415706288E-2</v>
      </c>
      <c r="Q55" s="116">
        <v>0</v>
      </c>
    </row>
    <row r="56" spans="2:17" s="15" customFormat="1" ht="13.5" customHeight="1">
      <c r="B56" s="262">
        <v>51</v>
      </c>
      <c r="C56" s="23" t="s">
        <v>49</v>
      </c>
      <c r="D56" s="118">
        <f>市区町村別_歯科医療費!F56</f>
        <v>1092387920</v>
      </c>
      <c r="E56" s="407">
        <v>11351056040</v>
      </c>
      <c r="F56" s="403">
        <v>6738401480</v>
      </c>
      <c r="G56" s="118">
        <f t="shared" si="0"/>
        <v>18089457520</v>
      </c>
      <c r="H56" s="128">
        <v>3204040830</v>
      </c>
      <c r="I56" s="128">
        <f t="shared" si="1"/>
        <v>22385886270</v>
      </c>
      <c r="J56" s="269">
        <f t="shared" si="2"/>
        <v>4.8798064406498032E-2</v>
      </c>
      <c r="M56" s="278" t="str">
        <f t="shared" si="3"/>
        <v>柏原市</v>
      </c>
      <c r="N56" s="279">
        <f t="shared" si="5"/>
        <v>4.7050679181606284E-2</v>
      </c>
      <c r="O56" s="280"/>
      <c r="P56" s="97">
        <f t="shared" si="4"/>
        <v>4.9790623415706288E-2</v>
      </c>
      <c r="Q56" s="116">
        <v>0</v>
      </c>
    </row>
    <row r="57" spans="2:17" s="15" customFormat="1" ht="13.5" customHeight="1">
      <c r="B57" s="262">
        <v>52</v>
      </c>
      <c r="C57" s="23" t="s">
        <v>5</v>
      </c>
      <c r="D57" s="118">
        <f>市区町村別_歯科医療費!F57</f>
        <v>944450320</v>
      </c>
      <c r="E57" s="407">
        <v>8340448180</v>
      </c>
      <c r="F57" s="403">
        <v>5092531670</v>
      </c>
      <c r="G57" s="118">
        <f t="shared" si="0"/>
        <v>13432979850</v>
      </c>
      <c r="H57" s="128">
        <v>2772084600</v>
      </c>
      <c r="I57" s="128">
        <f t="shared" si="1"/>
        <v>17149514770</v>
      </c>
      <c r="J57" s="269">
        <f t="shared" si="2"/>
        <v>5.5071547659887525E-2</v>
      </c>
      <c r="M57" s="278" t="str">
        <f t="shared" si="3"/>
        <v>高槻市</v>
      </c>
      <c r="N57" s="279">
        <f t="shared" si="5"/>
        <v>4.7026074510741041E-2</v>
      </c>
      <c r="O57" s="280"/>
      <c r="P57" s="97">
        <f t="shared" si="4"/>
        <v>4.9790623415706288E-2</v>
      </c>
      <c r="Q57" s="116">
        <v>0</v>
      </c>
    </row>
    <row r="58" spans="2:17" s="15" customFormat="1" ht="13.5" customHeight="1">
      <c r="B58" s="262">
        <v>53</v>
      </c>
      <c r="C58" s="23" t="s">
        <v>23</v>
      </c>
      <c r="D58" s="118">
        <f>市区町村別_歯科医療費!F58</f>
        <v>432885280</v>
      </c>
      <c r="E58" s="407">
        <v>4169207130</v>
      </c>
      <c r="F58" s="403">
        <v>2845009890</v>
      </c>
      <c r="G58" s="118">
        <f t="shared" si="0"/>
        <v>7014217020</v>
      </c>
      <c r="H58" s="128">
        <v>1753302190</v>
      </c>
      <c r="I58" s="128">
        <f t="shared" si="1"/>
        <v>9200404490</v>
      </c>
      <c r="J58" s="269">
        <f t="shared" si="2"/>
        <v>4.7050679181606284E-2</v>
      </c>
      <c r="M58" s="278" t="str">
        <f t="shared" si="3"/>
        <v>忠岡町</v>
      </c>
      <c r="N58" s="279">
        <f t="shared" si="5"/>
        <v>4.695995526665591E-2</v>
      </c>
      <c r="O58" s="280"/>
      <c r="P58" s="97">
        <f t="shared" si="4"/>
        <v>4.9790623415706288E-2</v>
      </c>
      <c r="Q58" s="116">
        <v>0</v>
      </c>
    </row>
    <row r="59" spans="2:17" s="15" customFormat="1" ht="13.5" customHeight="1">
      <c r="B59" s="262">
        <v>54</v>
      </c>
      <c r="C59" s="23" t="s">
        <v>29</v>
      </c>
      <c r="D59" s="118">
        <f>市区町村別_歯科医療費!F59</f>
        <v>852637820</v>
      </c>
      <c r="E59" s="407">
        <v>7588824270</v>
      </c>
      <c r="F59" s="403">
        <v>4867702410</v>
      </c>
      <c r="G59" s="118">
        <f t="shared" si="0"/>
        <v>12456526680</v>
      </c>
      <c r="H59" s="128">
        <v>2721826680</v>
      </c>
      <c r="I59" s="128">
        <f t="shared" si="1"/>
        <v>16030991180</v>
      </c>
      <c r="J59" s="269">
        <f t="shared" si="2"/>
        <v>5.3186843559850303E-2</v>
      </c>
      <c r="M59" s="278" t="str">
        <f t="shared" si="3"/>
        <v>高石市</v>
      </c>
      <c r="N59" s="279">
        <f t="shared" si="5"/>
        <v>4.689943628773429E-2</v>
      </c>
      <c r="O59" s="280"/>
      <c r="P59" s="97">
        <f t="shared" si="4"/>
        <v>4.9790623415706288E-2</v>
      </c>
      <c r="Q59" s="116">
        <v>0</v>
      </c>
    </row>
    <row r="60" spans="2:17" s="15" customFormat="1" ht="13.5" customHeight="1">
      <c r="B60" s="262">
        <v>55</v>
      </c>
      <c r="C60" s="23" t="s">
        <v>18</v>
      </c>
      <c r="D60" s="118">
        <f>市区町村別_歯科医療費!F60</f>
        <v>842894920</v>
      </c>
      <c r="E60" s="409">
        <v>7752804850</v>
      </c>
      <c r="F60" s="405">
        <v>5459053580</v>
      </c>
      <c r="G60" s="121">
        <f t="shared" si="0"/>
        <v>13211858430</v>
      </c>
      <c r="H60" s="128">
        <v>2618773170</v>
      </c>
      <c r="I60" s="128">
        <f t="shared" si="1"/>
        <v>16673526520</v>
      </c>
      <c r="J60" s="269">
        <f t="shared" si="2"/>
        <v>5.0552888076133277E-2</v>
      </c>
      <c r="M60" s="278" t="str">
        <f t="shared" si="3"/>
        <v>枚方市</v>
      </c>
      <c r="N60" s="279">
        <f t="shared" si="5"/>
        <v>4.6561436481586574E-2</v>
      </c>
      <c r="O60" s="280"/>
      <c r="P60" s="97">
        <f t="shared" si="4"/>
        <v>4.9790623415706288E-2</v>
      </c>
      <c r="Q60" s="116">
        <v>0</v>
      </c>
    </row>
    <row r="61" spans="2:17" s="15" customFormat="1" ht="13.5" customHeight="1">
      <c r="B61" s="262">
        <v>56</v>
      </c>
      <c r="C61" s="23" t="s">
        <v>11</v>
      </c>
      <c r="D61" s="118">
        <f>市区町村別_歯科医療費!F61</f>
        <v>487716480</v>
      </c>
      <c r="E61" s="409">
        <v>4949824450</v>
      </c>
      <c r="F61" s="405">
        <v>3324030850</v>
      </c>
      <c r="G61" s="121">
        <f t="shared" si="0"/>
        <v>8273855300</v>
      </c>
      <c r="H61" s="128">
        <v>1725480670</v>
      </c>
      <c r="I61" s="128">
        <f t="shared" si="1"/>
        <v>10487052450</v>
      </c>
      <c r="J61" s="269">
        <f t="shared" si="2"/>
        <v>4.650653578069975E-2</v>
      </c>
      <c r="M61" s="278" t="str">
        <f t="shared" si="3"/>
        <v>摂津市</v>
      </c>
      <c r="N61" s="279">
        <f t="shared" si="5"/>
        <v>4.650653578069975E-2</v>
      </c>
      <c r="O61" s="280"/>
      <c r="P61" s="97">
        <f t="shared" si="4"/>
        <v>4.9790623415706288E-2</v>
      </c>
      <c r="Q61" s="116">
        <v>0</v>
      </c>
    </row>
    <row r="62" spans="2:17" s="15" customFormat="1" ht="13.5" customHeight="1">
      <c r="B62" s="262">
        <v>57</v>
      </c>
      <c r="C62" s="23" t="s">
        <v>50</v>
      </c>
      <c r="D62" s="118">
        <f>市区町村別_歯科医療費!F62</f>
        <v>404695640</v>
      </c>
      <c r="E62" s="407">
        <v>4531279770</v>
      </c>
      <c r="F62" s="403">
        <v>2536709180</v>
      </c>
      <c r="G62" s="118">
        <f t="shared" si="0"/>
        <v>7067988950</v>
      </c>
      <c r="H62" s="128">
        <v>1156324030</v>
      </c>
      <c r="I62" s="128">
        <f t="shared" si="1"/>
        <v>8629008620</v>
      </c>
      <c r="J62" s="269">
        <f t="shared" si="2"/>
        <v>4.689943628773429E-2</v>
      </c>
      <c r="M62" s="278" t="str">
        <f t="shared" si="3"/>
        <v>寝屋川市</v>
      </c>
      <c r="N62" s="279">
        <f t="shared" si="5"/>
        <v>4.6051106692634028E-2</v>
      </c>
      <c r="O62" s="280"/>
      <c r="P62" s="97">
        <f t="shared" si="4"/>
        <v>4.9790623415706288E-2</v>
      </c>
      <c r="Q62" s="116">
        <v>0</v>
      </c>
    </row>
    <row r="63" spans="2:17" s="15" customFormat="1" ht="13.5" customHeight="1">
      <c r="B63" s="262">
        <v>58</v>
      </c>
      <c r="C63" s="23" t="s">
        <v>30</v>
      </c>
      <c r="D63" s="118">
        <f>市区町村別_歯科医療費!F63</f>
        <v>473712650</v>
      </c>
      <c r="E63" s="407">
        <v>4155480250</v>
      </c>
      <c r="F63" s="403">
        <v>2840659530</v>
      </c>
      <c r="G63" s="118">
        <f t="shared" si="0"/>
        <v>6996139780</v>
      </c>
      <c r="H63" s="128">
        <v>1481139920</v>
      </c>
      <c r="I63" s="128">
        <f t="shared" si="1"/>
        <v>8950992350</v>
      </c>
      <c r="J63" s="269">
        <f t="shared" si="2"/>
        <v>5.2922919769895681E-2</v>
      </c>
      <c r="M63" s="278" t="str">
        <f t="shared" si="3"/>
        <v>西成区</v>
      </c>
      <c r="N63" s="279">
        <f t="shared" si="5"/>
        <v>4.5982003213145516E-2</v>
      </c>
      <c r="O63" s="280"/>
      <c r="P63" s="97">
        <f t="shared" si="4"/>
        <v>4.9790623415706288E-2</v>
      </c>
      <c r="Q63" s="116">
        <v>0</v>
      </c>
    </row>
    <row r="64" spans="2:17" s="15" customFormat="1" ht="13.5" customHeight="1">
      <c r="B64" s="262">
        <v>59</v>
      </c>
      <c r="C64" s="23" t="s">
        <v>24</v>
      </c>
      <c r="D64" s="118">
        <f>市区町村別_歯科医療費!F64</f>
        <v>3464476790</v>
      </c>
      <c r="E64" s="407">
        <v>31297121790</v>
      </c>
      <c r="F64" s="403">
        <v>21434315520</v>
      </c>
      <c r="G64" s="118">
        <f t="shared" si="0"/>
        <v>52731437310</v>
      </c>
      <c r="H64" s="128">
        <v>9592537920</v>
      </c>
      <c r="I64" s="128">
        <f t="shared" si="1"/>
        <v>65788452020</v>
      </c>
      <c r="J64" s="269">
        <f t="shared" si="2"/>
        <v>5.266086499416011E-2</v>
      </c>
      <c r="M64" s="278" t="str">
        <f t="shared" si="3"/>
        <v>堺市美原区</v>
      </c>
      <c r="N64" s="279">
        <f t="shared" si="5"/>
        <v>4.574325050928478E-2</v>
      </c>
      <c r="O64" s="280"/>
      <c r="P64" s="97">
        <f t="shared" si="4"/>
        <v>4.9790623415706288E-2</v>
      </c>
      <c r="Q64" s="116">
        <v>0</v>
      </c>
    </row>
    <row r="65" spans="2:17" s="15" customFormat="1" ht="13.5" customHeight="1">
      <c r="B65" s="262">
        <v>60</v>
      </c>
      <c r="C65" s="23" t="s">
        <v>51</v>
      </c>
      <c r="D65" s="118">
        <f>市区町村別_歯科医療費!F65</f>
        <v>359447750</v>
      </c>
      <c r="E65" s="407">
        <v>4981274380</v>
      </c>
      <c r="F65" s="403">
        <v>2565879570</v>
      </c>
      <c r="G65" s="118">
        <f t="shared" si="0"/>
        <v>7547153950</v>
      </c>
      <c r="H65" s="128">
        <v>974410970</v>
      </c>
      <c r="I65" s="128">
        <f t="shared" si="1"/>
        <v>8881012670</v>
      </c>
      <c r="J65" s="269">
        <f t="shared" si="2"/>
        <v>4.0473734624229513E-2</v>
      </c>
      <c r="M65" s="278" t="str">
        <f t="shared" si="3"/>
        <v>浪速区</v>
      </c>
      <c r="N65" s="279">
        <f t="shared" si="5"/>
        <v>4.5528241601766127E-2</v>
      </c>
      <c r="O65" s="280"/>
      <c r="P65" s="97">
        <f t="shared" si="4"/>
        <v>4.9790623415706288E-2</v>
      </c>
      <c r="Q65" s="116">
        <v>0</v>
      </c>
    </row>
    <row r="66" spans="2:17" s="15" customFormat="1" ht="13.5" customHeight="1">
      <c r="B66" s="262">
        <v>61</v>
      </c>
      <c r="C66" s="23" t="s">
        <v>19</v>
      </c>
      <c r="D66" s="118">
        <f>市区町村別_歯科医療費!F66</f>
        <v>337963560</v>
      </c>
      <c r="E66" s="407">
        <v>3763784340</v>
      </c>
      <c r="F66" s="403">
        <v>2327764270</v>
      </c>
      <c r="G66" s="118">
        <f t="shared" si="0"/>
        <v>6091548610</v>
      </c>
      <c r="H66" s="128">
        <v>1109765340</v>
      </c>
      <c r="I66" s="128">
        <f t="shared" si="1"/>
        <v>7539277510</v>
      </c>
      <c r="J66" s="269">
        <f t="shared" si="2"/>
        <v>4.4827048686260654E-2</v>
      </c>
      <c r="M66" s="278" t="str">
        <f t="shared" si="3"/>
        <v>阪南市</v>
      </c>
      <c r="N66" s="279">
        <f t="shared" si="5"/>
        <v>4.5522879593510659E-2</v>
      </c>
      <c r="O66" s="280"/>
      <c r="P66" s="97">
        <f t="shared" si="4"/>
        <v>4.9790623415706288E-2</v>
      </c>
      <c r="Q66" s="116">
        <v>0</v>
      </c>
    </row>
    <row r="67" spans="2:17" s="15" customFormat="1" ht="13.5" customHeight="1">
      <c r="B67" s="262">
        <v>62</v>
      </c>
      <c r="C67" s="23" t="s">
        <v>20</v>
      </c>
      <c r="D67" s="118">
        <f>市区町村別_歯科医療費!F67</f>
        <v>523874220</v>
      </c>
      <c r="E67" s="407">
        <v>4554883500</v>
      </c>
      <c r="F67" s="403">
        <v>3215552750</v>
      </c>
      <c r="G67" s="118">
        <f t="shared" si="0"/>
        <v>7770436250</v>
      </c>
      <c r="H67" s="128">
        <v>1873531250</v>
      </c>
      <c r="I67" s="128">
        <f t="shared" si="1"/>
        <v>10167841720</v>
      </c>
      <c r="J67" s="269">
        <f t="shared" si="2"/>
        <v>5.1522656865276226E-2</v>
      </c>
      <c r="M67" s="278" t="str">
        <f t="shared" si="3"/>
        <v>島本町</v>
      </c>
      <c r="N67" s="279">
        <f t="shared" si="5"/>
        <v>4.5398483959446179E-2</v>
      </c>
      <c r="O67" s="280"/>
      <c r="P67" s="97">
        <f t="shared" si="4"/>
        <v>4.9790623415706288E-2</v>
      </c>
      <c r="Q67" s="116">
        <v>0</v>
      </c>
    </row>
    <row r="68" spans="2:17" s="15" customFormat="1" ht="13.5" customHeight="1">
      <c r="B68" s="262">
        <v>63</v>
      </c>
      <c r="C68" s="23" t="s">
        <v>31</v>
      </c>
      <c r="D68" s="118">
        <f>市区町村別_歯科医療費!F68</f>
        <v>416537000</v>
      </c>
      <c r="E68" s="409">
        <v>3966919290</v>
      </c>
      <c r="F68" s="405">
        <v>2689964530</v>
      </c>
      <c r="G68" s="121">
        <f t="shared" si="0"/>
        <v>6656883820</v>
      </c>
      <c r="H68" s="128">
        <v>1019350360</v>
      </c>
      <c r="I68" s="128">
        <f t="shared" si="1"/>
        <v>8092771180</v>
      </c>
      <c r="J68" s="269">
        <f t="shared" si="2"/>
        <v>5.1470255458279247E-2</v>
      </c>
      <c r="M68" s="278" t="str">
        <f t="shared" si="3"/>
        <v>港区</v>
      </c>
      <c r="N68" s="279">
        <f t="shared" si="5"/>
        <v>4.5007744186501684E-2</v>
      </c>
      <c r="O68" s="280"/>
      <c r="P68" s="97">
        <f t="shared" si="4"/>
        <v>4.9790623415706288E-2</v>
      </c>
      <c r="Q68" s="116">
        <v>0</v>
      </c>
    </row>
    <row r="69" spans="2:17" s="15" customFormat="1" ht="13.5" customHeight="1">
      <c r="B69" s="262">
        <v>64</v>
      </c>
      <c r="C69" s="23" t="s">
        <v>52</v>
      </c>
      <c r="D69" s="118">
        <f>市区町村別_歯科医療費!F69</f>
        <v>414349210</v>
      </c>
      <c r="E69" s="409">
        <v>4710108620</v>
      </c>
      <c r="F69" s="405">
        <v>2829119590</v>
      </c>
      <c r="G69" s="121">
        <f t="shared" si="0"/>
        <v>7539228210</v>
      </c>
      <c r="H69" s="128">
        <v>1148421700</v>
      </c>
      <c r="I69" s="128">
        <f t="shared" si="1"/>
        <v>9101999120</v>
      </c>
      <c r="J69" s="269">
        <f t="shared" si="2"/>
        <v>4.5522879593510659E-2</v>
      </c>
      <c r="M69" s="278" t="str">
        <f t="shared" si="3"/>
        <v>四條畷市</v>
      </c>
      <c r="N69" s="279">
        <f t="shared" si="5"/>
        <v>4.4827048686260654E-2</v>
      </c>
      <c r="O69" s="280"/>
      <c r="P69" s="97">
        <f t="shared" si="4"/>
        <v>4.9790623415706288E-2</v>
      </c>
      <c r="Q69" s="116">
        <v>0</v>
      </c>
    </row>
    <row r="70" spans="2:17" s="15" customFormat="1" ht="13.5" customHeight="1">
      <c r="B70" s="262">
        <v>65</v>
      </c>
      <c r="C70" s="23" t="s">
        <v>12</v>
      </c>
      <c r="D70" s="118">
        <f>市区町村別_歯科医療費!F70</f>
        <v>187492520</v>
      </c>
      <c r="E70" s="407">
        <v>2129517760</v>
      </c>
      <c r="F70" s="403">
        <v>1142080050</v>
      </c>
      <c r="G70" s="118">
        <f t="shared" si="0"/>
        <v>3271597810</v>
      </c>
      <c r="H70" s="128">
        <v>670838770</v>
      </c>
      <c r="I70" s="128">
        <f t="shared" si="1"/>
        <v>4129929100</v>
      </c>
      <c r="J70" s="269">
        <f t="shared" si="2"/>
        <v>4.5398483959446179E-2</v>
      </c>
      <c r="M70" s="278" t="str">
        <f t="shared" si="3"/>
        <v>田尻町</v>
      </c>
      <c r="N70" s="279">
        <f t="shared" si="5"/>
        <v>4.3522955229482393E-2</v>
      </c>
      <c r="O70" s="280"/>
      <c r="P70" s="97">
        <f t="shared" si="4"/>
        <v>4.9790623415706288E-2</v>
      </c>
      <c r="Q70" s="116">
        <v>0</v>
      </c>
    </row>
    <row r="71" spans="2:17" s="15" customFormat="1" ht="13.5" customHeight="1">
      <c r="B71" s="262">
        <v>66</v>
      </c>
      <c r="C71" s="23" t="s">
        <v>6</v>
      </c>
      <c r="D71" s="118">
        <f>市区町村別_歯科医療費!F71</f>
        <v>234623470</v>
      </c>
      <c r="E71" s="407">
        <v>1793974440</v>
      </c>
      <c r="F71" s="403">
        <v>1087423840</v>
      </c>
      <c r="G71" s="118">
        <f t="shared" ref="G71:G79" si="6">SUM(E71:F71)</f>
        <v>2881398280</v>
      </c>
      <c r="H71" s="128">
        <v>688919010</v>
      </c>
      <c r="I71" s="128">
        <f t="shared" ref="I71:I79" si="7">SUM(D71,E71,F71,H71)</f>
        <v>3804940760</v>
      </c>
      <c r="J71" s="269">
        <f t="shared" ref="J71:J79" si="8">IFERROR(D71/I71,"-")</f>
        <v>6.1662844390775746E-2</v>
      </c>
      <c r="M71" s="278" t="str">
        <f t="shared" ref="M71:M79" si="9">INDEX($C$6:$C$79,MATCH(N71,J$6:J$79,0))</f>
        <v>熊取町</v>
      </c>
      <c r="N71" s="279">
        <f t="shared" ref="N71:N79" si="10">LARGE(J$6:J$79,ROW(A66))</f>
        <v>4.1398761285909864E-2</v>
      </c>
      <c r="O71" s="280"/>
      <c r="P71" s="97">
        <f t="shared" ref="P71:P79" si="11">$J$80</f>
        <v>4.9790623415706288E-2</v>
      </c>
      <c r="Q71" s="116">
        <v>0</v>
      </c>
    </row>
    <row r="72" spans="2:17" s="15" customFormat="1" ht="13.5" customHeight="1">
      <c r="B72" s="262">
        <v>67</v>
      </c>
      <c r="C72" s="23" t="s">
        <v>7</v>
      </c>
      <c r="D72" s="118">
        <f>市区町村別_歯科医療費!F72</f>
        <v>81936030</v>
      </c>
      <c r="E72" s="407">
        <v>1128505680</v>
      </c>
      <c r="F72" s="403">
        <v>572165970</v>
      </c>
      <c r="G72" s="118">
        <f t="shared" si="6"/>
        <v>1700671650</v>
      </c>
      <c r="H72" s="128">
        <v>235795070</v>
      </c>
      <c r="I72" s="128">
        <f t="shared" si="7"/>
        <v>2018402750</v>
      </c>
      <c r="J72" s="269">
        <f t="shared" si="8"/>
        <v>4.05944898757198E-2</v>
      </c>
      <c r="M72" s="278" t="str">
        <f t="shared" si="9"/>
        <v>泉佐野市</v>
      </c>
      <c r="N72" s="279">
        <f t="shared" si="10"/>
        <v>4.1329513748362412E-2</v>
      </c>
      <c r="O72" s="280"/>
      <c r="P72" s="97">
        <f t="shared" si="11"/>
        <v>4.9790623415706288E-2</v>
      </c>
      <c r="Q72" s="116">
        <v>0</v>
      </c>
    </row>
    <row r="73" spans="2:17" s="15" customFormat="1" ht="13.5" customHeight="1">
      <c r="B73" s="262">
        <v>68</v>
      </c>
      <c r="C73" s="23" t="s">
        <v>53</v>
      </c>
      <c r="D73" s="118">
        <f>市区町村別_歯科医療費!F73</f>
        <v>123937300</v>
      </c>
      <c r="E73" s="407">
        <v>1313649170</v>
      </c>
      <c r="F73" s="403">
        <v>846225150</v>
      </c>
      <c r="G73" s="118">
        <f t="shared" si="6"/>
        <v>2159874320</v>
      </c>
      <c r="H73" s="128">
        <v>355400860</v>
      </c>
      <c r="I73" s="128">
        <f t="shared" si="7"/>
        <v>2639212480</v>
      </c>
      <c r="J73" s="269">
        <f t="shared" si="8"/>
        <v>4.695995526665591E-2</v>
      </c>
      <c r="M73" s="278" t="str">
        <f t="shared" si="9"/>
        <v>大正区</v>
      </c>
      <c r="N73" s="279">
        <f t="shared" si="10"/>
        <v>4.0866351667006008E-2</v>
      </c>
      <c r="O73" s="280"/>
      <c r="P73" s="97">
        <f t="shared" si="11"/>
        <v>4.9790623415706288E-2</v>
      </c>
      <c r="Q73" s="116">
        <v>0</v>
      </c>
    </row>
    <row r="74" spans="2:17" s="15" customFormat="1" ht="13.5" customHeight="1">
      <c r="B74" s="262">
        <v>69</v>
      </c>
      <c r="C74" s="23" t="s">
        <v>54</v>
      </c>
      <c r="D74" s="118">
        <f>市区町村別_歯科医療費!F74</f>
        <v>243134930</v>
      </c>
      <c r="E74" s="407">
        <v>2989887570</v>
      </c>
      <c r="F74" s="403">
        <v>1657982180</v>
      </c>
      <c r="G74" s="118">
        <f t="shared" si="6"/>
        <v>4647869750</v>
      </c>
      <c r="H74" s="128">
        <v>981995440</v>
      </c>
      <c r="I74" s="128">
        <f t="shared" si="7"/>
        <v>5873000120</v>
      </c>
      <c r="J74" s="269">
        <f t="shared" si="8"/>
        <v>4.1398761285909864E-2</v>
      </c>
      <c r="M74" s="278" t="str">
        <f t="shared" si="9"/>
        <v>能勢町</v>
      </c>
      <c r="N74" s="279">
        <f t="shared" si="10"/>
        <v>4.05944898757198E-2</v>
      </c>
      <c r="O74" s="280"/>
      <c r="P74" s="97">
        <f t="shared" si="11"/>
        <v>4.9790623415706288E-2</v>
      </c>
      <c r="Q74" s="116">
        <v>0</v>
      </c>
    </row>
    <row r="75" spans="2:17" s="15" customFormat="1" ht="13.5" customHeight="1">
      <c r="B75" s="262">
        <v>70</v>
      </c>
      <c r="C75" s="23" t="s">
        <v>55</v>
      </c>
      <c r="D75" s="118">
        <f>市区町村別_歯科医療費!F75</f>
        <v>45823630</v>
      </c>
      <c r="E75" s="407">
        <v>517580340</v>
      </c>
      <c r="F75" s="403">
        <v>335830590</v>
      </c>
      <c r="G75" s="118">
        <f t="shared" si="6"/>
        <v>853410930</v>
      </c>
      <c r="H75" s="128">
        <v>153626620</v>
      </c>
      <c r="I75" s="128">
        <f t="shared" si="7"/>
        <v>1052861180</v>
      </c>
      <c r="J75" s="269">
        <f t="shared" si="8"/>
        <v>4.3522955229482393E-2</v>
      </c>
      <c r="M75" s="278" t="str">
        <f t="shared" si="9"/>
        <v>泉南市</v>
      </c>
      <c r="N75" s="279">
        <f t="shared" si="10"/>
        <v>4.0473734624229513E-2</v>
      </c>
      <c r="O75" s="280"/>
      <c r="P75" s="97">
        <f t="shared" si="11"/>
        <v>4.9790623415706288E-2</v>
      </c>
      <c r="Q75" s="116">
        <v>0</v>
      </c>
    </row>
    <row r="76" spans="2:17" s="15" customFormat="1" ht="13.5" customHeight="1">
      <c r="B76" s="262">
        <v>71</v>
      </c>
      <c r="C76" s="23" t="s">
        <v>56</v>
      </c>
      <c r="D76" s="118">
        <f>市区町村別_歯科医療費!F76</f>
        <v>127433690</v>
      </c>
      <c r="E76" s="409">
        <v>1846883450</v>
      </c>
      <c r="F76" s="405">
        <v>1003168140</v>
      </c>
      <c r="G76" s="121">
        <f t="shared" si="6"/>
        <v>2850051590</v>
      </c>
      <c r="H76" s="128">
        <v>441705350</v>
      </c>
      <c r="I76" s="128">
        <f t="shared" si="7"/>
        <v>3419190630</v>
      </c>
      <c r="J76" s="269">
        <f t="shared" si="8"/>
        <v>3.7270133136741782E-2</v>
      </c>
      <c r="M76" s="278" t="str">
        <f t="shared" si="9"/>
        <v>岸和田市</v>
      </c>
      <c r="N76" s="279">
        <f t="shared" si="10"/>
        <v>3.9854359280254506E-2</v>
      </c>
      <c r="O76" s="280"/>
      <c r="P76" s="97">
        <f t="shared" si="11"/>
        <v>4.9790623415706288E-2</v>
      </c>
      <c r="Q76" s="116">
        <v>0</v>
      </c>
    </row>
    <row r="77" spans="2:17" s="15" customFormat="1" ht="13.5" customHeight="1">
      <c r="B77" s="262">
        <v>72</v>
      </c>
      <c r="C77" s="23" t="s">
        <v>32</v>
      </c>
      <c r="D77" s="118">
        <f>市区町村別_歯科医療費!F77</f>
        <v>94820880</v>
      </c>
      <c r="E77" s="409">
        <v>819590330</v>
      </c>
      <c r="F77" s="405">
        <v>536419320</v>
      </c>
      <c r="G77" s="121">
        <f t="shared" si="6"/>
        <v>1356009650</v>
      </c>
      <c r="H77" s="128">
        <v>223314840</v>
      </c>
      <c r="I77" s="128">
        <f t="shared" si="7"/>
        <v>1674145370</v>
      </c>
      <c r="J77" s="269">
        <f t="shared" si="8"/>
        <v>5.663837901961883E-2</v>
      </c>
      <c r="M77" s="278" t="str">
        <f t="shared" si="9"/>
        <v>貝塚市</v>
      </c>
      <c r="N77" s="279">
        <f t="shared" si="10"/>
        <v>3.8645554922725922E-2</v>
      </c>
      <c r="O77" s="280"/>
      <c r="P77" s="97">
        <f t="shared" si="11"/>
        <v>4.9790623415706288E-2</v>
      </c>
      <c r="Q77" s="116">
        <v>0</v>
      </c>
    </row>
    <row r="78" spans="2:17" s="15" customFormat="1" ht="13.5" customHeight="1">
      <c r="B78" s="262">
        <v>73</v>
      </c>
      <c r="C78" s="23" t="s">
        <v>33</v>
      </c>
      <c r="D78" s="118">
        <f>市区町村別_歯科医療費!F78</f>
        <v>123939060</v>
      </c>
      <c r="E78" s="409">
        <v>1123930100</v>
      </c>
      <c r="F78" s="405">
        <v>795179530</v>
      </c>
      <c r="G78" s="121">
        <f t="shared" si="6"/>
        <v>1919109630</v>
      </c>
      <c r="H78" s="128">
        <v>319292040</v>
      </c>
      <c r="I78" s="128">
        <f t="shared" si="7"/>
        <v>2362340730</v>
      </c>
      <c r="J78" s="269">
        <f t="shared" si="8"/>
        <v>5.2464514718839901E-2</v>
      </c>
      <c r="M78" s="278" t="str">
        <f t="shared" si="9"/>
        <v>千早赤阪村</v>
      </c>
      <c r="N78" s="279">
        <f t="shared" si="10"/>
        <v>3.7350511337189876E-2</v>
      </c>
      <c r="O78" s="280"/>
      <c r="P78" s="97">
        <f t="shared" si="11"/>
        <v>4.9790623415706288E-2</v>
      </c>
      <c r="Q78" s="116">
        <v>0</v>
      </c>
    </row>
    <row r="79" spans="2:17" s="15" customFormat="1" ht="13.5" customHeight="1" thickBot="1">
      <c r="B79" s="262">
        <v>74</v>
      </c>
      <c r="C79" s="23" t="s">
        <v>34</v>
      </c>
      <c r="D79" s="118">
        <f>市区町村別_歯科医療費!F79</f>
        <v>44947410</v>
      </c>
      <c r="E79" s="409">
        <v>638966860</v>
      </c>
      <c r="F79" s="405">
        <v>401065190</v>
      </c>
      <c r="G79" s="121">
        <f t="shared" si="6"/>
        <v>1040032050</v>
      </c>
      <c r="H79" s="128">
        <v>118415310</v>
      </c>
      <c r="I79" s="128">
        <f t="shared" si="7"/>
        <v>1203394770</v>
      </c>
      <c r="J79" s="269">
        <f t="shared" si="8"/>
        <v>3.7350511337189876E-2</v>
      </c>
      <c r="M79" s="278" t="str">
        <f t="shared" si="9"/>
        <v>岬町</v>
      </c>
      <c r="N79" s="279">
        <f t="shared" si="10"/>
        <v>3.7270133136741782E-2</v>
      </c>
      <c r="O79" s="280"/>
      <c r="P79" s="97">
        <f t="shared" si="11"/>
        <v>4.9790623415706288E-2</v>
      </c>
      <c r="Q79" s="116">
        <v>999</v>
      </c>
    </row>
    <row r="80" spans="2:17" s="15" customFormat="1" ht="13.5" customHeight="1" thickTop="1">
      <c r="B80" s="488" t="s">
        <v>0</v>
      </c>
      <c r="C80" s="489"/>
      <c r="D80" s="126">
        <f>年齢階層別_医療費全体における歯科医療費!C13</f>
        <v>57932811860</v>
      </c>
      <c r="E80" s="127">
        <f>年齢階層別_医療費全体における歯科医療費!D13</f>
        <v>562111799900</v>
      </c>
      <c r="F80" s="127">
        <f>年齢階層別_医療費全体における歯科医療費!E13</f>
        <v>363715625320</v>
      </c>
      <c r="G80" s="127">
        <f>年齢階層別_医療費全体における歯科医療費!F13</f>
        <v>925827425220</v>
      </c>
      <c r="H80" s="129">
        <f>年齢階層別_医療費全体における歯科医療費!G13</f>
        <v>179768312790</v>
      </c>
      <c r="I80" s="129">
        <f>年齢階層別_医療費全体における歯科医療費!H13</f>
        <v>1163528549870</v>
      </c>
      <c r="J80" s="270">
        <f>年齢階層別_医療費全体における歯科医療費!I13</f>
        <v>4.9790623415706288E-2</v>
      </c>
      <c r="M80" s="16"/>
      <c r="N80" s="16"/>
      <c r="O80" s="16"/>
      <c r="P80" s="19"/>
      <c r="Q80" s="20"/>
    </row>
    <row r="88" spans="6:6">
      <c r="F88" s="21"/>
    </row>
  </sheetData>
  <mergeCells count="11">
    <mergeCell ref="J4:J5"/>
    <mergeCell ref="M4:N5"/>
    <mergeCell ref="P4:P5"/>
    <mergeCell ref="Q4:Q5"/>
    <mergeCell ref="B80:C80"/>
    <mergeCell ref="B3:B5"/>
    <mergeCell ref="C3:C5"/>
    <mergeCell ref="D4:D5"/>
    <mergeCell ref="E4:G4"/>
    <mergeCell ref="H4:H5"/>
    <mergeCell ref="I4:I5"/>
  </mergeCells>
  <phoneticPr fontId="4"/>
  <pageMargins left="0.70866141732283472" right="0.43307086614173229" top="0.74803149606299213" bottom="0.74803149606299213" header="0.31496062992125984" footer="0.31496062992125984"/>
  <pageSetup paperSize="9" scale="72" fitToHeight="0" orientation="portrait" r:id="rId1"/>
  <headerFooter scaleWithDoc="0" alignWithMargins="0">
    <oddHeader>&amp;R&amp;"ＭＳ 明朝,標準"&amp;9 2-5.歯科医療費の状況</oddHeader>
  </headerFooter>
  <ignoredErrors>
    <ignoredError sqref="D6:D79 G6:G79 I6:I79" emptyCellReference="1"/>
    <ignoredError sqref="M6:M79" evalError="1"/>
    <ignoredError sqref="N6:N79" evalError="1" emptyCellReference="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26E30-0103-4E46-A972-66473DBCDC42}">
  <sheetPr codeName="Sheet55"/>
  <dimension ref="B1:J457"/>
  <sheetViews>
    <sheetView showGridLines="0" zoomScaleNormal="100" zoomScaleSheetLayoutView="100" workbookViewId="0"/>
  </sheetViews>
  <sheetFormatPr defaultColWidth="9" defaultRowHeight="13.5"/>
  <cols>
    <col min="1" max="1" width="4.625" style="3" customWidth="1"/>
    <col min="2" max="2" width="3.25" style="3" customWidth="1"/>
    <col min="3" max="3" width="11.75" style="3" customWidth="1"/>
    <col min="4" max="4" width="30.625" style="3" customWidth="1"/>
    <col min="5" max="9" width="19.625" style="3" customWidth="1"/>
    <col min="10" max="16384" width="9" style="3"/>
  </cols>
  <sheetData>
    <row r="1" spans="2:9" ht="16.5" customHeight="1">
      <c r="B1" s="2" t="s">
        <v>359</v>
      </c>
      <c r="C1" s="295"/>
      <c r="D1" s="295"/>
      <c r="E1" s="295"/>
      <c r="F1" s="295"/>
      <c r="G1" s="295"/>
      <c r="H1" s="295"/>
      <c r="I1" s="295"/>
    </row>
    <row r="2" spans="2:9" ht="16.5" customHeight="1">
      <c r="B2" s="2" t="s">
        <v>360</v>
      </c>
      <c r="C2" s="295"/>
      <c r="D2" s="295"/>
      <c r="E2" s="295"/>
      <c r="F2" s="295"/>
      <c r="G2" s="295"/>
      <c r="H2" s="295"/>
      <c r="I2" s="295"/>
    </row>
    <row r="3" spans="2:9" ht="19.5" customHeight="1">
      <c r="B3" s="301"/>
      <c r="C3" s="302" t="s">
        <v>309</v>
      </c>
      <c r="D3" s="302"/>
      <c r="E3" s="296" t="s">
        <v>319</v>
      </c>
      <c r="F3" s="297" t="s">
        <v>320</v>
      </c>
      <c r="G3" s="297" t="s">
        <v>321</v>
      </c>
      <c r="H3" s="297" t="s">
        <v>322</v>
      </c>
      <c r="I3" s="297" t="s">
        <v>323</v>
      </c>
    </row>
    <row r="4" spans="2:9" ht="33" customHeight="1">
      <c r="B4" s="568">
        <v>1</v>
      </c>
      <c r="C4" s="571" t="s">
        <v>58</v>
      </c>
      <c r="D4" s="78" t="s">
        <v>324</v>
      </c>
      <c r="E4" s="388" t="s">
        <v>377</v>
      </c>
      <c r="F4" s="388" t="s">
        <v>403</v>
      </c>
      <c r="G4" s="388" t="s">
        <v>404</v>
      </c>
      <c r="H4" s="388" t="s">
        <v>405</v>
      </c>
      <c r="I4" s="388" t="s">
        <v>406</v>
      </c>
    </row>
    <row r="5" spans="2:9" ht="33" customHeight="1">
      <c r="B5" s="569"/>
      <c r="C5" s="572"/>
      <c r="D5" s="311" t="s">
        <v>325</v>
      </c>
      <c r="E5" s="388" t="s">
        <v>407</v>
      </c>
      <c r="F5" s="388" t="s">
        <v>408</v>
      </c>
      <c r="G5" s="388" t="s">
        <v>410</v>
      </c>
      <c r="H5" s="388" t="s">
        <v>409</v>
      </c>
      <c r="I5" s="388" t="s">
        <v>411</v>
      </c>
    </row>
    <row r="6" spans="2:9" ht="33" customHeight="1">
      <c r="B6" s="569"/>
      <c r="C6" s="572"/>
      <c r="D6" s="311" t="s">
        <v>328</v>
      </c>
      <c r="E6" s="388" t="s">
        <v>412</v>
      </c>
      <c r="F6" s="388" t="s">
        <v>413</v>
      </c>
      <c r="G6" s="388" t="s">
        <v>414</v>
      </c>
      <c r="H6" s="388" t="s">
        <v>505</v>
      </c>
      <c r="I6" s="388" t="s">
        <v>434</v>
      </c>
    </row>
    <row r="7" spans="2:9" ht="33" customHeight="1">
      <c r="B7" s="569"/>
      <c r="C7" s="572"/>
      <c r="D7" s="312" t="s">
        <v>131</v>
      </c>
      <c r="E7" s="388" t="s">
        <v>415</v>
      </c>
      <c r="F7" s="388" t="s">
        <v>416</v>
      </c>
      <c r="G7" s="388" t="s">
        <v>417</v>
      </c>
      <c r="H7" s="388" t="s">
        <v>435</v>
      </c>
      <c r="I7" s="388" t="s">
        <v>418</v>
      </c>
    </row>
    <row r="8" spans="2:9" ht="33" customHeight="1">
      <c r="B8" s="569"/>
      <c r="C8" s="572"/>
      <c r="D8" s="313" t="s">
        <v>326</v>
      </c>
      <c r="E8" s="388" t="s">
        <v>420</v>
      </c>
      <c r="F8" s="388" t="s">
        <v>421</v>
      </c>
      <c r="G8" s="388" t="s">
        <v>422</v>
      </c>
      <c r="H8" s="388" t="s">
        <v>423</v>
      </c>
      <c r="I8" s="388" t="s">
        <v>424</v>
      </c>
    </row>
    <row r="9" spans="2:9" ht="33" customHeight="1">
      <c r="B9" s="570"/>
      <c r="C9" s="573"/>
      <c r="D9" s="313" t="s">
        <v>329</v>
      </c>
      <c r="E9" s="388" t="s">
        <v>425</v>
      </c>
      <c r="F9" s="388" t="s">
        <v>426</v>
      </c>
      <c r="G9" s="388" t="s">
        <v>427</v>
      </c>
      <c r="H9" s="388" t="s">
        <v>429</v>
      </c>
      <c r="I9" s="388" t="s">
        <v>428</v>
      </c>
    </row>
    <row r="10" spans="2:9" ht="33" customHeight="1">
      <c r="B10" s="568">
        <v>2</v>
      </c>
      <c r="C10" s="571" t="s">
        <v>76</v>
      </c>
      <c r="D10" s="78" t="s">
        <v>324</v>
      </c>
      <c r="E10" s="388" t="s">
        <v>377</v>
      </c>
      <c r="F10" s="388" t="s">
        <v>403</v>
      </c>
      <c r="G10" s="388" t="s">
        <v>404</v>
      </c>
      <c r="H10" s="388" t="s">
        <v>405</v>
      </c>
      <c r="I10" s="388" t="s">
        <v>406</v>
      </c>
    </row>
    <row r="11" spans="2:9" ht="33" customHeight="1">
      <c r="B11" s="569"/>
      <c r="C11" s="572"/>
      <c r="D11" s="311" t="s">
        <v>325</v>
      </c>
      <c r="E11" s="388" t="s">
        <v>407</v>
      </c>
      <c r="F11" s="388" t="s">
        <v>408</v>
      </c>
      <c r="G11" s="388" t="s">
        <v>409</v>
      </c>
      <c r="H11" s="388" t="s">
        <v>410</v>
      </c>
      <c r="I11" s="388" t="s">
        <v>411</v>
      </c>
    </row>
    <row r="12" spans="2:9" ht="33" customHeight="1">
      <c r="B12" s="569"/>
      <c r="C12" s="572"/>
      <c r="D12" s="311" t="s">
        <v>328</v>
      </c>
      <c r="E12" s="388" t="s">
        <v>412</v>
      </c>
      <c r="F12" s="388" t="s">
        <v>413</v>
      </c>
      <c r="G12" s="388" t="s">
        <v>414</v>
      </c>
      <c r="H12" s="388" t="s">
        <v>505</v>
      </c>
      <c r="I12" s="388" t="s">
        <v>432</v>
      </c>
    </row>
    <row r="13" spans="2:9" ht="33" customHeight="1">
      <c r="B13" s="569"/>
      <c r="C13" s="572"/>
      <c r="D13" s="312" t="s">
        <v>131</v>
      </c>
      <c r="E13" s="388" t="s">
        <v>415</v>
      </c>
      <c r="F13" s="388" t="s">
        <v>416</v>
      </c>
      <c r="G13" s="388" t="s">
        <v>417</v>
      </c>
      <c r="H13" s="388" t="s">
        <v>435</v>
      </c>
      <c r="I13" s="388" t="s">
        <v>418</v>
      </c>
    </row>
    <row r="14" spans="2:9" ht="33" customHeight="1">
      <c r="B14" s="569"/>
      <c r="C14" s="572"/>
      <c r="D14" s="313" t="s">
        <v>326</v>
      </c>
      <c r="E14" s="388" t="s">
        <v>420</v>
      </c>
      <c r="F14" s="388" t="s">
        <v>421</v>
      </c>
      <c r="G14" s="388" t="s">
        <v>430</v>
      </c>
      <c r="H14" s="388" t="s">
        <v>422</v>
      </c>
      <c r="I14" s="388" t="s">
        <v>424</v>
      </c>
    </row>
    <row r="15" spans="2:9" ht="33" customHeight="1">
      <c r="B15" s="570"/>
      <c r="C15" s="573"/>
      <c r="D15" s="313" t="s">
        <v>329</v>
      </c>
      <c r="E15" s="388" t="s">
        <v>425</v>
      </c>
      <c r="F15" s="388" t="s">
        <v>426</v>
      </c>
      <c r="G15" s="388" t="s">
        <v>427</v>
      </c>
      <c r="H15" s="388" t="s">
        <v>428</v>
      </c>
      <c r="I15" s="388" t="s">
        <v>429</v>
      </c>
    </row>
    <row r="16" spans="2:9" ht="33" customHeight="1">
      <c r="B16" s="568">
        <v>3</v>
      </c>
      <c r="C16" s="571" t="s">
        <v>77</v>
      </c>
      <c r="D16" s="78" t="s">
        <v>324</v>
      </c>
      <c r="E16" s="388" t="s">
        <v>377</v>
      </c>
      <c r="F16" s="388" t="s">
        <v>403</v>
      </c>
      <c r="G16" s="388" t="s">
        <v>404</v>
      </c>
      <c r="H16" s="388" t="s">
        <v>405</v>
      </c>
      <c r="I16" s="388" t="s">
        <v>438</v>
      </c>
    </row>
    <row r="17" spans="2:9" ht="33" customHeight="1">
      <c r="B17" s="569"/>
      <c r="C17" s="572"/>
      <c r="D17" s="311" t="s">
        <v>325</v>
      </c>
      <c r="E17" s="388" t="s">
        <v>407</v>
      </c>
      <c r="F17" s="388" t="s">
        <v>408</v>
      </c>
      <c r="G17" s="388" t="s">
        <v>409</v>
      </c>
      <c r="H17" s="388" t="s">
        <v>411</v>
      </c>
      <c r="I17" s="388" t="s">
        <v>410</v>
      </c>
    </row>
    <row r="18" spans="2:9" ht="33" customHeight="1">
      <c r="B18" s="569"/>
      <c r="C18" s="572"/>
      <c r="D18" s="311" t="s">
        <v>328</v>
      </c>
      <c r="E18" s="388" t="s">
        <v>412</v>
      </c>
      <c r="F18" s="388" t="s">
        <v>413</v>
      </c>
      <c r="G18" s="388" t="s">
        <v>437</v>
      </c>
      <c r="H18" s="388" t="s">
        <v>414</v>
      </c>
      <c r="I18" s="388" t="s">
        <v>505</v>
      </c>
    </row>
    <row r="19" spans="2:9" ht="33" customHeight="1">
      <c r="B19" s="569"/>
      <c r="C19" s="572"/>
      <c r="D19" s="312" t="s">
        <v>131</v>
      </c>
      <c r="E19" s="388" t="s">
        <v>415</v>
      </c>
      <c r="F19" s="388" t="s">
        <v>435</v>
      </c>
      <c r="G19" s="388" t="s">
        <v>416</v>
      </c>
      <c r="H19" s="388" t="s">
        <v>417</v>
      </c>
      <c r="I19" s="388" t="s">
        <v>418</v>
      </c>
    </row>
    <row r="20" spans="2:9" ht="33" customHeight="1">
      <c r="B20" s="569"/>
      <c r="C20" s="572"/>
      <c r="D20" s="313" t="s">
        <v>326</v>
      </c>
      <c r="E20" s="388" t="s">
        <v>420</v>
      </c>
      <c r="F20" s="388" t="s">
        <v>421</v>
      </c>
      <c r="G20" s="388" t="s">
        <v>422</v>
      </c>
      <c r="H20" s="388" t="s">
        <v>430</v>
      </c>
      <c r="I20" s="388" t="s">
        <v>424</v>
      </c>
    </row>
    <row r="21" spans="2:9" ht="33" customHeight="1">
      <c r="B21" s="570"/>
      <c r="C21" s="573"/>
      <c r="D21" s="313" t="s">
        <v>329</v>
      </c>
      <c r="E21" s="388" t="s">
        <v>426</v>
      </c>
      <c r="F21" s="388" t="s">
        <v>425</v>
      </c>
      <c r="G21" s="388" t="s">
        <v>427</v>
      </c>
      <c r="H21" s="388" t="s">
        <v>428</v>
      </c>
      <c r="I21" s="388" t="s">
        <v>439</v>
      </c>
    </row>
    <row r="22" spans="2:9" ht="33" customHeight="1">
      <c r="B22" s="568">
        <v>4</v>
      </c>
      <c r="C22" s="571" t="s">
        <v>78</v>
      </c>
      <c r="D22" s="78" t="s">
        <v>324</v>
      </c>
      <c r="E22" s="388" t="s">
        <v>377</v>
      </c>
      <c r="F22" s="388" t="s">
        <v>440</v>
      </c>
      <c r="G22" s="388" t="s">
        <v>404</v>
      </c>
      <c r="H22" s="388" t="s">
        <v>403</v>
      </c>
      <c r="I22" s="388" t="s">
        <v>405</v>
      </c>
    </row>
    <row r="23" spans="2:9" ht="33" customHeight="1">
      <c r="B23" s="569"/>
      <c r="C23" s="572"/>
      <c r="D23" s="311" t="s">
        <v>325</v>
      </c>
      <c r="E23" s="388" t="s">
        <v>407</v>
      </c>
      <c r="F23" s="388" t="s">
        <v>408</v>
      </c>
      <c r="G23" s="388" t="s">
        <v>409</v>
      </c>
      <c r="H23" s="388" t="s">
        <v>411</v>
      </c>
      <c r="I23" s="388" t="s">
        <v>410</v>
      </c>
    </row>
    <row r="24" spans="2:9" ht="33" customHeight="1">
      <c r="B24" s="569"/>
      <c r="C24" s="572"/>
      <c r="D24" s="311" t="s">
        <v>328</v>
      </c>
      <c r="E24" s="388" t="s">
        <v>412</v>
      </c>
      <c r="F24" s="388" t="s">
        <v>414</v>
      </c>
      <c r="G24" s="388" t="s">
        <v>413</v>
      </c>
      <c r="H24" s="388" t="s">
        <v>437</v>
      </c>
      <c r="I24" s="388" t="s">
        <v>432</v>
      </c>
    </row>
    <row r="25" spans="2:9" ht="33" customHeight="1">
      <c r="B25" s="569"/>
      <c r="C25" s="572"/>
      <c r="D25" s="312" t="s">
        <v>131</v>
      </c>
      <c r="E25" s="388" t="s">
        <v>415</v>
      </c>
      <c r="F25" s="388" t="s">
        <v>435</v>
      </c>
      <c r="G25" s="388" t="s">
        <v>417</v>
      </c>
      <c r="H25" s="388" t="s">
        <v>416</v>
      </c>
      <c r="I25" s="388" t="s">
        <v>419</v>
      </c>
    </row>
    <row r="26" spans="2:9" ht="33" customHeight="1">
      <c r="B26" s="569"/>
      <c r="C26" s="572"/>
      <c r="D26" s="313" t="s">
        <v>326</v>
      </c>
      <c r="E26" s="388" t="s">
        <v>420</v>
      </c>
      <c r="F26" s="388" t="s">
        <v>421</v>
      </c>
      <c r="G26" s="388" t="s">
        <v>423</v>
      </c>
      <c r="H26" s="388" t="s">
        <v>441</v>
      </c>
      <c r="I26" s="388" t="s">
        <v>422</v>
      </c>
    </row>
    <row r="27" spans="2:9" ht="33" customHeight="1">
      <c r="B27" s="570"/>
      <c r="C27" s="573"/>
      <c r="D27" s="313" t="s">
        <v>329</v>
      </c>
      <c r="E27" s="388" t="s">
        <v>425</v>
      </c>
      <c r="F27" s="388" t="s">
        <v>426</v>
      </c>
      <c r="G27" s="388" t="s">
        <v>427</v>
      </c>
      <c r="H27" s="388" t="s">
        <v>442</v>
      </c>
      <c r="I27" s="388" t="s">
        <v>429</v>
      </c>
    </row>
    <row r="28" spans="2:9" ht="33" customHeight="1">
      <c r="B28" s="568">
        <v>5</v>
      </c>
      <c r="C28" s="571" t="s">
        <v>79</v>
      </c>
      <c r="D28" s="78" t="s">
        <v>324</v>
      </c>
      <c r="E28" s="388" t="s">
        <v>377</v>
      </c>
      <c r="F28" s="388" t="s">
        <v>403</v>
      </c>
      <c r="G28" s="388" t="s">
        <v>404</v>
      </c>
      <c r="H28" s="388" t="s">
        <v>405</v>
      </c>
      <c r="I28" s="388" t="s">
        <v>406</v>
      </c>
    </row>
    <row r="29" spans="2:9" ht="33" customHeight="1">
      <c r="B29" s="569"/>
      <c r="C29" s="572"/>
      <c r="D29" s="311" t="s">
        <v>325</v>
      </c>
      <c r="E29" s="388" t="s">
        <v>407</v>
      </c>
      <c r="F29" s="388" t="s">
        <v>408</v>
      </c>
      <c r="G29" s="388" t="s">
        <v>410</v>
      </c>
      <c r="H29" s="388" t="s">
        <v>411</v>
      </c>
      <c r="I29" s="388" t="s">
        <v>409</v>
      </c>
    </row>
    <row r="30" spans="2:9" ht="33" customHeight="1">
      <c r="B30" s="569"/>
      <c r="C30" s="572"/>
      <c r="D30" s="311" t="s">
        <v>328</v>
      </c>
      <c r="E30" s="388" t="s">
        <v>412</v>
      </c>
      <c r="F30" s="388" t="s">
        <v>413</v>
      </c>
      <c r="G30" s="388" t="s">
        <v>414</v>
      </c>
      <c r="H30" s="388" t="s">
        <v>437</v>
      </c>
      <c r="I30" s="388" t="s">
        <v>505</v>
      </c>
    </row>
    <row r="31" spans="2:9" ht="33" customHeight="1">
      <c r="B31" s="569"/>
      <c r="C31" s="572"/>
      <c r="D31" s="312" t="s">
        <v>131</v>
      </c>
      <c r="E31" s="388" t="s">
        <v>415</v>
      </c>
      <c r="F31" s="388" t="s">
        <v>417</v>
      </c>
      <c r="G31" s="388" t="s">
        <v>435</v>
      </c>
      <c r="H31" s="388" t="s">
        <v>416</v>
      </c>
      <c r="I31" s="388" t="s">
        <v>419</v>
      </c>
    </row>
    <row r="32" spans="2:9" ht="33" customHeight="1">
      <c r="B32" s="569"/>
      <c r="C32" s="572"/>
      <c r="D32" s="313" t="s">
        <v>326</v>
      </c>
      <c r="E32" s="388" t="s">
        <v>420</v>
      </c>
      <c r="F32" s="388" t="s">
        <v>421</v>
      </c>
      <c r="G32" s="388" t="s">
        <v>422</v>
      </c>
      <c r="H32" s="388" t="s">
        <v>424</v>
      </c>
      <c r="I32" s="388" t="s">
        <v>423</v>
      </c>
    </row>
    <row r="33" spans="2:10" ht="33" customHeight="1">
      <c r="B33" s="570"/>
      <c r="C33" s="573"/>
      <c r="D33" s="315" t="s">
        <v>329</v>
      </c>
      <c r="E33" s="389" t="s">
        <v>425</v>
      </c>
      <c r="F33" s="389" t="s">
        <v>426</v>
      </c>
      <c r="G33" s="389" t="s">
        <v>427</v>
      </c>
      <c r="H33" s="389" t="s">
        <v>429</v>
      </c>
      <c r="I33" s="389" t="s">
        <v>433</v>
      </c>
      <c r="J33" s="45"/>
    </row>
    <row r="34" spans="2:10" ht="33" customHeight="1">
      <c r="B34" s="568">
        <v>6</v>
      </c>
      <c r="C34" s="571" t="s">
        <v>80</v>
      </c>
      <c r="D34" s="466" t="s">
        <v>324</v>
      </c>
      <c r="E34" s="467" t="s">
        <v>377</v>
      </c>
      <c r="F34" s="467" t="s">
        <v>403</v>
      </c>
      <c r="G34" s="467" t="s">
        <v>404</v>
      </c>
      <c r="H34" s="467" t="s">
        <v>406</v>
      </c>
      <c r="I34" s="467" t="s">
        <v>438</v>
      </c>
      <c r="J34" s="307"/>
    </row>
    <row r="35" spans="2:10" ht="33" customHeight="1">
      <c r="B35" s="569"/>
      <c r="C35" s="572"/>
      <c r="D35" s="311" t="s">
        <v>325</v>
      </c>
      <c r="E35" s="388" t="s">
        <v>407</v>
      </c>
      <c r="F35" s="388" t="s">
        <v>408</v>
      </c>
      <c r="G35" s="388" t="s">
        <v>409</v>
      </c>
      <c r="H35" s="388" t="s">
        <v>410</v>
      </c>
      <c r="I35" s="388" t="s">
        <v>411</v>
      </c>
    </row>
    <row r="36" spans="2:10" ht="33" customHeight="1">
      <c r="B36" s="569"/>
      <c r="C36" s="572"/>
      <c r="D36" s="311" t="s">
        <v>328</v>
      </c>
      <c r="E36" s="388" t="s">
        <v>412</v>
      </c>
      <c r="F36" s="388" t="s">
        <v>437</v>
      </c>
      <c r="G36" s="388" t="s">
        <v>413</v>
      </c>
      <c r="H36" s="388" t="s">
        <v>414</v>
      </c>
      <c r="I36" s="388" t="s">
        <v>432</v>
      </c>
    </row>
    <row r="37" spans="2:10" ht="33" customHeight="1">
      <c r="B37" s="569"/>
      <c r="C37" s="572"/>
      <c r="D37" s="312" t="s">
        <v>131</v>
      </c>
      <c r="E37" s="388" t="s">
        <v>415</v>
      </c>
      <c r="F37" s="388" t="s">
        <v>435</v>
      </c>
      <c r="G37" s="388" t="s">
        <v>419</v>
      </c>
      <c r="H37" s="388" t="s">
        <v>416</v>
      </c>
      <c r="I37" s="388" t="s">
        <v>417</v>
      </c>
    </row>
    <row r="38" spans="2:10" ht="33" customHeight="1">
      <c r="B38" s="569"/>
      <c r="C38" s="572"/>
      <c r="D38" s="313" t="s">
        <v>326</v>
      </c>
      <c r="E38" s="388" t="s">
        <v>420</v>
      </c>
      <c r="F38" s="388" t="s">
        <v>421</v>
      </c>
      <c r="G38" s="388" t="s">
        <v>422</v>
      </c>
      <c r="H38" s="388" t="s">
        <v>424</v>
      </c>
      <c r="I38" s="388" t="s">
        <v>443</v>
      </c>
    </row>
    <row r="39" spans="2:10" ht="33" customHeight="1">
      <c r="B39" s="570"/>
      <c r="C39" s="573"/>
      <c r="D39" s="313" t="s">
        <v>329</v>
      </c>
      <c r="E39" s="388" t="s">
        <v>425</v>
      </c>
      <c r="F39" s="388" t="s">
        <v>426</v>
      </c>
      <c r="G39" s="388" t="s">
        <v>427</v>
      </c>
      <c r="H39" s="388" t="s">
        <v>444</v>
      </c>
      <c r="I39" s="388" t="s">
        <v>445</v>
      </c>
    </row>
    <row r="40" spans="2:10" ht="33" customHeight="1">
      <c r="B40" s="568">
        <v>7</v>
      </c>
      <c r="C40" s="571" t="s">
        <v>81</v>
      </c>
      <c r="D40" s="78" t="s">
        <v>324</v>
      </c>
      <c r="E40" s="388" t="s">
        <v>377</v>
      </c>
      <c r="F40" s="388" t="s">
        <v>406</v>
      </c>
      <c r="G40" s="388" t="s">
        <v>403</v>
      </c>
      <c r="H40" s="388" t="s">
        <v>405</v>
      </c>
      <c r="I40" s="388" t="s">
        <v>404</v>
      </c>
    </row>
    <row r="41" spans="2:10" ht="33" customHeight="1">
      <c r="B41" s="569"/>
      <c r="C41" s="572"/>
      <c r="D41" s="311" t="s">
        <v>325</v>
      </c>
      <c r="E41" s="388" t="s">
        <v>407</v>
      </c>
      <c r="F41" s="388" t="s">
        <v>408</v>
      </c>
      <c r="G41" s="388" t="s">
        <v>409</v>
      </c>
      <c r="H41" s="388" t="s">
        <v>410</v>
      </c>
      <c r="I41" s="388" t="s">
        <v>411</v>
      </c>
    </row>
    <row r="42" spans="2:10" ht="33" customHeight="1">
      <c r="B42" s="569"/>
      <c r="C42" s="572"/>
      <c r="D42" s="311" t="s">
        <v>328</v>
      </c>
      <c r="E42" s="388" t="s">
        <v>412</v>
      </c>
      <c r="F42" s="388" t="s">
        <v>414</v>
      </c>
      <c r="G42" s="388" t="s">
        <v>413</v>
      </c>
      <c r="H42" s="388" t="s">
        <v>434</v>
      </c>
      <c r="I42" s="388" t="s">
        <v>506</v>
      </c>
    </row>
    <row r="43" spans="2:10" ht="33" customHeight="1">
      <c r="B43" s="569"/>
      <c r="C43" s="572"/>
      <c r="D43" s="312" t="s">
        <v>131</v>
      </c>
      <c r="E43" s="388" t="s">
        <v>415</v>
      </c>
      <c r="F43" s="388" t="s">
        <v>416</v>
      </c>
      <c r="G43" s="388" t="s">
        <v>417</v>
      </c>
      <c r="H43" s="388" t="s">
        <v>418</v>
      </c>
      <c r="I43" s="388" t="s">
        <v>435</v>
      </c>
    </row>
    <row r="44" spans="2:10" ht="33" customHeight="1">
      <c r="B44" s="569"/>
      <c r="C44" s="572"/>
      <c r="D44" s="313" t="s">
        <v>326</v>
      </c>
      <c r="E44" s="388" t="s">
        <v>420</v>
      </c>
      <c r="F44" s="388" t="s">
        <v>421</v>
      </c>
      <c r="G44" s="388" t="s">
        <v>422</v>
      </c>
      <c r="H44" s="388" t="s">
        <v>424</v>
      </c>
      <c r="I44" s="388" t="s">
        <v>443</v>
      </c>
    </row>
    <row r="45" spans="2:10" ht="33" customHeight="1">
      <c r="B45" s="570"/>
      <c r="C45" s="573"/>
      <c r="D45" s="313" t="s">
        <v>329</v>
      </c>
      <c r="E45" s="388" t="s">
        <v>425</v>
      </c>
      <c r="F45" s="388" t="s">
        <v>426</v>
      </c>
      <c r="G45" s="388" t="s">
        <v>428</v>
      </c>
      <c r="H45" s="388" t="s">
        <v>427</v>
      </c>
      <c r="I45" s="388" t="s">
        <v>446</v>
      </c>
    </row>
    <row r="46" spans="2:10" ht="33" customHeight="1">
      <c r="B46" s="568">
        <v>8</v>
      </c>
      <c r="C46" s="571" t="s">
        <v>59</v>
      </c>
      <c r="D46" s="78" t="s">
        <v>324</v>
      </c>
      <c r="E46" s="388" t="s">
        <v>377</v>
      </c>
      <c r="F46" s="388" t="s">
        <v>403</v>
      </c>
      <c r="G46" s="388" t="s">
        <v>404</v>
      </c>
      <c r="H46" s="388" t="s">
        <v>406</v>
      </c>
      <c r="I46" s="388" t="s">
        <v>405</v>
      </c>
    </row>
    <row r="47" spans="2:10" ht="33" customHeight="1">
      <c r="B47" s="569"/>
      <c r="C47" s="572"/>
      <c r="D47" s="311" t="s">
        <v>325</v>
      </c>
      <c r="E47" s="388" t="s">
        <v>407</v>
      </c>
      <c r="F47" s="388" t="s">
        <v>408</v>
      </c>
      <c r="G47" s="388" t="s">
        <v>409</v>
      </c>
      <c r="H47" s="388" t="s">
        <v>410</v>
      </c>
      <c r="I47" s="388" t="s">
        <v>411</v>
      </c>
    </row>
    <row r="48" spans="2:10" ht="33" customHeight="1">
      <c r="B48" s="569"/>
      <c r="C48" s="572"/>
      <c r="D48" s="311" t="s">
        <v>328</v>
      </c>
      <c r="E48" s="388" t="s">
        <v>412</v>
      </c>
      <c r="F48" s="388" t="s">
        <v>413</v>
      </c>
      <c r="G48" s="388" t="s">
        <v>414</v>
      </c>
      <c r="H48" s="388" t="s">
        <v>505</v>
      </c>
      <c r="I48" s="388" t="s">
        <v>506</v>
      </c>
    </row>
    <row r="49" spans="2:9" ht="33" customHeight="1">
      <c r="B49" s="569"/>
      <c r="C49" s="572"/>
      <c r="D49" s="312" t="s">
        <v>131</v>
      </c>
      <c r="E49" s="388" t="s">
        <v>415</v>
      </c>
      <c r="F49" s="388" t="s">
        <v>435</v>
      </c>
      <c r="G49" s="388" t="s">
        <v>417</v>
      </c>
      <c r="H49" s="388" t="s">
        <v>416</v>
      </c>
      <c r="I49" s="388" t="s">
        <v>418</v>
      </c>
    </row>
    <row r="50" spans="2:9" ht="33" customHeight="1">
      <c r="B50" s="569"/>
      <c r="C50" s="572"/>
      <c r="D50" s="313" t="s">
        <v>326</v>
      </c>
      <c r="E50" s="388" t="s">
        <v>420</v>
      </c>
      <c r="F50" s="388" t="s">
        <v>421</v>
      </c>
      <c r="G50" s="388" t="s">
        <v>422</v>
      </c>
      <c r="H50" s="388" t="s">
        <v>424</v>
      </c>
      <c r="I50" s="388" t="s">
        <v>430</v>
      </c>
    </row>
    <row r="51" spans="2:9" ht="33" customHeight="1">
      <c r="B51" s="570"/>
      <c r="C51" s="573"/>
      <c r="D51" s="313" t="s">
        <v>329</v>
      </c>
      <c r="E51" s="388" t="s">
        <v>425</v>
      </c>
      <c r="F51" s="388" t="s">
        <v>426</v>
      </c>
      <c r="G51" s="388" t="s">
        <v>427</v>
      </c>
      <c r="H51" s="388" t="s">
        <v>428</v>
      </c>
      <c r="I51" s="388" t="s">
        <v>433</v>
      </c>
    </row>
    <row r="52" spans="2:9" ht="33" customHeight="1">
      <c r="B52" s="568">
        <v>9</v>
      </c>
      <c r="C52" s="571" t="s">
        <v>82</v>
      </c>
      <c r="D52" s="78" t="s">
        <v>324</v>
      </c>
      <c r="E52" s="388" t="s">
        <v>377</v>
      </c>
      <c r="F52" s="388" t="s">
        <v>403</v>
      </c>
      <c r="G52" s="388" t="s">
        <v>405</v>
      </c>
      <c r="H52" s="388" t="s">
        <v>404</v>
      </c>
      <c r="I52" s="388" t="s">
        <v>406</v>
      </c>
    </row>
    <row r="53" spans="2:9" ht="33" customHeight="1">
      <c r="B53" s="569"/>
      <c r="C53" s="572"/>
      <c r="D53" s="311" t="s">
        <v>325</v>
      </c>
      <c r="E53" s="388" t="s">
        <v>407</v>
      </c>
      <c r="F53" s="388" t="s">
        <v>408</v>
      </c>
      <c r="G53" s="388" t="s">
        <v>409</v>
      </c>
      <c r="H53" s="388" t="s">
        <v>411</v>
      </c>
      <c r="I53" s="388" t="s">
        <v>410</v>
      </c>
    </row>
    <row r="54" spans="2:9" ht="33" customHeight="1">
      <c r="B54" s="569"/>
      <c r="C54" s="572"/>
      <c r="D54" s="311" t="s">
        <v>328</v>
      </c>
      <c r="E54" s="388" t="s">
        <v>412</v>
      </c>
      <c r="F54" s="388" t="s">
        <v>414</v>
      </c>
      <c r="G54" s="388" t="s">
        <v>413</v>
      </c>
      <c r="H54" s="388" t="s">
        <v>506</v>
      </c>
      <c r="I54" s="388" t="s">
        <v>434</v>
      </c>
    </row>
    <row r="55" spans="2:9" ht="33" customHeight="1">
      <c r="B55" s="569"/>
      <c r="C55" s="572"/>
      <c r="D55" s="312" t="s">
        <v>131</v>
      </c>
      <c r="E55" s="388" t="s">
        <v>415</v>
      </c>
      <c r="F55" s="388" t="s">
        <v>417</v>
      </c>
      <c r="G55" s="388" t="s">
        <v>416</v>
      </c>
      <c r="H55" s="388" t="s">
        <v>419</v>
      </c>
      <c r="I55" s="388" t="s">
        <v>435</v>
      </c>
    </row>
    <row r="56" spans="2:9" ht="33" customHeight="1">
      <c r="B56" s="569"/>
      <c r="C56" s="572"/>
      <c r="D56" s="313" t="s">
        <v>326</v>
      </c>
      <c r="E56" s="388" t="s">
        <v>420</v>
      </c>
      <c r="F56" s="388" t="s">
        <v>421</v>
      </c>
      <c r="G56" s="388" t="s">
        <v>422</v>
      </c>
      <c r="H56" s="388" t="s">
        <v>443</v>
      </c>
      <c r="I56" s="388" t="s">
        <v>424</v>
      </c>
    </row>
    <row r="57" spans="2:9" ht="33" customHeight="1">
      <c r="B57" s="570"/>
      <c r="C57" s="573"/>
      <c r="D57" s="313" t="s">
        <v>329</v>
      </c>
      <c r="E57" s="388" t="s">
        <v>425</v>
      </c>
      <c r="F57" s="388" t="s">
        <v>426</v>
      </c>
      <c r="G57" s="388" t="s">
        <v>427</v>
      </c>
      <c r="H57" s="388" t="s">
        <v>428</v>
      </c>
      <c r="I57" s="388" t="s">
        <v>442</v>
      </c>
    </row>
    <row r="58" spans="2:9" ht="33" customHeight="1">
      <c r="B58" s="568">
        <v>10</v>
      </c>
      <c r="C58" s="571" t="s">
        <v>60</v>
      </c>
      <c r="D58" s="78" t="s">
        <v>324</v>
      </c>
      <c r="E58" s="388" t="s">
        <v>377</v>
      </c>
      <c r="F58" s="388" t="s">
        <v>403</v>
      </c>
      <c r="G58" s="388" t="s">
        <v>404</v>
      </c>
      <c r="H58" s="388" t="s">
        <v>438</v>
      </c>
      <c r="I58" s="388" t="s">
        <v>405</v>
      </c>
    </row>
    <row r="59" spans="2:9" ht="33" customHeight="1">
      <c r="B59" s="569"/>
      <c r="C59" s="572"/>
      <c r="D59" s="311" t="s">
        <v>325</v>
      </c>
      <c r="E59" s="388" t="s">
        <v>407</v>
      </c>
      <c r="F59" s="388" t="s">
        <v>408</v>
      </c>
      <c r="G59" s="388" t="s">
        <v>409</v>
      </c>
      <c r="H59" s="388" t="s">
        <v>410</v>
      </c>
      <c r="I59" s="388" t="s">
        <v>411</v>
      </c>
    </row>
    <row r="60" spans="2:9" ht="33" customHeight="1">
      <c r="B60" s="569"/>
      <c r="C60" s="572"/>
      <c r="D60" s="311" t="s">
        <v>328</v>
      </c>
      <c r="E60" s="388" t="s">
        <v>412</v>
      </c>
      <c r="F60" s="388" t="s">
        <v>414</v>
      </c>
      <c r="G60" s="388" t="s">
        <v>447</v>
      </c>
      <c r="H60" s="388" t="s">
        <v>434</v>
      </c>
      <c r="I60" s="388" t="s">
        <v>505</v>
      </c>
    </row>
    <row r="61" spans="2:9" ht="33" customHeight="1">
      <c r="B61" s="569"/>
      <c r="C61" s="572"/>
      <c r="D61" s="312" t="s">
        <v>131</v>
      </c>
      <c r="E61" s="388" t="s">
        <v>415</v>
      </c>
      <c r="F61" s="388" t="s">
        <v>417</v>
      </c>
      <c r="G61" s="388" t="s">
        <v>435</v>
      </c>
      <c r="H61" s="388" t="s">
        <v>416</v>
      </c>
      <c r="I61" s="388" t="s">
        <v>419</v>
      </c>
    </row>
    <row r="62" spans="2:9" ht="33" customHeight="1">
      <c r="B62" s="569"/>
      <c r="C62" s="572"/>
      <c r="D62" s="313" t="s">
        <v>326</v>
      </c>
      <c r="E62" s="388" t="s">
        <v>420</v>
      </c>
      <c r="F62" s="388" t="s">
        <v>421</v>
      </c>
      <c r="G62" s="388" t="s">
        <v>423</v>
      </c>
      <c r="H62" s="388" t="s">
        <v>422</v>
      </c>
      <c r="I62" s="388" t="s">
        <v>424</v>
      </c>
    </row>
    <row r="63" spans="2:9" ht="33" customHeight="1">
      <c r="B63" s="570"/>
      <c r="C63" s="573"/>
      <c r="D63" s="315" t="s">
        <v>329</v>
      </c>
      <c r="E63" s="389" t="s">
        <v>429</v>
      </c>
      <c r="F63" s="389" t="s">
        <v>448</v>
      </c>
      <c r="G63" s="389" t="s">
        <v>425</v>
      </c>
      <c r="H63" s="389" t="s">
        <v>427</v>
      </c>
      <c r="I63" s="389" t="s">
        <v>428</v>
      </c>
    </row>
    <row r="64" spans="2:9" ht="33" customHeight="1">
      <c r="B64" s="568">
        <v>11</v>
      </c>
      <c r="C64" s="571" t="s">
        <v>61</v>
      </c>
      <c r="D64" s="78" t="s">
        <v>324</v>
      </c>
      <c r="E64" s="388" t="s">
        <v>377</v>
      </c>
      <c r="F64" s="388" t="s">
        <v>403</v>
      </c>
      <c r="G64" s="388" t="s">
        <v>405</v>
      </c>
      <c r="H64" s="388" t="s">
        <v>404</v>
      </c>
      <c r="I64" s="388" t="s">
        <v>438</v>
      </c>
    </row>
    <row r="65" spans="2:9" ht="33" customHeight="1">
      <c r="B65" s="569"/>
      <c r="C65" s="572"/>
      <c r="D65" s="311" t="s">
        <v>325</v>
      </c>
      <c r="E65" s="388" t="s">
        <v>407</v>
      </c>
      <c r="F65" s="388" t="s">
        <v>408</v>
      </c>
      <c r="G65" s="388" t="s">
        <v>411</v>
      </c>
      <c r="H65" s="388" t="s">
        <v>409</v>
      </c>
      <c r="I65" s="388" t="s">
        <v>410</v>
      </c>
    </row>
    <row r="66" spans="2:9" ht="33" customHeight="1">
      <c r="B66" s="569"/>
      <c r="C66" s="572"/>
      <c r="D66" s="311" t="s">
        <v>328</v>
      </c>
      <c r="E66" s="388" t="s">
        <v>412</v>
      </c>
      <c r="F66" s="388" t="s">
        <v>414</v>
      </c>
      <c r="G66" s="388" t="s">
        <v>413</v>
      </c>
      <c r="H66" s="388" t="s">
        <v>437</v>
      </c>
      <c r="I66" s="388" t="s">
        <v>432</v>
      </c>
    </row>
    <row r="67" spans="2:9" ht="33" customHeight="1">
      <c r="B67" s="569"/>
      <c r="C67" s="572"/>
      <c r="D67" s="312" t="s">
        <v>131</v>
      </c>
      <c r="E67" s="388" t="s">
        <v>415</v>
      </c>
      <c r="F67" s="388" t="s">
        <v>416</v>
      </c>
      <c r="G67" s="388" t="s">
        <v>417</v>
      </c>
      <c r="H67" s="388" t="s">
        <v>418</v>
      </c>
      <c r="I67" s="388" t="s">
        <v>419</v>
      </c>
    </row>
    <row r="68" spans="2:9" ht="33" customHeight="1">
      <c r="B68" s="569"/>
      <c r="C68" s="572"/>
      <c r="D68" s="313" t="s">
        <v>326</v>
      </c>
      <c r="E68" s="388" t="s">
        <v>420</v>
      </c>
      <c r="F68" s="388" t="s">
        <v>421</v>
      </c>
      <c r="G68" s="388" t="s">
        <v>430</v>
      </c>
      <c r="H68" s="388" t="s">
        <v>422</v>
      </c>
      <c r="I68" s="388" t="s">
        <v>424</v>
      </c>
    </row>
    <row r="69" spans="2:9" ht="33" customHeight="1">
      <c r="B69" s="570"/>
      <c r="C69" s="573"/>
      <c r="D69" s="313" t="s">
        <v>329</v>
      </c>
      <c r="E69" s="388" t="s">
        <v>425</v>
      </c>
      <c r="F69" s="388" t="s">
        <v>426</v>
      </c>
      <c r="G69" s="388" t="s">
        <v>427</v>
      </c>
      <c r="H69" s="388" t="s">
        <v>442</v>
      </c>
      <c r="I69" s="388" t="s">
        <v>436</v>
      </c>
    </row>
    <row r="70" spans="2:9" ht="33" customHeight="1">
      <c r="B70" s="568">
        <v>12</v>
      </c>
      <c r="C70" s="571" t="s">
        <v>83</v>
      </c>
      <c r="D70" s="78" t="s">
        <v>324</v>
      </c>
      <c r="E70" s="388" t="s">
        <v>377</v>
      </c>
      <c r="F70" s="388" t="s">
        <v>403</v>
      </c>
      <c r="G70" s="388" t="s">
        <v>404</v>
      </c>
      <c r="H70" s="388" t="s">
        <v>405</v>
      </c>
      <c r="I70" s="388" t="s">
        <v>406</v>
      </c>
    </row>
    <row r="71" spans="2:9" ht="33" customHeight="1">
      <c r="B71" s="569"/>
      <c r="C71" s="572"/>
      <c r="D71" s="311" t="s">
        <v>325</v>
      </c>
      <c r="E71" s="388" t="s">
        <v>407</v>
      </c>
      <c r="F71" s="388" t="s">
        <v>408</v>
      </c>
      <c r="G71" s="388" t="s">
        <v>409</v>
      </c>
      <c r="H71" s="388" t="s">
        <v>411</v>
      </c>
      <c r="I71" s="388" t="s">
        <v>410</v>
      </c>
    </row>
    <row r="72" spans="2:9" ht="33" customHeight="1">
      <c r="B72" s="569"/>
      <c r="C72" s="572"/>
      <c r="D72" s="311" t="s">
        <v>328</v>
      </c>
      <c r="E72" s="388" t="s">
        <v>412</v>
      </c>
      <c r="F72" s="388" t="s">
        <v>413</v>
      </c>
      <c r="G72" s="388" t="s">
        <v>414</v>
      </c>
      <c r="H72" s="388" t="s">
        <v>505</v>
      </c>
      <c r="I72" s="388" t="s">
        <v>437</v>
      </c>
    </row>
    <row r="73" spans="2:9" ht="33" customHeight="1">
      <c r="B73" s="569"/>
      <c r="C73" s="572"/>
      <c r="D73" s="312" t="s">
        <v>131</v>
      </c>
      <c r="E73" s="388" t="s">
        <v>415</v>
      </c>
      <c r="F73" s="388" t="s">
        <v>416</v>
      </c>
      <c r="G73" s="388" t="s">
        <v>435</v>
      </c>
      <c r="H73" s="388" t="s">
        <v>417</v>
      </c>
      <c r="I73" s="388" t="s">
        <v>419</v>
      </c>
    </row>
    <row r="74" spans="2:9" ht="33" customHeight="1">
      <c r="B74" s="569"/>
      <c r="C74" s="572"/>
      <c r="D74" s="313" t="s">
        <v>326</v>
      </c>
      <c r="E74" s="388" t="s">
        <v>420</v>
      </c>
      <c r="F74" s="388" t="s">
        <v>421</v>
      </c>
      <c r="G74" s="388" t="s">
        <v>422</v>
      </c>
      <c r="H74" s="388" t="s">
        <v>423</v>
      </c>
      <c r="I74" s="388" t="s">
        <v>424</v>
      </c>
    </row>
    <row r="75" spans="2:9" ht="33" customHeight="1">
      <c r="B75" s="570"/>
      <c r="C75" s="573"/>
      <c r="D75" s="313" t="s">
        <v>329</v>
      </c>
      <c r="E75" s="388" t="s">
        <v>426</v>
      </c>
      <c r="F75" s="388" t="s">
        <v>425</v>
      </c>
      <c r="G75" s="388" t="s">
        <v>427</v>
      </c>
      <c r="H75" s="388" t="s">
        <v>428</v>
      </c>
      <c r="I75" s="388" t="s">
        <v>433</v>
      </c>
    </row>
    <row r="76" spans="2:9" ht="33" customHeight="1">
      <c r="B76" s="568">
        <v>13</v>
      </c>
      <c r="C76" s="571" t="s">
        <v>84</v>
      </c>
      <c r="D76" s="78" t="s">
        <v>324</v>
      </c>
      <c r="E76" s="388" t="s">
        <v>377</v>
      </c>
      <c r="F76" s="388" t="s">
        <v>403</v>
      </c>
      <c r="G76" s="388" t="s">
        <v>406</v>
      </c>
      <c r="H76" s="388" t="s">
        <v>405</v>
      </c>
      <c r="I76" s="388" t="s">
        <v>404</v>
      </c>
    </row>
    <row r="77" spans="2:9" ht="33" customHeight="1">
      <c r="B77" s="569"/>
      <c r="C77" s="572"/>
      <c r="D77" s="311" t="s">
        <v>325</v>
      </c>
      <c r="E77" s="388" t="s">
        <v>407</v>
      </c>
      <c r="F77" s="388" t="s">
        <v>408</v>
      </c>
      <c r="G77" s="388" t="s">
        <v>411</v>
      </c>
      <c r="H77" s="388" t="s">
        <v>410</v>
      </c>
      <c r="I77" s="388" t="s">
        <v>409</v>
      </c>
    </row>
    <row r="78" spans="2:9" ht="33" customHeight="1">
      <c r="B78" s="569"/>
      <c r="C78" s="572"/>
      <c r="D78" s="311" t="s">
        <v>328</v>
      </c>
      <c r="E78" s="388" t="s">
        <v>412</v>
      </c>
      <c r="F78" s="388" t="s">
        <v>413</v>
      </c>
      <c r="G78" s="388" t="s">
        <v>414</v>
      </c>
      <c r="H78" s="388" t="s">
        <v>505</v>
      </c>
      <c r="I78" s="388" t="s">
        <v>437</v>
      </c>
    </row>
    <row r="79" spans="2:9" ht="33" customHeight="1">
      <c r="B79" s="569"/>
      <c r="C79" s="572"/>
      <c r="D79" s="312" t="s">
        <v>131</v>
      </c>
      <c r="E79" s="388" t="s">
        <v>415</v>
      </c>
      <c r="F79" s="388" t="s">
        <v>416</v>
      </c>
      <c r="G79" s="388" t="s">
        <v>417</v>
      </c>
      <c r="H79" s="388" t="s">
        <v>418</v>
      </c>
      <c r="I79" s="388" t="s">
        <v>419</v>
      </c>
    </row>
    <row r="80" spans="2:9" ht="33" customHeight="1">
      <c r="B80" s="569"/>
      <c r="C80" s="572"/>
      <c r="D80" s="313" t="s">
        <v>326</v>
      </c>
      <c r="E80" s="388" t="s">
        <v>420</v>
      </c>
      <c r="F80" s="388" t="s">
        <v>421</v>
      </c>
      <c r="G80" s="388" t="s">
        <v>423</v>
      </c>
      <c r="H80" s="388" t="s">
        <v>422</v>
      </c>
      <c r="I80" s="388" t="s">
        <v>430</v>
      </c>
    </row>
    <row r="81" spans="2:9" ht="33" customHeight="1">
      <c r="B81" s="570"/>
      <c r="C81" s="573"/>
      <c r="D81" s="313" t="s">
        <v>329</v>
      </c>
      <c r="E81" s="388" t="s">
        <v>426</v>
      </c>
      <c r="F81" s="388" t="s">
        <v>425</v>
      </c>
      <c r="G81" s="388" t="s">
        <v>427</v>
      </c>
      <c r="H81" s="388" t="s">
        <v>428</v>
      </c>
      <c r="I81" s="388" t="s">
        <v>433</v>
      </c>
    </row>
    <row r="82" spans="2:9" ht="33" customHeight="1">
      <c r="B82" s="568">
        <v>14</v>
      </c>
      <c r="C82" s="571" t="s">
        <v>85</v>
      </c>
      <c r="D82" s="78" t="s">
        <v>324</v>
      </c>
      <c r="E82" s="388" t="s">
        <v>377</v>
      </c>
      <c r="F82" s="388" t="s">
        <v>404</v>
      </c>
      <c r="G82" s="388" t="s">
        <v>403</v>
      </c>
      <c r="H82" s="388" t="s">
        <v>405</v>
      </c>
      <c r="I82" s="388" t="s">
        <v>406</v>
      </c>
    </row>
    <row r="83" spans="2:9" ht="33" customHeight="1">
      <c r="B83" s="569"/>
      <c r="C83" s="572"/>
      <c r="D83" s="311" t="s">
        <v>325</v>
      </c>
      <c r="E83" s="388" t="s">
        <v>407</v>
      </c>
      <c r="F83" s="388" t="s">
        <v>408</v>
      </c>
      <c r="G83" s="388" t="s">
        <v>410</v>
      </c>
      <c r="H83" s="388" t="s">
        <v>409</v>
      </c>
      <c r="I83" s="388" t="s">
        <v>411</v>
      </c>
    </row>
    <row r="84" spans="2:9" ht="33" customHeight="1">
      <c r="B84" s="569"/>
      <c r="C84" s="572"/>
      <c r="D84" s="311" t="s">
        <v>328</v>
      </c>
      <c r="E84" s="388" t="s">
        <v>412</v>
      </c>
      <c r="F84" s="388" t="s">
        <v>413</v>
      </c>
      <c r="G84" s="388" t="s">
        <v>414</v>
      </c>
      <c r="H84" s="388" t="s">
        <v>505</v>
      </c>
      <c r="I84" s="388" t="s">
        <v>434</v>
      </c>
    </row>
    <row r="85" spans="2:9" ht="33" customHeight="1">
      <c r="B85" s="569"/>
      <c r="C85" s="572"/>
      <c r="D85" s="312" t="s">
        <v>131</v>
      </c>
      <c r="E85" s="388" t="s">
        <v>415</v>
      </c>
      <c r="F85" s="388" t="s">
        <v>417</v>
      </c>
      <c r="G85" s="388" t="s">
        <v>416</v>
      </c>
      <c r="H85" s="388" t="s">
        <v>419</v>
      </c>
      <c r="I85" s="388" t="s">
        <v>418</v>
      </c>
    </row>
    <row r="86" spans="2:9" ht="33" customHeight="1">
      <c r="B86" s="569"/>
      <c r="C86" s="572"/>
      <c r="D86" s="313" t="s">
        <v>326</v>
      </c>
      <c r="E86" s="388" t="s">
        <v>420</v>
      </c>
      <c r="F86" s="388" t="s">
        <v>421</v>
      </c>
      <c r="G86" s="388" t="s">
        <v>422</v>
      </c>
      <c r="H86" s="388" t="s">
        <v>424</v>
      </c>
      <c r="I86" s="388" t="s">
        <v>449</v>
      </c>
    </row>
    <row r="87" spans="2:9" ht="33" customHeight="1">
      <c r="B87" s="570"/>
      <c r="C87" s="573"/>
      <c r="D87" s="313" t="s">
        <v>329</v>
      </c>
      <c r="E87" s="388" t="s">
        <v>426</v>
      </c>
      <c r="F87" s="388" t="s">
        <v>425</v>
      </c>
      <c r="G87" s="388" t="s">
        <v>427</v>
      </c>
      <c r="H87" s="388" t="s">
        <v>429</v>
      </c>
      <c r="I87" s="388" t="s">
        <v>448</v>
      </c>
    </row>
    <row r="88" spans="2:9" ht="33" customHeight="1">
      <c r="B88" s="568">
        <v>15</v>
      </c>
      <c r="C88" s="571" t="s">
        <v>86</v>
      </c>
      <c r="D88" s="78" t="s">
        <v>324</v>
      </c>
      <c r="E88" s="388" t="s">
        <v>377</v>
      </c>
      <c r="F88" s="388" t="s">
        <v>403</v>
      </c>
      <c r="G88" s="388" t="s">
        <v>404</v>
      </c>
      <c r="H88" s="388" t="s">
        <v>405</v>
      </c>
      <c r="I88" s="388" t="s">
        <v>406</v>
      </c>
    </row>
    <row r="89" spans="2:9" ht="33" customHeight="1">
      <c r="B89" s="569"/>
      <c r="C89" s="572"/>
      <c r="D89" s="311" t="s">
        <v>325</v>
      </c>
      <c r="E89" s="388" t="s">
        <v>407</v>
      </c>
      <c r="F89" s="388" t="s">
        <v>408</v>
      </c>
      <c r="G89" s="388" t="s">
        <v>410</v>
      </c>
      <c r="H89" s="388" t="s">
        <v>409</v>
      </c>
      <c r="I89" s="388" t="s">
        <v>411</v>
      </c>
    </row>
    <row r="90" spans="2:9" ht="33" customHeight="1">
      <c r="B90" s="569"/>
      <c r="C90" s="572"/>
      <c r="D90" s="311" t="s">
        <v>328</v>
      </c>
      <c r="E90" s="388" t="s">
        <v>412</v>
      </c>
      <c r="F90" s="388" t="s">
        <v>414</v>
      </c>
      <c r="G90" s="388" t="s">
        <v>413</v>
      </c>
      <c r="H90" s="388" t="s">
        <v>505</v>
      </c>
      <c r="I90" s="388" t="s">
        <v>434</v>
      </c>
    </row>
    <row r="91" spans="2:9" ht="33" customHeight="1">
      <c r="B91" s="569"/>
      <c r="C91" s="572"/>
      <c r="D91" s="312" t="s">
        <v>131</v>
      </c>
      <c r="E91" s="388" t="s">
        <v>415</v>
      </c>
      <c r="F91" s="388" t="s">
        <v>416</v>
      </c>
      <c r="G91" s="388" t="s">
        <v>417</v>
      </c>
      <c r="H91" s="388" t="s">
        <v>435</v>
      </c>
      <c r="I91" s="388" t="s">
        <v>418</v>
      </c>
    </row>
    <row r="92" spans="2:9" ht="33" customHeight="1">
      <c r="B92" s="569"/>
      <c r="C92" s="572"/>
      <c r="D92" s="313" t="s">
        <v>326</v>
      </c>
      <c r="E92" s="388" t="s">
        <v>420</v>
      </c>
      <c r="F92" s="388" t="s">
        <v>421</v>
      </c>
      <c r="G92" s="388" t="s">
        <v>423</v>
      </c>
      <c r="H92" s="388" t="s">
        <v>422</v>
      </c>
      <c r="I92" s="388" t="s">
        <v>430</v>
      </c>
    </row>
    <row r="93" spans="2:9" ht="33" customHeight="1">
      <c r="B93" s="570"/>
      <c r="C93" s="573"/>
      <c r="D93" s="315" t="s">
        <v>329</v>
      </c>
      <c r="E93" s="389" t="s">
        <v>425</v>
      </c>
      <c r="F93" s="389" t="s">
        <v>426</v>
      </c>
      <c r="G93" s="389" t="s">
        <v>427</v>
      </c>
      <c r="H93" s="389" t="s">
        <v>429</v>
      </c>
      <c r="I93" s="389" t="s">
        <v>433</v>
      </c>
    </row>
    <row r="94" spans="2:9" ht="33" customHeight="1">
      <c r="B94" s="568">
        <v>16</v>
      </c>
      <c r="C94" s="571" t="s">
        <v>62</v>
      </c>
      <c r="D94" s="78" t="s">
        <v>324</v>
      </c>
      <c r="E94" s="388" t="s">
        <v>377</v>
      </c>
      <c r="F94" s="388" t="s">
        <v>403</v>
      </c>
      <c r="G94" s="388" t="s">
        <v>406</v>
      </c>
      <c r="H94" s="388" t="s">
        <v>405</v>
      </c>
      <c r="I94" s="388" t="s">
        <v>404</v>
      </c>
    </row>
    <row r="95" spans="2:9" ht="33" customHeight="1">
      <c r="B95" s="569"/>
      <c r="C95" s="572"/>
      <c r="D95" s="311" t="s">
        <v>325</v>
      </c>
      <c r="E95" s="388" t="s">
        <v>407</v>
      </c>
      <c r="F95" s="388" t="s">
        <v>408</v>
      </c>
      <c r="G95" s="388" t="s">
        <v>410</v>
      </c>
      <c r="H95" s="388" t="s">
        <v>411</v>
      </c>
      <c r="I95" s="388" t="s">
        <v>409</v>
      </c>
    </row>
    <row r="96" spans="2:9" ht="33" customHeight="1">
      <c r="B96" s="569"/>
      <c r="C96" s="572"/>
      <c r="D96" s="311" t="s">
        <v>328</v>
      </c>
      <c r="E96" s="388" t="s">
        <v>412</v>
      </c>
      <c r="F96" s="388" t="s">
        <v>413</v>
      </c>
      <c r="G96" s="388" t="s">
        <v>414</v>
      </c>
      <c r="H96" s="388" t="s">
        <v>505</v>
      </c>
      <c r="I96" s="388" t="s">
        <v>506</v>
      </c>
    </row>
    <row r="97" spans="2:9" ht="33" customHeight="1">
      <c r="B97" s="569"/>
      <c r="C97" s="572"/>
      <c r="D97" s="312" t="s">
        <v>131</v>
      </c>
      <c r="E97" s="388" t="s">
        <v>415</v>
      </c>
      <c r="F97" s="388" t="s">
        <v>416</v>
      </c>
      <c r="G97" s="388" t="s">
        <v>417</v>
      </c>
      <c r="H97" s="388" t="s">
        <v>419</v>
      </c>
      <c r="I97" s="388" t="s">
        <v>435</v>
      </c>
    </row>
    <row r="98" spans="2:9" ht="33" customHeight="1">
      <c r="B98" s="569"/>
      <c r="C98" s="572"/>
      <c r="D98" s="313" t="s">
        <v>326</v>
      </c>
      <c r="E98" s="388" t="s">
        <v>420</v>
      </c>
      <c r="F98" s="388" t="s">
        <v>421</v>
      </c>
      <c r="G98" s="388" t="s">
        <v>422</v>
      </c>
      <c r="H98" s="388" t="s">
        <v>424</v>
      </c>
      <c r="I98" s="388" t="s">
        <v>443</v>
      </c>
    </row>
    <row r="99" spans="2:9" ht="33" customHeight="1">
      <c r="B99" s="570"/>
      <c r="C99" s="573"/>
      <c r="D99" s="313" t="s">
        <v>329</v>
      </c>
      <c r="E99" s="388" t="s">
        <v>426</v>
      </c>
      <c r="F99" s="388" t="s">
        <v>425</v>
      </c>
      <c r="G99" s="388" t="s">
        <v>427</v>
      </c>
      <c r="H99" s="388" t="s">
        <v>450</v>
      </c>
      <c r="I99" s="388" t="s">
        <v>115</v>
      </c>
    </row>
    <row r="100" spans="2:9" ht="33" customHeight="1">
      <c r="B100" s="568">
        <v>17</v>
      </c>
      <c r="C100" s="571" t="s">
        <v>87</v>
      </c>
      <c r="D100" s="78" t="s">
        <v>324</v>
      </c>
      <c r="E100" s="388" t="s">
        <v>377</v>
      </c>
      <c r="F100" s="388" t="s">
        <v>403</v>
      </c>
      <c r="G100" s="388" t="s">
        <v>405</v>
      </c>
      <c r="H100" s="388" t="s">
        <v>404</v>
      </c>
      <c r="I100" s="388" t="s">
        <v>438</v>
      </c>
    </row>
    <row r="101" spans="2:9" ht="33" customHeight="1">
      <c r="B101" s="569"/>
      <c r="C101" s="572"/>
      <c r="D101" s="311" t="s">
        <v>325</v>
      </c>
      <c r="E101" s="388" t="s">
        <v>407</v>
      </c>
      <c r="F101" s="388" t="s">
        <v>408</v>
      </c>
      <c r="G101" s="388" t="s">
        <v>410</v>
      </c>
      <c r="H101" s="388" t="s">
        <v>411</v>
      </c>
      <c r="I101" s="388" t="s">
        <v>409</v>
      </c>
    </row>
    <row r="102" spans="2:9" ht="33" customHeight="1">
      <c r="B102" s="569"/>
      <c r="C102" s="572"/>
      <c r="D102" s="311" t="s">
        <v>328</v>
      </c>
      <c r="E102" s="388" t="s">
        <v>412</v>
      </c>
      <c r="F102" s="388" t="s">
        <v>413</v>
      </c>
      <c r="G102" s="388" t="s">
        <v>414</v>
      </c>
      <c r="H102" s="388" t="s">
        <v>505</v>
      </c>
      <c r="I102" s="388" t="s">
        <v>506</v>
      </c>
    </row>
    <row r="103" spans="2:9" ht="33" customHeight="1">
      <c r="B103" s="569"/>
      <c r="C103" s="572"/>
      <c r="D103" s="312" t="s">
        <v>131</v>
      </c>
      <c r="E103" s="388" t="s">
        <v>415</v>
      </c>
      <c r="F103" s="388" t="s">
        <v>416</v>
      </c>
      <c r="G103" s="388" t="s">
        <v>417</v>
      </c>
      <c r="H103" s="388" t="s">
        <v>418</v>
      </c>
      <c r="I103" s="388" t="s">
        <v>419</v>
      </c>
    </row>
    <row r="104" spans="2:9" ht="33" customHeight="1">
      <c r="B104" s="569"/>
      <c r="C104" s="572"/>
      <c r="D104" s="313" t="s">
        <v>326</v>
      </c>
      <c r="E104" s="388" t="s">
        <v>420</v>
      </c>
      <c r="F104" s="388" t="s">
        <v>421</v>
      </c>
      <c r="G104" s="388" t="s">
        <v>422</v>
      </c>
      <c r="H104" s="388" t="s">
        <v>424</v>
      </c>
      <c r="I104" s="388" t="s">
        <v>423</v>
      </c>
    </row>
    <row r="105" spans="2:9" ht="33" customHeight="1">
      <c r="B105" s="570"/>
      <c r="C105" s="573"/>
      <c r="D105" s="313" t="s">
        <v>329</v>
      </c>
      <c r="E105" s="388" t="s">
        <v>426</v>
      </c>
      <c r="F105" s="388" t="s">
        <v>425</v>
      </c>
      <c r="G105" s="388" t="s">
        <v>427</v>
      </c>
      <c r="H105" s="388" t="s">
        <v>450</v>
      </c>
      <c r="I105" s="388" t="s">
        <v>433</v>
      </c>
    </row>
    <row r="106" spans="2:9" ht="33" customHeight="1">
      <c r="B106" s="568">
        <v>18</v>
      </c>
      <c r="C106" s="571" t="s">
        <v>63</v>
      </c>
      <c r="D106" s="78" t="s">
        <v>324</v>
      </c>
      <c r="E106" s="388" t="s">
        <v>377</v>
      </c>
      <c r="F106" s="388" t="s">
        <v>403</v>
      </c>
      <c r="G106" s="388" t="s">
        <v>405</v>
      </c>
      <c r="H106" s="388" t="s">
        <v>406</v>
      </c>
      <c r="I106" s="388" t="s">
        <v>438</v>
      </c>
    </row>
    <row r="107" spans="2:9" ht="33" customHeight="1">
      <c r="B107" s="569"/>
      <c r="C107" s="572"/>
      <c r="D107" s="311" t="s">
        <v>325</v>
      </c>
      <c r="E107" s="388" t="s">
        <v>407</v>
      </c>
      <c r="F107" s="388" t="s">
        <v>408</v>
      </c>
      <c r="G107" s="388" t="s">
        <v>411</v>
      </c>
      <c r="H107" s="388" t="s">
        <v>409</v>
      </c>
      <c r="I107" s="388" t="s">
        <v>410</v>
      </c>
    </row>
    <row r="108" spans="2:9" ht="33" customHeight="1">
      <c r="B108" s="569"/>
      <c r="C108" s="572"/>
      <c r="D108" s="311" t="s">
        <v>328</v>
      </c>
      <c r="E108" s="388" t="s">
        <v>412</v>
      </c>
      <c r="F108" s="388" t="s">
        <v>414</v>
      </c>
      <c r="G108" s="388" t="s">
        <v>413</v>
      </c>
      <c r="H108" s="388" t="s">
        <v>505</v>
      </c>
      <c r="I108" s="388" t="s">
        <v>434</v>
      </c>
    </row>
    <row r="109" spans="2:9" ht="33" customHeight="1">
      <c r="B109" s="569"/>
      <c r="C109" s="572"/>
      <c r="D109" s="312" t="s">
        <v>131</v>
      </c>
      <c r="E109" s="388" t="s">
        <v>415</v>
      </c>
      <c r="F109" s="388" t="s">
        <v>417</v>
      </c>
      <c r="G109" s="388" t="s">
        <v>416</v>
      </c>
      <c r="H109" s="388" t="s">
        <v>419</v>
      </c>
      <c r="I109" s="388" t="s">
        <v>418</v>
      </c>
    </row>
    <row r="110" spans="2:9" ht="33" customHeight="1">
      <c r="B110" s="569"/>
      <c r="C110" s="572"/>
      <c r="D110" s="313" t="s">
        <v>326</v>
      </c>
      <c r="E110" s="388" t="s">
        <v>420</v>
      </c>
      <c r="F110" s="388" t="s">
        <v>421</v>
      </c>
      <c r="G110" s="388" t="s">
        <v>422</v>
      </c>
      <c r="H110" s="388" t="s">
        <v>423</v>
      </c>
      <c r="I110" s="388" t="s">
        <v>424</v>
      </c>
    </row>
    <row r="111" spans="2:9" ht="33" customHeight="1">
      <c r="B111" s="570"/>
      <c r="C111" s="573"/>
      <c r="D111" s="313" t="s">
        <v>329</v>
      </c>
      <c r="E111" s="388" t="s">
        <v>426</v>
      </c>
      <c r="F111" s="388" t="s">
        <v>425</v>
      </c>
      <c r="G111" s="388" t="s">
        <v>427</v>
      </c>
      <c r="H111" s="388" t="s">
        <v>429</v>
      </c>
      <c r="I111" s="388" t="s">
        <v>433</v>
      </c>
    </row>
    <row r="112" spans="2:9" ht="33" customHeight="1">
      <c r="B112" s="568">
        <v>19</v>
      </c>
      <c r="C112" s="571" t="s">
        <v>88</v>
      </c>
      <c r="D112" s="78" t="s">
        <v>324</v>
      </c>
      <c r="E112" s="388" t="s">
        <v>377</v>
      </c>
      <c r="F112" s="388" t="s">
        <v>403</v>
      </c>
      <c r="G112" s="388" t="s">
        <v>405</v>
      </c>
      <c r="H112" s="388" t="s">
        <v>406</v>
      </c>
      <c r="I112" s="388" t="s">
        <v>438</v>
      </c>
    </row>
    <row r="113" spans="2:9" ht="33" customHeight="1">
      <c r="B113" s="569"/>
      <c r="C113" s="572"/>
      <c r="D113" s="311" t="s">
        <v>325</v>
      </c>
      <c r="E113" s="388" t="s">
        <v>407</v>
      </c>
      <c r="F113" s="388" t="s">
        <v>408</v>
      </c>
      <c r="G113" s="388" t="s">
        <v>409</v>
      </c>
      <c r="H113" s="388" t="s">
        <v>411</v>
      </c>
      <c r="I113" s="388" t="s">
        <v>410</v>
      </c>
    </row>
    <row r="114" spans="2:9" ht="33" customHeight="1">
      <c r="B114" s="569"/>
      <c r="C114" s="572"/>
      <c r="D114" s="311" t="s">
        <v>328</v>
      </c>
      <c r="E114" s="388" t="s">
        <v>412</v>
      </c>
      <c r="F114" s="388" t="s">
        <v>414</v>
      </c>
      <c r="G114" s="388" t="s">
        <v>413</v>
      </c>
      <c r="H114" s="388" t="s">
        <v>506</v>
      </c>
      <c r="I114" s="388" t="s">
        <v>505</v>
      </c>
    </row>
    <row r="115" spans="2:9" ht="33" customHeight="1">
      <c r="B115" s="569"/>
      <c r="C115" s="572"/>
      <c r="D115" s="312" t="s">
        <v>131</v>
      </c>
      <c r="E115" s="388" t="s">
        <v>415</v>
      </c>
      <c r="F115" s="388" t="s">
        <v>416</v>
      </c>
      <c r="G115" s="388" t="s">
        <v>435</v>
      </c>
      <c r="H115" s="388" t="s">
        <v>417</v>
      </c>
      <c r="I115" s="388" t="s">
        <v>419</v>
      </c>
    </row>
    <row r="116" spans="2:9" ht="33" customHeight="1">
      <c r="B116" s="569"/>
      <c r="C116" s="572"/>
      <c r="D116" s="313" t="s">
        <v>326</v>
      </c>
      <c r="E116" s="388" t="s">
        <v>420</v>
      </c>
      <c r="F116" s="388" t="s">
        <v>421</v>
      </c>
      <c r="G116" s="388" t="s">
        <v>423</v>
      </c>
      <c r="H116" s="388" t="s">
        <v>422</v>
      </c>
      <c r="I116" s="388" t="s">
        <v>424</v>
      </c>
    </row>
    <row r="117" spans="2:9" ht="33" customHeight="1">
      <c r="B117" s="570"/>
      <c r="C117" s="573"/>
      <c r="D117" s="313" t="s">
        <v>329</v>
      </c>
      <c r="E117" s="388" t="s">
        <v>425</v>
      </c>
      <c r="F117" s="388" t="s">
        <v>426</v>
      </c>
      <c r="G117" s="388" t="s">
        <v>429</v>
      </c>
      <c r="H117" s="388" t="s">
        <v>427</v>
      </c>
      <c r="I117" s="388" t="s">
        <v>428</v>
      </c>
    </row>
    <row r="118" spans="2:9" ht="33" customHeight="1">
      <c r="B118" s="568">
        <v>20</v>
      </c>
      <c r="C118" s="571" t="s">
        <v>89</v>
      </c>
      <c r="D118" s="78" t="s">
        <v>324</v>
      </c>
      <c r="E118" s="388" t="s">
        <v>377</v>
      </c>
      <c r="F118" s="388" t="s">
        <v>403</v>
      </c>
      <c r="G118" s="388" t="s">
        <v>404</v>
      </c>
      <c r="H118" s="388" t="s">
        <v>405</v>
      </c>
      <c r="I118" s="388" t="s">
        <v>406</v>
      </c>
    </row>
    <row r="119" spans="2:9" ht="33" customHeight="1">
      <c r="B119" s="569"/>
      <c r="C119" s="572"/>
      <c r="D119" s="311" t="s">
        <v>325</v>
      </c>
      <c r="E119" s="388" t="s">
        <v>407</v>
      </c>
      <c r="F119" s="388" t="s">
        <v>408</v>
      </c>
      <c r="G119" s="388" t="s">
        <v>410</v>
      </c>
      <c r="H119" s="388" t="s">
        <v>411</v>
      </c>
      <c r="I119" s="388" t="s">
        <v>451</v>
      </c>
    </row>
    <row r="120" spans="2:9" ht="33" customHeight="1">
      <c r="B120" s="569"/>
      <c r="C120" s="572"/>
      <c r="D120" s="311" t="s">
        <v>328</v>
      </c>
      <c r="E120" s="388" t="s">
        <v>412</v>
      </c>
      <c r="F120" s="388" t="s">
        <v>414</v>
      </c>
      <c r="G120" s="388" t="s">
        <v>413</v>
      </c>
      <c r="H120" s="388" t="s">
        <v>434</v>
      </c>
      <c r="I120" s="388" t="s">
        <v>437</v>
      </c>
    </row>
    <row r="121" spans="2:9" ht="33" customHeight="1">
      <c r="B121" s="569"/>
      <c r="C121" s="572"/>
      <c r="D121" s="312" t="s">
        <v>131</v>
      </c>
      <c r="E121" s="388" t="s">
        <v>415</v>
      </c>
      <c r="F121" s="388" t="s">
        <v>435</v>
      </c>
      <c r="G121" s="388" t="s">
        <v>416</v>
      </c>
      <c r="H121" s="388" t="s">
        <v>417</v>
      </c>
      <c r="I121" s="388" t="s">
        <v>418</v>
      </c>
    </row>
    <row r="122" spans="2:9" ht="33" customHeight="1">
      <c r="B122" s="569"/>
      <c r="C122" s="572"/>
      <c r="D122" s="313" t="s">
        <v>326</v>
      </c>
      <c r="E122" s="388" t="s">
        <v>420</v>
      </c>
      <c r="F122" s="388" t="s">
        <v>421</v>
      </c>
      <c r="G122" s="388" t="s">
        <v>423</v>
      </c>
      <c r="H122" s="388" t="s">
        <v>422</v>
      </c>
      <c r="I122" s="388" t="s">
        <v>424</v>
      </c>
    </row>
    <row r="123" spans="2:9" ht="33" customHeight="1">
      <c r="B123" s="570"/>
      <c r="C123" s="573"/>
      <c r="D123" s="315" t="s">
        <v>329</v>
      </c>
      <c r="E123" s="389" t="s">
        <v>426</v>
      </c>
      <c r="F123" s="389" t="s">
        <v>425</v>
      </c>
      <c r="G123" s="389" t="s">
        <v>427</v>
      </c>
      <c r="H123" s="389" t="s">
        <v>428</v>
      </c>
      <c r="I123" s="389" t="s">
        <v>429</v>
      </c>
    </row>
    <row r="124" spans="2:9" ht="33" customHeight="1">
      <c r="B124" s="568">
        <v>21</v>
      </c>
      <c r="C124" s="571" t="s">
        <v>90</v>
      </c>
      <c r="D124" s="78" t="s">
        <v>324</v>
      </c>
      <c r="E124" s="388" t="s">
        <v>377</v>
      </c>
      <c r="F124" s="388" t="s">
        <v>403</v>
      </c>
      <c r="G124" s="388" t="s">
        <v>406</v>
      </c>
      <c r="H124" s="388" t="s">
        <v>404</v>
      </c>
      <c r="I124" s="388" t="s">
        <v>405</v>
      </c>
    </row>
    <row r="125" spans="2:9" ht="33" customHeight="1">
      <c r="B125" s="569"/>
      <c r="C125" s="572"/>
      <c r="D125" s="311" t="s">
        <v>325</v>
      </c>
      <c r="E125" s="388" t="s">
        <v>407</v>
      </c>
      <c r="F125" s="388" t="s">
        <v>408</v>
      </c>
      <c r="G125" s="388" t="s">
        <v>410</v>
      </c>
      <c r="H125" s="388" t="s">
        <v>411</v>
      </c>
      <c r="I125" s="388" t="s">
        <v>409</v>
      </c>
    </row>
    <row r="126" spans="2:9" ht="33" customHeight="1">
      <c r="B126" s="569"/>
      <c r="C126" s="572"/>
      <c r="D126" s="311" t="s">
        <v>328</v>
      </c>
      <c r="E126" s="388" t="s">
        <v>412</v>
      </c>
      <c r="F126" s="388" t="s">
        <v>413</v>
      </c>
      <c r="G126" s="388" t="s">
        <v>414</v>
      </c>
      <c r="H126" s="388" t="s">
        <v>434</v>
      </c>
      <c r="I126" s="388" t="s">
        <v>505</v>
      </c>
    </row>
    <row r="127" spans="2:9" ht="33" customHeight="1">
      <c r="B127" s="569"/>
      <c r="C127" s="572"/>
      <c r="D127" s="312" t="s">
        <v>131</v>
      </c>
      <c r="E127" s="388" t="s">
        <v>415</v>
      </c>
      <c r="F127" s="388" t="s">
        <v>416</v>
      </c>
      <c r="G127" s="388" t="s">
        <v>417</v>
      </c>
      <c r="H127" s="388" t="s">
        <v>419</v>
      </c>
      <c r="I127" s="388" t="s">
        <v>418</v>
      </c>
    </row>
    <row r="128" spans="2:9" ht="33" customHeight="1">
      <c r="B128" s="569"/>
      <c r="C128" s="572"/>
      <c r="D128" s="313" t="s">
        <v>326</v>
      </c>
      <c r="E128" s="388" t="s">
        <v>420</v>
      </c>
      <c r="F128" s="388" t="s">
        <v>421</v>
      </c>
      <c r="G128" s="388" t="s">
        <v>422</v>
      </c>
      <c r="H128" s="388" t="s">
        <v>424</v>
      </c>
      <c r="I128" s="388" t="s">
        <v>443</v>
      </c>
    </row>
    <row r="129" spans="2:9" ht="33" customHeight="1">
      <c r="B129" s="570"/>
      <c r="C129" s="573"/>
      <c r="D129" s="313" t="s">
        <v>329</v>
      </c>
      <c r="E129" s="388" t="s">
        <v>425</v>
      </c>
      <c r="F129" s="388" t="s">
        <v>426</v>
      </c>
      <c r="G129" s="388" t="s">
        <v>427</v>
      </c>
      <c r="H129" s="388" t="s">
        <v>429</v>
      </c>
      <c r="I129" s="388" t="s">
        <v>452</v>
      </c>
    </row>
    <row r="130" spans="2:9" ht="33" customHeight="1">
      <c r="B130" s="568">
        <v>22</v>
      </c>
      <c r="C130" s="571" t="s">
        <v>64</v>
      </c>
      <c r="D130" s="78" t="s">
        <v>324</v>
      </c>
      <c r="E130" s="388" t="s">
        <v>377</v>
      </c>
      <c r="F130" s="388" t="s">
        <v>403</v>
      </c>
      <c r="G130" s="388" t="s">
        <v>404</v>
      </c>
      <c r="H130" s="388" t="s">
        <v>405</v>
      </c>
      <c r="I130" s="388" t="s">
        <v>438</v>
      </c>
    </row>
    <row r="131" spans="2:9" ht="33" customHeight="1">
      <c r="B131" s="569"/>
      <c r="C131" s="572"/>
      <c r="D131" s="311" t="s">
        <v>325</v>
      </c>
      <c r="E131" s="388" t="s">
        <v>407</v>
      </c>
      <c r="F131" s="388" t="s">
        <v>408</v>
      </c>
      <c r="G131" s="388" t="s">
        <v>409</v>
      </c>
      <c r="H131" s="388" t="s">
        <v>411</v>
      </c>
      <c r="I131" s="388" t="s">
        <v>410</v>
      </c>
    </row>
    <row r="132" spans="2:9" ht="33" customHeight="1">
      <c r="B132" s="569"/>
      <c r="C132" s="572"/>
      <c r="D132" s="311" t="s">
        <v>328</v>
      </c>
      <c r="E132" s="388" t="s">
        <v>412</v>
      </c>
      <c r="F132" s="388" t="s">
        <v>414</v>
      </c>
      <c r="G132" s="388" t="s">
        <v>413</v>
      </c>
      <c r="H132" s="388" t="s">
        <v>505</v>
      </c>
      <c r="I132" s="388" t="s">
        <v>434</v>
      </c>
    </row>
    <row r="133" spans="2:9" ht="33" customHeight="1">
      <c r="B133" s="569"/>
      <c r="C133" s="572"/>
      <c r="D133" s="312" t="s">
        <v>131</v>
      </c>
      <c r="E133" s="388" t="s">
        <v>415</v>
      </c>
      <c r="F133" s="388" t="s">
        <v>416</v>
      </c>
      <c r="G133" s="388" t="s">
        <v>417</v>
      </c>
      <c r="H133" s="388" t="s">
        <v>418</v>
      </c>
      <c r="I133" s="388" t="s">
        <v>419</v>
      </c>
    </row>
    <row r="134" spans="2:9" ht="33" customHeight="1">
      <c r="B134" s="569"/>
      <c r="C134" s="572"/>
      <c r="D134" s="313" t="s">
        <v>326</v>
      </c>
      <c r="E134" s="388" t="s">
        <v>420</v>
      </c>
      <c r="F134" s="388" t="s">
        <v>421</v>
      </c>
      <c r="G134" s="388" t="s">
        <v>422</v>
      </c>
      <c r="H134" s="388" t="s">
        <v>424</v>
      </c>
      <c r="I134" s="388" t="s">
        <v>430</v>
      </c>
    </row>
    <row r="135" spans="2:9" ht="33" customHeight="1">
      <c r="B135" s="570"/>
      <c r="C135" s="573"/>
      <c r="D135" s="313" t="s">
        <v>329</v>
      </c>
      <c r="E135" s="388" t="s">
        <v>426</v>
      </c>
      <c r="F135" s="388" t="s">
        <v>425</v>
      </c>
      <c r="G135" s="388" t="s">
        <v>427</v>
      </c>
      <c r="H135" s="388" t="s">
        <v>433</v>
      </c>
      <c r="I135" s="388" t="s">
        <v>453</v>
      </c>
    </row>
    <row r="136" spans="2:9" ht="33" customHeight="1">
      <c r="B136" s="568">
        <v>23</v>
      </c>
      <c r="C136" s="571" t="s">
        <v>91</v>
      </c>
      <c r="D136" s="78" t="s">
        <v>324</v>
      </c>
      <c r="E136" s="388" t="s">
        <v>377</v>
      </c>
      <c r="F136" s="388" t="s">
        <v>403</v>
      </c>
      <c r="G136" s="388" t="s">
        <v>404</v>
      </c>
      <c r="H136" s="388" t="s">
        <v>405</v>
      </c>
      <c r="I136" s="388" t="s">
        <v>406</v>
      </c>
    </row>
    <row r="137" spans="2:9" ht="33" customHeight="1">
      <c r="B137" s="569"/>
      <c r="C137" s="572"/>
      <c r="D137" s="311" t="s">
        <v>325</v>
      </c>
      <c r="E137" s="388" t="s">
        <v>407</v>
      </c>
      <c r="F137" s="388" t="s">
        <v>408</v>
      </c>
      <c r="G137" s="388" t="s">
        <v>410</v>
      </c>
      <c r="H137" s="388" t="s">
        <v>409</v>
      </c>
      <c r="I137" s="388" t="s">
        <v>411</v>
      </c>
    </row>
    <row r="138" spans="2:9" ht="33" customHeight="1">
      <c r="B138" s="569"/>
      <c r="C138" s="572"/>
      <c r="D138" s="311" t="s">
        <v>328</v>
      </c>
      <c r="E138" s="388" t="s">
        <v>412</v>
      </c>
      <c r="F138" s="388" t="s">
        <v>413</v>
      </c>
      <c r="G138" s="388" t="s">
        <v>414</v>
      </c>
      <c r="H138" s="388" t="s">
        <v>505</v>
      </c>
      <c r="I138" s="388" t="s">
        <v>506</v>
      </c>
    </row>
    <row r="139" spans="2:9" ht="33" customHeight="1">
      <c r="B139" s="569"/>
      <c r="C139" s="572"/>
      <c r="D139" s="312" t="s">
        <v>131</v>
      </c>
      <c r="E139" s="388" t="s">
        <v>415</v>
      </c>
      <c r="F139" s="388" t="s">
        <v>416</v>
      </c>
      <c r="G139" s="388" t="s">
        <v>417</v>
      </c>
      <c r="H139" s="388" t="s">
        <v>418</v>
      </c>
      <c r="I139" s="388" t="s">
        <v>419</v>
      </c>
    </row>
    <row r="140" spans="2:9" ht="33" customHeight="1">
      <c r="B140" s="569"/>
      <c r="C140" s="572"/>
      <c r="D140" s="313" t="s">
        <v>326</v>
      </c>
      <c r="E140" s="388" t="s">
        <v>420</v>
      </c>
      <c r="F140" s="388" t="s">
        <v>421</v>
      </c>
      <c r="G140" s="388" t="s">
        <v>422</v>
      </c>
      <c r="H140" s="388" t="s">
        <v>423</v>
      </c>
      <c r="I140" s="388" t="s">
        <v>424</v>
      </c>
    </row>
    <row r="141" spans="2:9" ht="33" customHeight="1">
      <c r="B141" s="570"/>
      <c r="C141" s="573"/>
      <c r="D141" s="313" t="s">
        <v>329</v>
      </c>
      <c r="E141" s="388" t="s">
        <v>425</v>
      </c>
      <c r="F141" s="388" t="s">
        <v>426</v>
      </c>
      <c r="G141" s="388" t="s">
        <v>427</v>
      </c>
      <c r="H141" s="388" t="s">
        <v>429</v>
      </c>
      <c r="I141" s="388" t="s">
        <v>428</v>
      </c>
    </row>
    <row r="142" spans="2:9" ht="33" customHeight="1">
      <c r="B142" s="568">
        <v>24</v>
      </c>
      <c r="C142" s="571" t="s">
        <v>92</v>
      </c>
      <c r="D142" s="78" t="s">
        <v>324</v>
      </c>
      <c r="E142" s="388" t="s">
        <v>377</v>
      </c>
      <c r="F142" s="388" t="s">
        <v>403</v>
      </c>
      <c r="G142" s="388" t="s">
        <v>404</v>
      </c>
      <c r="H142" s="388" t="s">
        <v>406</v>
      </c>
      <c r="I142" s="388" t="s">
        <v>405</v>
      </c>
    </row>
    <row r="143" spans="2:9" ht="33" customHeight="1">
      <c r="B143" s="569"/>
      <c r="C143" s="572"/>
      <c r="D143" s="311" t="s">
        <v>325</v>
      </c>
      <c r="E143" s="388" t="s">
        <v>407</v>
      </c>
      <c r="F143" s="388" t="s">
        <v>408</v>
      </c>
      <c r="G143" s="388" t="s">
        <v>410</v>
      </c>
      <c r="H143" s="388" t="s">
        <v>411</v>
      </c>
      <c r="I143" s="388" t="s">
        <v>409</v>
      </c>
    </row>
    <row r="144" spans="2:9" ht="33" customHeight="1">
      <c r="B144" s="569"/>
      <c r="C144" s="572"/>
      <c r="D144" s="311" t="s">
        <v>328</v>
      </c>
      <c r="E144" s="388" t="s">
        <v>412</v>
      </c>
      <c r="F144" s="388" t="s">
        <v>413</v>
      </c>
      <c r="G144" s="388" t="s">
        <v>414</v>
      </c>
      <c r="H144" s="388" t="s">
        <v>505</v>
      </c>
      <c r="I144" s="388" t="s">
        <v>437</v>
      </c>
    </row>
    <row r="145" spans="2:9" ht="33" customHeight="1">
      <c r="B145" s="569"/>
      <c r="C145" s="572"/>
      <c r="D145" s="312" t="s">
        <v>131</v>
      </c>
      <c r="E145" s="388" t="s">
        <v>415</v>
      </c>
      <c r="F145" s="388" t="s">
        <v>435</v>
      </c>
      <c r="G145" s="388" t="s">
        <v>416</v>
      </c>
      <c r="H145" s="388" t="s">
        <v>417</v>
      </c>
      <c r="I145" s="388" t="s">
        <v>418</v>
      </c>
    </row>
    <row r="146" spans="2:9" ht="33" customHeight="1">
      <c r="B146" s="569"/>
      <c r="C146" s="572"/>
      <c r="D146" s="313" t="s">
        <v>326</v>
      </c>
      <c r="E146" s="388" t="s">
        <v>420</v>
      </c>
      <c r="F146" s="388" t="s">
        <v>421</v>
      </c>
      <c r="G146" s="388" t="s">
        <v>422</v>
      </c>
      <c r="H146" s="388" t="s">
        <v>424</v>
      </c>
      <c r="I146" s="388" t="s">
        <v>423</v>
      </c>
    </row>
    <row r="147" spans="2:9" ht="33" customHeight="1">
      <c r="B147" s="570"/>
      <c r="C147" s="573"/>
      <c r="D147" s="313" t="s">
        <v>329</v>
      </c>
      <c r="E147" s="388" t="s">
        <v>426</v>
      </c>
      <c r="F147" s="388" t="s">
        <v>425</v>
      </c>
      <c r="G147" s="388" t="s">
        <v>427</v>
      </c>
      <c r="H147" s="388" t="s">
        <v>428</v>
      </c>
      <c r="I147" s="388" t="s">
        <v>429</v>
      </c>
    </row>
    <row r="148" spans="2:9" ht="33" customHeight="1">
      <c r="B148" s="568">
        <v>25</v>
      </c>
      <c r="C148" s="571" t="s">
        <v>93</v>
      </c>
      <c r="D148" s="78" t="s">
        <v>324</v>
      </c>
      <c r="E148" s="388" t="s">
        <v>377</v>
      </c>
      <c r="F148" s="388" t="s">
        <v>403</v>
      </c>
      <c r="G148" s="388" t="s">
        <v>404</v>
      </c>
      <c r="H148" s="388" t="s">
        <v>405</v>
      </c>
      <c r="I148" s="388" t="s">
        <v>406</v>
      </c>
    </row>
    <row r="149" spans="2:9" ht="33" customHeight="1">
      <c r="B149" s="569"/>
      <c r="C149" s="572"/>
      <c r="D149" s="311" t="s">
        <v>325</v>
      </c>
      <c r="E149" s="388" t="s">
        <v>407</v>
      </c>
      <c r="F149" s="388" t="s">
        <v>408</v>
      </c>
      <c r="G149" s="388" t="s">
        <v>409</v>
      </c>
      <c r="H149" s="388" t="s">
        <v>410</v>
      </c>
      <c r="I149" s="388" t="s">
        <v>411</v>
      </c>
    </row>
    <row r="150" spans="2:9" ht="33" customHeight="1">
      <c r="B150" s="569"/>
      <c r="C150" s="572"/>
      <c r="D150" s="311" t="s">
        <v>328</v>
      </c>
      <c r="E150" s="388" t="s">
        <v>412</v>
      </c>
      <c r="F150" s="388" t="s">
        <v>413</v>
      </c>
      <c r="G150" s="388" t="s">
        <v>414</v>
      </c>
      <c r="H150" s="388" t="s">
        <v>432</v>
      </c>
      <c r="I150" s="388" t="s">
        <v>506</v>
      </c>
    </row>
    <row r="151" spans="2:9" ht="33" customHeight="1">
      <c r="B151" s="569"/>
      <c r="C151" s="572"/>
      <c r="D151" s="312" t="s">
        <v>131</v>
      </c>
      <c r="E151" s="388" t="s">
        <v>415</v>
      </c>
      <c r="F151" s="388" t="s">
        <v>417</v>
      </c>
      <c r="G151" s="388" t="s">
        <v>435</v>
      </c>
      <c r="H151" s="388" t="s">
        <v>416</v>
      </c>
      <c r="I151" s="388" t="s">
        <v>418</v>
      </c>
    </row>
    <row r="152" spans="2:9" ht="33" customHeight="1">
      <c r="B152" s="569"/>
      <c r="C152" s="572"/>
      <c r="D152" s="313" t="s">
        <v>326</v>
      </c>
      <c r="E152" s="388" t="s">
        <v>420</v>
      </c>
      <c r="F152" s="388" t="s">
        <v>421</v>
      </c>
      <c r="G152" s="388" t="s">
        <v>423</v>
      </c>
      <c r="H152" s="388" t="s">
        <v>430</v>
      </c>
      <c r="I152" s="388" t="s">
        <v>422</v>
      </c>
    </row>
    <row r="153" spans="2:9" ht="33" customHeight="1">
      <c r="B153" s="570"/>
      <c r="C153" s="573"/>
      <c r="D153" s="315" t="s">
        <v>329</v>
      </c>
      <c r="E153" s="389" t="s">
        <v>426</v>
      </c>
      <c r="F153" s="389" t="s">
        <v>425</v>
      </c>
      <c r="G153" s="389" t="s">
        <v>427</v>
      </c>
      <c r="H153" s="389" t="s">
        <v>433</v>
      </c>
      <c r="I153" s="389" t="s">
        <v>436</v>
      </c>
    </row>
    <row r="154" spans="2:9" ht="33" customHeight="1">
      <c r="B154" s="568">
        <v>26</v>
      </c>
      <c r="C154" s="571" t="s">
        <v>36</v>
      </c>
      <c r="D154" s="78" t="s">
        <v>324</v>
      </c>
      <c r="E154" s="388" t="s">
        <v>377</v>
      </c>
      <c r="F154" s="388" t="s">
        <v>403</v>
      </c>
      <c r="G154" s="388" t="s">
        <v>406</v>
      </c>
      <c r="H154" s="388" t="s">
        <v>404</v>
      </c>
      <c r="I154" s="388" t="s">
        <v>405</v>
      </c>
    </row>
    <row r="155" spans="2:9" ht="33" customHeight="1">
      <c r="B155" s="569"/>
      <c r="C155" s="572"/>
      <c r="D155" s="311" t="s">
        <v>325</v>
      </c>
      <c r="E155" s="388" t="s">
        <v>407</v>
      </c>
      <c r="F155" s="388" t="s">
        <v>408</v>
      </c>
      <c r="G155" s="388" t="s">
        <v>409</v>
      </c>
      <c r="H155" s="388" t="s">
        <v>410</v>
      </c>
      <c r="I155" s="388" t="s">
        <v>411</v>
      </c>
    </row>
    <row r="156" spans="2:9" ht="33" customHeight="1">
      <c r="B156" s="569"/>
      <c r="C156" s="572"/>
      <c r="D156" s="311" t="s">
        <v>328</v>
      </c>
      <c r="E156" s="388" t="s">
        <v>412</v>
      </c>
      <c r="F156" s="388" t="s">
        <v>413</v>
      </c>
      <c r="G156" s="388" t="s">
        <v>414</v>
      </c>
      <c r="H156" s="388" t="s">
        <v>505</v>
      </c>
      <c r="I156" s="388" t="s">
        <v>437</v>
      </c>
    </row>
    <row r="157" spans="2:9" ht="33" customHeight="1">
      <c r="B157" s="569"/>
      <c r="C157" s="572"/>
      <c r="D157" s="312" t="s">
        <v>131</v>
      </c>
      <c r="E157" s="388" t="s">
        <v>415</v>
      </c>
      <c r="F157" s="388" t="s">
        <v>416</v>
      </c>
      <c r="G157" s="388" t="s">
        <v>417</v>
      </c>
      <c r="H157" s="388" t="s">
        <v>418</v>
      </c>
      <c r="I157" s="388" t="s">
        <v>419</v>
      </c>
    </row>
    <row r="158" spans="2:9" ht="33" customHeight="1">
      <c r="B158" s="569"/>
      <c r="C158" s="572"/>
      <c r="D158" s="313" t="s">
        <v>326</v>
      </c>
      <c r="E158" s="388" t="s">
        <v>420</v>
      </c>
      <c r="F158" s="388" t="s">
        <v>421</v>
      </c>
      <c r="G158" s="388" t="s">
        <v>423</v>
      </c>
      <c r="H158" s="388" t="s">
        <v>422</v>
      </c>
      <c r="I158" s="388" t="s">
        <v>424</v>
      </c>
    </row>
    <row r="159" spans="2:9" ht="33" customHeight="1">
      <c r="B159" s="570"/>
      <c r="C159" s="573"/>
      <c r="D159" s="313" t="s">
        <v>329</v>
      </c>
      <c r="E159" s="388" t="s">
        <v>425</v>
      </c>
      <c r="F159" s="388" t="s">
        <v>426</v>
      </c>
      <c r="G159" s="388" t="s">
        <v>427</v>
      </c>
      <c r="H159" s="388" t="s">
        <v>428</v>
      </c>
      <c r="I159" s="388" t="s">
        <v>433</v>
      </c>
    </row>
    <row r="160" spans="2:9" ht="33" customHeight="1">
      <c r="B160" s="568">
        <v>27</v>
      </c>
      <c r="C160" s="571" t="s">
        <v>37</v>
      </c>
      <c r="D160" s="78" t="s">
        <v>324</v>
      </c>
      <c r="E160" s="388" t="s">
        <v>377</v>
      </c>
      <c r="F160" s="388" t="s">
        <v>403</v>
      </c>
      <c r="G160" s="388" t="s">
        <v>406</v>
      </c>
      <c r="H160" s="388" t="s">
        <v>404</v>
      </c>
      <c r="I160" s="388" t="s">
        <v>405</v>
      </c>
    </row>
    <row r="161" spans="2:9" ht="33" customHeight="1">
      <c r="B161" s="569"/>
      <c r="C161" s="572"/>
      <c r="D161" s="311" t="s">
        <v>325</v>
      </c>
      <c r="E161" s="388" t="s">
        <v>407</v>
      </c>
      <c r="F161" s="388" t="s">
        <v>408</v>
      </c>
      <c r="G161" s="388" t="s">
        <v>410</v>
      </c>
      <c r="H161" s="388" t="s">
        <v>409</v>
      </c>
      <c r="I161" s="388" t="s">
        <v>411</v>
      </c>
    </row>
    <row r="162" spans="2:9" ht="33" customHeight="1">
      <c r="B162" s="569"/>
      <c r="C162" s="572"/>
      <c r="D162" s="311" t="s">
        <v>328</v>
      </c>
      <c r="E162" s="388" t="s">
        <v>412</v>
      </c>
      <c r="F162" s="388" t="s">
        <v>414</v>
      </c>
      <c r="G162" s="388" t="s">
        <v>413</v>
      </c>
      <c r="H162" s="388" t="s">
        <v>447</v>
      </c>
      <c r="I162" s="388" t="s">
        <v>437</v>
      </c>
    </row>
    <row r="163" spans="2:9" ht="33" customHeight="1">
      <c r="B163" s="569"/>
      <c r="C163" s="572"/>
      <c r="D163" s="312" t="s">
        <v>131</v>
      </c>
      <c r="E163" s="388" t="s">
        <v>415</v>
      </c>
      <c r="F163" s="388" t="s">
        <v>416</v>
      </c>
      <c r="G163" s="388" t="s">
        <v>417</v>
      </c>
      <c r="H163" s="388" t="s">
        <v>419</v>
      </c>
      <c r="I163" s="388" t="s">
        <v>418</v>
      </c>
    </row>
    <row r="164" spans="2:9" ht="33" customHeight="1">
      <c r="B164" s="569"/>
      <c r="C164" s="572"/>
      <c r="D164" s="313" t="s">
        <v>326</v>
      </c>
      <c r="E164" s="388" t="s">
        <v>420</v>
      </c>
      <c r="F164" s="388" t="s">
        <v>421</v>
      </c>
      <c r="G164" s="388" t="s">
        <v>423</v>
      </c>
      <c r="H164" s="388" t="s">
        <v>422</v>
      </c>
      <c r="I164" s="388" t="s">
        <v>424</v>
      </c>
    </row>
    <row r="165" spans="2:9" ht="33" customHeight="1">
      <c r="B165" s="570"/>
      <c r="C165" s="573"/>
      <c r="D165" s="313" t="s">
        <v>329</v>
      </c>
      <c r="E165" s="388" t="s">
        <v>426</v>
      </c>
      <c r="F165" s="388" t="s">
        <v>425</v>
      </c>
      <c r="G165" s="388" t="s">
        <v>428</v>
      </c>
      <c r="H165" s="388" t="s">
        <v>427</v>
      </c>
      <c r="I165" s="388" t="s">
        <v>453</v>
      </c>
    </row>
    <row r="166" spans="2:9" ht="33" customHeight="1">
      <c r="B166" s="568">
        <v>28</v>
      </c>
      <c r="C166" s="571" t="s">
        <v>38</v>
      </c>
      <c r="D166" s="78" t="s">
        <v>324</v>
      </c>
      <c r="E166" s="388" t="s">
        <v>377</v>
      </c>
      <c r="F166" s="388" t="s">
        <v>403</v>
      </c>
      <c r="G166" s="388" t="s">
        <v>406</v>
      </c>
      <c r="H166" s="388" t="s">
        <v>405</v>
      </c>
      <c r="I166" s="388" t="s">
        <v>404</v>
      </c>
    </row>
    <row r="167" spans="2:9" ht="33" customHeight="1">
      <c r="B167" s="569"/>
      <c r="C167" s="572"/>
      <c r="D167" s="311" t="s">
        <v>325</v>
      </c>
      <c r="E167" s="388" t="s">
        <v>407</v>
      </c>
      <c r="F167" s="388" t="s">
        <v>408</v>
      </c>
      <c r="G167" s="388" t="s">
        <v>410</v>
      </c>
      <c r="H167" s="388" t="s">
        <v>411</v>
      </c>
      <c r="I167" s="388" t="s">
        <v>409</v>
      </c>
    </row>
    <row r="168" spans="2:9" ht="33" customHeight="1">
      <c r="B168" s="569"/>
      <c r="C168" s="572"/>
      <c r="D168" s="311" t="s">
        <v>328</v>
      </c>
      <c r="E168" s="388" t="s">
        <v>412</v>
      </c>
      <c r="F168" s="388" t="s">
        <v>413</v>
      </c>
      <c r="G168" s="388" t="s">
        <v>414</v>
      </c>
      <c r="H168" s="388" t="s">
        <v>505</v>
      </c>
      <c r="I168" s="388" t="s">
        <v>437</v>
      </c>
    </row>
    <row r="169" spans="2:9" ht="33" customHeight="1">
      <c r="B169" s="569"/>
      <c r="C169" s="572"/>
      <c r="D169" s="312" t="s">
        <v>131</v>
      </c>
      <c r="E169" s="388" t="s">
        <v>415</v>
      </c>
      <c r="F169" s="388" t="s">
        <v>416</v>
      </c>
      <c r="G169" s="388" t="s">
        <v>417</v>
      </c>
      <c r="H169" s="388" t="s">
        <v>418</v>
      </c>
      <c r="I169" s="388" t="s">
        <v>435</v>
      </c>
    </row>
    <row r="170" spans="2:9" ht="33" customHeight="1">
      <c r="B170" s="569"/>
      <c r="C170" s="572"/>
      <c r="D170" s="313" t="s">
        <v>326</v>
      </c>
      <c r="E170" s="388" t="s">
        <v>420</v>
      </c>
      <c r="F170" s="388" t="s">
        <v>421</v>
      </c>
      <c r="G170" s="388" t="s">
        <v>423</v>
      </c>
      <c r="H170" s="388" t="s">
        <v>422</v>
      </c>
      <c r="I170" s="388" t="s">
        <v>424</v>
      </c>
    </row>
    <row r="171" spans="2:9" ht="33" customHeight="1">
      <c r="B171" s="570"/>
      <c r="C171" s="573"/>
      <c r="D171" s="313" t="s">
        <v>329</v>
      </c>
      <c r="E171" s="388" t="s">
        <v>425</v>
      </c>
      <c r="F171" s="388" t="s">
        <v>426</v>
      </c>
      <c r="G171" s="388" t="s">
        <v>428</v>
      </c>
      <c r="H171" s="388" t="s">
        <v>427</v>
      </c>
      <c r="I171" s="388" t="s">
        <v>433</v>
      </c>
    </row>
    <row r="172" spans="2:9" ht="33" customHeight="1">
      <c r="B172" s="568">
        <v>29</v>
      </c>
      <c r="C172" s="571" t="s">
        <v>39</v>
      </c>
      <c r="D172" s="78" t="s">
        <v>324</v>
      </c>
      <c r="E172" s="388" t="s">
        <v>377</v>
      </c>
      <c r="F172" s="388" t="s">
        <v>404</v>
      </c>
      <c r="G172" s="388" t="s">
        <v>406</v>
      </c>
      <c r="H172" s="388" t="s">
        <v>403</v>
      </c>
      <c r="I172" s="388" t="s">
        <v>405</v>
      </c>
    </row>
    <row r="173" spans="2:9" ht="33" customHeight="1">
      <c r="B173" s="569"/>
      <c r="C173" s="572"/>
      <c r="D173" s="311" t="s">
        <v>325</v>
      </c>
      <c r="E173" s="388" t="s">
        <v>407</v>
      </c>
      <c r="F173" s="388" t="s">
        <v>408</v>
      </c>
      <c r="G173" s="388" t="s">
        <v>409</v>
      </c>
      <c r="H173" s="388" t="s">
        <v>410</v>
      </c>
      <c r="I173" s="388" t="s">
        <v>411</v>
      </c>
    </row>
    <row r="174" spans="2:9" ht="33" customHeight="1">
      <c r="B174" s="569"/>
      <c r="C174" s="572"/>
      <c r="D174" s="311" t="s">
        <v>328</v>
      </c>
      <c r="E174" s="388" t="s">
        <v>412</v>
      </c>
      <c r="F174" s="388" t="s">
        <v>413</v>
      </c>
      <c r="G174" s="388" t="s">
        <v>414</v>
      </c>
      <c r="H174" s="388" t="s">
        <v>437</v>
      </c>
      <c r="I174" s="388" t="s">
        <v>505</v>
      </c>
    </row>
    <row r="175" spans="2:9" ht="33" customHeight="1">
      <c r="B175" s="569"/>
      <c r="C175" s="572"/>
      <c r="D175" s="312" t="s">
        <v>131</v>
      </c>
      <c r="E175" s="388" t="s">
        <v>415</v>
      </c>
      <c r="F175" s="388" t="s">
        <v>416</v>
      </c>
      <c r="G175" s="388" t="s">
        <v>417</v>
      </c>
      <c r="H175" s="388" t="s">
        <v>418</v>
      </c>
      <c r="I175" s="388" t="s">
        <v>419</v>
      </c>
    </row>
    <row r="176" spans="2:9" ht="33" customHeight="1">
      <c r="B176" s="569"/>
      <c r="C176" s="572"/>
      <c r="D176" s="313" t="s">
        <v>326</v>
      </c>
      <c r="E176" s="388" t="s">
        <v>420</v>
      </c>
      <c r="F176" s="388" t="s">
        <v>421</v>
      </c>
      <c r="G176" s="388" t="s">
        <v>423</v>
      </c>
      <c r="H176" s="388" t="s">
        <v>422</v>
      </c>
      <c r="I176" s="388" t="s">
        <v>424</v>
      </c>
    </row>
    <row r="177" spans="2:9" ht="33" customHeight="1">
      <c r="B177" s="570"/>
      <c r="C177" s="573"/>
      <c r="D177" s="313" t="s">
        <v>329</v>
      </c>
      <c r="E177" s="388" t="s">
        <v>425</v>
      </c>
      <c r="F177" s="388" t="s">
        <v>426</v>
      </c>
      <c r="G177" s="388" t="s">
        <v>427</v>
      </c>
      <c r="H177" s="388" t="s">
        <v>428</v>
      </c>
      <c r="I177" s="388" t="s">
        <v>433</v>
      </c>
    </row>
    <row r="178" spans="2:9" ht="33" customHeight="1">
      <c r="B178" s="568">
        <v>30</v>
      </c>
      <c r="C178" s="571" t="s">
        <v>40</v>
      </c>
      <c r="D178" s="78" t="s">
        <v>324</v>
      </c>
      <c r="E178" s="388" t="s">
        <v>377</v>
      </c>
      <c r="F178" s="388" t="s">
        <v>403</v>
      </c>
      <c r="G178" s="388" t="s">
        <v>405</v>
      </c>
      <c r="H178" s="388" t="s">
        <v>406</v>
      </c>
      <c r="I178" s="388" t="s">
        <v>404</v>
      </c>
    </row>
    <row r="179" spans="2:9" ht="33" customHeight="1">
      <c r="B179" s="569"/>
      <c r="C179" s="572"/>
      <c r="D179" s="311" t="s">
        <v>325</v>
      </c>
      <c r="E179" s="388" t="s">
        <v>407</v>
      </c>
      <c r="F179" s="388" t="s">
        <v>408</v>
      </c>
      <c r="G179" s="388" t="s">
        <v>409</v>
      </c>
      <c r="H179" s="388" t="s">
        <v>411</v>
      </c>
      <c r="I179" s="388" t="s">
        <v>454</v>
      </c>
    </row>
    <row r="180" spans="2:9" ht="33" customHeight="1">
      <c r="B180" s="569"/>
      <c r="C180" s="572"/>
      <c r="D180" s="311" t="s">
        <v>328</v>
      </c>
      <c r="E180" s="388" t="s">
        <v>412</v>
      </c>
      <c r="F180" s="388" t="s">
        <v>413</v>
      </c>
      <c r="G180" s="388" t="s">
        <v>414</v>
      </c>
      <c r="H180" s="388" t="s">
        <v>505</v>
      </c>
      <c r="I180" s="388" t="s">
        <v>437</v>
      </c>
    </row>
    <row r="181" spans="2:9" ht="33" customHeight="1">
      <c r="B181" s="569"/>
      <c r="C181" s="572"/>
      <c r="D181" s="312" t="s">
        <v>131</v>
      </c>
      <c r="E181" s="388" t="s">
        <v>415</v>
      </c>
      <c r="F181" s="388" t="s">
        <v>417</v>
      </c>
      <c r="G181" s="388" t="s">
        <v>416</v>
      </c>
      <c r="H181" s="388" t="s">
        <v>418</v>
      </c>
      <c r="I181" s="388" t="s">
        <v>419</v>
      </c>
    </row>
    <row r="182" spans="2:9" ht="33" customHeight="1">
      <c r="B182" s="569"/>
      <c r="C182" s="572"/>
      <c r="D182" s="313" t="s">
        <v>326</v>
      </c>
      <c r="E182" s="388" t="s">
        <v>420</v>
      </c>
      <c r="F182" s="388" t="s">
        <v>421</v>
      </c>
      <c r="G182" s="388" t="s">
        <v>423</v>
      </c>
      <c r="H182" s="388" t="s">
        <v>422</v>
      </c>
      <c r="I182" s="388" t="s">
        <v>424</v>
      </c>
    </row>
    <row r="183" spans="2:9" ht="33" customHeight="1">
      <c r="B183" s="570"/>
      <c r="C183" s="573"/>
      <c r="D183" s="315" t="s">
        <v>329</v>
      </c>
      <c r="E183" s="389" t="s">
        <v>425</v>
      </c>
      <c r="F183" s="389" t="s">
        <v>426</v>
      </c>
      <c r="G183" s="389" t="s">
        <v>428</v>
      </c>
      <c r="H183" s="389" t="s">
        <v>427</v>
      </c>
      <c r="I183" s="389" t="s">
        <v>507</v>
      </c>
    </row>
    <row r="184" spans="2:9" ht="33" customHeight="1">
      <c r="B184" s="568">
        <v>31</v>
      </c>
      <c r="C184" s="571" t="s">
        <v>41</v>
      </c>
      <c r="D184" s="78" t="s">
        <v>324</v>
      </c>
      <c r="E184" s="388" t="s">
        <v>377</v>
      </c>
      <c r="F184" s="388" t="s">
        <v>406</v>
      </c>
      <c r="G184" s="388" t="s">
        <v>403</v>
      </c>
      <c r="H184" s="388" t="s">
        <v>405</v>
      </c>
      <c r="I184" s="388" t="s">
        <v>404</v>
      </c>
    </row>
    <row r="185" spans="2:9" ht="33" customHeight="1">
      <c r="B185" s="569"/>
      <c r="C185" s="572"/>
      <c r="D185" s="311" t="s">
        <v>325</v>
      </c>
      <c r="E185" s="388" t="s">
        <v>407</v>
      </c>
      <c r="F185" s="388" t="s">
        <v>408</v>
      </c>
      <c r="G185" s="388" t="s">
        <v>409</v>
      </c>
      <c r="H185" s="388" t="s">
        <v>411</v>
      </c>
      <c r="I185" s="388" t="s">
        <v>410</v>
      </c>
    </row>
    <row r="186" spans="2:9" ht="33" customHeight="1">
      <c r="B186" s="569"/>
      <c r="C186" s="572"/>
      <c r="D186" s="311" t="s">
        <v>328</v>
      </c>
      <c r="E186" s="388" t="s">
        <v>412</v>
      </c>
      <c r="F186" s="388" t="s">
        <v>413</v>
      </c>
      <c r="G186" s="388" t="s">
        <v>414</v>
      </c>
      <c r="H186" s="388" t="s">
        <v>432</v>
      </c>
      <c r="I186" s="388" t="s">
        <v>505</v>
      </c>
    </row>
    <row r="187" spans="2:9" ht="33" customHeight="1">
      <c r="B187" s="569"/>
      <c r="C187" s="572"/>
      <c r="D187" s="312" t="s">
        <v>131</v>
      </c>
      <c r="E187" s="388" t="s">
        <v>415</v>
      </c>
      <c r="F187" s="388" t="s">
        <v>417</v>
      </c>
      <c r="G187" s="388" t="s">
        <v>416</v>
      </c>
      <c r="H187" s="388" t="s">
        <v>418</v>
      </c>
      <c r="I187" s="388" t="s">
        <v>435</v>
      </c>
    </row>
    <row r="188" spans="2:9" ht="33" customHeight="1">
      <c r="B188" s="569"/>
      <c r="C188" s="572"/>
      <c r="D188" s="313" t="s">
        <v>326</v>
      </c>
      <c r="E188" s="388" t="s">
        <v>420</v>
      </c>
      <c r="F188" s="388" t="s">
        <v>421</v>
      </c>
      <c r="G188" s="388" t="s">
        <v>422</v>
      </c>
      <c r="H188" s="388" t="s">
        <v>424</v>
      </c>
      <c r="I188" s="388" t="s">
        <v>443</v>
      </c>
    </row>
    <row r="189" spans="2:9" ht="33" customHeight="1">
      <c r="B189" s="570"/>
      <c r="C189" s="573"/>
      <c r="D189" s="313" t="s">
        <v>329</v>
      </c>
      <c r="E189" s="388" t="s">
        <v>427</v>
      </c>
      <c r="F189" s="388" t="s">
        <v>425</v>
      </c>
      <c r="G189" s="388" t="s">
        <v>426</v>
      </c>
      <c r="H189" s="388" t="s">
        <v>428</v>
      </c>
      <c r="I189" s="388" t="s">
        <v>436</v>
      </c>
    </row>
    <row r="190" spans="2:9" ht="33" customHeight="1">
      <c r="B190" s="568">
        <v>32</v>
      </c>
      <c r="C190" s="571" t="s">
        <v>42</v>
      </c>
      <c r="D190" s="78" t="s">
        <v>324</v>
      </c>
      <c r="E190" s="388" t="s">
        <v>377</v>
      </c>
      <c r="F190" s="388" t="s">
        <v>403</v>
      </c>
      <c r="G190" s="388" t="s">
        <v>406</v>
      </c>
      <c r="H190" s="388" t="s">
        <v>404</v>
      </c>
      <c r="I190" s="388" t="s">
        <v>405</v>
      </c>
    </row>
    <row r="191" spans="2:9" ht="33" customHeight="1">
      <c r="B191" s="569"/>
      <c r="C191" s="572"/>
      <c r="D191" s="311" t="s">
        <v>325</v>
      </c>
      <c r="E191" s="388" t="s">
        <v>407</v>
      </c>
      <c r="F191" s="388" t="s">
        <v>408</v>
      </c>
      <c r="G191" s="388" t="s">
        <v>410</v>
      </c>
      <c r="H191" s="388" t="s">
        <v>409</v>
      </c>
      <c r="I191" s="388" t="s">
        <v>411</v>
      </c>
    </row>
    <row r="192" spans="2:9" ht="33" customHeight="1">
      <c r="B192" s="569"/>
      <c r="C192" s="572"/>
      <c r="D192" s="311" t="s">
        <v>328</v>
      </c>
      <c r="E192" s="388" t="s">
        <v>412</v>
      </c>
      <c r="F192" s="388" t="s">
        <v>413</v>
      </c>
      <c r="G192" s="388" t="s">
        <v>414</v>
      </c>
      <c r="H192" s="388" t="s">
        <v>505</v>
      </c>
      <c r="I192" s="388" t="s">
        <v>437</v>
      </c>
    </row>
    <row r="193" spans="2:9" ht="33" customHeight="1">
      <c r="B193" s="569"/>
      <c r="C193" s="572"/>
      <c r="D193" s="312" t="s">
        <v>131</v>
      </c>
      <c r="E193" s="388" t="s">
        <v>415</v>
      </c>
      <c r="F193" s="388" t="s">
        <v>419</v>
      </c>
      <c r="G193" s="388" t="s">
        <v>416</v>
      </c>
      <c r="H193" s="388" t="s">
        <v>418</v>
      </c>
      <c r="I193" s="388" t="s">
        <v>417</v>
      </c>
    </row>
    <row r="194" spans="2:9" ht="33" customHeight="1">
      <c r="B194" s="569"/>
      <c r="C194" s="572"/>
      <c r="D194" s="313" t="s">
        <v>326</v>
      </c>
      <c r="E194" s="388" t="s">
        <v>420</v>
      </c>
      <c r="F194" s="388" t="s">
        <v>421</v>
      </c>
      <c r="G194" s="388" t="s">
        <v>423</v>
      </c>
      <c r="H194" s="388" t="s">
        <v>422</v>
      </c>
      <c r="I194" s="388" t="s">
        <v>424</v>
      </c>
    </row>
    <row r="195" spans="2:9" ht="33" customHeight="1">
      <c r="B195" s="570"/>
      <c r="C195" s="573"/>
      <c r="D195" s="313" t="s">
        <v>329</v>
      </c>
      <c r="E195" s="388" t="s">
        <v>425</v>
      </c>
      <c r="F195" s="388" t="s">
        <v>427</v>
      </c>
      <c r="G195" s="388" t="s">
        <v>426</v>
      </c>
      <c r="H195" s="388" t="s">
        <v>428</v>
      </c>
      <c r="I195" s="388" t="s">
        <v>433</v>
      </c>
    </row>
    <row r="196" spans="2:9" ht="33" customHeight="1">
      <c r="B196" s="568">
        <v>33</v>
      </c>
      <c r="C196" s="571" t="s">
        <v>43</v>
      </c>
      <c r="D196" s="78" t="s">
        <v>324</v>
      </c>
      <c r="E196" s="388" t="s">
        <v>377</v>
      </c>
      <c r="F196" s="388" t="s">
        <v>404</v>
      </c>
      <c r="G196" s="388" t="s">
        <v>403</v>
      </c>
      <c r="H196" s="388" t="s">
        <v>406</v>
      </c>
      <c r="I196" s="388" t="s">
        <v>405</v>
      </c>
    </row>
    <row r="197" spans="2:9" ht="33" customHeight="1">
      <c r="B197" s="569"/>
      <c r="C197" s="572"/>
      <c r="D197" s="311" t="s">
        <v>325</v>
      </c>
      <c r="E197" s="388" t="s">
        <v>407</v>
      </c>
      <c r="F197" s="388" t="s">
        <v>408</v>
      </c>
      <c r="G197" s="388" t="s">
        <v>409</v>
      </c>
      <c r="H197" s="388" t="s">
        <v>411</v>
      </c>
      <c r="I197" s="388" t="s">
        <v>410</v>
      </c>
    </row>
    <row r="198" spans="2:9" ht="33" customHeight="1">
      <c r="B198" s="569"/>
      <c r="C198" s="572"/>
      <c r="D198" s="311" t="s">
        <v>328</v>
      </c>
      <c r="E198" s="388" t="s">
        <v>412</v>
      </c>
      <c r="F198" s="388" t="s">
        <v>414</v>
      </c>
      <c r="G198" s="388" t="s">
        <v>413</v>
      </c>
      <c r="H198" s="388" t="s">
        <v>447</v>
      </c>
      <c r="I198" s="388" t="s">
        <v>506</v>
      </c>
    </row>
    <row r="199" spans="2:9" ht="33" customHeight="1">
      <c r="B199" s="569"/>
      <c r="C199" s="572"/>
      <c r="D199" s="312" t="s">
        <v>131</v>
      </c>
      <c r="E199" s="388" t="s">
        <v>415</v>
      </c>
      <c r="F199" s="388" t="s">
        <v>418</v>
      </c>
      <c r="G199" s="388" t="s">
        <v>416</v>
      </c>
      <c r="H199" s="388" t="s">
        <v>417</v>
      </c>
      <c r="I199" s="388" t="s">
        <v>419</v>
      </c>
    </row>
    <row r="200" spans="2:9" ht="33" customHeight="1">
      <c r="B200" s="569"/>
      <c r="C200" s="572"/>
      <c r="D200" s="313" t="s">
        <v>326</v>
      </c>
      <c r="E200" s="388" t="s">
        <v>420</v>
      </c>
      <c r="F200" s="388" t="s">
        <v>421</v>
      </c>
      <c r="G200" s="388" t="s">
        <v>430</v>
      </c>
      <c r="H200" s="388" t="s">
        <v>423</v>
      </c>
      <c r="I200" s="388" t="s">
        <v>455</v>
      </c>
    </row>
    <row r="201" spans="2:9" ht="33" customHeight="1">
      <c r="B201" s="570"/>
      <c r="C201" s="573"/>
      <c r="D201" s="313" t="s">
        <v>329</v>
      </c>
      <c r="E201" s="388" t="s">
        <v>425</v>
      </c>
      <c r="F201" s="388" t="s">
        <v>426</v>
      </c>
      <c r="G201" s="388" t="s">
        <v>115</v>
      </c>
      <c r="H201" s="388" t="s">
        <v>450</v>
      </c>
      <c r="I201" s="388" t="s">
        <v>456</v>
      </c>
    </row>
    <row r="202" spans="2:9" ht="33" customHeight="1">
      <c r="B202" s="568">
        <v>34</v>
      </c>
      <c r="C202" s="571" t="s">
        <v>45</v>
      </c>
      <c r="D202" s="78" t="s">
        <v>324</v>
      </c>
      <c r="E202" s="388" t="s">
        <v>377</v>
      </c>
      <c r="F202" s="388" t="s">
        <v>403</v>
      </c>
      <c r="G202" s="388" t="s">
        <v>406</v>
      </c>
      <c r="H202" s="388" t="s">
        <v>404</v>
      </c>
      <c r="I202" s="388" t="s">
        <v>405</v>
      </c>
    </row>
    <row r="203" spans="2:9" ht="33" customHeight="1">
      <c r="B203" s="569"/>
      <c r="C203" s="572"/>
      <c r="D203" s="311" t="s">
        <v>325</v>
      </c>
      <c r="E203" s="388" t="s">
        <v>407</v>
      </c>
      <c r="F203" s="388" t="s">
        <v>408</v>
      </c>
      <c r="G203" s="388" t="s">
        <v>409</v>
      </c>
      <c r="H203" s="388" t="s">
        <v>411</v>
      </c>
      <c r="I203" s="388" t="s">
        <v>410</v>
      </c>
    </row>
    <row r="204" spans="2:9" ht="33" customHeight="1">
      <c r="B204" s="569"/>
      <c r="C204" s="572"/>
      <c r="D204" s="311" t="s">
        <v>328</v>
      </c>
      <c r="E204" s="388" t="s">
        <v>412</v>
      </c>
      <c r="F204" s="388" t="s">
        <v>414</v>
      </c>
      <c r="G204" s="388" t="s">
        <v>413</v>
      </c>
      <c r="H204" s="388" t="s">
        <v>506</v>
      </c>
      <c r="I204" s="388" t="s">
        <v>447</v>
      </c>
    </row>
    <row r="205" spans="2:9" ht="33" customHeight="1">
      <c r="B205" s="569"/>
      <c r="C205" s="572"/>
      <c r="D205" s="312" t="s">
        <v>131</v>
      </c>
      <c r="E205" s="388" t="s">
        <v>415</v>
      </c>
      <c r="F205" s="388" t="s">
        <v>417</v>
      </c>
      <c r="G205" s="388" t="s">
        <v>416</v>
      </c>
      <c r="H205" s="388" t="s">
        <v>435</v>
      </c>
      <c r="I205" s="388" t="s">
        <v>418</v>
      </c>
    </row>
    <row r="206" spans="2:9" ht="33" customHeight="1">
      <c r="B206" s="569"/>
      <c r="C206" s="572"/>
      <c r="D206" s="313" t="s">
        <v>326</v>
      </c>
      <c r="E206" s="388" t="s">
        <v>420</v>
      </c>
      <c r="F206" s="388" t="s">
        <v>421</v>
      </c>
      <c r="G206" s="388" t="s">
        <v>422</v>
      </c>
      <c r="H206" s="388" t="s">
        <v>424</v>
      </c>
      <c r="I206" s="388" t="s">
        <v>443</v>
      </c>
    </row>
    <row r="207" spans="2:9" ht="33" customHeight="1">
      <c r="B207" s="570"/>
      <c r="C207" s="573"/>
      <c r="D207" s="313" t="s">
        <v>329</v>
      </c>
      <c r="E207" s="388" t="s">
        <v>425</v>
      </c>
      <c r="F207" s="388" t="s">
        <v>426</v>
      </c>
      <c r="G207" s="388" t="s">
        <v>428</v>
      </c>
      <c r="H207" s="388" t="s">
        <v>427</v>
      </c>
      <c r="I207" s="388" t="s">
        <v>453</v>
      </c>
    </row>
    <row r="208" spans="2:9" ht="33" customHeight="1">
      <c r="B208" s="568">
        <v>35</v>
      </c>
      <c r="C208" s="571" t="s">
        <v>2</v>
      </c>
      <c r="D208" s="78" t="s">
        <v>324</v>
      </c>
      <c r="E208" s="388" t="s">
        <v>377</v>
      </c>
      <c r="F208" s="388" t="s">
        <v>404</v>
      </c>
      <c r="G208" s="388" t="s">
        <v>403</v>
      </c>
      <c r="H208" s="388" t="s">
        <v>405</v>
      </c>
      <c r="I208" s="388" t="s">
        <v>406</v>
      </c>
    </row>
    <row r="209" spans="2:9" ht="33" customHeight="1">
      <c r="B209" s="569"/>
      <c r="C209" s="572"/>
      <c r="D209" s="311" t="s">
        <v>325</v>
      </c>
      <c r="E209" s="388" t="s">
        <v>407</v>
      </c>
      <c r="F209" s="388" t="s">
        <v>408</v>
      </c>
      <c r="G209" s="388" t="s">
        <v>409</v>
      </c>
      <c r="H209" s="388" t="s">
        <v>410</v>
      </c>
      <c r="I209" s="388" t="s">
        <v>411</v>
      </c>
    </row>
    <row r="210" spans="2:9" ht="33" customHeight="1">
      <c r="B210" s="569"/>
      <c r="C210" s="572"/>
      <c r="D210" s="311" t="s">
        <v>328</v>
      </c>
      <c r="E210" s="388" t="s">
        <v>412</v>
      </c>
      <c r="F210" s="388" t="s">
        <v>414</v>
      </c>
      <c r="G210" s="388" t="s">
        <v>413</v>
      </c>
      <c r="H210" s="388" t="s">
        <v>505</v>
      </c>
      <c r="I210" s="388" t="s">
        <v>506</v>
      </c>
    </row>
    <row r="211" spans="2:9" ht="33" customHeight="1">
      <c r="B211" s="569"/>
      <c r="C211" s="572"/>
      <c r="D211" s="312" t="s">
        <v>131</v>
      </c>
      <c r="E211" s="388" t="s">
        <v>415</v>
      </c>
      <c r="F211" s="388" t="s">
        <v>417</v>
      </c>
      <c r="G211" s="388" t="s">
        <v>416</v>
      </c>
      <c r="H211" s="388" t="s">
        <v>418</v>
      </c>
      <c r="I211" s="388" t="s">
        <v>435</v>
      </c>
    </row>
    <row r="212" spans="2:9" ht="33" customHeight="1">
      <c r="B212" s="569"/>
      <c r="C212" s="572"/>
      <c r="D212" s="313" t="s">
        <v>326</v>
      </c>
      <c r="E212" s="388" t="s">
        <v>420</v>
      </c>
      <c r="F212" s="388" t="s">
        <v>421</v>
      </c>
      <c r="G212" s="388" t="s">
        <v>422</v>
      </c>
      <c r="H212" s="388" t="s">
        <v>430</v>
      </c>
      <c r="I212" s="388" t="s">
        <v>424</v>
      </c>
    </row>
    <row r="213" spans="2:9" ht="33" customHeight="1">
      <c r="B213" s="570"/>
      <c r="C213" s="573"/>
      <c r="D213" s="315" t="s">
        <v>329</v>
      </c>
      <c r="E213" s="389" t="s">
        <v>425</v>
      </c>
      <c r="F213" s="389" t="s">
        <v>426</v>
      </c>
      <c r="G213" s="389" t="s">
        <v>427</v>
      </c>
      <c r="H213" s="389" t="s">
        <v>431</v>
      </c>
      <c r="I213" s="389" t="s">
        <v>428</v>
      </c>
    </row>
    <row r="214" spans="2:9" ht="33" customHeight="1">
      <c r="B214" s="568">
        <v>36</v>
      </c>
      <c r="C214" s="571" t="s">
        <v>3</v>
      </c>
      <c r="D214" s="78" t="s">
        <v>324</v>
      </c>
      <c r="E214" s="388" t="s">
        <v>377</v>
      </c>
      <c r="F214" s="388" t="s">
        <v>403</v>
      </c>
      <c r="G214" s="388" t="s">
        <v>404</v>
      </c>
      <c r="H214" s="388" t="s">
        <v>405</v>
      </c>
      <c r="I214" s="388" t="s">
        <v>406</v>
      </c>
    </row>
    <row r="215" spans="2:9" ht="33" customHeight="1">
      <c r="B215" s="569"/>
      <c r="C215" s="572"/>
      <c r="D215" s="311" t="s">
        <v>325</v>
      </c>
      <c r="E215" s="388" t="s">
        <v>407</v>
      </c>
      <c r="F215" s="388" t="s">
        <v>408</v>
      </c>
      <c r="G215" s="388" t="s">
        <v>409</v>
      </c>
      <c r="H215" s="388" t="s">
        <v>410</v>
      </c>
      <c r="I215" s="388" t="s">
        <v>411</v>
      </c>
    </row>
    <row r="216" spans="2:9" ht="33" customHeight="1">
      <c r="B216" s="569"/>
      <c r="C216" s="572"/>
      <c r="D216" s="311" t="s">
        <v>328</v>
      </c>
      <c r="E216" s="388" t="s">
        <v>412</v>
      </c>
      <c r="F216" s="388" t="s">
        <v>414</v>
      </c>
      <c r="G216" s="388" t="s">
        <v>413</v>
      </c>
      <c r="H216" s="388" t="s">
        <v>434</v>
      </c>
      <c r="I216" s="388" t="s">
        <v>505</v>
      </c>
    </row>
    <row r="217" spans="2:9" ht="33" customHeight="1">
      <c r="B217" s="569"/>
      <c r="C217" s="572"/>
      <c r="D217" s="312" t="s">
        <v>131</v>
      </c>
      <c r="E217" s="388" t="s">
        <v>415</v>
      </c>
      <c r="F217" s="388" t="s">
        <v>416</v>
      </c>
      <c r="G217" s="388" t="s">
        <v>417</v>
      </c>
      <c r="H217" s="388" t="s">
        <v>457</v>
      </c>
      <c r="I217" s="388" t="s">
        <v>418</v>
      </c>
    </row>
    <row r="218" spans="2:9" ht="33" customHeight="1">
      <c r="B218" s="569"/>
      <c r="C218" s="572"/>
      <c r="D218" s="313" t="s">
        <v>326</v>
      </c>
      <c r="E218" s="388" t="s">
        <v>420</v>
      </c>
      <c r="F218" s="388" t="s">
        <v>421</v>
      </c>
      <c r="G218" s="388" t="s">
        <v>422</v>
      </c>
      <c r="H218" s="388" t="s">
        <v>424</v>
      </c>
      <c r="I218" s="388" t="s">
        <v>430</v>
      </c>
    </row>
    <row r="219" spans="2:9" ht="33" customHeight="1">
      <c r="B219" s="570"/>
      <c r="C219" s="573"/>
      <c r="D219" s="313" t="s">
        <v>329</v>
      </c>
      <c r="E219" s="388" t="s">
        <v>425</v>
      </c>
      <c r="F219" s="388" t="s">
        <v>426</v>
      </c>
      <c r="G219" s="388" t="s">
        <v>427</v>
      </c>
      <c r="H219" s="388" t="s">
        <v>436</v>
      </c>
      <c r="I219" s="388" t="s">
        <v>446</v>
      </c>
    </row>
    <row r="220" spans="2:9" ht="33" customHeight="1">
      <c r="B220" s="568">
        <v>37</v>
      </c>
      <c r="C220" s="571" t="s">
        <v>4</v>
      </c>
      <c r="D220" s="78" t="s">
        <v>324</v>
      </c>
      <c r="E220" s="388" t="s">
        <v>377</v>
      </c>
      <c r="F220" s="388" t="s">
        <v>403</v>
      </c>
      <c r="G220" s="388" t="s">
        <v>404</v>
      </c>
      <c r="H220" s="388" t="s">
        <v>405</v>
      </c>
      <c r="I220" s="388" t="s">
        <v>406</v>
      </c>
    </row>
    <row r="221" spans="2:9" ht="33" customHeight="1">
      <c r="B221" s="569"/>
      <c r="C221" s="572"/>
      <c r="D221" s="311" t="s">
        <v>325</v>
      </c>
      <c r="E221" s="388" t="s">
        <v>407</v>
      </c>
      <c r="F221" s="388" t="s">
        <v>408</v>
      </c>
      <c r="G221" s="388" t="s">
        <v>409</v>
      </c>
      <c r="H221" s="388" t="s">
        <v>411</v>
      </c>
      <c r="I221" s="388" t="s">
        <v>410</v>
      </c>
    </row>
    <row r="222" spans="2:9" ht="33" customHeight="1">
      <c r="B222" s="569"/>
      <c r="C222" s="572"/>
      <c r="D222" s="311" t="s">
        <v>328</v>
      </c>
      <c r="E222" s="388" t="s">
        <v>412</v>
      </c>
      <c r="F222" s="388" t="s">
        <v>413</v>
      </c>
      <c r="G222" s="388" t="s">
        <v>414</v>
      </c>
      <c r="H222" s="388" t="s">
        <v>505</v>
      </c>
      <c r="I222" s="388" t="s">
        <v>506</v>
      </c>
    </row>
    <row r="223" spans="2:9" ht="33" customHeight="1">
      <c r="B223" s="569"/>
      <c r="C223" s="572"/>
      <c r="D223" s="312" t="s">
        <v>131</v>
      </c>
      <c r="E223" s="388" t="s">
        <v>415</v>
      </c>
      <c r="F223" s="388" t="s">
        <v>416</v>
      </c>
      <c r="G223" s="388" t="s">
        <v>417</v>
      </c>
      <c r="H223" s="388" t="s">
        <v>418</v>
      </c>
      <c r="I223" s="388" t="s">
        <v>419</v>
      </c>
    </row>
    <row r="224" spans="2:9" ht="33" customHeight="1">
      <c r="B224" s="569"/>
      <c r="C224" s="572"/>
      <c r="D224" s="313" t="s">
        <v>326</v>
      </c>
      <c r="E224" s="388" t="s">
        <v>420</v>
      </c>
      <c r="F224" s="388" t="s">
        <v>421</v>
      </c>
      <c r="G224" s="388" t="s">
        <v>422</v>
      </c>
      <c r="H224" s="388" t="s">
        <v>430</v>
      </c>
      <c r="I224" s="388" t="s">
        <v>424</v>
      </c>
    </row>
    <row r="225" spans="2:9" ht="33" customHeight="1">
      <c r="B225" s="570"/>
      <c r="C225" s="573"/>
      <c r="D225" s="313" t="s">
        <v>329</v>
      </c>
      <c r="E225" s="388" t="s">
        <v>425</v>
      </c>
      <c r="F225" s="388" t="s">
        <v>426</v>
      </c>
      <c r="G225" s="388" t="s">
        <v>427</v>
      </c>
      <c r="H225" s="388" t="s">
        <v>428</v>
      </c>
      <c r="I225" s="388" t="s">
        <v>433</v>
      </c>
    </row>
    <row r="226" spans="2:9" ht="33" customHeight="1">
      <c r="B226" s="568">
        <v>38</v>
      </c>
      <c r="C226" s="571" t="s">
        <v>46</v>
      </c>
      <c r="D226" s="78" t="s">
        <v>324</v>
      </c>
      <c r="E226" s="388" t="s">
        <v>377</v>
      </c>
      <c r="F226" s="388" t="s">
        <v>403</v>
      </c>
      <c r="G226" s="388" t="s">
        <v>405</v>
      </c>
      <c r="H226" s="388" t="s">
        <v>404</v>
      </c>
      <c r="I226" s="388" t="s">
        <v>458</v>
      </c>
    </row>
    <row r="227" spans="2:9" ht="33" customHeight="1">
      <c r="B227" s="569"/>
      <c r="C227" s="572"/>
      <c r="D227" s="311" t="s">
        <v>325</v>
      </c>
      <c r="E227" s="388" t="s">
        <v>407</v>
      </c>
      <c r="F227" s="388" t="s">
        <v>408</v>
      </c>
      <c r="G227" s="388" t="s">
        <v>410</v>
      </c>
      <c r="H227" s="388" t="s">
        <v>409</v>
      </c>
      <c r="I227" s="388" t="s">
        <v>411</v>
      </c>
    </row>
    <row r="228" spans="2:9" ht="33" customHeight="1">
      <c r="B228" s="569"/>
      <c r="C228" s="572"/>
      <c r="D228" s="311" t="s">
        <v>328</v>
      </c>
      <c r="E228" s="388" t="s">
        <v>412</v>
      </c>
      <c r="F228" s="388" t="s">
        <v>413</v>
      </c>
      <c r="G228" s="388" t="s">
        <v>414</v>
      </c>
      <c r="H228" s="388" t="s">
        <v>505</v>
      </c>
      <c r="I228" s="388" t="s">
        <v>447</v>
      </c>
    </row>
    <row r="229" spans="2:9" ht="33" customHeight="1">
      <c r="B229" s="569"/>
      <c r="C229" s="572"/>
      <c r="D229" s="312" t="s">
        <v>131</v>
      </c>
      <c r="E229" s="388" t="s">
        <v>415</v>
      </c>
      <c r="F229" s="388" t="s">
        <v>417</v>
      </c>
      <c r="G229" s="388" t="s">
        <v>418</v>
      </c>
      <c r="H229" s="388" t="s">
        <v>416</v>
      </c>
      <c r="I229" s="388" t="s">
        <v>419</v>
      </c>
    </row>
    <row r="230" spans="2:9" ht="33" customHeight="1">
      <c r="B230" s="569"/>
      <c r="C230" s="572"/>
      <c r="D230" s="313" t="s">
        <v>326</v>
      </c>
      <c r="E230" s="388" t="s">
        <v>420</v>
      </c>
      <c r="F230" s="388" t="s">
        <v>421</v>
      </c>
      <c r="G230" s="388" t="s">
        <v>459</v>
      </c>
      <c r="H230" s="388" t="s">
        <v>430</v>
      </c>
      <c r="I230" s="388" t="s">
        <v>422</v>
      </c>
    </row>
    <row r="231" spans="2:9" ht="33" customHeight="1">
      <c r="B231" s="570"/>
      <c r="C231" s="573"/>
      <c r="D231" s="313" t="s">
        <v>329</v>
      </c>
      <c r="E231" s="388" t="s">
        <v>425</v>
      </c>
      <c r="F231" s="388" t="s">
        <v>428</v>
      </c>
      <c r="G231" s="388" t="s">
        <v>426</v>
      </c>
      <c r="H231" s="388" t="s">
        <v>427</v>
      </c>
      <c r="I231" s="388" t="s">
        <v>460</v>
      </c>
    </row>
    <row r="232" spans="2:9" ht="33" customHeight="1">
      <c r="B232" s="568">
        <v>39</v>
      </c>
      <c r="C232" s="571" t="s">
        <v>9</v>
      </c>
      <c r="D232" s="78" t="s">
        <v>324</v>
      </c>
      <c r="E232" s="388" t="s">
        <v>377</v>
      </c>
      <c r="F232" s="388" t="s">
        <v>404</v>
      </c>
      <c r="G232" s="388" t="s">
        <v>403</v>
      </c>
      <c r="H232" s="388" t="s">
        <v>405</v>
      </c>
      <c r="I232" s="388" t="s">
        <v>406</v>
      </c>
    </row>
    <row r="233" spans="2:9" ht="33" customHeight="1">
      <c r="B233" s="569"/>
      <c r="C233" s="572"/>
      <c r="D233" s="311" t="s">
        <v>325</v>
      </c>
      <c r="E233" s="388" t="s">
        <v>407</v>
      </c>
      <c r="F233" s="388" t="s">
        <v>408</v>
      </c>
      <c r="G233" s="388" t="s">
        <v>409</v>
      </c>
      <c r="H233" s="388" t="s">
        <v>410</v>
      </c>
      <c r="I233" s="388" t="s">
        <v>411</v>
      </c>
    </row>
    <row r="234" spans="2:9" ht="33" customHeight="1">
      <c r="B234" s="569"/>
      <c r="C234" s="572"/>
      <c r="D234" s="311" t="s">
        <v>328</v>
      </c>
      <c r="E234" s="388" t="s">
        <v>412</v>
      </c>
      <c r="F234" s="388" t="s">
        <v>413</v>
      </c>
      <c r="G234" s="388" t="s">
        <v>414</v>
      </c>
      <c r="H234" s="388" t="s">
        <v>505</v>
      </c>
      <c r="I234" s="388" t="s">
        <v>432</v>
      </c>
    </row>
    <row r="235" spans="2:9" ht="33" customHeight="1">
      <c r="B235" s="569"/>
      <c r="C235" s="572"/>
      <c r="D235" s="312" t="s">
        <v>131</v>
      </c>
      <c r="E235" s="388" t="s">
        <v>415</v>
      </c>
      <c r="F235" s="388" t="s">
        <v>416</v>
      </c>
      <c r="G235" s="388" t="s">
        <v>417</v>
      </c>
      <c r="H235" s="388" t="s">
        <v>418</v>
      </c>
      <c r="I235" s="388" t="s">
        <v>419</v>
      </c>
    </row>
    <row r="236" spans="2:9" ht="33" customHeight="1">
      <c r="B236" s="569"/>
      <c r="C236" s="572"/>
      <c r="D236" s="313" t="s">
        <v>326</v>
      </c>
      <c r="E236" s="388" t="s">
        <v>420</v>
      </c>
      <c r="F236" s="388" t="s">
        <v>421</v>
      </c>
      <c r="G236" s="388" t="s">
        <v>422</v>
      </c>
      <c r="H236" s="388" t="s">
        <v>423</v>
      </c>
      <c r="I236" s="388" t="s">
        <v>424</v>
      </c>
    </row>
    <row r="237" spans="2:9" ht="33" customHeight="1">
      <c r="B237" s="570"/>
      <c r="C237" s="573"/>
      <c r="D237" s="313" t="s">
        <v>329</v>
      </c>
      <c r="E237" s="388" t="s">
        <v>425</v>
      </c>
      <c r="F237" s="388" t="s">
        <v>428</v>
      </c>
      <c r="G237" s="388" t="s">
        <v>427</v>
      </c>
      <c r="H237" s="388" t="s">
        <v>426</v>
      </c>
      <c r="I237" s="388" t="s">
        <v>431</v>
      </c>
    </row>
    <row r="238" spans="2:9" ht="33" customHeight="1">
      <c r="B238" s="568">
        <v>40</v>
      </c>
      <c r="C238" s="571" t="s">
        <v>47</v>
      </c>
      <c r="D238" s="78" t="s">
        <v>324</v>
      </c>
      <c r="E238" s="388" t="s">
        <v>377</v>
      </c>
      <c r="F238" s="388" t="s">
        <v>403</v>
      </c>
      <c r="G238" s="388" t="s">
        <v>404</v>
      </c>
      <c r="H238" s="388" t="s">
        <v>405</v>
      </c>
      <c r="I238" s="388" t="s">
        <v>438</v>
      </c>
    </row>
    <row r="239" spans="2:9" ht="33" customHeight="1">
      <c r="B239" s="569"/>
      <c r="C239" s="572"/>
      <c r="D239" s="311" t="s">
        <v>325</v>
      </c>
      <c r="E239" s="388" t="s">
        <v>407</v>
      </c>
      <c r="F239" s="388" t="s">
        <v>408</v>
      </c>
      <c r="G239" s="388" t="s">
        <v>409</v>
      </c>
      <c r="H239" s="388" t="s">
        <v>411</v>
      </c>
      <c r="I239" s="388" t="s">
        <v>461</v>
      </c>
    </row>
    <row r="240" spans="2:9" ht="33" customHeight="1">
      <c r="B240" s="569"/>
      <c r="C240" s="572"/>
      <c r="D240" s="311" t="s">
        <v>328</v>
      </c>
      <c r="E240" s="388" t="s">
        <v>412</v>
      </c>
      <c r="F240" s="388" t="s">
        <v>414</v>
      </c>
      <c r="G240" s="388" t="s">
        <v>505</v>
      </c>
      <c r="H240" s="388" t="s">
        <v>413</v>
      </c>
      <c r="I240" s="388" t="s">
        <v>462</v>
      </c>
    </row>
    <row r="241" spans="2:9" ht="33" customHeight="1">
      <c r="B241" s="569"/>
      <c r="C241" s="572"/>
      <c r="D241" s="312" t="s">
        <v>131</v>
      </c>
      <c r="E241" s="388" t="s">
        <v>415</v>
      </c>
      <c r="F241" s="388" t="s">
        <v>416</v>
      </c>
      <c r="G241" s="388" t="s">
        <v>463</v>
      </c>
      <c r="H241" s="388" t="s">
        <v>418</v>
      </c>
      <c r="I241" s="388" t="s">
        <v>417</v>
      </c>
    </row>
    <row r="242" spans="2:9" ht="33" customHeight="1">
      <c r="B242" s="569"/>
      <c r="C242" s="572"/>
      <c r="D242" s="313" t="s">
        <v>326</v>
      </c>
      <c r="E242" s="388" t="s">
        <v>420</v>
      </c>
      <c r="F242" s="388" t="s">
        <v>421</v>
      </c>
      <c r="G242" s="388" t="s">
        <v>422</v>
      </c>
      <c r="H242" s="388" t="s">
        <v>424</v>
      </c>
      <c r="I242" s="388" t="s">
        <v>443</v>
      </c>
    </row>
    <row r="243" spans="2:9" ht="33" customHeight="1">
      <c r="B243" s="570"/>
      <c r="C243" s="573"/>
      <c r="D243" s="315" t="s">
        <v>329</v>
      </c>
      <c r="E243" s="389" t="s">
        <v>426</v>
      </c>
      <c r="F243" s="389" t="s">
        <v>425</v>
      </c>
      <c r="G243" s="389" t="s">
        <v>428</v>
      </c>
      <c r="H243" s="389" t="s">
        <v>433</v>
      </c>
      <c r="I243" s="389" t="s">
        <v>436</v>
      </c>
    </row>
    <row r="244" spans="2:9" ht="33" customHeight="1">
      <c r="B244" s="568">
        <v>41</v>
      </c>
      <c r="C244" s="571" t="s">
        <v>14</v>
      </c>
      <c r="D244" s="78" t="s">
        <v>324</v>
      </c>
      <c r="E244" s="388" t="s">
        <v>377</v>
      </c>
      <c r="F244" s="388" t="s">
        <v>403</v>
      </c>
      <c r="G244" s="388" t="s">
        <v>405</v>
      </c>
      <c r="H244" s="388" t="s">
        <v>406</v>
      </c>
      <c r="I244" s="388" t="s">
        <v>404</v>
      </c>
    </row>
    <row r="245" spans="2:9" ht="33" customHeight="1">
      <c r="B245" s="569"/>
      <c r="C245" s="572"/>
      <c r="D245" s="311" t="s">
        <v>325</v>
      </c>
      <c r="E245" s="388" t="s">
        <v>407</v>
      </c>
      <c r="F245" s="388" t="s">
        <v>408</v>
      </c>
      <c r="G245" s="388" t="s">
        <v>409</v>
      </c>
      <c r="H245" s="388" t="s">
        <v>410</v>
      </c>
      <c r="I245" s="388" t="s">
        <v>411</v>
      </c>
    </row>
    <row r="246" spans="2:9" ht="33" customHeight="1">
      <c r="B246" s="569"/>
      <c r="C246" s="572"/>
      <c r="D246" s="311" t="s">
        <v>328</v>
      </c>
      <c r="E246" s="388" t="s">
        <v>412</v>
      </c>
      <c r="F246" s="388" t="s">
        <v>414</v>
      </c>
      <c r="G246" s="388" t="s">
        <v>413</v>
      </c>
      <c r="H246" s="388" t="s">
        <v>505</v>
      </c>
      <c r="I246" s="388" t="s">
        <v>447</v>
      </c>
    </row>
    <row r="247" spans="2:9" ht="33" customHeight="1">
      <c r="B247" s="569"/>
      <c r="C247" s="572"/>
      <c r="D247" s="312" t="s">
        <v>131</v>
      </c>
      <c r="E247" s="388" t="s">
        <v>415</v>
      </c>
      <c r="F247" s="388" t="s">
        <v>417</v>
      </c>
      <c r="G247" s="388" t="s">
        <v>416</v>
      </c>
      <c r="H247" s="388" t="s">
        <v>418</v>
      </c>
      <c r="I247" s="388" t="s">
        <v>419</v>
      </c>
    </row>
    <row r="248" spans="2:9" ht="33" customHeight="1">
      <c r="B248" s="569"/>
      <c r="C248" s="572"/>
      <c r="D248" s="313" t="s">
        <v>326</v>
      </c>
      <c r="E248" s="388" t="s">
        <v>420</v>
      </c>
      <c r="F248" s="388" t="s">
        <v>421</v>
      </c>
      <c r="G248" s="388" t="s">
        <v>422</v>
      </c>
      <c r="H248" s="388" t="s">
        <v>424</v>
      </c>
      <c r="I248" s="388" t="s">
        <v>423</v>
      </c>
    </row>
    <row r="249" spans="2:9" ht="33" customHeight="1">
      <c r="B249" s="570"/>
      <c r="C249" s="573"/>
      <c r="D249" s="313" t="s">
        <v>329</v>
      </c>
      <c r="E249" s="388" t="s">
        <v>425</v>
      </c>
      <c r="F249" s="388" t="s">
        <v>426</v>
      </c>
      <c r="G249" s="388" t="s">
        <v>427</v>
      </c>
      <c r="H249" s="388" t="s">
        <v>464</v>
      </c>
      <c r="I249" s="388" t="s">
        <v>429</v>
      </c>
    </row>
    <row r="250" spans="2:9" ht="33" customHeight="1">
      <c r="B250" s="568">
        <v>42</v>
      </c>
      <c r="C250" s="571" t="s">
        <v>15</v>
      </c>
      <c r="D250" s="78" t="s">
        <v>324</v>
      </c>
      <c r="E250" s="388" t="s">
        <v>377</v>
      </c>
      <c r="F250" s="388" t="s">
        <v>403</v>
      </c>
      <c r="G250" s="388" t="s">
        <v>405</v>
      </c>
      <c r="H250" s="388" t="s">
        <v>404</v>
      </c>
      <c r="I250" s="388" t="s">
        <v>406</v>
      </c>
    </row>
    <row r="251" spans="2:9" ht="33" customHeight="1">
      <c r="B251" s="569"/>
      <c r="C251" s="572"/>
      <c r="D251" s="311" t="s">
        <v>325</v>
      </c>
      <c r="E251" s="388" t="s">
        <v>407</v>
      </c>
      <c r="F251" s="388" t="s">
        <v>408</v>
      </c>
      <c r="G251" s="388" t="s">
        <v>409</v>
      </c>
      <c r="H251" s="388" t="s">
        <v>410</v>
      </c>
      <c r="I251" s="388" t="s">
        <v>411</v>
      </c>
    </row>
    <row r="252" spans="2:9" ht="33" customHeight="1">
      <c r="B252" s="569"/>
      <c r="C252" s="572"/>
      <c r="D252" s="311" t="s">
        <v>328</v>
      </c>
      <c r="E252" s="388" t="s">
        <v>412</v>
      </c>
      <c r="F252" s="388" t="s">
        <v>413</v>
      </c>
      <c r="G252" s="388" t="s">
        <v>414</v>
      </c>
      <c r="H252" s="388" t="s">
        <v>505</v>
      </c>
      <c r="I252" s="388" t="s">
        <v>434</v>
      </c>
    </row>
    <row r="253" spans="2:9" ht="33" customHeight="1">
      <c r="B253" s="569"/>
      <c r="C253" s="572"/>
      <c r="D253" s="312" t="s">
        <v>131</v>
      </c>
      <c r="E253" s="388" t="s">
        <v>415</v>
      </c>
      <c r="F253" s="388" t="s">
        <v>416</v>
      </c>
      <c r="G253" s="388" t="s">
        <v>417</v>
      </c>
      <c r="H253" s="388" t="s">
        <v>419</v>
      </c>
      <c r="I253" s="388" t="s">
        <v>435</v>
      </c>
    </row>
    <row r="254" spans="2:9" ht="33" customHeight="1">
      <c r="B254" s="569"/>
      <c r="C254" s="572"/>
      <c r="D254" s="313" t="s">
        <v>326</v>
      </c>
      <c r="E254" s="388" t="s">
        <v>420</v>
      </c>
      <c r="F254" s="388" t="s">
        <v>421</v>
      </c>
      <c r="G254" s="388" t="s">
        <v>422</v>
      </c>
      <c r="H254" s="388" t="s">
        <v>424</v>
      </c>
      <c r="I254" s="388" t="s">
        <v>430</v>
      </c>
    </row>
    <row r="255" spans="2:9" ht="33" customHeight="1">
      <c r="B255" s="570"/>
      <c r="C255" s="573"/>
      <c r="D255" s="313" t="s">
        <v>329</v>
      </c>
      <c r="E255" s="388" t="s">
        <v>425</v>
      </c>
      <c r="F255" s="388" t="s">
        <v>426</v>
      </c>
      <c r="G255" s="388" t="s">
        <v>427</v>
      </c>
      <c r="H255" s="388" t="s">
        <v>436</v>
      </c>
      <c r="I255" s="388" t="s">
        <v>428</v>
      </c>
    </row>
    <row r="256" spans="2:9" ht="33" customHeight="1">
      <c r="B256" s="568">
        <v>43</v>
      </c>
      <c r="C256" s="571" t="s">
        <v>10</v>
      </c>
      <c r="D256" s="78" t="s">
        <v>324</v>
      </c>
      <c r="E256" s="388" t="s">
        <v>377</v>
      </c>
      <c r="F256" s="388" t="s">
        <v>404</v>
      </c>
      <c r="G256" s="388" t="s">
        <v>403</v>
      </c>
      <c r="H256" s="388" t="s">
        <v>406</v>
      </c>
      <c r="I256" s="388" t="s">
        <v>405</v>
      </c>
    </row>
    <row r="257" spans="2:9" ht="33" customHeight="1">
      <c r="B257" s="569"/>
      <c r="C257" s="572"/>
      <c r="D257" s="311" t="s">
        <v>325</v>
      </c>
      <c r="E257" s="388" t="s">
        <v>407</v>
      </c>
      <c r="F257" s="388" t="s">
        <v>408</v>
      </c>
      <c r="G257" s="388" t="s">
        <v>409</v>
      </c>
      <c r="H257" s="388" t="s">
        <v>411</v>
      </c>
      <c r="I257" s="388" t="s">
        <v>410</v>
      </c>
    </row>
    <row r="258" spans="2:9" ht="33" customHeight="1">
      <c r="B258" s="569"/>
      <c r="C258" s="572"/>
      <c r="D258" s="311" t="s">
        <v>328</v>
      </c>
      <c r="E258" s="388" t="s">
        <v>412</v>
      </c>
      <c r="F258" s="388" t="s">
        <v>413</v>
      </c>
      <c r="G258" s="388" t="s">
        <v>414</v>
      </c>
      <c r="H258" s="388" t="s">
        <v>505</v>
      </c>
      <c r="I258" s="388" t="s">
        <v>432</v>
      </c>
    </row>
    <row r="259" spans="2:9" ht="33" customHeight="1">
      <c r="B259" s="569"/>
      <c r="C259" s="572"/>
      <c r="D259" s="312" t="s">
        <v>131</v>
      </c>
      <c r="E259" s="388" t="s">
        <v>415</v>
      </c>
      <c r="F259" s="388" t="s">
        <v>416</v>
      </c>
      <c r="G259" s="388" t="s">
        <v>417</v>
      </c>
      <c r="H259" s="388" t="s">
        <v>419</v>
      </c>
      <c r="I259" s="388" t="s">
        <v>418</v>
      </c>
    </row>
    <row r="260" spans="2:9" ht="33" customHeight="1">
      <c r="B260" s="569"/>
      <c r="C260" s="572"/>
      <c r="D260" s="313" t="s">
        <v>326</v>
      </c>
      <c r="E260" s="388" t="s">
        <v>420</v>
      </c>
      <c r="F260" s="388" t="s">
        <v>421</v>
      </c>
      <c r="G260" s="388" t="s">
        <v>422</v>
      </c>
      <c r="H260" s="388" t="s">
        <v>424</v>
      </c>
      <c r="I260" s="388" t="s">
        <v>443</v>
      </c>
    </row>
    <row r="261" spans="2:9" ht="33" customHeight="1">
      <c r="B261" s="570"/>
      <c r="C261" s="573"/>
      <c r="D261" s="313" t="s">
        <v>329</v>
      </c>
      <c r="E261" s="388" t="s">
        <v>425</v>
      </c>
      <c r="F261" s="388" t="s">
        <v>426</v>
      </c>
      <c r="G261" s="388" t="s">
        <v>427</v>
      </c>
      <c r="H261" s="388" t="s">
        <v>428</v>
      </c>
      <c r="I261" s="388" t="s">
        <v>115</v>
      </c>
    </row>
    <row r="262" spans="2:9" ht="33" customHeight="1">
      <c r="B262" s="568">
        <v>44</v>
      </c>
      <c r="C262" s="571" t="s">
        <v>22</v>
      </c>
      <c r="D262" s="78" t="s">
        <v>324</v>
      </c>
      <c r="E262" s="388" t="s">
        <v>377</v>
      </c>
      <c r="F262" s="388" t="s">
        <v>403</v>
      </c>
      <c r="G262" s="388" t="s">
        <v>404</v>
      </c>
      <c r="H262" s="388" t="s">
        <v>406</v>
      </c>
      <c r="I262" s="388" t="s">
        <v>405</v>
      </c>
    </row>
    <row r="263" spans="2:9" ht="33" customHeight="1">
      <c r="B263" s="569"/>
      <c r="C263" s="572"/>
      <c r="D263" s="311" t="s">
        <v>325</v>
      </c>
      <c r="E263" s="388" t="s">
        <v>407</v>
      </c>
      <c r="F263" s="388" t="s">
        <v>408</v>
      </c>
      <c r="G263" s="388" t="s">
        <v>410</v>
      </c>
      <c r="H263" s="388" t="s">
        <v>411</v>
      </c>
      <c r="I263" s="388" t="s">
        <v>409</v>
      </c>
    </row>
    <row r="264" spans="2:9" ht="33" customHeight="1">
      <c r="B264" s="569"/>
      <c r="C264" s="572"/>
      <c r="D264" s="311" t="s">
        <v>328</v>
      </c>
      <c r="E264" s="388" t="s">
        <v>412</v>
      </c>
      <c r="F264" s="388" t="s">
        <v>414</v>
      </c>
      <c r="G264" s="388" t="s">
        <v>505</v>
      </c>
      <c r="H264" s="388" t="s">
        <v>434</v>
      </c>
      <c r="I264" s="388" t="s">
        <v>413</v>
      </c>
    </row>
    <row r="265" spans="2:9" ht="33" customHeight="1">
      <c r="B265" s="569"/>
      <c r="C265" s="572"/>
      <c r="D265" s="312" t="s">
        <v>131</v>
      </c>
      <c r="E265" s="388" t="s">
        <v>415</v>
      </c>
      <c r="F265" s="388" t="s">
        <v>417</v>
      </c>
      <c r="G265" s="388" t="s">
        <v>416</v>
      </c>
      <c r="H265" s="388" t="s">
        <v>418</v>
      </c>
      <c r="I265" s="388" t="s">
        <v>465</v>
      </c>
    </row>
    <row r="266" spans="2:9" ht="33" customHeight="1">
      <c r="B266" s="569"/>
      <c r="C266" s="572"/>
      <c r="D266" s="313" t="s">
        <v>326</v>
      </c>
      <c r="E266" s="388" t="s">
        <v>420</v>
      </c>
      <c r="F266" s="388" t="s">
        <v>421</v>
      </c>
      <c r="G266" s="388" t="s">
        <v>422</v>
      </c>
      <c r="H266" s="388" t="s">
        <v>423</v>
      </c>
      <c r="I266" s="388" t="s">
        <v>424</v>
      </c>
    </row>
    <row r="267" spans="2:9" ht="33" customHeight="1">
      <c r="B267" s="570"/>
      <c r="C267" s="573"/>
      <c r="D267" s="313" t="s">
        <v>329</v>
      </c>
      <c r="E267" s="388" t="s">
        <v>425</v>
      </c>
      <c r="F267" s="388" t="s">
        <v>427</v>
      </c>
      <c r="G267" s="388" t="s">
        <v>426</v>
      </c>
      <c r="H267" s="388" t="s">
        <v>428</v>
      </c>
      <c r="I267" s="388" t="s">
        <v>464</v>
      </c>
    </row>
    <row r="268" spans="2:9" ht="33" customHeight="1">
      <c r="B268" s="568">
        <v>45</v>
      </c>
      <c r="C268" s="571" t="s">
        <v>48</v>
      </c>
      <c r="D268" s="78" t="s">
        <v>324</v>
      </c>
      <c r="E268" s="388" t="s">
        <v>377</v>
      </c>
      <c r="F268" s="388" t="s">
        <v>403</v>
      </c>
      <c r="G268" s="388" t="s">
        <v>405</v>
      </c>
      <c r="H268" s="388" t="s">
        <v>404</v>
      </c>
      <c r="I268" s="388" t="s">
        <v>406</v>
      </c>
    </row>
    <row r="269" spans="2:9" ht="33" customHeight="1">
      <c r="B269" s="569"/>
      <c r="C269" s="572"/>
      <c r="D269" s="311" t="s">
        <v>325</v>
      </c>
      <c r="E269" s="388" t="s">
        <v>407</v>
      </c>
      <c r="F269" s="388" t="s">
        <v>408</v>
      </c>
      <c r="G269" s="388" t="s">
        <v>410</v>
      </c>
      <c r="H269" s="388" t="s">
        <v>411</v>
      </c>
      <c r="I269" s="388" t="s">
        <v>409</v>
      </c>
    </row>
    <row r="270" spans="2:9" ht="33" customHeight="1">
      <c r="B270" s="569"/>
      <c r="C270" s="572"/>
      <c r="D270" s="311" t="s">
        <v>328</v>
      </c>
      <c r="E270" s="388" t="s">
        <v>412</v>
      </c>
      <c r="F270" s="388" t="s">
        <v>414</v>
      </c>
      <c r="G270" s="388" t="s">
        <v>413</v>
      </c>
      <c r="H270" s="388" t="s">
        <v>434</v>
      </c>
      <c r="I270" s="388" t="s">
        <v>505</v>
      </c>
    </row>
    <row r="271" spans="2:9" ht="33" customHeight="1">
      <c r="B271" s="569"/>
      <c r="C271" s="572"/>
      <c r="D271" s="312" t="s">
        <v>131</v>
      </c>
      <c r="E271" s="388" t="s">
        <v>415</v>
      </c>
      <c r="F271" s="388" t="s">
        <v>416</v>
      </c>
      <c r="G271" s="388" t="s">
        <v>417</v>
      </c>
      <c r="H271" s="388" t="s">
        <v>466</v>
      </c>
      <c r="I271" s="388" t="s">
        <v>419</v>
      </c>
    </row>
    <row r="272" spans="2:9" ht="33" customHeight="1">
      <c r="B272" s="569"/>
      <c r="C272" s="572"/>
      <c r="D272" s="313" t="s">
        <v>326</v>
      </c>
      <c r="E272" s="388" t="s">
        <v>420</v>
      </c>
      <c r="F272" s="388" t="s">
        <v>421</v>
      </c>
      <c r="G272" s="388" t="s">
        <v>422</v>
      </c>
      <c r="H272" s="388" t="s">
        <v>424</v>
      </c>
      <c r="I272" s="388" t="s">
        <v>430</v>
      </c>
    </row>
    <row r="273" spans="2:10" ht="33" customHeight="1">
      <c r="B273" s="570"/>
      <c r="C273" s="573"/>
      <c r="D273" s="315" t="s">
        <v>329</v>
      </c>
      <c r="E273" s="389" t="s">
        <v>425</v>
      </c>
      <c r="F273" s="389" t="s">
        <v>426</v>
      </c>
      <c r="G273" s="389" t="s">
        <v>467</v>
      </c>
      <c r="H273" s="389" t="s">
        <v>115</v>
      </c>
      <c r="I273" s="389" t="s">
        <v>468</v>
      </c>
      <c r="J273" s="307"/>
    </row>
    <row r="274" spans="2:10" ht="33" customHeight="1">
      <c r="B274" s="568">
        <v>46</v>
      </c>
      <c r="C274" s="571" t="s">
        <v>26</v>
      </c>
      <c r="D274" s="466" t="s">
        <v>324</v>
      </c>
      <c r="E274" s="467" t="s">
        <v>377</v>
      </c>
      <c r="F274" s="467" t="s">
        <v>403</v>
      </c>
      <c r="G274" s="467" t="s">
        <v>404</v>
      </c>
      <c r="H274" s="467" t="s">
        <v>406</v>
      </c>
      <c r="I274" s="467" t="s">
        <v>438</v>
      </c>
    </row>
    <row r="275" spans="2:10" ht="33" customHeight="1">
      <c r="B275" s="569"/>
      <c r="C275" s="572"/>
      <c r="D275" s="311" t="s">
        <v>325</v>
      </c>
      <c r="E275" s="388" t="s">
        <v>407</v>
      </c>
      <c r="F275" s="388" t="s">
        <v>408</v>
      </c>
      <c r="G275" s="388" t="s">
        <v>409</v>
      </c>
      <c r="H275" s="388" t="s">
        <v>411</v>
      </c>
      <c r="I275" s="388" t="s">
        <v>410</v>
      </c>
    </row>
    <row r="276" spans="2:10" ht="33" customHeight="1">
      <c r="B276" s="569"/>
      <c r="C276" s="572"/>
      <c r="D276" s="311" t="s">
        <v>328</v>
      </c>
      <c r="E276" s="388" t="s">
        <v>412</v>
      </c>
      <c r="F276" s="388" t="s">
        <v>413</v>
      </c>
      <c r="G276" s="388" t="s">
        <v>414</v>
      </c>
      <c r="H276" s="388" t="s">
        <v>437</v>
      </c>
      <c r="I276" s="388" t="s">
        <v>432</v>
      </c>
    </row>
    <row r="277" spans="2:10" ht="33" customHeight="1">
      <c r="B277" s="569"/>
      <c r="C277" s="572"/>
      <c r="D277" s="312" t="s">
        <v>131</v>
      </c>
      <c r="E277" s="388" t="s">
        <v>415</v>
      </c>
      <c r="F277" s="388" t="s">
        <v>416</v>
      </c>
      <c r="G277" s="388" t="s">
        <v>417</v>
      </c>
      <c r="H277" s="388" t="s">
        <v>418</v>
      </c>
      <c r="I277" s="388" t="s">
        <v>419</v>
      </c>
    </row>
    <row r="278" spans="2:10" ht="33" customHeight="1">
      <c r="B278" s="569"/>
      <c r="C278" s="572"/>
      <c r="D278" s="313" t="s">
        <v>326</v>
      </c>
      <c r="E278" s="388" t="s">
        <v>420</v>
      </c>
      <c r="F278" s="388" t="s">
        <v>421</v>
      </c>
      <c r="G278" s="388" t="s">
        <v>422</v>
      </c>
      <c r="H278" s="388" t="s">
        <v>424</v>
      </c>
      <c r="I278" s="388" t="s">
        <v>423</v>
      </c>
    </row>
    <row r="279" spans="2:10" ht="33" customHeight="1">
      <c r="B279" s="570"/>
      <c r="C279" s="573"/>
      <c r="D279" s="313" t="s">
        <v>329</v>
      </c>
      <c r="E279" s="388" t="s">
        <v>426</v>
      </c>
      <c r="F279" s="388" t="s">
        <v>425</v>
      </c>
      <c r="G279" s="388" t="s">
        <v>427</v>
      </c>
      <c r="H279" s="388" t="s">
        <v>429</v>
      </c>
      <c r="I279" s="388" t="s">
        <v>436</v>
      </c>
    </row>
    <row r="280" spans="2:10" ht="33" customHeight="1">
      <c r="B280" s="568">
        <v>47</v>
      </c>
      <c r="C280" s="571" t="s">
        <v>16</v>
      </c>
      <c r="D280" s="78" t="s">
        <v>324</v>
      </c>
      <c r="E280" s="388" t="s">
        <v>377</v>
      </c>
      <c r="F280" s="388" t="s">
        <v>403</v>
      </c>
      <c r="G280" s="388" t="s">
        <v>405</v>
      </c>
      <c r="H280" s="388" t="s">
        <v>404</v>
      </c>
      <c r="I280" s="388" t="s">
        <v>438</v>
      </c>
    </row>
    <row r="281" spans="2:10" ht="33" customHeight="1">
      <c r="B281" s="569"/>
      <c r="C281" s="572"/>
      <c r="D281" s="311" t="s">
        <v>325</v>
      </c>
      <c r="E281" s="388" t="s">
        <v>407</v>
      </c>
      <c r="F281" s="388" t="s">
        <v>408</v>
      </c>
      <c r="G281" s="388" t="s">
        <v>411</v>
      </c>
      <c r="H281" s="388" t="s">
        <v>409</v>
      </c>
      <c r="I281" s="388" t="s">
        <v>410</v>
      </c>
    </row>
    <row r="282" spans="2:10" ht="33" customHeight="1">
      <c r="B282" s="569"/>
      <c r="C282" s="572"/>
      <c r="D282" s="311" t="s">
        <v>328</v>
      </c>
      <c r="E282" s="388" t="s">
        <v>412</v>
      </c>
      <c r="F282" s="388" t="s">
        <v>413</v>
      </c>
      <c r="G282" s="388" t="s">
        <v>414</v>
      </c>
      <c r="H282" s="388" t="s">
        <v>505</v>
      </c>
      <c r="I282" s="388" t="s">
        <v>447</v>
      </c>
    </row>
    <row r="283" spans="2:10" ht="33" customHeight="1">
      <c r="B283" s="569"/>
      <c r="C283" s="572"/>
      <c r="D283" s="312" t="s">
        <v>131</v>
      </c>
      <c r="E283" s="388" t="s">
        <v>415</v>
      </c>
      <c r="F283" s="388" t="s">
        <v>416</v>
      </c>
      <c r="G283" s="388" t="s">
        <v>435</v>
      </c>
      <c r="H283" s="388" t="s">
        <v>418</v>
      </c>
      <c r="I283" s="388" t="s">
        <v>417</v>
      </c>
    </row>
    <row r="284" spans="2:10" ht="33" customHeight="1">
      <c r="B284" s="569"/>
      <c r="C284" s="572"/>
      <c r="D284" s="313" t="s">
        <v>326</v>
      </c>
      <c r="E284" s="388" t="s">
        <v>420</v>
      </c>
      <c r="F284" s="388" t="s">
        <v>421</v>
      </c>
      <c r="G284" s="388" t="s">
        <v>422</v>
      </c>
      <c r="H284" s="388" t="s">
        <v>430</v>
      </c>
      <c r="I284" s="388" t="s">
        <v>424</v>
      </c>
    </row>
    <row r="285" spans="2:10" ht="33" customHeight="1">
      <c r="B285" s="570"/>
      <c r="C285" s="573"/>
      <c r="D285" s="313" t="s">
        <v>329</v>
      </c>
      <c r="E285" s="388" t="s">
        <v>425</v>
      </c>
      <c r="F285" s="388" t="s">
        <v>426</v>
      </c>
      <c r="G285" s="388" t="s">
        <v>427</v>
      </c>
      <c r="H285" s="388" t="s">
        <v>444</v>
      </c>
      <c r="I285" s="388" t="s">
        <v>429</v>
      </c>
    </row>
    <row r="286" spans="2:10" ht="33" customHeight="1">
      <c r="B286" s="568">
        <v>48</v>
      </c>
      <c r="C286" s="571" t="s">
        <v>27</v>
      </c>
      <c r="D286" s="78" t="s">
        <v>324</v>
      </c>
      <c r="E286" s="388" t="s">
        <v>377</v>
      </c>
      <c r="F286" s="388" t="s">
        <v>403</v>
      </c>
      <c r="G286" s="388" t="s">
        <v>406</v>
      </c>
      <c r="H286" s="388" t="s">
        <v>405</v>
      </c>
      <c r="I286" s="388" t="s">
        <v>404</v>
      </c>
    </row>
    <row r="287" spans="2:10" ht="33" customHeight="1">
      <c r="B287" s="569"/>
      <c r="C287" s="572"/>
      <c r="D287" s="311" t="s">
        <v>325</v>
      </c>
      <c r="E287" s="388" t="s">
        <v>407</v>
      </c>
      <c r="F287" s="388" t="s">
        <v>408</v>
      </c>
      <c r="G287" s="388" t="s">
        <v>409</v>
      </c>
      <c r="H287" s="388" t="s">
        <v>411</v>
      </c>
      <c r="I287" s="388" t="s">
        <v>410</v>
      </c>
    </row>
    <row r="288" spans="2:10" ht="33" customHeight="1">
      <c r="B288" s="569"/>
      <c r="C288" s="572"/>
      <c r="D288" s="311" t="s">
        <v>328</v>
      </c>
      <c r="E288" s="388" t="s">
        <v>412</v>
      </c>
      <c r="F288" s="388" t="s">
        <v>414</v>
      </c>
      <c r="G288" s="388" t="s">
        <v>413</v>
      </c>
      <c r="H288" s="388" t="s">
        <v>434</v>
      </c>
      <c r="I288" s="388" t="s">
        <v>505</v>
      </c>
    </row>
    <row r="289" spans="2:9" ht="33" customHeight="1">
      <c r="B289" s="569"/>
      <c r="C289" s="572"/>
      <c r="D289" s="312" t="s">
        <v>131</v>
      </c>
      <c r="E289" s="388" t="s">
        <v>415</v>
      </c>
      <c r="F289" s="388" t="s">
        <v>417</v>
      </c>
      <c r="G289" s="388" t="s">
        <v>419</v>
      </c>
      <c r="H289" s="388" t="s">
        <v>416</v>
      </c>
      <c r="I289" s="388" t="s">
        <v>418</v>
      </c>
    </row>
    <row r="290" spans="2:9" ht="33" customHeight="1">
      <c r="B290" s="569"/>
      <c r="C290" s="572"/>
      <c r="D290" s="313" t="s">
        <v>326</v>
      </c>
      <c r="E290" s="388" t="s">
        <v>420</v>
      </c>
      <c r="F290" s="388" t="s">
        <v>421</v>
      </c>
      <c r="G290" s="388" t="s">
        <v>422</v>
      </c>
      <c r="H290" s="388" t="s">
        <v>424</v>
      </c>
      <c r="I290" s="388" t="s">
        <v>443</v>
      </c>
    </row>
    <row r="291" spans="2:9" ht="33" customHeight="1">
      <c r="B291" s="570"/>
      <c r="C291" s="573"/>
      <c r="D291" s="313" t="s">
        <v>329</v>
      </c>
      <c r="E291" s="388" t="s">
        <v>425</v>
      </c>
      <c r="F291" s="388" t="s">
        <v>426</v>
      </c>
      <c r="G291" s="388" t="s">
        <v>427</v>
      </c>
      <c r="H291" s="388" t="s">
        <v>428</v>
      </c>
      <c r="I291" s="388" t="s">
        <v>429</v>
      </c>
    </row>
    <row r="292" spans="2:9" ht="33" customHeight="1">
      <c r="B292" s="568">
        <v>49</v>
      </c>
      <c r="C292" s="571" t="s">
        <v>28</v>
      </c>
      <c r="D292" s="78" t="s">
        <v>324</v>
      </c>
      <c r="E292" s="388" t="s">
        <v>377</v>
      </c>
      <c r="F292" s="388" t="s">
        <v>403</v>
      </c>
      <c r="G292" s="388" t="s">
        <v>404</v>
      </c>
      <c r="H292" s="388" t="s">
        <v>405</v>
      </c>
      <c r="I292" s="388" t="s">
        <v>438</v>
      </c>
    </row>
    <row r="293" spans="2:9" ht="33" customHeight="1">
      <c r="B293" s="569"/>
      <c r="C293" s="572"/>
      <c r="D293" s="311" t="s">
        <v>325</v>
      </c>
      <c r="E293" s="388" t="s">
        <v>407</v>
      </c>
      <c r="F293" s="388" t="s">
        <v>408</v>
      </c>
      <c r="G293" s="388" t="s">
        <v>410</v>
      </c>
      <c r="H293" s="388" t="s">
        <v>409</v>
      </c>
      <c r="I293" s="388" t="s">
        <v>411</v>
      </c>
    </row>
    <row r="294" spans="2:9" ht="33" customHeight="1">
      <c r="B294" s="569"/>
      <c r="C294" s="572"/>
      <c r="D294" s="311" t="s">
        <v>328</v>
      </c>
      <c r="E294" s="388" t="s">
        <v>412</v>
      </c>
      <c r="F294" s="388" t="s">
        <v>414</v>
      </c>
      <c r="G294" s="388" t="s">
        <v>413</v>
      </c>
      <c r="H294" s="388" t="s">
        <v>505</v>
      </c>
      <c r="I294" s="388" t="s">
        <v>437</v>
      </c>
    </row>
    <row r="295" spans="2:9" ht="33" customHeight="1">
      <c r="B295" s="569"/>
      <c r="C295" s="572"/>
      <c r="D295" s="312" t="s">
        <v>131</v>
      </c>
      <c r="E295" s="388" t="s">
        <v>415</v>
      </c>
      <c r="F295" s="388" t="s">
        <v>418</v>
      </c>
      <c r="G295" s="388" t="s">
        <v>417</v>
      </c>
      <c r="H295" s="388" t="s">
        <v>416</v>
      </c>
      <c r="I295" s="388" t="s">
        <v>435</v>
      </c>
    </row>
    <row r="296" spans="2:9" ht="33" customHeight="1">
      <c r="B296" s="569"/>
      <c r="C296" s="572"/>
      <c r="D296" s="313" t="s">
        <v>326</v>
      </c>
      <c r="E296" s="388" t="s">
        <v>420</v>
      </c>
      <c r="F296" s="388" t="s">
        <v>421</v>
      </c>
      <c r="G296" s="388" t="s">
        <v>423</v>
      </c>
      <c r="H296" s="388" t="s">
        <v>422</v>
      </c>
      <c r="I296" s="388" t="s">
        <v>469</v>
      </c>
    </row>
    <row r="297" spans="2:9" ht="33" customHeight="1">
      <c r="B297" s="570"/>
      <c r="C297" s="573"/>
      <c r="D297" s="313" t="s">
        <v>329</v>
      </c>
      <c r="E297" s="388" t="s">
        <v>426</v>
      </c>
      <c r="F297" s="388" t="s">
        <v>425</v>
      </c>
      <c r="G297" s="388" t="s">
        <v>427</v>
      </c>
      <c r="H297" s="388" t="s">
        <v>428</v>
      </c>
      <c r="I297" s="388" t="s">
        <v>470</v>
      </c>
    </row>
    <row r="298" spans="2:9" ht="33" customHeight="1">
      <c r="B298" s="568">
        <v>50</v>
      </c>
      <c r="C298" s="571" t="s">
        <v>17</v>
      </c>
      <c r="D298" s="78" t="s">
        <v>324</v>
      </c>
      <c r="E298" s="388" t="s">
        <v>377</v>
      </c>
      <c r="F298" s="388" t="s">
        <v>403</v>
      </c>
      <c r="G298" s="388" t="s">
        <v>404</v>
      </c>
      <c r="H298" s="388" t="s">
        <v>405</v>
      </c>
      <c r="I298" s="388" t="s">
        <v>406</v>
      </c>
    </row>
    <row r="299" spans="2:9" ht="33" customHeight="1">
      <c r="B299" s="569"/>
      <c r="C299" s="572"/>
      <c r="D299" s="311" t="s">
        <v>325</v>
      </c>
      <c r="E299" s="388" t="s">
        <v>407</v>
      </c>
      <c r="F299" s="388" t="s">
        <v>408</v>
      </c>
      <c r="G299" s="388" t="s">
        <v>409</v>
      </c>
      <c r="H299" s="388" t="s">
        <v>410</v>
      </c>
      <c r="I299" s="388" t="s">
        <v>411</v>
      </c>
    </row>
    <row r="300" spans="2:9" ht="33" customHeight="1">
      <c r="B300" s="569"/>
      <c r="C300" s="572"/>
      <c r="D300" s="311" t="s">
        <v>328</v>
      </c>
      <c r="E300" s="388" t="s">
        <v>412</v>
      </c>
      <c r="F300" s="388" t="s">
        <v>413</v>
      </c>
      <c r="G300" s="388" t="s">
        <v>414</v>
      </c>
      <c r="H300" s="388" t="s">
        <v>505</v>
      </c>
      <c r="I300" s="388" t="s">
        <v>434</v>
      </c>
    </row>
    <row r="301" spans="2:9" ht="33" customHeight="1">
      <c r="B301" s="569"/>
      <c r="C301" s="572"/>
      <c r="D301" s="312" t="s">
        <v>131</v>
      </c>
      <c r="E301" s="388" t="s">
        <v>415</v>
      </c>
      <c r="F301" s="388" t="s">
        <v>416</v>
      </c>
      <c r="G301" s="388" t="s">
        <v>418</v>
      </c>
      <c r="H301" s="388" t="s">
        <v>419</v>
      </c>
      <c r="I301" s="388" t="s">
        <v>471</v>
      </c>
    </row>
    <row r="302" spans="2:9" ht="33" customHeight="1">
      <c r="B302" s="569"/>
      <c r="C302" s="572"/>
      <c r="D302" s="313" t="s">
        <v>326</v>
      </c>
      <c r="E302" s="388" t="s">
        <v>420</v>
      </c>
      <c r="F302" s="388" t="s">
        <v>421</v>
      </c>
      <c r="G302" s="388" t="s">
        <v>422</v>
      </c>
      <c r="H302" s="388" t="s">
        <v>424</v>
      </c>
      <c r="I302" s="388" t="s">
        <v>469</v>
      </c>
    </row>
    <row r="303" spans="2:9" ht="33" customHeight="1">
      <c r="B303" s="570"/>
      <c r="C303" s="573"/>
      <c r="D303" s="315" t="s">
        <v>329</v>
      </c>
      <c r="E303" s="389" t="s">
        <v>426</v>
      </c>
      <c r="F303" s="389" t="s">
        <v>425</v>
      </c>
      <c r="G303" s="389" t="s">
        <v>433</v>
      </c>
      <c r="H303" s="389" t="s">
        <v>428</v>
      </c>
      <c r="I303" s="389" t="s">
        <v>427</v>
      </c>
    </row>
    <row r="304" spans="2:9" ht="33" customHeight="1">
      <c r="B304" s="568">
        <v>51</v>
      </c>
      <c r="C304" s="571" t="s">
        <v>49</v>
      </c>
      <c r="D304" s="78" t="s">
        <v>324</v>
      </c>
      <c r="E304" s="388" t="s">
        <v>377</v>
      </c>
      <c r="F304" s="388" t="s">
        <v>403</v>
      </c>
      <c r="G304" s="388" t="s">
        <v>406</v>
      </c>
      <c r="H304" s="388" t="s">
        <v>405</v>
      </c>
      <c r="I304" s="388" t="s">
        <v>404</v>
      </c>
    </row>
    <row r="305" spans="2:9" ht="33" customHeight="1">
      <c r="B305" s="569"/>
      <c r="C305" s="572"/>
      <c r="D305" s="311" t="s">
        <v>325</v>
      </c>
      <c r="E305" s="388" t="s">
        <v>407</v>
      </c>
      <c r="F305" s="388" t="s">
        <v>408</v>
      </c>
      <c r="G305" s="388" t="s">
        <v>410</v>
      </c>
      <c r="H305" s="388" t="s">
        <v>409</v>
      </c>
      <c r="I305" s="388" t="s">
        <v>411</v>
      </c>
    </row>
    <row r="306" spans="2:9" ht="33" customHeight="1">
      <c r="B306" s="569"/>
      <c r="C306" s="572"/>
      <c r="D306" s="311" t="s">
        <v>328</v>
      </c>
      <c r="E306" s="388" t="s">
        <v>412</v>
      </c>
      <c r="F306" s="388" t="s">
        <v>413</v>
      </c>
      <c r="G306" s="388" t="s">
        <v>414</v>
      </c>
      <c r="H306" s="388" t="s">
        <v>447</v>
      </c>
      <c r="I306" s="388" t="s">
        <v>437</v>
      </c>
    </row>
    <row r="307" spans="2:9" ht="33" customHeight="1">
      <c r="B307" s="569"/>
      <c r="C307" s="572"/>
      <c r="D307" s="312" t="s">
        <v>131</v>
      </c>
      <c r="E307" s="388" t="s">
        <v>415</v>
      </c>
      <c r="F307" s="388" t="s">
        <v>416</v>
      </c>
      <c r="G307" s="388" t="s">
        <v>417</v>
      </c>
      <c r="H307" s="388" t="s">
        <v>418</v>
      </c>
      <c r="I307" s="388" t="s">
        <v>419</v>
      </c>
    </row>
    <row r="308" spans="2:9" ht="33" customHeight="1">
      <c r="B308" s="569"/>
      <c r="C308" s="572"/>
      <c r="D308" s="313" t="s">
        <v>326</v>
      </c>
      <c r="E308" s="388" t="s">
        <v>420</v>
      </c>
      <c r="F308" s="388" t="s">
        <v>421</v>
      </c>
      <c r="G308" s="388" t="s">
        <v>423</v>
      </c>
      <c r="H308" s="388" t="s">
        <v>422</v>
      </c>
      <c r="I308" s="388" t="s">
        <v>424</v>
      </c>
    </row>
    <row r="309" spans="2:9" ht="33" customHeight="1">
      <c r="B309" s="570"/>
      <c r="C309" s="573"/>
      <c r="D309" s="313" t="s">
        <v>329</v>
      </c>
      <c r="E309" s="388" t="s">
        <v>425</v>
      </c>
      <c r="F309" s="388" t="s">
        <v>426</v>
      </c>
      <c r="G309" s="388" t="s">
        <v>428</v>
      </c>
      <c r="H309" s="388" t="s">
        <v>427</v>
      </c>
      <c r="I309" s="388" t="s">
        <v>472</v>
      </c>
    </row>
    <row r="310" spans="2:9" ht="33" customHeight="1">
      <c r="B310" s="568">
        <v>52</v>
      </c>
      <c r="C310" s="571" t="s">
        <v>5</v>
      </c>
      <c r="D310" s="78" t="s">
        <v>324</v>
      </c>
      <c r="E310" s="388" t="s">
        <v>377</v>
      </c>
      <c r="F310" s="388" t="s">
        <v>404</v>
      </c>
      <c r="G310" s="388" t="s">
        <v>403</v>
      </c>
      <c r="H310" s="388" t="s">
        <v>405</v>
      </c>
      <c r="I310" s="388" t="s">
        <v>438</v>
      </c>
    </row>
    <row r="311" spans="2:9" ht="33" customHeight="1">
      <c r="B311" s="569"/>
      <c r="C311" s="572"/>
      <c r="D311" s="311" t="s">
        <v>325</v>
      </c>
      <c r="E311" s="388" t="s">
        <v>407</v>
      </c>
      <c r="F311" s="388" t="s">
        <v>408</v>
      </c>
      <c r="G311" s="388" t="s">
        <v>409</v>
      </c>
      <c r="H311" s="388" t="s">
        <v>411</v>
      </c>
      <c r="I311" s="388" t="s">
        <v>410</v>
      </c>
    </row>
    <row r="312" spans="2:9" ht="33" customHeight="1">
      <c r="B312" s="569"/>
      <c r="C312" s="572"/>
      <c r="D312" s="311" t="s">
        <v>328</v>
      </c>
      <c r="E312" s="388" t="s">
        <v>412</v>
      </c>
      <c r="F312" s="388" t="s">
        <v>414</v>
      </c>
      <c r="G312" s="388" t="s">
        <v>413</v>
      </c>
      <c r="H312" s="388" t="s">
        <v>505</v>
      </c>
      <c r="I312" s="388" t="s">
        <v>434</v>
      </c>
    </row>
    <row r="313" spans="2:9" ht="33" customHeight="1">
      <c r="B313" s="569"/>
      <c r="C313" s="572"/>
      <c r="D313" s="312" t="s">
        <v>131</v>
      </c>
      <c r="E313" s="388" t="s">
        <v>415</v>
      </c>
      <c r="F313" s="388" t="s">
        <v>416</v>
      </c>
      <c r="G313" s="388" t="s">
        <v>417</v>
      </c>
      <c r="H313" s="388" t="s">
        <v>419</v>
      </c>
      <c r="I313" s="388" t="s">
        <v>418</v>
      </c>
    </row>
    <row r="314" spans="2:9" ht="33" customHeight="1">
      <c r="B314" s="569"/>
      <c r="C314" s="572"/>
      <c r="D314" s="313" t="s">
        <v>326</v>
      </c>
      <c r="E314" s="388" t="s">
        <v>420</v>
      </c>
      <c r="F314" s="388" t="s">
        <v>421</v>
      </c>
      <c r="G314" s="388" t="s">
        <v>422</v>
      </c>
      <c r="H314" s="388" t="s">
        <v>424</v>
      </c>
      <c r="I314" s="388" t="s">
        <v>449</v>
      </c>
    </row>
    <row r="315" spans="2:9" ht="33" customHeight="1">
      <c r="B315" s="570"/>
      <c r="C315" s="573"/>
      <c r="D315" s="313" t="s">
        <v>329</v>
      </c>
      <c r="E315" s="388" t="s">
        <v>431</v>
      </c>
      <c r="F315" s="388" t="s">
        <v>425</v>
      </c>
      <c r="G315" s="388" t="s">
        <v>426</v>
      </c>
      <c r="H315" s="388" t="s">
        <v>427</v>
      </c>
      <c r="I315" s="388" t="s">
        <v>450</v>
      </c>
    </row>
    <row r="316" spans="2:9" ht="33" customHeight="1">
      <c r="B316" s="568">
        <v>53</v>
      </c>
      <c r="C316" s="571" t="s">
        <v>23</v>
      </c>
      <c r="D316" s="78" t="s">
        <v>324</v>
      </c>
      <c r="E316" s="388" t="s">
        <v>377</v>
      </c>
      <c r="F316" s="388" t="s">
        <v>403</v>
      </c>
      <c r="G316" s="388" t="s">
        <v>404</v>
      </c>
      <c r="H316" s="388" t="s">
        <v>406</v>
      </c>
      <c r="I316" s="388" t="s">
        <v>438</v>
      </c>
    </row>
    <row r="317" spans="2:9" ht="33" customHeight="1">
      <c r="B317" s="569"/>
      <c r="C317" s="572"/>
      <c r="D317" s="311" t="s">
        <v>325</v>
      </c>
      <c r="E317" s="388" t="s">
        <v>407</v>
      </c>
      <c r="F317" s="388" t="s">
        <v>408</v>
      </c>
      <c r="G317" s="388" t="s">
        <v>410</v>
      </c>
      <c r="H317" s="388" t="s">
        <v>411</v>
      </c>
      <c r="I317" s="388" t="s">
        <v>409</v>
      </c>
    </row>
    <row r="318" spans="2:9" ht="33" customHeight="1">
      <c r="B318" s="569"/>
      <c r="C318" s="572"/>
      <c r="D318" s="311" t="s">
        <v>328</v>
      </c>
      <c r="E318" s="388" t="s">
        <v>412</v>
      </c>
      <c r="F318" s="388" t="s">
        <v>434</v>
      </c>
      <c r="G318" s="388" t="s">
        <v>414</v>
      </c>
      <c r="H318" s="388" t="s">
        <v>506</v>
      </c>
      <c r="I318" s="388" t="s">
        <v>413</v>
      </c>
    </row>
    <row r="319" spans="2:9" ht="33" customHeight="1">
      <c r="B319" s="569"/>
      <c r="C319" s="572"/>
      <c r="D319" s="312" t="s">
        <v>131</v>
      </c>
      <c r="E319" s="388" t="s">
        <v>415</v>
      </c>
      <c r="F319" s="388" t="s">
        <v>416</v>
      </c>
      <c r="G319" s="388" t="s">
        <v>435</v>
      </c>
      <c r="H319" s="388" t="s">
        <v>417</v>
      </c>
      <c r="I319" s="388" t="s">
        <v>419</v>
      </c>
    </row>
    <row r="320" spans="2:9" ht="33" customHeight="1">
      <c r="B320" s="569"/>
      <c r="C320" s="572"/>
      <c r="D320" s="313" t="s">
        <v>326</v>
      </c>
      <c r="E320" s="388" t="s">
        <v>420</v>
      </c>
      <c r="F320" s="388" t="s">
        <v>421</v>
      </c>
      <c r="G320" s="388" t="s">
        <v>423</v>
      </c>
      <c r="H320" s="388" t="s">
        <v>422</v>
      </c>
      <c r="I320" s="388" t="s">
        <v>424</v>
      </c>
    </row>
    <row r="321" spans="2:9" ht="33" customHeight="1">
      <c r="B321" s="570"/>
      <c r="C321" s="573"/>
      <c r="D321" s="313" t="s">
        <v>329</v>
      </c>
      <c r="E321" s="388" t="s">
        <v>425</v>
      </c>
      <c r="F321" s="388" t="s">
        <v>428</v>
      </c>
      <c r="G321" s="388" t="s">
        <v>426</v>
      </c>
      <c r="H321" s="388" t="s">
        <v>429</v>
      </c>
      <c r="I321" s="388" t="s">
        <v>464</v>
      </c>
    </row>
    <row r="322" spans="2:9" ht="33" customHeight="1">
      <c r="B322" s="568">
        <v>54</v>
      </c>
      <c r="C322" s="571" t="s">
        <v>29</v>
      </c>
      <c r="D322" s="78" t="s">
        <v>324</v>
      </c>
      <c r="E322" s="388" t="s">
        <v>377</v>
      </c>
      <c r="F322" s="388" t="s">
        <v>406</v>
      </c>
      <c r="G322" s="388" t="s">
        <v>403</v>
      </c>
      <c r="H322" s="388" t="s">
        <v>405</v>
      </c>
      <c r="I322" s="388" t="s">
        <v>404</v>
      </c>
    </row>
    <row r="323" spans="2:9" ht="33" customHeight="1">
      <c r="B323" s="569"/>
      <c r="C323" s="572"/>
      <c r="D323" s="311" t="s">
        <v>325</v>
      </c>
      <c r="E323" s="388" t="s">
        <v>407</v>
      </c>
      <c r="F323" s="388" t="s">
        <v>408</v>
      </c>
      <c r="G323" s="388" t="s">
        <v>409</v>
      </c>
      <c r="H323" s="388" t="s">
        <v>411</v>
      </c>
      <c r="I323" s="388" t="s">
        <v>410</v>
      </c>
    </row>
    <row r="324" spans="2:9" ht="33" customHeight="1">
      <c r="B324" s="569"/>
      <c r="C324" s="572"/>
      <c r="D324" s="311" t="s">
        <v>328</v>
      </c>
      <c r="E324" s="388" t="s">
        <v>412</v>
      </c>
      <c r="F324" s="388" t="s">
        <v>414</v>
      </c>
      <c r="G324" s="388" t="s">
        <v>413</v>
      </c>
      <c r="H324" s="388" t="s">
        <v>432</v>
      </c>
      <c r="I324" s="388" t="s">
        <v>447</v>
      </c>
    </row>
    <row r="325" spans="2:9" ht="33" customHeight="1">
      <c r="B325" s="569"/>
      <c r="C325" s="572"/>
      <c r="D325" s="312" t="s">
        <v>131</v>
      </c>
      <c r="E325" s="388" t="s">
        <v>415</v>
      </c>
      <c r="F325" s="388" t="s">
        <v>417</v>
      </c>
      <c r="G325" s="388" t="s">
        <v>416</v>
      </c>
      <c r="H325" s="388" t="s">
        <v>473</v>
      </c>
      <c r="I325" s="388" t="s">
        <v>418</v>
      </c>
    </row>
    <row r="326" spans="2:9" ht="33" customHeight="1">
      <c r="B326" s="569"/>
      <c r="C326" s="572"/>
      <c r="D326" s="313" t="s">
        <v>326</v>
      </c>
      <c r="E326" s="388" t="s">
        <v>420</v>
      </c>
      <c r="F326" s="388" t="s">
        <v>421</v>
      </c>
      <c r="G326" s="388" t="s">
        <v>430</v>
      </c>
      <c r="H326" s="388" t="s">
        <v>423</v>
      </c>
      <c r="I326" s="388" t="s">
        <v>422</v>
      </c>
    </row>
    <row r="327" spans="2:9" ht="33" customHeight="1">
      <c r="B327" s="570"/>
      <c r="C327" s="573"/>
      <c r="D327" s="313" t="s">
        <v>329</v>
      </c>
      <c r="E327" s="388" t="s">
        <v>426</v>
      </c>
      <c r="F327" s="388" t="s">
        <v>425</v>
      </c>
      <c r="G327" s="388" t="s">
        <v>115</v>
      </c>
      <c r="H327" s="388" t="s">
        <v>428</v>
      </c>
      <c r="I327" s="388" t="s">
        <v>450</v>
      </c>
    </row>
    <row r="328" spans="2:9" ht="33" customHeight="1">
      <c r="B328" s="568">
        <v>55</v>
      </c>
      <c r="C328" s="571" t="s">
        <v>18</v>
      </c>
      <c r="D328" s="78" t="s">
        <v>324</v>
      </c>
      <c r="E328" s="388" t="s">
        <v>377</v>
      </c>
      <c r="F328" s="388" t="s">
        <v>403</v>
      </c>
      <c r="G328" s="388" t="s">
        <v>406</v>
      </c>
      <c r="H328" s="388" t="s">
        <v>405</v>
      </c>
      <c r="I328" s="388" t="s">
        <v>404</v>
      </c>
    </row>
    <row r="329" spans="2:9" ht="33" customHeight="1">
      <c r="B329" s="569"/>
      <c r="C329" s="572"/>
      <c r="D329" s="311" t="s">
        <v>325</v>
      </c>
      <c r="E329" s="388" t="s">
        <v>407</v>
      </c>
      <c r="F329" s="388" t="s">
        <v>408</v>
      </c>
      <c r="G329" s="388" t="s">
        <v>409</v>
      </c>
      <c r="H329" s="388" t="s">
        <v>411</v>
      </c>
      <c r="I329" s="388" t="s">
        <v>410</v>
      </c>
    </row>
    <row r="330" spans="2:9" ht="33" customHeight="1">
      <c r="B330" s="569"/>
      <c r="C330" s="572"/>
      <c r="D330" s="311" t="s">
        <v>328</v>
      </c>
      <c r="E330" s="388" t="s">
        <v>412</v>
      </c>
      <c r="F330" s="388" t="s">
        <v>414</v>
      </c>
      <c r="G330" s="388" t="s">
        <v>413</v>
      </c>
      <c r="H330" s="388" t="s">
        <v>505</v>
      </c>
      <c r="I330" s="388" t="s">
        <v>434</v>
      </c>
    </row>
    <row r="331" spans="2:9" ht="33" customHeight="1">
      <c r="B331" s="569"/>
      <c r="C331" s="572"/>
      <c r="D331" s="312" t="s">
        <v>131</v>
      </c>
      <c r="E331" s="388" t="s">
        <v>415</v>
      </c>
      <c r="F331" s="388" t="s">
        <v>417</v>
      </c>
      <c r="G331" s="388" t="s">
        <v>416</v>
      </c>
      <c r="H331" s="388" t="s">
        <v>418</v>
      </c>
      <c r="I331" s="388" t="s">
        <v>419</v>
      </c>
    </row>
    <row r="332" spans="2:9" ht="33" customHeight="1">
      <c r="B332" s="569"/>
      <c r="C332" s="572"/>
      <c r="D332" s="313" t="s">
        <v>326</v>
      </c>
      <c r="E332" s="388" t="s">
        <v>420</v>
      </c>
      <c r="F332" s="388" t="s">
        <v>421</v>
      </c>
      <c r="G332" s="388" t="s">
        <v>422</v>
      </c>
      <c r="H332" s="388" t="s">
        <v>423</v>
      </c>
      <c r="I332" s="388" t="s">
        <v>424</v>
      </c>
    </row>
    <row r="333" spans="2:9" ht="33" customHeight="1">
      <c r="B333" s="570"/>
      <c r="C333" s="573"/>
      <c r="D333" s="315" t="s">
        <v>329</v>
      </c>
      <c r="E333" s="389" t="s">
        <v>425</v>
      </c>
      <c r="F333" s="389" t="s">
        <v>426</v>
      </c>
      <c r="G333" s="389" t="s">
        <v>427</v>
      </c>
      <c r="H333" s="389" t="s">
        <v>429</v>
      </c>
      <c r="I333" s="389" t="s">
        <v>464</v>
      </c>
    </row>
    <row r="334" spans="2:9" ht="33" customHeight="1">
      <c r="B334" s="568">
        <v>56</v>
      </c>
      <c r="C334" s="571" t="s">
        <v>11</v>
      </c>
      <c r="D334" s="78" t="s">
        <v>324</v>
      </c>
      <c r="E334" s="388" t="s">
        <v>377</v>
      </c>
      <c r="F334" s="388" t="s">
        <v>404</v>
      </c>
      <c r="G334" s="388" t="s">
        <v>403</v>
      </c>
      <c r="H334" s="388" t="s">
        <v>438</v>
      </c>
      <c r="I334" s="389" t="s">
        <v>406</v>
      </c>
    </row>
    <row r="335" spans="2:9" ht="33" customHeight="1">
      <c r="B335" s="569"/>
      <c r="C335" s="572"/>
      <c r="D335" s="311" t="s">
        <v>325</v>
      </c>
      <c r="E335" s="388" t="s">
        <v>407</v>
      </c>
      <c r="F335" s="388" t="s">
        <v>408</v>
      </c>
      <c r="G335" s="388" t="s">
        <v>409</v>
      </c>
      <c r="H335" s="388" t="s">
        <v>411</v>
      </c>
      <c r="I335" s="388" t="s">
        <v>410</v>
      </c>
    </row>
    <row r="336" spans="2:9" ht="33" customHeight="1">
      <c r="B336" s="569"/>
      <c r="C336" s="572"/>
      <c r="D336" s="311" t="s">
        <v>328</v>
      </c>
      <c r="E336" s="388" t="s">
        <v>412</v>
      </c>
      <c r="F336" s="388" t="s">
        <v>413</v>
      </c>
      <c r="G336" s="388" t="s">
        <v>414</v>
      </c>
      <c r="H336" s="388" t="s">
        <v>505</v>
      </c>
      <c r="I336" s="388" t="s">
        <v>506</v>
      </c>
    </row>
    <row r="337" spans="2:9" ht="33" customHeight="1">
      <c r="B337" s="569"/>
      <c r="C337" s="572"/>
      <c r="D337" s="312" t="s">
        <v>131</v>
      </c>
      <c r="E337" s="388" t="s">
        <v>415</v>
      </c>
      <c r="F337" s="388" t="s">
        <v>416</v>
      </c>
      <c r="G337" s="388" t="s">
        <v>417</v>
      </c>
      <c r="H337" s="388" t="s">
        <v>466</v>
      </c>
      <c r="I337" s="388" t="s">
        <v>465</v>
      </c>
    </row>
    <row r="338" spans="2:9" ht="33" customHeight="1">
      <c r="B338" s="569"/>
      <c r="C338" s="572"/>
      <c r="D338" s="313" t="s">
        <v>326</v>
      </c>
      <c r="E338" s="388" t="s">
        <v>420</v>
      </c>
      <c r="F338" s="388" t="s">
        <v>421</v>
      </c>
      <c r="G338" s="388" t="s">
        <v>422</v>
      </c>
      <c r="H338" s="388" t="s">
        <v>424</v>
      </c>
      <c r="I338" s="388" t="s">
        <v>443</v>
      </c>
    </row>
    <row r="339" spans="2:9" ht="33" customHeight="1">
      <c r="B339" s="570"/>
      <c r="C339" s="573"/>
      <c r="D339" s="313" t="s">
        <v>329</v>
      </c>
      <c r="E339" s="388" t="s">
        <v>425</v>
      </c>
      <c r="F339" s="388" t="s">
        <v>426</v>
      </c>
      <c r="G339" s="388" t="s">
        <v>428</v>
      </c>
      <c r="H339" s="388" t="s">
        <v>472</v>
      </c>
      <c r="I339" s="388" t="s">
        <v>474</v>
      </c>
    </row>
    <row r="340" spans="2:9" ht="33" customHeight="1">
      <c r="B340" s="568">
        <v>57</v>
      </c>
      <c r="C340" s="571" t="s">
        <v>50</v>
      </c>
      <c r="D340" s="78" t="s">
        <v>324</v>
      </c>
      <c r="E340" s="388" t="s">
        <v>377</v>
      </c>
      <c r="F340" s="388" t="s">
        <v>403</v>
      </c>
      <c r="G340" s="388" t="s">
        <v>405</v>
      </c>
      <c r="H340" s="388" t="s">
        <v>404</v>
      </c>
      <c r="I340" s="388" t="s">
        <v>406</v>
      </c>
    </row>
    <row r="341" spans="2:9" ht="33" customHeight="1">
      <c r="B341" s="569"/>
      <c r="C341" s="572"/>
      <c r="D341" s="311" t="s">
        <v>325</v>
      </c>
      <c r="E341" s="388" t="s">
        <v>407</v>
      </c>
      <c r="F341" s="388" t="s">
        <v>408</v>
      </c>
      <c r="G341" s="388" t="s">
        <v>411</v>
      </c>
      <c r="H341" s="388" t="s">
        <v>409</v>
      </c>
      <c r="I341" s="388" t="s">
        <v>410</v>
      </c>
    </row>
    <row r="342" spans="2:9" ht="33" customHeight="1">
      <c r="B342" s="569"/>
      <c r="C342" s="572"/>
      <c r="D342" s="311" t="s">
        <v>328</v>
      </c>
      <c r="E342" s="388" t="s">
        <v>412</v>
      </c>
      <c r="F342" s="388" t="s">
        <v>413</v>
      </c>
      <c r="G342" s="388" t="s">
        <v>414</v>
      </c>
      <c r="H342" s="388" t="s">
        <v>432</v>
      </c>
      <c r="I342" s="388" t="s">
        <v>505</v>
      </c>
    </row>
    <row r="343" spans="2:9" ht="33" customHeight="1">
      <c r="B343" s="569"/>
      <c r="C343" s="572"/>
      <c r="D343" s="312" t="s">
        <v>131</v>
      </c>
      <c r="E343" s="388" t="s">
        <v>415</v>
      </c>
      <c r="F343" s="388" t="s">
        <v>416</v>
      </c>
      <c r="G343" s="388" t="s">
        <v>417</v>
      </c>
      <c r="H343" s="388" t="s">
        <v>419</v>
      </c>
      <c r="I343" s="388" t="s">
        <v>418</v>
      </c>
    </row>
    <row r="344" spans="2:9" ht="33" customHeight="1">
      <c r="B344" s="569"/>
      <c r="C344" s="572"/>
      <c r="D344" s="313" t="s">
        <v>326</v>
      </c>
      <c r="E344" s="388" t="s">
        <v>420</v>
      </c>
      <c r="F344" s="388" t="s">
        <v>421</v>
      </c>
      <c r="G344" s="388" t="s">
        <v>422</v>
      </c>
      <c r="H344" s="388" t="s">
        <v>424</v>
      </c>
      <c r="I344" s="388" t="s">
        <v>423</v>
      </c>
    </row>
    <row r="345" spans="2:9" ht="33" customHeight="1">
      <c r="B345" s="570"/>
      <c r="C345" s="573"/>
      <c r="D345" s="313" t="s">
        <v>329</v>
      </c>
      <c r="E345" s="388" t="s">
        <v>425</v>
      </c>
      <c r="F345" s="388" t="s">
        <v>426</v>
      </c>
      <c r="G345" s="388" t="s">
        <v>428</v>
      </c>
      <c r="H345" s="388" t="s">
        <v>427</v>
      </c>
      <c r="I345" s="388" t="s">
        <v>436</v>
      </c>
    </row>
    <row r="346" spans="2:9" ht="33" customHeight="1">
      <c r="B346" s="568">
        <v>58</v>
      </c>
      <c r="C346" s="571" t="s">
        <v>30</v>
      </c>
      <c r="D346" s="78" t="s">
        <v>324</v>
      </c>
      <c r="E346" s="388" t="s">
        <v>377</v>
      </c>
      <c r="F346" s="388" t="s">
        <v>403</v>
      </c>
      <c r="G346" s="388" t="s">
        <v>404</v>
      </c>
      <c r="H346" s="388" t="s">
        <v>405</v>
      </c>
      <c r="I346" s="388" t="s">
        <v>438</v>
      </c>
    </row>
    <row r="347" spans="2:9" ht="33" customHeight="1">
      <c r="B347" s="569"/>
      <c r="C347" s="572"/>
      <c r="D347" s="311" t="s">
        <v>325</v>
      </c>
      <c r="E347" s="388" t="s">
        <v>407</v>
      </c>
      <c r="F347" s="388" t="s">
        <v>408</v>
      </c>
      <c r="G347" s="388" t="s">
        <v>411</v>
      </c>
      <c r="H347" s="388" t="s">
        <v>410</v>
      </c>
      <c r="I347" s="388" t="s">
        <v>409</v>
      </c>
    </row>
    <row r="348" spans="2:9" ht="33" customHeight="1">
      <c r="B348" s="569"/>
      <c r="C348" s="572"/>
      <c r="D348" s="311" t="s">
        <v>328</v>
      </c>
      <c r="E348" s="388" t="s">
        <v>412</v>
      </c>
      <c r="F348" s="388" t="s">
        <v>413</v>
      </c>
      <c r="G348" s="388" t="s">
        <v>414</v>
      </c>
      <c r="H348" s="388" t="s">
        <v>447</v>
      </c>
      <c r="I348" s="388" t="s">
        <v>432</v>
      </c>
    </row>
    <row r="349" spans="2:9" ht="33" customHeight="1">
      <c r="B349" s="569"/>
      <c r="C349" s="572"/>
      <c r="D349" s="312" t="s">
        <v>131</v>
      </c>
      <c r="E349" s="388" t="s">
        <v>415</v>
      </c>
      <c r="F349" s="388" t="s">
        <v>417</v>
      </c>
      <c r="G349" s="388" t="s">
        <v>416</v>
      </c>
      <c r="H349" s="388" t="s">
        <v>419</v>
      </c>
      <c r="I349" s="388" t="s">
        <v>418</v>
      </c>
    </row>
    <row r="350" spans="2:9" ht="33" customHeight="1">
      <c r="B350" s="569"/>
      <c r="C350" s="572"/>
      <c r="D350" s="313" t="s">
        <v>326</v>
      </c>
      <c r="E350" s="388" t="s">
        <v>420</v>
      </c>
      <c r="F350" s="388" t="s">
        <v>421</v>
      </c>
      <c r="G350" s="388" t="s">
        <v>422</v>
      </c>
      <c r="H350" s="388" t="s">
        <v>424</v>
      </c>
      <c r="I350" s="388" t="s">
        <v>430</v>
      </c>
    </row>
    <row r="351" spans="2:9" ht="33" customHeight="1">
      <c r="B351" s="570"/>
      <c r="C351" s="573"/>
      <c r="D351" s="313" t="s">
        <v>329</v>
      </c>
      <c r="E351" s="388" t="s">
        <v>425</v>
      </c>
      <c r="F351" s="388" t="s">
        <v>426</v>
      </c>
      <c r="G351" s="388" t="s">
        <v>429</v>
      </c>
      <c r="H351" s="388" t="s">
        <v>115</v>
      </c>
      <c r="I351" s="388" t="s">
        <v>445</v>
      </c>
    </row>
    <row r="352" spans="2:9" ht="33" customHeight="1">
      <c r="B352" s="568">
        <v>59</v>
      </c>
      <c r="C352" s="571" t="s">
        <v>24</v>
      </c>
      <c r="D352" s="78" t="s">
        <v>324</v>
      </c>
      <c r="E352" s="388" t="s">
        <v>377</v>
      </c>
      <c r="F352" s="388" t="s">
        <v>403</v>
      </c>
      <c r="G352" s="388" t="s">
        <v>404</v>
      </c>
      <c r="H352" s="388" t="s">
        <v>405</v>
      </c>
      <c r="I352" s="388" t="s">
        <v>406</v>
      </c>
    </row>
    <row r="353" spans="2:9" ht="33" customHeight="1">
      <c r="B353" s="569"/>
      <c r="C353" s="572"/>
      <c r="D353" s="311" t="s">
        <v>325</v>
      </c>
      <c r="E353" s="388" t="s">
        <v>407</v>
      </c>
      <c r="F353" s="388" t="s">
        <v>408</v>
      </c>
      <c r="G353" s="388" t="s">
        <v>409</v>
      </c>
      <c r="H353" s="388" t="s">
        <v>410</v>
      </c>
      <c r="I353" s="388" t="s">
        <v>411</v>
      </c>
    </row>
    <row r="354" spans="2:9" ht="33" customHeight="1">
      <c r="B354" s="569"/>
      <c r="C354" s="572"/>
      <c r="D354" s="311" t="s">
        <v>328</v>
      </c>
      <c r="E354" s="388" t="s">
        <v>412</v>
      </c>
      <c r="F354" s="388" t="s">
        <v>413</v>
      </c>
      <c r="G354" s="388" t="s">
        <v>414</v>
      </c>
      <c r="H354" s="388" t="s">
        <v>505</v>
      </c>
      <c r="I354" s="388" t="s">
        <v>506</v>
      </c>
    </row>
    <row r="355" spans="2:9" ht="33" customHeight="1">
      <c r="B355" s="569"/>
      <c r="C355" s="572"/>
      <c r="D355" s="312" t="s">
        <v>131</v>
      </c>
      <c r="E355" s="388" t="s">
        <v>415</v>
      </c>
      <c r="F355" s="388" t="s">
        <v>417</v>
      </c>
      <c r="G355" s="388" t="s">
        <v>416</v>
      </c>
      <c r="H355" s="388" t="s">
        <v>418</v>
      </c>
      <c r="I355" s="388" t="s">
        <v>435</v>
      </c>
    </row>
    <row r="356" spans="2:9" ht="33" customHeight="1">
      <c r="B356" s="569"/>
      <c r="C356" s="572"/>
      <c r="D356" s="313" t="s">
        <v>326</v>
      </c>
      <c r="E356" s="388" t="s">
        <v>420</v>
      </c>
      <c r="F356" s="388" t="s">
        <v>421</v>
      </c>
      <c r="G356" s="388" t="s">
        <v>422</v>
      </c>
      <c r="H356" s="388" t="s">
        <v>424</v>
      </c>
      <c r="I356" s="388" t="s">
        <v>469</v>
      </c>
    </row>
    <row r="357" spans="2:9" ht="33" customHeight="1">
      <c r="B357" s="570"/>
      <c r="C357" s="573"/>
      <c r="D357" s="313" t="s">
        <v>329</v>
      </c>
      <c r="E357" s="388" t="s">
        <v>425</v>
      </c>
      <c r="F357" s="388" t="s">
        <v>426</v>
      </c>
      <c r="G357" s="388" t="s">
        <v>427</v>
      </c>
      <c r="H357" s="388" t="s">
        <v>436</v>
      </c>
      <c r="I357" s="388" t="s">
        <v>428</v>
      </c>
    </row>
    <row r="358" spans="2:9" ht="33" customHeight="1">
      <c r="B358" s="568">
        <v>60</v>
      </c>
      <c r="C358" s="571" t="s">
        <v>51</v>
      </c>
      <c r="D358" s="78" t="s">
        <v>324</v>
      </c>
      <c r="E358" s="388" t="s">
        <v>377</v>
      </c>
      <c r="F358" s="388" t="s">
        <v>403</v>
      </c>
      <c r="G358" s="388" t="s">
        <v>404</v>
      </c>
      <c r="H358" s="388" t="s">
        <v>405</v>
      </c>
      <c r="I358" s="388" t="s">
        <v>438</v>
      </c>
    </row>
    <row r="359" spans="2:9" ht="33" customHeight="1">
      <c r="B359" s="569"/>
      <c r="C359" s="572"/>
      <c r="D359" s="311" t="s">
        <v>325</v>
      </c>
      <c r="E359" s="388" t="s">
        <v>407</v>
      </c>
      <c r="F359" s="388" t="s">
        <v>408</v>
      </c>
      <c r="G359" s="388" t="s">
        <v>409</v>
      </c>
      <c r="H359" s="388" t="s">
        <v>411</v>
      </c>
      <c r="I359" s="388" t="s">
        <v>451</v>
      </c>
    </row>
    <row r="360" spans="2:9" ht="33" customHeight="1">
      <c r="B360" s="569"/>
      <c r="C360" s="572"/>
      <c r="D360" s="311" t="s">
        <v>328</v>
      </c>
      <c r="E360" s="388" t="s">
        <v>412</v>
      </c>
      <c r="F360" s="388" t="s">
        <v>414</v>
      </c>
      <c r="G360" s="388" t="s">
        <v>505</v>
      </c>
      <c r="H360" s="388" t="s">
        <v>434</v>
      </c>
      <c r="I360" s="388" t="s">
        <v>413</v>
      </c>
    </row>
    <row r="361" spans="2:9" ht="33" customHeight="1">
      <c r="B361" s="569"/>
      <c r="C361" s="572"/>
      <c r="D361" s="312" t="s">
        <v>131</v>
      </c>
      <c r="E361" s="388" t="s">
        <v>415</v>
      </c>
      <c r="F361" s="388" t="s">
        <v>416</v>
      </c>
      <c r="G361" s="388" t="s">
        <v>419</v>
      </c>
      <c r="H361" s="388" t="s">
        <v>417</v>
      </c>
      <c r="I361" s="388" t="s">
        <v>466</v>
      </c>
    </row>
    <row r="362" spans="2:9" ht="33" customHeight="1">
      <c r="B362" s="569"/>
      <c r="C362" s="572"/>
      <c r="D362" s="313" t="s">
        <v>326</v>
      </c>
      <c r="E362" s="388" t="s">
        <v>420</v>
      </c>
      <c r="F362" s="388" t="s">
        <v>421</v>
      </c>
      <c r="G362" s="388" t="s">
        <v>423</v>
      </c>
      <c r="H362" s="388" t="s">
        <v>422</v>
      </c>
      <c r="I362" s="388" t="s">
        <v>424</v>
      </c>
    </row>
    <row r="363" spans="2:9" ht="33" customHeight="1">
      <c r="B363" s="570"/>
      <c r="C363" s="573"/>
      <c r="D363" s="315" t="s">
        <v>329</v>
      </c>
      <c r="E363" s="389" t="s">
        <v>425</v>
      </c>
      <c r="F363" s="389" t="s">
        <v>475</v>
      </c>
      <c r="G363" s="389" t="s">
        <v>476</v>
      </c>
      <c r="H363" s="389" t="s">
        <v>427</v>
      </c>
      <c r="I363" s="389" t="s">
        <v>428</v>
      </c>
    </row>
    <row r="364" spans="2:9" ht="33" customHeight="1">
      <c r="B364" s="568">
        <v>61</v>
      </c>
      <c r="C364" s="571" t="s">
        <v>19</v>
      </c>
      <c r="D364" s="78" t="s">
        <v>324</v>
      </c>
      <c r="E364" s="388" t="s">
        <v>377</v>
      </c>
      <c r="F364" s="388" t="s">
        <v>403</v>
      </c>
      <c r="G364" s="388" t="s">
        <v>404</v>
      </c>
      <c r="H364" s="388" t="s">
        <v>406</v>
      </c>
      <c r="I364" s="388" t="s">
        <v>405</v>
      </c>
    </row>
    <row r="365" spans="2:9" ht="33" customHeight="1">
      <c r="B365" s="569"/>
      <c r="C365" s="572"/>
      <c r="D365" s="311" t="s">
        <v>325</v>
      </c>
      <c r="E365" s="388" t="s">
        <v>407</v>
      </c>
      <c r="F365" s="388" t="s">
        <v>408</v>
      </c>
      <c r="G365" s="388" t="s">
        <v>410</v>
      </c>
      <c r="H365" s="388" t="s">
        <v>409</v>
      </c>
      <c r="I365" s="388" t="s">
        <v>411</v>
      </c>
    </row>
    <row r="366" spans="2:9" ht="33" customHeight="1">
      <c r="B366" s="569"/>
      <c r="C366" s="572"/>
      <c r="D366" s="311" t="s">
        <v>328</v>
      </c>
      <c r="E366" s="388" t="s">
        <v>412</v>
      </c>
      <c r="F366" s="388" t="s">
        <v>414</v>
      </c>
      <c r="G366" s="388" t="s">
        <v>413</v>
      </c>
      <c r="H366" s="388" t="s">
        <v>434</v>
      </c>
      <c r="I366" s="388" t="s">
        <v>505</v>
      </c>
    </row>
    <row r="367" spans="2:9" ht="33" customHeight="1">
      <c r="B367" s="569"/>
      <c r="C367" s="572"/>
      <c r="D367" s="312" t="s">
        <v>131</v>
      </c>
      <c r="E367" s="388" t="s">
        <v>415</v>
      </c>
      <c r="F367" s="388" t="s">
        <v>416</v>
      </c>
      <c r="G367" s="388" t="s">
        <v>418</v>
      </c>
      <c r="H367" s="388" t="s">
        <v>417</v>
      </c>
      <c r="I367" s="388" t="s">
        <v>419</v>
      </c>
    </row>
    <row r="368" spans="2:9" ht="33" customHeight="1">
      <c r="B368" s="569"/>
      <c r="C368" s="572"/>
      <c r="D368" s="313" t="s">
        <v>326</v>
      </c>
      <c r="E368" s="388" t="s">
        <v>420</v>
      </c>
      <c r="F368" s="388" t="s">
        <v>421</v>
      </c>
      <c r="G368" s="388" t="s">
        <v>422</v>
      </c>
      <c r="H368" s="388" t="s">
        <v>424</v>
      </c>
      <c r="I368" s="388" t="s">
        <v>449</v>
      </c>
    </row>
    <row r="369" spans="2:9" ht="33" customHeight="1">
      <c r="B369" s="570"/>
      <c r="C369" s="573"/>
      <c r="D369" s="313" t="s">
        <v>329</v>
      </c>
      <c r="E369" s="388" t="s">
        <v>425</v>
      </c>
      <c r="F369" s="388" t="s">
        <v>426</v>
      </c>
      <c r="G369" s="388" t="s">
        <v>433</v>
      </c>
      <c r="H369" s="388" t="s">
        <v>427</v>
      </c>
      <c r="I369" s="388" t="s">
        <v>453</v>
      </c>
    </row>
    <row r="370" spans="2:9" ht="33" customHeight="1">
      <c r="B370" s="568">
        <v>62</v>
      </c>
      <c r="C370" s="571" t="s">
        <v>20</v>
      </c>
      <c r="D370" s="78" t="s">
        <v>324</v>
      </c>
      <c r="E370" s="388" t="s">
        <v>377</v>
      </c>
      <c r="F370" s="388" t="s">
        <v>403</v>
      </c>
      <c r="G370" s="388" t="s">
        <v>405</v>
      </c>
      <c r="H370" s="388" t="s">
        <v>404</v>
      </c>
      <c r="I370" s="388" t="s">
        <v>406</v>
      </c>
    </row>
    <row r="371" spans="2:9" ht="33" customHeight="1">
      <c r="B371" s="569"/>
      <c r="C371" s="572"/>
      <c r="D371" s="311" t="s">
        <v>325</v>
      </c>
      <c r="E371" s="388" t="s">
        <v>407</v>
      </c>
      <c r="F371" s="388" t="s">
        <v>408</v>
      </c>
      <c r="G371" s="388" t="s">
        <v>410</v>
      </c>
      <c r="H371" s="388" t="s">
        <v>411</v>
      </c>
      <c r="I371" s="388" t="s">
        <v>454</v>
      </c>
    </row>
    <row r="372" spans="2:9" ht="33" customHeight="1">
      <c r="B372" s="569"/>
      <c r="C372" s="572"/>
      <c r="D372" s="311" t="s">
        <v>328</v>
      </c>
      <c r="E372" s="388" t="s">
        <v>412</v>
      </c>
      <c r="F372" s="388" t="s">
        <v>413</v>
      </c>
      <c r="G372" s="388" t="s">
        <v>414</v>
      </c>
      <c r="H372" s="388" t="s">
        <v>505</v>
      </c>
      <c r="I372" s="388" t="s">
        <v>447</v>
      </c>
    </row>
    <row r="373" spans="2:9" ht="33" customHeight="1">
      <c r="B373" s="569"/>
      <c r="C373" s="572"/>
      <c r="D373" s="312" t="s">
        <v>131</v>
      </c>
      <c r="E373" s="388" t="s">
        <v>415</v>
      </c>
      <c r="F373" s="388" t="s">
        <v>416</v>
      </c>
      <c r="G373" s="388" t="s">
        <v>417</v>
      </c>
      <c r="H373" s="388" t="s">
        <v>418</v>
      </c>
      <c r="I373" s="388" t="s">
        <v>419</v>
      </c>
    </row>
    <row r="374" spans="2:9" ht="33" customHeight="1">
      <c r="B374" s="569"/>
      <c r="C374" s="572"/>
      <c r="D374" s="313" t="s">
        <v>326</v>
      </c>
      <c r="E374" s="388" t="s">
        <v>420</v>
      </c>
      <c r="F374" s="388" t="s">
        <v>421</v>
      </c>
      <c r="G374" s="388" t="s">
        <v>422</v>
      </c>
      <c r="H374" s="388" t="s">
        <v>459</v>
      </c>
      <c r="I374" s="388" t="s">
        <v>443</v>
      </c>
    </row>
    <row r="375" spans="2:9" ht="33" customHeight="1">
      <c r="B375" s="570"/>
      <c r="C375" s="573"/>
      <c r="D375" s="313" t="s">
        <v>329</v>
      </c>
      <c r="E375" s="388" t="s">
        <v>425</v>
      </c>
      <c r="F375" s="388" t="s">
        <v>426</v>
      </c>
      <c r="G375" s="388" t="s">
        <v>427</v>
      </c>
      <c r="H375" s="388" t="s">
        <v>436</v>
      </c>
      <c r="I375" s="388" t="s">
        <v>428</v>
      </c>
    </row>
    <row r="376" spans="2:9" ht="33" customHeight="1">
      <c r="B376" s="568">
        <v>63</v>
      </c>
      <c r="C376" s="571" t="s">
        <v>31</v>
      </c>
      <c r="D376" s="78" t="s">
        <v>324</v>
      </c>
      <c r="E376" s="388" t="s">
        <v>377</v>
      </c>
      <c r="F376" s="388" t="s">
        <v>406</v>
      </c>
      <c r="G376" s="388" t="s">
        <v>403</v>
      </c>
      <c r="H376" s="388" t="s">
        <v>405</v>
      </c>
      <c r="I376" s="388" t="s">
        <v>404</v>
      </c>
    </row>
    <row r="377" spans="2:9" ht="33" customHeight="1">
      <c r="B377" s="569"/>
      <c r="C377" s="572"/>
      <c r="D377" s="311" t="s">
        <v>325</v>
      </c>
      <c r="E377" s="388" t="s">
        <v>407</v>
      </c>
      <c r="F377" s="388" t="s">
        <v>408</v>
      </c>
      <c r="G377" s="388" t="s">
        <v>409</v>
      </c>
      <c r="H377" s="388" t="s">
        <v>411</v>
      </c>
      <c r="I377" s="388" t="s">
        <v>410</v>
      </c>
    </row>
    <row r="378" spans="2:9" ht="33" customHeight="1">
      <c r="B378" s="569"/>
      <c r="C378" s="572"/>
      <c r="D378" s="311" t="s">
        <v>328</v>
      </c>
      <c r="E378" s="388" t="s">
        <v>412</v>
      </c>
      <c r="F378" s="388" t="s">
        <v>413</v>
      </c>
      <c r="G378" s="388" t="s">
        <v>414</v>
      </c>
      <c r="H378" s="388" t="s">
        <v>505</v>
      </c>
      <c r="I378" s="388" t="s">
        <v>506</v>
      </c>
    </row>
    <row r="379" spans="2:9" ht="33" customHeight="1">
      <c r="B379" s="569"/>
      <c r="C379" s="572"/>
      <c r="D379" s="312" t="s">
        <v>131</v>
      </c>
      <c r="E379" s="388" t="s">
        <v>415</v>
      </c>
      <c r="F379" s="388" t="s">
        <v>416</v>
      </c>
      <c r="G379" s="388" t="s">
        <v>417</v>
      </c>
      <c r="H379" s="388" t="s">
        <v>435</v>
      </c>
      <c r="I379" s="388" t="s">
        <v>418</v>
      </c>
    </row>
    <row r="380" spans="2:9" ht="33" customHeight="1">
      <c r="B380" s="569"/>
      <c r="C380" s="572"/>
      <c r="D380" s="313" t="s">
        <v>326</v>
      </c>
      <c r="E380" s="388" t="s">
        <v>420</v>
      </c>
      <c r="F380" s="388" t="s">
        <v>421</v>
      </c>
      <c r="G380" s="388" t="s">
        <v>423</v>
      </c>
      <c r="H380" s="388" t="s">
        <v>422</v>
      </c>
      <c r="I380" s="388" t="s">
        <v>430</v>
      </c>
    </row>
    <row r="381" spans="2:9" ht="33" customHeight="1">
      <c r="B381" s="570"/>
      <c r="C381" s="573"/>
      <c r="D381" s="313" t="s">
        <v>329</v>
      </c>
      <c r="E381" s="388" t="s">
        <v>425</v>
      </c>
      <c r="F381" s="388" t="s">
        <v>426</v>
      </c>
      <c r="G381" s="388" t="s">
        <v>427</v>
      </c>
      <c r="H381" s="388" t="s">
        <v>431</v>
      </c>
      <c r="I381" s="388" t="s">
        <v>445</v>
      </c>
    </row>
    <row r="382" spans="2:9" ht="33" customHeight="1">
      <c r="B382" s="568">
        <v>64</v>
      </c>
      <c r="C382" s="571" t="s">
        <v>52</v>
      </c>
      <c r="D382" s="78" t="s">
        <v>324</v>
      </c>
      <c r="E382" s="388" t="s">
        <v>377</v>
      </c>
      <c r="F382" s="388" t="s">
        <v>405</v>
      </c>
      <c r="G382" s="388" t="s">
        <v>403</v>
      </c>
      <c r="H382" s="388" t="s">
        <v>404</v>
      </c>
      <c r="I382" s="388" t="s">
        <v>438</v>
      </c>
    </row>
    <row r="383" spans="2:9" ht="33" customHeight="1">
      <c r="B383" s="569"/>
      <c r="C383" s="572"/>
      <c r="D383" s="311" t="s">
        <v>325</v>
      </c>
      <c r="E383" s="388" t="s">
        <v>407</v>
      </c>
      <c r="F383" s="388" t="s">
        <v>408</v>
      </c>
      <c r="G383" s="388" t="s">
        <v>410</v>
      </c>
      <c r="H383" s="388" t="s">
        <v>411</v>
      </c>
      <c r="I383" s="388" t="s">
        <v>409</v>
      </c>
    </row>
    <row r="384" spans="2:9" ht="33" customHeight="1">
      <c r="B384" s="569"/>
      <c r="C384" s="572"/>
      <c r="D384" s="311" t="s">
        <v>328</v>
      </c>
      <c r="E384" s="388" t="s">
        <v>412</v>
      </c>
      <c r="F384" s="388" t="s">
        <v>414</v>
      </c>
      <c r="G384" s="388" t="s">
        <v>505</v>
      </c>
      <c r="H384" s="388" t="s">
        <v>506</v>
      </c>
      <c r="I384" s="388" t="s">
        <v>477</v>
      </c>
    </row>
    <row r="385" spans="2:9" ht="33" customHeight="1">
      <c r="B385" s="569"/>
      <c r="C385" s="572"/>
      <c r="D385" s="312" t="s">
        <v>131</v>
      </c>
      <c r="E385" s="388" t="s">
        <v>415</v>
      </c>
      <c r="F385" s="388" t="s">
        <v>416</v>
      </c>
      <c r="G385" s="388" t="s">
        <v>435</v>
      </c>
      <c r="H385" s="388" t="s">
        <v>418</v>
      </c>
      <c r="I385" s="388" t="s">
        <v>417</v>
      </c>
    </row>
    <row r="386" spans="2:9" ht="33" customHeight="1">
      <c r="B386" s="569"/>
      <c r="C386" s="572"/>
      <c r="D386" s="313" t="s">
        <v>326</v>
      </c>
      <c r="E386" s="388" t="s">
        <v>420</v>
      </c>
      <c r="F386" s="388" t="s">
        <v>421</v>
      </c>
      <c r="G386" s="388" t="s">
        <v>422</v>
      </c>
      <c r="H386" s="388" t="s">
        <v>424</v>
      </c>
      <c r="I386" s="388" t="s">
        <v>449</v>
      </c>
    </row>
    <row r="387" spans="2:9" ht="33" customHeight="1">
      <c r="B387" s="570"/>
      <c r="C387" s="573"/>
      <c r="D387" s="313" t="s">
        <v>329</v>
      </c>
      <c r="E387" s="388" t="s">
        <v>425</v>
      </c>
      <c r="F387" s="388" t="s">
        <v>426</v>
      </c>
      <c r="G387" s="388" t="s">
        <v>436</v>
      </c>
      <c r="H387" s="388" t="s">
        <v>428</v>
      </c>
      <c r="I387" s="388" t="s">
        <v>427</v>
      </c>
    </row>
    <row r="388" spans="2:9" ht="33" customHeight="1">
      <c r="B388" s="568">
        <v>65</v>
      </c>
      <c r="C388" s="571" t="s">
        <v>12</v>
      </c>
      <c r="D388" s="78" t="s">
        <v>324</v>
      </c>
      <c r="E388" s="388" t="s">
        <v>377</v>
      </c>
      <c r="F388" s="388" t="s">
        <v>403</v>
      </c>
      <c r="G388" s="388" t="s">
        <v>404</v>
      </c>
      <c r="H388" s="388" t="s">
        <v>405</v>
      </c>
      <c r="I388" s="388" t="s">
        <v>438</v>
      </c>
    </row>
    <row r="389" spans="2:9" ht="33" customHeight="1">
      <c r="B389" s="569"/>
      <c r="C389" s="572"/>
      <c r="D389" s="311" t="s">
        <v>325</v>
      </c>
      <c r="E389" s="388" t="s">
        <v>407</v>
      </c>
      <c r="F389" s="388" t="s">
        <v>408</v>
      </c>
      <c r="G389" s="388" t="s">
        <v>409</v>
      </c>
      <c r="H389" s="388" t="s">
        <v>411</v>
      </c>
      <c r="I389" s="388" t="s">
        <v>410</v>
      </c>
    </row>
    <row r="390" spans="2:9" ht="33" customHeight="1">
      <c r="B390" s="569"/>
      <c r="C390" s="572"/>
      <c r="D390" s="311" t="s">
        <v>328</v>
      </c>
      <c r="E390" s="388" t="s">
        <v>412</v>
      </c>
      <c r="F390" s="388" t="s">
        <v>414</v>
      </c>
      <c r="G390" s="388" t="s">
        <v>413</v>
      </c>
      <c r="H390" s="388" t="s">
        <v>505</v>
      </c>
      <c r="I390" s="388" t="s">
        <v>447</v>
      </c>
    </row>
    <row r="391" spans="2:9" ht="33" customHeight="1">
      <c r="B391" s="569"/>
      <c r="C391" s="572"/>
      <c r="D391" s="312" t="s">
        <v>131</v>
      </c>
      <c r="E391" s="388" t="s">
        <v>415</v>
      </c>
      <c r="F391" s="388" t="s">
        <v>417</v>
      </c>
      <c r="G391" s="388" t="s">
        <v>416</v>
      </c>
      <c r="H391" s="388" t="s">
        <v>435</v>
      </c>
      <c r="I391" s="388" t="s">
        <v>418</v>
      </c>
    </row>
    <row r="392" spans="2:9" ht="33" customHeight="1">
      <c r="B392" s="569"/>
      <c r="C392" s="572"/>
      <c r="D392" s="313" t="s">
        <v>326</v>
      </c>
      <c r="E392" s="388" t="s">
        <v>420</v>
      </c>
      <c r="F392" s="388" t="s">
        <v>421</v>
      </c>
      <c r="G392" s="388" t="s">
        <v>469</v>
      </c>
      <c r="H392" s="388" t="s">
        <v>422</v>
      </c>
      <c r="I392" s="388" t="s">
        <v>424</v>
      </c>
    </row>
    <row r="393" spans="2:9" ht="33" customHeight="1">
      <c r="B393" s="570"/>
      <c r="C393" s="573"/>
      <c r="D393" s="315" t="s">
        <v>329</v>
      </c>
      <c r="E393" s="389" t="s">
        <v>426</v>
      </c>
      <c r="F393" s="389" t="s">
        <v>425</v>
      </c>
      <c r="G393" s="389" t="s">
        <v>427</v>
      </c>
      <c r="H393" s="389" t="s">
        <v>428</v>
      </c>
      <c r="I393" s="389" t="s">
        <v>478</v>
      </c>
    </row>
    <row r="394" spans="2:9" ht="33" customHeight="1">
      <c r="B394" s="568">
        <v>66</v>
      </c>
      <c r="C394" s="571" t="s">
        <v>6</v>
      </c>
      <c r="D394" s="78" t="s">
        <v>324</v>
      </c>
      <c r="E394" s="388" t="s">
        <v>377</v>
      </c>
      <c r="F394" s="388" t="s">
        <v>403</v>
      </c>
      <c r="G394" s="388" t="s">
        <v>404</v>
      </c>
      <c r="H394" s="388" t="s">
        <v>405</v>
      </c>
      <c r="I394" s="388" t="s">
        <v>438</v>
      </c>
    </row>
    <row r="395" spans="2:9" ht="33" customHeight="1">
      <c r="B395" s="569"/>
      <c r="C395" s="572"/>
      <c r="D395" s="311" t="s">
        <v>325</v>
      </c>
      <c r="E395" s="388" t="s">
        <v>407</v>
      </c>
      <c r="F395" s="388" t="s">
        <v>408</v>
      </c>
      <c r="G395" s="388" t="s">
        <v>454</v>
      </c>
      <c r="H395" s="388" t="s">
        <v>411</v>
      </c>
      <c r="I395" s="388" t="s">
        <v>409</v>
      </c>
    </row>
    <row r="396" spans="2:9" ht="33" customHeight="1">
      <c r="B396" s="569"/>
      <c r="C396" s="572"/>
      <c r="D396" s="311" t="s">
        <v>328</v>
      </c>
      <c r="E396" s="388" t="s">
        <v>412</v>
      </c>
      <c r="F396" s="388" t="s">
        <v>505</v>
      </c>
      <c r="G396" s="388" t="s">
        <v>414</v>
      </c>
      <c r="H396" s="388" t="s">
        <v>434</v>
      </c>
      <c r="I396" s="388" t="s">
        <v>506</v>
      </c>
    </row>
    <row r="397" spans="2:9" ht="33" customHeight="1">
      <c r="B397" s="569"/>
      <c r="C397" s="572"/>
      <c r="D397" s="312" t="s">
        <v>131</v>
      </c>
      <c r="E397" s="388" t="s">
        <v>415</v>
      </c>
      <c r="F397" s="388" t="s">
        <v>416</v>
      </c>
      <c r="G397" s="388" t="s">
        <v>417</v>
      </c>
      <c r="H397" s="388" t="s">
        <v>435</v>
      </c>
      <c r="I397" s="388" t="s">
        <v>419</v>
      </c>
    </row>
    <row r="398" spans="2:9" ht="33" customHeight="1">
      <c r="B398" s="569"/>
      <c r="C398" s="572"/>
      <c r="D398" s="313" t="s">
        <v>326</v>
      </c>
      <c r="E398" s="388" t="s">
        <v>420</v>
      </c>
      <c r="F398" s="388" t="s">
        <v>421</v>
      </c>
      <c r="G398" s="388" t="s">
        <v>424</v>
      </c>
      <c r="H398" s="388" t="s">
        <v>479</v>
      </c>
      <c r="I398" s="388" t="s">
        <v>449</v>
      </c>
    </row>
    <row r="399" spans="2:9" ht="33" customHeight="1">
      <c r="B399" s="570"/>
      <c r="C399" s="573"/>
      <c r="D399" s="313" t="s">
        <v>329</v>
      </c>
      <c r="E399" s="388" t="s">
        <v>426</v>
      </c>
      <c r="F399" s="388" t="s">
        <v>450</v>
      </c>
      <c r="G399" s="388" t="s">
        <v>425</v>
      </c>
      <c r="H399" s="388" t="s">
        <v>446</v>
      </c>
      <c r="I399" s="388" t="s">
        <v>427</v>
      </c>
    </row>
    <row r="400" spans="2:9" ht="33" customHeight="1">
      <c r="B400" s="568">
        <v>67</v>
      </c>
      <c r="C400" s="571" t="s">
        <v>7</v>
      </c>
      <c r="D400" s="78" t="s">
        <v>324</v>
      </c>
      <c r="E400" s="388" t="s">
        <v>377</v>
      </c>
      <c r="F400" s="388" t="s">
        <v>405</v>
      </c>
      <c r="G400" s="388" t="s">
        <v>403</v>
      </c>
      <c r="H400" s="388" t="s">
        <v>438</v>
      </c>
      <c r="I400" s="388" t="s">
        <v>404</v>
      </c>
    </row>
    <row r="401" spans="2:9" ht="33" customHeight="1">
      <c r="B401" s="569"/>
      <c r="C401" s="572"/>
      <c r="D401" s="311" t="s">
        <v>325</v>
      </c>
      <c r="E401" s="388" t="s">
        <v>407</v>
      </c>
      <c r="F401" s="388" t="s">
        <v>409</v>
      </c>
      <c r="G401" s="388" t="s">
        <v>408</v>
      </c>
      <c r="H401" s="388" t="s">
        <v>410</v>
      </c>
      <c r="I401" s="388" t="s">
        <v>411</v>
      </c>
    </row>
    <row r="402" spans="2:9" ht="33" customHeight="1">
      <c r="B402" s="569"/>
      <c r="C402" s="572"/>
      <c r="D402" s="311" t="s">
        <v>328</v>
      </c>
      <c r="E402" s="388" t="s">
        <v>412</v>
      </c>
      <c r="F402" s="388" t="s">
        <v>434</v>
      </c>
      <c r="G402" s="388" t="s">
        <v>414</v>
      </c>
      <c r="H402" s="388" t="s">
        <v>505</v>
      </c>
      <c r="I402" s="388" t="s">
        <v>506</v>
      </c>
    </row>
    <row r="403" spans="2:9" ht="33" customHeight="1">
      <c r="B403" s="569"/>
      <c r="C403" s="572"/>
      <c r="D403" s="312" t="s">
        <v>131</v>
      </c>
      <c r="E403" s="388" t="s">
        <v>415</v>
      </c>
      <c r="F403" s="388" t="s">
        <v>416</v>
      </c>
      <c r="G403" s="388" t="s">
        <v>417</v>
      </c>
      <c r="H403" s="388" t="s">
        <v>480</v>
      </c>
      <c r="I403" s="388" t="s">
        <v>466</v>
      </c>
    </row>
    <row r="404" spans="2:9" ht="33" customHeight="1">
      <c r="B404" s="569"/>
      <c r="C404" s="572"/>
      <c r="D404" s="313" t="s">
        <v>326</v>
      </c>
      <c r="E404" s="388" t="s">
        <v>420</v>
      </c>
      <c r="F404" s="388" t="s">
        <v>421</v>
      </c>
      <c r="G404" s="388" t="s">
        <v>430</v>
      </c>
      <c r="H404" s="388" t="s">
        <v>422</v>
      </c>
      <c r="I404" s="388" t="s">
        <v>424</v>
      </c>
    </row>
    <row r="405" spans="2:9" ht="33" customHeight="1">
      <c r="B405" s="570"/>
      <c r="C405" s="573"/>
      <c r="D405" s="313" t="s">
        <v>329</v>
      </c>
      <c r="E405" s="388" t="s">
        <v>426</v>
      </c>
      <c r="F405" s="388" t="s">
        <v>442</v>
      </c>
      <c r="G405" s="388" t="s">
        <v>436</v>
      </c>
      <c r="H405" s="388" t="s">
        <v>446</v>
      </c>
      <c r="I405" s="388" t="s">
        <v>453</v>
      </c>
    </row>
    <row r="406" spans="2:9" ht="33" customHeight="1">
      <c r="B406" s="568">
        <v>68</v>
      </c>
      <c r="C406" s="571" t="s">
        <v>53</v>
      </c>
      <c r="D406" s="78" t="s">
        <v>324</v>
      </c>
      <c r="E406" s="388" t="s">
        <v>377</v>
      </c>
      <c r="F406" s="388" t="s">
        <v>403</v>
      </c>
      <c r="G406" s="388" t="s">
        <v>405</v>
      </c>
      <c r="H406" s="388" t="s">
        <v>438</v>
      </c>
      <c r="I406" s="388" t="s">
        <v>404</v>
      </c>
    </row>
    <row r="407" spans="2:9" ht="33" customHeight="1">
      <c r="B407" s="569"/>
      <c r="C407" s="572"/>
      <c r="D407" s="311" t="s">
        <v>325</v>
      </c>
      <c r="E407" s="388" t="s">
        <v>407</v>
      </c>
      <c r="F407" s="388" t="s">
        <v>408</v>
      </c>
      <c r="G407" s="388" t="s">
        <v>454</v>
      </c>
      <c r="H407" s="388" t="s">
        <v>409</v>
      </c>
      <c r="I407" s="388" t="s">
        <v>411</v>
      </c>
    </row>
    <row r="408" spans="2:9" ht="33" customHeight="1">
      <c r="B408" s="569"/>
      <c r="C408" s="572"/>
      <c r="D408" s="311" t="s">
        <v>328</v>
      </c>
      <c r="E408" s="388" t="s">
        <v>412</v>
      </c>
      <c r="F408" s="388" t="s">
        <v>413</v>
      </c>
      <c r="G408" s="388" t="s">
        <v>414</v>
      </c>
      <c r="H408" s="388" t="s">
        <v>434</v>
      </c>
      <c r="I408" s="388" t="s">
        <v>505</v>
      </c>
    </row>
    <row r="409" spans="2:9" ht="33" customHeight="1">
      <c r="B409" s="569"/>
      <c r="C409" s="572"/>
      <c r="D409" s="312" t="s">
        <v>131</v>
      </c>
      <c r="E409" s="388" t="s">
        <v>415</v>
      </c>
      <c r="F409" s="388" t="s">
        <v>419</v>
      </c>
      <c r="G409" s="388" t="s">
        <v>417</v>
      </c>
      <c r="H409" s="388" t="s">
        <v>471</v>
      </c>
      <c r="I409" s="388" t="s">
        <v>463</v>
      </c>
    </row>
    <row r="410" spans="2:9" ht="33" customHeight="1">
      <c r="B410" s="569"/>
      <c r="C410" s="572"/>
      <c r="D410" s="313" t="s">
        <v>326</v>
      </c>
      <c r="E410" s="388" t="s">
        <v>420</v>
      </c>
      <c r="F410" s="388" t="s">
        <v>421</v>
      </c>
      <c r="G410" s="388" t="s">
        <v>430</v>
      </c>
      <c r="H410" s="388" t="s">
        <v>459</v>
      </c>
      <c r="I410" s="388" t="s">
        <v>422</v>
      </c>
    </row>
    <row r="411" spans="2:9" ht="33" customHeight="1">
      <c r="B411" s="570"/>
      <c r="C411" s="573"/>
      <c r="D411" s="313" t="s">
        <v>329</v>
      </c>
      <c r="E411" s="388" t="s">
        <v>428</v>
      </c>
      <c r="F411" s="388" t="s">
        <v>426</v>
      </c>
      <c r="G411" s="388" t="s">
        <v>425</v>
      </c>
      <c r="H411" s="388" t="s">
        <v>481</v>
      </c>
      <c r="I411" s="388" t="s">
        <v>431</v>
      </c>
    </row>
    <row r="412" spans="2:9" ht="33" customHeight="1">
      <c r="B412" s="568">
        <v>69</v>
      </c>
      <c r="C412" s="571" t="s">
        <v>54</v>
      </c>
      <c r="D412" s="78" t="s">
        <v>324</v>
      </c>
      <c r="E412" s="388" t="s">
        <v>377</v>
      </c>
      <c r="F412" s="388" t="s">
        <v>403</v>
      </c>
      <c r="G412" s="388" t="s">
        <v>404</v>
      </c>
      <c r="H412" s="388" t="s">
        <v>405</v>
      </c>
      <c r="I412" s="388" t="s">
        <v>406</v>
      </c>
    </row>
    <row r="413" spans="2:9" ht="33" customHeight="1">
      <c r="B413" s="569"/>
      <c r="C413" s="572"/>
      <c r="D413" s="311" t="s">
        <v>325</v>
      </c>
      <c r="E413" s="388" t="s">
        <v>407</v>
      </c>
      <c r="F413" s="388" t="s">
        <v>408</v>
      </c>
      <c r="G413" s="388" t="s">
        <v>411</v>
      </c>
      <c r="H413" s="388" t="s">
        <v>409</v>
      </c>
      <c r="I413" s="388" t="s">
        <v>410</v>
      </c>
    </row>
    <row r="414" spans="2:9" ht="33" customHeight="1">
      <c r="B414" s="569"/>
      <c r="C414" s="572"/>
      <c r="D414" s="311" t="s">
        <v>328</v>
      </c>
      <c r="E414" s="388" t="s">
        <v>412</v>
      </c>
      <c r="F414" s="388" t="s">
        <v>414</v>
      </c>
      <c r="G414" s="388" t="s">
        <v>413</v>
      </c>
      <c r="H414" s="388" t="s">
        <v>505</v>
      </c>
      <c r="I414" s="388" t="s">
        <v>506</v>
      </c>
    </row>
    <row r="415" spans="2:9" ht="33" customHeight="1">
      <c r="B415" s="569"/>
      <c r="C415" s="572"/>
      <c r="D415" s="312" t="s">
        <v>131</v>
      </c>
      <c r="E415" s="388" t="s">
        <v>415</v>
      </c>
      <c r="F415" s="388" t="s">
        <v>417</v>
      </c>
      <c r="G415" s="388" t="s">
        <v>416</v>
      </c>
      <c r="H415" s="388" t="s">
        <v>418</v>
      </c>
      <c r="I415" s="388" t="s">
        <v>457</v>
      </c>
    </row>
    <row r="416" spans="2:9" ht="33" customHeight="1">
      <c r="B416" s="569"/>
      <c r="C416" s="572"/>
      <c r="D416" s="313" t="s">
        <v>326</v>
      </c>
      <c r="E416" s="388" t="s">
        <v>420</v>
      </c>
      <c r="F416" s="388" t="s">
        <v>421</v>
      </c>
      <c r="G416" s="388" t="s">
        <v>422</v>
      </c>
      <c r="H416" s="388" t="s">
        <v>424</v>
      </c>
      <c r="I416" s="388" t="s">
        <v>443</v>
      </c>
    </row>
    <row r="417" spans="2:9" ht="33" customHeight="1">
      <c r="B417" s="570"/>
      <c r="C417" s="573"/>
      <c r="D417" s="313" t="s">
        <v>329</v>
      </c>
      <c r="E417" s="388" t="s">
        <v>425</v>
      </c>
      <c r="F417" s="388" t="s">
        <v>468</v>
      </c>
      <c r="G417" s="388" t="s">
        <v>426</v>
      </c>
      <c r="H417" s="388" t="s">
        <v>453</v>
      </c>
      <c r="I417" s="388" t="s">
        <v>433</v>
      </c>
    </row>
    <row r="418" spans="2:9" ht="33" customHeight="1">
      <c r="B418" s="568">
        <v>70</v>
      </c>
      <c r="C418" s="571" t="s">
        <v>55</v>
      </c>
      <c r="D418" s="78" t="s">
        <v>324</v>
      </c>
      <c r="E418" s="388" t="s">
        <v>377</v>
      </c>
      <c r="F418" s="388" t="s">
        <v>403</v>
      </c>
      <c r="G418" s="388" t="s">
        <v>405</v>
      </c>
      <c r="H418" s="388" t="s">
        <v>404</v>
      </c>
      <c r="I418" s="388" t="s">
        <v>406</v>
      </c>
    </row>
    <row r="419" spans="2:9" ht="33" customHeight="1">
      <c r="B419" s="569"/>
      <c r="C419" s="572"/>
      <c r="D419" s="311" t="s">
        <v>325</v>
      </c>
      <c r="E419" s="388" t="s">
        <v>407</v>
      </c>
      <c r="F419" s="388" t="s">
        <v>408</v>
      </c>
      <c r="G419" s="388" t="s">
        <v>410</v>
      </c>
      <c r="H419" s="388" t="s">
        <v>411</v>
      </c>
      <c r="I419" s="388" t="s">
        <v>409</v>
      </c>
    </row>
    <row r="420" spans="2:9" ht="33" customHeight="1">
      <c r="B420" s="569"/>
      <c r="C420" s="572"/>
      <c r="D420" s="311" t="s">
        <v>328</v>
      </c>
      <c r="E420" s="388" t="s">
        <v>412</v>
      </c>
      <c r="F420" s="388" t="s">
        <v>413</v>
      </c>
      <c r="G420" s="388" t="s">
        <v>414</v>
      </c>
      <c r="H420" s="388" t="s">
        <v>437</v>
      </c>
      <c r="I420" s="388" t="s">
        <v>505</v>
      </c>
    </row>
    <row r="421" spans="2:9" ht="33" customHeight="1">
      <c r="B421" s="569"/>
      <c r="C421" s="572"/>
      <c r="D421" s="312" t="s">
        <v>131</v>
      </c>
      <c r="E421" s="388" t="s">
        <v>415</v>
      </c>
      <c r="F421" s="388" t="s">
        <v>416</v>
      </c>
      <c r="G421" s="388" t="s">
        <v>417</v>
      </c>
      <c r="H421" s="388" t="s">
        <v>435</v>
      </c>
      <c r="I421" s="388" t="s">
        <v>418</v>
      </c>
    </row>
    <row r="422" spans="2:9" ht="33" customHeight="1">
      <c r="B422" s="569"/>
      <c r="C422" s="572"/>
      <c r="D422" s="313" t="s">
        <v>326</v>
      </c>
      <c r="E422" s="388" t="s">
        <v>420</v>
      </c>
      <c r="F422" s="388" t="s">
        <v>421</v>
      </c>
      <c r="G422" s="388" t="s">
        <v>422</v>
      </c>
      <c r="H422" s="388" t="s">
        <v>469</v>
      </c>
      <c r="I422" s="388" t="s">
        <v>430</v>
      </c>
    </row>
    <row r="423" spans="2:9" ht="33" customHeight="1">
      <c r="B423" s="570"/>
      <c r="C423" s="573"/>
      <c r="D423" s="315" t="s">
        <v>329</v>
      </c>
      <c r="E423" s="389" t="s">
        <v>425</v>
      </c>
      <c r="F423" s="389" t="s">
        <v>426</v>
      </c>
      <c r="G423" s="389" t="s">
        <v>428</v>
      </c>
      <c r="H423" s="389" t="s">
        <v>427</v>
      </c>
      <c r="I423" s="389" t="s">
        <v>482</v>
      </c>
    </row>
    <row r="424" spans="2:9" ht="33" customHeight="1">
      <c r="B424" s="568">
        <v>71</v>
      </c>
      <c r="C424" s="571" t="s">
        <v>56</v>
      </c>
      <c r="D424" s="78" t="s">
        <v>324</v>
      </c>
      <c r="E424" s="388" t="s">
        <v>377</v>
      </c>
      <c r="F424" s="388" t="s">
        <v>403</v>
      </c>
      <c r="G424" s="388" t="s">
        <v>405</v>
      </c>
      <c r="H424" s="388" t="s">
        <v>404</v>
      </c>
      <c r="I424" s="388" t="s">
        <v>438</v>
      </c>
    </row>
    <row r="425" spans="2:9" ht="33" customHeight="1">
      <c r="B425" s="569"/>
      <c r="C425" s="572"/>
      <c r="D425" s="311" t="s">
        <v>325</v>
      </c>
      <c r="E425" s="388" t="s">
        <v>407</v>
      </c>
      <c r="F425" s="388" t="s">
        <v>408</v>
      </c>
      <c r="G425" s="388" t="s">
        <v>411</v>
      </c>
      <c r="H425" s="388" t="s">
        <v>409</v>
      </c>
      <c r="I425" s="388" t="s">
        <v>454</v>
      </c>
    </row>
    <row r="426" spans="2:9" ht="33" customHeight="1">
      <c r="B426" s="569"/>
      <c r="C426" s="572"/>
      <c r="D426" s="311" t="s">
        <v>328</v>
      </c>
      <c r="E426" s="388" t="s">
        <v>412</v>
      </c>
      <c r="F426" s="388" t="s">
        <v>505</v>
      </c>
      <c r="G426" s="388" t="s">
        <v>414</v>
      </c>
      <c r="H426" s="388" t="s">
        <v>506</v>
      </c>
      <c r="I426" s="388" t="s">
        <v>413</v>
      </c>
    </row>
    <row r="427" spans="2:9" ht="33" customHeight="1">
      <c r="B427" s="569"/>
      <c r="C427" s="572"/>
      <c r="D427" s="312" t="s">
        <v>131</v>
      </c>
      <c r="E427" s="388" t="s">
        <v>415</v>
      </c>
      <c r="F427" s="388" t="s">
        <v>416</v>
      </c>
      <c r="G427" s="388" t="s">
        <v>483</v>
      </c>
      <c r="H427" s="388" t="s">
        <v>418</v>
      </c>
      <c r="I427" s="388" t="s">
        <v>466</v>
      </c>
    </row>
    <row r="428" spans="2:9" ht="33" customHeight="1">
      <c r="B428" s="569"/>
      <c r="C428" s="572"/>
      <c r="D428" s="313" t="s">
        <v>326</v>
      </c>
      <c r="E428" s="388" t="s">
        <v>420</v>
      </c>
      <c r="F428" s="388" t="s">
        <v>421</v>
      </c>
      <c r="G428" s="388" t="s">
        <v>422</v>
      </c>
      <c r="H428" s="388" t="s">
        <v>484</v>
      </c>
      <c r="I428" s="388" t="s">
        <v>424</v>
      </c>
    </row>
    <row r="429" spans="2:9" ht="33" customHeight="1">
      <c r="B429" s="570"/>
      <c r="C429" s="573"/>
      <c r="D429" s="313" t="s">
        <v>329</v>
      </c>
      <c r="E429" s="388" t="s">
        <v>425</v>
      </c>
      <c r="F429" s="388" t="s">
        <v>426</v>
      </c>
      <c r="G429" s="388" t="s">
        <v>115</v>
      </c>
      <c r="H429" s="388" t="s">
        <v>485</v>
      </c>
      <c r="I429" s="388" t="s">
        <v>436</v>
      </c>
    </row>
    <row r="430" spans="2:9" ht="33" customHeight="1">
      <c r="B430" s="568">
        <v>72</v>
      </c>
      <c r="C430" s="571" t="s">
        <v>32</v>
      </c>
      <c r="D430" s="78" t="s">
        <v>324</v>
      </c>
      <c r="E430" s="388" t="s">
        <v>377</v>
      </c>
      <c r="F430" s="388" t="s">
        <v>405</v>
      </c>
      <c r="G430" s="388" t="s">
        <v>404</v>
      </c>
      <c r="H430" s="388" t="s">
        <v>403</v>
      </c>
      <c r="I430" s="388" t="s">
        <v>406</v>
      </c>
    </row>
    <row r="431" spans="2:9" ht="33" customHeight="1">
      <c r="B431" s="569"/>
      <c r="C431" s="572"/>
      <c r="D431" s="311" t="s">
        <v>325</v>
      </c>
      <c r="E431" s="388" t="s">
        <v>407</v>
      </c>
      <c r="F431" s="388" t="s">
        <v>410</v>
      </c>
      <c r="G431" s="388" t="s">
        <v>408</v>
      </c>
      <c r="H431" s="388" t="s">
        <v>411</v>
      </c>
      <c r="I431" s="388" t="s">
        <v>409</v>
      </c>
    </row>
    <row r="432" spans="2:9" ht="33" customHeight="1">
      <c r="B432" s="569"/>
      <c r="C432" s="572"/>
      <c r="D432" s="311" t="s">
        <v>328</v>
      </c>
      <c r="E432" s="388" t="s">
        <v>412</v>
      </c>
      <c r="F432" s="388" t="s">
        <v>413</v>
      </c>
      <c r="G432" s="388" t="s">
        <v>414</v>
      </c>
      <c r="H432" s="388" t="s">
        <v>462</v>
      </c>
      <c r="I432" s="388" t="s">
        <v>505</v>
      </c>
    </row>
    <row r="433" spans="2:9" ht="33" customHeight="1">
      <c r="B433" s="569"/>
      <c r="C433" s="572"/>
      <c r="D433" s="312" t="s">
        <v>131</v>
      </c>
      <c r="E433" s="388" t="s">
        <v>415</v>
      </c>
      <c r="F433" s="388" t="s">
        <v>416</v>
      </c>
      <c r="G433" s="388" t="s">
        <v>417</v>
      </c>
      <c r="H433" s="388" t="s">
        <v>418</v>
      </c>
      <c r="I433" s="388" t="s">
        <v>419</v>
      </c>
    </row>
    <row r="434" spans="2:9" ht="33" customHeight="1">
      <c r="B434" s="569"/>
      <c r="C434" s="572"/>
      <c r="D434" s="313" t="s">
        <v>326</v>
      </c>
      <c r="E434" s="388" t="s">
        <v>420</v>
      </c>
      <c r="F434" s="388" t="s">
        <v>421</v>
      </c>
      <c r="G434" s="388" t="s">
        <v>430</v>
      </c>
      <c r="H434" s="388" t="s">
        <v>469</v>
      </c>
      <c r="I434" s="388" t="s">
        <v>422</v>
      </c>
    </row>
    <row r="435" spans="2:9" ht="33" customHeight="1">
      <c r="B435" s="570"/>
      <c r="C435" s="573"/>
      <c r="D435" s="313" t="s">
        <v>329</v>
      </c>
      <c r="E435" s="388" t="s">
        <v>425</v>
      </c>
      <c r="F435" s="388" t="s">
        <v>426</v>
      </c>
      <c r="G435" s="388" t="s">
        <v>429</v>
      </c>
      <c r="H435" s="388" t="s">
        <v>428</v>
      </c>
      <c r="I435" s="388" t="s">
        <v>427</v>
      </c>
    </row>
    <row r="436" spans="2:9" ht="33" customHeight="1">
      <c r="B436" s="568">
        <v>73</v>
      </c>
      <c r="C436" s="571" t="s">
        <v>33</v>
      </c>
      <c r="D436" s="78" t="s">
        <v>324</v>
      </c>
      <c r="E436" s="388" t="s">
        <v>377</v>
      </c>
      <c r="F436" s="388" t="s">
        <v>403</v>
      </c>
      <c r="G436" s="388" t="s">
        <v>438</v>
      </c>
      <c r="H436" s="388" t="s">
        <v>406</v>
      </c>
      <c r="I436" s="388" t="s">
        <v>404</v>
      </c>
    </row>
    <row r="437" spans="2:9" ht="33" customHeight="1">
      <c r="B437" s="569"/>
      <c r="C437" s="572"/>
      <c r="D437" s="311" t="s">
        <v>325</v>
      </c>
      <c r="E437" s="388" t="s">
        <v>407</v>
      </c>
      <c r="F437" s="388" t="s">
        <v>409</v>
      </c>
      <c r="G437" s="388" t="s">
        <v>411</v>
      </c>
      <c r="H437" s="388" t="s">
        <v>408</v>
      </c>
      <c r="I437" s="388" t="s">
        <v>410</v>
      </c>
    </row>
    <row r="438" spans="2:9" ht="33" customHeight="1">
      <c r="B438" s="569"/>
      <c r="C438" s="572"/>
      <c r="D438" s="311" t="s">
        <v>328</v>
      </c>
      <c r="E438" s="388" t="s">
        <v>412</v>
      </c>
      <c r="F438" s="388" t="s">
        <v>414</v>
      </c>
      <c r="G438" s="388" t="s">
        <v>413</v>
      </c>
      <c r="H438" s="388" t="s">
        <v>447</v>
      </c>
      <c r="I438" s="388" t="s">
        <v>506</v>
      </c>
    </row>
    <row r="439" spans="2:9" ht="33" customHeight="1">
      <c r="B439" s="569"/>
      <c r="C439" s="572"/>
      <c r="D439" s="312" t="s">
        <v>131</v>
      </c>
      <c r="E439" s="388" t="s">
        <v>415</v>
      </c>
      <c r="F439" s="388" t="s">
        <v>416</v>
      </c>
      <c r="G439" s="388" t="s">
        <v>417</v>
      </c>
      <c r="H439" s="388" t="s">
        <v>418</v>
      </c>
      <c r="I439" s="388" t="s">
        <v>435</v>
      </c>
    </row>
    <row r="440" spans="2:9" ht="33" customHeight="1">
      <c r="B440" s="569"/>
      <c r="C440" s="572"/>
      <c r="D440" s="313" t="s">
        <v>326</v>
      </c>
      <c r="E440" s="388" t="s">
        <v>420</v>
      </c>
      <c r="F440" s="388" t="s">
        <v>421</v>
      </c>
      <c r="G440" s="388" t="s">
        <v>422</v>
      </c>
      <c r="H440" s="388" t="s">
        <v>469</v>
      </c>
      <c r="I440" s="388" t="s">
        <v>424</v>
      </c>
    </row>
    <row r="441" spans="2:9" ht="33" customHeight="1">
      <c r="B441" s="570"/>
      <c r="C441" s="573"/>
      <c r="D441" s="313" t="s">
        <v>329</v>
      </c>
      <c r="E441" s="388" t="s">
        <v>425</v>
      </c>
      <c r="F441" s="388" t="s">
        <v>426</v>
      </c>
      <c r="G441" s="388" t="s">
        <v>428</v>
      </c>
      <c r="H441" s="388" t="s">
        <v>464</v>
      </c>
      <c r="I441" s="388" t="s">
        <v>427</v>
      </c>
    </row>
    <row r="442" spans="2:9" ht="33" customHeight="1">
      <c r="B442" s="568">
        <v>74</v>
      </c>
      <c r="C442" s="571" t="s">
        <v>34</v>
      </c>
      <c r="D442" s="78" t="s">
        <v>324</v>
      </c>
      <c r="E442" s="388" t="s">
        <v>377</v>
      </c>
      <c r="F442" s="388" t="s">
        <v>403</v>
      </c>
      <c r="G442" s="388" t="s">
        <v>438</v>
      </c>
      <c r="H442" s="388" t="s">
        <v>405</v>
      </c>
      <c r="I442" s="388" t="s">
        <v>404</v>
      </c>
    </row>
    <row r="443" spans="2:9" ht="33" customHeight="1">
      <c r="B443" s="569"/>
      <c r="C443" s="572"/>
      <c r="D443" s="311" t="s">
        <v>325</v>
      </c>
      <c r="E443" s="388" t="s">
        <v>407</v>
      </c>
      <c r="F443" s="388" t="s">
        <v>408</v>
      </c>
      <c r="G443" s="388" t="s">
        <v>410</v>
      </c>
      <c r="H443" s="388" t="s">
        <v>409</v>
      </c>
      <c r="I443" s="388" t="s">
        <v>411</v>
      </c>
    </row>
    <row r="444" spans="2:9" ht="33" customHeight="1">
      <c r="B444" s="569"/>
      <c r="C444" s="572"/>
      <c r="D444" s="311" t="s">
        <v>328</v>
      </c>
      <c r="E444" s="388" t="s">
        <v>412</v>
      </c>
      <c r="F444" s="388" t="s">
        <v>414</v>
      </c>
      <c r="G444" s="388" t="s">
        <v>413</v>
      </c>
      <c r="H444" s="388" t="s">
        <v>434</v>
      </c>
      <c r="I444" s="388" t="s">
        <v>447</v>
      </c>
    </row>
    <row r="445" spans="2:9" ht="33" customHeight="1">
      <c r="B445" s="569"/>
      <c r="C445" s="572"/>
      <c r="D445" s="312" t="s">
        <v>131</v>
      </c>
      <c r="E445" s="388" t="s">
        <v>415</v>
      </c>
      <c r="F445" s="388" t="s">
        <v>417</v>
      </c>
      <c r="G445" s="388" t="s">
        <v>416</v>
      </c>
      <c r="H445" s="388" t="s">
        <v>419</v>
      </c>
      <c r="I445" s="388" t="s">
        <v>418</v>
      </c>
    </row>
    <row r="446" spans="2:9" ht="33" customHeight="1">
      <c r="B446" s="569"/>
      <c r="C446" s="572"/>
      <c r="D446" s="313" t="s">
        <v>326</v>
      </c>
      <c r="E446" s="388" t="s">
        <v>420</v>
      </c>
      <c r="F446" s="388" t="s">
        <v>421</v>
      </c>
      <c r="G446" s="388" t="s">
        <v>422</v>
      </c>
      <c r="H446" s="388" t="s">
        <v>430</v>
      </c>
      <c r="I446" s="388" t="s">
        <v>455</v>
      </c>
    </row>
    <row r="447" spans="2:9" ht="33" customHeight="1" thickBot="1">
      <c r="B447" s="570"/>
      <c r="C447" s="573"/>
      <c r="D447" s="313" t="s">
        <v>329</v>
      </c>
      <c r="E447" s="388" t="s">
        <v>426</v>
      </c>
      <c r="F447" s="388" t="s">
        <v>425</v>
      </c>
      <c r="G447" s="388" t="s">
        <v>428</v>
      </c>
      <c r="H447" s="388" t="s">
        <v>486</v>
      </c>
      <c r="I447" s="388" t="s">
        <v>429</v>
      </c>
    </row>
    <row r="448" spans="2:9" ht="33" customHeight="1" thickTop="1">
      <c r="B448" s="574" t="s">
        <v>337</v>
      </c>
      <c r="C448" s="575"/>
      <c r="D448" s="314" t="s">
        <v>324</v>
      </c>
      <c r="E448" s="387" t="str">
        <f>中分類別歯科医療費上位5疾病!C4</f>
        <v>う蝕</v>
      </c>
      <c r="F448" s="387" t="str">
        <f>中分類別歯科医療費上位5疾病!D4</f>
        <v>う蝕処置済み歯</v>
      </c>
      <c r="G448" s="387" t="str">
        <f>中分類別歯科医療費上位5疾病!E4</f>
        <v>う蝕第２度</v>
      </c>
      <c r="H448" s="387" t="str">
        <f>中分類別歯科医療費上位5疾病!F4</f>
        <v>根充済み</v>
      </c>
      <c r="I448" s="387" t="str">
        <f>中分類別歯科医療費上位5疾病!G4</f>
        <v>エナメル質初期う蝕</v>
      </c>
    </row>
    <row r="449" spans="2:9" ht="33" customHeight="1">
      <c r="B449" s="576"/>
      <c r="C449" s="577"/>
      <c r="D449" s="311" t="s">
        <v>325</v>
      </c>
      <c r="E449" s="388" t="str">
        <f>中分類別歯科医療費上位5疾病!C5</f>
        <v>歯周炎</v>
      </c>
      <c r="F449" s="388" t="str">
        <f>中分類別歯科医療費上位5疾病!D5</f>
        <v>慢性歯周炎</v>
      </c>
      <c r="G449" s="388" t="str">
        <f>中分類別歯科医療費上位5疾病!E5</f>
        <v>慢性辺縁性歯周炎急性発作</v>
      </c>
      <c r="H449" s="388" t="str">
        <f>中分類別歯科医療費上位5疾病!F5</f>
        <v>慢性辺縁性歯周炎中等度</v>
      </c>
      <c r="I449" s="388" t="str">
        <f>中分類別歯科医療費上位5疾病!G5</f>
        <v>歯肉膿瘍</v>
      </c>
    </row>
    <row r="450" spans="2:9" ht="33" customHeight="1">
      <c r="B450" s="576"/>
      <c r="C450" s="577"/>
      <c r="D450" s="311" t="s">
        <v>328</v>
      </c>
      <c r="E450" s="388" t="str">
        <f>中分類別歯科医療費上位5疾病!C6</f>
        <v>欠損歯</v>
      </c>
      <c r="F450" s="388" t="str">
        <f>中分類別歯科医療費上位5疾病!D6</f>
        <v>根尖性歯周炎</v>
      </c>
      <c r="G450" s="388" t="str">
        <f>中分類別歯科医療費上位5疾病!E6</f>
        <v>歯髄炎</v>
      </c>
      <c r="H450" s="388" t="str">
        <f>中分類別歯科医療費上位5疾病!F6</f>
        <v>欠損歯･ブリッジ</v>
      </c>
      <c r="I450" s="388" t="str">
        <f>中分類別歯科医療費上位5疾病!G6</f>
        <v>欠損歯･裏装</v>
      </c>
    </row>
    <row r="451" spans="2:9" ht="33" customHeight="1">
      <c r="B451" s="576"/>
      <c r="C451" s="577"/>
      <c r="D451" s="312" t="s">
        <v>131</v>
      </c>
      <c r="E451" s="388" t="str">
        <f>中分類別歯科医療費上位5疾病!C7</f>
        <v>口腔褥瘡性潰瘍</v>
      </c>
      <c r="F451" s="388" t="str">
        <f>中分類別歯科医療費上位5疾病!D7</f>
        <v>口内炎</v>
      </c>
      <c r="G451" s="388" t="str">
        <f>中分類別歯科医療費上位5疾病!E7</f>
        <v>口腔乾燥症</v>
      </c>
      <c r="H451" s="388" t="str">
        <f>中分類別歯科医療費上位5疾病!F7</f>
        <v>アフタ性口内炎</v>
      </c>
      <c r="I451" s="388" t="str">
        <f>中分類別歯科医療費上位5疾病!G7</f>
        <v>口腔剥離上皮膜</v>
      </c>
    </row>
    <row r="452" spans="2:9" ht="33" customHeight="1">
      <c r="B452" s="576"/>
      <c r="C452" s="577"/>
      <c r="D452" s="313" t="s">
        <v>326</v>
      </c>
      <c r="E452" s="388" t="str">
        <f>中分類別歯科医療費上位5疾病!C8</f>
        <v>義歯不適合</v>
      </c>
      <c r="F452" s="388" t="str">
        <f>中分類別歯科医療費上位5疾病!D8</f>
        <v>義歯破損</v>
      </c>
      <c r="G452" s="388" t="str">
        <f>中分類別歯科医療費上位5疾病!E8</f>
        <v>全部金属冠不適合</v>
      </c>
      <c r="H452" s="388" t="str">
        <f>中分類別歯科医療費上位5疾病!F8</f>
        <v>義歯床不適合</v>
      </c>
      <c r="I452" s="388" t="str">
        <f>中分類別歯科医療費上位5疾病!G8</f>
        <v>ブリッジ不適合</v>
      </c>
    </row>
    <row r="453" spans="2:9" ht="33" customHeight="1">
      <c r="B453" s="578"/>
      <c r="C453" s="579"/>
      <c r="D453" s="315" t="s">
        <v>329</v>
      </c>
      <c r="E453" s="389" t="str">
        <f>中分類別歯科医療費上位5疾病!C9</f>
        <v>口腔機能低下症</v>
      </c>
      <c r="F453" s="389" t="str">
        <f>中分類別歯科医療費上位5疾病!D9</f>
        <v>摂食機能障害</v>
      </c>
      <c r="G453" s="389" t="str">
        <f>中分類別歯科医療費上位5疾病!E9</f>
        <v>歯ぎしり</v>
      </c>
      <c r="H453" s="389" t="str">
        <f>中分類別歯科医療費上位5疾病!F9</f>
        <v>周術期口腔機能管理中</v>
      </c>
      <c r="I453" s="389" t="str">
        <f>中分類別歯科医療費上位5疾病!G9</f>
        <v>口腔カンジダ症</v>
      </c>
    </row>
    <row r="454" spans="2:9">
      <c r="B454" s="299"/>
    </row>
    <row r="455" spans="2:9">
      <c r="B455" s="299"/>
    </row>
    <row r="456" spans="2:9">
      <c r="B456" s="300"/>
    </row>
    <row r="457" spans="2:9">
      <c r="B457" s="295"/>
    </row>
  </sheetData>
  <mergeCells count="149">
    <mergeCell ref="B448:C453"/>
    <mergeCell ref="B22:B27"/>
    <mergeCell ref="C22:C27"/>
    <mergeCell ref="B28:B33"/>
    <mergeCell ref="C28:C33"/>
    <mergeCell ref="B34:B39"/>
    <mergeCell ref="C34:C39"/>
    <mergeCell ref="B4:B9"/>
    <mergeCell ref="C4:C9"/>
    <mergeCell ref="B10:B15"/>
    <mergeCell ref="C10:C15"/>
    <mergeCell ref="B16:B21"/>
    <mergeCell ref="C16:C21"/>
    <mergeCell ref="B442:B447"/>
    <mergeCell ref="C442:C447"/>
    <mergeCell ref="B424:B429"/>
    <mergeCell ref="C424:C429"/>
    <mergeCell ref="B430:B435"/>
    <mergeCell ref="C430:C435"/>
    <mergeCell ref="B436:B441"/>
    <mergeCell ref="C436:C441"/>
    <mergeCell ref="B40:B45"/>
    <mergeCell ref="C40:C45"/>
    <mergeCell ref="B406:B411"/>
    <mergeCell ref="C406:C411"/>
    <mergeCell ref="B412:B417"/>
    <mergeCell ref="C412:C417"/>
    <mergeCell ref="B418:B423"/>
    <mergeCell ref="C418:C423"/>
    <mergeCell ref="B382:B387"/>
    <mergeCell ref="C382:C387"/>
    <mergeCell ref="B388:B393"/>
    <mergeCell ref="C388:C393"/>
    <mergeCell ref="B394:B399"/>
    <mergeCell ref="C394:C399"/>
    <mergeCell ref="B400:B405"/>
    <mergeCell ref="C400:C405"/>
    <mergeCell ref="B376:B381"/>
    <mergeCell ref="C376:C381"/>
    <mergeCell ref="B298:B303"/>
    <mergeCell ref="C298:C303"/>
    <mergeCell ref="B304:B309"/>
    <mergeCell ref="C304:C309"/>
    <mergeCell ref="B310:B315"/>
    <mergeCell ref="C310:C315"/>
    <mergeCell ref="B316:B321"/>
    <mergeCell ref="C316:C321"/>
    <mergeCell ref="B358:B363"/>
    <mergeCell ref="C358:C363"/>
    <mergeCell ref="B364:B369"/>
    <mergeCell ref="C364:C369"/>
    <mergeCell ref="B370:B375"/>
    <mergeCell ref="C370:C375"/>
    <mergeCell ref="B340:B345"/>
    <mergeCell ref="C340:C345"/>
    <mergeCell ref="B346:B351"/>
    <mergeCell ref="C346:C351"/>
    <mergeCell ref="B352:B357"/>
    <mergeCell ref="C352:C357"/>
    <mergeCell ref="B262:B267"/>
    <mergeCell ref="C262:C267"/>
    <mergeCell ref="B268:B273"/>
    <mergeCell ref="C268:C273"/>
    <mergeCell ref="B322:B327"/>
    <mergeCell ref="C322:C327"/>
    <mergeCell ref="B328:B333"/>
    <mergeCell ref="C328:C333"/>
    <mergeCell ref="B334:B339"/>
    <mergeCell ref="C334:C339"/>
    <mergeCell ref="B238:B243"/>
    <mergeCell ref="C238:C243"/>
    <mergeCell ref="B244:B249"/>
    <mergeCell ref="C244:C249"/>
    <mergeCell ref="B250:B255"/>
    <mergeCell ref="C250:C255"/>
    <mergeCell ref="B292:B297"/>
    <mergeCell ref="C292:C297"/>
    <mergeCell ref="B214:B219"/>
    <mergeCell ref="C214:C219"/>
    <mergeCell ref="B220:B225"/>
    <mergeCell ref="C220:C225"/>
    <mergeCell ref="B226:B231"/>
    <mergeCell ref="C226:C231"/>
    <mergeCell ref="B232:B237"/>
    <mergeCell ref="C232:C237"/>
    <mergeCell ref="B274:B279"/>
    <mergeCell ref="C274:C279"/>
    <mergeCell ref="B280:B285"/>
    <mergeCell ref="C280:C285"/>
    <mergeCell ref="B286:B291"/>
    <mergeCell ref="C286:C291"/>
    <mergeCell ref="B256:B261"/>
    <mergeCell ref="C256:C261"/>
    <mergeCell ref="B208:B213"/>
    <mergeCell ref="C208:C213"/>
    <mergeCell ref="B130:B135"/>
    <mergeCell ref="C130:C135"/>
    <mergeCell ref="B136:B141"/>
    <mergeCell ref="C136:C141"/>
    <mergeCell ref="B142:B147"/>
    <mergeCell ref="C142:C147"/>
    <mergeCell ref="B148:B153"/>
    <mergeCell ref="C148:C153"/>
    <mergeCell ref="B190:B195"/>
    <mergeCell ref="C190:C195"/>
    <mergeCell ref="B196:B201"/>
    <mergeCell ref="C196:C201"/>
    <mergeCell ref="B202:B207"/>
    <mergeCell ref="C202:C207"/>
    <mergeCell ref="B172:B177"/>
    <mergeCell ref="C172:C177"/>
    <mergeCell ref="B178:B183"/>
    <mergeCell ref="C178:C183"/>
    <mergeCell ref="B184:B189"/>
    <mergeCell ref="C184:C189"/>
    <mergeCell ref="B94:B99"/>
    <mergeCell ref="C94:C99"/>
    <mergeCell ref="B100:B105"/>
    <mergeCell ref="C100:C105"/>
    <mergeCell ref="B154:B159"/>
    <mergeCell ref="C154:C159"/>
    <mergeCell ref="B160:B165"/>
    <mergeCell ref="C160:C165"/>
    <mergeCell ref="B166:B171"/>
    <mergeCell ref="C166:C171"/>
    <mergeCell ref="B70:B75"/>
    <mergeCell ref="C70:C75"/>
    <mergeCell ref="B76:B81"/>
    <mergeCell ref="C76:C81"/>
    <mergeCell ref="B82:B87"/>
    <mergeCell ref="C82:C87"/>
    <mergeCell ref="B124:B129"/>
    <mergeCell ref="C124:C129"/>
    <mergeCell ref="B46:B51"/>
    <mergeCell ref="C46:C51"/>
    <mergeCell ref="B52:B57"/>
    <mergeCell ref="C52:C57"/>
    <mergeCell ref="B58:B63"/>
    <mergeCell ref="C58:C63"/>
    <mergeCell ref="B64:B69"/>
    <mergeCell ref="C64:C69"/>
    <mergeCell ref="B106:B111"/>
    <mergeCell ref="C106:C111"/>
    <mergeCell ref="B112:B117"/>
    <mergeCell ref="C112:C117"/>
    <mergeCell ref="B118:B123"/>
    <mergeCell ref="C118:C123"/>
    <mergeCell ref="B88:B93"/>
    <mergeCell ref="C88:C93"/>
  </mergeCells>
  <phoneticPr fontId="4"/>
  <pageMargins left="0.70866141732283472" right="0.6692913385826772" top="0.74803149606299213" bottom="0.74803149606299213" header="0.31496062992125984" footer="0.31496062992125984"/>
  <pageSetup paperSize="8" scale="75" orientation="landscape" r:id="rId1"/>
  <headerFooter>
    <oddHeader>&amp;R&amp;"ＭＳ 明朝,標準"&amp;12 2-5.歯科医療費の状況</oddHeader>
  </headerFooter>
  <rowBreaks count="14" manualBreakCount="14">
    <brk id="33" max="16383" man="1"/>
    <brk id="63" max="16383" man="1"/>
    <brk id="93" max="16383" man="1"/>
    <brk id="123" max="16383" man="1"/>
    <brk id="153" max="16383" man="1"/>
    <brk id="183" max="16383" man="1"/>
    <brk id="213" max="16383" man="1"/>
    <brk id="243" max="16383" man="1"/>
    <brk id="273" max="16383" man="1"/>
    <brk id="303" max="16383" man="1"/>
    <brk id="333" max="16383" man="1"/>
    <brk id="363" max="16383" man="1"/>
    <brk id="393" max="16383" man="1"/>
    <brk id="423" max="16383" man="1"/>
  </rowBreaks>
  <ignoredErrors>
    <ignoredError sqref="E448:I453" emptyCellReference="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301AA-49C8-47D1-874B-A239D635A186}">
  <sheetPr codeName="Sheet56"/>
  <dimension ref="B1:G13"/>
  <sheetViews>
    <sheetView showGridLines="0" zoomScaleNormal="100" zoomScaleSheetLayoutView="100" workbookViewId="0"/>
  </sheetViews>
  <sheetFormatPr defaultColWidth="9" defaultRowHeight="13.5"/>
  <cols>
    <col min="1" max="1" width="4.625" style="3" customWidth="1"/>
    <col min="2" max="2" width="30.625" style="3" customWidth="1"/>
    <col min="3" max="7" width="19.625" style="3" customWidth="1"/>
    <col min="8" max="16384" width="9" style="3"/>
  </cols>
  <sheetData>
    <row r="1" spans="2:7" ht="16.5" customHeight="1">
      <c r="B1" s="2" t="s">
        <v>361</v>
      </c>
      <c r="C1" s="295"/>
      <c r="D1" s="295"/>
      <c r="E1" s="295"/>
      <c r="F1" s="295"/>
      <c r="G1" s="295"/>
    </row>
    <row r="2" spans="2:7" ht="16.5" customHeight="1">
      <c r="B2" s="14" t="s">
        <v>245</v>
      </c>
      <c r="C2" s="295"/>
      <c r="D2" s="295"/>
      <c r="E2" s="295"/>
      <c r="F2" s="295"/>
      <c r="G2" s="295"/>
    </row>
    <row r="3" spans="2:7" ht="19.5" customHeight="1">
      <c r="B3" s="265"/>
      <c r="C3" s="296" t="s">
        <v>319</v>
      </c>
      <c r="D3" s="297" t="s">
        <v>320</v>
      </c>
      <c r="E3" s="297" t="s">
        <v>321</v>
      </c>
      <c r="F3" s="297" t="s">
        <v>322</v>
      </c>
      <c r="G3" s="297" t="s">
        <v>323</v>
      </c>
    </row>
    <row r="4" spans="2:7" ht="33" customHeight="1">
      <c r="B4" s="298" t="s">
        <v>324</v>
      </c>
      <c r="C4" s="388" t="s">
        <v>377</v>
      </c>
      <c r="D4" s="388" t="s">
        <v>403</v>
      </c>
      <c r="E4" s="388" t="s">
        <v>404</v>
      </c>
      <c r="F4" s="388" t="s">
        <v>405</v>
      </c>
      <c r="G4" s="388" t="s">
        <v>438</v>
      </c>
    </row>
    <row r="5" spans="2:7" ht="33" customHeight="1">
      <c r="B5" s="298" t="s">
        <v>325</v>
      </c>
      <c r="C5" s="388" t="s">
        <v>407</v>
      </c>
      <c r="D5" s="388" t="s">
        <v>408</v>
      </c>
      <c r="E5" s="388" t="s">
        <v>409</v>
      </c>
      <c r="F5" s="388" t="s">
        <v>411</v>
      </c>
      <c r="G5" s="388" t="s">
        <v>410</v>
      </c>
    </row>
    <row r="6" spans="2:7" ht="33" customHeight="1">
      <c r="B6" s="298" t="s">
        <v>328</v>
      </c>
      <c r="C6" s="388" t="s">
        <v>412</v>
      </c>
      <c r="D6" s="388" t="s">
        <v>413</v>
      </c>
      <c r="E6" s="388" t="s">
        <v>414</v>
      </c>
      <c r="F6" s="388" t="s">
        <v>506</v>
      </c>
      <c r="G6" s="388" t="s">
        <v>437</v>
      </c>
    </row>
    <row r="7" spans="2:7" ht="33" customHeight="1">
      <c r="B7" s="298" t="s">
        <v>131</v>
      </c>
      <c r="C7" s="388" t="s">
        <v>415</v>
      </c>
      <c r="D7" s="388" t="s">
        <v>416</v>
      </c>
      <c r="E7" s="388" t="s">
        <v>418</v>
      </c>
      <c r="F7" s="388" t="s">
        <v>417</v>
      </c>
      <c r="G7" s="388" t="s">
        <v>435</v>
      </c>
    </row>
    <row r="8" spans="2:7" ht="33" customHeight="1">
      <c r="B8" s="298" t="s">
        <v>326</v>
      </c>
      <c r="C8" s="388" t="s">
        <v>420</v>
      </c>
      <c r="D8" s="388" t="s">
        <v>421</v>
      </c>
      <c r="E8" s="388" t="s">
        <v>422</v>
      </c>
      <c r="F8" s="388" t="s">
        <v>449</v>
      </c>
      <c r="G8" s="388" t="s">
        <v>424</v>
      </c>
    </row>
    <row r="9" spans="2:7" ht="33" customHeight="1">
      <c r="B9" s="298" t="s">
        <v>327</v>
      </c>
      <c r="C9" s="389" t="s">
        <v>425</v>
      </c>
      <c r="D9" s="389" t="s">
        <v>427</v>
      </c>
      <c r="E9" s="389" t="s">
        <v>428</v>
      </c>
      <c r="F9" s="389" t="s">
        <v>426</v>
      </c>
      <c r="G9" s="389" t="s">
        <v>429</v>
      </c>
    </row>
    <row r="10" spans="2:7" ht="13.5" customHeight="1">
      <c r="B10" s="22" t="s">
        <v>225</v>
      </c>
    </row>
    <row r="11" spans="2:7" ht="13.5" customHeight="1">
      <c r="B11" s="74" t="s">
        <v>105</v>
      </c>
    </row>
    <row r="12" spans="2:7" ht="13.5" customHeight="1">
      <c r="B12" s="299" t="s">
        <v>226</v>
      </c>
    </row>
    <row r="13" spans="2:7">
      <c r="B13" s="295"/>
    </row>
  </sheetData>
  <phoneticPr fontId="4"/>
  <pageMargins left="0.70866141732283472" right="0.6692913385826772" top="0.74803149606299213" bottom="0.74803149606299213" header="0.31496062992125984" footer="0.31496062992125984"/>
  <pageSetup paperSize="8" scale="75" orientation="landscape" r:id="rId1"/>
  <headerFooter>
    <oddHeader>&amp;R&amp;"ＭＳ 明朝,標準"&amp;12 2-5.歯科医療費の状況</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3B506-5AB5-47F7-ADB7-86F1363305AC}">
  <sheetPr codeName="Sheet57"/>
  <dimension ref="B1:I61"/>
  <sheetViews>
    <sheetView showGridLines="0" zoomScaleNormal="100" zoomScaleSheetLayoutView="100" workbookViewId="0"/>
  </sheetViews>
  <sheetFormatPr defaultColWidth="9" defaultRowHeight="13.5"/>
  <cols>
    <col min="1" max="1" width="4.625" style="3" customWidth="1"/>
    <col min="2" max="2" width="3.25" style="3" customWidth="1"/>
    <col min="3" max="3" width="11.75" style="3" customWidth="1"/>
    <col min="4" max="4" width="30.625" style="3" customWidth="1"/>
    <col min="5" max="9" width="19.625" style="3" customWidth="1"/>
    <col min="10" max="16384" width="9" style="3"/>
  </cols>
  <sheetData>
    <row r="1" spans="2:9" ht="16.5" customHeight="1">
      <c r="B1" s="2" t="s">
        <v>361</v>
      </c>
      <c r="C1" s="295"/>
      <c r="D1" s="295"/>
      <c r="E1" s="295"/>
      <c r="F1" s="295"/>
      <c r="G1" s="295"/>
      <c r="H1" s="295"/>
      <c r="I1" s="295"/>
    </row>
    <row r="2" spans="2:9" ht="16.5" customHeight="1">
      <c r="B2" s="2" t="s">
        <v>248</v>
      </c>
      <c r="C2" s="295"/>
      <c r="D2" s="295"/>
      <c r="E2" s="295"/>
      <c r="F2" s="295"/>
      <c r="G2" s="295"/>
      <c r="H2" s="295"/>
      <c r="I2" s="295"/>
    </row>
    <row r="3" spans="2:9" ht="19.5" customHeight="1">
      <c r="B3" s="301"/>
      <c r="C3" s="302" t="s">
        <v>95</v>
      </c>
      <c r="D3" s="302"/>
      <c r="E3" s="296" t="s">
        <v>319</v>
      </c>
      <c r="F3" s="297" t="s">
        <v>320</v>
      </c>
      <c r="G3" s="297" t="s">
        <v>321</v>
      </c>
      <c r="H3" s="297" t="s">
        <v>322</v>
      </c>
      <c r="I3" s="297" t="s">
        <v>323</v>
      </c>
    </row>
    <row r="4" spans="2:9" ht="33" customHeight="1">
      <c r="B4" s="568">
        <v>1</v>
      </c>
      <c r="C4" s="571" t="s">
        <v>1</v>
      </c>
      <c r="D4" s="78" t="s">
        <v>324</v>
      </c>
      <c r="E4" s="388" t="s">
        <v>377</v>
      </c>
      <c r="F4" s="388" t="s">
        <v>404</v>
      </c>
      <c r="G4" s="388" t="s">
        <v>403</v>
      </c>
      <c r="H4" s="388" t="s">
        <v>405</v>
      </c>
      <c r="I4" s="388" t="s">
        <v>438</v>
      </c>
    </row>
    <row r="5" spans="2:9" ht="33" customHeight="1">
      <c r="B5" s="569"/>
      <c r="C5" s="572"/>
      <c r="D5" s="311" t="s">
        <v>325</v>
      </c>
      <c r="E5" s="388" t="s">
        <v>407</v>
      </c>
      <c r="F5" s="388" t="s">
        <v>409</v>
      </c>
      <c r="G5" s="388" t="s">
        <v>408</v>
      </c>
      <c r="H5" s="388" t="s">
        <v>411</v>
      </c>
      <c r="I5" s="388" t="s">
        <v>410</v>
      </c>
    </row>
    <row r="6" spans="2:9" ht="33" customHeight="1">
      <c r="B6" s="569"/>
      <c r="C6" s="572"/>
      <c r="D6" s="311" t="s">
        <v>328</v>
      </c>
      <c r="E6" s="388" t="s">
        <v>412</v>
      </c>
      <c r="F6" s="388" t="s">
        <v>413</v>
      </c>
      <c r="G6" s="388" t="s">
        <v>506</v>
      </c>
      <c r="H6" s="388" t="s">
        <v>432</v>
      </c>
      <c r="I6" s="388" t="s">
        <v>437</v>
      </c>
    </row>
    <row r="7" spans="2:9" ht="33" customHeight="1">
      <c r="B7" s="569"/>
      <c r="C7" s="572"/>
      <c r="D7" s="312" t="s">
        <v>131</v>
      </c>
      <c r="E7" s="388" t="s">
        <v>415</v>
      </c>
      <c r="F7" s="388" t="s">
        <v>416</v>
      </c>
      <c r="G7" s="388" t="s">
        <v>418</v>
      </c>
      <c r="H7" s="388" t="s">
        <v>417</v>
      </c>
      <c r="I7" s="388" t="s">
        <v>435</v>
      </c>
    </row>
    <row r="8" spans="2:9" ht="33" customHeight="1">
      <c r="B8" s="569"/>
      <c r="C8" s="572"/>
      <c r="D8" s="313" t="s">
        <v>326</v>
      </c>
      <c r="E8" s="388" t="s">
        <v>420</v>
      </c>
      <c r="F8" s="388" t="s">
        <v>421</v>
      </c>
      <c r="G8" s="388" t="s">
        <v>422</v>
      </c>
      <c r="H8" s="388" t="s">
        <v>449</v>
      </c>
      <c r="I8" s="388" t="s">
        <v>424</v>
      </c>
    </row>
    <row r="9" spans="2:9" ht="33" customHeight="1">
      <c r="B9" s="570"/>
      <c r="C9" s="573"/>
      <c r="D9" s="313" t="s">
        <v>329</v>
      </c>
      <c r="E9" s="388" t="s">
        <v>425</v>
      </c>
      <c r="F9" s="388" t="s">
        <v>427</v>
      </c>
      <c r="G9" s="388" t="s">
        <v>428</v>
      </c>
      <c r="H9" s="388" t="s">
        <v>426</v>
      </c>
      <c r="I9" s="388" t="s">
        <v>429</v>
      </c>
    </row>
    <row r="10" spans="2:9" ht="33" customHeight="1">
      <c r="B10" s="568">
        <v>2</v>
      </c>
      <c r="C10" s="571" t="s">
        <v>330</v>
      </c>
      <c r="D10" s="78" t="s">
        <v>324</v>
      </c>
      <c r="E10" s="388" t="s">
        <v>377</v>
      </c>
      <c r="F10" s="388" t="s">
        <v>404</v>
      </c>
      <c r="G10" s="388" t="s">
        <v>403</v>
      </c>
      <c r="H10" s="388" t="s">
        <v>405</v>
      </c>
      <c r="I10" s="388" t="s">
        <v>438</v>
      </c>
    </row>
    <row r="11" spans="2:9" ht="33" customHeight="1">
      <c r="B11" s="569"/>
      <c r="C11" s="572"/>
      <c r="D11" s="311" t="s">
        <v>325</v>
      </c>
      <c r="E11" s="388" t="s">
        <v>407</v>
      </c>
      <c r="F11" s="388" t="s">
        <v>409</v>
      </c>
      <c r="G11" s="388" t="s">
        <v>408</v>
      </c>
      <c r="H11" s="388" t="s">
        <v>411</v>
      </c>
      <c r="I11" s="388" t="s">
        <v>410</v>
      </c>
    </row>
    <row r="12" spans="2:9" ht="33" customHeight="1">
      <c r="B12" s="569"/>
      <c r="C12" s="572"/>
      <c r="D12" s="311" t="s">
        <v>328</v>
      </c>
      <c r="E12" s="388" t="s">
        <v>412</v>
      </c>
      <c r="F12" s="388" t="s">
        <v>413</v>
      </c>
      <c r="G12" s="388" t="s">
        <v>432</v>
      </c>
      <c r="H12" s="388" t="s">
        <v>506</v>
      </c>
      <c r="I12" s="388" t="s">
        <v>414</v>
      </c>
    </row>
    <row r="13" spans="2:9" ht="33" customHeight="1">
      <c r="B13" s="569"/>
      <c r="C13" s="572"/>
      <c r="D13" s="312" t="s">
        <v>131</v>
      </c>
      <c r="E13" s="388" t="s">
        <v>415</v>
      </c>
      <c r="F13" s="388" t="s">
        <v>416</v>
      </c>
      <c r="G13" s="388" t="s">
        <v>418</v>
      </c>
      <c r="H13" s="388" t="s">
        <v>417</v>
      </c>
      <c r="I13" s="388" t="s">
        <v>435</v>
      </c>
    </row>
    <row r="14" spans="2:9" ht="33" customHeight="1">
      <c r="B14" s="569"/>
      <c r="C14" s="572"/>
      <c r="D14" s="313" t="s">
        <v>326</v>
      </c>
      <c r="E14" s="388" t="s">
        <v>420</v>
      </c>
      <c r="F14" s="388" t="s">
        <v>421</v>
      </c>
      <c r="G14" s="388" t="s">
        <v>422</v>
      </c>
      <c r="H14" s="388" t="s">
        <v>449</v>
      </c>
      <c r="I14" s="388" t="s">
        <v>424</v>
      </c>
    </row>
    <row r="15" spans="2:9" ht="33" customHeight="1">
      <c r="B15" s="570"/>
      <c r="C15" s="573"/>
      <c r="D15" s="313" t="s">
        <v>329</v>
      </c>
      <c r="E15" s="388" t="s">
        <v>425</v>
      </c>
      <c r="F15" s="388" t="s">
        <v>428</v>
      </c>
      <c r="G15" s="388" t="s">
        <v>427</v>
      </c>
      <c r="H15" s="388" t="s">
        <v>426</v>
      </c>
      <c r="I15" s="388" t="s">
        <v>429</v>
      </c>
    </row>
    <row r="16" spans="2:9" ht="33" customHeight="1">
      <c r="B16" s="568">
        <v>3</v>
      </c>
      <c r="C16" s="571" t="s">
        <v>331</v>
      </c>
      <c r="D16" s="78" t="s">
        <v>324</v>
      </c>
      <c r="E16" s="388" t="s">
        <v>377</v>
      </c>
      <c r="F16" s="388" t="s">
        <v>403</v>
      </c>
      <c r="G16" s="388" t="s">
        <v>404</v>
      </c>
      <c r="H16" s="388" t="s">
        <v>405</v>
      </c>
      <c r="I16" s="388" t="s">
        <v>438</v>
      </c>
    </row>
    <row r="17" spans="2:9" ht="33" customHeight="1">
      <c r="B17" s="569"/>
      <c r="C17" s="572"/>
      <c r="D17" s="311" t="s">
        <v>325</v>
      </c>
      <c r="E17" s="388" t="s">
        <v>407</v>
      </c>
      <c r="F17" s="388" t="s">
        <v>408</v>
      </c>
      <c r="G17" s="388" t="s">
        <v>409</v>
      </c>
      <c r="H17" s="388" t="s">
        <v>411</v>
      </c>
      <c r="I17" s="388" t="s">
        <v>410</v>
      </c>
    </row>
    <row r="18" spans="2:9" ht="33" customHeight="1">
      <c r="B18" s="569"/>
      <c r="C18" s="572"/>
      <c r="D18" s="311" t="s">
        <v>328</v>
      </c>
      <c r="E18" s="388" t="s">
        <v>412</v>
      </c>
      <c r="F18" s="388" t="s">
        <v>413</v>
      </c>
      <c r="G18" s="388" t="s">
        <v>414</v>
      </c>
      <c r="H18" s="388" t="s">
        <v>432</v>
      </c>
      <c r="I18" s="388" t="s">
        <v>437</v>
      </c>
    </row>
    <row r="19" spans="2:9" ht="33" customHeight="1">
      <c r="B19" s="569"/>
      <c r="C19" s="572"/>
      <c r="D19" s="312" t="s">
        <v>131</v>
      </c>
      <c r="E19" s="388" t="s">
        <v>415</v>
      </c>
      <c r="F19" s="388" t="s">
        <v>416</v>
      </c>
      <c r="G19" s="388" t="s">
        <v>418</v>
      </c>
      <c r="H19" s="388" t="s">
        <v>417</v>
      </c>
      <c r="I19" s="388" t="s">
        <v>435</v>
      </c>
    </row>
    <row r="20" spans="2:9" ht="33" customHeight="1">
      <c r="B20" s="569"/>
      <c r="C20" s="572"/>
      <c r="D20" s="313" t="s">
        <v>326</v>
      </c>
      <c r="E20" s="388" t="s">
        <v>420</v>
      </c>
      <c r="F20" s="388" t="s">
        <v>421</v>
      </c>
      <c r="G20" s="388" t="s">
        <v>422</v>
      </c>
      <c r="H20" s="388" t="s">
        <v>449</v>
      </c>
      <c r="I20" s="388" t="s">
        <v>487</v>
      </c>
    </row>
    <row r="21" spans="2:9" ht="33" customHeight="1">
      <c r="B21" s="570"/>
      <c r="C21" s="573"/>
      <c r="D21" s="313" t="s">
        <v>329</v>
      </c>
      <c r="E21" s="388" t="s">
        <v>425</v>
      </c>
      <c r="F21" s="388" t="s">
        <v>427</v>
      </c>
      <c r="G21" s="388" t="s">
        <v>426</v>
      </c>
      <c r="H21" s="388" t="s">
        <v>428</v>
      </c>
      <c r="I21" s="388" t="s">
        <v>429</v>
      </c>
    </row>
    <row r="22" spans="2:9" ht="33" customHeight="1">
      <c r="B22" s="568">
        <v>4</v>
      </c>
      <c r="C22" s="571" t="s">
        <v>332</v>
      </c>
      <c r="D22" s="78" t="s">
        <v>324</v>
      </c>
      <c r="E22" s="388" t="s">
        <v>377</v>
      </c>
      <c r="F22" s="388" t="s">
        <v>403</v>
      </c>
      <c r="G22" s="388" t="s">
        <v>404</v>
      </c>
      <c r="H22" s="388" t="s">
        <v>406</v>
      </c>
      <c r="I22" s="388" t="s">
        <v>405</v>
      </c>
    </row>
    <row r="23" spans="2:9" ht="33" customHeight="1">
      <c r="B23" s="569"/>
      <c r="C23" s="572"/>
      <c r="D23" s="311" t="s">
        <v>325</v>
      </c>
      <c r="E23" s="388" t="s">
        <v>407</v>
      </c>
      <c r="F23" s="388" t="s">
        <v>411</v>
      </c>
      <c r="G23" s="388" t="s">
        <v>409</v>
      </c>
      <c r="H23" s="388" t="s">
        <v>408</v>
      </c>
      <c r="I23" s="388" t="s">
        <v>410</v>
      </c>
    </row>
    <row r="24" spans="2:9" ht="33" customHeight="1">
      <c r="B24" s="569"/>
      <c r="C24" s="572"/>
      <c r="D24" s="311" t="s">
        <v>328</v>
      </c>
      <c r="E24" s="388" t="s">
        <v>412</v>
      </c>
      <c r="F24" s="388" t="s">
        <v>413</v>
      </c>
      <c r="G24" s="388" t="s">
        <v>506</v>
      </c>
      <c r="H24" s="388" t="s">
        <v>437</v>
      </c>
      <c r="I24" s="388" t="s">
        <v>434</v>
      </c>
    </row>
    <row r="25" spans="2:9" ht="33" customHeight="1">
      <c r="B25" s="569"/>
      <c r="C25" s="572"/>
      <c r="D25" s="312" t="s">
        <v>131</v>
      </c>
      <c r="E25" s="388" t="s">
        <v>415</v>
      </c>
      <c r="F25" s="388" t="s">
        <v>416</v>
      </c>
      <c r="G25" s="388" t="s">
        <v>418</v>
      </c>
      <c r="H25" s="388" t="s">
        <v>417</v>
      </c>
      <c r="I25" s="388" t="s">
        <v>435</v>
      </c>
    </row>
    <row r="26" spans="2:9" ht="33" customHeight="1">
      <c r="B26" s="569"/>
      <c r="C26" s="572"/>
      <c r="D26" s="313" t="s">
        <v>326</v>
      </c>
      <c r="E26" s="388" t="s">
        <v>420</v>
      </c>
      <c r="F26" s="388" t="s">
        <v>421</v>
      </c>
      <c r="G26" s="388" t="s">
        <v>422</v>
      </c>
      <c r="H26" s="388" t="s">
        <v>449</v>
      </c>
      <c r="I26" s="388" t="s">
        <v>424</v>
      </c>
    </row>
    <row r="27" spans="2:9" ht="33" customHeight="1">
      <c r="B27" s="570"/>
      <c r="C27" s="573"/>
      <c r="D27" s="313" t="s">
        <v>329</v>
      </c>
      <c r="E27" s="388" t="s">
        <v>425</v>
      </c>
      <c r="F27" s="388" t="s">
        <v>427</v>
      </c>
      <c r="G27" s="388" t="s">
        <v>428</v>
      </c>
      <c r="H27" s="388" t="s">
        <v>436</v>
      </c>
      <c r="I27" s="388" t="s">
        <v>464</v>
      </c>
    </row>
    <row r="28" spans="2:9" ht="33" customHeight="1">
      <c r="B28" s="568">
        <v>5</v>
      </c>
      <c r="C28" s="571" t="s">
        <v>333</v>
      </c>
      <c r="D28" s="78" t="s">
        <v>324</v>
      </c>
      <c r="E28" s="388" t="s">
        <v>377</v>
      </c>
      <c r="F28" s="388" t="s">
        <v>403</v>
      </c>
      <c r="G28" s="388" t="s">
        <v>404</v>
      </c>
      <c r="H28" s="388" t="s">
        <v>438</v>
      </c>
      <c r="I28" s="388" t="s">
        <v>406</v>
      </c>
    </row>
    <row r="29" spans="2:9" ht="33" customHeight="1">
      <c r="B29" s="569"/>
      <c r="C29" s="572"/>
      <c r="D29" s="311" t="s">
        <v>325</v>
      </c>
      <c r="E29" s="388" t="s">
        <v>407</v>
      </c>
      <c r="F29" s="388" t="s">
        <v>408</v>
      </c>
      <c r="G29" s="388" t="s">
        <v>411</v>
      </c>
      <c r="H29" s="388" t="s">
        <v>409</v>
      </c>
      <c r="I29" s="388" t="s">
        <v>410</v>
      </c>
    </row>
    <row r="30" spans="2:9" ht="33" customHeight="1">
      <c r="B30" s="569"/>
      <c r="C30" s="572"/>
      <c r="D30" s="311" t="s">
        <v>328</v>
      </c>
      <c r="E30" s="388" t="s">
        <v>412</v>
      </c>
      <c r="F30" s="388" t="s">
        <v>413</v>
      </c>
      <c r="G30" s="388" t="s">
        <v>414</v>
      </c>
      <c r="H30" s="388" t="s">
        <v>432</v>
      </c>
      <c r="I30" s="388" t="s">
        <v>437</v>
      </c>
    </row>
    <row r="31" spans="2:9" ht="33" customHeight="1">
      <c r="B31" s="569"/>
      <c r="C31" s="572"/>
      <c r="D31" s="312" t="s">
        <v>131</v>
      </c>
      <c r="E31" s="388" t="s">
        <v>415</v>
      </c>
      <c r="F31" s="388" t="s">
        <v>416</v>
      </c>
      <c r="G31" s="388" t="s">
        <v>418</v>
      </c>
      <c r="H31" s="388" t="s">
        <v>417</v>
      </c>
      <c r="I31" s="388" t="s">
        <v>435</v>
      </c>
    </row>
    <row r="32" spans="2:9" ht="33" customHeight="1">
      <c r="B32" s="569"/>
      <c r="C32" s="572"/>
      <c r="D32" s="313" t="s">
        <v>326</v>
      </c>
      <c r="E32" s="388" t="s">
        <v>420</v>
      </c>
      <c r="F32" s="388" t="s">
        <v>421</v>
      </c>
      <c r="G32" s="388" t="s">
        <v>422</v>
      </c>
      <c r="H32" s="388" t="s">
        <v>449</v>
      </c>
      <c r="I32" s="388" t="s">
        <v>487</v>
      </c>
    </row>
    <row r="33" spans="2:9" ht="33" customHeight="1">
      <c r="B33" s="570"/>
      <c r="C33" s="573"/>
      <c r="D33" s="315" t="s">
        <v>329</v>
      </c>
      <c r="E33" s="389" t="s">
        <v>425</v>
      </c>
      <c r="F33" s="389" t="s">
        <v>427</v>
      </c>
      <c r="G33" s="389" t="s">
        <v>428</v>
      </c>
      <c r="H33" s="389" t="s">
        <v>426</v>
      </c>
      <c r="I33" s="389" t="s">
        <v>429</v>
      </c>
    </row>
    <row r="34" spans="2:9" ht="33" customHeight="1">
      <c r="B34" s="568">
        <v>6</v>
      </c>
      <c r="C34" s="571" t="s">
        <v>334</v>
      </c>
      <c r="D34" s="78" t="s">
        <v>324</v>
      </c>
      <c r="E34" s="388" t="s">
        <v>377</v>
      </c>
      <c r="F34" s="388" t="s">
        <v>403</v>
      </c>
      <c r="G34" s="388" t="s">
        <v>406</v>
      </c>
      <c r="H34" s="388" t="s">
        <v>404</v>
      </c>
      <c r="I34" s="388" t="s">
        <v>405</v>
      </c>
    </row>
    <row r="35" spans="2:9" ht="33" customHeight="1">
      <c r="B35" s="569"/>
      <c r="C35" s="572"/>
      <c r="D35" s="311" t="s">
        <v>325</v>
      </c>
      <c r="E35" s="388" t="s">
        <v>407</v>
      </c>
      <c r="F35" s="388" t="s">
        <v>409</v>
      </c>
      <c r="G35" s="388" t="s">
        <v>411</v>
      </c>
      <c r="H35" s="388" t="s">
        <v>408</v>
      </c>
      <c r="I35" s="388" t="s">
        <v>410</v>
      </c>
    </row>
    <row r="36" spans="2:9" ht="33" customHeight="1">
      <c r="B36" s="569"/>
      <c r="C36" s="572"/>
      <c r="D36" s="311" t="s">
        <v>328</v>
      </c>
      <c r="E36" s="388" t="s">
        <v>412</v>
      </c>
      <c r="F36" s="388" t="s">
        <v>413</v>
      </c>
      <c r="G36" s="388" t="s">
        <v>414</v>
      </c>
      <c r="H36" s="388" t="s">
        <v>432</v>
      </c>
      <c r="I36" s="388" t="s">
        <v>437</v>
      </c>
    </row>
    <row r="37" spans="2:9" ht="33" customHeight="1">
      <c r="B37" s="569"/>
      <c r="C37" s="572"/>
      <c r="D37" s="312" t="s">
        <v>131</v>
      </c>
      <c r="E37" s="388" t="s">
        <v>415</v>
      </c>
      <c r="F37" s="388" t="s">
        <v>416</v>
      </c>
      <c r="G37" s="388" t="s">
        <v>418</v>
      </c>
      <c r="H37" s="388" t="s">
        <v>417</v>
      </c>
      <c r="I37" s="388" t="s">
        <v>435</v>
      </c>
    </row>
    <row r="38" spans="2:9" ht="33" customHeight="1">
      <c r="B38" s="569"/>
      <c r="C38" s="572"/>
      <c r="D38" s="313" t="s">
        <v>326</v>
      </c>
      <c r="E38" s="388" t="s">
        <v>420</v>
      </c>
      <c r="F38" s="388" t="s">
        <v>421</v>
      </c>
      <c r="G38" s="388" t="s">
        <v>422</v>
      </c>
      <c r="H38" s="388" t="s">
        <v>424</v>
      </c>
      <c r="I38" s="388" t="s">
        <v>449</v>
      </c>
    </row>
    <row r="39" spans="2:9" ht="33" customHeight="1">
      <c r="B39" s="570"/>
      <c r="C39" s="573"/>
      <c r="D39" s="313" t="s">
        <v>329</v>
      </c>
      <c r="E39" s="388" t="s">
        <v>425</v>
      </c>
      <c r="F39" s="388" t="s">
        <v>428</v>
      </c>
      <c r="G39" s="388" t="s">
        <v>427</v>
      </c>
      <c r="H39" s="388" t="s">
        <v>426</v>
      </c>
      <c r="I39" s="388" t="s">
        <v>429</v>
      </c>
    </row>
    <row r="40" spans="2:9" ht="33" customHeight="1">
      <c r="B40" s="568">
        <v>7</v>
      </c>
      <c r="C40" s="571" t="s">
        <v>335</v>
      </c>
      <c r="D40" s="78" t="s">
        <v>324</v>
      </c>
      <c r="E40" s="388" t="s">
        <v>377</v>
      </c>
      <c r="F40" s="388" t="s">
        <v>403</v>
      </c>
      <c r="G40" s="388" t="s">
        <v>404</v>
      </c>
      <c r="H40" s="388" t="s">
        <v>405</v>
      </c>
      <c r="I40" s="388" t="s">
        <v>438</v>
      </c>
    </row>
    <row r="41" spans="2:9" ht="33" customHeight="1">
      <c r="B41" s="569"/>
      <c r="C41" s="572"/>
      <c r="D41" s="311" t="s">
        <v>325</v>
      </c>
      <c r="E41" s="388" t="s">
        <v>407</v>
      </c>
      <c r="F41" s="388" t="s">
        <v>408</v>
      </c>
      <c r="G41" s="388" t="s">
        <v>411</v>
      </c>
      <c r="H41" s="388" t="s">
        <v>409</v>
      </c>
      <c r="I41" s="388" t="s">
        <v>410</v>
      </c>
    </row>
    <row r="42" spans="2:9" ht="33" customHeight="1">
      <c r="B42" s="569"/>
      <c r="C42" s="572"/>
      <c r="D42" s="311" t="s">
        <v>328</v>
      </c>
      <c r="E42" s="388" t="s">
        <v>412</v>
      </c>
      <c r="F42" s="388" t="s">
        <v>413</v>
      </c>
      <c r="G42" s="388" t="s">
        <v>414</v>
      </c>
      <c r="H42" s="388" t="s">
        <v>506</v>
      </c>
      <c r="I42" s="388" t="s">
        <v>437</v>
      </c>
    </row>
    <row r="43" spans="2:9" ht="33" customHeight="1">
      <c r="B43" s="569"/>
      <c r="C43" s="572"/>
      <c r="D43" s="312" t="s">
        <v>131</v>
      </c>
      <c r="E43" s="388" t="s">
        <v>415</v>
      </c>
      <c r="F43" s="388" t="s">
        <v>416</v>
      </c>
      <c r="G43" s="388" t="s">
        <v>418</v>
      </c>
      <c r="H43" s="388" t="s">
        <v>435</v>
      </c>
      <c r="I43" s="388" t="s">
        <v>417</v>
      </c>
    </row>
    <row r="44" spans="2:9" ht="33" customHeight="1">
      <c r="B44" s="569"/>
      <c r="C44" s="572"/>
      <c r="D44" s="313" t="s">
        <v>326</v>
      </c>
      <c r="E44" s="388" t="s">
        <v>420</v>
      </c>
      <c r="F44" s="388" t="s">
        <v>421</v>
      </c>
      <c r="G44" s="388" t="s">
        <v>422</v>
      </c>
      <c r="H44" s="388" t="s">
        <v>449</v>
      </c>
      <c r="I44" s="388" t="s">
        <v>487</v>
      </c>
    </row>
    <row r="45" spans="2:9" ht="33" customHeight="1">
      <c r="B45" s="570"/>
      <c r="C45" s="573"/>
      <c r="D45" s="313" t="s">
        <v>329</v>
      </c>
      <c r="E45" s="388" t="s">
        <v>425</v>
      </c>
      <c r="F45" s="388" t="s">
        <v>428</v>
      </c>
      <c r="G45" s="388" t="s">
        <v>427</v>
      </c>
      <c r="H45" s="388" t="s">
        <v>426</v>
      </c>
      <c r="I45" s="388" t="s">
        <v>429</v>
      </c>
    </row>
    <row r="46" spans="2:9" ht="33" customHeight="1">
      <c r="B46" s="568">
        <v>8</v>
      </c>
      <c r="C46" s="571" t="s">
        <v>336</v>
      </c>
      <c r="D46" s="78" t="s">
        <v>324</v>
      </c>
      <c r="E46" s="388" t="s">
        <v>377</v>
      </c>
      <c r="F46" s="388" t="s">
        <v>403</v>
      </c>
      <c r="G46" s="388" t="s">
        <v>404</v>
      </c>
      <c r="H46" s="388" t="s">
        <v>405</v>
      </c>
      <c r="I46" s="388" t="s">
        <v>438</v>
      </c>
    </row>
    <row r="47" spans="2:9" ht="33" customHeight="1">
      <c r="B47" s="569"/>
      <c r="C47" s="572"/>
      <c r="D47" s="311" t="s">
        <v>325</v>
      </c>
      <c r="E47" s="388" t="s">
        <v>407</v>
      </c>
      <c r="F47" s="388" t="s">
        <v>408</v>
      </c>
      <c r="G47" s="388" t="s">
        <v>411</v>
      </c>
      <c r="H47" s="388" t="s">
        <v>409</v>
      </c>
      <c r="I47" s="388" t="s">
        <v>410</v>
      </c>
    </row>
    <row r="48" spans="2:9" ht="33" customHeight="1">
      <c r="B48" s="569"/>
      <c r="C48" s="572"/>
      <c r="D48" s="311" t="s">
        <v>328</v>
      </c>
      <c r="E48" s="388" t="s">
        <v>412</v>
      </c>
      <c r="F48" s="388" t="s">
        <v>413</v>
      </c>
      <c r="G48" s="388" t="s">
        <v>437</v>
      </c>
      <c r="H48" s="388" t="s">
        <v>506</v>
      </c>
      <c r="I48" s="388" t="s">
        <v>414</v>
      </c>
    </row>
    <row r="49" spans="2:9" ht="33" customHeight="1">
      <c r="B49" s="569"/>
      <c r="C49" s="572"/>
      <c r="D49" s="312" t="s">
        <v>131</v>
      </c>
      <c r="E49" s="388" t="s">
        <v>415</v>
      </c>
      <c r="F49" s="388" t="s">
        <v>416</v>
      </c>
      <c r="G49" s="388" t="s">
        <v>418</v>
      </c>
      <c r="H49" s="388" t="s">
        <v>417</v>
      </c>
      <c r="I49" s="388" t="s">
        <v>435</v>
      </c>
    </row>
    <row r="50" spans="2:9" ht="33" customHeight="1">
      <c r="B50" s="569"/>
      <c r="C50" s="572"/>
      <c r="D50" s="313" t="s">
        <v>326</v>
      </c>
      <c r="E50" s="388" t="s">
        <v>420</v>
      </c>
      <c r="F50" s="388" t="s">
        <v>421</v>
      </c>
      <c r="G50" s="388" t="s">
        <v>422</v>
      </c>
      <c r="H50" s="388" t="s">
        <v>424</v>
      </c>
      <c r="I50" s="388" t="s">
        <v>449</v>
      </c>
    </row>
    <row r="51" spans="2:9" ht="33" customHeight="1" thickBot="1">
      <c r="B51" s="569"/>
      <c r="C51" s="572"/>
      <c r="D51" s="313" t="s">
        <v>329</v>
      </c>
      <c r="E51" s="388" t="s">
        <v>425</v>
      </c>
      <c r="F51" s="388" t="s">
        <v>427</v>
      </c>
      <c r="G51" s="388" t="s">
        <v>426</v>
      </c>
      <c r="H51" s="388" t="s">
        <v>428</v>
      </c>
      <c r="I51" s="388" t="s">
        <v>429</v>
      </c>
    </row>
    <row r="52" spans="2:9" ht="33" customHeight="1" thickTop="1">
      <c r="B52" s="574" t="s">
        <v>337</v>
      </c>
      <c r="C52" s="575"/>
      <c r="D52" s="314" t="s">
        <v>324</v>
      </c>
      <c r="E52" s="387" t="str">
        <f>中分類別歯科患者数上位5疾病!C4</f>
        <v>う蝕</v>
      </c>
      <c r="F52" s="387" t="str">
        <f>中分類別歯科患者数上位5疾病!D4</f>
        <v>う蝕処置済み歯</v>
      </c>
      <c r="G52" s="387" t="str">
        <f>中分類別歯科患者数上位5疾病!E4</f>
        <v>う蝕第２度</v>
      </c>
      <c r="H52" s="387" t="str">
        <f>中分類別歯科患者数上位5疾病!F4</f>
        <v>根充済み</v>
      </c>
      <c r="I52" s="387" t="str">
        <f>中分類別歯科患者数上位5疾病!G4</f>
        <v>う蝕第４度</v>
      </c>
    </row>
    <row r="53" spans="2:9" ht="33" customHeight="1">
      <c r="B53" s="576"/>
      <c r="C53" s="577"/>
      <c r="D53" s="311" t="s">
        <v>325</v>
      </c>
      <c r="E53" s="388" t="str">
        <f>中分類別歯科患者数上位5疾病!C5</f>
        <v>歯周炎</v>
      </c>
      <c r="F53" s="388" t="str">
        <f>中分類別歯科患者数上位5疾病!D5</f>
        <v>慢性歯周炎</v>
      </c>
      <c r="G53" s="388" t="str">
        <f>中分類別歯科患者数上位5疾病!E5</f>
        <v>慢性辺縁性歯周炎急性発作</v>
      </c>
      <c r="H53" s="388" t="str">
        <f>中分類別歯科患者数上位5疾病!F5</f>
        <v>歯肉膿瘍</v>
      </c>
      <c r="I53" s="388" t="str">
        <f>中分類別歯科患者数上位5疾病!G5</f>
        <v>慢性辺縁性歯周炎中等度</v>
      </c>
    </row>
    <row r="54" spans="2:9" ht="33" customHeight="1">
      <c r="B54" s="576"/>
      <c r="C54" s="577"/>
      <c r="D54" s="311" t="s">
        <v>328</v>
      </c>
      <c r="E54" s="388" t="str">
        <f>中分類別歯科患者数上位5疾病!C6</f>
        <v>欠損歯</v>
      </c>
      <c r="F54" s="388" t="str">
        <f>中分類別歯科患者数上位5疾病!D6</f>
        <v>根尖性歯周炎</v>
      </c>
      <c r="G54" s="388" t="str">
        <f>中分類別歯科患者数上位5疾病!E6</f>
        <v>歯髄炎</v>
      </c>
      <c r="H54" s="388" t="str">
        <f>中分類別歯科患者数上位5疾病!F6</f>
        <v>欠損歯･裏装</v>
      </c>
      <c r="I54" s="388" t="str">
        <f>中分類別歯科患者数上位5疾病!G6</f>
        <v>義歯床下粘膜異常</v>
      </c>
    </row>
    <row r="55" spans="2:9" ht="33" customHeight="1">
      <c r="B55" s="576"/>
      <c r="C55" s="577"/>
      <c r="D55" s="312" t="s">
        <v>131</v>
      </c>
      <c r="E55" s="388" t="str">
        <f>中分類別歯科患者数上位5疾病!C7</f>
        <v>口腔褥瘡性潰瘍</v>
      </c>
      <c r="F55" s="388" t="str">
        <f>中分類別歯科患者数上位5疾病!D7</f>
        <v>口内炎</v>
      </c>
      <c r="G55" s="388" t="str">
        <f>中分類別歯科患者数上位5疾病!E7</f>
        <v>アフタ性口内炎</v>
      </c>
      <c r="H55" s="388" t="str">
        <f>中分類別歯科患者数上位5疾病!F7</f>
        <v>口腔乾燥症</v>
      </c>
      <c r="I55" s="388" t="str">
        <f>中分類別歯科患者数上位5疾病!G7</f>
        <v>義歯性潰瘍</v>
      </c>
    </row>
    <row r="56" spans="2:9" ht="33" customHeight="1">
      <c r="B56" s="576"/>
      <c r="C56" s="577"/>
      <c r="D56" s="313" t="s">
        <v>326</v>
      </c>
      <c r="E56" s="388" t="str">
        <f>中分類別歯科患者数上位5疾病!C8</f>
        <v>義歯不適合</v>
      </c>
      <c r="F56" s="388" t="str">
        <f>中分類別歯科患者数上位5疾病!D8</f>
        <v>義歯破損</v>
      </c>
      <c r="G56" s="388" t="str">
        <f>中分類別歯科患者数上位5疾病!E8</f>
        <v>全部金属冠不適合</v>
      </c>
      <c r="H56" s="388" t="str">
        <f>中分類別歯科患者数上位5疾病!F8</f>
        <v>全部金属冠脱離</v>
      </c>
      <c r="I56" s="388" t="str">
        <f>中分類別歯科患者数上位5疾病!G8</f>
        <v>ブリッジ不適合</v>
      </c>
    </row>
    <row r="57" spans="2:9" ht="33" customHeight="1">
      <c r="B57" s="578"/>
      <c r="C57" s="579"/>
      <c r="D57" s="315" t="s">
        <v>329</v>
      </c>
      <c r="E57" s="389" t="str">
        <f>中分類別歯科患者数上位5疾病!C9</f>
        <v>口腔機能低下症</v>
      </c>
      <c r="F57" s="389" t="str">
        <f>中分類別歯科患者数上位5疾病!D9</f>
        <v>歯ぎしり</v>
      </c>
      <c r="G57" s="389" t="str">
        <f>中分類別歯科患者数上位5疾病!E9</f>
        <v>周術期口腔機能管理中</v>
      </c>
      <c r="H57" s="389" t="str">
        <f>中分類別歯科患者数上位5疾病!F9</f>
        <v>摂食機能障害</v>
      </c>
      <c r="I57" s="389" t="str">
        <f>中分類別歯科患者数上位5疾病!G9</f>
        <v>口腔カンジダ症</v>
      </c>
    </row>
    <row r="58" spans="2:9">
      <c r="B58" s="299"/>
    </row>
    <row r="59" spans="2:9">
      <c r="B59" s="299"/>
    </row>
    <row r="60" spans="2:9">
      <c r="B60" s="300"/>
    </row>
    <row r="61" spans="2:9">
      <c r="B61" s="295"/>
    </row>
  </sheetData>
  <mergeCells count="17">
    <mergeCell ref="B4:B9"/>
    <mergeCell ref="C4:C9"/>
    <mergeCell ref="B10:B15"/>
    <mergeCell ref="C10:C15"/>
    <mergeCell ref="B16:B21"/>
    <mergeCell ref="C16:C21"/>
    <mergeCell ref="B22:B27"/>
    <mergeCell ref="C22:C27"/>
    <mergeCell ref="B28:B33"/>
    <mergeCell ref="C28:C33"/>
    <mergeCell ref="B34:B39"/>
    <mergeCell ref="C34:C39"/>
    <mergeCell ref="B40:B45"/>
    <mergeCell ref="C40:C45"/>
    <mergeCell ref="B46:B51"/>
    <mergeCell ref="C46:C51"/>
    <mergeCell ref="B52:C57"/>
  </mergeCells>
  <phoneticPr fontId="4"/>
  <pageMargins left="0.70866141732283472" right="0.6692913385826772" top="0.74803149606299213" bottom="0.74803149606299213" header="0.31496062992125984" footer="0.31496062992125984"/>
  <pageSetup paperSize="8" scale="75" orientation="landscape" r:id="rId1"/>
  <headerFooter>
    <oddHeader>&amp;R&amp;"ＭＳ 明朝,標準"&amp;12 2-5.歯科医療費の状況</oddHeader>
  </headerFooter>
  <rowBreaks count="1" manualBreakCount="1">
    <brk id="33" max="16383" man="1"/>
  </rowBreaks>
  <ignoredErrors>
    <ignoredError sqref="E52:I57" emptyCellReference="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26C79-B527-4B07-A2CC-D73C6706B5D9}">
  <sheetPr codeName="Sheet58"/>
  <dimension ref="B1:J457"/>
  <sheetViews>
    <sheetView showGridLines="0" zoomScaleNormal="100" zoomScaleSheetLayoutView="100" workbookViewId="0"/>
  </sheetViews>
  <sheetFormatPr defaultColWidth="9" defaultRowHeight="13.5"/>
  <cols>
    <col min="1" max="1" width="4.625" style="3" customWidth="1"/>
    <col min="2" max="2" width="3.25" style="3" customWidth="1"/>
    <col min="3" max="3" width="11.75" style="3" customWidth="1"/>
    <col min="4" max="4" width="30.625" style="3" customWidth="1"/>
    <col min="5" max="9" width="19.625" style="3" customWidth="1"/>
    <col min="10" max="16384" width="9" style="3"/>
  </cols>
  <sheetData>
    <row r="1" spans="2:9" ht="16.5" customHeight="1">
      <c r="B1" s="2" t="s">
        <v>361</v>
      </c>
      <c r="C1" s="295"/>
      <c r="D1" s="295"/>
      <c r="E1" s="295"/>
      <c r="F1" s="295"/>
      <c r="G1" s="295"/>
      <c r="H1" s="295"/>
      <c r="I1" s="295"/>
    </row>
    <row r="2" spans="2:9" ht="16.5" customHeight="1">
      <c r="B2" s="2" t="s">
        <v>360</v>
      </c>
      <c r="C2" s="295"/>
      <c r="D2" s="295"/>
      <c r="E2" s="295"/>
      <c r="F2" s="295"/>
      <c r="G2" s="295"/>
      <c r="H2" s="295"/>
      <c r="I2" s="295"/>
    </row>
    <row r="3" spans="2:9" ht="19.5" customHeight="1">
      <c r="B3" s="301"/>
      <c r="C3" s="302" t="s">
        <v>309</v>
      </c>
      <c r="D3" s="302"/>
      <c r="E3" s="296" t="s">
        <v>319</v>
      </c>
      <c r="F3" s="297" t="s">
        <v>320</v>
      </c>
      <c r="G3" s="297" t="s">
        <v>321</v>
      </c>
      <c r="H3" s="297" t="s">
        <v>322</v>
      </c>
      <c r="I3" s="297" t="s">
        <v>323</v>
      </c>
    </row>
    <row r="4" spans="2:9" ht="33" customHeight="1">
      <c r="B4" s="568">
        <v>1</v>
      </c>
      <c r="C4" s="571" t="s">
        <v>58</v>
      </c>
      <c r="D4" s="78" t="s">
        <v>324</v>
      </c>
      <c r="E4" s="388" t="s">
        <v>377</v>
      </c>
      <c r="F4" s="388" t="s">
        <v>403</v>
      </c>
      <c r="G4" s="388" t="s">
        <v>404</v>
      </c>
      <c r="H4" s="388" t="s">
        <v>405</v>
      </c>
      <c r="I4" s="388" t="s">
        <v>438</v>
      </c>
    </row>
    <row r="5" spans="2:9" ht="33" customHeight="1">
      <c r="B5" s="569"/>
      <c r="C5" s="572"/>
      <c r="D5" s="311" t="s">
        <v>325</v>
      </c>
      <c r="E5" s="388" t="s">
        <v>407</v>
      </c>
      <c r="F5" s="388" t="s">
        <v>408</v>
      </c>
      <c r="G5" s="388" t="s">
        <v>411</v>
      </c>
      <c r="H5" s="388" t="s">
        <v>409</v>
      </c>
      <c r="I5" s="388" t="s">
        <v>410</v>
      </c>
    </row>
    <row r="6" spans="2:9" ht="33" customHeight="1">
      <c r="B6" s="569"/>
      <c r="C6" s="572"/>
      <c r="D6" s="311" t="s">
        <v>328</v>
      </c>
      <c r="E6" s="388" t="s">
        <v>412</v>
      </c>
      <c r="F6" s="388" t="s">
        <v>413</v>
      </c>
      <c r="G6" s="388" t="s">
        <v>437</v>
      </c>
      <c r="H6" s="388" t="s">
        <v>506</v>
      </c>
      <c r="I6" s="388" t="s">
        <v>414</v>
      </c>
    </row>
    <row r="7" spans="2:9" ht="33" customHeight="1">
      <c r="B7" s="569"/>
      <c r="C7" s="572"/>
      <c r="D7" s="312" t="s">
        <v>131</v>
      </c>
      <c r="E7" s="388" t="s">
        <v>415</v>
      </c>
      <c r="F7" s="388" t="s">
        <v>416</v>
      </c>
      <c r="G7" s="388" t="s">
        <v>418</v>
      </c>
      <c r="H7" s="388" t="s">
        <v>417</v>
      </c>
      <c r="I7" s="388" t="s">
        <v>435</v>
      </c>
    </row>
    <row r="8" spans="2:9" ht="33" customHeight="1">
      <c r="B8" s="569"/>
      <c r="C8" s="572"/>
      <c r="D8" s="313" t="s">
        <v>326</v>
      </c>
      <c r="E8" s="388" t="s">
        <v>420</v>
      </c>
      <c r="F8" s="388" t="s">
        <v>421</v>
      </c>
      <c r="G8" s="388" t="s">
        <v>422</v>
      </c>
      <c r="H8" s="388" t="s">
        <v>424</v>
      </c>
      <c r="I8" s="388" t="s">
        <v>449</v>
      </c>
    </row>
    <row r="9" spans="2:9" ht="33" customHeight="1">
      <c r="B9" s="570"/>
      <c r="C9" s="573"/>
      <c r="D9" s="313" t="s">
        <v>329</v>
      </c>
      <c r="E9" s="388" t="s">
        <v>425</v>
      </c>
      <c r="F9" s="388" t="s">
        <v>427</v>
      </c>
      <c r="G9" s="388" t="s">
        <v>426</v>
      </c>
      <c r="H9" s="388" t="s">
        <v>428</v>
      </c>
      <c r="I9" s="388" t="s">
        <v>429</v>
      </c>
    </row>
    <row r="10" spans="2:9" ht="33" customHeight="1">
      <c r="B10" s="568">
        <v>2</v>
      </c>
      <c r="C10" s="571" t="s">
        <v>76</v>
      </c>
      <c r="D10" s="78" t="s">
        <v>324</v>
      </c>
      <c r="E10" s="388" t="s">
        <v>377</v>
      </c>
      <c r="F10" s="388" t="s">
        <v>403</v>
      </c>
      <c r="G10" s="388" t="s">
        <v>404</v>
      </c>
      <c r="H10" s="388" t="s">
        <v>405</v>
      </c>
      <c r="I10" s="388" t="s">
        <v>406</v>
      </c>
    </row>
    <row r="11" spans="2:9" ht="33" customHeight="1">
      <c r="B11" s="569"/>
      <c r="C11" s="572"/>
      <c r="D11" s="311" t="s">
        <v>325</v>
      </c>
      <c r="E11" s="388" t="s">
        <v>407</v>
      </c>
      <c r="F11" s="388" t="s">
        <v>409</v>
      </c>
      <c r="G11" s="388" t="s">
        <v>408</v>
      </c>
      <c r="H11" s="388" t="s">
        <v>411</v>
      </c>
      <c r="I11" s="388" t="s">
        <v>410</v>
      </c>
    </row>
    <row r="12" spans="2:9" ht="33" customHeight="1">
      <c r="B12" s="569"/>
      <c r="C12" s="572"/>
      <c r="D12" s="311" t="s">
        <v>328</v>
      </c>
      <c r="E12" s="388" t="s">
        <v>412</v>
      </c>
      <c r="F12" s="388" t="s">
        <v>413</v>
      </c>
      <c r="G12" s="388" t="s">
        <v>432</v>
      </c>
      <c r="H12" s="388" t="s">
        <v>414</v>
      </c>
      <c r="I12" s="388" t="s">
        <v>437</v>
      </c>
    </row>
    <row r="13" spans="2:9" ht="33" customHeight="1">
      <c r="B13" s="569"/>
      <c r="C13" s="572"/>
      <c r="D13" s="312" t="s">
        <v>131</v>
      </c>
      <c r="E13" s="388" t="s">
        <v>415</v>
      </c>
      <c r="F13" s="388" t="s">
        <v>416</v>
      </c>
      <c r="G13" s="388" t="s">
        <v>418</v>
      </c>
      <c r="H13" s="388" t="s">
        <v>417</v>
      </c>
      <c r="I13" s="388" t="s">
        <v>435</v>
      </c>
    </row>
    <row r="14" spans="2:9" ht="33" customHeight="1">
      <c r="B14" s="569"/>
      <c r="C14" s="572"/>
      <c r="D14" s="313" t="s">
        <v>326</v>
      </c>
      <c r="E14" s="388" t="s">
        <v>420</v>
      </c>
      <c r="F14" s="388" t="s">
        <v>421</v>
      </c>
      <c r="G14" s="388" t="s">
        <v>422</v>
      </c>
      <c r="H14" s="388" t="s">
        <v>487</v>
      </c>
      <c r="I14" s="388" t="s">
        <v>449</v>
      </c>
    </row>
    <row r="15" spans="2:9" ht="33" customHeight="1">
      <c r="B15" s="570"/>
      <c r="C15" s="573"/>
      <c r="D15" s="313" t="s">
        <v>329</v>
      </c>
      <c r="E15" s="388" t="s">
        <v>425</v>
      </c>
      <c r="F15" s="388" t="s">
        <v>427</v>
      </c>
      <c r="G15" s="388" t="s">
        <v>426</v>
      </c>
      <c r="H15" s="388" t="s">
        <v>428</v>
      </c>
      <c r="I15" s="388" t="s">
        <v>429</v>
      </c>
    </row>
    <row r="16" spans="2:9" ht="33" customHeight="1">
      <c r="B16" s="568">
        <v>3</v>
      </c>
      <c r="C16" s="571" t="s">
        <v>77</v>
      </c>
      <c r="D16" s="78" t="s">
        <v>324</v>
      </c>
      <c r="E16" s="388" t="s">
        <v>377</v>
      </c>
      <c r="F16" s="388" t="s">
        <v>403</v>
      </c>
      <c r="G16" s="388" t="s">
        <v>404</v>
      </c>
      <c r="H16" s="388" t="s">
        <v>405</v>
      </c>
      <c r="I16" s="388" t="s">
        <v>438</v>
      </c>
    </row>
    <row r="17" spans="2:9" ht="33" customHeight="1">
      <c r="B17" s="569"/>
      <c r="C17" s="572"/>
      <c r="D17" s="311" t="s">
        <v>325</v>
      </c>
      <c r="E17" s="388" t="s">
        <v>407</v>
      </c>
      <c r="F17" s="388" t="s">
        <v>409</v>
      </c>
      <c r="G17" s="388" t="s">
        <v>411</v>
      </c>
      <c r="H17" s="388" t="s">
        <v>408</v>
      </c>
      <c r="I17" s="388" t="s">
        <v>454</v>
      </c>
    </row>
    <row r="18" spans="2:9" ht="33" customHeight="1">
      <c r="B18" s="569"/>
      <c r="C18" s="572"/>
      <c r="D18" s="311" t="s">
        <v>328</v>
      </c>
      <c r="E18" s="388" t="s">
        <v>412</v>
      </c>
      <c r="F18" s="388" t="s">
        <v>437</v>
      </c>
      <c r="G18" s="388" t="s">
        <v>413</v>
      </c>
      <c r="H18" s="388" t="s">
        <v>506</v>
      </c>
      <c r="I18" s="388" t="s">
        <v>414</v>
      </c>
    </row>
    <row r="19" spans="2:9" ht="33" customHeight="1">
      <c r="B19" s="569"/>
      <c r="C19" s="572"/>
      <c r="D19" s="312" t="s">
        <v>131</v>
      </c>
      <c r="E19" s="388" t="s">
        <v>415</v>
      </c>
      <c r="F19" s="388" t="s">
        <v>416</v>
      </c>
      <c r="G19" s="388" t="s">
        <v>418</v>
      </c>
      <c r="H19" s="388" t="s">
        <v>435</v>
      </c>
      <c r="I19" s="388" t="s">
        <v>417</v>
      </c>
    </row>
    <row r="20" spans="2:9" ht="33" customHeight="1">
      <c r="B20" s="569"/>
      <c r="C20" s="572"/>
      <c r="D20" s="313" t="s">
        <v>326</v>
      </c>
      <c r="E20" s="388" t="s">
        <v>420</v>
      </c>
      <c r="F20" s="388" t="s">
        <v>421</v>
      </c>
      <c r="G20" s="388" t="s">
        <v>422</v>
      </c>
      <c r="H20" s="388" t="s">
        <v>449</v>
      </c>
      <c r="I20" s="388" t="s">
        <v>487</v>
      </c>
    </row>
    <row r="21" spans="2:9" ht="33" customHeight="1">
      <c r="B21" s="570"/>
      <c r="C21" s="573"/>
      <c r="D21" s="313" t="s">
        <v>329</v>
      </c>
      <c r="E21" s="388" t="s">
        <v>425</v>
      </c>
      <c r="F21" s="388" t="s">
        <v>426</v>
      </c>
      <c r="G21" s="388" t="s">
        <v>427</v>
      </c>
      <c r="H21" s="388" t="s">
        <v>428</v>
      </c>
      <c r="I21" s="388" t="s">
        <v>429</v>
      </c>
    </row>
    <row r="22" spans="2:9" ht="33" customHeight="1">
      <c r="B22" s="568">
        <v>4</v>
      </c>
      <c r="C22" s="571" t="s">
        <v>78</v>
      </c>
      <c r="D22" s="78" t="s">
        <v>324</v>
      </c>
      <c r="E22" s="388" t="s">
        <v>377</v>
      </c>
      <c r="F22" s="388" t="s">
        <v>404</v>
      </c>
      <c r="G22" s="388" t="s">
        <v>403</v>
      </c>
      <c r="H22" s="388" t="s">
        <v>440</v>
      </c>
      <c r="I22" s="388" t="s">
        <v>438</v>
      </c>
    </row>
    <row r="23" spans="2:9" ht="33" customHeight="1">
      <c r="B23" s="569"/>
      <c r="C23" s="572"/>
      <c r="D23" s="311" t="s">
        <v>325</v>
      </c>
      <c r="E23" s="388" t="s">
        <v>407</v>
      </c>
      <c r="F23" s="388" t="s">
        <v>409</v>
      </c>
      <c r="G23" s="388" t="s">
        <v>411</v>
      </c>
      <c r="H23" s="388" t="s">
        <v>408</v>
      </c>
      <c r="I23" s="388" t="s">
        <v>410</v>
      </c>
    </row>
    <row r="24" spans="2:9" ht="33" customHeight="1">
      <c r="B24" s="569"/>
      <c r="C24" s="572"/>
      <c r="D24" s="311" t="s">
        <v>328</v>
      </c>
      <c r="E24" s="388" t="s">
        <v>412</v>
      </c>
      <c r="F24" s="388" t="s">
        <v>432</v>
      </c>
      <c r="G24" s="388" t="s">
        <v>437</v>
      </c>
      <c r="H24" s="388" t="s">
        <v>413</v>
      </c>
      <c r="I24" s="388" t="s">
        <v>414</v>
      </c>
    </row>
    <row r="25" spans="2:9" ht="33" customHeight="1">
      <c r="B25" s="569"/>
      <c r="C25" s="572"/>
      <c r="D25" s="312" t="s">
        <v>131</v>
      </c>
      <c r="E25" s="388" t="s">
        <v>415</v>
      </c>
      <c r="F25" s="388" t="s">
        <v>416</v>
      </c>
      <c r="G25" s="388" t="s">
        <v>435</v>
      </c>
      <c r="H25" s="388" t="s">
        <v>418</v>
      </c>
      <c r="I25" s="388" t="s">
        <v>417</v>
      </c>
    </row>
    <row r="26" spans="2:9" ht="33" customHeight="1">
      <c r="B26" s="569"/>
      <c r="C26" s="572"/>
      <c r="D26" s="313" t="s">
        <v>326</v>
      </c>
      <c r="E26" s="388" t="s">
        <v>420</v>
      </c>
      <c r="F26" s="388" t="s">
        <v>421</v>
      </c>
      <c r="G26" s="388" t="s">
        <v>424</v>
      </c>
      <c r="H26" s="388" t="s">
        <v>422</v>
      </c>
      <c r="I26" s="388" t="s">
        <v>449</v>
      </c>
    </row>
    <row r="27" spans="2:9" ht="33" customHeight="1">
      <c r="B27" s="570"/>
      <c r="C27" s="573"/>
      <c r="D27" s="313" t="s">
        <v>329</v>
      </c>
      <c r="E27" s="388" t="s">
        <v>425</v>
      </c>
      <c r="F27" s="388" t="s">
        <v>427</v>
      </c>
      <c r="G27" s="388" t="s">
        <v>426</v>
      </c>
      <c r="H27" s="388" t="s">
        <v>428</v>
      </c>
      <c r="I27" s="388" t="s">
        <v>429</v>
      </c>
    </row>
    <row r="28" spans="2:9" ht="33" customHeight="1">
      <c r="B28" s="568">
        <v>5</v>
      </c>
      <c r="C28" s="571" t="s">
        <v>79</v>
      </c>
      <c r="D28" s="78" t="s">
        <v>324</v>
      </c>
      <c r="E28" s="388" t="s">
        <v>377</v>
      </c>
      <c r="F28" s="388" t="s">
        <v>403</v>
      </c>
      <c r="G28" s="388" t="s">
        <v>404</v>
      </c>
      <c r="H28" s="388" t="s">
        <v>405</v>
      </c>
      <c r="I28" s="388" t="s">
        <v>438</v>
      </c>
    </row>
    <row r="29" spans="2:9" ht="33" customHeight="1">
      <c r="B29" s="569"/>
      <c r="C29" s="572"/>
      <c r="D29" s="311" t="s">
        <v>325</v>
      </c>
      <c r="E29" s="388" t="s">
        <v>407</v>
      </c>
      <c r="F29" s="388" t="s">
        <v>411</v>
      </c>
      <c r="G29" s="388" t="s">
        <v>410</v>
      </c>
      <c r="H29" s="388" t="s">
        <v>408</v>
      </c>
      <c r="I29" s="388" t="s">
        <v>409</v>
      </c>
    </row>
    <row r="30" spans="2:9" ht="33" customHeight="1">
      <c r="B30" s="569"/>
      <c r="C30" s="572"/>
      <c r="D30" s="311" t="s">
        <v>328</v>
      </c>
      <c r="E30" s="388" t="s">
        <v>412</v>
      </c>
      <c r="F30" s="388" t="s">
        <v>413</v>
      </c>
      <c r="G30" s="388" t="s">
        <v>506</v>
      </c>
      <c r="H30" s="388" t="s">
        <v>414</v>
      </c>
      <c r="I30" s="388" t="s">
        <v>432</v>
      </c>
    </row>
    <row r="31" spans="2:9" ht="33" customHeight="1">
      <c r="B31" s="569"/>
      <c r="C31" s="572"/>
      <c r="D31" s="312" t="s">
        <v>131</v>
      </c>
      <c r="E31" s="388" t="s">
        <v>415</v>
      </c>
      <c r="F31" s="388" t="s">
        <v>416</v>
      </c>
      <c r="G31" s="388" t="s">
        <v>418</v>
      </c>
      <c r="H31" s="388" t="s">
        <v>435</v>
      </c>
      <c r="I31" s="388" t="s">
        <v>417</v>
      </c>
    </row>
    <row r="32" spans="2:9" ht="33" customHeight="1">
      <c r="B32" s="569"/>
      <c r="C32" s="572"/>
      <c r="D32" s="313" t="s">
        <v>326</v>
      </c>
      <c r="E32" s="388" t="s">
        <v>420</v>
      </c>
      <c r="F32" s="388" t="s">
        <v>421</v>
      </c>
      <c r="G32" s="388" t="s">
        <v>422</v>
      </c>
      <c r="H32" s="388" t="s">
        <v>449</v>
      </c>
      <c r="I32" s="388" t="s">
        <v>487</v>
      </c>
    </row>
    <row r="33" spans="2:9" ht="33" customHeight="1">
      <c r="B33" s="570"/>
      <c r="C33" s="573"/>
      <c r="D33" s="315" t="s">
        <v>329</v>
      </c>
      <c r="E33" s="389" t="s">
        <v>425</v>
      </c>
      <c r="F33" s="389" t="s">
        <v>427</v>
      </c>
      <c r="G33" s="389" t="s">
        <v>426</v>
      </c>
      <c r="H33" s="389" t="s">
        <v>428</v>
      </c>
      <c r="I33" s="389" t="s">
        <v>429</v>
      </c>
    </row>
    <row r="34" spans="2:9" ht="33" customHeight="1">
      <c r="B34" s="568">
        <v>6</v>
      </c>
      <c r="C34" s="571" t="s">
        <v>80</v>
      </c>
      <c r="D34" s="78" t="s">
        <v>324</v>
      </c>
      <c r="E34" s="388" t="s">
        <v>377</v>
      </c>
      <c r="F34" s="388" t="s">
        <v>404</v>
      </c>
      <c r="G34" s="388" t="s">
        <v>403</v>
      </c>
      <c r="H34" s="388" t="s">
        <v>406</v>
      </c>
      <c r="I34" s="388" t="s">
        <v>438</v>
      </c>
    </row>
    <row r="35" spans="2:9" ht="33" customHeight="1">
      <c r="B35" s="569"/>
      <c r="C35" s="572"/>
      <c r="D35" s="311" t="s">
        <v>325</v>
      </c>
      <c r="E35" s="388" t="s">
        <v>407</v>
      </c>
      <c r="F35" s="388" t="s">
        <v>411</v>
      </c>
      <c r="G35" s="388" t="s">
        <v>408</v>
      </c>
      <c r="H35" s="388" t="s">
        <v>409</v>
      </c>
      <c r="I35" s="388" t="s">
        <v>410</v>
      </c>
    </row>
    <row r="36" spans="2:9" ht="33" customHeight="1">
      <c r="B36" s="569"/>
      <c r="C36" s="572"/>
      <c r="D36" s="311" t="s">
        <v>328</v>
      </c>
      <c r="E36" s="388" t="s">
        <v>412</v>
      </c>
      <c r="F36" s="388" t="s">
        <v>413</v>
      </c>
      <c r="G36" s="388" t="s">
        <v>437</v>
      </c>
      <c r="H36" s="388" t="s">
        <v>506</v>
      </c>
      <c r="I36" s="388" t="s">
        <v>432</v>
      </c>
    </row>
    <row r="37" spans="2:9" ht="33" customHeight="1">
      <c r="B37" s="569"/>
      <c r="C37" s="572"/>
      <c r="D37" s="312" t="s">
        <v>131</v>
      </c>
      <c r="E37" s="388" t="s">
        <v>415</v>
      </c>
      <c r="F37" s="388" t="s">
        <v>416</v>
      </c>
      <c r="G37" s="388" t="s">
        <v>418</v>
      </c>
      <c r="H37" s="388" t="s">
        <v>417</v>
      </c>
      <c r="I37" s="388" t="s">
        <v>435</v>
      </c>
    </row>
    <row r="38" spans="2:9" ht="33" customHeight="1">
      <c r="B38" s="569"/>
      <c r="C38" s="572"/>
      <c r="D38" s="313" t="s">
        <v>326</v>
      </c>
      <c r="E38" s="388" t="s">
        <v>420</v>
      </c>
      <c r="F38" s="388" t="s">
        <v>421</v>
      </c>
      <c r="G38" s="388" t="s">
        <v>422</v>
      </c>
      <c r="H38" s="388" t="s">
        <v>449</v>
      </c>
      <c r="I38" s="388" t="s">
        <v>424</v>
      </c>
    </row>
    <row r="39" spans="2:9" ht="33" customHeight="1">
      <c r="B39" s="570"/>
      <c r="C39" s="573"/>
      <c r="D39" s="313" t="s">
        <v>329</v>
      </c>
      <c r="E39" s="388" t="s">
        <v>425</v>
      </c>
      <c r="F39" s="388" t="s">
        <v>426</v>
      </c>
      <c r="G39" s="388" t="s">
        <v>427</v>
      </c>
      <c r="H39" s="388" t="s">
        <v>428</v>
      </c>
      <c r="I39" s="388" t="s">
        <v>444</v>
      </c>
    </row>
    <row r="40" spans="2:9" ht="33" customHeight="1">
      <c r="B40" s="568">
        <v>7</v>
      </c>
      <c r="C40" s="571" t="s">
        <v>81</v>
      </c>
      <c r="D40" s="78" t="s">
        <v>324</v>
      </c>
      <c r="E40" s="388" t="s">
        <v>377</v>
      </c>
      <c r="F40" s="388" t="s">
        <v>406</v>
      </c>
      <c r="G40" s="388" t="s">
        <v>438</v>
      </c>
      <c r="H40" s="388" t="s">
        <v>403</v>
      </c>
      <c r="I40" s="388" t="s">
        <v>404</v>
      </c>
    </row>
    <row r="41" spans="2:9" ht="33" customHeight="1">
      <c r="B41" s="569"/>
      <c r="C41" s="572"/>
      <c r="D41" s="311" t="s">
        <v>325</v>
      </c>
      <c r="E41" s="388" t="s">
        <v>407</v>
      </c>
      <c r="F41" s="388" t="s">
        <v>409</v>
      </c>
      <c r="G41" s="388" t="s">
        <v>411</v>
      </c>
      <c r="H41" s="388" t="s">
        <v>410</v>
      </c>
      <c r="I41" s="388" t="s">
        <v>408</v>
      </c>
    </row>
    <row r="42" spans="2:9" ht="33" customHeight="1">
      <c r="B42" s="569"/>
      <c r="C42" s="572"/>
      <c r="D42" s="311" t="s">
        <v>328</v>
      </c>
      <c r="E42" s="388" t="s">
        <v>412</v>
      </c>
      <c r="F42" s="388" t="s">
        <v>413</v>
      </c>
      <c r="G42" s="388" t="s">
        <v>506</v>
      </c>
      <c r="H42" s="388" t="s">
        <v>434</v>
      </c>
      <c r="I42" s="388" t="s">
        <v>414</v>
      </c>
    </row>
    <row r="43" spans="2:9" ht="33" customHeight="1">
      <c r="B43" s="569"/>
      <c r="C43" s="572"/>
      <c r="D43" s="312" t="s">
        <v>131</v>
      </c>
      <c r="E43" s="388" t="s">
        <v>415</v>
      </c>
      <c r="F43" s="388" t="s">
        <v>416</v>
      </c>
      <c r="G43" s="388" t="s">
        <v>418</v>
      </c>
      <c r="H43" s="388" t="s">
        <v>435</v>
      </c>
      <c r="I43" s="388" t="s">
        <v>417</v>
      </c>
    </row>
    <row r="44" spans="2:9" ht="33" customHeight="1">
      <c r="B44" s="569"/>
      <c r="C44" s="572"/>
      <c r="D44" s="313" t="s">
        <v>326</v>
      </c>
      <c r="E44" s="388" t="s">
        <v>420</v>
      </c>
      <c r="F44" s="388" t="s">
        <v>421</v>
      </c>
      <c r="G44" s="388" t="s">
        <v>422</v>
      </c>
      <c r="H44" s="388" t="s">
        <v>424</v>
      </c>
      <c r="I44" s="388" t="s">
        <v>449</v>
      </c>
    </row>
    <row r="45" spans="2:9" ht="33" customHeight="1">
      <c r="B45" s="570"/>
      <c r="C45" s="573"/>
      <c r="D45" s="313" t="s">
        <v>329</v>
      </c>
      <c r="E45" s="388" t="s">
        <v>425</v>
      </c>
      <c r="F45" s="388" t="s">
        <v>428</v>
      </c>
      <c r="G45" s="388" t="s">
        <v>427</v>
      </c>
      <c r="H45" s="388" t="s">
        <v>426</v>
      </c>
      <c r="I45" s="388" t="s">
        <v>429</v>
      </c>
    </row>
    <row r="46" spans="2:9" ht="33" customHeight="1">
      <c r="B46" s="568">
        <v>8</v>
      </c>
      <c r="C46" s="571" t="s">
        <v>59</v>
      </c>
      <c r="D46" s="78" t="s">
        <v>324</v>
      </c>
      <c r="E46" s="388" t="s">
        <v>377</v>
      </c>
      <c r="F46" s="388" t="s">
        <v>404</v>
      </c>
      <c r="G46" s="388" t="s">
        <v>403</v>
      </c>
      <c r="H46" s="388" t="s">
        <v>438</v>
      </c>
      <c r="I46" s="388" t="s">
        <v>405</v>
      </c>
    </row>
    <row r="47" spans="2:9" ht="33" customHeight="1">
      <c r="B47" s="569"/>
      <c r="C47" s="572"/>
      <c r="D47" s="311" t="s">
        <v>325</v>
      </c>
      <c r="E47" s="388" t="s">
        <v>407</v>
      </c>
      <c r="F47" s="388" t="s">
        <v>408</v>
      </c>
      <c r="G47" s="388" t="s">
        <v>411</v>
      </c>
      <c r="H47" s="388" t="s">
        <v>409</v>
      </c>
      <c r="I47" s="388" t="s">
        <v>410</v>
      </c>
    </row>
    <row r="48" spans="2:9" ht="33" customHeight="1">
      <c r="B48" s="569"/>
      <c r="C48" s="572"/>
      <c r="D48" s="311" t="s">
        <v>328</v>
      </c>
      <c r="E48" s="388" t="s">
        <v>412</v>
      </c>
      <c r="F48" s="388" t="s">
        <v>413</v>
      </c>
      <c r="G48" s="388" t="s">
        <v>506</v>
      </c>
      <c r="H48" s="388" t="s">
        <v>437</v>
      </c>
      <c r="I48" s="388" t="s">
        <v>414</v>
      </c>
    </row>
    <row r="49" spans="2:9" ht="33" customHeight="1">
      <c r="B49" s="569"/>
      <c r="C49" s="572"/>
      <c r="D49" s="312" t="s">
        <v>131</v>
      </c>
      <c r="E49" s="388" t="s">
        <v>415</v>
      </c>
      <c r="F49" s="388" t="s">
        <v>416</v>
      </c>
      <c r="G49" s="388" t="s">
        <v>435</v>
      </c>
      <c r="H49" s="388" t="s">
        <v>418</v>
      </c>
      <c r="I49" s="388" t="s">
        <v>417</v>
      </c>
    </row>
    <row r="50" spans="2:9" ht="33" customHeight="1">
      <c r="B50" s="569"/>
      <c r="C50" s="572"/>
      <c r="D50" s="313" t="s">
        <v>326</v>
      </c>
      <c r="E50" s="388" t="s">
        <v>420</v>
      </c>
      <c r="F50" s="388" t="s">
        <v>421</v>
      </c>
      <c r="G50" s="388" t="s">
        <v>449</v>
      </c>
      <c r="H50" s="388" t="s">
        <v>422</v>
      </c>
      <c r="I50" s="388" t="s">
        <v>424</v>
      </c>
    </row>
    <row r="51" spans="2:9" ht="33" customHeight="1">
      <c r="B51" s="570"/>
      <c r="C51" s="573"/>
      <c r="D51" s="313" t="s">
        <v>329</v>
      </c>
      <c r="E51" s="388" t="s">
        <v>425</v>
      </c>
      <c r="F51" s="388" t="s">
        <v>427</v>
      </c>
      <c r="G51" s="388" t="s">
        <v>428</v>
      </c>
      <c r="H51" s="388" t="s">
        <v>429</v>
      </c>
      <c r="I51" s="388" t="s">
        <v>464</v>
      </c>
    </row>
    <row r="52" spans="2:9" ht="33" customHeight="1">
      <c r="B52" s="568">
        <v>9</v>
      </c>
      <c r="C52" s="571" t="s">
        <v>82</v>
      </c>
      <c r="D52" s="78" t="s">
        <v>324</v>
      </c>
      <c r="E52" s="388" t="s">
        <v>377</v>
      </c>
      <c r="F52" s="388" t="s">
        <v>403</v>
      </c>
      <c r="G52" s="388" t="s">
        <v>404</v>
      </c>
      <c r="H52" s="388" t="s">
        <v>405</v>
      </c>
      <c r="I52" s="388" t="s">
        <v>438</v>
      </c>
    </row>
    <row r="53" spans="2:9" ht="33" customHeight="1">
      <c r="B53" s="569"/>
      <c r="C53" s="572"/>
      <c r="D53" s="311" t="s">
        <v>325</v>
      </c>
      <c r="E53" s="388" t="s">
        <v>407</v>
      </c>
      <c r="F53" s="388" t="s">
        <v>411</v>
      </c>
      <c r="G53" s="388" t="s">
        <v>408</v>
      </c>
      <c r="H53" s="388" t="s">
        <v>409</v>
      </c>
      <c r="I53" s="388" t="s">
        <v>454</v>
      </c>
    </row>
    <row r="54" spans="2:9" ht="33" customHeight="1">
      <c r="B54" s="569"/>
      <c r="C54" s="572"/>
      <c r="D54" s="311" t="s">
        <v>328</v>
      </c>
      <c r="E54" s="388" t="s">
        <v>412</v>
      </c>
      <c r="F54" s="388" t="s">
        <v>413</v>
      </c>
      <c r="G54" s="388" t="s">
        <v>437</v>
      </c>
      <c r="H54" s="388" t="s">
        <v>506</v>
      </c>
      <c r="I54" s="388" t="s">
        <v>432</v>
      </c>
    </row>
    <row r="55" spans="2:9" ht="33" customHeight="1">
      <c r="B55" s="569"/>
      <c r="C55" s="572"/>
      <c r="D55" s="312" t="s">
        <v>131</v>
      </c>
      <c r="E55" s="388" t="s">
        <v>415</v>
      </c>
      <c r="F55" s="388" t="s">
        <v>416</v>
      </c>
      <c r="G55" s="388" t="s">
        <v>417</v>
      </c>
      <c r="H55" s="388" t="s">
        <v>418</v>
      </c>
      <c r="I55" s="388" t="s">
        <v>435</v>
      </c>
    </row>
    <row r="56" spans="2:9" ht="33" customHeight="1">
      <c r="B56" s="569"/>
      <c r="C56" s="572"/>
      <c r="D56" s="313" t="s">
        <v>326</v>
      </c>
      <c r="E56" s="388" t="s">
        <v>420</v>
      </c>
      <c r="F56" s="388" t="s">
        <v>421</v>
      </c>
      <c r="G56" s="388" t="s">
        <v>449</v>
      </c>
      <c r="H56" s="388" t="s">
        <v>422</v>
      </c>
      <c r="I56" s="388" t="s">
        <v>487</v>
      </c>
    </row>
    <row r="57" spans="2:9" ht="33" customHeight="1">
      <c r="B57" s="570"/>
      <c r="C57" s="573"/>
      <c r="D57" s="313" t="s">
        <v>329</v>
      </c>
      <c r="E57" s="388" t="s">
        <v>425</v>
      </c>
      <c r="F57" s="388" t="s">
        <v>427</v>
      </c>
      <c r="G57" s="388" t="s">
        <v>426</v>
      </c>
      <c r="H57" s="388" t="s">
        <v>428</v>
      </c>
      <c r="I57" s="388" t="s">
        <v>429</v>
      </c>
    </row>
    <row r="58" spans="2:9" ht="33" customHeight="1">
      <c r="B58" s="568">
        <v>10</v>
      </c>
      <c r="C58" s="571" t="s">
        <v>60</v>
      </c>
      <c r="D58" s="78" t="s">
        <v>324</v>
      </c>
      <c r="E58" s="388" t="s">
        <v>377</v>
      </c>
      <c r="F58" s="388" t="s">
        <v>403</v>
      </c>
      <c r="G58" s="388" t="s">
        <v>404</v>
      </c>
      <c r="H58" s="388" t="s">
        <v>438</v>
      </c>
      <c r="I58" s="388" t="s">
        <v>440</v>
      </c>
    </row>
    <row r="59" spans="2:9" ht="33" customHeight="1">
      <c r="B59" s="569"/>
      <c r="C59" s="572"/>
      <c r="D59" s="311" t="s">
        <v>325</v>
      </c>
      <c r="E59" s="388" t="s">
        <v>407</v>
      </c>
      <c r="F59" s="388" t="s">
        <v>409</v>
      </c>
      <c r="G59" s="388" t="s">
        <v>411</v>
      </c>
      <c r="H59" s="388" t="s">
        <v>408</v>
      </c>
      <c r="I59" s="388" t="s">
        <v>410</v>
      </c>
    </row>
    <row r="60" spans="2:9" ht="33" customHeight="1">
      <c r="B60" s="569"/>
      <c r="C60" s="572"/>
      <c r="D60" s="311" t="s">
        <v>328</v>
      </c>
      <c r="E60" s="388" t="s">
        <v>412</v>
      </c>
      <c r="F60" s="388" t="s">
        <v>447</v>
      </c>
      <c r="G60" s="388" t="s">
        <v>414</v>
      </c>
      <c r="H60" s="388" t="s">
        <v>434</v>
      </c>
      <c r="I60" s="388" t="s">
        <v>506</v>
      </c>
    </row>
    <row r="61" spans="2:9" ht="33" customHeight="1">
      <c r="B61" s="569"/>
      <c r="C61" s="572"/>
      <c r="D61" s="312" t="s">
        <v>131</v>
      </c>
      <c r="E61" s="388" t="s">
        <v>415</v>
      </c>
      <c r="F61" s="388" t="s">
        <v>417</v>
      </c>
      <c r="G61" s="388" t="s">
        <v>416</v>
      </c>
      <c r="H61" s="388" t="s">
        <v>418</v>
      </c>
      <c r="I61" s="388" t="s">
        <v>435</v>
      </c>
    </row>
    <row r="62" spans="2:9" ht="33" customHeight="1">
      <c r="B62" s="569"/>
      <c r="C62" s="572"/>
      <c r="D62" s="313" t="s">
        <v>326</v>
      </c>
      <c r="E62" s="388" t="s">
        <v>420</v>
      </c>
      <c r="F62" s="388" t="s">
        <v>421</v>
      </c>
      <c r="G62" s="388" t="s">
        <v>423</v>
      </c>
      <c r="H62" s="388" t="s">
        <v>422</v>
      </c>
      <c r="I62" s="388" t="s">
        <v>449</v>
      </c>
    </row>
    <row r="63" spans="2:9" ht="33" customHeight="1">
      <c r="B63" s="570"/>
      <c r="C63" s="573"/>
      <c r="D63" s="315" t="s">
        <v>329</v>
      </c>
      <c r="E63" s="389" t="s">
        <v>429</v>
      </c>
      <c r="F63" s="389" t="s">
        <v>448</v>
      </c>
      <c r="G63" s="389" t="s">
        <v>428</v>
      </c>
      <c r="H63" s="389" t="s">
        <v>427</v>
      </c>
      <c r="I63" s="389" t="s">
        <v>425</v>
      </c>
    </row>
    <row r="64" spans="2:9" ht="33" customHeight="1">
      <c r="B64" s="568">
        <v>11</v>
      </c>
      <c r="C64" s="571" t="s">
        <v>61</v>
      </c>
      <c r="D64" s="78" t="s">
        <v>324</v>
      </c>
      <c r="E64" s="388" t="s">
        <v>377</v>
      </c>
      <c r="F64" s="388" t="s">
        <v>403</v>
      </c>
      <c r="G64" s="388" t="s">
        <v>404</v>
      </c>
      <c r="H64" s="388" t="s">
        <v>438</v>
      </c>
      <c r="I64" s="388" t="s">
        <v>405</v>
      </c>
    </row>
    <row r="65" spans="2:9" ht="33" customHeight="1">
      <c r="B65" s="569"/>
      <c r="C65" s="572"/>
      <c r="D65" s="311" t="s">
        <v>325</v>
      </c>
      <c r="E65" s="388" t="s">
        <v>407</v>
      </c>
      <c r="F65" s="388" t="s">
        <v>408</v>
      </c>
      <c r="G65" s="388" t="s">
        <v>411</v>
      </c>
      <c r="H65" s="388" t="s">
        <v>409</v>
      </c>
      <c r="I65" s="388" t="s">
        <v>454</v>
      </c>
    </row>
    <row r="66" spans="2:9" ht="33" customHeight="1">
      <c r="B66" s="569"/>
      <c r="C66" s="572"/>
      <c r="D66" s="311" t="s">
        <v>328</v>
      </c>
      <c r="E66" s="388" t="s">
        <v>412</v>
      </c>
      <c r="F66" s="388" t="s">
        <v>413</v>
      </c>
      <c r="G66" s="388" t="s">
        <v>414</v>
      </c>
      <c r="H66" s="388" t="s">
        <v>437</v>
      </c>
      <c r="I66" s="388" t="s">
        <v>432</v>
      </c>
    </row>
    <row r="67" spans="2:9" ht="33" customHeight="1">
      <c r="B67" s="569"/>
      <c r="C67" s="572"/>
      <c r="D67" s="312" t="s">
        <v>131</v>
      </c>
      <c r="E67" s="388" t="s">
        <v>415</v>
      </c>
      <c r="F67" s="388" t="s">
        <v>416</v>
      </c>
      <c r="G67" s="388" t="s">
        <v>418</v>
      </c>
      <c r="H67" s="388" t="s">
        <v>417</v>
      </c>
      <c r="I67" s="388" t="s">
        <v>465</v>
      </c>
    </row>
    <row r="68" spans="2:9" ht="33" customHeight="1">
      <c r="B68" s="569"/>
      <c r="C68" s="572"/>
      <c r="D68" s="313" t="s">
        <v>326</v>
      </c>
      <c r="E68" s="388" t="s">
        <v>420</v>
      </c>
      <c r="F68" s="388" t="s">
        <v>421</v>
      </c>
      <c r="G68" s="388" t="s">
        <v>422</v>
      </c>
      <c r="H68" s="388" t="s">
        <v>449</v>
      </c>
      <c r="I68" s="388" t="s">
        <v>424</v>
      </c>
    </row>
    <row r="69" spans="2:9" ht="33" customHeight="1">
      <c r="B69" s="570"/>
      <c r="C69" s="573"/>
      <c r="D69" s="313" t="s">
        <v>329</v>
      </c>
      <c r="E69" s="388" t="s">
        <v>425</v>
      </c>
      <c r="F69" s="388" t="s">
        <v>427</v>
      </c>
      <c r="G69" s="388" t="s">
        <v>428</v>
      </c>
      <c r="H69" s="388" t="s">
        <v>426</v>
      </c>
      <c r="I69" s="388" t="s">
        <v>429</v>
      </c>
    </row>
    <row r="70" spans="2:9" ht="33" customHeight="1">
      <c r="B70" s="568">
        <v>12</v>
      </c>
      <c r="C70" s="571" t="s">
        <v>83</v>
      </c>
      <c r="D70" s="78" t="s">
        <v>324</v>
      </c>
      <c r="E70" s="388" t="s">
        <v>377</v>
      </c>
      <c r="F70" s="388" t="s">
        <v>403</v>
      </c>
      <c r="G70" s="388" t="s">
        <v>404</v>
      </c>
      <c r="H70" s="388" t="s">
        <v>438</v>
      </c>
      <c r="I70" s="388" t="s">
        <v>405</v>
      </c>
    </row>
    <row r="71" spans="2:9" ht="33" customHeight="1">
      <c r="B71" s="569"/>
      <c r="C71" s="572"/>
      <c r="D71" s="311" t="s">
        <v>325</v>
      </c>
      <c r="E71" s="388" t="s">
        <v>407</v>
      </c>
      <c r="F71" s="388" t="s">
        <v>408</v>
      </c>
      <c r="G71" s="388" t="s">
        <v>409</v>
      </c>
      <c r="H71" s="388" t="s">
        <v>411</v>
      </c>
      <c r="I71" s="388" t="s">
        <v>451</v>
      </c>
    </row>
    <row r="72" spans="2:9" ht="33" customHeight="1">
      <c r="B72" s="569"/>
      <c r="C72" s="572"/>
      <c r="D72" s="311" t="s">
        <v>328</v>
      </c>
      <c r="E72" s="388" t="s">
        <v>412</v>
      </c>
      <c r="F72" s="388" t="s">
        <v>413</v>
      </c>
      <c r="G72" s="388" t="s">
        <v>437</v>
      </c>
      <c r="H72" s="388" t="s">
        <v>506</v>
      </c>
      <c r="I72" s="388" t="s">
        <v>432</v>
      </c>
    </row>
    <row r="73" spans="2:9" ht="33" customHeight="1">
      <c r="B73" s="569"/>
      <c r="C73" s="572"/>
      <c r="D73" s="312" t="s">
        <v>131</v>
      </c>
      <c r="E73" s="388" t="s">
        <v>415</v>
      </c>
      <c r="F73" s="388" t="s">
        <v>416</v>
      </c>
      <c r="G73" s="388" t="s">
        <v>435</v>
      </c>
      <c r="H73" s="388" t="s">
        <v>418</v>
      </c>
      <c r="I73" s="388" t="s">
        <v>417</v>
      </c>
    </row>
    <row r="74" spans="2:9" ht="33" customHeight="1">
      <c r="B74" s="569"/>
      <c r="C74" s="572"/>
      <c r="D74" s="313" t="s">
        <v>326</v>
      </c>
      <c r="E74" s="388" t="s">
        <v>420</v>
      </c>
      <c r="F74" s="388" t="s">
        <v>421</v>
      </c>
      <c r="G74" s="388" t="s">
        <v>422</v>
      </c>
      <c r="H74" s="388" t="s">
        <v>424</v>
      </c>
      <c r="I74" s="388" t="s">
        <v>487</v>
      </c>
    </row>
    <row r="75" spans="2:9" ht="33" customHeight="1">
      <c r="B75" s="570"/>
      <c r="C75" s="573"/>
      <c r="D75" s="313" t="s">
        <v>329</v>
      </c>
      <c r="E75" s="388" t="s">
        <v>425</v>
      </c>
      <c r="F75" s="388" t="s">
        <v>426</v>
      </c>
      <c r="G75" s="388" t="s">
        <v>427</v>
      </c>
      <c r="H75" s="388" t="s">
        <v>428</v>
      </c>
      <c r="I75" s="388" t="s">
        <v>429</v>
      </c>
    </row>
    <row r="76" spans="2:9" ht="33" customHeight="1">
      <c r="B76" s="568">
        <v>13</v>
      </c>
      <c r="C76" s="571" t="s">
        <v>84</v>
      </c>
      <c r="D76" s="78" t="s">
        <v>324</v>
      </c>
      <c r="E76" s="388" t="s">
        <v>377</v>
      </c>
      <c r="F76" s="388" t="s">
        <v>403</v>
      </c>
      <c r="G76" s="388" t="s">
        <v>438</v>
      </c>
      <c r="H76" s="388" t="s">
        <v>404</v>
      </c>
      <c r="I76" s="388" t="s">
        <v>406</v>
      </c>
    </row>
    <row r="77" spans="2:9" ht="33" customHeight="1">
      <c r="B77" s="569"/>
      <c r="C77" s="572"/>
      <c r="D77" s="311" t="s">
        <v>325</v>
      </c>
      <c r="E77" s="388" t="s">
        <v>407</v>
      </c>
      <c r="F77" s="388" t="s">
        <v>408</v>
      </c>
      <c r="G77" s="388" t="s">
        <v>411</v>
      </c>
      <c r="H77" s="388" t="s">
        <v>409</v>
      </c>
      <c r="I77" s="388" t="s">
        <v>454</v>
      </c>
    </row>
    <row r="78" spans="2:9" ht="33" customHeight="1">
      <c r="B78" s="569"/>
      <c r="C78" s="572"/>
      <c r="D78" s="311" t="s">
        <v>328</v>
      </c>
      <c r="E78" s="388" t="s">
        <v>412</v>
      </c>
      <c r="F78" s="388" t="s">
        <v>413</v>
      </c>
      <c r="G78" s="388" t="s">
        <v>437</v>
      </c>
      <c r="H78" s="388" t="s">
        <v>506</v>
      </c>
      <c r="I78" s="388" t="s">
        <v>414</v>
      </c>
    </row>
    <row r="79" spans="2:9" ht="33" customHeight="1">
      <c r="B79" s="569"/>
      <c r="C79" s="572"/>
      <c r="D79" s="312" t="s">
        <v>131</v>
      </c>
      <c r="E79" s="388" t="s">
        <v>415</v>
      </c>
      <c r="F79" s="388" t="s">
        <v>416</v>
      </c>
      <c r="G79" s="388" t="s">
        <v>417</v>
      </c>
      <c r="H79" s="388" t="s">
        <v>418</v>
      </c>
      <c r="I79" s="388" t="s">
        <v>435</v>
      </c>
    </row>
    <row r="80" spans="2:9" ht="33" customHeight="1">
      <c r="B80" s="569"/>
      <c r="C80" s="572"/>
      <c r="D80" s="313" t="s">
        <v>326</v>
      </c>
      <c r="E80" s="388" t="s">
        <v>420</v>
      </c>
      <c r="F80" s="388" t="s">
        <v>421</v>
      </c>
      <c r="G80" s="388" t="s">
        <v>449</v>
      </c>
      <c r="H80" s="388" t="s">
        <v>422</v>
      </c>
      <c r="I80" s="388" t="s">
        <v>487</v>
      </c>
    </row>
    <row r="81" spans="2:9" ht="33" customHeight="1">
      <c r="B81" s="570"/>
      <c r="C81" s="573"/>
      <c r="D81" s="313" t="s">
        <v>329</v>
      </c>
      <c r="E81" s="388" t="s">
        <v>425</v>
      </c>
      <c r="F81" s="388" t="s">
        <v>426</v>
      </c>
      <c r="G81" s="388" t="s">
        <v>428</v>
      </c>
      <c r="H81" s="388" t="s">
        <v>427</v>
      </c>
      <c r="I81" s="388" t="s">
        <v>429</v>
      </c>
    </row>
    <row r="82" spans="2:9" ht="33" customHeight="1">
      <c r="B82" s="568">
        <v>14</v>
      </c>
      <c r="C82" s="571" t="s">
        <v>85</v>
      </c>
      <c r="D82" s="78" t="s">
        <v>324</v>
      </c>
      <c r="E82" s="388" t="s">
        <v>377</v>
      </c>
      <c r="F82" s="388" t="s">
        <v>403</v>
      </c>
      <c r="G82" s="388" t="s">
        <v>404</v>
      </c>
      <c r="H82" s="388" t="s">
        <v>438</v>
      </c>
      <c r="I82" s="388" t="s">
        <v>405</v>
      </c>
    </row>
    <row r="83" spans="2:9" ht="33" customHeight="1">
      <c r="B83" s="569"/>
      <c r="C83" s="572"/>
      <c r="D83" s="311" t="s">
        <v>325</v>
      </c>
      <c r="E83" s="388" t="s">
        <v>407</v>
      </c>
      <c r="F83" s="388" t="s">
        <v>408</v>
      </c>
      <c r="G83" s="388" t="s">
        <v>411</v>
      </c>
      <c r="H83" s="388" t="s">
        <v>409</v>
      </c>
      <c r="I83" s="388" t="s">
        <v>410</v>
      </c>
    </row>
    <row r="84" spans="2:9" ht="33" customHeight="1">
      <c r="B84" s="569"/>
      <c r="C84" s="572"/>
      <c r="D84" s="311" t="s">
        <v>328</v>
      </c>
      <c r="E84" s="388" t="s">
        <v>412</v>
      </c>
      <c r="F84" s="388" t="s">
        <v>413</v>
      </c>
      <c r="G84" s="388" t="s">
        <v>506</v>
      </c>
      <c r="H84" s="388" t="s">
        <v>432</v>
      </c>
      <c r="I84" s="388" t="s">
        <v>414</v>
      </c>
    </row>
    <row r="85" spans="2:9" ht="33" customHeight="1">
      <c r="B85" s="569"/>
      <c r="C85" s="572"/>
      <c r="D85" s="312" t="s">
        <v>131</v>
      </c>
      <c r="E85" s="388" t="s">
        <v>415</v>
      </c>
      <c r="F85" s="388" t="s">
        <v>416</v>
      </c>
      <c r="G85" s="388" t="s">
        <v>418</v>
      </c>
      <c r="H85" s="388" t="s">
        <v>417</v>
      </c>
      <c r="I85" s="388" t="s">
        <v>435</v>
      </c>
    </row>
    <row r="86" spans="2:9" ht="33" customHeight="1">
      <c r="B86" s="569"/>
      <c r="C86" s="572"/>
      <c r="D86" s="313" t="s">
        <v>326</v>
      </c>
      <c r="E86" s="388" t="s">
        <v>420</v>
      </c>
      <c r="F86" s="388" t="s">
        <v>421</v>
      </c>
      <c r="G86" s="388" t="s">
        <v>449</v>
      </c>
      <c r="H86" s="388" t="s">
        <v>422</v>
      </c>
      <c r="I86" s="388" t="s">
        <v>487</v>
      </c>
    </row>
    <row r="87" spans="2:9" ht="33" customHeight="1">
      <c r="B87" s="570"/>
      <c r="C87" s="573"/>
      <c r="D87" s="313" t="s">
        <v>329</v>
      </c>
      <c r="E87" s="388" t="s">
        <v>425</v>
      </c>
      <c r="F87" s="388" t="s">
        <v>427</v>
      </c>
      <c r="G87" s="388" t="s">
        <v>426</v>
      </c>
      <c r="H87" s="388" t="s">
        <v>429</v>
      </c>
      <c r="I87" s="388" t="s">
        <v>448</v>
      </c>
    </row>
    <row r="88" spans="2:9" ht="33" customHeight="1">
      <c r="B88" s="568">
        <v>15</v>
      </c>
      <c r="C88" s="571" t="s">
        <v>86</v>
      </c>
      <c r="D88" s="78" t="s">
        <v>324</v>
      </c>
      <c r="E88" s="388" t="s">
        <v>377</v>
      </c>
      <c r="F88" s="388" t="s">
        <v>403</v>
      </c>
      <c r="G88" s="388" t="s">
        <v>404</v>
      </c>
      <c r="H88" s="388" t="s">
        <v>405</v>
      </c>
      <c r="I88" s="388" t="s">
        <v>438</v>
      </c>
    </row>
    <row r="89" spans="2:9" ht="33" customHeight="1">
      <c r="B89" s="569"/>
      <c r="C89" s="572"/>
      <c r="D89" s="311" t="s">
        <v>325</v>
      </c>
      <c r="E89" s="388" t="s">
        <v>407</v>
      </c>
      <c r="F89" s="388" t="s">
        <v>411</v>
      </c>
      <c r="G89" s="388" t="s">
        <v>408</v>
      </c>
      <c r="H89" s="388" t="s">
        <v>409</v>
      </c>
      <c r="I89" s="388" t="s">
        <v>410</v>
      </c>
    </row>
    <row r="90" spans="2:9" ht="33" customHeight="1">
      <c r="B90" s="569"/>
      <c r="C90" s="572"/>
      <c r="D90" s="311" t="s">
        <v>328</v>
      </c>
      <c r="E90" s="388" t="s">
        <v>412</v>
      </c>
      <c r="F90" s="388" t="s">
        <v>413</v>
      </c>
      <c r="G90" s="388" t="s">
        <v>437</v>
      </c>
      <c r="H90" s="388" t="s">
        <v>432</v>
      </c>
      <c r="I90" s="388" t="s">
        <v>414</v>
      </c>
    </row>
    <row r="91" spans="2:9" ht="33" customHeight="1">
      <c r="B91" s="569"/>
      <c r="C91" s="572"/>
      <c r="D91" s="312" t="s">
        <v>131</v>
      </c>
      <c r="E91" s="388" t="s">
        <v>415</v>
      </c>
      <c r="F91" s="388" t="s">
        <v>416</v>
      </c>
      <c r="G91" s="388" t="s">
        <v>418</v>
      </c>
      <c r="H91" s="388" t="s">
        <v>435</v>
      </c>
      <c r="I91" s="388" t="s">
        <v>417</v>
      </c>
    </row>
    <row r="92" spans="2:9" ht="33" customHeight="1">
      <c r="B92" s="569"/>
      <c r="C92" s="572"/>
      <c r="D92" s="313" t="s">
        <v>326</v>
      </c>
      <c r="E92" s="388" t="s">
        <v>420</v>
      </c>
      <c r="F92" s="388" t="s">
        <v>421</v>
      </c>
      <c r="G92" s="388" t="s">
        <v>424</v>
      </c>
      <c r="H92" s="388" t="s">
        <v>422</v>
      </c>
      <c r="I92" s="388" t="s">
        <v>449</v>
      </c>
    </row>
    <row r="93" spans="2:9" ht="33" customHeight="1">
      <c r="B93" s="570"/>
      <c r="C93" s="573"/>
      <c r="D93" s="315" t="s">
        <v>329</v>
      </c>
      <c r="E93" s="389" t="s">
        <v>425</v>
      </c>
      <c r="F93" s="389" t="s">
        <v>427</v>
      </c>
      <c r="G93" s="389" t="s">
        <v>426</v>
      </c>
      <c r="H93" s="389" t="s">
        <v>429</v>
      </c>
      <c r="I93" s="389" t="s">
        <v>428</v>
      </c>
    </row>
    <row r="94" spans="2:9" ht="33" customHeight="1">
      <c r="B94" s="568">
        <v>16</v>
      </c>
      <c r="C94" s="571" t="s">
        <v>62</v>
      </c>
      <c r="D94" s="78" t="s">
        <v>324</v>
      </c>
      <c r="E94" s="388" t="s">
        <v>377</v>
      </c>
      <c r="F94" s="388" t="s">
        <v>403</v>
      </c>
      <c r="G94" s="388" t="s">
        <v>404</v>
      </c>
      <c r="H94" s="388" t="s">
        <v>405</v>
      </c>
      <c r="I94" s="388" t="s">
        <v>438</v>
      </c>
    </row>
    <row r="95" spans="2:9" ht="33" customHeight="1">
      <c r="B95" s="569"/>
      <c r="C95" s="572"/>
      <c r="D95" s="311" t="s">
        <v>325</v>
      </c>
      <c r="E95" s="388" t="s">
        <v>407</v>
      </c>
      <c r="F95" s="388" t="s">
        <v>408</v>
      </c>
      <c r="G95" s="388" t="s">
        <v>411</v>
      </c>
      <c r="H95" s="388" t="s">
        <v>409</v>
      </c>
      <c r="I95" s="388" t="s">
        <v>410</v>
      </c>
    </row>
    <row r="96" spans="2:9" ht="33" customHeight="1">
      <c r="B96" s="569"/>
      <c r="C96" s="572"/>
      <c r="D96" s="311" t="s">
        <v>328</v>
      </c>
      <c r="E96" s="388" t="s">
        <v>412</v>
      </c>
      <c r="F96" s="388" t="s">
        <v>413</v>
      </c>
      <c r="G96" s="388" t="s">
        <v>432</v>
      </c>
      <c r="H96" s="388" t="s">
        <v>414</v>
      </c>
      <c r="I96" s="388" t="s">
        <v>506</v>
      </c>
    </row>
    <row r="97" spans="2:9" ht="33" customHeight="1">
      <c r="B97" s="569"/>
      <c r="C97" s="572"/>
      <c r="D97" s="312" t="s">
        <v>131</v>
      </c>
      <c r="E97" s="388" t="s">
        <v>415</v>
      </c>
      <c r="F97" s="388" t="s">
        <v>416</v>
      </c>
      <c r="G97" s="388" t="s">
        <v>418</v>
      </c>
      <c r="H97" s="388" t="s">
        <v>435</v>
      </c>
      <c r="I97" s="388" t="s">
        <v>417</v>
      </c>
    </row>
    <row r="98" spans="2:9" ht="33" customHeight="1">
      <c r="B98" s="569"/>
      <c r="C98" s="572"/>
      <c r="D98" s="313" t="s">
        <v>326</v>
      </c>
      <c r="E98" s="388" t="s">
        <v>420</v>
      </c>
      <c r="F98" s="388" t="s">
        <v>421</v>
      </c>
      <c r="G98" s="388" t="s">
        <v>449</v>
      </c>
      <c r="H98" s="388" t="s">
        <v>422</v>
      </c>
      <c r="I98" s="388" t="s">
        <v>424</v>
      </c>
    </row>
    <row r="99" spans="2:9" ht="33" customHeight="1">
      <c r="B99" s="570"/>
      <c r="C99" s="573"/>
      <c r="D99" s="313" t="s">
        <v>329</v>
      </c>
      <c r="E99" s="388" t="s">
        <v>425</v>
      </c>
      <c r="F99" s="388" t="s">
        <v>427</v>
      </c>
      <c r="G99" s="388" t="s">
        <v>426</v>
      </c>
      <c r="H99" s="388" t="s">
        <v>428</v>
      </c>
      <c r="I99" s="388" t="s">
        <v>429</v>
      </c>
    </row>
    <row r="100" spans="2:9" ht="33" customHeight="1">
      <c r="B100" s="568">
        <v>17</v>
      </c>
      <c r="C100" s="571" t="s">
        <v>87</v>
      </c>
      <c r="D100" s="78" t="s">
        <v>324</v>
      </c>
      <c r="E100" s="388" t="s">
        <v>377</v>
      </c>
      <c r="F100" s="388" t="s">
        <v>403</v>
      </c>
      <c r="G100" s="388" t="s">
        <v>404</v>
      </c>
      <c r="H100" s="388" t="s">
        <v>438</v>
      </c>
      <c r="I100" s="388" t="s">
        <v>405</v>
      </c>
    </row>
    <row r="101" spans="2:9" ht="33" customHeight="1">
      <c r="B101" s="569"/>
      <c r="C101" s="572"/>
      <c r="D101" s="311" t="s">
        <v>325</v>
      </c>
      <c r="E101" s="388" t="s">
        <v>407</v>
      </c>
      <c r="F101" s="388" t="s">
        <v>411</v>
      </c>
      <c r="G101" s="388" t="s">
        <v>408</v>
      </c>
      <c r="H101" s="388" t="s">
        <v>409</v>
      </c>
      <c r="I101" s="388" t="s">
        <v>410</v>
      </c>
    </row>
    <row r="102" spans="2:9" ht="33" customHeight="1">
      <c r="B102" s="569"/>
      <c r="C102" s="572"/>
      <c r="D102" s="311" t="s">
        <v>328</v>
      </c>
      <c r="E102" s="388" t="s">
        <v>412</v>
      </c>
      <c r="F102" s="388" t="s">
        <v>413</v>
      </c>
      <c r="G102" s="388" t="s">
        <v>414</v>
      </c>
      <c r="H102" s="388" t="s">
        <v>506</v>
      </c>
      <c r="I102" s="388" t="s">
        <v>432</v>
      </c>
    </row>
    <row r="103" spans="2:9" ht="33" customHeight="1">
      <c r="B103" s="569"/>
      <c r="C103" s="572"/>
      <c r="D103" s="312" t="s">
        <v>131</v>
      </c>
      <c r="E103" s="388" t="s">
        <v>415</v>
      </c>
      <c r="F103" s="388" t="s">
        <v>416</v>
      </c>
      <c r="G103" s="388" t="s">
        <v>418</v>
      </c>
      <c r="H103" s="388" t="s">
        <v>417</v>
      </c>
      <c r="I103" s="388" t="s">
        <v>435</v>
      </c>
    </row>
    <row r="104" spans="2:9" ht="33" customHeight="1">
      <c r="B104" s="569"/>
      <c r="C104" s="572"/>
      <c r="D104" s="313" t="s">
        <v>326</v>
      </c>
      <c r="E104" s="388" t="s">
        <v>420</v>
      </c>
      <c r="F104" s="388" t="s">
        <v>421</v>
      </c>
      <c r="G104" s="388" t="s">
        <v>422</v>
      </c>
      <c r="H104" s="388" t="s">
        <v>424</v>
      </c>
      <c r="I104" s="388" t="s">
        <v>449</v>
      </c>
    </row>
    <row r="105" spans="2:9" ht="33" customHeight="1">
      <c r="B105" s="570"/>
      <c r="C105" s="573"/>
      <c r="D105" s="313" t="s">
        <v>329</v>
      </c>
      <c r="E105" s="388" t="s">
        <v>425</v>
      </c>
      <c r="F105" s="388" t="s">
        <v>427</v>
      </c>
      <c r="G105" s="388" t="s">
        <v>426</v>
      </c>
      <c r="H105" s="388" t="s">
        <v>428</v>
      </c>
      <c r="I105" s="388" t="s">
        <v>429</v>
      </c>
    </row>
    <row r="106" spans="2:9" ht="33" customHeight="1">
      <c r="B106" s="568">
        <v>18</v>
      </c>
      <c r="C106" s="571" t="s">
        <v>63</v>
      </c>
      <c r="D106" s="78" t="s">
        <v>324</v>
      </c>
      <c r="E106" s="388" t="s">
        <v>377</v>
      </c>
      <c r="F106" s="388" t="s">
        <v>403</v>
      </c>
      <c r="G106" s="388" t="s">
        <v>405</v>
      </c>
      <c r="H106" s="388" t="s">
        <v>438</v>
      </c>
      <c r="I106" s="388" t="s">
        <v>406</v>
      </c>
    </row>
    <row r="107" spans="2:9" ht="33" customHeight="1">
      <c r="B107" s="569"/>
      <c r="C107" s="572"/>
      <c r="D107" s="311" t="s">
        <v>325</v>
      </c>
      <c r="E107" s="388" t="s">
        <v>407</v>
      </c>
      <c r="F107" s="388" t="s">
        <v>408</v>
      </c>
      <c r="G107" s="388" t="s">
        <v>411</v>
      </c>
      <c r="H107" s="388" t="s">
        <v>409</v>
      </c>
      <c r="I107" s="388" t="s">
        <v>454</v>
      </c>
    </row>
    <row r="108" spans="2:9" ht="33" customHeight="1">
      <c r="B108" s="569"/>
      <c r="C108" s="572"/>
      <c r="D108" s="311" t="s">
        <v>328</v>
      </c>
      <c r="E108" s="388" t="s">
        <v>412</v>
      </c>
      <c r="F108" s="388" t="s">
        <v>413</v>
      </c>
      <c r="G108" s="388" t="s">
        <v>506</v>
      </c>
      <c r="H108" s="388" t="s">
        <v>434</v>
      </c>
      <c r="I108" s="388" t="s">
        <v>414</v>
      </c>
    </row>
    <row r="109" spans="2:9" ht="33" customHeight="1">
      <c r="B109" s="569"/>
      <c r="C109" s="572"/>
      <c r="D109" s="312" t="s">
        <v>131</v>
      </c>
      <c r="E109" s="388" t="s">
        <v>415</v>
      </c>
      <c r="F109" s="388" t="s">
        <v>416</v>
      </c>
      <c r="G109" s="388" t="s">
        <v>418</v>
      </c>
      <c r="H109" s="388" t="s">
        <v>417</v>
      </c>
      <c r="I109" s="388" t="s">
        <v>435</v>
      </c>
    </row>
    <row r="110" spans="2:9" ht="33" customHeight="1">
      <c r="B110" s="569"/>
      <c r="C110" s="572"/>
      <c r="D110" s="313" t="s">
        <v>326</v>
      </c>
      <c r="E110" s="388" t="s">
        <v>420</v>
      </c>
      <c r="F110" s="388" t="s">
        <v>421</v>
      </c>
      <c r="G110" s="388" t="s">
        <v>422</v>
      </c>
      <c r="H110" s="388" t="s">
        <v>424</v>
      </c>
      <c r="I110" s="388" t="s">
        <v>449</v>
      </c>
    </row>
    <row r="111" spans="2:9" ht="33" customHeight="1">
      <c r="B111" s="570"/>
      <c r="C111" s="573"/>
      <c r="D111" s="313" t="s">
        <v>329</v>
      </c>
      <c r="E111" s="388" t="s">
        <v>425</v>
      </c>
      <c r="F111" s="388" t="s">
        <v>427</v>
      </c>
      <c r="G111" s="388" t="s">
        <v>426</v>
      </c>
      <c r="H111" s="388" t="s">
        <v>428</v>
      </c>
      <c r="I111" s="388" t="s">
        <v>429</v>
      </c>
    </row>
    <row r="112" spans="2:9" ht="33" customHeight="1">
      <c r="B112" s="568">
        <v>19</v>
      </c>
      <c r="C112" s="571" t="s">
        <v>88</v>
      </c>
      <c r="D112" s="78" t="s">
        <v>324</v>
      </c>
      <c r="E112" s="388" t="s">
        <v>377</v>
      </c>
      <c r="F112" s="388" t="s">
        <v>403</v>
      </c>
      <c r="G112" s="388" t="s">
        <v>405</v>
      </c>
      <c r="H112" s="388" t="s">
        <v>438</v>
      </c>
      <c r="I112" s="388" t="s">
        <v>406</v>
      </c>
    </row>
    <row r="113" spans="2:9" ht="33" customHeight="1">
      <c r="B113" s="569"/>
      <c r="C113" s="572"/>
      <c r="D113" s="311" t="s">
        <v>325</v>
      </c>
      <c r="E113" s="388" t="s">
        <v>407</v>
      </c>
      <c r="F113" s="388" t="s">
        <v>408</v>
      </c>
      <c r="G113" s="388" t="s">
        <v>409</v>
      </c>
      <c r="H113" s="388" t="s">
        <v>411</v>
      </c>
      <c r="I113" s="388" t="s">
        <v>410</v>
      </c>
    </row>
    <row r="114" spans="2:9" ht="33" customHeight="1">
      <c r="B114" s="569"/>
      <c r="C114" s="572"/>
      <c r="D114" s="311" t="s">
        <v>328</v>
      </c>
      <c r="E114" s="388" t="s">
        <v>412</v>
      </c>
      <c r="F114" s="388" t="s">
        <v>413</v>
      </c>
      <c r="G114" s="388" t="s">
        <v>506</v>
      </c>
      <c r="H114" s="388" t="s">
        <v>437</v>
      </c>
      <c r="I114" s="388" t="s">
        <v>414</v>
      </c>
    </row>
    <row r="115" spans="2:9" ht="33" customHeight="1">
      <c r="B115" s="569"/>
      <c r="C115" s="572"/>
      <c r="D115" s="312" t="s">
        <v>131</v>
      </c>
      <c r="E115" s="388" t="s">
        <v>415</v>
      </c>
      <c r="F115" s="388" t="s">
        <v>416</v>
      </c>
      <c r="G115" s="388" t="s">
        <v>418</v>
      </c>
      <c r="H115" s="388" t="s">
        <v>417</v>
      </c>
      <c r="I115" s="388" t="s">
        <v>435</v>
      </c>
    </row>
    <row r="116" spans="2:9" ht="33" customHeight="1">
      <c r="B116" s="569"/>
      <c r="C116" s="572"/>
      <c r="D116" s="313" t="s">
        <v>326</v>
      </c>
      <c r="E116" s="388" t="s">
        <v>420</v>
      </c>
      <c r="F116" s="388" t="s">
        <v>421</v>
      </c>
      <c r="G116" s="388" t="s">
        <v>422</v>
      </c>
      <c r="H116" s="388" t="s">
        <v>424</v>
      </c>
      <c r="I116" s="388" t="s">
        <v>487</v>
      </c>
    </row>
    <row r="117" spans="2:9" ht="33" customHeight="1">
      <c r="B117" s="570"/>
      <c r="C117" s="573"/>
      <c r="D117" s="313" t="s">
        <v>329</v>
      </c>
      <c r="E117" s="388" t="s">
        <v>425</v>
      </c>
      <c r="F117" s="388" t="s">
        <v>426</v>
      </c>
      <c r="G117" s="388" t="s">
        <v>429</v>
      </c>
      <c r="H117" s="388" t="s">
        <v>428</v>
      </c>
      <c r="I117" s="388" t="s">
        <v>427</v>
      </c>
    </row>
    <row r="118" spans="2:9" ht="33" customHeight="1">
      <c r="B118" s="568">
        <v>20</v>
      </c>
      <c r="C118" s="571" t="s">
        <v>89</v>
      </c>
      <c r="D118" s="78" t="s">
        <v>324</v>
      </c>
      <c r="E118" s="388" t="s">
        <v>377</v>
      </c>
      <c r="F118" s="388" t="s">
        <v>404</v>
      </c>
      <c r="G118" s="388" t="s">
        <v>403</v>
      </c>
      <c r="H118" s="388" t="s">
        <v>405</v>
      </c>
      <c r="I118" s="388" t="s">
        <v>438</v>
      </c>
    </row>
    <row r="119" spans="2:9" ht="33" customHeight="1">
      <c r="B119" s="569"/>
      <c r="C119" s="572"/>
      <c r="D119" s="311" t="s">
        <v>325</v>
      </c>
      <c r="E119" s="388" t="s">
        <v>407</v>
      </c>
      <c r="F119" s="388" t="s">
        <v>408</v>
      </c>
      <c r="G119" s="388" t="s">
        <v>411</v>
      </c>
      <c r="H119" s="388" t="s">
        <v>409</v>
      </c>
      <c r="I119" s="388" t="s">
        <v>410</v>
      </c>
    </row>
    <row r="120" spans="2:9" ht="33" customHeight="1">
      <c r="B120" s="569"/>
      <c r="C120" s="572"/>
      <c r="D120" s="311" t="s">
        <v>328</v>
      </c>
      <c r="E120" s="388" t="s">
        <v>412</v>
      </c>
      <c r="F120" s="388" t="s">
        <v>437</v>
      </c>
      <c r="G120" s="388" t="s">
        <v>506</v>
      </c>
      <c r="H120" s="388" t="s">
        <v>413</v>
      </c>
      <c r="I120" s="388" t="s">
        <v>432</v>
      </c>
    </row>
    <row r="121" spans="2:9" ht="33" customHeight="1">
      <c r="B121" s="569"/>
      <c r="C121" s="572"/>
      <c r="D121" s="312" t="s">
        <v>131</v>
      </c>
      <c r="E121" s="388" t="s">
        <v>415</v>
      </c>
      <c r="F121" s="388" t="s">
        <v>416</v>
      </c>
      <c r="G121" s="388" t="s">
        <v>418</v>
      </c>
      <c r="H121" s="388" t="s">
        <v>417</v>
      </c>
      <c r="I121" s="388" t="s">
        <v>435</v>
      </c>
    </row>
    <row r="122" spans="2:9" ht="33" customHeight="1">
      <c r="B122" s="569"/>
      <c r="C122" s="572"/>
      <c r="D122" s="313" t="s">
        <v>326</v>
      </c>
      <c r="E122" s="388" t="s">
        <v>420</v>
      </c>
      <c r="F122" s="388" t="s">
        <v>421</v>
      </c>
      <c r="G122" s="388" t="s">
        <v>449</v>
      </c>
      <c r="H122" s="388" t="s">
        <v>424</v>
      </c>
      <c r="I122" s="388" t="s">
        <v>422</v>
      </c>
    </row>
    <row r="123" spans="2:9" ht="33" customHeight="1">
      <c r="B123" s="570"/>
      <c r="C123" s="573"/>
      <c r="D123" s="315" t="s">
        <v>329</v>
      </c>
      <c r="E123" s="389" t="s">
        <v>425</v>
      </c>
      <c r="F123" s="389" t="s">
        <v>427</v>
      </c>
      <c r="G123" s="389" t="s">
        <v>428</v>
      </c>
      <c r="H123" s="389" t="s">
        <v>426</v>
      </c>
      <c r="I123" s="389" t="s">
        <v>429</v>
      </c>
    </row>
    <row r="124" spans="2:9" ht="33" customHeight="1">
      <c r="B124" s="568">
        <v>21</v>
      </c>
      <c r="C124" s="571" t="s">
        <v>90</v>
      </c>
      <c r="D124" s="78" t="s">
        <v>324</v>
      </c>
      <c r="E124" s="388" t="s">
        <v>377</v>
      </c>
      <c r="F124" s="388" t="s">
        <v>403</v>
      </c>
      <c r="G124" s="388" t="s">
        <v>404</v>
      </c>
      <c r="H124" s="388" t="s">
        <v>406</v>
      </c>
      <c r="I124" s="388" t="s">
        <v>405</v>
      </c>
    </row>
    <row r="125" spans="2:9" ht="33" customHeight="1">
      <c r="B125" s="569"/>
      <c r="C125" s="572"/>
      <c r="D125" s="311" t="s">
        <v>325</v>
      </c>
      <c r="E125" s="388" t="s">
        <v>407</v>
      </c>
      <c r="F125" s="388" t="s">
        <v>408</v>
      </c>
      <c r="G125" s="388" t="s">
        <v>411</v>
      </c>
      <c r="H125" s="388" t="s">
        <v>409</v>
      </c>
      <c r="I125" s="388" t="s">
        <v>410</v>
      </c>
    </row>
    <row r="126" spans="2:9" ht="33" customHeight="1">
      <c r="B126" s="569"/>
      <c r="C126" s="572"/>
      <c r="D126" s="311" t="s">
        <v>328</v>
      </c>
      <c r="E126" s="388" t="s">
        <v>412</v>
      </c>
      <c r="F126" s="388" t="s">
        <v>413</v>
      </c>
      <c r="G126" s="388" t="s">
        <v>432</v>
      </c>
      <c r="H126" s="388" t="s">
        <v>414</v>
      </c>
      <c r="I126" s="388" t="s">
        <v>434</v>
      </c>
    </row>
    <row r="127" spans="2:9" ht="33" customHeight="1">
      <c r="B127" s="569"/>
      <c r="C127" s="572"/>
      <c r="D127" s="312" t="s">
        <v>131</v>
      </c>
      <c r="E127" s="388" t="s">
        <v>415</v>
      </c>
      <c r="F127" s="388" t="s">
        <v>416</v>
      </c>
      <c r="G127" s="388" t="s">
        <v>418</v>
      </c>
      <c r="H127" s="388" t="s">
        <v>435</v>
      </c>
      <c r="I127" s="388" t="s">
        <v>417</v>
      </c>
    </row>
    <row r="128" spans="2:9" ht="33" customHeight="1">
      <c r="B128" s="569"/>
      <c r="C128" s="572"/>
      <c r="D128" s="313" t="s">
        <v>326</v>
      </c>
      <c r="E128" s="388" t="s">
        <v>420</v>
      </c>
      <c r="F128" s="388" t="s">
        <v>421</v>
      </c>
      <c r="G128" s="388" t="s">
        <v>422</v>
      </c>
      <c r="H128" s="388" t="s">
        <v>424</v>
      </c>
      <c r="I128" s="388" t="s">
        <v>449</v>
      </c>
    </row>
    <row r="129" spans="2:9" ht="33" customHeight="1">
      <c r="B129" s="570"/>
      <c r="C129" s="573"/>
      <c r="D129" s="313" t="s">
        <v>329</v>
      </c>
      <c r="E129" s="388" t="s">
        <v>425</v>
      </c>
      <c r="F129" s="388" t="s">
        <v>427</v>
      </c>
      <c r="G129" s="388" t="s">
        <v>426</v>
      </c>
      <c r="H129" s="388" t="s">
        <v>429</v>
      </c>
      <c r="I129" s="388" t="s">
        <v>428</v>
      </c>
    </row>
    <row r="130" spans="2:9" ht="33" customHeight="1">
      <c r="B130" s="568">
        <v>22</v>
      </c>
      <c r="C130" s="571" t="s">
        <v>64</v>
      </c>
      <c r="D130" s="78" t="s">
        <v>324</v>
      </c>
      <c r="E130" s="388" t="s">
        <v>377</v>
      </c>
      <c r="F130" s="388" t="s">
        <v>403</v>
      </c>
      <c r="G130" s="388" t="s">
        <v>405</v>
      </c>
      <c r="H130" s="388" t="s">
        <v>404</v>
      </c>
      <c r="I130" s="388" t="s">
        <v>438</v>
      </c>
    </row>
    <row r="131" spans="2:9" ht="33" customHeight="1">
      <c r="B131" s="569"/>
      <c r="C131" s="572"/>
      <c r="D131" s="311" t="s">
        <v>325</v>
      </c>
      <c r="E131" s="388" t="s">
        <v>407</v>
      </c>
      <c r="F131" s="388" t="s">
        <v>411</v>
      </c>
      <c r="G131" s="388" t="s">
        <v>409</v>
      </c>
      <c r="H131" s="388" t="s">
        <v>408</v>
      </c>
      <c r="I131" s="388" t="s">
        <v>454</v>
      </c>
    </row>
    <row r="132" spans="2:9" ht="33" customHeight="1">
      <c r="B132" s="569"/>
      <c r="C132" s="572"/>
      <c r="D132" s="311" t="s">
        <v>328</v>
      </c>
      <c r="E132" s="388" t="s">
        <v>412</v>
      </c>
      <c r="F132" s="388" t="s">
        <v>413</v>
      </c>
      <c r="G132" s="388" t="s">
        <v>414</v>
      </c>
      <c r="H132" s="388" t="s">
        <v>437</v>
      </c>
      <c r="I132" s="388" t="s">
        <v>506</v>
      </c>
    </row>
    <row r="133" spans="2:9" ht="33" customHeight="1">
      <c r="B133" s="569"/>
      <c r="C133" s="572"/>
      <c r="D133" s="312" t="s">
        <v>131</v>
      </c>
      <c r="E133" s="388" t="s">
        <v>415</v>
      </c>
      <c r="F133" s="388" t="s">
        <v>416</v>
      </c>
      <c r="G133" s="388" t="s">
        <v>418</v>
      </c>
      <c r="H133" s="388" t="s">
        <v>417</v>
      </c>
      <c r="I133" s="388" t="s">
        <v>435</v>
      </c>
    </row>
    <row r="134" spans="2:9" ht="33" customHeight="1">
      <c r="B134" s="569"/>
      <c r="C134" s="572"/>
      <c r="D134" s="313" t="s">
        <v>326</v>
      </c>
      <c r="E134" s="388" t="s">
        <v>420</v>
      </c>
      <c r="F134" s="388" t="s">
        <v>421</v>
      </c>
      <c r="G134" s="388" t="s">
        <v>422</v>
      </c>
      <c r="H134" s="388" t="s">
        <v>424</v>
      </c>
      <c r="I134" s="388" t="s">
        <v>449</v>
      </c>
    </row>
    <row r="135" spans="2:9" ht="33" customHeight="1">
      <c r="B135" s="570"/>
      <c r="C135" s="573"/>
      <c r="D135" s="313" t="s">
        <v>329</v>
      </c>
      <c r="E135" s="388" t="s">
        <v>425</v>
      </c>
      <c r="F135" s="388" t="s">
        <v>427</v>
      </c>
      <c r="G135" s="388" t="s">
        <v>426</v>
      </c>
      <c r="H135" s="388" t="s">
        <v>429</v>
      </c>
      <c r="I135" s="388" t="s">
        <v>428</v>
      </c>
    </row>
    <row r="136" spans="2:9" ht="33" customHeight="1">
      <c r="B136" s="568">
        <v>23</v>
      </c>
      <c r="C136" s="571" t="s">
        <v>91</v>
      </c>
      <c r="D136" s="78" t="s">
        <v>324</v>
      </c>
      <c r="E136" s="388" t="s">
        <v>377</v>
      </c>
      <c r="F136" s="388" t="s">
        <v>403</v>
      </c>
      <c r="G136" s="388" t="s">
        <v>404</v>
      </c>
      <c r="H136" s="388" t="s">
        <v>405</v>
      </c>
      <c r="I136" s="388" t="s">
        <v>438</v>
      </c>
    </row>
    <row r="137" spans="2:9" ht="33" customHeight="1">
      <c r="B137" s="569"/>
      <c r="C137" s="572"/>
      <c r="D137" s="311" t="s">
        <v>325</v>
      </c>
      <c r="E137" s="388" t="s">
        <v>407</v>
      </c>
      <c r="F137" s="388" t="s">
        <v>408</v>
      </c>
      <c r="G137" s="388" t="s">
        <v>411</v>
      </c>
      <c r="H137" s="388" t="s">
        <v>409</v>
      </c>
      <c r="I137" s="388" t="s">
        <v>410</v>
      </c>
    </row>
    <row r="138" spans="2:9" ht="33" customHeight="1">
      <c r="B138" s="569"/>
      <c r="C138" s="572"/>
      <c r="D138" s="311" t="s">
        <v>328</v>
      </c>
      <c r="E138" s="388" t="s">
        <v>412</v>
      </c>
      <c r="F138" s="388" t="s">
        <v>413</v>
      </c>
      <c r="G138" s="388" t="s">
        <v>414</v>
      </c>
      <c r="H138" s="388" t="s">
        <v>506</v>
      </c>
      <c r="I138" s="388" t="s">
        <v>437</v>
      </c>
    </row>
    <row r="139" spans="2:9" ht="33" customHeight="1">
      <c r="B139" s="569"/>
      <c r="C139" s="572"/>
      <c r="D139" s="312" t="s">
        <v>131</v>
      </c>
      <c r="E139" s="388" t="s">
        <v>415</v>
      </c>
      <c r="F139" s="388" t="s">
        <v>416</v>
      </c>
      <c r="G139" s="388" t="s">
        <v>418</v>
      </c>
      <c r="H139" s="388" t="s">
        <v>417</v>
      </c>
      <c r="I139" s="388" t="s">
        <v>435</v>
      </c>
    </row>
    <row r="140" spans="2:9" ht="33" customHeight="1">
      <c r="B140" s="569"/>
      <c r="C140" s="572"/>
      <c r="D140" s="313" t="s">
        <v>326</v>
      </c>
      <c r="E140" s="388" t="s">
        <v>420</v>
      </c>
      <c r="F140" s="388" t="s">
        <v>421</v>
      </c>
      <c r="G140" s="388" t="s">
        <v>422</v>
      </c>
      <c r="H140" s="388" t="s">
        <v>424</v>
      </c>
      <c r="I140" s="388" t="s">
        <v>449</v>
      </c>
    </row>
    <row r="141" spans="2:9" ht="33" customHeight="1">
      <c r="B141" s="570"/>
      <c r="C141" s="573"/>
      <c r="D141" s="313" t="s">
        <v>329</v>
      </c>
      <c r="E141" s="388" t="s">
        <v>425</v>
      </c>
      <c r="F141" s="388" t="s">
        <v>428</v>
      </c>
      <c r="G141" s="388" t="s">
        <v>427</v>
      </c>
      <c r="H141" s="388" t="s">
        <v>426</v>
      </c>
      <c r="I141" s="388" t="s">
        <v>429</v>
      </c>
    </row>
    <row r="142" spans="2:9" ht="33" customHeight="1">
      <c r="B142" s="568">
        <v>24</v>
      </c>
      <c r="C142" s="571" t="s">
        <v>92</v>
      </c>
      <c r="D142" s="78" t="s">
        <v>324</v>
      </c>
      <c r="E142" s="388" t="s">
        <v>377</v>
      </c>
      <c r="F142" s="388" t="s">
        <v>403</v>
      </c>
      <c r="G142" s="388" t="s">
        <v>404</v>
      </c>
      <c r="H142" s="388" t="s">
        <v>406</v>
      </c>
      <c r="I142" s="388" t="s">
        <v>438</v>
      </c>
    </row>
    <row r="143" spans="2:9" ht="33" customHeight="1">
      <c r="B143" s="569"/>
      <c r="C143" s="572"/>
      <c r="D143" s="311" t="s">
        <v>325</v>
      </c>
      <c r="E143" s="388" t="s">
        <v>407</v>
      </c>
      <c r="F143" s="388" t="s">
        <v>411</v>
      </c>
      <c r="G143" s="388" t="s">
        <v>408</v>
      </c>
      <c r="H143" s="388" t="s">
        <v>409</v>
      </c>
      <c r="I143" s="388" t="s">
        <v>410</v>
      </c>
    </row>
    <row r="144" spans="2:9" ht="33" customHeight="1">
      <c r="B144" s="569"/>
      <c r="C144" s="572"/>
      <c r="D144" s="311" t="s">
        <v>328</v>
      </c>
      <c r="E144" s="388" t="s">
        <v>412</v>
      </c>
      <c r="F144" s="388" t="s">
        <v>413</v>
      </c>
      <c r="G144" s="388" t="s">
        <v>437</v>
      </c>
      <c r="H144" s="388" t="s">
        <v>432</v>
      </c>
      <c r="I144" s="388" t="s">
        <v>414</v>
      </c>
    </row>
    <row r="145" spans="2:9" ht="33" customHeight="1">
      <c r="B145" s="569"/>
      <c r="C145" s="572"/>
      <c r="D145" s="312" t="s">
        <v>131</v>
      </c>
      <c r="E145" s="388" t="s">
        <v>415</v>
      </c>
      <c r="F145" s="388" t="s">
        <v>416</v>
      </c>
      <c r="G145" s="388" t="s">
        <v>418</v>
      </c>
      <c r="H145" s="388" t="s">
        <v>417</v>
      </c>
      <c r="I145" s="388" t="s">
        <v>435</v>
      </c>
    </row>
    <row r="146" spans="2:9" ht="33" customHeight="1">
      <c r="B146" s="569"/>
      <c r="C146" s="572"/>
      <c r="D146" s="313" t="s">
        <v>326</v>
      </c>
      <c r="E146" s="388" t="s">
        <v>420</v>
      </c>
      <c r="F146" s="388" t="s">
        <v>421</v>
      </c>
      <c r="G146" s="388" t="s">
        <v>422</v>
      </c>
      <c r="H146" s="388" t="s">
        <v>449</v>
      </c>
      <c r="I146" s="388" t="s">
        <v>424</v>
      </c>
    </row>
    <row r="147" spans="2:9" ht="33" customHeight="1">
      <c r="B147" s="570"/>
      <c r="C147" s="573"/>
      <c r="D147" s="313" t="s">
        <v>329</v>
      </c>
      <c r="E147" s="388" t="s">
        <v>427</v>
      </c>
      <c r="F147" s="388" t="s">
        <v>425</v>
      </c>
      <c r="G147" s="388" t="s">
        <v>426</v>
      </c>
      <c r="H147" s="388" t="s">
        <v>428</v>
      </c>
      <c r="I147" s="388" t="s">
        <v>429</v>
      </c>
    </row>
    <row r="148" spans="2:9" ht="33" customHeight="1">
      <c r="B148" s="568">
        <v>25</v>
      </c>
      <c r="C148" s="571" t="s">
        <v>93</v>
      </c>
      <c r="D148" s="78" t="s">
        <v>324</v>
      </c>
      <c r="E148" s="388" t="s">
        <v>377</v>
      </c>
      <c r="F148" s="388" t="s">
        <v>404</v>
      </c>
      <c r="G148" s="388" t="s">
        <v>403</v>
      </c>
      <c r="H148" s="388" t="s">
        <v>405</v>
      </c>
      <c r="I148" s="388" t="s">
        <v>438</v>
      </c>
    </row>
    <row r="149" spans="2:9" ht="33" customHeight="1">
      <c r="B149" s="569"/>
      <c r="C149" s="572"/>
      <c r="D149" s="311" t="s">
        <v>325</v>
      </c>
      <c r="E149" s="388" t="s">
        <v>407</v>
      </c>
      <c r="F149" s="388" t="s">
        <v>409</v>
      </c>
      <c r="G149" s="388" t="s">
        <v>408</v>
      </c>
      <c r="H149" s="388" t="s">
        <v>411</v>
      </c>
      <c r="I149" s="388" t="s">
        <v>410</v>
      </c>
    </row>
    <row r="150" spans="2:9" ht="33" customHeight="1">
      <c r="B150" s="569"/>
      <c r="C150" s="572"/>
      <c r="D150" s="311" t="s">
        <v>328</v>
      </c>
      <c r="E150" s="388" t="s">
        <v>412</v>
      </c>
      <c r="F150" s="388" t="s">
        <v>413</v>
      </c>
      <c r="G150" s="388" t="s">
        <v>506</v>
      </c>
      <c r="H150" s="388" t="s">
        <v>432</v>
      </c>
      <c r="I150" s="388" t="s">
        <v>437</v>
      </c>
    </row>
    <row r="151" spans="2:9" ht="33" customHeight="1">
      <c r="B151" s="569"/>
      <c r="C151" s="572"/>
      <c r="D151" s="312" t="s">
        <v>131</v>
      </c>
      <c r="E151" s="388" t="s">
        <v>415</v>
      </c>
      <c r="F151" s="388" t="s">
        <v>416</v>
      </c>
      <c r="G151" s="388" t="s">
        <v>418</v>
      </c>
      <c r="H151" s="388" t="s">
        <v>417</v>
      </c>
      <c r="I151" s="388" t="s">
        <v>435</v>
      </c>
    </row>
    <row r="152" spans="2:9" ht="33" customHeight="1">
      <c r="B152" s="569"/>
      <c r="C152" s="572"/>
      <c r="D152" s="313" t="s">
        <v>326</v>
      </c>
      <c r="E152" s="388" t="s">
        <v>420</v>
      </c>
      <c r="F152" s="388" t="s">
        <v>421</v>
      </c>
      <c r="G152" s="388" t="s">
        <v>422</v>
      </c>
      <c r="H152" s="388" t="s">
        <v>424</v>
      </c>
      <c r="I152" s="388" t="s">
        <v>449</v>
      </c>
    </row>
    <row r="153" spans="2:9" ht="33" customHeight="1">
      <c r="B153" s="570"/>
      <c r="C153" s="573"/>
      <c r="D153" s="315" t="s">
        <v>329</v>
      </c>
      <c r="E153" s="389" t="s">
        <v>425</v>
      </c>
      <c r="F153" s="389" t="s">
        <v>427</v>
      </c>
      <c r="G153" s="389" t="s">
        <v>426</v>
      </c>
      <c r="H153" s="389" t="s">
        <v>428</v>
      </c>
      <c r="I153" s="389" t="s">
        <v>429</v>
      </c>
    </row>
    <row r="154" spans="2:9" ht="33" customHeight="1">
      <c r="B154" s="568">
        <v>26</v>
      </c>
      <c r="C154" s="571" t="s">
        <v>36</v>
      </c>
      <c r="D154" s="78" t="s">
        <v>324</v>
      </c>
      <c r="E154" s="388" t="s">
        <v>377</v>
      </c>
      <c r="F154" s="388" t="s">
        <v>403</v>
      </c>
      <c r="G154" s="388" t="s">
        <v>406</v>
      </c>
      <c r="H154" s="388" t="s">
        <v>404</v>
      </c>
      <c r="I154" s="388" t="s">
        <v>405</v>
      </c>
    </row>
    <row r="155" spans="2:9" ht="33" customHeight="1">
      <c r="B155" s="569"/>
      <c r="C155" s="572"/>
      <c r="D155" s="311" t="s">
        <v>325</v>
      </c>
      <c r="E155" s="388" t="s">
        <v>407</v>
      </c>
      <c r="F155" s="388" t="s">
        <v>409</v>
      </c>
      <c r="G155" s="388" t="s">
        <v>411</v>
      </c>
      <c r="H155" s="388" t="s">
        <v>408</v>
      </c>
      <c r="I155" s="388" t="s">
        <v>410</v>
      </c>
    </row>
    <row r="156" spans="2:9" ht="33" customHeight="1">
      <c r="B156" s="569"/>
      <c r="C156" s="572"/>
      <c r="D156" s="311" t="s">
        <v>328</v>
      </c>
      <c r="E156" s="388" t="s">
        <v>412</v>
      </c>
      <c r="F156" s="388" t="s">
        <v>413</v>
      </c>
      <c r="G156" s="388" t="s">
        <v>414</v>
      </c>
      <c r="H156" s="388" t="s">
        <v>432</v>
      </c>
      <c r="I156" s="388" t="s">
        <v>437</v>
      </c>
    </row>
    <row r="157" spans="2:9" ht="33" customHeight="1">
      <c r="B157" s="569"/>
      <c r="C157" s="572"/>
      <c r="D157" s="312" t="s">
        <v>131</v>
      </c>
      <c r="E157" s="388" t="s">
        <v>415</v>
      </c>
      <c r="F157" s="388" t="s">
        <v>416</v>
      </c>
      <c r="G157" s="388" t="s">
        <v>418</v>
      </c>
      <c r="H157" s="388" t="s">
        <v>417</v>
      </c>
      <c r="I157" s="388" t="s">
        <v>435</v>
      </c>
    </row>
    <row r="158" spans="2:9" ht="33" customHeight="1">
      <c r="B158" s="569"/>
      <c r="C158" s="572"/>
      <c r="D158" s="313" t="s">
        <v>326</v>
      </c>
      <c r="E158" s="388" t="s">
        <v>420</v>
      </c>
      <c r="F158" s="388" t="s">
        <v>421</v>
      </c>
      <c r="G158" s="388" t="s">
        <v>422</v>
      </c>
      <c r="H158" s="388" t="s">
        <v>424</v>
      </c>
      <c r="I158" s="388" t="s">
        <v>449</v>
      </c>
    </row>
    <row r="159" spans="2:9" ht="33" customHeight="1">
      <c r="B159" s="570"/>
      <c r="C159" s="573"/>
      <c r="D159" s="313" t="s">
        <v>329</v>
      </c>
      <c r="E159" s="388" t="s">
        <v>425</v>
      </c>
      <c r="F159" s="388" t="s">
        <v>428</v>
      </c>
      <c r="G159" s="388" t="s">
        <v>427</v>
      </c>
      <c r="H159" s="388" t="s">
        <v>426</v>
      </c>
      <c r="I159" s="388" t="s">
        <v>429</v>
      </c>
    </row>
    <row r="160" spans="2:9" ht="33" customHeight="1">
      <c r="B160" s="568">
        <v>27</v>
      </c>
      <c r="C160" s="571" t="s">
        <v>37</v>
      </c>
      <c r="D160" s="78" t="s">
        <v>324</v>
      </c>
      <c r="E160" s="388" t="s">
        <v>377</v>
      </c>
      <c r="F160" s="388" t="s">
        <v>403</v>
      </c>
      <c r="G160" s="388" t="s">
        <v>406</v>
      </c>
      <c r="H160" s="388" t="s">
        <v>404</v>
      </c>
      <c r="I160" s="388" t="s">
        <v>438</v>
      </c>
    </row>
    <row r="161" spans="2:9" ht="33" customHeight="1">
      <c r="B161" s="569"/>
      <c r="C161" s="572"/>
      <c r="D161" s="311" t="s">
        <v>325</v>
      </c>
      <c r="E161" s="388" t="s">
        <v>407</v>
      </c>
      <c r="F161" s="388" t="s">
        <v>411</v>
      </c>
      <c r="G161" s="388" t="s">
        <v>409</v>
      </c>
      <c r="H161" s="388" t="s">
        <v>408</v>
      </c>
      <c r="I161" s="388" t="s">
        <v>410</v>
      </c>
    </row>
    <row r="162" spans="2:9" ht="33" customHeight="1">
      <c r="B162" s="569"/>
      <c r="C162" s="572"/>
      <c r="D162" s="311" t="s">
        <v>328</v>
      </c>
      <c r="E162" s="388" t="s">
        <v>412</v>
      </c>
      <c r="F162" s="388" t="s">
        <v>413</v>
      </c>
      <c r="G162" s="388" t="s">
        <v>437</v>
      </c>
      <c r="H162" s="388" t="s">
        <v>432</v>
      </c>
      <c r="I162" s="388" t="s">
        <v>506</v>
      </c>
    </row>
    <row r="163" spans="2:9" ht="33" customHeight="1">
      <c r="B163" s="569"/>
      <c r="C163" s="572"/>
      <c r="D163" s="312" t="s">
        <v>131</v>
      </c>
      <c r="E163" s="388" t="s">
        <v>415</v>
      </c>
      <c r="F163" s="388" t="s">
        <v>416</v>
      </c>
      <c r="G163" s="388" t="s">
        <v>418</v>
      </c>
      <c r="H163" s="388" t="s">
        <v>417</v>
      </c>
      <c r="I163" s="388" t="s">
        <v>435</v>
      </c>
    </row>
    <row r="164" spans="2:9" ht="33" customHeight="1">
      <c r="B164" s="569"/>
      <c r="C164" s="572"/>
      <c r="D164" s="313" t="s">
        <v>326</v>
      </c>
      <c r="E164" s="388" t="s">
        <v>420</v>
      </c>
      <c r="F164" s="388" t="s">
        <v>421</v>
      </c>
      <c r="G164" s="388" t="s">
        <v>423</v>
      </c>
      <c r="H164" s="388" t="s">
        <v>449</v>
      </c>
      <c r="I164" s="388" t="s">
        <v>422</v>
      </c>
    </row>
    <row r="165" spans="2:9" ht="33" customHeight="1">
      <c r="B165" s="570"/>
      <c r="C165" s="573"/>
      <c r="D165" s="313" t="s">
        <v>329</v>
      </c>
      <c r="E165" s="388" t="s">
        <v>428</v>
      </c>
      <c r="F165" s="388" t="s">
        <v>425</v>
      </c>
      <c r="G165" s="388" t="s">
        <v>427</v>
      </c>
      <c r="H165" s="388" t="s">
        <v>426</v>
      </c>
      <c r="I165" s="388" t="s">
        <v>429</v>
      </c>
    </row>
    <row r="166" spans="2:9" ht="33" customHeight="1">
      <c r="B166" s="568">
        <v>28</v>
      </c>
      <c r="C166" s="571" t="s">
        <v>38</v>
      </c>
      <c r="D166" s="78" t="s">
        <v>324</v>
      </c>
      <c r="E166" s="388" t="s">
        <v>377</v>
      </c>
      <c r="F166" s="388" t="s">
        <v>403</v>
      </c>
      <c r="G166" s="388" t="s">
        <v>406</v>
      </c>
      <c r="H166" s="388" t="s">
        <v>405</v>
      </c>
      <c r="I166" s="388" t="s">
        <v>404</v>
      </c>
    </row>
    <row r="167" spans="2:9" ht="33" customHeight="1">
      <c r="B167" s="569"/>
      <c r="C167" s="572"/>
      <c r="D167" s="311" t="s">
        <v>325</v>
      </c>
      <c r="E167" s="388" t="s">
        <v>407</v>
      </c>
      <c r="F167" s="388" t="s">
        <v>411</v>
      </c>
      <c r="G167" s="388" t="s">
        <v>409</v>
      </c>
      <c r="H167" s="388" t="s">
        <v>408</v>
      </c>
      <c r="I167" s="388" t="s">
        <v>410</v>
      </c>
    </row>
    <row r="168" spans="2:9" ht="33" customHeight="1">
      <c r="B168" s="569"/>
      <c r="C168" s="572"/>
      <c r="D168" s="311" t="s">
        <v>328</v>
      </c>
      <c r="E168" s="388" t="s">
        <v>412</v>
      </c>
      <c r="F168" s="388" t="s">
        <v>413</v>
      </c>
      <c r="G168" s="388" t="s">
        <v>506</v>
      </c>
      <c r="H168" s="388" t="s">
        <v>414</v>
      </c>
      <c r="I168" s="388" t="s">
        <v>437</v>
      </c>
    </row>
    <row r="169" spans="2:9" ht="33" customHeight="1">
      <c r="B169" s="569"/>
      <c r="C169" s="572"/>
      <c r="D169" s="312" t="s">
        <v>131</v>
      </c>
      <c r="E169" s="388" t="s">
        <v>415</v>
      </c>
      <c r="F169" s="388" t="s">
        <v>416</v>
      </c>
      <c r="G169" s="388" t="s">
        <v>418</v>
      </c>
      <c r="H169" s="388" t="s">
        <v>435</v>
      </c>
      <c r="I169" s="388" t="s">
        <v>417</v>
      </c>
    </row>
    <row r="170" spans="2:9" ht="33" customHeight="1">
      <c r="B170" s="569"/>
      <c r="C170" s="572"/>
      <c r="D170" s="313" t="s">
        <v>326</v>
      </c>
      <c r="E170" s="388" t="s">
        <v>420</v>
      </c>
      <c r="F170" s="388" t="s">
        <v>421</v>
      </c>
      <c r="G170" s="388" t="s">
        <v>422</v>
      </c>
      <c r="H170" s="388" t="s">
        <v>424</v>
      </c>
      <c r="I170" s="388" t="s">
        <v>449</v>
      </c>
    </row>
    <row r="171" spans="2:9" ht="33" customHeight="1">
      <c r="B171" s="570"/>
      <c r="C171" s="573"/>
      <c r="D171" s="313" t="s">
        <v>329</v>
      </c>
      <c r="E171" s="388" t="s">
        <v>425</v>
      </c>
      <c r="F171" s="388" t="s">
        <v>428</v>
      </c>
      <c r="G171" s="388" t="s">
        <v>427</v>
      </c>
      <c r="H171" s="388" t="s">
        <v>426</v>
      </c>
      <c r="I171" s="388" t="s">
        <v>429</v>
      </c>
    </row>
    <row r="172" spans="2:9" ht="33" customHeight="1">
      <c r="B172" s="568">
        <v>29</v>
      </c>
      <c r="C172" s="571" t="s">
        <v>39</v>
      </c>
      <c r="D172" s="78" t="s">
        <v>324</v>
      </c>
      <c r="E172" s="388" t="s">
        <v>377</v>
      </c>
      <c r="F172" s="388" t="s">
        <v>404</v>
      </c>
      <c r="G172" s="388" t="s">
        <v>403</v>
      </c>
      <c r="H172" s="388" t="s">
        <v>406</v>
      </c>
      <c r="I172" s="388" t="s">
        <v>405</v>
      </c>
    </row>
    <row r="173" spans="2:9" ht="33" customHeight="1">
      <c r="B173" s="569"/>
      <c r="C173" s="572"/>
      <c r="D173" s="311" t="s">
        <v>325</v>
      </c>
      <c r="E173" s="388" t="s">
        <v>407</v>
      </c>
      <c r="F173" s="388" t="s">
        <v>409</v>
      </c>
      <c r="G173" s="388" t="s">
        <v>411</v>
      </c>
      <c r="H173" s="388" t="s">
        <v>408</v>
      </c>
      <c r="I173" s="388" t="s">
        <v>410</v>
      </c>
    </row>
    <row r="174" spans="2:9" ht="33" customHeight="1">
      <c r="B174" s="569"/>
      <c r="C174" s="572"/>
      <c r="D174" s="311" t="s">
        <v>328</v>
      </c>
      <c r="E174" s="388" t="s">
        <v>412</v>
      </c>
      <c r="F174" s="388" t="s">
        <v>413</v>
      </c>
      <c r="G174" s="388" t="s">
        <v>437</v>
      </c>
      <c r="H174" s="388" t="s">
        <v>414</v>
      </c>
      <c r="I174" s="388" t="s">
        <v>432</v>
      </c>
    </row>
    <row r="175" spans="2:9" ht="33" customHeight="1">
      <c r="B175" s="569"/>
      <c r="C175" s="572"/>
      <c r="D175" s="312" t="s">
        <v>131</v>
      </c>
      <c r="E175" s="388" t="s">
        <v>415</v>
      </c>
      <c r="F175" s="388" t="s">
        <v>416</v>
      </c>
      <c r="G175" s="388" t="s">
        <v>418</v>
      </c>
      <c r="H175" s="388" t="s">
        <v>417</v>
      </c>
      <c r="I175" s="388" t="s">
        <v>435</v>
      </c>
    </row>
    <row r="176" spans="2:9" ht="33" customHeight="1">
      <c r="B176" s="569"/>
      <c r="C176" s="572"/>
      <c r="D176" s="313" t="s">
        <v>326</v>
      </c>
      <c r="E176" s="388" t="s">
        <v>420</v>
      </c>
      <c r="F176" s="388" t="s">
        <v>421</v>
      </c>
      <c r="G176" s="388" t="s">
        <v>423</v>
      </c>
      <c r="H176" s="388" t="s">
        <v>424</v>
      </c>
      <c r="I176" s="388" t="s">
        <v>422</v>
      </c>
    </row>
    <row r="177" spans="2:9" ht="33" customHeight="1">
      <c r="B177" s="570"/>
      <c r="C177" s="573"/>
      <c r="D177" s="313" t="s">
        <v>329</v>
      </c>
      <c r="E177" s="388" t="s">
        <v>425</v>
      </c>
      <c r="F177" s="388" t="s">
        <v>428</v>
      </c>
      <c r="G177" s="388" t="s">
        <v>427</v>
      </c>
      <c r="H177" s="388" t="s">
        <v>426</v>
      </c>
      <c r="I177" s="388" t="s">
        <v>429</v>
      </c>
    </row>
    <row r="178" spans="2:9" ht="33" customHeight="1">
      <c r="B178" s="568">
        <v>30</v>
      </c>
      <c r="C178" s="571" t="s">
        <v>40</v>
      </c>
      <c r="D178" s="78" t="s">
        <v>324</v>
      </c>
      <c r="E178" s="388" t="s">
        <v>377</v>
      </c>
      <c r="F178" s="388" t="s">
        <v>403</v>
      </c>
      <c r="G178" s="388" t="s">
        <v>405</v>
      </c>
      <c r="H178" s="388" t="s">
        <v>406</v>
      </c>
      <c r="I178" s="388" t="s">
        <v>438</v>
      </c>
    </row>
    <row r="179" spans="2:9" ht="33" customHeight="1">
      <c r="B179" s="569"/>
      <c r="C179" s="572"/>
      <c r="D179" s="311" t="s">
        <v>325</v>
      </c>
      <c r="E179" s="388" t="s">
        <v>407</v>
      </c>
      <c r="F179" s="388" t="s">
        <v>409</v>
      </c>
      <c r="G179" s="388" t="s">
        <v>411</v>
      </c>
      <c r="H179" s="388" t="s">
        <v>408</v>
      </c>
      <c r="I179" s="388" t="s">
        <v>454</v>
      </c>
    </row>
    <row r="180" spans="2:9" ht="33" customHeight="1">
      <c r="B180" s="569"/>
      <c r="C180" s="572"/>
      <c r="D180" s="311" t="s">
        <v>328</v>
      </c>
      <c r="E180" s="388" t="s">
        <v>412</v>
      </c>
      <c r="F180" s="388" t="s">
        <v>413</v>
      </c>
      <c r="G180" s="388" t="s">
        <v>414</v>
      </c>
      <c r="H180" s="388" t="s">
        <v>432</v>
      </c>
      <c r="I180" s="388" t="s">
        <v>506</v>
      </c>
    </row>
    <row r="181" spans="2:9" ht="33" customHeight="1">
      <c r="B181" s="569"/>
      <c r="C181" s="572"/>
      <c r="D181" s="312" t="s">
        <v>131</v>
      </c>
      <c r="E181" s="388" t="s">
        <v>415</v>
      </c>
      <c r="F181" s="388" t="s">
        <v>416</v>
      </c>
      <c r="G181" s="388" t="s">
        <v>418</v>
      </c>
      <c r="H181" s="388" t="s">
        <v>417</v>
      </c>
      <c r="I181" s="388" t="s">
        <v>419</v>
      </c>
    </row>
    <row r="182" spans="2:9" ht="33" customHeight="1">
      <c r="B182" s="569"/>
      <c r="C182" s="572"/>
      <c r="D182" s="313" t="s">
        <v>326</v>
      </c>
      <c r="E182" s="388" t="s">
        <v>420</v>
      </c>
      <c r="F182" s="388" t="s">
        <v>421</v>
      </c>
      <c r="G182" s="388" t="s">
        <v>422</v>
      </c>
      <c r="H182" s="388" t="s">
        <v>424</v>
      </c>
      <c r="I182" s="388" t="s">
        <v>449</v>
      </c>
    </row>
    <row r="183" spans="2:9" ht="33" customHeight="1">
      <c r="B183" s="570"/>
      <c r="C183" s="573"/>
      <c r="D183" s="315" t="s">
        <v>329</v>
      </c>
      <c r="E183" s="389" t="s">
        <v>425</v>
      </c>
      <c r="F183" s="389" t="s">
        <v>428</v>
      </c>
      <c r="G183" s="389" t="s">
        <v>427</v>
      </c>
      <c r="H183" s="389" t="s">
        <v>426</v>
      </c>
      <c r="I183" s="389" t="s">
        <v>429</v>
      </c>
    </row>
    <row r="184" spans="2:9" ht="33" customHeight="1">
      <c r="B184" s="568">
        <v>31</v>
      </c>
      <c r="C184" s="571" t="s">
        <v>41</v>
      </c>
      <c r="D184" s="78" t="s">
        <v>324</v>
      </c>
      <c r="E184" s="388" t="s">
        <v>377</v>
      </c>
      <c r="F184" s="388" t="s">
        <v>406</v>
      </c>
      <c r="G184" s="388" t="s">
        <v>403</v>
      </c>
      <c r="H184" s="388" t="s">
        <v>404</v>
      </c>
      <c r="I184" s="388" t="s">
        <v>438</v>
      </c>
    </row>
    <row r="185" spans="2:9" ht="33" customHeight="1">
      <c r="B185" s="569"/>
      <c r="C185" s="572"/>
      <c r="D185" s="311" t="s">
        <v>325</v>
      </c>
      <c r="E185" s="388" t="s">
        <v>407</v>
      </c>
      <c r="F185" s="388" t="s">
        <v>408</v>
      </c>
      <c r="G185" s="388" t="s">
        <v>409</v>
      </c>
      <c r="H185" s="388" t="s">
        <v>411</v>
      </c>
      <c r="I185" s="388" t="s">
        <v>454</v>
      </c>
    </row>
    <row r="186" spans="2:9" ht="33" customHeight="1">
      <c r="B186" s="569"/>
      <c r="C186" s="572"/>
      <c r="D186" s="311" t="s">
        <v>328</v>
      </c>
      <c r="E186" s="388" t="s">
        <v>412</v>
      </c>
      <c r="F186" s="388" t="s">
        <v>413</v>
      </c>
      <c r="G186" s="388" t="s">
        <v>414</v>
      </c>
      <c r="H186" s="388" t="s">
        <v>432</v>
      </c>
      <c r="I186" s="388" t="s">
        <v>437</v>
      </c>
    </row>
    <row r="187" spans="2:9" ht="33" customHeight="1">
      <c r="B187" s="569"/>
      <c r="C187" s="572"/>
      <c r="D187" s="312" t="s">
        <v>131</v>
      </c>
      <c r="E187" s="388" t="s">
        <v>415</v>
      </c>
      <c r="F187" s="388" t="s">
        <v>416</v>
      </c>
      <c r="G187" s="388" t="s">
        <v>418</v>
      </c>
      <c r="H187" s="388" t="s">
        <v>435</v>
      </c>
      <c r="I187" s="388" t="s">
        <v>417</v>
      </c>
    </row>
    <row r="188" spans="2:9" ht="33" customHeight="1">
      <c r="B188" s="569"/>
      <c r="C188" s="572"/>
      <c r="D188" s="313" t="s">
        <v>326</v>
      </c>
      <c r="E188" s="388" t="s">
        <v>420</v>
      </c>
      <c r="F188" s="388" t="s">
        <v>421</v>
      </c>
      <c r="G188" s="388" t="s">
        <v>422</v>
      </c>
      <c r="H188" s="388" t="s">
        <v>424</v>
      </c>
      <c r="I188" s="388" t="s">
        <v>449</v>
      </c>
    </row>
    <row r="189" spans="2:9" ht="33" customHeight="1">
      <c r="B189" s="570"/>
      <c r="C189" s="573"/>
      <c r="D189" s="313" t="s">
        <v>329</v>
      </c>
      <c r="E189" s="388" t="s">
        <v>427</v>
      </c>
      <c r="F189" s="388" t="s">
        <v>425</v>
      </c>
      <c r="G189" s="388" t="s">
        <v>428</v>
      </c>
      <c r="H189" s="388" t="s">
        <v>426</v>
      </c>
      <c r="I189" s="388" t="s">
        <v>429</v>
      </c>
    </row>
    <row r="190" spans="2:9" ht="33" customHeight="1">
      <c r="B190" s="568">
        <v>32</v>
      </c>
      <c r="C190" s="571" t="s">
        <v>42</v>
      </c>
      <c r="D190" s="78" t="s">
        <v>324</v>
      </c>
      <c r="E190" s="388" t="s">
        <v>377</v>
      </c>
      <c r="F190" s="388" t="s">
        <v>403</v>
      </c>
      <c r="G190" s="388" t="s">
        <v>404</v>
      </c>
      <c r="H190" s="388" t="s">
        <v>406</v>
      </c>
      <c r="I190" s="388" t="s">
        <v>405</v>
      </c>
    </row>
    <row r="191" spans="2:9" ht="33" customHeight="1">
      <c r="B191" s="569"/>
      <c r="C191" s="572"/>
      <c r="D191" s="311" t="s">
        <v>325</v>
      </c>
      <c r="E191" s="388" t="s">
        <v>407</v>
      </c>
      <c r="F191" s="388" t="s">
        <v>408</v>
      </c>
      <c r="G191" s="388" t="s">
        <v>409</v>
      </c>
      <c r="H191" s="388" t="s">
        <v>411</v>
      </c>
      <c r="I191" s="388" t="s">
        <v>410</v>
      </c>
    </row>
    <row r="192" spans="2:9" ht="33" customHeight="1">
      <c r="B192" s="569"/>
      <c r="C192" s="572"/>
      <c r="D192" s="311" t="s">
        <v>328</v>
      </c>
      <c r="E192" s="388" t="s">
        <v>412</v>
      </c>
      <c r="F192" s="388" t="s">
        <v>413</v>
      </c>
      <c r="G192" s="388" t="s">
        <v>437</v>
      </c>
      <c r="H192" s="388" t="s">
        <v>432</v>
      </c>
      <c r="I192" s="388" t="s">
        <v>506</v>
      </c>
    </row>
    <row r="193" spans="2:9" ht="33" customHeight="1">
      <c r="B193" s="569"/>
      <c r="C193" s="572"/>
      <c r="D193" s="312" t="s">
        <v>131</v>
      </c>
      <c r="E193" s="388" t="s">
        <v>415</v>
      </c>
      <c r="F193" s="388" t="s">
        <v>416</v>
      </c>
      <c r="G193" s="388" t="s">
        <v>418</v>
      </c>
      <c r="H193" s="388" t="s">
        <v>417</v>
      </c>
      <c r="I193" s="388" t="s">
        <v>419</v>
      </c>
    </row>
    <row r="194" spans="2:9" ht="33" customHeight="1">
      <c r="B194" s="569"/>
      <c r="C194" s="572"/>
      <c r="D194" s="313" t="s">
        <v>326</v>
      </c>
      <c r="E194" s="388" t="s">
        <v>420</v>
      </c>
      <c r="F194" s="388" t="s">
        <v>421</v>
      </c>
      <c r="G194" s="388" t="s">
        <v>422</v>
      </c>
      <c r="H194" s="388" t="s">
        <v>424</v>
      </c>
      <c r="I194" s="388" t="s">
        <v>423</v>
      </c>
    </row>
    <row r="195" spans="2:9" ht="33" customHeight="1">
      <c r="B195" s="570"/>
      <c r="C195" s="573"/>
      <c r="D195" s="313" t="s">
        <v>329</v>
      </c>
      <c r="E195" s="388" t="s">
        <v>425</v>
      </c>
      <c r="F195" s="388" t="s">
        <v>427</v>
      </c>
      <c r="G195" s="388" t="s">
        <v>428</v>
      </c>
      <c r="H195" s="388" t="s">
        <v>426</v>
      </c>
      <c r="I195" s="388" t="s">
        <v>433</v>
      </c>
    </row>
    <row r="196" spans="2:9" ht="33" customHeight="1">
      <c r="B196" s="568">
        <v>33</v>
      </c>
      <c r="C196" s="571" t="s">
        <v>43</v>
      </c>
      <c r="D196" s="78" t="s">
        <v>324</v>
      </c>
      <c r="E196" s="388" t="s">
        <v>377</v>
      </c>
      <c r="F196" s="388" t="s">
        <v>404</v>
      </c>
      <c r="G196" s="388" t="s">
        <v>403</v>
      </c>
      <c r="H196" s="388" t="s">
        <v>438</v>
      </c>
      <c r="I196" s="388" t="s">
        <v>406</v>
      </c>
    </row>
    <row r="197" spans="2:9" ht="33" customHeight="1">
      <c r="B197" s="569"/>
      <c r="C197" s="572"/>
      <c r="D197" s="311" t="s">
        <v>325</v>
      </c>
      <c r="E197" s="388" t="s">
        <v>407</v>
      </c>
      <c r="F197" s="388" t="s">
        <v>408</v>
      </c>
      <c r="G197" s="388" t="s">
        <v>409</v>
      </c>
      <c r="H197" s="388" t="s">
        <v>411</v>
      </c>
      <c r="I197" s="388" t="s">
        <v>410</v>
      </c>
    </row>
    <row r="198" spans="2:9" ht="33" customHeight="1">
      <c r="B198" s="569"/>
      <c r="C198" s="572"/>
      <c r="D198" s="311" t="s">
        <v>328</v>
      </c>
      <c r="E198" s="388" t="s">
        <v>412</v>
      </c>
      <c r="F198" s="388" t="s">
        <v>413</v>
      </c>
      <c r="G198" s="388" t="s">
        <v>414</v>
      </c>
      <c r="H198" s="388" t="s">
        <v>506</v>
      </c>
      <c r="I198" s="388" t="s">
        <v>437</v>
      </c>
    </row>
    <row r="199" spans="2:9" ht="33" customHeight="1">
      <c r="B199" s="569"/>
      <c r="C199" s="572"/>
      <c r="D199" s="312" t="s">
        <v>131</v>
      </c>
      <c r="E199" s="388" t="s">
        <v>415</v>
      </c>
      <c r="F199" s="388" t="s">
        <v>416</v>
      </c>
      <c r="G199" s="388" t="s">
        <v>418</v>
      </c>
      <c r="H199" s="388" t="s">
        <v>435</v>
      </c>
      <c r="I199" s="388" t="s">
        <v>417</v>
      </c>
    </row>
    <row r="200" spans="2:9" ht="33" customHeight="1">
      <c r="B200" s="569"/>
      <c r="C200" s="572"/>
      <c r="D200" s="313" t="s">
        <v>326</v>
      </c>
      <c r="E200" s="388" t="s">
        <v>420</v>
      </c>
      <c r="F200" s="388" t="s">
        <v>421</v>
      </c>
      <c r="G200" s="388" t="s">
        <v>430</v>
      </c>
      <c r="H200" s="388" t="s">
        <v>449</v>
      </c>
      <c r="I200" s="388" t="s">
        <v>487</v>
      </c>
    </row>
    <row r="201" spans="2:9" ht="33" customHeight="1">
      <c r="B201" s="570"/>
      <c r="C201" s="573"/>
      <c r="D201" s="313" t="s">
        <v>329</v>
      </c>
      <c r="E201" s="388" t="s">
        <v>425</v>
      </c>
      <c r="F201" s="388" t="s">
        <v>428</v>
      </c>
      <c r="G201" s="388" t="s">
        <v>427</v>
      </c>
      <c r="H201" s="388" t="s">
        <v>426</v>
      </c>
      <c r="I201" s="388" t="s">
        <v>429</v>
      </c>
    </row>
    <row r="202" spans="2:9" ht="33" customHeight="1">
      <c r="B202" s="568">
        <v>34</v>
      </c>
      <c r="C202" s="571" t="s">
        <v>45</v>
      </c>
      <c r="D202" s="78" t="s">
        <v>324</v>
      </c>
      <c r="E202" s="388" t="s">
        <v>377</v>
      </c>
      <c r="F202" s="388" t="s">
        <v>403</v>
      </c>
      <c r="G202" s="388" t="s">
        <v>404</v>
      </c>
      <c r="H202" s="388" t="s">
        <v>406</v>
      </c>
      <c r="I202" s="388" t="s">
        <v>438</v>
      </c>
    </row>
    <row r="203" spans="2:9" ht="33" customHeight="1">
      <c r="B203" s="569"/>
      <c r="C203" s="572"/>
      <c r="D203" s="311" t="s">
        <v>325</v>
      </c>
      <c r="E203" s="388" t="s">
        <v>407</v>
      </c>
      <c r="F203" s="388" t="s">
        <v>408</v>
      </c>
      <c r="G203" s="388" t="s">
        <v>409</v>
      </c>
      <c r="H203" s="388" t="s">
        <v>411</v>
      </c>
      <c r="I203" s="388" t="s">
        <v>410</v>
      </c>
    </row>
    <row r="204" spans="2:9" ht="33" customHeight="1">
      <c r="B204" s="569"/>
      <c r="C204" s="572"/>
      <c r="D204" s="311" t="s">
        <v>328</v>
      </c>
      <c r="E204" s="388" t="s">
        <v>412</v>
      </c>
      <c r="F204" s="388" t="s">
        <v>413</v>
      </c>
      <c r="G204" s="388" t="s">
        <v>506</v>
      </c>
      <c r="H204" s="388" t="s">
        <v>414</v>
      </c>
      <c r="I204" s="388" t="s">
        <v>437</v>
      </c>
    </row>
    <row r="205" spans="2:9" ht="33" customHeight="1">
      <c r="B205" s="569"/>
      <c r="C205" s="572"/>
      <c r="D205" s="312" t="s">
        <v>131</v>
      </c>
      <c r="E205" s="388" t="s">
        <v>415</v>
      </c>
      <c r="F205" s="388" t="s">
        <v>416</v>
      </c>
      <c r="G205" s="388" t="s">
        <v>418</v>
      </c>
      <c r="H205" s="388" t="s">
        <v>435</v>
      </c>
      <c r="I205" s="388" t="s">
        <v>417</v>
      </c>
    </row>
    <row r="206" spans="2:9" ht="33" customHeight="1">
      <c r="B206" s="569"/>
      <c r="C206" s="572"/>
      <c r="D206" s="313" t="s">
        <v>326</v>
      </c>
      <c r="E206" s="388" t="s">
        <v>420</v>
      </c>
      <c r="F206" s="388" t="s">
        <v>421</v>
      </c>
      <c r="G206" s="388" t="s">
        <v>422</v>
      </c>
      <c r="H206" s="388" t="s">
        <v>449</v>
      </c>
      <c r="I206" s="388" t="s">
        <v>424</v>
      </c>
    </row>
    <row r="207" spans="2:9" ht="33" customHeight="1">
      <c r="B207" s="570"/>
      <c r="C207" s="573"/>
      <c r="D207" s="313" t="s">
        <v>329</v>
      </c>
      <c r="E207" s="388" t="s">
        <v>425</v>
      </c>
      <c r="F207" s="388" t="s">
        <v>428</v>
      </c>
      <c r="G207" s="388" t="s">
        <v>427</v>
      </c>
      <c r="H207" s="388" t="s">
        <v>429</v>
      </c>
      <c r="I207" s="388" t="s">
        <v>426</v>
      </c>
    </row>
    <row r="208" spans="2:9" ht="33" customHeight="1">
      <c r="B208" s="568">
        <v>35</v>
      </c>
      <c r="C208" s="571" t="s">
        <v>2</v>
      </c>
      <c r="D208" s="78" t="s">
        <v>324</v>
      </c>
      <c r="E208" s="388" t="s">
        <v>377</v>
      </c>
      <c r="F208" s="388" t="s">
        <v>404</v>
      </c>
      <c r="G208" s="388" t="s">
        <v>403</v>
      </c>
      <c r="H208" s="388" t="s">
        <v>405</v>
      </c>
      <c r="I208" s="388" t="s">
        <v>438</v>
      </c>
    </row>
    <row r="209" spans="2:9" ht="33" customHeight="1">
      <c r="B209" s="569"/>
      <c r="C209" s="572"/>
      <c r="D209" s="311" t="s">
        <v>325</v>
      </c>
      <c r="E209" s="388" t="s">
        <v>407</v>
      </c>
      <c r="F209" s="388" t="s">
        <v>408</v>
      </c>
      <c r="G209" s="388" t="s">
        <v>409</v>
      </c>
      <c r="H209" s="388" t="s">
        <v>411</v>
      </c>
      <c r="I209" s="388" t="s">
        <v>410</v>
      </c>
    </row>
    <row r="210" spans="2:9" ht="33" customHeight="1">
      <c r="B210" s="569"/>
      <c r="C210" s="572"/>
      <c r="D210" s="311" t="s">
        <v>328</v>
      </c>
      <c r="E210" s="388" t="s">
        <v>412</v>
      </c>
      <c r="F210" s="388" t="s">
        <v>413</v>
      </c>
      <c r="G210" s="388" t="s">
        <v>437</v>
      </c>
      <c r="H210" s="388" t="s">
        <v>432</v>
      </c>
      <c r="I210" s="388" t="s">
        <v>506</v>
      </c>
    </row>
    <row r="211" spans="2:9" ht="33" customHeight="1">
      <c r="B211" s="569"/>
      <c r="C211" s="572"/>
      <c r="D211" s="312" t="s">
        <v>131</v>
      </c>
      <c r="E211" s="388" t="s">
        <v>415</v>
      </c>
      <c r="F211" s="388" t="s">
        <v>416</v>
      </c>
      <c r="G211" s="388" t="s">
        <v>418</v>
      </c>
      <c r="H211" s="388" t="s">
        <v>435</v>
      </c>
      <c r="I211" s="388" t="s">
        <v>417</v>
      </c>
    </row>
    <row r="212" spans="2:9" ht="33" customHeight="1">
      <c r="B212" s="569"/>
      <c r="C212" s="572"/>
      <c r="D212" s="313" t="s">
        <v>326</v>
      </c>
      <c r="E212" s="388" t="s">
        <v>420</v>
      </c>
      <c r="F212" s="388" t="s">
        <v>421</v>
      </c>
      <c r="G212" s="388" t="s">
        <v>422</v>
      </c>
      <c r="H212" s="388" t="s">
        <v>424</v>
      </c>
      <c r="I212" s="388" t="s">
        <v>449</v>
      </c>
    </row>
    <row r="213" spans="2:9" ht="33" customHeight="1">
      <c r="B213" s="570"/>
      <c r="C213" s="573"/>
      <c r="D213" s="315" t="s">
        <v>329</v>
      </c>
      <c r="E213" s="389" t="s">
        <v>425</v>
      </c>
      <c r="F213" s="389" t="s">
        <v>427</v>
      </c>
      <c r="G213" s="389" t="s">
        <v>428</v>
      </c>
      <c r="H213" s="389" t="s">
        <v>426</v>
      </c>
      <c r="I213" s="389" t="s">
        <v>429</v>
      </c>
    </row>
    <row r="214" spans="2:9" ht="33" customHeight="1">
      <c r="B214" s="568">
        <v>36</v>
      </c>
      <c r="C214" s="571" t="s">
        <v>3</v>
      </c>
      <c r="D214" s="78" t="s">
        <v>324</v>
      </c>
      <c r="E214" s="388" t="s">
        <v>377</v>
      </c>
      <c r="F214" s="388" t="s">
        <v>403</v>
      </c>
      <c r="G214" s="388" t="s">
        <v>404</v>
      </c>
      <c r="H214" s="388" t="s">
        <v>438</v>
      </c>
      <c r="I214" s="388" t="s">
        <v>405</v>
      </c>
    </row>
    <row r="215" spans="2:9" ht="33" customHeight="1">
      <c r="B215" s="569"/>
      <c r="C215" s="572"/>
      <c r="D215" s="311" t="s">
        <v>325</v>
      </c>
      <c r="E215" s="388" t="s">
        <v>407</v>
      </c>
      <c r="F215" s="388" t="s">
        <v>408</v>
      </c>
      <c r="G215" s="388" t="s">
        <v>409</v>
      </c>
      <c r="H215" s="388" t="s">
        <v>411</v>
      </c>
      <c r="I215" s="388" t="s">
        <v>410</v>
      </c>
    </row>
    <row r="216" spans="2:9" ht="33" customHeight="1">
      <c r="B216" s="569"/>
      <c r="C216" s="572"/>
      <c r="D216" s="311" t="s">
        <v>328</v>
      </c>
      <c r="E216" s="388" t="s">
        <v>412</v>
      </c>
      <c r="F216" s="388" t="s">
        <v>434</v>
      </c>
      <c r="G216" s="388" t="s">
        <v>413</v>
      </c>
      <c r="H216" s="388" t="s">
        <v>414</v>
      </c>
      <c r="I216" s="388" t="s">
        <v>506</v>
      </c>
    </row>
    <row r="217" spans="2:9" ht="33" customHeight="1">
      <c r="B217" s="569"/>
      <c r="C217" s="572"/>
      <c r="D217" s="312" t="s">
        <v>131</v>
      </c>
      <c r="E217" s="388" t="s">
        <v>415</v>
      </c>
      <c r="F217" s="388" t="s">
        <v>416</v>
      </c>
      <c r="G217" s="388" t="s">
        <v>418</v>
      </c>
      <c r="H217" s="388" t="s">
        <v>417</v>
      </c>
      <c r="I217" s="388" t="s">
        <v>419</v>
      </c>
    </row>
    <row r="218" spans="2:9" ht="33" customHeight="1">
      <c r="B218" s="569"/>
      <c r="C218" s="572"/>
      <c r="D218" s="313" t="s">
        <v>326</v>
      </c>
      <c r="E218" s="388" t="s">
        <v>420</v>
      </c>
      <c r="F218" s="388" t="s">
        <v>421</v>
      </c>
      <c r="G218" s="388" t="s">
        <v>449</v>
      </c>
      <c r="H218" s="388" t="s">
        <v>422</v>
      </c>
      <c r="I218" s="388" t="s">
        <v>479</v>
      </c>
    </row>
    <row r="219" spans="2:9" ht="33" customHeight="1">
      <c r="B219" s="570"/>
      <c r="C219" s="573"/>
      <c r="D219" s="313" t="s">
        <v>329</v>
      </c>
      <c r="E219" s="388" t="s">
        <v>426</v>
      </c>
      <c r="F219" s="388" t="s">
        <v>425</v>
      </c>
      <c r="G219" s="388" t="s">
        <v>427</v>
      </c>
      <c r="H219" s="388" t="s">
        <v>436</v>
      </c>
      <c r="I219" s="388" t="s">
        <v>488</v>
      </c>
    </row>
    <row r="220" spans="2:9" ht="33" customHeight="1">
      <c r="B220" s="568">
        <v>37</v>
      </c>
      <c r="C220" s="571" t="s">
        <v>4</v>
      </c>
      <c r="D220" s="78" t="s">
        <v>324</v>
      </c>
      <c r="E220" s="388" t="s">
        <v>377</v>
      </c>
      <c r="F220" s="388" t="s">
        <v>403</v>
      </c>
      <c r="G220" s="388" t="s">
        <v>404</v>
      </c>
      <c r="H220" s="388" t="s">
        <v>405</v>
      </c>
      <c r="I220" s="388" t="s">
        <v>406</v>
      </c>
    </row>
    <row r="221" spans="2:9" ht="33" customHeight="1">
      <c r="B221" s="569"/>
      <c r="C221" s="572"/>
      <c r="D221" s="311" t="s">
        <v>325</v>
      </c>
      <c r="E221" s="388" t="s">
        <v>407</v>
      </c>
      <c r="F221" s="388" t="s">
        <v>409</v>
      </c>
      <c r="G221" s="388" t="s">
        <v>411</v>
      </c>
      <c r="H221" s="388" t="s">
        <v>408</v>
      </c>
      <c r="I221" s="388" t="s">
        <v>410</v>
      </c>
    </row>
    <row r="222" spans="2:9" ht="33" customHeight="1">
      <c r="B222" s="569"/>
      <c r="C222" s="572"/>
      <c r="D222" s="311" t="s">
        <v>328</v>
      </c>
      <c r="E222" s="388" t="s">
        <v>412</v>
      </c>
      <c r="F222" s="388" t="s">
        <v>413</v>
      </c>
      <c r="G222" s="388" t="s">
        <v>506</v>
      </c>
      <c r="H222" s="388" t="s">
        <v>437</v>
      </c>
      <c r="I222" s="388" t="s">
        <v>432</v>
      </c>
    </row>
    <row r="223" spans="2:9" ht="33" customHeight="1">
      <c r="B223" s="569"/>
      <c r="C223" s="572"/>
      <c r="D223" s="312" t="s">
        <v>131</v>
      </c>
      <c r="E223" s="388" t="s">
        <v>415</v>
      </c>
      <c r="F223" s="388" t="s">
        <v>416</v>
      </c>
      <c r="G223" s="388" t="s">
        <v>418</v>
      </c>
      <c r="H223" s="388" t="s">
        <v>417</v>
      </c>
      <c r="I223" s="388" t="s">
        <v>465</v>
      </c>
    </row>
    <row r="224" spans="2:9" ht="33" customHeight="1">
      <c r="B224" s="569"/>
      <c r="C224" s="572"/>
      <c r="D224" s="313" t="s">
        <v>326</v>
      </c>
      <c r="E224" s="388" t="s">
        <v>420</v>
      </c>
      <c r="F224" s="388" t="s">
        <v>421</v>
      </c>
      <c r="G224" s="388" t="s">
        <v>422</v>
      </c>
      <c r="H224" s="388" t="s">
        <v>449</v>
      </c>
      <c r="I224" s="388" t="s">
        <v>424</v>
      </c>
    </row>
    <row r="225" spans="2:9" ht="33" customHeight="1">
      <c r="B225" s="570"/>
      <c r="C225" s="573"/>
      <c r="D225" s="313" t="s">
        <v>329</v>
      </c>
      <c r="E225" s="388" t="s">
        <v>425</v>
      </c>
      <c r="F225" s="388" t="s">
        <v>428</v>
      </c>
      <c r="G225" s="388" t="s">
        <v>427</v>
      </c>
      <c r="H225" s="388" t="s">
        <v>426</v>
      </c>
      <c r="I225" s="388" t="s">
        <v>429</v>
      </c>
    </row>
    <row r="226" spans="2:9" ht="33" customHeight="1">
      <c r="B226" s="568">
        <v>38</v>
      </c>
      <c r="C226" s="571" t="s">
        <v>46</v>
      </c>
      <c r="D226" s="78" t="s">
        <v>324</v>
      </c>
      <c r="E226" s="388" t="s">
        <v>377</v>
      </c>
      <c r="F226" s="388" t="s">
        <v>403</v>
      </c>
      <c r="G226" s="388" t="s">
        <v>404</v>
      </c>
      <c r="H226" s="388" t="s">
        <v>405</v>
      </c>
      <c r="I226" s="388" t="s">
        <v>438</v>
      </c>
    </row>
    <row r="227" spans="2:9" ht="33" customHeight="1">
      <c r="B227" s="569"/>
      <c r="C227" s="572"/>
      <c r="D227" s="311" t="s">
        <v>325</v>
      </c>
      <c r="E227" s="388" t="s">
        <v>407</v>
      </c>
      <c r="F227" s="388" t="s">
        <v>411</v>
      </c>
      <c r="G227" s="388" t="s">
        <v>409</v>
      </c>
      <c r="H227" s="388" t="s">
        <v>408</v>
      </c>
      <c r="I227" s="388" t="s">
        <v>410</v>
      </c>
    </row>
    <row r="228" spans="2:9" ht="33" customHeight="1">
      <c r="B228" s="569"/>
      <c r="C228" s="572"/>
      <c r="D228" s="311" t="s">
        <v>328</v>
      </c>
      <c r="E228" s="388" t="s">
        <v>412</v>
      </c>
      <c r="F228" s="388" t="s">
        <v>413</v>
      </c>
      <c r="G228" s="388" t="s">
        <v>437</v>
      </c>
      <c r="H228" s="388" t="s">
        <v>414</v>
      </c>
      <c r="I228" s="388" t="s">
        <v>432</v>
      </c>
    </row>
    <row r="229" spans="2:9" ht="33" customHeight="1">
      <c r="B229" s="569"/>
      <c r="C229" s="572"/>
      <c r="D229" s="312" t="s">
        <v>131</v>
      </c>
      <c r="E229" s="388" t="s">
        <v>415</v>
      </c>
      <c r="F229" s="388" t="s">
        <v>418</v>
      </c>
      <c r="G229" s="388" t="s">
        <v>416</v>
      </c>
      <c r="H229" s="388" t="s">
        <v>435</v>
      </c>
      <c r="I229" s="388" t="s">
        <v>417</v>
      </c>
    </row>
    <row r="230" spans="2:9" ht="33" customHeight="1">
      <c r="B230" s="569"/>
      <c r="C230" s="572"/>
      <c r="D230" s="313" t="s">
        <v>326</v>
      </c>
      <c r="E230" s="388" t="s">
        <v>420</v>
      </c>
      <c r="F230" s="388" t="s">
        <v>421</v>
      </c>
      <c r="G230" s="388" t="s">
        <v>422</v>
      </c>
      <c r="H230" s="388" t="s">
        <v>449</v>
      </c>
      <c r="I230" s="388" t="s">
        <v>487</v>
      </c>
    </row>
    <row r="231" spans="2:9" ht="33" customHeight="1">
      <c r="B231" s="570"/>
      <c r="C231" s="573"/>
      <c r="D231" s="313" t="s">
        <v>329</v>
      </c>
      <c r="E231" s="388" t="s">
        <v>428</v>
      </c>
      <c r="F231" s="388" t="s">
        <v>425</v>
      </c>
      <c r="G231" s="388" t="s">
        <v>427</v>
      </c>
      <c r="H231" s="388" t="s">
        <v>429</v>
      </c>
      <c r="I231" s="388" t="s">
        <v>426</v>
      </c>
    </row>
    <row r="232" spans="2:9" ht="33" customHeight="1">
      <c r="B232" s="568">
        <v>39</v>
      </c>
      <c r="C232" s="571" t="s">
        <v>9</v>
      </c>
      <c r="D232" s="78" t="s">
        <v>324</v>
      </c>
      <c r="E232" s="388" t="s">
        <v>377</v>
      </c>
      <c r="F232" s="388" t="s">
        <v>404</v>
      </c>
      <c r="G232" s="388" t="s">
        <v>403</v>
      </c>
      <c r="H232" s="388" t="s">
        <v>405</v>
      </c>
      <c r="I232" s="388" t="s">
        <v>438</v>
      </c>
    </row>
    <row r="233" spans="2:9" ht="33" customHeight="1">
      <c r="B233" s="569"/>
      <c r="C233" s="572"/>
      <c r="D233" s="311" t="s">
        <v>325</v>
      </c>
      <c r="E233" s="388" t="s">
        <v>407</v>
      </c>
      <c r="F233" s="388" t="s">
        <v>409</v>
      </c>
      <c r="G233" s="388" t="s">
        <v>408</v>
      </c>
      <c r="H233" s="388" t="s">
        <v>411</v>
      </c>
      <c r="I233" s="388" t="s">
        <v>410</v>
      </c>
    </row>
    <row r="234" spans="2:9" ht="33" customHeight="1">
      <c r="B234" s="569"/>
      <c r="C234" s="572"/>
      <c r="D234" s="311" t="s">
        <v>328</v>
      </c>
      <c r="E234" s="388" t="s">
        <v>412</v>
      </c>
      <c r="F234" s="388" t="s">
        <v>413</v>
      </c>
      <c r="G234" s="388" t="s">
        <v>432</v>
      </c>
      <c r="H234" s="388" t="s">
        <v>414</v>
      </c>
      <c r="I234" s="388" t="s">
        <v>506</v>
      </c>
    </row>
    <row r="235" spans="2:9" ht="33" customHeight="1">
      <c r="B235" s="569"/>
      <c r="C235" s="572"/>
      <c r="D235" s="312" t="s">
        <v>131</v>
      </c>
      <c r="E235" s="388" t="s">
        <v>415</v>
      </c>
      <c r="F235" s="388" t="s">
        <v>416</v>
      </c>
      <c r="G235" s="388" t="s">
        <v>418</v>
      </c>
      <c r="H235" s="388" t="s">
        <v>435</v>
      </c>
      <c r="I235" s="388" t="s">
        <v>417</v>
      </c>
    </row>
    <row r="236" spans="2:9" ht="33" customHeight="1">
      <c r="B236" s="569"/>
      <c r="C236" s="572"/>
      <c r="D236" s="313" t="s">
        <v>326</v>
      </c>
      <c r="E236" s="388" t="s">
        <v>420</v>
      </c>
      <c r="F236" s="388" t="s">
        <v>421</v>
      </c>
      <c r="G236" s="388" t="s">
        <v>449</v>
      </c>
      <c r="H236" s="388" t="s">
        <v>422</v>
      </c>
      <c r="I236" s="388" t="s">
        <v>487</v>
      </c>
    </row>
    <row r="237" spans="2:9" ht="33" customHeight="1">
      <c r="B237" s="570"/>
      <c r="C237" s="573"/>
      <c r="D237" s="313" t="s">
        <v>329</v>
      </c>
      <c r="E237" s="388" t="s">
        <v>425</v>
      </c>
      <c r="F237" s="388" t="s">
        <v>428</v>
      </c>
      <c r="G237" s="388" t="s">
        <v>427</v>
      </c>
      <c r="H237" s="388" t="s">
        <v>426</v>
      </c>
      <c r="I237" s="388" t="s">
        <v>429</v>
      </c>
    </row>
    <row r="238" spans="2:9" ht="33" customHeight="1">
      <c r="B238" s="568">
        <v>40</v>
      </c>
      <c r="C238" s="571" t="s">
        <v>47</v>
      </c>
      <c r="D238" s="78" t="s">
        <v>324</v>
      </c>
      <c r="E238" s="388" t="s">
        <v>377</v>
      </c>
      <c r="F238" s="388" t="s">
        <v>404</v>
      </c>
      <c r="G238" s="388" t="s">
        <v>403</v>
      </c>
      <c r="H238" s="388" t="s">
        <v>438</v>
      </c>
      <c r="I238" s="388" t="s">
        <v>405</v>
      </c>
    </row>
    <row r="239" spans="2:9" ht="33" customHeight="1">
      <c r="B239" s="569"/>
      <c r="C239" s="572"/>
      <c r="D239" s="311" t="s">
        <v>325</v>
      </c>
      <c r="E239" s="388" t="s">
        <v>407</v>
      </c>
      <c r="F239" s="388" t="s">
        <v>409</v>
      </c>
      <c r="G239" s="388" t="s">
        <v>411</v>
      </c>
      <c r="H239" s="388" t="s">
        <v>408</v>
      </c>
      <c r="I239" s="388" t="s">
        <v>454</v>
      </c>
    </row>
    <row r="240" spans="2:9" ht="33" customHeight="1">
      <c r="B240" s="569"/>
      <c r="C240" s="572"/>
      <c r="D240" s="311" t="s">
        <v>328</v>
      </c>
      <c r="E240" s="388" t="s">
        <v>412</v>
      </c>
      <c r="F240" s="388" t="s">
        <v>413</v>
      </c>
      <c r="G240" s="388" t="s">
        <v>432</v>
      </c>
      <c r="H240" s="388" t="s">
        <v>414</v>
      </c>
      <c r="I240" s="388" t="s">
        <v>508</v>
      </c>
    </row>
    <row r="241" spans="2:9" ht="33" customHeight="1">
      <c r="B241" s="569"/>
      <c r="C241" s="572"/>
      <c r="D241" s="312" t="s">
        <v>131</v>
      </c>
      <c r="E241" s="388" t="s">
        <v>415</v>
      </c>
      <c r="F241" s="388" t="s">
        <v>416</v>
      </c>
      <c r="G241" s="388" t="s">
        <v>418</v>
      </c>
      <c r="H241" s="388" t="s">
        <v>417</v>
      </c>
      <c r="I241" s="388" t="s">
        <v>463</v>
      </c>
    </row>
    <row r="242" spans="2:9" ht="33" customHeight="1">
      <c r="B242" s="569"/>
      <c r="C242" s="572"/>
      <c r="D242" s="313" t="s">
        <v>326</v>
      </c>
      <c r="E242" s="388" t="s">
        <v>420</v>
      </c>
      <c r="F242" s="388" t="s">
        <v>421</v>
      </c>
      <c r="G242" s="388" t="s">
        <v>422</v>
      </c>
      <c r="H242" s="388" t="s">
        <v>424</v>
      </c>
      <c r="I242" s="388" t="s">
        <v>449</v>
      </c>
    </row>
    <row r="243" spans="2:9" ht="33" customHeight="1">
      <c r="B243" s="570"/>
      <c r="C243" s="573"/>
      <c r="D243" s="315" t="s">
        <v>329</v>
      </c>
      <c r="E243" s="389" t="s">
        <v>425</v>
      </c>
      <c r="F243" s="389" t="s">
        <v>428</v>
      </c>
      <c r="G243" s="389" t="s">
        <v>427</v>
      </c>
      <c r="H243" s="389" t="s">
        <v>426</v>
      </c>
      <c r="I243" s="389" t="s">
        <v>429</v>
      </c>
    </row>
    <row r="244" spans="2:9" ht="33" customHeight="1">
      <c r="B244" s="568">
        <v>41</v>
      </c>
      <c r="C244" s="571" t="s">
        <v>14</v>
      </c>
      <c r="D244" s="78" t="s">
        <v>324</v>
      </c>
      <c r="E244" s="388" t="s">
        <v>377</v>
      </c>
      <c r="F244" s="388" t="s">
        <v>403</v>
      </c>
      <c r="G244" s="388" t="s">
        <v>405</v>
      </c>
      <c r="H244" s="388" t="s">
        <v>438</v>
      </c>
      <c r="I244" s="388" t="s">
        <v>404</v>
      </c>
    </row>
    <row r="245" spans="2:9" ht="33" customHeight="1">
      <c r="B245" s="569"/>
      <c r="C245" s="572"/>
      <c r="D245" s="311" t="s">
        <v>325</v>
      </c>
      <c r="E245" s="388" t="s">
        <v>407</v>
      </c>
      <c r="F245" s="388" t="s">
        <v>411</v>
      </c>
      <c r="G245" s="388" t="s">
        <v>409</v>
      </c>
      <c r="H245" s="388" t="s">
        <v>408</v>
      </c>
      <c r="I245" s="388" t="s">
        <v>410</v>
      </c>
    </row>
    <row r="246" spans="2:9" ht="33" customHeight="1">
      <c r="B246" s="569"/>
      <c r="C246" s="572"/>
      <c r="D246" s="311" t="s">
        <v>328</v>
      </c>
      <c r="E246" s="388" t="s">
        <v>412</v>
      </c>
      <c r="F246" s="388" t="s">
        <v>413</v>
      </c>
      <c r="G246" s="388" t="s">
        <v>414</v>
      </c>
      <c r="H246" s="388" t="s">
        <v>437</v>
      </c>
      <c r="I246" s="388" t="s">
        <v>506</v>
      </c>
    </row>
    <row r="247" spans="2:9" ht="33" customHeight="1">
      <c r="B247" s="569"/>
      <c r="C247" s="572"/>
      <c r="D247" s="312" t="s">
        <v>131</v>
      </c>
      <c r="E247" s="388" t="s">
        <v>415</v>
      </c>
      <c r="F247" s="388" t="s">
        <v>416</v>
      </c>
      <c r="G247" s="388" t="s">
        <v>418</v>
      </c>
      <c r="H247" s="388" t="s">
        <v>417</v>
      </c>
      <c r="I247" s="388" t="s">
        <v>465</v>
      </c>
    </row>
    <row r="248" spans="2:9" ht="33" customHeight="1">
      <c r="B248" s="569"/>
      <c r="C248" s="572"/>
      <c r="D248" s="313" t="s">
        <v>326</v>
      </c>
      <c r="E248" s="388" t="s">
        <v>420</v>
      </c>
      <c r="F248" s="388" t="s">
        <v>421</v>
      </c>
      <c r="G248" s="388" t="s">
        <v>422</v>
      </c>
      <c r="H248" s="388" t="s">
        <v>449</v>
      </c>
      <c r="I248" s="388" t="s">
        <v>424</v>
      </c>
    </row>
    <row r="249" spans="2:9" ht="33" customHeight="1">
      <c r="B249" s="570"/>
      <c r="C249" s="573"/>
      <c r="D249" s="313" t="s">
        <v>329</v>
      </c>
      <c r="E249" s="388" t="s">
        <v>425</v>
      </c>
      <c r="F249" s="388" t="s">
        <v>427</v>
      </c>
      <c r="G249" s="388" t="s">
        <v>464</v>
      </c>
      <c r="H249" s="388" t="s">
        <v>426</v>
      </c>
      <c r="I249" s="388" t="s">
        <v>429</v>
      </c>
    </row>
    <row r="250" spans="2:9" ht="33" customHeight="1">
      <c r="B250" s="568">
        <v>42</v>
      </c>
      <c r="C250" s="571" t="s">
        <v>15</v>
      </c>
      <c r="D250" s="78" t="s">
        <v>324</v>
      </c>
      <c r="E250" s="388" t="s">
        <v>377</v>
      </c>
      <c r="F250" s="388" t="s">
        <v>403</v>
      </c>
      <c r="G250" s="388" t="s">
        <v>404</v>
      </c>
      <c r="H250" s="388" t="s">
        <v>405</v>
      </c>
      <c r="I250" s="388" t="s">
        <v>438</v>
      </c>
    </row>
    <row r="251" spans="2:9" ht="33" customHeight="1">
      <c r="B251" s="569"/>
      <c r="C251" s="572"/>
      <c r="D251" s="311" t="s">
        <v>325</v>
      </c>
      <c r="E251" s="388" t="s">
        <v>407</v>
      </c>
      <c r="F251" s="388" t="s">
        <v>408</v>
      </c>
      <c r="G251" s="388" t="s">
        <v>409</v>
      </c>
      <c r="H251" s="388" t="s">
        <v>411</v>
      </c>
      <c r="I251" s="388" t="s">
        <v>410</v>
      </c>
    </row>
    <row r="252" spans="2:9" ht="33" customHeight="1">
      <c r="B252" s="569"/>
      <c r="C252" s="572"/>
      <c r="D252" s="311" t="s">
        <v>328</v>
      </c>
      <c r="E252" s="388" t="s">
        <v>412</v>
      </c>
      <c r="F252" s="388" t="s">
        <v>413</v>
      </c>
      <c r="G252" s="388" t="s">
        <v>414</v>
      </c>
      <c r="H252" s="388" t="s">
        <v>432</v>
      </c>
      <c r="I252" s="388" t="s">
        <v>506</v>
      </c>
    </row>
    <row r="253" spans="2:9" ht="33" customHeight="1">
      <c r="B253" s="569"/>
      <c r="C253" s="572"/>
      <c r="D253" s="312" t="s">
        <v>131</v>
      </c>
      <c r="E253" s="388" t="s">
        <v>415</v>
      </c>
      <c r="F253" s="388" t="s">
        <v>416</v>
      </c>
      <c r="G253" s="388" t="s">
        <v>418</v>
      </c>
      <c r="H253" s="388" t="s">
        <v>417</v>
      </c>
      <c r="I253" s="388" t="s">
        <v>435</v>
      </c>
    </row>
    <row r="254" spans="2:9" ht="33" customHeight="1">
      <c r="B254" s="569"/>
      <c r="C254" s="572"/>
      <c r="D254" s="313" t="s">
        <v>326</v>
      </c>
      <c r="E254" s="388" t="s">
        <v>420</v>
      </c>
      <c r="F254" s="388" t="s">
        <v>421</v>
      </c>
      <c r="G254" s="388" t="s">
        <v>449</v>
      </c>
      <c r="H254" s="388" t="s">
        <v>479</v>
      </c>
      <c r="I254" s="388" t="s">
        <v>422</v>
      </c>
    </row>
    <row r="255" spans="2:9" ht="33" customHeight="1">
      <c r="B255" s="570"/>
      <c r="C255" s="573"/>
      <c r="D255" s="313" t="s">
        <v>329</v>
      </c>
      <c r="E255" s="388" t="s">
        <v>427</v>
      </c>
      <c r="F255" s="388" t="s">
        <v>425</v>
      </c>
      <c r="G255" s="388" t="s">
        <v>428</v>
      </c>
      <c r="H255" s="388" t="s">
        <v>426</v>
      </c>
      <c r="I255" s="388" t="s">
        <v>436</v>
      </c>
    </row>
    <row r="256" spans="2:9" ht="33" customHeight="1">
      <c r="B256" s="568">
        <v>43</v>
      </c>
      <c r="C256" s="571" t="s">
        <v>10</v>
      </c>
      <c r="D256" s="78" t="s">
        <v>324</v>
      </c>
      <c r="E256" s="388" t="s">
        <v>377</v>
      </c>
      <c r="F256" s="388" t="s">
        <v>404</v>
      </c>
      <c r="G256" s="388" t="s">
        <v>403</v>
      </c>
      <c r="H256" s="388" t="s">
        <v>405</v>
      </c>
      <c r="I256" s="388" t="s">
        <v>438</v>
      </c>
    </row>
    <row r="257" spans="2:9" ht="33" customHeight="1">
      <c r="B257" s="569"/>
      <c r="C257" s="572"/>
      <c r="D257" s="311" t="s">
        <v>325</v>
      </c>
      <c r="E257" s="388" t="s">
        <v>407</v>
      </c>
      <c r="F257" s="388" t="s">
        <v>409</v>
      </c>
      <c r="G257" s="388" t="s">
        <v>408</v>
      </c>
      <c r="H257" s="388" t="s">
        <v>411</v>
      </c>
      <c r="I257" s="388" t="s">
        <v>410</v>
      </c>
    </row>
    <row r="258" spans="2:9" ht="33" customHeight="1">
      <c r="B258" s="569"/>
      <c r="C258" s="572"/>
      <c r="D258" s="311" t="s">
        <v>328</v>
      </c>
      <c r="E258" s="388" t="s">
        <v>412</v>
      </c>
      <c r="F258" s="388" t="s">
        <v>413</v>
      </c>
      <c r="G258" s="388" t="s">
        <v>506</v>
      </c>
      <c r="H258" s="388" t="s">
        <v>432</v>
      </c>
      <c r="I258" s="388" t="s">
        <v>437</v>
      </c>
    </row>
    <row r="259" spans="2:9" ht="33" customHeight="1">
      <c r="B259" s="569"/>
      <c r="C259" s="572"/>
      <c r="D259" s="312" t="s">
        <v>131</v>
      </c>
      <c r="E259" s="388" t="s">
        <v>415</v>
      </c>
      <c r="F259" s="388" t="s">
        <v>416</v>
      </c>
      <c r="G259" s="388" t="s">
        <v>418</v>
      </c>
      <c r="H259" s="388" t="s">
        <v>417</v>
      </c>
      <c r="I259" s="388" t="s">
        <v>435</v>
      </c>
    </row>
    <row r="260" spans="2:9" ht="33" customHeight="1">
      <c r="B260" s="569"/>
      <c r="C260" s="572"/>
      <c r="D260" s="313" t="s">
        <v>326</v>
      </c>
      <c r="E260" s="388" t="s">
        <v>420</v>
      </c>
      <c r="F260" s="388" t="s">
        <v>421</v>
      </c>
      <c r="G260" s="388" t="s">
        <v>422</v>
      </c>
      <c r="H260" s="388" t="s">
        <v>424</v>
      </c>
      <c r="I260" s="388" t="s">
        <v>449</v>
      </c>
    </row>
    <row r="261" spans="2:9" ht="33" customHeight="1">
      <c r="B261" s="570"/>
      <c r="C261" s="573"/>
      <c r="D261" s="313" t="s">
        <v>329</v>
      </c>
      <c r="E261" s="388" t="s">
        <v>425</v>
      </c>
      <c r="F261" s="388" t="s">
        <v>427</v>
      </c>
      <c r="G261" s="388" t="s">
        <v>428</v>
      </c>
      <c r="H261" s="388" t="s">
        <v>426</v>
      </c>
      <c r="I261" s="388" t="s">
        <v>429</v>
      </c>
    </row>
    <row r="262" spans="2:9" ht="33" customHeight="1">
      <c r="B262" s="568">
        <v>44</v>
      </c>
      <c r="C262" s="571" t="s">
        <v>22</v>
      </c>
      <c r="D262" s="78" t="s">
        <v>324</v>
      </c>
      <c r="E262" s="388" t="s">
        <v>377</v>
      </c>
      <c r="F262" s="388" t="s">
        <v>403</v>
      </c>
      <c r="G262" s="388" t="s">
        <v>404</v>
      </c>
      <c r="H262" s="388" t="s">
        <v>406</v>
      </c>
      <c r="I262" s="388" t="s">
        <v>405</v>
      </c>
    </row>
    <row r="263" spans="2:9" ht="33" customHeight="1">
      <c r="B263" s="569"/>
      <c r="C263" s="572"/>
      <c r="D263" s="311" t="s">
        <v>325</v>
      </c>
      <c r="E263" s="388" t="s">
        <v>407</v>
      </c>
      <c r="F263" s="388" t="s">
        <v>411</v>
      </c>
      <c r="G263" s="388" t="s">
        <v>409</v>
      </c>
      <c r="H263" s="388" t="s">
        <v>408</v>
      </c>
      <c r="I263" s="388" t="s">
        <v>454</v>
      </c>
    </row>
    <row r="264" spans="2:9" ht="33" customHeight="1">
      <c r="B264" s="569"/>
      <c r="C264" s="572"/>
      <c r="D264" s="311" t="s">
        <v>328</v>
      </c>
      <c r="E264" s="388" t="s">
        <v>412</v>
      </c>
      <c r="F264" s="388" t="s">
        <v>434</v>
      </c>
      <c r="G264" s="388" t="s">
        <v>413</v>
      </c>
      <c r="H264" s="388" t="s">
        <v>437</v>
      </c>
      <c r="I264" s="388" t="s">
        <v>432</v>
      </c>
    </row>
    <row r="265" spans="2:9" ht="33" customHeight="1">
      <c r="B265" s="569"/>
      <c r="C265" s="572"/>
      <c r="D265" s="312" t="s">
        <v>131</v>
      </c>
      <c r="E265" s="388" t="s">
        <v>415</v>
      </c>
      <c r="F265" s="388" t="s">
        <v>416</v>
      </c>
      <c r="G265" s="388" t="s">
        <v>418</v>
      </c>
      <c r="H265" s="388" t="s">
        <v>417</v>
      </c>
      <c r="I265" s="388" t="s">
        <v>435</v>
      </c>
    </row>
    <row r="266" spans="2:9" ht="33" customHeight="1">
      <c r="B266" s="569"/>
      <c r="C266" s="572"/>
      <c r="D266" s="313" t="s">
        <v>326</v>
      </c>
      <c r="E266" s="388" t="s">
        <v>420</v>
      </c>
      <c r="F266" s="388" t="s">
        <v>421</v>
      </c>
      <c r="G266" s="388" t="s">
        <v>422</v>
      </c>
      <c r="H266" s="388" t="s">
        <v>424</v>
      </c>
      <c r="I266" s="388" t="s">
        <v>449</v>
      </c>
    </row>
    <row r="267" spans="2:9" ht="33" customHeight="1">
      <c r="B267" s="570"/>
      <c r="C267" s="573"/>
      <c r="D267" s="313" t="s">
        <v>329</v>
      </c>
      <c r="E267" s="388" t="s">
        <v>425</v>
      </c>
      <c r="F267" s="388" t="s">
        <v>428</v>
      </c>
      <c r="G267" s="388" t="s">
        <v>427</v>
      </c>
      <c r="H267" s="388" t="s">
        <v>464</v>
      </c>
      <c r="I267" s="388" t="s">
        <v>429</v>
      </c>
    </row>
    <row r="268" spans="2:9" ht="33" customHeight="1">
      <c r="B268" s="568">
        <v>45</v>
      </c>
      <c r="C268" s="571" t="s">
        <v>48</v>
      </c>
      <c r="D268" s="78" t="s">
        <v>324</v>
      </c>
      <c r="E268" s="388" t="s">
        <v>377</v>
      </c>
      <c r="F268" s="388" t="s">
        <v>403</v>
      </c>
      <c r="G268" s="388" t="s">
        <v>404</v>
      </c>
      <c r="H268" s="388" t="s">
        <v>405</v>
      </c>
      <c r="I268" s="388" t="s">
        <v>438</v>
      </c>
    </row>
    <row r="269" spans="2:9" ht="33" customHeight="1">
      <c r="B269" s="569"/>
      <c r="C269" s="572"/>
      <c r="D269" s="311" t="s">
        <v>325</v>
      </c>
      <c r="E269" s="388" t="s">
        <v>407</v>
      </c>
      <c r="F269" s="388" t="s">
        <v>411</v>
      </c>
      <c r="G269" s="388" t="s">
        <v>408</v>
      </c>
      <c r="H269" s="388" t="s">
        <v>410</v>
      </c>
      <c r="I269" s="388" t="s">
        <v>409</v>
      </c>
    </row>
    <row r="270" spans="2:9" ht="33" customHeight="1">
      <c r="B270" s="569"/>
      <c r="C270" s="572"/>
      <c r="D270" s="311" t="s">
        <v>328</v>
      </c>
      <c r="E270" s="388" t="s">
        <v>412</v>
      </c>
      <c r="F270" s="388" t="s">
        <v>413</v>
      </c>
      <c r="G270" s="388" t="s">
        <v>506</v>
      </c>
      <c r="H270" s="388" t="s">
        <v>434</v>
      </c>
      <c r="I270" s="388" t="s">
        <v>414</v>
      </c>
    </row>
    <row r="271" spans="2:9" ht="33" customHeight="1">
      <c r="B271" s="569"/>
      <c r="C271" s="572"/>
      <c r="D271" s="312" t="s">
        <v>131</v>
      </c>
      <c r="E271" s="388" t="s">
        <v>415</v>
      </c>
      <c r="F271" s="388" t="s">
        <v>416</v>
      </c>
      <c r="G271" s="388" t="s">
        <v>417</v>
      </c>
      <c r="H271" s="388" t="s">
        <v>418</v>
      </c>
      <c r="I271" s="388" t="s">
        <v>435</v>
      </c>
    </row>
    <row r="272" spans="2:9" ht="33" customHeight="1">
      <c r="B272" s="569"/>
      <c r="C272" s="572"/>
      <c r="D272" s="313" t="s">
        <v>326</v>
      </c>
      <c r="E272" s="388" t="s">
        <v>420</v>
      </c>
      <c r="F272" s="388" t="s">
        <v>421</v>
      </c>
      <c r="G272" s="388" t="s">
        <v>422</v>
      </c>
      <c r="H272" s="388" t="s">
        <v>430</v>
      </c>
      <c r="I272" s="388" t="s">
        <v>424</v>
      </c>
    </row>
    <row r="273" spans="2:10" ht="33" customHeight="1">
      <c r="B273" s="570"/>
      <c r="C273" s="573"/>
      <c r="D273" s="315" t="s">
        <v>329</v>
      </c>
      <c r="E273" s="389" t="s">
        <v>425</v>
      </c>
      <c r="F273" s="389" t="s">
        <v>426</v>
      </c>
      <c r="G273" s="389" t="s">
        <v>427</v>
      </c>
      <c r="H273" s="389" t="s">
        <v>428</v>
      </c>
      <c r="I273" s="389" t="s">
        <v>468</v>
      </c>
      <c r="J273" s="45"/>
    </row>
    <row r="274" spans="2:10" ht="33" customHeight="1">
      <c r="B274" s="568">
        <v>46</v>
      </c>
      <c r="C274" s="571" t="s">
        <v>26</v>
      </c>
      <c r="D274" s="466" t="s">
        <v>324</v>
      </c>
      <c r="E274" s="467" t="s">
        <v>377</v>
      </c>
      <c r="F274" s="467" t="s">
        <v>403</v>
      </c>
      <c r="G274" s="467" t="s">
        <v>404</v>
      </c>
      <c r="H274" s="467" t="s">
        <v>438</v>
      </c>
      <c r="I274" s="467" t="s">
        <v>406</v>
      </c>
      <c r="J274" s="307"/>
    </row>
    <row r="275" spans="2:10" ht="33" customHeight="1">
      <c r="B275" s="569"/>
      <c r="C275" s="572"/>
      <c r="D275" s="311" t="s">
        <v>325</v>
      </c>
      <c r="E275" s="388" t="s">
        <v>407</v>
      </c>
      <c r="F275" s="388" t="s">
        <v>411</v>
      </c>
      <c r="G275" s="388" t="s">
        <v>409</v>
      </c>
      <c r="H275" s="388" t="s">
        <v>408</v>
      </c>
      <c r="I275" s="388" t="s">
        <v>454</v>
      </c>
    </row>
    <row r="276" spans="2:10" ht="33" customHeight="1">
      <c r="B276" s="569"/>
      <c r="C276" s="572"/>
      <c r="D276" s="311" t="s">
        <v>328</v>
      </c>
      <c r="E276" s="388" t="s">
        <v>412</v>
      </c>
      <c r="F276" s="388" t="s">
        <v>413</v>
      </c>
      <c r="G276" s="388" t="s">
        <v>437</v>
      </c>
      <c r="H276" s="388" t="s">
        <v>432</v>
      </c>
      <c r="I276" s="388" t="s">
        <v>414</v>
      </c>
    </row>
    <row r="277" spans="2:10" ht="33" customHeight="1">
      <c r="B277" s="569"/>
      <c r="C277" s="572"/>
      <c r="D277" s="312" t="s">
        <v>131</v>
      </c>
      <c r="E277" s="388" t="s">
        <v>415</v>
      </c>
      <c r="F277" s="388" t="s">
        <v>416</v>
      </c>
      <c r="G277" s="388" t="s">
        <v>418</v>
      </c>
      <c r="H277" s="388" t="s">
        <v>417</v>
      </c>
      <c r="I277" s="388" t="s">
        <v>463</v>
      </c>
    </row>
    <row r="278" spans="2:10" ht="33" customHeight="1">
      <c r="B278" s="569"/>
      <c r="C278" s="572"/>
      <c r="D278" s="313" t="s">
        <v>326</v>
      </c>
      <c r="E278" s="388" t="s">
        <v>420</v>
      </c>
      <c r="F278" s="388" t="s">
        <v>421</v>
      </c>
      <c r="G278" s="388" t="s">
        <v>449</v>
      </c>
      <c r="H278" s="388" t="s">
        <v>422</v>
      </c>
      <c r="I278" s="388" t="s">
        <v>424</v>
      </c>
    </row>
    <row r="279" spans="2:10" ht="33" customHeight="1">
      <c r="B279" s="570"/>
      <c r="C279" s="573"/>
      <c r="D279" s="313" t="s">
        <v>329</v>
      </c>
      <c r="E279" s="388" t="s">
        <v>425</v>
      </c>
      <c r="F279" s="388" t="s">
        <v>426</v>
      </c>
      <c r="G279" s="388" t="s">
        <v>427</v>
      </c>
      <c r="H279" s="388" t="s">
        <v>428</v>
      </c>
      <c r="I279" s="388" t="s">
        <v>429</v>
      </c>
    </row>
    <row r="280" spans="2:10" ht="33" customHeight="1">
      <c r="B280" s="568">
        <v>47</v>
      </c>
      <c r="C280" s="571" t="s">
        <v>16</v>
      </c>
      <c r="D280" s="78" t="s">
        <v>324</v>
      </c>
      <c r="E280" s="388" t="s">
        <v>377</v>
      </c>
      <c r="F280" s="388" t="s">
        <v>403</v>
      </c>
      <c r="G280" s="388" t="s">
        <v>405</v>
      </c>
      <c r="H280" s="388" t="s">
        <v>404</v>
      </c>
      <c r="I280" s="388" t="s">
        <v>438</v>
      </c>
    </row>
    <row r="281" spans="2:10" ht="33" customHeight="1">
      <c r="B281" s="569"/>
      <c r="C281" s="572"/>
      <c r="D281" s="311" t="s">
        <v>325</v>
      </c>
      <c r="E281" s="388" t="s">
        <v>407</v>
      </c>
      <c r="F281" s="388" t="s">
        <v>408</v>
      </c>
      <c r="G281" s="388" t="s">
        <v>409</v>
      </c>
      <c r="H281" s="388" t="s">
        <v>411</v>
      </c>
      <c r="I281" s="388" t="s">
        <v>410</v>
      </c>
    </row>
    <row r="282" spans="2:10" ht="33" customHeight="1">
      <c r="B282" s="569"/>
      <c r="C282" s="572"/>
      <c r="D282" s="311" t="s">
        <v>328</v>
      </c>
      <c r="E282" s="388" t="s">
        <v>412</v>
      </c>
      <c r="F282" s="388" t="s">
        <v>413</v>
      </c>
      <c r="G282" s="388" t="s">
        <v>414</v>
      </c>
      <c r="H282" s="388" t="s">
        <v>437</v>
      </c>
      <c r="I282" s="388" t="s">
        <v>506</v>
      </c>
    </row>
    <row r="283" spans="2:10" ht="33" customHeight="1">
      <c r="B283" s="569"/>
      <c r="C283" s="572"/>
      <c r="D283" s="312" t="s">
        <v>131</v>
      </c>
      <c r="E283" s="388" t="s">
        <v>415</v>
      </c>
      <c r="F283" s="388" t="s">
        <v>416</v>
      </c>
      <c r="G283" s="388" t="s">
        <v>418</v>
      </c>
      <c r="H283" s="388" t="s">
        <v>435</v>
      </c>
      <c r="I283" s="388" t="s">
        <v>417</v>
      </c>
    </row>
    <row r="284" spans="2:10" ht="33" customHeight="1">
      <c r="B284" s="569"/>
      <c r="C284" s="572"/>
      <c r="D284" s="313" t="s">
        <v>326</v>
      </c>
      <c r="E284" s="388" t="s">
        <v>420</v>
      </c>
      <c r="F284" s="388" t="s">
        <v>421</v>
      </c>
      <c r="G284" s="388" t="s">
        <v>449</v>
      </c>
      <c r="H284" s="388" t="s">
        <v>422</v>
      </c>
      <c r="I284" s="388" t="s">
        <v>487</v>
      </c>
    </row>
    <row r="285" spans="2:10" ht="33" customHeight="1">
      <c r="B285" s="570"/>
      <c r="C285" s="573"/>
      <c r="D285" s="313" t="s">
        <v>329</v>
      </c>
      <c r="E285" s="388" t="s">
        <v>425</v>
      </c>
      <c r="F285" s="388" t="s">
        <v>427</v>
      </c>
      <c r="G285" s="388" t="s">
        <v>426</v>
      </c>
      <c r="H285" s="388" t="s">
        <v>429</v>
      </c>
      <c r="I285" s="388" t="s">
        <v>444</v>
      </c>
    </row>
    <row r="286" spans="2:10" ht="33" customHeight="1">
      <c r="B286" s="568">
        <v>48</v>
      </c>
      <c r="C286" s="571" t="s">
        <v>27</v>
      </c>
      <c r="D286" s="78" t="s">
        <v>324</v>
      </c>
      <c r="E286" s="388" t="s">
        <v>377</v>
      </c>
      <c r="F286" s="388" t="s">
        <v>403</v>
      </c>
      <c r="G286" s="388" t="s">
        <v>438</v>
      </c>
      <c r="H286" s="388" t="s">
        <v>404</v>
      </c>
      <c r="I286" s="388" t="s">
        <v>406</v>
      </c>
    </row>
    <row r="287" spans="2:10" ht="33" customHeight="1">
      <c r="B287" s="569"/>
      <c r="C287" s="572"/>
      <c r="D287" s="311" t="s">
        <v>325</v>
      </c>
      <c r="E287" s="388" t="s">
        <v>407</v>
      </c>
      <c r="F287" s="388" t="s">
        <v>411</v>
      </c>
      <c r="G287" s="388" t="s">
        <v>408</v>
      </c>
      <c r="H287" s="388" t="s">
        <v>409</v>
      </c>
      <c r="I287" s="388" t="s">
        <v>410</v>
      </c>
    </row>
    <row r="288" spans="2:10" ht="33" customHeight="1">
      <c r="B288" s="569"/>
      <c r="C288" s="572"/>
      <c r="D288" s="311" t="s">
        <v>328</v>
      </c>
      <c r="E288" s="388" t="s">
        <v>412</v>
      </c>
      <c r="F288" s="388" t="s">
        <v>434</v>
      </c>
      <c r="G288" s="388" t="s">
        <v>414</v>
      </c>
      <c r="H288" s="388" t="s">
        <v>413</v>
      </c>
      <c r="I288" s="388" t="s">
        <v>437</v>
      </c>
    </row>
    <row r="289" spans="2:9" ht="33" customHeight="1">
      <c r="B289" s="569"/>
      <c r="C289" s="572"/>
      <c r="D289" s="312" t="s">
        <v>131</v>
      </c>
      <c r="E289" s="388" t="s">
        <v>415</v>
      </c>
      <c r="F289" s="388" t="s">
        <v>416</v>
      </c>
      <c r="G289" s="388" t="s">
        <v>417</v>
      </c>
      <c r="H289" s="388" t="s">
        <v>419</v>
      </c>
      <c r="I289" s="388" t="s">
        <v>489</v>
      </c>
    </row>
    <row r="290" spans="2:9" ht="33" customHeight="1">
      <c r="B290" s="569"/>
      <c r="C290" s="572"/>
      <c r="D290" s="313" t="s">
        <v>326</v>
      </c>
      <c r="E290" s="388" t="s">
        <v>420</v>
      </c>
      <c r="F290" s="388" t="s">
        <v>421</v>
      </c>
      <c r="G290" s="388" t="s">
        <v>422</v>
      </c>
      <c r="H290" s="388" t="s">
        <v>424</v>
      </c>
      <c r="I290" s="388" t="s">
        <v>479</v>
      </c>
    </row>
    <row r="291" spans="2:9" ht="33" customHeight="1">
      <c r="B291" s="570"/>
      <c r="C291" s="573"/>
      <c r="D291" s="313" t="s">
        <v>329</v>
      </c>
      <c r="E291" s="388" t="s">
        <v>427</v>
      </c>
      <c r="F291" s="388" t="s">
        <v>428</v>
      </c>
      <c r="G291" s="388" t="s">
        <v>429</v>
      </c>
      <c r="H291" s="388" t="s">
        <v>425</v>
      </c>
      <c r="I291" s="388" t="s">
        <v>445</v>
      </c>
    </row>
    <row r="292" spans="2:9" ht="33" customHeight="1">
      <c r="B292" s="568">
        <v>49</v>
      </c>
      <c r="C292" s="571" t="s">
        <v>28</v>
      </c>
      <c r="D292" s="78" t="s">
        <v>324</v>
      </c>
      <c r="E292" s="388" t="s">
        <v>377</v>
      </c>
      <c r="F292" s="388" t="s">
        <v>404</v>
      </c>
      <c r="G292" s="388" t="s">
        <v>403</v>
      </c>
      <c r="H292" s="388" t="s">
        <v>438</v>
      </c>
      <c r="I292" s="388" t="s">
        <v>405</v>
      </c>
    </row>
    <row r="293" spans="2:9" ht="33" customHeight="1">
      <c r="B293" s="569"/>
      <c r="C293" s="572"/>
      <c r="D293" s="311" t="s">
        <v>325</v>
      </c>
      <c r="E293" s="388" t="s">
        <v>407</v>
      </c>
      <c r="F293" s="388" t="s">
        <v>408</v>
      </c>
      <c r="G293" s="388" t="s">
        <v>410</v>
      </c>
      <c r="H293" s="388" t="s">
        <v>409</v>
      </c>
      <c r="I293" s="388" t="s">
        <v>411</v>
      </c>
    </row>
    <row r="294" spans="2:9" ht="33" customHeight="1">
      <c r="B294" s="569"/>
      <c r="C294" s="572"/>
      <c r="D294" s="311" t="s">
        <v>328</v>
      </c>
      <c r="E294" s="388" t="s">
        <v>412</v>
      </c>
      <c r="F294" s="388" t="s">
        <v>437</v>
      </c>
      <c r="G294" s="388" t="s">
        <v>414</v>
      </c>
      <c r="H294" s="388" t="s">
        <v>413</v>
      </c>
      <c r="I294" s="388" t="s">
        <v>506</v>
      </c>
    </row>
    <row r="295" spans="2:9" ht="33" customHeight="1">
      <c r="B295" s="569"/>
      <c r="C295" s="572"/>
      <c r="D295" s="312" t="s">
        <v>131</v>
      </c>
      <c r="E295" s="388" t="s">
        <v>415</v>
      </c>
      <c r="F295" s="388" t="s">
        <v>418</v>
      </c>
      <c r="G295" s="388" t="s">
        <v>416</v>
      </c>
      <c r="H295" s="388" t="s">
        <v>435</v>
      </c>
      <c r="I295" s="388" t="s">
        <v>417</v>
      </c>
    </row>
    <row r="296" spans="2:9" ht="33" customHeight="1">
      <c r="B296" s="569"/>
      <c r="C296" s="572"/>
      <c r="D296" s="313" t="s">
        <v>326</v>
      </c>
      <c r="E296" s="388" t="s">
        <v>420</v>
      </c>
      <c r="F296" s="388" t="s">
        <v>421</v>
      </c>
      <c r="G296" s="388" t="s">
        <v>449</v>
      </c>
      <c r="H296" s="388" t="s">
        <v>422</v>
      </c>
      <c r="I296" s="388" t="s">
        <v>487</v>
      </c>
    </row>
    <row r="297" spans="2:9" ht="33" customHeight="1">
      <c r="B297" s="570"/>
      <c r="C297" s="573"/>
      <c r="D297" s="313" t="s">
        <v>329</v>
      </c>
      <c r="E297" s="388" t="s">
        <v>425</v>
      </c>
      <c r="F297" s="388" t="s">
        <v>428</v>
      </c>
      <c r="G297" s="388" t="s">
        <v>427</v>
      </c>
      <c r="H297" s="388" t="s">
        <v>426</v>
      </c>
      <c r="I297" s="388" t="s">
        <v>429</v>
      </c>
    </row>
    <row r="298" spans="2:9" ht="33" customHeight="1">
      <c r="B298" s="568">
        <v>50</v>
      </c>
      <c r="C298" s="571" t="s">
        <v>17</v>
      </c>
      <c r="D298" s="78" t="s">
        <v>324</v>
      </c>
      <c r="E298" s="388" t="s">
        <v>377</v>
      </c>
      <c r="F298" s="388" t="s">
        <v>403</v>
      </c>
      <c r="G298" s="388" t="s">
        <v>404</v>
      </c>
      <c r="H298" s="388" t="s">
        <v>438</v>
      </c>
      <c r="I298" s="388" t="s">
        <v>405</v>
      </c>
    </row>
    <row r="299" spans="2:9" ht="33" customHeight="1">
      <c r="B299" s="569"/>
      <c r="C299" s="572"/>
      <c r="D299" s="311" t="s">
        <v>325</v>
      </c>
      <c r="E299" s="388" t="s">
        <v>407</v>
      </c>
      <c r="F299" s="388" t="s">
        <v>408</v>
      </c>
      <c r="G299" s="388" t="s">
        <v>409</v>
      </c>
      <c r="H299" s="388" t="s">
        <v>411</v>
      </c>
      <c r="I299" s="388" t="s">
        <v>410</v>
      </c>
    </row>
    <row r="300" spans="2:9" ht="33" customHeight="1">
      <c r="B300" s="569"/>
      <c r="C300" s="572"/>
      <c r="D300" s="311" t="s">
        <v>328</v>
      </c>
      <c r="E300" s="388" t="s">
        <v>412</v>
      </c>
      <c r="F300" s="388" t="s">
        <v>413</v>
      </c>
      <c r="G300" s="388" t="s">
        <v>414</v>
      </c>
      <c r="H300" s="388" t="s">
        <v>437</v>
      </c>
      <c r="I300" s="388" t="s">
        <v>432</v>
      </c>
    </row>
    <row r="301" spans="2:9" ht="33" customHeight="1">
      <c r="B301" s="569"/>
      <c r="C301" s="572"/>
      <c r="D301" s="312" t="s">
        <v>131</v>
      </c>
      <c r="E301" s="388" t="s">
        <v>415</v>
      </c>
      <c r="F301" s="388" t="s">
        <v>416</v>
      </c>
      <c r="G301" s="388" t="s">
        <v>418</v>
      </c>
      <c r="H301" s="388" t="s">
        <v>471</v>
      </c>
      <c r="I301" s="388" t="s">
        <v>435</v>
      </c>
    </row>
    <row r="302" spans="2:9" ht="33" customHeight="1">
      <c r="B302" s="569"/>
      <c r="C302" s="572"/>
      <c r="D302" s="313" t="s">
        <v>326</v>
      </c>
      <c r="E302" s="388" t="s">
        <v>420</v>
      </c>
      <c r="F302" s="388" t="s">
        <v>421</v>
      </c>
      <c r="G302" s="388" t="s">
        <v>422</v>
      </c>
      <c r="H302" s="388" t="s">
        <v>449</v>
      </c>
      <c r="I302" s="388" t="s">
        <v>424</v>
      </c>
    </row>
    <row r="303" spans="2:9" ht="33" customHeight="1">
      <c r="B303" s="570"/>
      <c r="C303" s="573"/>
      <c r="D303" s="315" t="s">
        <v>329</v>
      </c>
      <c r="E303" s="389" t="s">
        <v>425</v>
      </c>
      <c r="F303" s="389" t="s">
        <v>426</v>
      </c>
      <c r="G303" s="389" t="s">
        <v>428</v>
      </c>
      <c r="H303" s="389" t="s">
        <v>427</v>
      </c>
      <c r="I303" s="389" t="s">
        <v>433</v>
      </c>
    </row>
    <row r="304" spans="2:9" ht="33" customHeight="1">
      <c r="B304" s="568">
        <v>51</v>
      </c>
      <c r="C304" s="571" t="s">
        <v>49</v>
      </c>
      <c r="D304" s="78" t="s">
        <v>324</v>
      </c>
      <c r="E304" s="388" t="s">
        <v>377</v>
      </c>
      <c r="F304" s="388" t="s">
        <v>403</v>
      </c>
      <c r="G304" s="388" t="s">
        <v>406</v>
      </c>
      <c r="H304" s="388" t="s">
        <v>405</v>
      </c>
      <c r="I304" s="388" t="s">
        <v>404</v>
      </c>
    </row>
    <row r="305" spans="2:9" ht="33" customHeight="1">
      <c r="B305" s="569"/>
      <c r="C305" s="572"/>
      <c r="D305" s="311" t="s">
        <v>325</v>
      </c>
      <c r="E305" s="388" t="s">
        <v>407</v>
      </c>
      <c r="F305" s="388" t="s">
        <v>408</v>
      </c>
      <c r="G305" s="388" t="s">
        <v>410</v>
      </c>
      <c r="H305" s="388" t="s">
        <v>409</v>
      </c>
      <c r="I305" s="388" t="s">
        <v>411</v>
      </c>
    </row>
    <row r="306" spans="2:9" ht="33" customHeight="1">
      <c r="B306" s="569"/>
      <c r="C306" s="572"/>
      <c r="D306" s="311" t="s">
        <v>328</v>
      </c>
      <c r="E306" s="388" t="s">
        <v>412</v>
      </c>
      <c r="F306" s="388" t="s">
        <v>413</v>
      </c>
      <c r="G306" s="388" t="s">
        <v>414</v>
      </c>
      <c r="H306" s="388" t="s">
        <v>437</v>
      </c>
      <c r="I306" s="388" t="s">
        <v>506</v>
      </c>
    </row>
    <row r="307" spans="2:9" ht="33" customHeight="1">
      <c r="B307" s="569"/>
      <c r="C307" s="572"/>
      <c r="D307" s="312" t="s">
        <v>131</v>
      </c>
      <c r="E307" s="388" t="s">
        <v>415</v>
      </c>
      <c r="F307" s="388" t="s">
        <v>416</v>
      </c>
      <c r="G307" s="388" t="s">
        <v>418</v>
      </c>
      <c r="H307" s="388" t="s">
        <v>435</v>
      </c>
      <c r="I307" s="388" t="s">
        <v>417</v>
      </c>
    </row>
    <row r="308" spans="2:9" ht="33" customHeight="1">
      <c r="B308" s="569"/>
      <c r="C308" s="572"/>
      <c r="D308" s="313" t="s">
        <v>326</v>
      </c>
      <c r="E308" s="388" t="s">
        <v>420</v>
      </c>
      <c r="F308" s="388" t="s">
        <v>421</v>
      </c>
      <c r="G308" s="388" t="s">
        <v>423</v>
      </c>
      <c r="H308" s="388" t="s">
        <v>449</v>
      </c>
      <c r="I308" s="388" t="s">
        <v>487</v>
      </c>
    </row>
    <row r="309" spans="2:9" ht="33" customHeight="1">
      <c r="B309" s="570"/>
      <c r="C309" s="573"/>
      <c r="D309" s="313" t="s">
        <v>329</v>
      </c>
      <c r="E309" s="388" t="s">
        <v>425</v>
      </c>
      <c r="F309" s="388" t="s">
        <v>428</v>
      </c>
      <c r="G309" s="388" t="s">
        <v>427</v>
      </c>
      <c r="H309" s="388" t="s">
        <v>429</v>
      </c>
      <c r="I309" s="388" t="s">
        <v>426</v>
      </c>
    </row>
    <row r="310" spans="2:9" ht="33" customHeight="1">
      <c r="B310" s="568">
        <v>52</v>
      </c>
      <c r="C310" s="571" t="s">
        <v>5</v>
      </c>
      <c r="D310" s="78" t="s">
        <v>324</v>
      </c>
      <c r="E310" s="388" t="s">
        <v>377</v>
      </c>
      <c r="F310" s="388" t="s">
        <v>404</v>
      </c>
      <c r="G310" s="388" t="s">
        <v>403</v>
      </c>
      <c r="H310" s="388" t="s">
        <v>405</v>
      </c>
      <c r="I310" s="388" t="s">
        <v>438</v>
      </c>
    </row>
    <row r="311" spans="2:9" ht="33" customHeight="1">
      <c r="B311" s="569"/>
      <c r="C311" s="572"/>
      <c r="D311" s="311" t="s">
        <v>325</v>
      </c>
      <c r="E311" s="388" t="s">
        <v>407</v>
      </c>
      <c r="F311" s="388" t="s">
        <v>409</v>
      </c>
      <c r="G311" s="388" t="s">
        <v>411</v>
      </c>
      <c r="H311" s="388" t="s">
        <v>408</v>
      </c>
      <c r="I311" s="388" t="s">
        <v>454</v>
      </c>
    </row>
    <row r="312" spans="2:9" ht="33" customHeight="1">
      <c r="B312" s="569"/>
      <c r="C312" s="572"/>
      <c r="D312" s="311" t="s">
        <v>328</v>
      </c>
      <c r="E312" s="388" t="s">
        <v>412</v>
      </c>
      <c r="F312" s="388" t="s">
        <v>506</v>
      </c>
      <c r="G312" s="388" t="s">
        <v>432</v>
      </c>
      <c r="H312" s="388" t="s">
        <v>413</v>
      </c>
      <c r="I312" s="388" t="s">
        <v>434</v>
      </c>
    </row>
    <row r="313" spans="2:9" ht="33" customHeight="1">
      <c r="B313" s="569"/>
      <c r="C313" s="572"/>
      <c r="D313" s="312" t="s">
        <v>131</v>
      </c>
      <c r="E313" s="388" t="s">
        <v>415</v>
      </c>
      <c r="F313" s="388" t="s">
        <v>416</v>
      </c>
      <c r="G313" s="388" t="s">
        <v>418</v>
      </c>
      <c r="H313" s="388" t="s">
        <v>417</v>
      </c>
      <c r="I313" s="388" t="s">
        <v>435</v>
      </c>
    </row>
    <row r="314" spans="2:9" ht="33" customHeight="1">
      <c r="B314" s="569"/>
      <c r="C314" s="572"/>
      <c r="D314" s="313" t="s">
        <v>326</v>
      </c>
      <c r="E314" s="388" t="s">
        <v>420</v>
      </c>
      <c r="F314" s="388" t="s">
        <v>421</v>
      </c>
      <c r="G314" s="388" t="s">
        <v>422</v>
      </c>
      <c r="H314" s="388" t="s">
        <v>449</v>
      </c>
      <c r="I314" s="388" t="s">
        <v>479</v>
      </c>
    </row>
    <row r="315" spans="2:9" ht="33" customHeight="1">
      <c r="B315" s="570"/>
      <c r="C315" s="573"/>
      <c r="D315" s="313" t="s">
        <v>329</v>
      </c>
      <c r="E315" s="388" t="s">
        <v>427</v>
      </c>
      <c r="F315" s="388" t="s">
        <v>425</v>
      </c>
      <c r="G315" s="388" t="s">
        <v>431</v>
      </c>
      <c r="H315" s="388" t="s">
        <v>426</v>
      </c>
      <c r="I315" s="388" t="s">
        <v>429</v>
      </c>
    </row>
    <row r="316" spans="2:9" ht="33" customHeight="1">
      <c r="B316" s="568">
        <v>53</v>
      </c>
      <c r="C316" s="571" t="s">
        <v>23</v>
      </c>
      <c r="D316" s="78" t="s">
        <v>324</v>
      </c>
      <c r="E316" s="388" t="s">
        <v>377</v>
      </c>
      <c r="F316" s="388" t="s">
        <v>403</v>
      </c>
      <c r="G316" s="388" t="s">
        <v>404</v>
      </c>
      <c r="H316" s="388" t="s">
        <v>406</v>
      </c>
      <c r="I316" s="388" t="s">
        <v>438</v>
      </c>
    </row>
    <row r="317" spans="2:9" ht="33" customHeight="1">
      <c r="B317" s="569"/>
      <c r="C317" s="572"/>
      <c r="D317" s="311" t="s">
        <v>325</v>
      </c>
      <c r="E317" s="388" t="s">
        <v>407</v>
      </c>
      <c r="F317" s="388" t="s">
        <v>411</v>
      </c>
      <c r="G317" s="388" t="s">
        <v>408</v>
      </c>
      <c r="H317" s="388" t="s">
        <v>409</v>
      </c>
      <c r="I317" s="388" t="s">
        <v>410</v>
      </c>
    </row>
    <row r="318" spans="2:9" ht="33" customHeight="1">
      <c r="B318" s="569"/>
      <c r="C318" s="572"/>
      <c r="D318" s="311" t="s">
        <v>328</v>
      </c>
      <c r="E318" s="388" t="s">
        <v>412</v>
      </c>
      <c r="F318" s="388" t="s">
        <v>434</v>
      </c>
      <c r="G318" s="388" t="s">
        <v>506</v>
      </c>
      <c r="H318" s="388" t="s">
        <v>414</v>
      </c>
      <c r="I318" s="388" t="s">
        <v>413</v>
      </c>
    </row>
    <row r="319" spans="2:9" ht="33" customHeight="1">
      <c r="B319" s="569"/>
      <c r="C319" s="572"/>
      <c r="D319" s="312" t="s">
        <v>131</v>
      </c>
      <c r="E319" s="388" t="s">
        <v>415</v>
      </c>
      <c r="F319" s="388" t="s">
        <v>416</v>
      </c>
      <c r="G319" s="388" t="s">
        <v>435</v>
      </c>
      <c r="H319" s="388" t="s">
        <v>418</v>
      </c>
      <c r="I319" s="388" t="s">
        <v>417</v>
      </c>
    </row>
    <row r="320" spans="2:9" ht="33" customHeight="1">
      <c r="B320" s="569"/>
      <c r="C320" s="572"/>
      <c r="D320" s="313" t="s">
        <v>326</v>
      </c>
      <c r="E320" s="388" t="s">
        <v>420</v>
      </c>
      <c r="F320" s="388" t="s">
        <v>421</v>
      </c>
      <c r="G320" s="388" t="s">
        <v>423</v>
      </c>
      <c r="H320" s="388" t="s">
        <v>422</v>
      </c>
      <c r="I320" s="388" t="s">
        <v>424</v>
      </c>
    </row>
    <row r="321" spans="2:9" ht="33" customHeight="1">
      <c r="B321" s="570"/>
      <c r="C321" s="573"/>
      <c r="D321" s="313" t="s">
        <v>329</v>
      </c>
      <c r="E321" s="388" t="s">
        <v>425</v>
      </c>
      <c r="F321" s="388" t="s">
        <v>428</v>
      </c>
      <c r="G321" s="388" t="s">
        <v>427</v>
      </c>
      <c r="H321" s="388" t="s">
        <v>429</v>
      </c>
      <c r="I321" s="388" t="s">
        <v>464</v>
      </c>
    </row>
    <row r="322" spans="2:9" ht="33" customHeight="1">
      <c r="B322" s="568">
        <v>54</v>
      </c>
      <c r="C322" s="571" t="s">
        <v>29</v>
      </c>
      <c r="D322" s="78" t="s">
        <v>324</v>
      </c>
      <c r="E322" s="388" t="s">
        <v>377</v>
      </c>
      <c r="F322" s="388" t="s">
        <v>403</v>
      </c>
      <c r="G322" s="388" t="s">
        <v>405</v>
      </c>
      <c r="H322" s="388" t="s">
        <v>406</v>
      </c>
      <c r="I322" s="388" t="s">
        <v>404</v>
      </c>
    </row>
    <row r="323" spans="2:9" ht="33" customHeight="1">
      <c r="B323" s="569"/>
      <c r="C323" s="572"/>
      <c r="D323" s="311" t="s">
        <v>325</v>
      </c>
      <c r="E323" s="388" t="s">
        <v>407</v>
      </c>
      <c r="F323" s="388" t="s">
        <v>411</v>
      </c>
      <c r="G323" s="388" t="s">
        <v>409</v>
      </c>
      <c r="H323" s="388" t="s">
        <v>408</v>
      </c>
      <c r="I323" s="388" t="s">
        <v>410</v>
      </c>
    </row>
    <row r="324" spans="2:9" ht="33" customHeight="1">
      <c r="B324" s="569"/>
      <c r="C324" s="572"/>
      <c r="D324" s="311" t="s">
        <v>328</v>
      </c>
      <c r="E324" s="388" t="s">
        <v>412</v>
      </c>
      <c r="F324" s="388" t="s">
        <v>413</v>
      </c>
      <c r="G324" s="388" t="s">
        <v>432</v>
      </c>
      <c r="H324" s="388" t="s">
        <v>414</v>
      </c>
      <c r="I324" s="388" t="s">
        <v>434</v>
      </c>
    </row>
    <row r="325" spans="2:9" ht="33" customHeight="1">
      <c r="B325" s="569"/>
      <c r="C325" s="572"/>
      <c r="D325" s="312" t="s">
        <v>131</v>
      </c>
      <c r="E325" s="388" t="s">
        <v>415</v>
      </c>
      <c r="F325" s="388" t="s">
        <v>416</v>
      </c>
      <c r="G325" s="388" t="s">
        <v>418</v>
      </c>
      <c r="H325" s="388" t="s">
        <v>417</v>
      </c>
      <c r="I325" s="388" t="s">
        <v>471</v>
      </c>
    </row>
    <row r="326" spans="2:9" ht="33" customHeight="1">
      <c r="B326" s="569"/>
      <c r="C326" s="572"/>
      <c r="D326" s="313" t="s">
        <v>326</v>
      </c>
      <c r="E326" s="388" t="s">
        <v>420</v>
      </c>
      <c r="F326" s="388" t="s">
        <v>421</v>
      </c>
      <c r="G326" s="388" t="s">
        <v>430</v>
      </c>
      <c r="H326" s="388" t="s">
        <v>423</v>
      </c>
      <c r="I326" s="388" t="s">
        <v>449</v>
      </c>
    </row>
    <row r="327" spans="2:9" ht="33" customHeight="1">
      <c r="B327" s="570"/>
      <c r="C327" s="573"/>
      <c r="D327" s="313" t="s">
        <v>329</v>
      </c>
      <c r="E327" s="388" t="s">
        <v>425</v>
      </c>
      <c r="F327" s="388" t="s">
        <v>428</v>
      </c>
      <c r="G327" s="388" t="s">
        <v>445</v>
      </c>
      <c r="H327" s="388" t="s">
        <v>115</v>
      </c>
      <c r="I327" s="388" t="s">
        <v>429</v>
      </c>
    </row>
    <row r="328" spans="2:9" ht="33" customHeight="1">
      <c r="B328" s="568">
        <v>55</v>
      </c>
      <c r="C328" s="571" t="s">
        <v>18</v>
      </c>
      <c r="D328" s="78" t="s">
        <v>324</v>
      </c>
      <c r="E328" s="388" t="s">
        <v>377</v>
      </c>
      <c r="F328" s="388" t="s">
        <v>403</v>
      </c>
      <c r="G328" s="388" t="s">
        <v>438</v>
      </c>
      <c r="H328" s="388" t="s">
        <v>405</v>
      </c>
      <c r="I328" s="388" t="s">
        <v>406</v>
      </c>
    </row>
    <row r="329" spans="2:9" ht="33" customHeight="1">
      <c r="B329" s="569"/>
      <c r="C329" s="572"/>
      <c r="D329" s="311" t="s">
        <v>325</v>
      </c>
      <c r="E329" s="388" t="s">
        <v>407</v>
      </c>
      <c r="F329" s="388" t="s">
        <v>408</v>
      </c>
      <c r="G329" s="388" t="s">
        <v>409</v>
      </c>
      <c r="H329" s="388" t="s">
        <v>411</v>
      </c>
      <c r="I329" s="388" t="s">
        <v>454</v>
      </c>
    </row>
    <row r="330" spans="2:9" ht="33" customHeight="1">
      <c r="B330" s="569"/>
      <c r="C330" s="572"/>
      <c r="D330" s="311" t="s">
        <v>328</v>
      </c>
      <c r="E330" s="388" t="s">
        <v>412</v>
      </c>
      <c r="F330" s="388" t="s">
        <v>413</v>
      </c>
      <c r="G330" s="388" t="s">
        <v>414</v>
      </c>
      <c r="H330" s="388" t="s">
        <v>434</v>
      </c>
      <c r="I330" s="388" t="s">
        <v>437</v>
      </c>
    </row>
    <row r="331" spans="2:9" ht="33" customHeight="1">
      <c r="B331" s="569"/>
      <c r="C331" s="572"/>
      <c r="D331" s="312" t="s">
        <v>131</v>
      </c>
      <c r="E331" s="388" t="s">
        <v>415</v>
      </c>
      <c r="F331" s="388" t="s">
        <v>416</v>
      </c>
      <c r="G331" s="388" t="s">
        <v>418</v>
      </c>
      <c r="H331" s="388" t="s">
        <v>417</v>
      </c>
      <c r="I331" s="388" t="s">
        <v>465</v>
      </c>
    </row>
    <row r="332" spans="2:9" ht="33" customHeight="1">
      <c r="B332" s="569"/>
      <c r="C332" s="572"/>
      <c r="D332" s="313" t="s">
        <v>326</v>
      </c>
      <c r="E332" s="388" t="s">
        <v>420</v>
      </c>
      <c r="F332" s="388" t="s">
        <v>421</v>
      </c>
      <c r="G332" s="388" t="s">
        <v>422</v>
      </c>
      <c r="H332" s="388" t="s">
        <v>423</v>
      </c>
      <c r="I332" s="388" t="s">
        <v>424</v>
      </c>
    </row>
    <row r="333" spans="2:9" ht="33" customHeight="1">
      <c r="B333" s="570"/>
      <c r="C333" s="573"/>
      <c r="D333" s="315" t="s">
        <v>329</v>
      </c>
      <c r="E333" s="389" t="s">
        <v>425</v>
      </c>
      <c r="F333" s="389" t="s">
        <v>427</v>
      </c>
      <c r="G333" s="389" t="s">
        <v>429</v>
      </c>
      <c r="H333" s="389" t="s">
        <v>426</v>
      </c>
      <c r="I333" s="389" t="s">
        <v>464</v>
      </c>
    </row>
    <row r="334" spans="2:9" ht="33" customHeight="1">
      <c r="B334" s="568">
        <v>56</v>
      </c>
      <c r="C334" s="571" t="s">
        <v>11</v>
      </c>
      <c r="D334" s="78" t="s">
        <v>324</v>
      </c>
      <c r="E334" s="388" t="s">
        <v>377</v>
      </c>
      <c r="F334" s="388" t="s">
        <v>403</v>
      </c>
      <c r="G334" s="388" t="s">
        <v>404</v>
      </c>
      <c r="H334" s="388" t="s">
        <v>438</v>
      </c>
      <c r="I334" s="388" t="s">
        <v>405</v>
      </c>
    </row>
    <row r="335" spans="2:9" ht="33" customHeight="1">
      <c r="B335" s="569"/>
      <c r="C335" s="572"/>
      <c r="D335" s="311" t="s">
        <v>325</v>
      </c>
      <c r="E335" s="388" t="s">
        <v>407</v>
      </c>
      <c r="F335" s="388" t="s">
        <v>409</v>
      </c>
      <c r="G335" s="388" t="s">
        <v>411</v>
      </c>
      <c r="H335" s="388" t="s">
        <v>408</v>
      </c>
      <c r="I335" s="388" t="s">
        <v>454</v>
      </c>
    </row>
    <row r="336" spans="2:9" ht="33" customHeight="1">
      <c r="B336" s="569"/>
      <c r="C336" s="572"/>
      <c r="D336" s="311" t="s">
        <v>328</v>
      </c>
      <c r="E336" s="388" t="s">
        <v>412</v>
      </c>
      <c r="F336" s="388" t="s">
        <v>413</v>
      </c>
      <c r="G336" s="388" t="s">
        <v>506</v>
      </c>
      <c r="H336" s="388" t="s">
        <v>414</v>
      </c>
      <c r="I336" s="388" t="s">
        <v>434</v>
      </c>
    </row>
    <row r="337" spans="2:9" ht="33" customHeight="1">
      <c r="B337" s="569"/>
      <c r="C337" s="572"/>
      <c r="D337" s="312" t="s">
        <v>131</v>
      </c>
      <c r="E337" s="388" t="s">
        <v>415</v>
      </c>
      <c r="F337" s="388" t="s">
        <v>416</v>
      </c>
      <c r="G337" s="388" t="s">
        <v>417</v>
      </c>
      <c r="H337" s="388" t="s">
        <v>418</v>
      </c>
      <c r="I337" s="388" t="s">
        <v>465</v>
      </c>
    </row>
    <row r="338" spans="2:9" ht="33" customHeight="1">
      <c r="B338" s="569"/>
      <c r="C338" s="572"/>
      <c r="D338" s="313" t="s">
        <v>326</v>
      </c>
      <c r="E338" s="388" t="s">
        <v>420</v>
      </c>
      <c r="F338" s="388" t="s">
        <v>421</v>
      </c>
      <c r="G338" s="388" t="s">
        <v>422</v>
      </c>
      <c r="H338" s="388" t="s">
        <v>487</v>
      </c>
      <c r="I338" s="388" t="s">
        <v>449</v>
      </c>
    </row>
    <row r="339" spans="2:9" ht="33" customHeight="1">
      <c r="B339" s="570"/>
      <c r="C339" s="573"/>
      <c r="D339" s="313" t="s">
        <v>329</v>
      </c>
      <c r="E339" s="388" t="s">
        <v>425</v>
      </c>
      <c r="F339" s="388" t="s">
        <v>428</v>
      </c>
      <c r="G339" s="388" t="s">
        <v>427</v>
      </c>
      <c r="H339" s="388" t="s">
        <v>426</v>
      </c>
      <c r="I339" s="388" t="s">
        <v>429</v>
      </c>
    </row>
    <row r="340" spans="2:9" ht="33" customHeight="1">
      <c r="B340" s="568">
        <v>57</v>
      </c>
      <c r="C340" s="571" t="s">
        <v>50</v>
      </c>
      <c r="D340" s="78" t="s">
        <v>324</v>
      </c>
      <c r="E340" s="388" t="s">
        <v>377</v>
      </c>
      <c r="F340" s="388" t="s">
        <v>403</v>
      </c>
      <c r="G340" s="388" t="s">
        <v>405</v>
      </c>
      <c r="H340" s="388" t="s">
        <v>404</v>
      </c>
      <c r="I340" s="388" t="s">
        <v>406</v>
      </c>
    </row>
    <row r="341" spans="2:9" ht="33" customHeight="1">
      <c r="B341" s="569"/>
      <c r="C341" s="572"/>
      <c r="D341" s="311" t="s">
        <v>325</v>
      </c>
      <c r="E341" s="388" t="s">
        <v>407</v>
      </c>
      <c r="F341" s="388" t="s">
        <v>411</v>
      </c>
      <c r="G341" s="388" t="s">
        <v>409</v>
      </c>
      <c r="H341" s="388" t="s">
        <v>408</v>
      </c>
      <c r="I341" s="388" t="s">
        <v>410</v>
      </c>
    </row>
    <row r="342" spans="2:9" ht="33" customHeight="1">
      <c r="B342" s="569"/>
      <c r="C342" s="572"/>
      <c r="D342" s="311" t="s">
        <v>328</v>
      </c>
      <c r="E342" s="388" t="s">
        <v>412</v>
      </c>
      <c r="F342" s="388" t="s">
        <v>413</v>
      </c>
      <c r="G342" s="388" t="s">
        <v>414</v>
      </c>
      <c r="H342" s="388" t="s">
        <v>437</v>
      </c>
      <c r="I342" s="388" t="s">
        <v>432</v>
      </c>
    </row>
    <row r="343" spans="2:9" ht="33" customHeight="1">
      <c r="B343" s="569"/>
      <c r="C343" s="572"/>
      <c r="D343" s="312" t="s">
        <v>131</v>
      </c>
      <c r="E343" s="388" t="s">
        <v>415</v>
      </c>
      <c r="F343" s="388" t="s">
        <v>416</v>
      </c>
      <c r="G343" s="388" t="s">
        <v>418</v>
      </c>
      <c r="H343" s="388" t="s">
        <v>417</v>
      </c>
      <c r="I343" s="388" t="s">
        <v>490</v>
      </c>
    </row>
    <row r="344" spans="2:9" ht="33" customHeight="1">
      <c r="B344" s="569"/>
      <c r="C344" s="572"/>
      <c r="D344" s="313" t="s">
        <v>326</v>
      </c>
      <c r="E344" s="388" t="s">
        <v>420</v>
      </c>
      <c r="F344" s="388" t="s">
        <v>421</v>
      </c>
      <c r="G344" s="388" t="s">
        <v>422</v>
      </c>
      <c r="H344" s="388" t="s">
        <v>449</v>
      </c>
      <c r="I344" s="388" t="s">
        <v>424</v>
      </c>
    </row>
    <row r="345" spans="2:9" ht="33" customHeight="1">
      <c r="B345" s="570"/>
      <c r="C345" s="573"/>
      <c r="D345" s="313" t="s">
        <v>329</v>
      </c>
      <c r="E345" s="388" t="s">
        <v>425</v>
      </c>
      <c r="F345" s="388" t="s">
        <v>428</v>
      </c>
      <c r="G345" s="388" t="s">
        <v>427</v>
      </c>
      <c r="H345" s="388" t="s">
        <v>436</v>
      </c>
      <c r="I345" s="388" t="s">
        <v>426</v>
      </c>
    </row>
    <row r="346" spans="2:9" ht="33" customHeight="1">
      <c r="B346" s="568">
        <v>58</v>
      </c>
      <c r="C346" s="571" t="s">
        <v>30</v>
      </c>
      <c r="D346" s="78" t="s">
        <v>324</v>
      </c>
      <c r="E346" s="388" t="s">
        <v>377</v>
      </c>
      <c r="F346" s="388" t="s">
        <v>404</v>
      </c>
      <c r="G346" s="388" t="s">
        <v>403</v>
      </c>
      <c r="H346" s="388" t="s">
        <v>405</v>
      </c>
      <c r="I346" s="388" t="s">
        <v>438</v>
      </c>
    </row>
    <row r="347" spans="2:9" ht="33" customHeight="1">
      <c r="B347" s="569"/>
      <c r="C347" s="572"/>
      <c r="D347" s="311" t="s">
        <v>325</v>
      </c>
      <c r="E347" s="388" t="s">
        <v>407</v>
      </c>
      <c r="F347" s="388" t="s">
        <v>411</v>
      </c>
      <c r="G347" s="388" t="s">
        <v>409</v>
      </c>
      <c r="H347" s="388" t="s">
        <v>408</v>
      </c>
      <c r="I347" s="388" t="s">
        <v>410</v>
      </c>
    </row>
    <row r="348" spans="2:9" ht="33" customHeight="1">
      <c r="B348" s="569"/>
      <c r="C348" s="572"/>
      <c r="D348" s="311" t="s">
        <v>328</v>
      </c>
      <c r="E348" s="388" t="s">
        <v>412</v>
      </c>
      <c r="F348" s="388" t="s">
        <v>413</v>
      </c>
      <c r="G348" s="388" t="s">
        <v>414</v>
      </c>
      <c r="H348" s="388" t="s">
        <v>432</v>
      </c>
      <c r="I348" s="388" t="s">
        <v>447</v>
      </c>
    </row>
    <row r="349" spans="2:9" ht="33" customHeight="1">
      <c r="B349" s="569"/>
      <c r="C349" s="572"/>
      <c r="D349" s="312" t="s">
        <v>131</v>
      </c>
      <c r="E349" s="388" t="s">
        <v>415</v>
      </c>
      <c r="F349" s="388" t="s">
        <v>416</v>
      </c>
      <c r="G349" s="388" t="s">
        <v>418</v>
      </c>
      <c r="H349" s="388" t="s">
        <v>417</v>
      </c>
      <c r="I349" s="388" t="s">
        <v>419</v>
      </c>
    </row>
    <row r="350" spans="2:9" ht="33" customHeight="1">
      <c r="B350" s="569"/>
      <c r="C350" s="572"/>
      <c r="D350" s="313" t="s">
        <v>326</v>
      </c>
      <c r="E350" s="388" t="s">
        <v>420</v>
      </c>
      <c r="F350" s="388" t="s">
        <v>421</v>
      </c>
      <c r="G350" s="388" t="s">
        <v>449</v>
      </c>
      <c r="H350" s="388" t="s">
        <v>422</v>
      </c>
      <c r="I350" s="388" t="s">
        <v>487</v>
      </c>
    </row>
    <row r="351" spans="2:9" ht="33" customHeight="1">
      <c r="B351" s="570"/>
      <c r="C351" s="573"/>
      <c r="D351" s="313" t="s">
        <v>329</v>
      </c>
      <c r="E351" s="388" t="s">
        <v>425</v>
      </c>
      <c r="F351" s="388" t="s">
        <v>445</v>
      </c>
      <c r="G351" s="388" t="s">
        <v>428</v>
      </c>
      <c r="H351" s="388" t="s">
        <v>115</v>
      </c>
      <c r="I351" s="388" t="s">
        <v>429</v>
      </c>
    </row>
    <row r="352" spans="2:9" ht="33" customHeight="1">
      <c r="B352" s="568">
        <v>59</v>
      </c>
      <c r="C352" s="571" t="s">
        <v>24</v>
      </c>
      <c r="D352" s="78" t="s">
        <v>324</v>
      </c>
      <c r="E352" s="388" t="s">
        <v>377</v>
      </c>
      <c r="F352" s="388" t="s">
        <v>403</v>
      </c>
      <c r="G352" s="388" t="s">
        <v>404</v>
      </c>
      <c r="H352" s="388" t="s">
        <v>438</v>
      </c>
      <c r="I352" s="388" t="s">
        <v>405</v>
      </c>
    </row>
    <row r="353" spans="2:9" ht="33" customHeight="1">
      <c r="B353" s="569"/>
      <c r="C353" s="572"/>
      <c r="D353" s="311" t="s">
        <v>325</v>
      </c>
      <c r="E353" s="388" t="s">
        <v>407</v>
      </c>
      <c r="F353" s="388" t="s">
        <v>409</v>
      </c>
      <c r="G353" s="388" t="s">
        <v>411</v>
      </c>
      <c r="H353" s="388" t="s">
        <v>408</v>
      </c>
      <c r="I353" s="388" t="s">
        <v>410</v>
      </c>
    </row>
    <row r="354" spans="2:9" ht="33" customHeight="1">
      <c r="B354" s="569"/>
      <c r="C354" s="572"/>
      <c r="D354" s="311" t="s">
        <v>328</v>
      </c>
      <c r="E354" s="388" t="s">
        <v>412</v>
      </c>
      <c r="F354" s="388" t="s">
        <v>413</v>
      </c>
      <c r="G354" s="388" t="s">
        <v>506</v>
      </c>
      <c r="H354" s="388" t="s">
        <v>437</v>
      </c>
      <c r="I354" s="388" t="s">
        <v>414</v>
      </c>
    </row>
    <row r="355" spans="2:9" ht="33" customHeight="1">
      <c r="B355" s="569"/>
      <c r="C355" s="572"/>
      <c r="D355" s="312" t="s">
        <v>131</v>
      </c>
      <c r="E355" s="388" t="s">
        <v>415</v>
      </c>
      <c r="F355" s="388" t="s">
        <v>416</v>
      </c>
      <c r="G355" s="388" t="s">
        <v>418</v>
      </c>
      <c r="H355" s="388" t="s">
        <v>417</v>
      </c>
      <c r="I355" s="388" t="s">
        <v>435</v>
      </c>
    </row>
    <row r="356" spans="2:9" ht="33" customHeight="1">
      <c r="B356" s="569"/>
      <c r="C356" s="572"/>
      <c r="D356" s="313" t="s">
        <v>326</v>
      </c>
      <c r="E356" s="388" t="s">
        <v>420</v>
      </c>
      <c r="F356" s="388" t="s">
        <v>421</v>
      </c>
      <c r="G356" s="388" t="s">
        <v>422</v>
      </c>
      <c r="H356" s="388" t="s">
        <v>449</v>
      </c>
      <c r="I356" s="388" t="s">
        <v>424</v>
      </c>
    </row>
    <row r="357" spans="2:9" ht="33" customHeight="1">
      <c r="B357" s="570"/>
      <c r="C357" s="573"/>
      <c r="D357" s="313" t="s">
        <v>329</v>
      </c>
      <c r="E357" s="388" t="s">
        <v>425</v>
      </c>
      <c r="F357" s="388" t="s">
        <v>427</v>
      </c>
      <c r="G357" s="388" t="s">
        <v>436</v>
      </c>
      <c r="H357" s="388" t="s">
        <v>428</v>
      </c>
      <c r="I357" s="388" t="s">
        <v>429</v>
      </c>
    </row>
    <row r="358" spans="2:9" ht="33" customHeight="1">
      <c r="B358" s="568">
        <v>60</v>
      </c>
      <c r="C358" s="571" t="s">
        <v>51</v>
      </c>
      <c r="D358" s="78" t="s">
        <v>324</v>
      </c>
      <c r="E358" s="388" t="s">
        <v>377</v>
      </c>
      <c r="F358" s="388" t="s">
        <v>403</v>
      </c>
      <c r="G358" s="388" t="s">
        <v>404</v>
      </c>
      <c r="H358" s="388" t="s">
        <v>438</v>
      </c>
      <c r="I358" s="388" t="s">
        <v>405</v>
      </c>
    </row>
    <row r="359" spans="2:9" ht="33" customHeight="1">
      <c r="B359" s="569"/>
      <c r="C359" s="572"/>
      <c r="D359" s="311" t="s">
        <v>325</v>
      </c>
      <c r="E359" s="388" t="s">
        <v>407</v>
      </c>
      <c r="F359" s="388" t="s">
        <v>409</v>
      </c>
      <c r="G359" s="388" t="s">
        <v>411</v>
      </c>
      <c r="H359" s="388" t="s">
        <v>408</v>
      </c>
      <c r="I359" s="388" t="s">
        <v>451</v>
      </c>
    </row>
    <row r="360" spans="2:9" ht="33" customHeight="1">
      <c r="B360" s="569"/>
      <c r="C360" s="572"/>
      <c r="D360" s="311" t="s">
        <v>328</v>
      </c>
      <c r="E360" s="388" t="s">
        <v>412</v>
      </c>
      <c r="F360" s="388" t="s">
        <v>437</v>
      </c>
      <c r="G360" s="388" t="s">
        <v>414</v>
      </c>
      <c r="H360" s="388" t="s">
        <v>434</v>
      </c>
      <c r="I360" s="388" t="s">
        <v>506</v>
      </c>
    </row>
    <row r="361" spans="2:9" ht="33" customHeight="1">
      <c r="B361" s="569"/>
      <c r="C361" s="572"/>
      <c r="D361" s="312" t="s">
        <v>131</v>
      </c>
      <c r="E361" s="388" t="s">
        <v>415</v>
      </c>
      <c r="F361" s="388" t="s">
        <v>416</v>
      </c>
      <c r="G361" s="388" t="s">
        <v>418</v>
      </c>
      <c r="H361" s="388" t="s">
        <v>435</v>
      </c>
      <c r="I361" s="388" t="s">
        <v>417</v>
      </c>
    </row>
    <row r="362" spans="2:9" ht="33" customHeight="1">
      <c r="B362" s="569"/>
      <c r="C362" s="572"/>
      <c r="D362" s="313" t="s">
        <v>326</v>
      </c>
      <c r="E362" s="388" t="s">
        <v>420</v>
      </c>
      <c r="F362" s="388" t="s">
        <v>421</v>
      </c>
      <c r="G362" s="388" t="s">
        <v>423</v>
      </c>
      <c r="H362" s="388" t="s">
        <v>449</v>
      </c>
      <c r="I362" s="388" t="s">
        <v>422</v>
      </c>
    </row>
    <row r="363" spans="2:9" ht="33" customHeight="1">
      <c r="B363" s="570"/>
      <c r="C363" s="573"/>
      <c r="D363" s="315" t="s">
        <v>329</v>
      </c>
      <c r="E363" s="389" t="s">
        <v>425</v>
      </c>
      <c r="F363" s="389" t="s">
        <v>427</v>
      </c>
      <c r="G363" s="389" t="s">
        <v>428</v>
      </c>
      <c r="H363" s="389" t="s">
        <v>436</v>
      </c>
      <c r="I363" s="389" t="s">
        <v>445</v>
      </c>
    </row>
    <row r="364" spans="2:9" ht="33" customHeight="1">
      <c r="B364" s="568">
        <v>61</v>
      </c>
      <c r="C364" s="571" t="s">
        <v>19</v>
      </c>
      <c r="D364" s="78" t="s">
        <v>324</v>
      </c>
      <c r="E364" s="388" t="s">
        <v>377</v>
      </c>
      <c r="F364" s="388" t="s">
        <v>403</v>
      </c>
      <c r="G364" s="388" t="s">
        <v>404</v>
      </c>
      <c r="H364" s="388" t="s">
        <v>406</v>
      </c>
      <c r="I364" s="388" t="s">
        <v>438</v>
      </c>
    </row>
    <row r="365" spans="2:9" ht="33" customHeight="1">
      <c r="B365" s="569"/>
      <c r="C365" s="572"/>
      <c r="D365" s="311" t="s">
        <v>325</v>
      </c>
      <c r="E365" s="388" t="s">
        <v>407</v>
      </c>
      <c r="F365" s="388" t="s">
        <v>409</v>
      </c>
      <c r="G365" s="388" t="s">
        <v>411</v>
      </c>
      <c r="H365" s="388" t="s">
        <v>408</v>
      </c>
      <c r="I365" s="388" t="s">
        <v>410</v>
      </c>
    </row>
    <row r="366" spans="2:9" ht="33" customHeight="1">
      <c r="B366" s="569"/>
      <c r="C366" s="572"/>
      <c r="D366" s="311" t="s">
        <v>328</v>
      </c>
      <c r="E366" s="388" t="s">
        <v>412</v>
      </c>
      <c r="F366" s="388" t="s">
        <v>413</v>
      </c>
      <c r="G366" s="388" t="s">
        <v>437</v>
      </c>
      <c r="H366" s="388" t="s">
        <v>414</v>
      </c>
      <c r="I366" s="388" t="s">
        <v>434</v>
      </c>
    </row>
    <row r="367" spans="2:9" ht="33" customHeight="1">
      <c r="B367" s="569"/>
      <c r="C367" s="572"/>
      <c r="D367" s="312" t="s">
        <v>131</v>
      </c>
      <c r="E367" s="388" t="s">
        <v>415</v>
      </c>
      <c r="F367" s="388" t="s">
        <v>416</v>
      </c>
      <c r="G367" s="388" t="s">
        <v>418</v>
      </c>
      <c r="H367" s="388" t="s">
        <v>471</v>
      </c>
      <c r="I367" s="388" t="s">
        <v>417</v>
      </c>
    </row>
    <row r="368" spans="2:9" ht="33" customHeight="1">
      <c r="B368" s="569"/>
      <c r="C368" s="572"/>
      <c r="D368" s="313" t="s">
        <v>326</v>
      </c>
      <c r="E368" s="388" t="s">
        <v>420</v>
      </c>
      <c r="F368" s="388" t="s">
        <v>421</v>
      </c>
      <c r="G368" s="388" t="s">
        <v>422</v>
      </c>
      <c r="H368" s="388" t="s">
        <v>449</v>
      </c>
      <c r="I368" s="388" t="s">
        <v>424</v>
      </c>
    </row>
    <row r="369" spans="2:9" ht="33" customHeight="1">
      <c r="B369" s="570"/>
      <c r="C369" s="573"/>
      <c r="D369" s="313" t="s">
        <v>329</v>
      </c>
      <c r="E369" s="388" t="s">
        <v>425</v>
      </c>
      <c r="F369" s="388" t="s">
        <v>427</v>
      </c>
      <c r="G369" s="388" t="s">
        <v>428</v>
      </c>
      <c r="H369" s="388" t="s">
        <v>429</v>
      </c>
      <c r="I369" s="388" t="s">
        <v>426</v>
      </c>
    </row>
    <row r="370" spans="2:9" ht="33" customHeight="1">
      <c r="B370" s="568">
        <v>62</v>
      </c>
      <c r="C370" s="571" t="s">
        <v>20</v>
      </c>
      <c r="D370" s="78" t="s">
        <v>324</v>
      </c>
      <c r="E370" s="388" t="s">
        <v>377</v>
      </c>
      <c r="F370" s="388" t="s">
        <v>403</v>
      </c>
      <c r="G370" s="388" t="s">
        <v>405</v>
      </c>
      <c r="H370" s="388" t="s">
        <v>404</v>
      </c>
      <c r="I370" s="388" t="s">
        <v>438</v>
      </c>
    </row>
    <row r="371" spans="2:9" ht="33" customHeight="1">
      <c r="B371" s="569"/>
      <c r="C371" s="572"/>
      <c r="D371" s="311" t="s">
        <v>325</v>
      </c>
      <c r="E371" s="388" t="s">
        <v>407</v>
      </c>
      <c r="F371" s="388" t="s">
        <v>411</v>
      </c>
      <c r="G371" s="388" t="s">
        <v>408</v>
      </c>
      <c r="H371" s="388" t="s">
        <v>409</v>
      </c>
      <c r="I371" s="388" t="s">
        <v>454</v>
      </c>
    </row>
    <row r="372" spans="2:9" ht="33" customHeight="1">
      <c r="B372" s="569"/>
      <c r="C372" s="572"/>
      <c r="D372" s="311" t="s">
        <v>328</v>
      </c>
      <c r="E372" s="388" t="s">
        <v>412</v>
      </c>
      <c r="F372" s="388" t="s">
        <v>413</v>
      </c>
      <c r="G372" s="388" t="s">
        <v>414</v>
      </c>
      <c r="H372" s="388" t="s">
        <v>447</v>
      </c>
      <c r="I372" s="388" t="s">
        <v>432</v>
      </c>
    </row>
    <row r="373" spans="2:9" ht="33" customHeight="1">
      <c r="B373" s="569"/>
      <c r="C373" s="572"/>
      <c r="D373" s="312" t="s">
        <v>131</v>
      </c>
      <c r="E373" s="388" t="s">
        <v>415</v>
      </c>
      <c r="F373" s="388" t="s">
        <v>416</v>
      </c>
      <c r="G373" s="388" t="s">
        <v>418</v>
      </c>
      <c r="H373" s="388" t="s">
        <v>417</v>
      </c>
      <c r="I373" s="388" t="s">
        <v>435</v>
      </c>
    </row>
    <row r="374" spans="2:9" ht="33" customHeight="1">
      <c r="B374" s="569"/>
      <c r="C374" s="572"/>
      <c r="D374" s="313" t="s">
        <v>326</v>
      </c>
      <c r="E374" s="388" t="s">
        <v>420</v>
      </c>
      <c r="F374" s="388" t="s">
        <v>421</v>
      </c>
      <c r="G374" s="388" t="s">
        <v>449</v>
      </c>
      <c r="H374" s="388" t="s">
        <v>487</v>
      </c>
      <c r="I374" s="388" t="s">
        <v>422</v>
      </c>
    </row>
    <row r="375" spans="2:9" ht="33" customHeight="1">
      <c r="B375" s="570"/>
      <c r="C375" s="573"/>
      <c r="D375" s="313" t="s">
        <v>329</v>
      </c>
      <c r="E375" s="388" t="s">
        <v>427</v>
      </c>
      <c r="F375" s="388" t="s">
        <v>426</v>
      </c>
      <c r="G375" s="388" t="s">
        <v>425</v>
      </c>
      <c r="H375" s="388" t="s">
        <v>428</v>
      </c>
      <c r="I375" s="388" t="s">
        <v>436</v>
      </c>
    </row>
    <row r="376" spans="2:9" ht="33" customHeight="1">
      <c r="B376" s="568">
        <v>63</v>
      </c>
      <c r="C376" s="571" t="s">
        <v>31</v>
      </c>
      <c r="D376" s="78" t="s">
        <v>324</v>
      </c>
      <c r="E376" s="388" t="s">
        <v>377</v>
      </c>
      <c r="F376" s="388" t="s">
        <v>406</v>
      </c>
      <c r="G376" s="388" t="s">
        <v>403</v>
      </c>
      <c r="H376" s="388" t="s">
        <v>404</v>
      </c>
      <c r="I376" s="388" t="s">
        <v>405</v>
      </c>
    </row>
    <row r="377" spans="2:9" ht="33" customHeight="1">
      <c r="B377" s="569"/>
      <c r="C377" s="572"/>
      <c r="D377" s="311" t="s">
        <v>325</v>
      </c>
      <c r="E377" s="388" t="s">
        <v>407</v>
      </c>
      <c r="F377" s="388" t="s">
        <v>408</v>
      </c>
      <c r="G377" s="388" t="s">
        <v>411</v>
      </c>
      <c r="H377" s="388" t="s">
        <v>409</v>
      </c>
      <c r="I377" s="388" t="s">
        <v>410</v>
      </c>
    </row>
    <row r="378" spans="2:9" ht="33" customHeight="1">
      <c r="B378" s="569"/>
      <c r="C378" s="572"/>
      <c r="D378" s="311" t="s">
        <v>328</v>
      </c>
      <c r="E378" s="388" t="s">
        <v>412</v>
      </c>
      <c r="F378" s="388" t="s">
        <v>413</v>
      </c>
      <c r="G378" s="388" t="s">
        <v>414</v>
      </c>
      <c r="H378" s="388" t="s">
        <v>506</v>
      </c>
      <c r="I378" s="388" t="s">
        <v>432</v>
      </c>
    </row>
    <row r="379" spans="2:9" ht="33" customHeight="1">
      <c r="B379" s="569"/>
      <c r="C379" s="572"/>
      <c r="D379" s="312" t="s">
        <v>131</v>
      </c>
      <c r="E379" s="388" t="s">
        <v>415</v>
      </c>
      <c r="F379" s="388" t="s">
        <v>416</v>
      </c>
      <c r="G379" s="388" t="s">
        <v>418</v>
      </c>
      <c r="H379" s="388" t="s">
        <v>435</v>
      </c>
      <c r="I379" s="388" t="s">
        <v>417</v>
      </c>
    </row>
    <row r="380" spans="2:9" ht="33" customHeight="1">
      <c r="B380" s="569"/>
      <c r="C380" s="572"/>
      <c r="D380" s="313" t="s">
        <v>326</v>
      </c>
      <c r="E380" s="388" t="s">
        <v>420</v>
      </c>
      <c r="F380" s="388" t="s">
        <v>421</v>
      </c>
      <c r="G380" s="388" t="s">
        <v>487</v>
      </c>
      <c r="H380" s="388" t="s">
        <v>449</v>
      </c>
      <c r="I380" s="388" t="s">
        <v>422</v>
      </c>
    </row>
    <row r="381" spans="2:9" ht="33" customHeight="1">
      <c r="B381" s="570"/>
      <c r="C381" s="573"/>
      <c r="D381" s="313" t="s">
        <v>329</v>
      </c>
      <c r="E381" s="388" t="s">
        <v>425</v>
      </c>
      <c r="F381" s="388" t="s">
        <v>426</v>
      </c>
      <c r="G381" s="388" t="s">
        <v>427</v>
      </c>
      <c r="H381" s="388" t="s">
        <v>445</v>
      </c>
      <c r="I381" s="388" t="s">
        <v>491</v>
      </c>
    </row>
    <row r="382" spans="2:9" ht="33" customHeight="1">
      <c r="B382" s="568">
        <v>64</v>
      </c>
      <c r="C382" s="571" t="s">
        <v>52</v>
      </c>
      <c r="D382" s="78" t="s">
        <v>324</v>
      </c>
      <c r="E382" s="388" t="s">
        <v>377</v>
      </c>
      <c r="F382" s="388" t="s">
        <v>403</v>
      </c>
      <c r="G382" s="388" t="s">
        <v>404</v>
      </c>
      <c r="H382" s="388" t="s">
        <v>405</v>
      </c>
      <c r="I382" s="388" t="s">
        <v>438</v>
      </c>
    </row>
    <row r="383" spans="2:9" ht="33" customHeight="1">
      <c r="B383" s="569"/>
      <c r="C383" s="572"/>
      <c r="D383" s="311" t="s">
        <v>325</v>
      </c>
      <c r="E383" s="388" t="s">
        <v>407</v>
      </c>
      <c r="F383" s="388" t="s">
        <v>408</v>
      </c>
      <c r="G383" s="388" t="s">
        <v>411</v>
      </c>
      <c r="H383" s="388" t="s">
        <v>409</v>
      </c>
      <c r="I383" s="388" t="s">
        <v>454</v>
      </c>
    </row>
    <row r="384" spans="2:9" ht="33" customHeight="1">
      <c r="B384" s="569"/>
      <c r="C384" s="572"/>
      <c r="D384" s="311" t="s">
        <v>328</v>
      </c>
      <c r="E384" s="388" t="s">
        <v>412</v>
      </c>
      <c r="F384" s="388" t="s">
        <v>506</v>
      </c>
      <c r="G384" s="388" t="s">
        <v>414</v>
      </c>
      <c r="H384" s="388" t="s">
        <v>434</v>
      </c>
      <c r="I384" s="388" t="s">
        <v>508</v>
      </c>
    </row>
    <row r="385" spans="2:9" ht="33" customHeight="1">
      <c r="B385" s="569"/>
      <c r="C385" s="572"/>
      <c r="D385" s="312" t="s">
        <v>131</v>
      </c>
      <c r="E385" s="388" t="s">
        <v>415</v>
      </c>
      <c r="F385" s="388" t="s">
        <v>416</v>
      </c>
      <c r="G385" s="388" t="s">
        <v>435</v>
      </c>
      <c r="H385" s="388" t="s">
        <v>418</v>
      </c>
      <c r="I385" s="388" t="s">
        <v>417</v>
      </c>
    </row>
    <row r="386" spans="2:9" ht="33" customHeight="1">
      <c r="B386" s="569"/>
      <c r="C386" s="572"/>
      <c r="D386" s="313" t="s">
        <v>326</v>
      </c>
      <c r="E386" s="388" t="s">
        <v>421</v>
      </c>
      <c r="F386" s="388" t="s">
        <v>420</v>
      </c>
      <c r="G386" s="388" t="s">
        <v>422</v>
      </c>
      <c r="H386" s="388" t="s">
        <v>449</v>
      </c>
      <c r="I386" s="388" t="s">
        <v>479</v>
      </c>
    </row>
    <row r="387" spans="2:9" ht="33" customHeight="1">
      <c r="B387" s="570"/>
      <c r="C387" s="573"/>
      <c r="D387" s="313" t="s">
        <v>329</v>
      </c>
      <c r="E387" s="388" t="s">
        <v>425</v>
      </c>
      <c r="F387" s="388" t="s">
        <v>436</v>
      </c>
      <c r="G387" s="388" t="s">
        <v>445</v>
      </c>
      <c r="H387" s="388" t="s">
        <v>427</v>
      </c>
      <c r="I387" s="388" t="s">
        <v>428</v>
      </c>
    </row>
    <row r="388" spans="2:9" ht="33" customHeight="1">
      <c r="B388" s="568">
        <v>65</v>
      </c>
      <c r="C388" s="571" t="s">
        <v>12</v>
      </c>
      <c r="D388" s="78" t="s">
        <v>324</v>
      </c>
      <c r="E388" s="388" t="s">
        <v>377</v>
      </c>
      <c r="F388" s="388" t="s">
        <v>403</v>
      </c>
      <c r="G388" s="388" t="s">
        <v>404</v>
      </c>
      <c r="H388" s="388" t="s">
        <v>438</v>
      </c>
      <c r="I388" s="388" t="s">
        <v>405</v>
      </c>
    </row>
    <row r="389" spans="2:9" ht="33" customHeight="1">
      <c r="B389" s="569"/>
      <c r="C389" s="572"/>
      <c r="D389" s="311" t="s">
        <v>325</v>
      </c>
      <c r="E389" s="388" t="s">
        <v>407</v>
      </c>
      <c r="F389" s="388" t="s">
        <v>408</v>
      </c>
      <c r="G389" s="388" t="s">
        <v>409</v>
      </c>
      <c r="H389" s="388" t="s">
        <v>411</v>
      </c>
      <c r="I389" s="388" t="s">
        <v>451</v>
      </c>
    </row>
    <row r="390" spans="2:9" ht="33" customHeight="1">
      <c r="B390" s="569"/>
      <c r="C390" s="572"/>
      <c r="D390" s="311" t="s">
        <v>328</v>
      </c>
      <c r="E390" s="388" t="s">
        <v>412</v>
      </c>
      <c r="F390" s="388" t="s">
        <v>413</v>
      </c>
      <c r="G390" s="388" t="s">
        <v>414</v>
      </c>
      <c r="H390" s="388" t="s">
        <v>508</v>
      </c>
      <c r="I390" s="388" t="s">
        <v>506</v>
      </c>
    </row>
    <row r="391" spans="2:9" ht="33" customHeight="1">
      <c r="B391" s="569"/>
      <c r="C391" s="572"/>
      <c r="D391" s="312" t="s">
        <v>131</v>
      </c>
      <c r="E391" s="388" t="s">
        <v>415</v>
      </c>
      <c r="F391" s="388" t="s">
        <v>435</v>
      </c>
      <c r="G391" s="388" t="s">
        <v>416</v>
      </c>
      <c r="H391" s="388" t="s">
        <v>417</v>
      </c>
      <c r="I391" s="388" t="s">
        <v>418</v>
      </c>
    </row>
    <row r="392" spans="2:9" ht="33" customHeight="1">
      <c r="B392" s="569"/>
      <c r="C392" s="572"/>
      <c r="D392" s="313" t="s">
        <v>326</v>
      </c>
      <c r="E392" s="388" t="s">
        <v>420</v>
      </c>
      <c r="F392" s="388" t="s">
        <v>421</v>
      </c>
      <c r="G392" s="388" t="s">
        <v>469</v>
      </c>
      <c r="H392" s="388" t="s">
        <v>422</v>
      </c>
      <c r="I392" s="388" t="s">
        <v>479</v>
      </c>
    </row>
    <row r="393" spans="2:9" ht="33" customHeight="1">
      <c r="B393" s="570"/>
      <c r="C393" s="573"/>
      <c r="D393" s="315" t="s">
        <v>329</v>
      </c>
      <c r="E393" s="389" t="s">
        <v>425</v>
      </c>
      <c r="F393" s="389" t="s">
        <v>428</v>
      </c>
      <c r="G393" s="389" t="s">
        <v>427</v>
      </c>
      <c r="H393" s="389" t="s">
        <v>426</v>
      </c>
      <c r="I393" s="389" t="s">
        <v>429</v>
      </c>
    </row>
    <row r="394" spans="2:9" ht="33" customHeight="1">
      <c r="B394" s="568">
        <v>66</v>
      </c>
      <c r="C394" s="571" t="s">
        <v>6</v>
      </c>
      <c r="D394" s="78" t="s">
        <v>324</v>
      </c>
      <c r="E394" s="388" t="s">
        <v>377</v>
      </c>
      <c r="F394" s="388" t="s">
        <v>403</v>
      </c>
      <c r="G394" s="388" t="s">
        <v>404</v>
      </c>
      <c r="H394" s="388" t="s">
        <v>438</v>
      </c>
      <c r="I394" s="388" t="s">
        <v>405</v>
      </c>
    </row>
    <row r="395" spans="2:9" ht="33" customHeight="1">
      <c r="B395" s="569"/>
      <c r="C395" s="572"/>
      <c r="D395" s="311" t="s">
        <v>325</v>
      </c>
      <c r="E395" s="388" t="s">
        <v>407</v>
      </c>
      <c r="F395" s="388" t="s">
        <v>454</v>
      </c>
      <c r="G395" s="388" t="s">
        <v>411</v>
      </c>
      <c r="H395" s="388" t="s">
        <v>408</v>
      </c>
      <c r="I395" s="388" t="s">
        <v>409</v>
      </c>
    </row>
    <row r="396" spans="2:9" ht="33" customHeight="1">
      <c r="B396" s="569"/>
      <c r="C396" s="572"/>
      <c r="D396" s="311" t="s">
        <v>328</v>
      </c>
      <c r="E396" s="388" t="s">
        <v>412</v>
      </c>
      <c r="F396" s="388" t="s">
        <v>434</v>
      </c>
      <c r="G396" s="388" t="s">
        <v>506</v>
      </c>
      <c r="H396" s="388" t="s">
        <v>413</v>
      </c>
      <c r="I396" s="388" t="s">
        <v>414</v>
      </c>
    </row>
    <row r="397" spans="2:9" ht="33" customHeight="1">
      <c r="B397" s="569"/>
      <c r="C397" s="572"/>
      <c r="D397" s="312" t="s">
        <v>131</v>
      </c>
      <c r="E397" s="388" t="s">
        <v>415</v>
      </c>
      <c r="F397" s="388" t="s">
        <v>416</v>
      </c>
      <c r="G397" s="388" t="s">
        <v>418</v>
      </c>
      <c r="H397" s="388" t="s">
        <v>417</v>
      </c>
      <c r="I397" s="388" t="s">
        <v>419</v>
      </c>
    </row>
    <row r="398" spans="2:9" ht="33" customHeight="1">
      <c r="B398" s="569"/>
      <c r="C398" s="572"/>
      <c r="D398" s="313" t="s">
        <v>326</v>
      </c>
      <c r="E398" s="388" t="s">
        <v>420</v>
      </c>
      <c r="F398" s="388" t="s">
        <v>421</v>
      </c>
      <c r="G398" s="388" t="s">
        <v>479</v>
      </c>
      <c r="H398" s="388" t="s">
        <v>449</v>
      </c>
      <c r="I398" s="388" t="s">
        <v>487</v>
      </c>
    </row>
    <row r="399" spans="2:9" ht="33" customHeight="1">
      <c r="B399" s="570"/>
      <c r="C399" s="573"/>
      <c r="D399" s="313" t="s">
        <v>329</v>
      </c>
      <c r="E399" s="388" t="s">
        <v>426</v>
      </c>
      <c r="F399" s="388" t="s">
        <v>427</v>
      </c>
      <c r="G399" s="388" t="s">
        <v>436</v>
      </c>
      <c r="H399" s="388" t="s">
        <v>425</v>
      </c>
      <c r="I399" s="388" t="s">
        <v>488</v>
      </c>
    </row>
    <row r="400" spans="2:9" ht="33" customHeight="1">
      <c r="B400" s="568">
        <v>67</v>
      </c>
      <c r="C400" s="571" t="s">
        <v>7</v>
      </c>
      <c r="D400" s="78" t="s">
        <v>324</v>
      </c>
      <c r="E400" s="388" t="s">
        <v>377</v>
      </c>
      <c r="F400" s="388" t="s">
        <v>405</v>
      </c>
      <c r="G400" s="388" t="s">
        <v>438</v>
      </c>
      <c r="H400" s="388" t="s">
        <v>403</v>
      </c>
      <c r="I400" s="388" t="s">
        <v>404</v>
      </c>
    </row>
    <row r="401" spans="2:9" ht="33" customHeight="1">
      <c r="B401" s="569"/>
      <c r="C401" s="572"/>
      <c r="D401" s="311" t="s">
        <v>325</v>
      </c>
      <c r="E401" s="388" t="s">
        <v>407</v>
      </c>
      <c r="F401" s="388" t="s">
        <v>409</v>
      </c>
      <c r="G401" s="388" t="s">
        <v>411</v>
      </c>
      <c r="H401" s="388" t="s">
        <v>408</v>
      </c>
      <c r="I401" s="388" t="s">
        <v>410</v>
      </c>
    </row>
    <row r="402" spans="2:9" ht="33" customHeight="1">
      <c r="B402" s="569"/>
      <c r="C402" s="572"/>
      <c r="D402" s="311" t="s">
        <v>328</v>
      </c>
      <c r="E402" s="388" t="s">
        <v>412</v>
      </c>
      <c r="F402" s="388" t="s">
        <v>414</v>
      </c>
      <c r="G402" s="388" t="s">
        <v>434</v>
      </c>
      <c r="H402" s="388" t="s">
        <v>506</v>
      </c>
      <c r="I402" s="388" t="s">
        <v>413</v>
      </c>
    </row>
    <row r="403" spans="2:9" ht="33" customHeight="1">
      <c r="B403" s="569"/>
      <c r="C403" s="572"/>
      <c r="D403" s="312" t="s">
        <v>131</v>
      </c>
      <c r="E403" s="388" t="s">
        <v>415</v>
      </c>
      <c r="F403" s="388" t="s">
        <v>416</v>
      </c>
      <c r="G403" s="388" t="s">
        <v>492</v>
      </c>
      <c r="H403" s="388" t="s">
        <v>417</v>
      </c>
      <c r="I403" s="388" t="s">
        <v>419</v>
      </c>
    </row>
    <row r="404" spans="2:9" ht="33" customHeight="1">
      <c r="B404" s="569"/>
      <c r="C404" s="572"/>
      <c r="D404" s="313" t="s">
        <v>326</v>
      </c>
      <c r="E404" s="388" t="s">
        <v>420</v>
      </c>
      <c r="F404" s="388" t="s">
        <v>421</v>
      </c>
      <c r="G404" s="388" t="s">
        <v>430</v>
      </c>
      <c r="H404" s="388" t="s">
        <v>422</v>
      </c>
      <c r="I404" s="388" t="s">
        <v>479</v>
      </c>
    </row>
    <row r="405" spans="2:9" ht="33" customHeight="1">
      <c r="B405" s="570"/>
      <c r="C405" s="573"/>
      <c r="D405" s="313" t="s">
        <v>329</v>
      </c>
      <c r="E405" s="388" t="s">
        <v>426</v>
      </c>
      <c r="F405" s="388" t="s">
        <v>425</v>
      </c>
      <c r="G405" s="388" t="s">
        <v>436</v>
      </c>
      <c r="H405" s="388" t="s">
        <v>428</v>
      </c>
      <c r="I405" s="388" t="s">
        <v>427</v>
      </c>
    </row>
    <row r="406" spans="2:9" ht="33" customHeight="1">
      <c r="B406" s="568">
        <v>68</v>
      </c>
      <c r="C406" s="571" t="s">
        <v>53</v>
      </c>
      <c r="D406" s="78" t="s">
        <v>324</v>
      </c>
      <c r="E406" s="388" t="s">
        <v>377</v>
      </c>
      <c r="F406" s="388" t="s">
        <v>403</v>
      </c>
      <c r="G406" s="388" t="s">
        <v>438</v>
      </c>
      <c r="H406" s="388" t="s">
        <v>404</v>
      </c>
      <c r="I406" s="388" t="s">
        <v>405</v>
      </c>
    </row>
    <row r="407" spans="2:9" ht="33" customHeight="1">
      <c r="B407" s="569"/>
      <c r="C407" s="572"/>
      <c r="D407" s="311" t="s">
        <v>325</v>
      </c>
      <c r="E407" s="388" t="s">
        <v>407</v>
      </c>
      <c r="F407" s="388" t="s">
        <v>454</v>
      </c>
      <c r="G407" s="388" t="s">
        <v>408</v>
      </c>
      <c r="H407" s="388" t="s">
        <v>411</v>
      </c>
      <c r="I407" s="388" t="s">
        <v>409</v>
      </c>
    </row>
    <row r="408" spans="2:9" ht="33" customHeight="1">
      <c r="B408" s="569"/>
      <c r="C408" s="572"/>
      <c r="D408" s="311" t="s">
        <v>328</v>
      </c>
      <c r="E408" s="388" t="s">
        <v>412</v>
      </c>
      <c r="F408" s="388" t="s">
        <v>434</v>
      </c>
      <c r="G408" s="388" t="s">
        <v>413</v>
      </c>
      <c r="H408" s="388" t="s">
        <v>506</v>
      </c>
      <c r="I408" s="388" t="s">
        <v>432</v>
      </c>
    </row>
    <row r="409" spans="2:9" ht="33" customHeight="1">
      <c r="B409" s="569"/>
      <c r="C409" s="572"/>
      <c r="D409" s="312" t="s">
        <v>131</v>
      </c>
      <c r="E409" s="388" t="s">
        <v>415</v>
      </c>
      <c r="F409" s="388" t="s">
        <v>471</v>
      </c>
      <c r="G409" s="388" t="s">
        <v>418</v>
      </c>
      <c r="H409" s="388" t="s">
        <v>416</v>
      </c>
      <c r="I409" s="388" t="s">
        <v>435</v>
      </c>
    </row>
    <row r="410" spans="2:9" ht="33" customHeight="1">
      <c r="B410" s="569"/>
      <c r="C410" s="572"/>
      <c r="D410" s="313" t="s">
        <v>326</v>
      </c>
      <c r="E410" s="388" t="s">
        <v>420</v>
      </c>
      <c r="F410" s="388" t="s">
        <v>421</v>
      </c>
      <c r="G410" s="388" t="s">
        <v>422</v>
      </c>
      <c r="H410" s="388" t="s">
        <v>430</v>
      </c>
      <c r="I410" s="388" t="s">
        <v>449</v>
      </c>
    </row>
    <row r="411" spans="2:9" ht="33" customHeight="1">
      <c r="B411" s="570"/>
      <c r="C411" s="573"/>
      <c r="D411" s="313" t="s">
        <v>329</v>
      </c>
      <c r="E411" s="388" t="s">
        <v>428</v>
      </c>
      <c r="F411" s="388" t="s">
        <v>425</v>
      </c>
      <c r="G411" s="388" t="s">
        <v>427</v>
      </c>
      <c r="H411" s="388" t="s">
        <v>429</v>
      </c>
      <c r="I411" s="388" t="s">
        <v>426</v>
      </c>
    </row>
    <row r="412" spans="2:9" ht="33" customHeight="1">
      <c r="B412" s="568">
        <v>69</v>
      </c>
      <c r="C412" s="571" t="s">
        <v>54</v>
      </c>
      <c r="D412" s="78" t="s">
        <v>324</v>
      </c>
      <c r="E412" s="388" t="s">
        <v>377</v>
      </c>
      <c r="F412" s="388" t="s">
        <v>403</v>
      </c>
      <c r="G412" s="388" t="s">
        <v>404</v>
      </c>
      <c r="H412" s="388" t="s">
        <v>405</v>
      </c>
      <c r="I412" s="388" t="s">
        <v>438</v>
      </c>
    </row>
    <row r="413" spans="2:9" ht="33" customHeight="1">
      <c r="B413" s="569"/>
      <c r="C413" s="572"/>
      <c r="D413" s="311" t="s">
        <v>325</v>
      </c>
      <c r="E413" s="388" t="s">
        <v>407</v>
      </c>
      <c r="F413" s="388" t="s">
        <v>408</v>
      </c>
      <c r="G413" s="388" t="s">
        <v>411</v>
      </c>
      <c r="H413" s="388" t="s">
        <v>409</v>
      </c>
      <c r="I413" s="388" t="s">
        <v>454</v>
      </c>
    </row>
    <row r="414" spans="2:9" ht="33" customHeight="1">
      <c r="B414" s="569"/>
      <c r="C414" s="572"/>
      <c r="D414" s="311" t="s">
        <v>328</v>
      </c>
      <c r="E414" s="388" t="s">
        <v>412</v>
      </c>
      <c r="F414" s="388" t="s">
        <v>413</v>
      </c>
      <c r="G414" s="388" t="s">
        <v>414</v>
      </c>
      <c r="H414" s="388" t="s">
        <v>432</v>
      </c>
      <c r="I414" s="388" t="s">
        <v>506</v>
      </c>
    </row>
    <row r="415" spans="2:9" ht="33" customHeight="1">
      <c r="B415" s="569"/>
      <c r="C415" s="572"/>
      <c r="D415" s="312" t="s">
        <v>131</v>
      </c>
      <c r="E415" s="388" t="s">
        <v>415</v>
      </c>
      <c r="F415" s="388" t="s">
        <v>416</v>
      </c>
      <c r="G415" s="388" t="s">
        <v>417</v>
      </c>
      <c r="H415" s="388" t="s">
        <v>418</v>
      </c>
      <c r="I415" s="388" t="s">
        <v>457</v>
      </c>
    </row>
    <row r="416" spans="2:9" ht="33" customHeight="1">
      <c r="B416" s="569"/>
      <c r="C416" s="572"/>
      <c r="D416" s="313" t="s">
        <v>326</v>
      </c>
      <c r="E416" s="388" t="s">
        <v>420</v>
      </c>
      <c r="F416" s="388" t="s">
        <v>421</v>
      </c>
      <c r="G416" s="388" t="s">
        <v>422</v>
      </c>
      <c r="H416" s="388" t="s">
        <v>487</v>
      </c>
      <c r="I416" s="388" t="s">
        <v>424</v>
      </c>
    </row>
    <row r="417" spans="2:9" ht="33" customHeight="1">
      <c r="B417" s="570"/>
      <c r="C417" s="573"/>
      <c r="D417" s="313" t="s">
        <v>329</v>
      </c>
      <c r="E417" s="388" t="s">
        <v>425</v>
      </c>
      <c r="F417" s="388" t="s">
        <v>468</v>
      </c>
      <c r="G417" s="388" t="s">
        <v>426</v>
      </c>
      <c r="H417" s="388" t="s">
        <v>427</v>
      </c>
      <c r="I417" s="388" t="s">
        <v>428</v>
      </c>
    </row>
    <row r="418" spans="2:9" ht="33" customHeight="1">
      <c r="B418" s="568">
        <v>70</v>
      </c>
      <c r="C418" s="571" t="s">
        <v>55</v>
      </c>
      <c r="D418" s="78" t="s">
        <v>324</v>
      </c>
      <c r="E418" s="388" t="s">
        <v>377</v>
      </c>
      <c r="F418" s="388" t="s">
        <v>403</v>
      </c>
      <c r="G418" s="388" t="s">
        <v>405</v>
      </c>
      <c r="H418" s="388" t="s">
        <v>438</v>
      </c>
      <c r="I418" s="388" t="s">
        <v>404</v>
      </c>
    </row>
    <row r="419" spans="2:9" ht="33" customHeight="1">
      <c r="B419" s="569"/>
      <c r="C419" s="572"/>
      <c r="D419" s="311" t="s">
        <v>325</v>
      </c>
      <c r="E419" s="388" t="s">
        <v>407</v>
      </c>
      <c r="F419" s="388" t="s">
        <v>411</v>
      </c>
      <c r="G419" s="388" t="s">
        <v>408</v>
      </c>
      <c r="H419" s="388" t="s">
        <v>409</v>
      </c>
      <c r="I419" s="388" t="s">
        <v>410</v>
      </c>
    </row>
    <row r="420" spans="2:9" ht="33" customHeight="1">
      <c r="B420" s="569"/>
      <c r="C420" s="572"/>
      <c r="D420" s="311" t="s">
        <v>328</v>
      </c>
      <c r="E420" s="388" t="s">
        <v>412</v>
      </c>
      <c r="F420" s="388" t="s">
        <v>413</v>
      </c>
      <c r="G420" s="388" t="s">
        <v>437</v>
      </c>
      <c r="H420" s="388" t="s">
        <v>414</v>
      </c>
      <c r="I420" s="388" t="s">
        <v>508</v>
      </c>
    </row>
    <row r="421" spans="2:9" ht="33" customHeight="1">
      <c r="B421" s="569"/>
      <c r="C421" s="572"/>
      <c r="D421" s="312" t="s">
        <v>131</v>
      </c>
      <c r="E421" s="388" t="s">
        <v>415</v>
      </c>
      <c r="F421" s="388" t="s">
        <v>416</v>
      </c>
      <c r="G421" s="388" t="s">
        <v>417</v>
      </c>
      <c r="H421" s="388" t="s">
        <v>418</v>
      </c>
      <c r="I421" s="388" t="s">
        <v>457</v>
      </c>
    </row>
    <row r="422" spans="2:9" ht="33" customHeight="1">
      <c r="B422" s="569"/>
      <c r="C422" s="572"/>
      <c r="D422" s="313" t="s">
        <v>326</v>
      </c>
      <c r="E422" s="388" t="s">
        <v>420</v>
      </c>
      <c r="F422" s="388" t="s">
        <v>421</v>
      </c>
      <c r="G422" s="388" t="s">
        <v>422</v>
      </c>
      <c r="H422" s="388" t="s">
        <v>430</v>
      </c>
      <c r="I422" s="388" t="s">
        <v>469</v>
      </c>
    </row>
    <row r="423" spans="2:9" ht="33" customHeight="1">
      <c r="B423" s="570"/>
      <c r="C423" s="573"/>
      <c r="D423" s="315" t="s">
        <v>329</v>
      </c>
      <c r="E423" s="389" t="s">
        <v>425</v>
      </c>
      <c r="F423" s="389" t="s">
        <v>426</v>
      </c>
      <c r="G423" s="389" t="s">
        <v>428</v>
      </c>
      <c r="H423" s="389" t="s">
        <v>427</v>
      </c>
      <c r="I423" s="389" t="s">
        <v>482</v>
      </c>
    </row>
    <row r="424" spans="2:9" ht="33" customHeight="1">
      <c r="B424" s="568">
        <v>71</v>
      </c>
      <c r="C424" s="571" t="s">
        <v>56</v>
      </c>
      <c r="D424" s="78" t="s">
        <v>324</v>
      </c>
      <c r="E424" s="388" t="s">
        <v>377</v>
      </c>
      <c r="F424" s="388" t="s">
        <v>403</v>
      </c>
      <c r="G424" s="388" t="s">
        <v>405</v>
      </c>
      <c r="H424" s="388" t="s">
        <v>438</v>
      </c>
      <c r="I424" s="388" t="s">
        <v>404</v>
      </c>
    </row>
    <row r="425" spans="2:9" ht="33" customHeight="1">
      <c r="B425" s="569"/>
      <c r="C425" s="572"/>
      <c r="D425" s="311" t="s">
        <v>325</v>
      </c>
      <c r="E425" s="388" t="s">
        <v>407</v>
      </c>
      <c r="F425" s="388" t="s">
        <v>408</v>
      </c>
      <c r="G425" s="388" t="s">
        <v>411</v>
      </c>
      <c r="H425" s="388" t="s">
        <v>409</v>
      </c>
      <c r="I425" s="388" t="s">
        <v>454</v>
      </c>
    </row>
    <row r="426" spans="2:9" ht="33" customHeight="1">
      <c r="B426" s="569"/>
      <c r="C426" s="572"/>
      <c r="D426" s="311" t="s">
        <v>328</v>
      </c>
      <c r="E426" s="388" t="s">
        <v>412</v>
      </c>
      <c r="F426" s="388" t="s">
        <v>506</v>
      </c>
      <c r="G426" s="388" t="s">
        <v>413</v>
      </c>
      <c r="H426" s="388" t="s">
        <v>414</v>
      </c>
      <c r="I426" s="388" t="s">
        <v>437</v>
      </c>
    </row>
    <row r="427" spans="2:9" ht="33" customHeight="1">
      <c r="B427" s="569"/>
      <c r="C427" s="572"/>
      <c r="D427" s="312" t="s">
        <v>131</v>
      </c>
      <c r="E427" s="388" t="s">
        <v>415</v>
      </c>
      <c r="F427" s="388" t="s">
        <v>416</v>
      </c>
      <c r="G427" s="388" t="s">
        <v>489</v>
      </c>
      <c r="H427" s="388" t="s">
        <v>435</v>
      </c>
      <c r="I427" s="388" t="s">
        <v>418</v>
      </c>
    </row>
    <row r="428" spans="2:9" ht="33" customHeight="1">
      <c r="B428" s="569"/>
      <c r="C428" s="572"/>
      <c r="D428" s="313" t="s">
        <v>326</v>
      </c>
      <c r="E428" s="388" t="s">
        <v>420</v>
      </c>
      <c r="F428" s="388" t="s">
        <v>421</v>
      </c>
      <c r="G428" s="388" t="s">
        <v>484</v>
      </c>
      <c r="H428" s="388" t="s">
        <v>422</v>
      </c>
      <c r="I428" s="388" t="s">
        <v>487</v>
      </c>
    </row>
    <row r="429" spans="2:9" ht="33" customHeight="1">
      <c r="B429" s="570"/>
      <c r="C429" s="573"/>
      <c r="D429" s="313" t="s">
        <v>329</v>
      </c>
      <c r="E429" s="388" t="s">
        <v>425</v>
      </c>
      <c r="F429" s="388" t="s">
        <v>427</v>
      </c>
      <c r="G429" s="388" t="s">
        <v>428</v>
      </c>
      <c r="H429" s="388" t="s">
        <v>493</v>
      </c>
      <c r="I429" s="388" t="s">
        <v>426</v>
      </c>
    </row>
    <row r="430" spans="2:9" ht="33" customHeight="1">
      <c r="B430" s="568">
        <v>72</v>
      </c>
      <c r="C430" s="571" t="s">
        <v>32</v>
      </c>
      <c r="D430" s="78" t="s">
        <v>324</v>
      </c>
      <c r="E430" s="388" t="s">
        <v>377</v>
      </c>
      <c r="F430" s="388" t="s">
        <v>404</v>
      </c>
      <c r="G430" s="388" t="s">
        <v>405</v>
      </c>
      <c r="H430" s="388" t="s">
        <v>403</v>
      </c>
      <c r="I430" s="388" t="s">
        <v>438</v>
      </c>
    </row>
    <row r="431" spans="2:9" ht="33" customHeight="1">
      <c r="B431" s="569"/>
      <c r="C431" s="572"/>
      <c r="D431" s="311" t="s">
        <v>325</v>
      </c>
      <c r="E431" s="388" t="s">
        <v>407</v>
      </c>
      <c r="F431" s="388" t="s">
        <v>410</v>
      </c>
      <c r="G431" s="388" t="s">
        <v>411</v>
      </c>
      <c r="H431" s="388" t="s">
        <v>409</v>
      </c>
      <c r="I431" s="388" t="s">
        <v>408</v>
      </c>
    </row>
    <row r="432" spans="2:9" ht="33" customHeight="1">
      <c r="B432" s="569"/>
      <c r="C432" s="572"/>
      <c r="D432" s="311" t="s">
        <v>328</v>
      </c>
      <c r="E432" s="388" t="s">
        <v>412</v>
      </c>
      <c r="F432" s="388" t="s">
        <v>413</v>
      </c>
      <c r="G432" s="388" t="s">
        <v>414</v>
      </c>
      <c r="H432" s="388" t="s">
        <v>437</v>
      </c>
      <c r="I432" s="388" t="s">
        <v>462</v>
      </c>
    </row>
    <row r="433" spans="2:9" ht="33" customHeight="1">
      <c r="B433" s="569"/>
      <c r="C433" s="572"/>
      <c r="D433" s="312" t="s">
        <v>131</v>
      </c>
      <c r="E433" s="388" t="s">
        <v>415</v>
      </c>
      <c r="F433" s="388" t="s">
        <v>416</v>
      </c>
      <c r="G433" s="388" t="s">
        <v>418</v>
      </c>
      <c r="H433" s="388" t="s">
        <v>417</v>
      </c>
      <c r="I433" s="388" t="s">
        <v>489</v>
      </c>
    </row>
    <row r="434" spans="2:9" ht="33" customHeight="1">
      <c r="B434" s="569"/>
      <c r="C434" s="572"/>
      <c r="D434" s="313" t="s">
        <v>326</v>
      </c>
      <c r="E434" s="388" t="s">
        <v>420</v>
      </c>
      <c r="F434" s="388" t="s">
        <v>421</v>
      </c>
      <c r="G434" s="388" t="s">
        <v>469</v>
      </c>
      <c r="H434" s="388" t="s">
        <v>449</v>
      </c>
      <c r="I434" s="388" t="s">
        <v>430</v>
      </c>
    </row>
    <row r="435" spans="2:9" ht="33" customHeight="1">
      <c r="B435" s="570"/>
      <c r="C435" s="573"/>
      <c r="D435" s="313" t="s">
        <v>329</v>
      </c>
      <c r="E435" s="388" t="s">
        <v>425</v>
      </c>
      <c r="F435" s="388" t="s">
        <v>429</v>
      </c>
      <c r="G435" s="388" t="s">
        <v>427</v>
      </c>
      <c r="H435" s="388" t="s">
        <v>428</v>
      </c>
      <c r="I435" s="388" t="s">
        <v>445</v>
      </c>
    </row>
    <row r="436" spans="2:9" ht="33" customHeight="1">
      <c r="B436" s="568">
        <v>73</v>
      </c>
      <c r="C436" s="571" t="s">
        <v>33</v>
      </c>
      <c r="D436" s="78" t="s">
        <v>324</v>
      </c>
      <c r="E436" s="388" t="s">
        <v>377</v>
      </c>
      <c r="F436" s="388" t="s">
        <v>403</v>
      </c>
      <c r="G436" s="388" t="s">
        <v>438</v>
      </c>
      <c r="H436" s="388" t="s">
        <v>406</v>
      </c>
      <c r="I436" s="388" t="s">
        <v>404</v>
      </c>
    </row>
    <row r="437" spans="2:9" ht="33" customHeight="1">
      <c r="B437" s="569"/>
      <c r="C437" s="572"/>
      <c r="D437" s="311" t="s">
        <v>325</v>
      </c>
      <c r="E437" s="388" t="s">
        <v>407</v>
      </c>
      <c r="F437" s="388" t="s">
        <v>411</v>
      </c>
      <c r="G437" s="388" t="s">
        <v>409</v>
      </c>
      <c r="H437" s="388" t="s">
        <v>454</v>
      </c>
      <c r="I437" s="388" t="s">
        <v>408</v>
      </c>
    </row>
    <row r="438" spans="2:9" ht="33" customHeight="1">
      <c r="B438" s="569"/>
      <c r="C438" s="572"/>
      <c r="D438" s="311" t="s">
        <v>328</v>
      </c>
      <c r="E438" s="388" t="s">
        <v>412</v>
      </c>
      <c r="F438" s="388" t="s">
        <v>413</v>
      </c>
      <c r="G438" s="388" t="s">
        <v>414</v>
      </c>
      <c r="H438" s="388" t="s">
        <v>437</v>
      </c>
      <c r="I438" s="388" t="s">
        <v>506</v>
      </c>
    </row>
    <row r="439" spans="2:9" ht="33" customHeight="1">
      <c r="B439" s="569"/>
      <c r="C439" s="572"/>
      <c r="D439" s="312" t="s">
        <v>131</v>
      </c>
      <c r="E439" s="388" t="s">
        <v>415</v>
      </c>
      <c r="F439" s="388" t="s">
        <v>416</v>
      </c>
      <c r="G439" s="388" t="s">
        <v>418</v>
      </c>
      <c r="H439" s="388" t="s">
        <v>417</v>
      </c>
      <c r="I439" s="388" t="s">
        <v>492</v>
      </c>
    </row>
    <row r="440" spans="2:9" ht="33" customHeight="1">
      <c r="B440" s="569"/>
      <c r="C440" s="572"/>
      <c r="D440" s="313" t="s">
        <v>326</v>
      </c>
      <c r="E440" s="388" t="s">
        <v>420</v>
      </c>
      <c r="F440" s="388" t="s">
        <v>421</v>
      </c>
      <c r="G440" s="388" t="s">
        <v>422</v>
      </c>
      <c r="H440" s="388" t="s">
        <v>449</v>
      </c>
      <c r="I440" s="388" t="s">
        <v>487</v>
      </c>
    </row>
    <row r="441" spans="2:9" ht="33" customHeight="1">
      <c r="B441" s="570"/>
      <c r="C441" s="573"/>
      <c r="D441" s="313" t="s">
        <v>329</v>
      </c>
      <c r="E441" s="388" t="s">
        <v>428</v>
      </c>
      <c r="F441" s="388" t="s">
        <v>425</v>
      </c>
      <c r="G441" s="388" t="s">
        <v>427</v>
      </c>
      <c r="H441" s="388" t="s">
        <v>464</v>
      </c>
      <c r="I441" s="388" t="s">
        <v>429</v>
      </c>
    </row>
    <row r="442" spans="2:9" ht="33" customHeight="1">
      <c r="B442" s="568">
        <v>74</v>
      </c>
      <c r="C442" s="571" t="s">
        <v>34</v>
      </c>
      <c r="D442" s="78" t="s">
        <v>324</v>
      </c>
      <c r="E442" s="388" t="s">
        <v>377</v>
      </c>
      <c r="F442" s="388" t="s">
        <v>403</v>
      </c>
      <c r="G442" s="388" t="s">
        <v>438</v>
      </c>
      <c r="H442" s="388" t="s">
        <v>404</v>
      </c>
      <c r="I442" s="388" t="s">
        <v>405</v>
      </c>
    </row>
    <row r="443" spans="2:9" ht="33" customHeight="1">
      <c r="B443" s="569"/>
      <c r="C443" s="572"/>
      <c r="D443" s="311" t="s">
        <v>325</v>
      </c>
      <c r="E443" s="388" t="s">
        <v>407</v>
      </c>
      <c r="F443" s="388" t="s">
        <v>411</v>
      </c>
      <c r="G443" s="388" t="s">
        <v>408</v>
      </c>
      <c r="H443" s="388" t="s">
        <v>409</v>
      </c>
      <c r="I443" s="388" t="s">
        <v>410</v>
      </c>
    </row>
    <row r="444" spans="2:9" ht="33" customHeight="1">
      <c r="B444" s="569"/>
      <c r="C444" s="572"/>
      <c r="D444" s="311" t="s">
        <v>328</v>
      </c>
      <c r="E444" s="388" t="s">
        <v>412</v>
      </c>
      <c r="F444" s="388" t="s">
        <v>414</v>
      </c>
      <c r="G444" s="388" t="s">
        <v>437</v>
      </c>
      <c r="H444" s="388" t="s">
        <v>413</v>
      </c>
      <c r="I444" s="388" t="s">
        <v>434</v>
      </c>
    </row>
    <row r="445" spans="2:9" ht="33" customHeight="1">
      <c r="B445" s="569"/>
      <c r="C445" s="572"/>
      <c r="D445" s="312" t="s">
        <v>131</v>
      </c>
      <c r="E445" s="388" t="s">
        <v>415</v>
      </c>
      <c r="F445" s="388" t="s">
        <v>416</v>
      </c>
      <c r="G445" s="388" t="s">
        <v>417</v>
      </c>
      <c r="H445" s="388" t="s">
        <v>418</v>
      </c>
      <c r="I445" s="388" t="s">
        <v>419</v>
      </c>
    </row>
    <row r="446" spans="2:9" ht="33" customHeight="1">
      <c r="B446" s="569"/>
      <c r="C446" s="572"/>
      <c r="D446" s="313" t="s">
        <v>326</v>
      </c>
      <c r="E446" s="388" t="s">
        <v>420</v>
      </c>
      <c r="F446" s="388" t="s">
        <v>421</v>
      </c>
      <c r="G446" s="388" t="s">
        <v>422</v>
      </c>
      <c r="H446" s="388" t="s">
        <v>430</v>
      </c>
      <c r="I446" s="388" t="s">
        <v>449</v>
      </c>
    </row>
    <row r="447" spans="2:9" ht="33" customHeight="1" thickBot="1">
      <c r="B447" s="570"/>
      <c r="C447" s="573"/>
      <c r="D447" s="313" t="s">
        <v>329</v>
      </c>
      <c r="E447" s="388" t="s">
        <v>425</v>
      </c>
      <c r="F447" s="388" t="s">
        <v>428</v>
      </c>
      <c r="G447" s="388" t="s">
        <v>429</v>
      </c>
      <c r="H447" s="388" t="s">
        <v>486</v>
      </c>
      <c r="I447" s="388" t="s">
        <v>464</v>
      </c>
    </row>
    <row r="448" spans="2:9" ht="33" customHeight="1" thickTop="1">
      <c r="B448" s="574" t="s">
        <v>337</v>
      </c>
      <c r="C448" s="575"/>
      <c r="D448" s="314" t="s">
        <v>324</v>
      </c>
      <c r="E448" s="387" t="str">
        <f>中分類別歯科患者数上位5疾病!C4</f>
        <v>う蝕</v>
      </c>
      <c r="F448" s="387" t="str">
        <f>中分類別歯科患者数上位5疾病!D4</f>
        <v>う蝕処置済み歯</v>
      </c>
      <c r="G448" s="387" t="str">
        <f>中分類別歯科患者数上位5疾病!E4</f>
        <v>う蝕第２度</v>
      </c>
      <c r="H448" s="387" t="str">
        <f>中分類別歯科患者数上位5疾病!F4</f>
        <v>根充済み</v>
      </c>
      <c r="I448" s="387" t="str">
        <f>中分類別歯科患者数上位5疾病!G4</f>
        <v>う蝕第４度</v>
      </c>
    </row>
    <row r="449" spans="2:9" ht="33" customHeight="1">
      <c r="B449" s="576"/>
      <c r="C449" s="577"/>
      <c r="D449" s="311" t="s">
        <v>325</v>
      </c>
      <c r="E449" s="388" t="str">
        <f>中分類別歯科患者数上位5疾病!C5</f>
        <v>歯周炎</v>
      </c>
      <c r="F449" s="388" t="str">
        <f>中分類別歯科患者数上位5疾病!D5</f>
        <v>慢性歯周炎</v>
      </c>
      <c r="G449" s="388" t="str">
        <f>中分類別歯科患者数上位5疾病!E5</f>
        <v>慢性辺縁性歯周炎急性発作</v>
      </c>
      <c r="H449" s="388" t="str">
        <f>中分類別歯科患者数上位5疾病!F5</f>
        <v>歯肉膿瘍</v>
      </c>
      <c r="I449" s="388" t="str">
        <f>中分類別歯科患者数上位5疾病!G5</f>
        <v>慢性辺縁性歯周炎中等度</v>
      </c>
    </row>
    <row r="450" spans="2:9" ht="33" customHeight="1">
      <c r="B450" s="576"/>
      <c r="C450" s="577"/>
      <c r="D450" s="311" t="s">
        <v>328</v>
      </c>
      <c r="E450" s="388" t="str">
        <f>中分類別歯科患者数上位5疾病!C6</f>
        <v>欠損歯</v>
      </c>
      <c r="F450" s="388" t="str">
        <f>中分類別歯科患者数上位5疾病!D6</f>
        <v>根尖性歯周炎</v>
      </c>
      <c r="G450" s="388" t="str">
        <f>中分類別歯科患者数上位5疾病!E6</f>
        <v>歯髄炎</v>
      </c>
      <c r="H450" s="388" t="str">
        <f>中分類別歯科患者数上位5疾病!F6</f>
        <v>欠損歯･裏装</v>
      </c>
      <c r="I450" s="388" t="str">
        <f>中分類別歯科患者数上位5疾病!G6</f>
        <v>義歯床下粘膜異常</v>
      </c>
    </row>
    <row r="451" spans="2:9" ht="33" customHeight="1">
      <c r="B451" s="576"/>
      <c r="C451" s="577"/>
      <c r="D451" s="312" t="s">
        <v>131</v>
      </c>
      <c r="E451" s="388" t="str">
        <f>中分類別歯科患者数上位5疾病!C7</f>
        <v>口腔褥瘡性潰瘍</v>
      </c>
      <c r="F451" s="388" t="str">
        <f>中分類別歯科患者数上位5疾病!D7</f>
        <v>口内炎</v>
      </c>
      <c r="G451" s="388" t="str">
        <f>中分類別歯科患者数上位5疾病!E7</f>
        <v>アフタ性口内炎</v>
      </c>
      <c r="H451" s="388" t="str">
        <f>中分類別歯科患者数上位5疾病!F7</f>
        <v>口腔乾燥症</v>
      </c>
      <c r="I451" s="388" t="str">
        <f>中分類別歯科患者数上位5疾病!G7</f>
        <v>義歯性潰瘍</v>
      </c>
    </row>
    <row r="452" spans="2:9" ht="33" customHeight="1">
      <c r="B452" s="576"/>
      <c r="C452" s="577"/>
      <c r="D452" s="313" t="s">
        <v>326</v>
      </c>
      <c r="E452" s="388" t="str">
        <f>中分類別歯科患者数上位5疾病!C8</f>
        <v>義歯不適合</v>
      </c>
      <c r="F452" s="388" t="str">
        <f>中分類別歯科患者数上位5疾病!D8</f>
        <v>義歯破損</v>
      </c>
      <c r="G452" s="388" t="str">
        <f>中分類別歯科患者数上位5疾病!E8</f>
        <v>全部金属冠不適合</v>
      </c>
      <c r="H452" s="388" t="str">
        <f>中分類別歯科患者数上位5疾病!F8</f>
        <v>全部金属冠脱離</v>
      </c>
      <c r="I452" s="388" t="str">
        <f>中分類別歯科患者数上位5疾病!G8</f>
        <v>ブリッジ不適合</v>
      </c>
    </row>
    <row r="453" spans="2:9" ht="33" customHeight="1">
      <c r="B453" s="578"/>
      <c r="C453" s="579"/>
      <c r="D453" s="315" t="s">
        <v>329</v>
      </c>
      <c r="E453" s="389" t="str">
        <f>中分類別歯科患者数上位5疾病!C9</f>
        <v>口腔機能低下症</v>
      </c>
      <c r="F453" s="389" t="str">
        <f>中分類別歯科患者数上位5疾病!D9</f>
        <v>歯ぎしり</v>
      </c>
      <c r="G453" s="389" t="str">
        <f>中分類別歯科患者数上位5疾病!E9</f>
        <v>周術期口腔機能管理中</v>
      </c>
      <c r="H453" s="389" t="str">
        <f>中分類別歯科患者数上位5疾病!F9</f>
        <v>摂食機能障害</v>
      </c>
      <c r="I453" s="389" t="str">
        <f>中分類別歯科患者数上位5疾病!G9</f>
        <v>口腔カンジダ症</v>
      </c>
    </row>
    <row r="454" spans="2:9">
      <c r="B454" s="299"/>
    </row>
    <row r="455" spans="2:9">
      <c r="B455" s="299"/>
    </row>
    <row r="456" spans="2:9">
      <c r="B456" s="300"/>
    </row>
    <row r="457" spans="2:9">
      <c r="B457" s="295"/>
    </row>
  </sheetData>
  <mergeCells count="149">
    <mergeCell ref="B4:B9"/>
    <mergeCell ref="C4:C9"/>
    <mergeCell ref="B10:B15"/>
    <mergeCell ref="C10:C15"/>
    <mergeCell ref="B16:B21"/>
    <mergeCell ref="C16:C21"/>
    <mergeCell ref="B40:B45"/>
    <mergeCell ref="C40:C45"/>
    <mergeCell ref="B46:B51"/>
    <mergeCell ref="C46:C51"/>
    <mergeCell ref="B52:B57"/>
    <mergeCell ref="C52:C57"/>
    <mergeCell ref="B22:B27"/>
    <mergeCell ref="C22:C27"/>
    <mergeCell ref="B28:B33"/>
    <mergeCell ref="C28:C33"/>
    <mergeCell ref="B34:B39"/>
    <mergeCell ref="C34:C39"/>
    <mergeCell ref="B76:B81"/>
    <mergeCell ref="C76:C81"/>
    <mergeCell ref="B82:B87"/>
    <mergeCell ref="C82:C87"/>
    <mergeCell ref="B88:B93"/>
    <mergeCell ref="C88:C93"/>
    <mergeCell ref="B58:B63"/>
    <mergeCell ref="C58:C63"/>
    <mergeCell ref="B64:B69"/>
    <mergeCell ref="C64:C69"/>
    <mergeCell ref="B70:B75"/>
    <mergeCell ref="C70:C75"/>
    <mergeCell ref="B112:B117"/>
    <mergeCell ref="C112:C117"/>
    <mergeCell ref="B118:B123"/>
    <mergeCell ref="C118:C123"/>
    <mergeCell ref="B124:B129"/>
    <mergeCell ref="C124:C129"/>
    <mergeCell ref="B94:B99"/>
    <mergeCell ref="C94:C99"/>
    <mergeCell ref="B100:B105"/>
    <mergeCell ref="C100:C105"/>
    <mergeCell ref="B106:B111"/>
    <mergeCell ref="C106:C111"/>
    <mergeCell ref="B148:B153"/>
    <mergeCell ref="C148:C153"/>
    <mergeCell ref="B154:B159"/>
    <mergeCell ref="C154:C159"/>
    <mergeCell ref="B160:B165"/>
    <mergeCell ref="C160:C165"/>
    <mergeCell ref="B130:B135"/>
    <mergeCell ref="C130:C135"/>
    <mergeCell ref="B136:B141"/>
    <mergeCell ref="C136:C141"/>
    <mergeCell ref="B142:B147"/>
    <mergeCell ref="C142:C147"/>
    <mergeCell ref="B184:B189"/>
    <mergeCell ref="C184:C189"/>
    <mergeCell ref="B190:B195"/>
    <mergeCell ref="C190:C195"/>
    <mergeCell ref="B196:B201"/>
    <mergeCell ref="C196:C201"/>
    <mergeCell ref="B166:B171"/>
    <mergeCell ref="C166:C171"/>
    <mergeCell ref="B172:B177"/>
    <mergeCell ref="C172:C177"/>
    <mergeCell ref="B178:B183"/>
    <mergeCell ref="C178:C183"/>
    <mergeCell ref="B220:B225"/>
    <mergeCell ref="C220:C225"/>
    <mergeCell ref="B226:B231"/>
    <mergeCell ref="C226:C231"/>
    <mergeCell ref="B232:B237"/>
    <mergeCell ref="C232:C237"/>
    <mergeCell ref="B202:B207"/>
    <mergeCell ref="C202:C207"/>
    <mergeCell ref="B208:B213"/>
    <mergeCell ref="C208:C213"/>
    <mergeCell ref="B214:B219"/>
    <mergeCell ref="C214:C219"/>
    <mergeCell ref="B256:B261"/>
    <mergeCell ref="C256:C261"/>
    <mergeCell ref="B262:B267"/>
    <mergeCell ref="C262:C267"/>
    <mergeCell ref="B268:B273"/>
    <mergeCell ref="C268:C273"/>
    <mergeCell ref="B238:B243"/>
    <mergeCell ref="C238:C243"/>
    <mergeCell ref="B244:B249"/>
    <mergeCell ref="C244:C249"/>
    <mergeCell ref="B250:B255"/>
    <mergeCell ref="C250:C255"/>
    <mergeCell ref="B292:B297"/>
    <mergeCell ref="C292:C297"/>
    <mergeCell ref="B298:B303"/>
    <mergeCell ref="C298:C303"/>
    <mergeCell ref="B304:B309"/>
    <mergeCell ref="C304:C309"/>
    <mergeCell ref="B274:B279"/>
    <mergeCell ref="C274:C279"/>
    <mergeCell ref="B280:B285"/>
    <mergeCell ref="C280:C285"/>
    <mergeCell ref="B286:B291"/>
    <mergeCell ref="C286:C291"/>
    <mergeCell ref="B328:B333"/>
    <mergeCell ref="C328:C333"/>
    <mergeCell ref="B334:B339"/>
    <mergeCell ref="C334:C339"/>
    <mergeCell ref="B340:B345"/>
    <mergeCell ref="C340:C345"/>
    <mergeCell ref="B310:B315"/>
    <mergeCell ref="C310:C315"/>
    <mergeCell ref="B316:B321"/>
    <mergeCell ref="C316:C321"/>
    <mergeCell ref="B322:B327"/>
    <mergeCell ref="C322:C327"/>
    <mergeCell ref="B364:B369"/>
    <mergeCell ref="C364:C369"/>
    <mergeCell ref="B370:B375"/>
    <mergeCell ref="C370:C375"/>
    <mergeCell ref="B376:B381"/>
    <mergeCell ref="C376:C381"/>
    <mergeCell ref="B346:B351"/>
    <mergeCell ref="C346:C351"/>
    <mergeCell ref="B352:B357"/>
    <mergeCell ref="C352:C357"/>
    <mergeCell ref="B358:B363"/>
    <mergeCell ref="C358:C363"/>
    <mergeCell ref="B400:B405"/>
    <mergeCell ref="C400:C405"/>
    <mergeCell ref="B406:B411"/>
    <mergeCell ref="C406:C411"/>
    <mergeCell ref="B412:B417"/>
    <mergeCell ref="C412:C417"/>
    <mergeCell ref="B382:B387"/>
    <mergeCell ref="C382:C387"/>
    <mergeCell ref="B388:B393"/>
    <mergeCell ref="C388:C393"/>
    <mergeCell ref="B394:B399"/>
    <mergeCell ref="C394:C399"/>
    <mergeCell ref="B436:B441"/>
    <mergeCell ref="C436:C441"/>
    <mergeCell ref="B442:B447"/>
    <mergeCell ref="C442:C447"/>
    <mergeCell ref="B448:C453"/>
    <mergeCell ref="B418:B423"/>
    <mergeCell ref="C418:C423"/>
    <mergeCell ref="B424:B429"/>
    <mergeCell ref="C424:C429"/>
    <mergeCell ref="B430:B435"/>
    <mergeCell ref="C430:C435"/>
  </mergeCells>
  <phoneticPr fontId="4"/>
  <pageMargins left="0.70866141732283472" right="0.6692913385826772" top="0.74803149606299213" bottom="0.74803149606299213" header="0.31496062992125984" footer="0.31496062992125984"/>
  <pageSetup paperSize="8" scale="75" orientation="landscape" r:id="rId1"/>
  <headerFooter>
    <oddHeader>&amp;R&amp;"ＭＳ 明朝,標準"&amp;12 2-5.歯科医療費の状況</oddHeader>
  </headerFooter>
  <rowBreaks count="14" manualBreakCount="14">
    <brk id="33" max="16383" man="1"/>
    <brk id="63" max="16383" man="1"/>
    <brk id="93" max="16383" man="1"/>
    <brk id="123" max="16383" man="1"/>
    <brk id="153" max="16383" man="1"/>
    <brk id="183" max="16383" man="1"/>
    <brk id="213" max="16383" man="1"/>
    <brk id="243" max="16383" man="1"/>
    <brk id="273" max="16383" man="1"/>
    <brk id="303" max="16383" man="1"/>
    <brk id="333" max="16383" man="1"/>
    <brk id="363" max="16383" man="1"/>
    <brk id="393" max="16383" man="1"/>
    <brk id="423" max="16383" man="1"/>
  </rowBreaks>
  <ignoredErrors>
    <ignoredError sqref="E448:I453" emptyCellReference="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M87"/>
  <sheetViews>
    <sheetView showGridLines="0" zoomScaleNormal="100" zoomScaleSheetLayoutView="100" workbookViewId="0"/>
  </sheetViews>
  <sheetFormatPr defaultColWidth="9" defaultRowHeight="13.5" customHeight="1"/>
  <cols>
    <col min="1" max="1" width="4.625" style="86" customWidth="1"/>
    <col min="2" max="2" width="17.625" style="87" customWidth="1"/>
    <col min="3" max="3" width="13.75" style="87" customWidth="1"/>
    <col min="4" max="4" width="15.375" style="87" customWidth="1"/>
    <col min="5" max="8" width="13.75" style="87" customWidth="1"/>
    <col min="9" max="9" width="12.5" style="87" customWidth="1"/>
    <col min="10" max="11" width="8.625" style="87" customWidth="1"/>
    <col min="12" max="12" width="13.125" style="87" customWidth="1"/>
    <col min="13" max="13" width="12.875" style="87" customWidth="1"/>
    <col min="14" max="16384" width="9" style="87"/>
  </cols>
  <sheetData>
    <row r="1" spans="1:13" ht="16.5" customHeight="1">
      <c r="B1" s="2" t="s">
        <v>240</v>
      </c>
    </row>
    <row r="2" spans="1:13" ht="16.5" customHeight="1">
      <c r="B2" s="2" t="s">
        <v>122</v>
      </c>
    </row>
    <row r="3" spans="1:13" ht="18" customHeight="1">
      <c r="A3" s="2"/>
      <c r="B3" s="580" t="s">
        <v>206</v>
      </c>
      <c r="C3" s="160" t="s">
        <v>162</v>
      </c>
      <c r="D3" s="160" t="s">
        <v>159</v>
      </c>
      <c r="E3" s="160" t="s">
        <v>68</v>
      </c>
      <c r="F3" s="179" t="s">
        <v>160</v>
      </c>
      <c r="G3" s="160" t="s">
        <v>161</v>
      </c>
      <c r="H3" s="160" t="s">
        <v>163</v>
      </c>
      <c r="I3" s="174"/>
      <c r="J3" s="175"/>
      <c r="K3" s="175"/>
    </row>
    <row r="4" spans="1:13" ht="27" customHeight="1">
      <c r="A4" s="91"/>
      <c r="B4" s="581"/>
      <c r="C4" s="587" t="s">
        <v>153</v>
      </c>
      <c r="D4" s="585" t="s">
        <v>537</v>
      </c>
      <c r="E4" s="585" t="s">
        <v>182</v>
      </c>
      <c r="F4" s="589" t="s">
        <v>213</v>
      </c>
      <c r="G4" s="590"/>
      <c r="H4" s="583" t="s">
        <v>183</v>
      </c>
    </row>
    <row r="5" spans="1:13" ht="28.15" customHeight="1">
      <c r="A5" s="91"/>
      <c r="B5" s="582"/>
      <c r="C5" s="588"/>
      <c r="D5" s="586"/>
      <c r="E5" s="586"/>
      <c r="F5" s="104" t="s">
        <v>184</v>
      </c>
      <c r="G5" s="104" t="s">
        <v>185</v>
      </c>
      <c r="H5" s="584"/>
      <c r="L5" s="86" t="s">
        <v>171</v>
      </c>
    </row>
    <row r="6" spans="1:13" ht="13.5" customHeight="1">
      <c r="A6" s="91"/>
      <c r="B6" s="242" t="s">
        <v>115</v>
      </c>
      <c r="C6" s="411">
        <v>665359</v>
      </c>
      <c r="D6" s="411">
        <v>389513</v>
      </c>
      <c r="E6" s="412">
        <v>30780304620</v>
      </c>
      <c r="F6" s="105">
        <f t="shared" ref="F6:F15" si="0">IFERROR(D6/$M$6,"-")</f>
        <v>0.29890227104428135</v>
      </c>
      <c r="G6" s="105">
        <f>IFERROR(D6/C6,"-")</f>
        <v>0.58541779700883279</v>
      </c>
      <c r="H6" s="168">
        <f>IFERROR(E6/D6,"-")</f>
        <v>79022.534857629915</v>
      </c>
      <c r="L6" s="112" t="s">
        <v>143</v>
      </c>
      <c r="M6" s="109">
        <f>年齢階層別_歯科医療費!$C$13</f>
        <v>1303145</v>
      </c>
    </row>
    <row r="7" spans="1:13" ht="13.5" customHeight="1">
      <c r="A7" s="91"/>
      <c r="B7" s="243" t="s">
        <v>154</v>
      </c>
      <c r="C7" s="413">
        <v>574105</v>
      </c>
      <c r="D7" s="413">
        <v>342103</v>
      </c>
      <c r="E7" s="414">
        <v>25901615600</v>
      </c>
      <c r="F7" s="106">
        <f t="shared" si="0"/>
        <v>0.26252105483273158</v>
      </c>
      <c r="G7" s="106">
        <f>IFERROR(D7/C7,"-")</f>
        <v>0.59588925370794543</v>
      </c>
      <c r="H7" s="169">
        <f t="shared" ref="H7:H16" si="1">IFERROR(E7/D7,"-")</f>
        <v>75712.915700826939</v>
      </c>
    </row>
    <row r="8" spans="1:13" ht="13.5" customHeight="1">
      <c r="A8" s="91"/>
      <c r="B8" s="243" t="s">
        <v>114</v>
      </c>
      <c r="C8" s="413">
        <v>864989</v>
      </c>
      <c r="D8" s="413">
        <v>495578</v>
      </c>
      <c r="E8" s="414">
        <v>39432874680</v>
      </c>
      <c r="F8" s="106">
        <f t="shared" si="0"/>
        <v>0.38029382762470793</v>
      </c>
      <c r="G8" s="106">
        <f>IFERROR(D8/C8,"-")</f>
        <v>0.57292982916545765</v>
      </c>
      <c r="H8" s="169">
        <f t="shared" si="1"/>
        <v>79569.461679089873</v>
      </c>
    </row>
    <row r="9" spans="1:13" ht="13.5" customHeight="1">
      <c r="A9" s="91"/>
      <c r="B9" s="244" t="s">
        <v>123</v>
      </c>
      <c r="C9" s="413">
        <v>321495</v>
      </c>
      <c r="D9" s="413">
        <v>188719</v>
      </c>
      <c r="E9" s="414">
        <v>15183622660</v>
      </c>
      <c r="F9" s="106">
        <f t="shared" si="0"/>
        <v>0.14481811310330009</v>
      </c>
      <c r="G9" s="106">
        <f>IFERROR(D9/C9,"-")</f>
        <v>0.58700446352198321</v>
      </c>
      <c r="H9" s="169">
        <f t="shared" si="1"/>
        <v>80456.247966553448</v>
      </c>
    </row>
    <row r="10" spans="1:13" ht="13.5" customHeight="1">
      <c r="A10" s="91"/>
      <c r="B10" s="244" t="s">
        <v>137</v>
      </c>
      <c r="C10" s="413">
        <v>352902</v>
      </c>
      <c r="D10" s="413">
        <v>208758</v>
      </c>
      <c r="E10" s="414">
        <v>17398142480</v>
      </c>
      <c r="F10" s="106">
        <f t="shared" si="0"/>
        <v>0.16019552697512557</v>
      </c>
      <c r="G10" s="106">
        <f t="shared" ref="G10:G16" si="2">IFERROR(D10/C10,"-")</f>
        <v>0.59154666167944647</v>
      </c>
      <c r="H10" s="169">
        <f t="shared" si="1"/>
        <v>83341.201199474992</v>
      </c>
    </row>
    <row r="11" spans="1:13" ht="13.5" customHeight="1">
      <c r="A11" s="91"/>
      <c r="B11" s="244" t="s">
        <v>138</v>
      </c>
      <c r="C11" s="413">
        <v>159289</v>
      </c>
      <c r="D11" s="413">
        <v>98556</v>
      </c>
      <c r="E11" s="414">
        <v>7723952580</v>
      </c>
      <c r="F11" s="106">
        <f t="shared" si="0"/>
        <v>7.5629342859006479E-2</v>
      </c>
      <c r="G11" s="106">
        <f t="shared" si="2"/>
        <v>0.61872445680492694</v>
      </c>
      <c r="H11" s="169">
        <f t="shared" si="1"/>
        <v>78371.206014854499</v>
      </c>
    </row>
    <row r="12" spans="1:13" ht="13.5" customHeight="1">
      <c r="A12" s="91"/>
      <c r="B12" s="244" t="s">
        <v>139</v>
      </c>
      <c r="C12" s="413">
        <v>121361</v>
      </c>
      <c r="D12" s="413">
        <v>65728</v>
      </c>
      <c r="E12" s="414">
        <v>5426597600</v>
      </c>
      <c r="F12" s="106">
        <f t="shared" si="0"/>
        <v>5.0437978889532629E-2</v>
      </c>
      <c r="G12" s="106">
        <f t="shared" si="2"/>
        <v>0.54159079111081809</v>
      </c>
      <c r="H12" s="169">
        <f t="shared" si="1"/>
        <v>82561.428919182086</v>
      </c>
    </row>
    <row r="13" spans="1:13" ht="13.5" customHeight="1">
      <c r="A13" s="91"/>
      <c r="B13" s="245" t="s">
        <v>140</v>
      </c>
      <c r="C13" s="413">
        <v>87384</v>
      </c>
      <c r="D13" s="413">
        <v>53845</v>
      </c>
      <c r="E13" s="414">
        <v>4780731770</v>
      </c>
      <c r="F13" s="106">
        <f t="shared" si="0"/>
        <v>4.1319269920077964E-2</v>
      </c>
      <c r="G13" s="106">
        <f t="shared" si="2"/>
        <v>0.61618831822759312</v>
      </c>
      <c r="H13" s="169">
        <f t="shared" si="1"/>
        <v>88786.921162596336</v>
      </c>
    </row>
    <row r="14" spans="1:13" ht="13.5" customHeight="1">
      <c r="A14" s="91"/>
      <c r="B14" s="245" t="s">
        <v>141</v>
      </c>
      <c r="C14" s="413">
        <v>511712</v>
      </c>
      <c r="D14" s="413">
        <v>317320</v>
      </c>
      <c r="E14" s="414">
        <v>24923509630</v>
      </c>
      <c r="F14" s="106">
        <f t="shared" si="0"/>
        <v>0.24350321721681009</v>
      </c>
      <c r="G14" s="106">
        <f t="shared" si="2"/>
        <v>0.62011443937214683</v>
      </c>
      <c r="H14" s="169">
        <f t="shared" si="1"/>
        <v>78543.771681583254</v>
      </c>
    </row>
    <row r="15" spans="1:13" ht="13.5" customHeight="1">
      <c r="A15" s="91"/>
      <c r="B15" s="246" t="s">
        <v>142</v>
      </c>
      <c r="C15" s="415">
        <v>133212</v>
      </c>
      <c r="D15" s="415">
        <v>75825</v>
      </c>
      <c r="E15" s="416">
        <v>6621290400</v>
      </c>
      <c r="F15" s="107">
        <f t="shared" si="0"/>
        <v>5.8186157334755531E-2</v>
      </c>
      <c r="G15" s="107">
        <f t="shared" si="2"/>
        <v>0.56920547698405544</v>
      </c>
      <c r="H15" s="170">
        <f t="shared" si="1"/>
        <v>87323.315529179032</v>
      </c>
    </row>
    <row r="16" spans="1:13" ht="24" customHeight="1">
      <c r="A16" s="91"/>
      <c r="B16" s="241" t="s">
        <v>237</v>
      </c>
      <c r="C16" s="417">
        <v>91013</v>
      </c>
      <c r="D16" s="417">
        <v>47290</v>
      </c>
      <c r="E16" s="418">
        <v>3862695260</v>
      </c>
      <c r="F16" s="108">
        <f t="shared" ref="F16" si="3">IFERROR(D16/$M$6,"-")</f>
        <v>3.6289131293908199E-2</v>
      </c>
      <c r="G16" s="108">
        <f t="shared" si="2"/>
        <v>0.51959610165580739</v>
      </c>
      <c r="H16" s="171">
        <f t="shared" si="1"/>
        <v>81681.016282512166</v>
      </c>
    </row>
    <row r="17" spans="1:12" ht="13.5" customHeight="1">
      <c r="A17" s="91"/>
      <c r="B17" s="94" t="s">
        <v>231</v>
      </c>
      <c r="C17" s="89"/>
      <c r="D17" s="89"/>
      <c r="E17" s="89"/>
      <c r="F17" s="90"/>
      <c r="G17" s="88"/>
      <c r="H17" s="88"/>
    </row>
    <row r="18" spans="1:12" ht="13.5" customHeight="1">
      <c r="A18" s="91"/>
      <c r="B18" s="74" t="s">
        <v>105</v>
      </c>
    </row>
    <row r="19" spans="1:12" ht="13.5" customHeight="1">
      <c r="A19" s="91"/>
      <c r="B19" s="74"/>
    </row>
    <row r="20" spans="1:12" ht="13.5" customHeight="1">
      <c r="A20" s="91"/>
      <c r="B20" s="74"/>
    </row>
    <row r="21" spans="1:12" ht="16.5" customHeight="1">
      <c r="A21" s="96"/>
      <c r="B21" s="86" t="s">
        <v>164</v>
      </c>
      <c r="C21" s="93"/>
      <c r="D21" s="93"/>
      <c r="E21" s="93"/>
      <c r="F21" s="93"/>
      <c r="G21" s="93"/>
      <c r="H21" s="93"/>
      <c r="I21" s="93"/>
    </row>
    <row r="22" spans="1:12" ht="16.5" customHeight="1">
      <c r="B22" s="86" t="s">
        <v>122</v>
      </c>
      <c r="J22" s="89"/>
      <c r="K22" s="89"/>
    </row>
    <row r="23" spans="1:12" ht="13.5" customHeight="1">
      <c r="L23" s="87" t="s">
        <v>502</v>
      </c>
    </row>
    <row r="24" spans="1:12" ht="13.5" customHeight="1">
      <c r="J24" s="89"/>
      <c r="K24" s="89"/>
      <c r="L24" s="87" t="s">
        <v>501</v>
      </c>
    </row>
    <row r="26" spans="1:12" ht="13.5" customHeight="1">
      <c r="J26" s="89"/>
      <c r="K26" s="89"/>
    </row>
    <row r="28" spans="1:12" ht="13.5" customHeight="1">
      <c r="J28" s="89"/>
      <c r="K28" s="89"/>
    </row>
    <row r="35" spans="1:11" ht="13.5" customHeight="1">
      <c r="J35" s="89"/>
      <c r="K35" s="89"/>
    </row>
    <row r="42" spans="1:11" s="93" customFormat="1" ht="13.5" customHeight="1">
      <c r="A42" s="86"/>
      <c r="B42" s="87"/>
      <c r="C42" s="87"/>
      <c r="D42" s="87"/>
      <c r="E42" s="87"/>
      <c r="F42" s="87"/>
      <c r="G42" s="87"/>
      <c r="H42" s="87"/>
      <c r="I42" s="87"/>
    </row>
    <row r="43" spans="1:11" s="93" customFormat="1" ht="13.5" customHeight="1">
      <c r="A43" s="86"/>
      <c r="B43" s="87"/>
      <c r="C43" s="87"/>
      <c r="D43" s="87"/>
      <c r="E43" s="87"/>
      <c r="F43" s="87"/>
      <c r="G43" s="87"/>
      <c r="H43" s="87"/>
      <c r="I43" s="87"/>
    </row>
    <row r="44" spans="1:11" s="93" customFormat="1" ht="13.5" customHeight="1">
      <c r="A44" s="86"/>
      <c r="B44" s="87"/>
      <c r="C44" s="87"/>
      <c r="D44" s="87"/>
      <c r="E44" s="87"/>
      <c r="F44" s="87"/>
      <c r="G44" s="87"/>
      <c r="H44" s="87"/>
      <c r="I44" s="87"/>
    </row>
    <row r="45" spans="1:11" ht="13.5" customHeight="1">
      <c r="A45" s="91"/>
      <c r="B45" s="94" t="s">
        <v>231</v>
      </c>
      <c r="C45" s="89"/>
      <c r="D45" s="89"/>
      <c r="E45" s="89"/>
      <c r="F45" s="90"/>
      <c r="G45" s="88"/>
      <c r="H45" s="88"/>
    </row>
    <row r="46" spans="1:11" ht="13.5" customHeight="1">
      <c r="A46" s="91"/>
      <c r="B46" s="74" t="s">
        <v>105</v>
      </c>
      <c r="C46" s="89"/>
      <c r="D46" s="89"/>
      <c r="E46" s="89"/>
      <c r="F46" s="90"/>
      <c r="G46" s="88"/>
      <c r="H46" s="88"/>
    </row>
    <row r="47" spans="1:11" ht="13.5" customHeight="1">
      <c r="A47" s="91"/>
      <c r="B47" s="74"/>
      <c r="C47" s="89"/>
      <c r="D47" s="89"/>
      <c r="E47" s="89"/>
      <c r="F47" s="90"/>
      <c r="G47" s="88"/>
      <c r="H47" s="88"/>
    </row>
    <row r="48" spans="1:11" ht="13.5" customHeight="1">
      <c r="B48" s="92"/>
      <c r="C48" s="89"/>
      <c r="D48" s="89"/>
      <c r="E48" s="89"/>
      <c r="F48" s="89"/>
      <c r="G48" s="89"/>
      <c r="H48" s="89"/>
      <c r="I48" s="89"/>
    </row>
    <row r="49" spans="1:12" ht="16.5" customHeight="1">
      <c r="B49" s="86" t="s">
        <v>155</v>
      </c>
    </row>
    <row r="50" spans="1:12" ht="16.5" customHeight="1">
      <c r="B50" s="86" t="s">
        <v>122</v>
      </c>
      <c r="J50" s="89"/>
      <c r="K50" s="89"/>
    </row>
    <row r="51" spans="1:12" ht="13.5" customHeight="1">
      <c r="L51" s="87" t="s">
        <v>502</v>
      </c>
    </row>
    <row r="52" spans="1:12" ht="13.5" customHeight="1">
      <c r="A52" s="87"/>
      <c r="J52" s="89"/>
      <c r="K52" s="89"/>
      <c r="L52" s="87" t="s">
        <v>556</v>
      </c>
    </row>
    <row r="54" spans="1:12" ht="13.5" customHeight="1">
      <c r="A54" s="87"/>
      <c r="J54" s="89"/>
      <c r="K54" s="89"/>
    </row>
    <row r="56" spans="1:12" ht="13.5" customHeight="1">
      <c r="A56" s="87"/>
      <c r="J56" s="89"/>
      <c r="K56" s="89"/>
    </row>
    <row r="64" spans="1:12" ht="13.5" customHeight="1">
      <c r="A64" s="87"/>
      <c r="J64" s="89"/>
      <c r="K64" s="89"/>
    </row>
    <row r="65" spans="1:11" ht="13.5" customHeight="1">
      <c r="A65" s="87"/>
      <c r="J65" s="89"/>
      <c r="K65" s="89"/>
    </row>
    <row r="66" spans="1:11" ht="13.5" customHeight="1">
      <c r="A66" s="87"/>
      <c r="J66" s="89"/>
      <c r="K66" s="89"/>
    </row>
    <row r="73" spans="1:11" ht="13.5" customHeight="1">
      <c r="A73" s="91"/>
      <c r="B73" s="94" t="s">
        <v>231</v>
      </c>
      <c r="C73" s="89"/>
      <c r="D73" s="89"/>
      <c r="E73" s="89"/>
      <c r="F73" s="90"/>
      <c r="G73" s="88"/>
      <c r="H73" s="88"/>
    </row>
    <row r="74" spans="1:11" ht="13.5" customHeight="1">
      <c r="A74" s="91"/>
      <c r="B74" s="74" t="s">
        <v>105</v>
      </c>
      <c r="C74" s="89"/>
      <c r="D74" s="89"/>
      <c r="E74" s="89"/>
      <c r="F74" s="90"/>
      <c r="G74" s="88"/>
      <c r="H74" s="88"/>
    </row>
    <row r="75" spans="1:11" ht="13.5" customHeight="1">
      <c r="A75" s="91"/>
      <c r="B75" s="92"/>
      <c r="C75" s="89"/>
      <c r="D75" s="89"/>
      <c r="E75" s="89"/>
      <c r="F75" s="90"/>
      <c r="G75" s="88"/>
      <c r="H75" s="88"/>
    </row>
    <row r="81" spans="1:11" ht="13.5" customHeight="1">
      <c r="J81" s="89"/>
      <c r="K81" s="89"/>
    </row>
    <row r="83" spans="1:11" ht="13.5" customHeight="1">
      <c r="A83" s="87"/>
      <c r="J83" s="89"/>
      <c r="K83" s="89"/>
    </row>
    <row r="85" spans="1:11" ht="13.5" customHeight="1">
      <c r="A85" s="87"/>
      <c r="J85" s="89"/>
      <c r="K85" s="89"/>
    </row>
    <row r="87" spans="1:11" ht="13.5" customHeight="1">
      <c r="A87" s="87"/>
      <c r="J87" s="89"/>
      <c r="K87" s="89"/>
    </row>
  </sheetData>
  <mergeCells count="6">
    <mergeCell ref="B3:B5"/>
    <mergeCell ref="H4:H5"/>
    <mergeCell ref="D4:D5"/>
    <mergeCell ref="C4:C5"/>
    <mergeCell ref="E4:E5"/>
    <mergeCell ref="F4:G4"/>
  </mergeCells>
  <phoneticPr fontId="4"/>
  <pageMargins left="0.70866141732283472" right="0.43307086614173229" top="0.74803149606299213" bottom="0.74803149606299213" header="0.31496062992125984" footer="0.31496062992125984"/>
  <pageSetup paperSize="9" scale="75" fitToHeight="4" orientation="portrait" r:id="rId1"/>
  <headerFooter scaleWithDoc="0" alignWithMargins="0">
    <oddHeader>&amp;R&amp;"ＭＳ 明朝,標準"&amp;9 2-5.歯科医療費の状況</oddHeader>
  </headerFooter>
  <ignoredErrors>
    <ignoredError sqref="F6:H16" emptyCellReference="1"/>
  </ignoredError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B1:BZ106"/>
  <sheetViews>
    <sheetView showGridLines="0" zoomScaleNormal="100" zoomScaleSheetLayoutView="100" workbookViewId="0"/>
  </sheetViews>
  <sheetFormatPr defaultColWidth="9" defaultRowHeight="13.5"/>
  <cols>
    <col min="1" max="1" width="4.625" style="80" customWidth="1"/>
    <col min="2" max="2" width="3.25" style="80" customWidth="1"/>
    <col min="3" max="3" width="17.625" style="80" customWidth="1"/>
    <col min="4" max="4" width="9.125" style="83" customWidth="1"/>
    <col min="5" max="5" width="14.75" style="84" customWidth="1"/>
    <col min="6" max="6" width="8.625" style="80" customWidth="1"/>
    <col min="7" max="7" width="15.75" style="80" customWidth="1"/>
    <col min="8" max="8" width="9.125" style="80" customWidth="1"/>
    <col min="9" max="9" width="9" style="80" customWidth="1"/>
    <col min="10" max="10" width="8.625" style="80" customWidth="1"/>
    <col min="11" max="11" width="9" style="187" customWidth="1"/>
    <col min="12" max="12" width="9.125" style="188" customWidth="1"/>
    <col min="13" max="13" width="14.75" style="84" customWidth="1"/>
    <col min="14" max="14" width="8.625" style="80" customWidth="1"/>
    <col min="15" max="15" width="15.75" style="80" customWidth="1"/>
    <col min="16" max="16" width="9.125" style="80" customWidth="1"/>
    <col min="17" max="17" width="9" style="80" customWidth="1"/>
    <col min="18" max="18" width="8.625" style="80" customWidth="1"/>
    <col min="19" max="19" width="9" style="80" customWidth="1"/>
    <col min="20" max="20" width="9.125" style="81" customWidth="1"/>
    <col min="21" max="21" width="14.75" style="84" customWidth="1"/>
    <col min="22" max="22" width="8.625" style="80" customWidth="1"/>
    <col min="23" max="23" width="15.75" style="80" customWidth="1"/>
    <col min="24" max="24" width="9.125" style="80" customWidth="1"/>
    <col min="25" max="25" width="9" style="80" customWidth="1"/>
    <col min="26" max="26" width="8.625" style="80" customWidth="1"/>
    <col min="27" max="27" width="9" style="80" customWidth="1"/>
    <col min="28" max="28" width="9.125" style="83" customWidth="1"/>
    <col min="29" max="29" width="14.75" style="84" customWidth="1"/>
    <col min="30" max="30" width="8.625" style="80" customWidth="1"/>
    <col min="31" max="31" width="15.75" style="80" customWidth="1"/>
    <col min="32" max="32" width="9.125" style="80" customWidth="1"/>
    <col min="33" max="33" width="9" style="82" customWidth="1"/>
    <col min="34" max="34" width="8.625" style="80" customWidth="1"/>
    <col min="35" max="35" width="9" style="80" customWidth="1"/>
    <col min="36" max="36" width="9.125" style="81" customWidth="1"/>
    <col min="37" max="37" width="14.75" style="84" customWidth="1"/>
    <col min="38" max="38" width="8.625" style="80" customWidth="1"/>
    <col min="39" max="39" width="15.75" style="80" customWidth="1"/>
    <col min="40" max="40" width="9.125" style="80" customWidth="1"/>
    <col min="41" max="41" width="9" style="80" customWidth="1"/>
    <col min="42" max="42" width="8.625" style="80" customWidth="1"/>
    <col min="43" max="43" width="9" style="80" customWidth="1"/>
    <col min="44" max="44" width="9.125" style="81" customWidth="1"/>
    <col min="45" max="45" width="14.75" style="84" customWidth="1"/>
    <col min="46" max="46" width="8.625" style="80" customWidth="1"/>
    <col min="47" max="47" width="15.75" style="80" customWidth="1"/>
    <col min="48" max="48" width="9.125" style="80" customWidth="1"/>
    <col min="49" max="49" width="9" style="80" customWidth="1"/>
    <col min="50" max="50" width="8.625" style="80" customWidth="1"/>
    <col min="51" max="51" width="9" style="80" customWidth="1"/>
    <col min="52" max="52" width="9.125" style="81" customWidth="1"/>
    <col min="53" max="53" width="14.75" style="84" customWidth="1"/>
    <col min="54" max="54" width="8.625" style="80" customWidth="1"/>
    <col min="55" max="55" width="15.75" style="80" customWidth="1"/>
    <col min="56" max="56" width="9.125" style="80" customWidth="1"/>
    <col min="57" max="57" width="9" style="80" customWidth="1"/>
    <col min="58" max="58" width="8.625" style="80" customWidth="1"/>
    <col min="59" max="59" width="9" style="80" customWidth="1"/>
    <col min="60" max="60" width="9.125" style="81" customWidth="1"/>
    <col min="61" max="61" width="14.75" style="84" customWidth="1"/>
    <col min="62" max="62" width="8.625" style="80" customWidth="1"/>
    <col min="63" max="63" width="15.75" style="80" customWidth="1"/>
    <col min="64" max="64" width="9.125" style="80" customWidth="1"/>
    <col min="65" max="65" width="9" style="80" customWidth="1"/>
    <col min="66" max="66" width="8.625" style="80" customWidth="1"/>
    <col min="67" max="67" width="9" style="80" customWidth="1"/>
    <col min="68" max="69" width="9" style="80"/>
    <col min="70" max="70" width="16.5" style="80" customWidth="1"/>
    <col min="71" max="78" width="11.5" style="80" customWidth="1"/>
    <col min="79" max="16384" width="9" style="80"/>
  </cols>
  <sheetData>
    <row r="1" spans="2:78" ht="16.5" customHeight="1">
      <c r="B1" s="81" t="s">
        <v>240</v>
      </c>
      <c r="C1" s="81"/>
      <c r="D1" s="81"/>
    </row>
    <row r="2" spans="2:78" ht="16.5" customHeight="1">
      <c r="B2" s="80" t="s">
        <v>209</v>
      </c>
      <c r="L2" s="189"/>
    </row>
    <row r="3" spans="2:78" ht="13.5" customHeight="1">
      <c r="B3" s="625"/>
      <c r="C3" s="628" t="s">
        <v>95</v>
      </c>
      <c r="D3" s="631" t="s">
        <v>145</v>
      </c>
      <c r="E3" s="621"/>
      <c r="F3" s="621"/>
      <c r="G3" s="621"/>
      <c r="H3" s="621"/>
      <c r="I3" s="621"/>
      <c r="J3" s="621"/>
      <c r="K3" s="622"/>
      <c r="L3" s="621" t="s">
        <v>146</v>
      </c>
      <c r="M3" s="621"/>
      <c r="N3" s="621"/>
      <c r="O3" s="621"/>
      <c r="P3" s="621"/>
      <c r="Q3" s="621"/>
      <c r="R3" s="621"/>
      <c r="S3" s="622"/>
      <c r="T3" s="621" t="s">
        <v>147</v>
      </c>
      <c r="U3" s="621"/>
      <c r="V3" s="621"/>
      <c r="W3" s="621"/>
      <c r="X3" s="621"/>
      <c r="Y3" s="621"/>
      <c r="Z3" s="621"/>
      <c r="AA3" s="622"/>
      <c r="AB3" s="621" t="s">
        <v>148</v>
      </c>
      <c r="AC3" s="621"/>
      <c r="AD3" s="621"/>
      <c r="AE3" s="621"/>
      <c r="AF3" s="621"/>
      <c r="AG3" s="621"/>
      <c r="AH3" s="621"/>
      <c r="AI3" s="622"/>
      <c r="AJ3" s="621" t="s">
        <v>149</v>
      </c>
      <c r="AK3" s="621"/>
      <c r="AL3" s="621"/>
      <c r="AM3" s="621"/>
      <c r="AN3" s="621"/>
      <c r="AO3" s="621"/>
      <c r="AP3" s="621"/>
      <c r="AQ3" s="622"/>
      <c r="AR3" s="621" t="s">
        <v>150</v>
      </c>
      <c r="AS3" s="621"/>
      <c r="AT3" s="621"/>
      <c r="AU3" s="621"/>
      <c r="AV3" s="621"/>
      <c r="AW3" s="621"/>
      <c r="AX3" s="621"/>
      <c r="AY3" s="622"/>
      <c r="AZ3" s="621" t="s">
        <v>151</v>
      </c>
      <c r="BA3" s="621"/>
      <c r="BB3" s="621"/>
      <c r="BC3" s="621"/>
      <c r="BD3" s="621"/>
      <c r="BE3" s="621"/>
      <c r="BF3" s="621"/>
      <c r="BG3" s="622"/>
      <c r="BH3" s="623" t="s">
        <v>152</v>
      </c>
      <c r="BI3" s="623"/>
      <c r="BJ3" s="623"/>
      <c r="BK3" s="623"/>
      <c r="BL3" s="623"/>
      <c r="BM3" s="623"/>
      <c r="BN3" s="623"/>
      <c r="BO3" s="624"/>
    </row>
    <row r="4" spans="2:78" ht="13.5" customHeight="1">
      <c r="B4" s="626"/>
      <c r="C4" s="629"/>
      <c r="D4" s="178" t="s">
        <v>165</v>
      </c>
      <c r="E4" s="593" t="s">
        <v>207</v>
      </c>
      <c r="F4" s="160" t="s">
        <v>159</v>
      </c>
      <c r="G4" s="160" t="s">
        <v>166</v>
      </c>
      <c r="H4" s="160" t="s">
        <v>167</v>
      </c>
      <c r="I4" s="161" t="s">
        <v>158</v>
      </c>
      <c r="J4" s="160" t="s">
        <v>163</v>
      </c>
      <c r="K4" s="95" t="s">
        <v>168</v>
      </c>
      <c r="L4" s="178" t="s">
        <v>165</v>
      </c>
      <c r="M4" s="593" t="s">
        <v>207</v>
      </c>
      <c r="N4" s="176" t="s">
        <v>159</v>
      </c>
      <c r="O4" s="176" t="s">
        <v>166</v>
      </c>
      <c r="P4" s="176" t="s">
        <v>167</v>
      </c>
      <c r="Q4" s="177" t="s">
        <v>158</v>
      </c>
      <c r="R4" s="176" t="s">
        <v>163</v>
      </c>
      <c r="S4" s="95" t="s">
        <v>168</v>
      </c>
      <c r="T4" s="178" t="s">
        <v>165</v>
      </c>
      <c r="U4" s="593" t="s">
        <v>207</v>
      </c>
      <c r="V4" s="176" t="s">
        <v>159</v>
      </c>
      <c r="W4" s="176" t="s">
        <v>166</v>
      </c>
      <c r="X4" s="176" t="s">
        <v>167</v>
      </c>
      <c r="Y4" s="177" t="s">
        <v>158</v>
      </c>
      <c r="Z4" s="176" t="s">
        <v>163</v>
      </c>
      <c r="AA4" s="190" t="s">
        <v>168</v>
      </c>
      <c r="AB4" s="178" t="s">
        <v>165</v>
      </c>
      <c r="AC4" s="593" t="s">
        <v>207</v>
      </c>
      <c r="AD4" s="176" t="s">
        <v>159</v>
      </c>
      <c r="AE4" s="176" t="s">
        <v>166</v>
      </c>
      <c r="AF4" s="176" t="s">
        <v>167</v>
      </c>
      <c r="AG4" s="177" t="s">
        <v>158</v>
      </c>
      <c r="AH4" s="176" t="s">
        <v>163</v>
      </c>
      <c r="AI4" s="95" t="s">
        <v>168</v>
      </c>
      <c r="AJ4" s="178" t="s">
        <v>165</v>
      </c>
      <c r="AK4" s="593" t="s">
        <v>207</v>
      </c>
      <c r="AL4" s="176" t="s">
        <v>159</v>
      </c>
      <c r="AM4" s="176" t="s">
        <v>166</v>
      </c>
      <c r="AN4" s="176" t="s">
        <v>167</v>
      </c>
      <c r="AO4" s="177" t="s">
        <v>158</v>
      </c>
      <c r="AP4" s="176" t="s">
        <v>163</v>
      </c>
      <c r="AQ4" s="95" t="s">
        <v>168</v>
      </c>
      <c r="AR4" s="178" t="s">
        <v>165</v>
      </c>
      <c r="AS4" s="593" t="s">
        <v>207</v>
      </c>
      <c r="AT4" s="176" t="s">
        <v>159</v>
      </c>
      <c r="AU4" s="176" t="s">
        <v>166</v>
      </c>
      <c r="AV4" s="176" t="s">
        <v>167</v>
      </c>
      <c r="AW4" s="177" t="s">
        <v>158</v>
      </c>
      <c r="AX4" s="176" t="s">
        <v>163</v>
      </c>
      <c r="AY4" s="190" t="s">
        <v>168</v>
      </c>
      <c r="AZ4" s="178" t="s">
        <v>165</v>
      </c>
      <c r="BA4" s="593" t="s">
        <v>207</v>
      </c>
      <c r="BB4" s="176" t="s">
        <v>159</v>
      </c>
      <c r="BC4" s="176" t="s">
        <v>166</v>
      </c>
      <c r="BD4" s="176" t="s">
        <v>167</v>
      </c>
      <c r="BE4" s="177" t="s">
        <v>158</v>
      </c>
      <c r="BF4" s="176" t="s">
        <v>163</v>
      </c>
      <c r="BG4" s="190" t="s">
        <v>168</v>
      </c>
      <c r="BH4" s="178" t="s">
        <v>165</v>
      </c>
      <c r="BI4" s="593" t="s">
        <v>207</v>
      </c>
      <c r="BJ4" s="176" t="s">
        <v>159</v>
      </c>
      <c r="BK4" s="176" t="s">
        <v>166</v>
      </c>
      <c r="BL4" s="176" t="s">
        <v>167</v>
      </c>
      <c r="BM4" s="177" t="s">
        <v>158</v>
      </c>
      <c r="BN4" s="176" t="s">
        <v>163</v>
      </c>
      <c r="BO4" s="190" t="s">
        <v>168</v>
      </c>
      <c r="BP4" s="186"/>
    </row>
    <row r="5" spans="2:78" ht="22.9" customHeight="1">
      <c r="B5" s="626"/>
      <c r="C5" s="629"/>
      <c r="D5" s="591" t="s">
        <v>186</v>
      </c>
      <c r="E5" s="594"/>
      <c r="F5" s="600" t="s">
        <v>153</v>
      </c>
      <c r="G5" s="585" t="s">
        <v>537</v>
      </c>
      <c r="H5" s="585" t="s">
        <v>541</v>
      </c>
      <c r="I5" s="596" t="s">
        <v>213</v>
      </c>
      <c r="J5" s="597"/>
      <c r="K5" s="598" t="s">
        <v>538</v>
      </c>
      <c r="L5" s="591" t="s">
        <v>186</v>
      </c>
      <c r="M5" s="594"/>
      <c r="N5" s="600" t="s">
        <v>153</v>
      </c>
      <c r="O5" s="585" t="s">
        <v>537</v>
      </c>
      <c r="P5" s="585" t="s">
        <v>541</v>
      </c>
      <c r="Q5" s="596" t="s">
        <v>213</v>
      </c>
      <c r="R5" s="597"/>
      <c r="S5" s="598" t="s">
        <v>144</v>
      </c>
      <c r="T5" s="591" t="s">
        <v>186</v>
      </c>
      <c r="U5" s="594"/>
      <c r="V5" s="600" t="s">
        <v>153</v>
      </c>
      <c r="W5" s="585" t="s">
        <v>537</v>
      </c>
      <c r="X5" s="585" t="s">
        <v>541</v>
      </c>
      <c r="Y5" s="596" t="s">
        <v>213</v>
      </c>
      <c r="Z5" s="597"/>
      <c r="AA5" s="583" t="s">
        <v>144</v>
      </c>
      <c r="AB5" s="602" t="s">
        <v>186</v>
      </c>
      <c r="AC5" s="594"/>
      <c r="AD5" s="600" t="s">
        <v>153</v>
      </c>
      <c r="AE5" s="585" t="s">
        <v>537</v>
      </c>
      <c r="AF5" s="585" t="s">
        <v>541</v>
      </c>
      <c r="AG5" s="596" t="s">
        <v>213</v>
      </c>
      <c r="AH5" s="597"/>
      <c r="AI5" s="598" t="s">
        <v>144</v>
      </c>
      <c r="AJ5" s="591" t="s">
        <v>186</v>
      </c>
      <c r="AK5" s="594"/>
      <c r="AL5" s="600" t="s">
        <v>153</v>
      </c>
      <c r="AM5" s="585" t="s">
        <v>537</v>
      </c>
      <c r="AN5" s="585" t="s">
        <v>541</v>
      </c>
      <c r="AO5" s="596" t="s">
        <v>213</v>
      </c>
      <c r="AP5" s="597"/>
      <c r="AQ5" s="598" t="s">
        <v>144</v>
      </c>
      <c r="AR5" s="591" t="s">
        <v>186</v>
      </c>
      <c r="AS5" s="594"/>
      <c r="AT5" s="600" t="s">
        <v>153</v>
      </c>
      <c r="AU5" s="585" t="s">
        <v>537</v>
      </c>
      <c r="AV5" s="585" t="s">
        <v>541</v>
      </c>
      <c r="AW5" s="596" t="s">
        <v>213</v>
      </c>
      <c r="AX5" s="597"/>
      <c r="AY5" s="583" t="s">
        <v>144</v>
      </c>
      <c r="AZ5" s="591" t="s">
        <v>186</v>
      </c>
      <c r="BA5" s="594"/>
      <c r="BB5" s="600" t="s">
        <v>153</v>
      </c>
      <c r="BC5" s="585" t="s">
        <v>537</v>
      </c>
      <c r="BD5" s="585" t="s">
        <v>541</v>
      </c>
      <c r="BE5" s="596" t="s">
        <v>213</v>
      </c>
      <c r="BF5" s="597"/>
      <c r="BG5" s="583" t="s">
        <v>144</v>
      </c>
      <c r="BH5" s="602" t="s">
        <v>186</v>
      </c>
      <c r="BI5" s="594"/>
      <c r="BJ5" s="600" t="s">
        <v>153</v>
      </c>
      <c r="BK5" s="585" t="s">
        <v>537</v>
      </c>
      <c r="BL5" s="585" t="s">
        <v>541</v>
      </c>
      <c r="BM5" s="596" t="s">
        <v>213</v>
      </c>
      <c r="BN5" s="597"/>
      <c r="BO5" s="583" t="s">
        <v>144</v>
      </c>
      <c r="BP5" s="186"/>
    </row>
    <row r="6" spans="2:78" ht="48.4" customHeight="1">
      <c r="B6" s="627"/>
      <c r="C6" s="630"/>
      <c r="D6" s="592"/>
      <c r="E6" s="595"/>
      <c r="F6" s="601"/>
      <c r="G6" s="586"/>
      <c r="H6" s="586"/>
      <c r="I6" s="104" t="s">
        <v>539</v>
      </c>
      <c r="J6" s="104" t="s">
        <v>540</v>
      </c>
      <c r="K6" s="599"/>
      <c r="L6" s="592"/>
      <c r="M6" s="595"/>
      <c r="N6" s="601"/>
      <c r="O6" s="586"/>
      <c r="P6" s="586"/>
      <c r="Q6" s="104" t="s">
        <v>539</v>
      </c>
      <c r="R6" s="104" t="s">
        <v>540</v>
      </c>
      <c r="S6" s="599"/>
      <c r="T6" s="592"/>
      <c r="U6" s="595"/>
      <c r="V6" s="601"/>
      <c r="W6" s="586"/>
      <c r="X6" s="586"/>
      <c r="Y6" s="104" t="s">
        <v>539</v>
      </c>
      <c r="Z6" s="104" t="s">
        <v>540</v>
      </c>
      <c r="AA6" s="584"/>
      <c r="AB6" s="592"/>
      <c r="AC6" s="595"/>
      <c r="AD6" s="601"/>
      <c r="AE6" s="586"/>
      <c r="AF6" s="586"/>
      <c r="AG6" s="104" t="s">
        <v>539</v>
      </c>
      <c r="AH6" s="104" t="s">
        <v>540</v>
      </c>
      <c r="AI6" s="599"/>
      <c r="AJ6" s="592"/>
      <c r="AK6" s="595"/>
      <c r="AL6" s="601"/>
      <c r="AM6" s="586"/>
      <c r="AN6" s="586"/>
      <c r="AO6" s="104" t="s">
        <v>539</v>
      </c>
      <c r="AP6" s="104" t="s">
        <v>540</v>
      </c>
      <c r="AQ6" s="599"/>
      <c r="AR6" s="592"/>
      <c r="AS6" s="595"/>
      <c r="AT6" s="601"/>
      <c r="AU6" s="586"/>
      <c r="AV6" s="586"/>
      <c r="AW6" s="104" t="s">
        <v>539</v>
      </c>
      <c r="AX6" s="104" t="s">
        <v>540</v>
      </c>
      <c r="AY6" s="584"/>
      <c r="AZ6" s="592"/>
      <c r="BA6" s="595"/>
      <c r="BB6" s="601"/>
      <c r="BC6" s="586"/>
      <c r="BD6" s="586"/>
      <c r="BE6" s="104" t="s">
        <v>539</v>
      </c>
      <c r="BF6" s="104" t="s">
        <v>540</v>
      </c>
      <c r="BG6" s="584"/>
      <c r="BH6" s="592"/>
      <c r="BI6" s="595"/>
      <c r="BJ6" s="601"/>
      <c r="BK6" s="586"/>
      <c r="BL6" s="586"/>
      <c r="BM6" s="104" t="s">
        <v>539</v>
      </c>
      <c r="BN6" s="104" t="s">
        <v>540</v>
      </c>
      <c r="BO6" s="584"/>
      <c r="BP6" s="186"/>
      <c r="BR6" s="3" t="s">
        <v>193</v>
      </c>
      <c r="BS6" s="3"/>
      <c r="BT6" s="3"/>
      <c r="BU6" s="3"/>
      <c r="BV6" s="3"/>
      <c r="BW6" s="3"/>
      <c r="BX6" s="3"/>
      <c r="BY6" s="3"/>
      <c r="BZ6" s="3"/>
    </row>
    <row r="7" spans="2:78" s="82" customFormat="1">
      <c r="B7" s="614">
        <v>1</v>
      </c>
      <c r="C7" s="615" t="s">
        <v>113</v>
      </c>
      <c r="D7" s="612">
        <f>BS8</f>
        <v>115</v>
      </c>
      <c r="E7" s="247" t="s">
        <v>115</v>
      </c>
      <c r="F7" s="172">
        <v>62</v>
      </c>
      <c r="G7" s="144">
        <v>43</v>
      </c>
      <c r="H7" s="144">
        <v>3331030</v>
      </c>
      <c r="I7" s="145">
        <f t="shared" ref="I7:I17" si="0">IFERROR(G7/$D$7,"-")</f>
        <v>0.37391304347826088</v>
      </c>
      <c r="J7" s="145">
        <f t="shared" ref="J7:J38" si="1">IFERROR(G7/F7,"-")</f>
        <v>0.69354838709677424</v>
      </c>
      <c r="K7" s="172">
        <f t="shared" ref="K7:K38" si="2">IFERROR(H7/G7,"-")</f>
        <v>77465.813953488367</v>
      </c>
      <c r="L7" s="612">
        <f>BT8</f>
        <v>302</v>
      </c>
      <c r="M7" s="247" t="s">
        <v>115</v>
      </c>
      <c r="N7" s="136">
        <v>144</v>
      </c>
      <c r="O7" s="144">
        <v>86</v>
      </c>
      <c r="P7" s="144">
        <v>6521460</v>
      </c>
      <c r="Q7" s="145">
        <f t="shared" ref="Q7:Q17" si="3">IFERROR(O7/$L$7,"-")</f>
        <v>0.28476821192052981</v>
      </c>
      <c r="R7" s="145">
        <f>IFERROR(O7/N7,"-")</f>
        <v>0.59722222222222221</v>
      </c>
      <c r="S7" s="140">
        <f>IFERROR(P7/O7,"-")</f>
        <v>75830.930232558138</v>
      </c>
      <c r="T7" s="612">
        <f>BU8</f>
        <v>53548</v>
      </c>
      <c r="U7" s="247" t="s">
        <v>115</v>
      </c>
      <c r="V7" s="136">
        <v>24182</v>
      </c>
      <c r="W7" s="144">
        <v>15694</v>
      </c>
      <c r="X7" s="144">
        <v>1101831790</v>
      </c>
      <c r="Y7" s="145">
        <f>IFERROR(W7/$T$7,"-")</f>
        <v>0.29308284156271008</v>
      </c>
      <c r="Z7" s="145">
        <f>IFERROR(W7/V7,"-")</f>
        <v>0.64899512033744111</v>
      </c>
      <c r="AA7" s="140">
        <f>IFERROR(X7/W7,"-")</f>
        <v>70207.199566713389</v>
      </c>
      <c r="AB7" s="612">
        <f>BV8</f>
        <v>46985</v>
      </c>
      <c r="AC7" s="247" t="s">
        <v>115</v>
      </c>
      <c r="AD7" s="136">
        <v>24105</v>
      </c>
      <c r="AE7" s="144">
        <v>15922</v>
      </c>
      <c r="AF7" s="144">
        <v>1223111040</v>
      </c>
      <c r="AG7" s="145">
        <f>IFERROR(AE7/$AB$7,"-")</f>
        <v>0.3388741087581143</v>
      </c>
      <c r="AH7" s="145">
        <f>IFERROR(AE7/AD7,"-")</f>
        <v>0.66052686164696117</v>
      </c>
      <c r="AI7" s="140">
        <f>IFERROR(AF7/AE7,"-")</f>
        <v>76818.932294937826</v>
      </c>
      <c r="AJ7" s="612">
        <f>BW8</f>
        <v>31932</v>
      </c>
      <c r="AK7" s="247" t="s">
        <v>115</v>
      </c>
      <c r="AL7" s="136">
        <v>16095</v>
      </c>
      <c r="AM7" s="144">
        <v>9644</v>
      </c>
      <c r="AN7" s="144">
        <v>770588920</v>
      </c>
      <c r="AO7" s="145">
        <f>IFERROR(AM7/$AJ$7,"-")</f>
        <v>0.30201678566954782</v>
      </c>
      <c r="AP7" s="145">
        <f>IFERROR(AM7/AL7,"-")</f>
        <v>0.59919229574401989</v>
      </c>
      <c r="AQ7" s="140">
        <f>IFERROR(AN7/AM7,"-")</f>
        <v>79903.454997926165</v>
      </c>
      <c r="AR7" s="612">
        <f>BX8</f>
        <v>15362</v>
      </c>
      <c r="AS7" s="247" t="s">
        <v>115</v>
      </c>
      <c r="AT7" s="136">
        <v>6871</v>
      </c>
      <c r="AU7" s="144">
        <v>3922</v>
      </c>
      <c r="AV7" s="144">
        <v>327463780</v>
      </c>
      <c r="AW7" s="145">
        <f>IFERROR(AU7/$AR$7,"-")</f>
        <v>0.25530529878922015</v>
      </c>
      <c r="AX7" s="145">
        <f>IFERROR(AU7/AT7,"-")</f>
        <v>0.57080483190219766</v>
      </c>
      <c r="AY7" s="140">
        <f>IFERROR(AV7/AU7,"-")</f>
        <v>83494.079551249364</v>
      </c>
      <c r="AZ7" s="612">
        <f>BY8</f>
        <v>5998</v>
      </c>
      <c r="BA7" s="247" t="s">
        <v>115</v>
      </c>
      <c r="BB7" s="136">
        <v>2061</v>
      </c>
      <c r="BC7" s="144">
        <v>1047</v>
      </c>
      <c r="BD7" s="144">
        <v>92434800</v>
      </c>
      <c r="BE7" s="145">
        <f t="shared" ref="BE7:BE13" si="4">IFERROR(BC7/$AZ$7,"-")</f>
        <v>0.17455818606202067</v>
      </c>
      <c r="BF7" s="145">
        <f>IFERROR(BC7/BB7,"-")</f>
        <v>0.50800582241630277</v>
      </c>
      <c r="BG7" s="140">
        <f>IFERROR(BD7/BC7,"-")</f>
        <v>88285.386819484236</v>
      </c>
      <c r="BH7" s="612">
        <f>BZ8</f>
        <v>154242</v>
      </c>
      <c r="BI7" s="247" t="s">
        <v>115</v>
      </c>
      <c r="BJ7" s="136">
        <f t="shared" ref="BJ7:BJ38" si="5">SUM(F7,N7,V7,AD7,AL7,AT7,BB7)</f>
        <v>73520</v>
      </c>
      <c r="BK7" s="144">
        <f t="shared" ref="BK7:BK38" si="6">SUM(G7,O7,W7,AE7,AM7,AU7,BC7)</f>
        <v>46358</v>
      </c>
      <c r="BL7" s="144">
        <f t="shared" ref="BL7:BL38" si="7">SUM(H7,P7,X7,AF7,AN7,AV7,BD7)</f>
        <v>3525282820</v>
      </c>
      <c r="BM7" s="145">
        <f>IFERROR(BK7/$BH$7,"-")</f>
        <v>0.30055367539321326</v>
      </c>
      <c r="BN7" s="145">
        <f>IFERROR(BK7/BJ7,"-")</f>
        <v>0.6305495103373232</v>
      </c>
      <c r="BO7" s="140">
        <f>IFERROR(BL7/BK7,"-")</f>
        <v>76044.756460589328</v>
      </c>
      <c r="BR7" s="208" t="s">
        <v>95</v>
      </c>
      <c r="BS7" s="209" t="s">
        <v>194</v>
      </c>
      <c r="BT7" s="210" t="s">
        <v>195</v>
      </c>
      <c r="BU7" s="210" t="s">
        <v>196</v>
      </c>
      <c r="BV7" s="210" t="s">
        <v>197</v>
      </c>
      <c r="BW7" s="210" t="s">
        <v>198</v>
      </c>
      <c r="BX7" s="210" t="s">
        <v>199</v>
      </c>
      <c r="BY7" s="210" t="s">
        <v>200</v>
      </c>
      <c r="BZ7" s="211" t="s">
        <v>152</v>
      </c>
    </row>
    <row r="8" spans="2:78" s="82" customFormat="1" ht="13.5" customHeight="1">
      <c r="B8" s="614"/>
      <c r="C8" s="616"/>
      <c r="D8" s="604"/>
      <c r="E8" s="248" t="s">
        <v>154</v>
      </c>
      <c r="F8" s="173">
        <v>47</v>
      </c>
      <c r="G8" s="146">
        <v>32</v>
      </c>
      <c r="H8" s="146">
        <v>2837930</v>
      </c>
      <c r="I8" s="147">
        <f t="shared" si="0"/>
        <v>0.27826086956521739</v>
      </c>
      <c r="J8" s="147">
        <f t="shared" si="1"/>
        <v>0.68085106382978722</v>
      </c>
      <c r="K8" s="173">
        <f t="shared" si="2"/>
        <v>88685.3125</v>
      </c>
      <c r="L8" s="604"/>
      <c r="M8" s="248" t="s">
        <v>154</v>
      </c>
      <c r="N8" s="137">
        <v>126</v>
      </c>
      <c r="O8" s="146">
        <v>79</v>
      </c>
      <c r="P8" s="146">
        <v>6029030</v>
      </c>
      <c r="Q8" s="147">
        <f t="shared" si="3"/>
        <v>0.26158940397350994</v>
      </c>
      <c r="R8" s="147">
        <f t="shared" ref="R8:R71" si="8">IFERROR(O8/N8,"-")</f>
        <v>0.62698412698412698</v>
      </c>
      <c r="S8" s="141">
        <f t="shared" ref="S8:S71" si="9">IFERROR(P8/O8,"-")</f>
        <v>76316.83544303797</v>
      </c>
      <c r="T8" s="604"/>
      <c r="U8" s="248" t="s">
        <v>154</v>
      </c>
      <c r="V8" s="137">
        <v>24456</v>
      </c>
      <c r="W8" s="146">
        <v>15963</v>
      </c>
      <c r="X8" s="146">
        <v>1082713840</v>
      </c>
      <c r="Y8" s="147">
        <f t="shared" ref="Y8:Y17" si="10">IFERROR(W8/$T$7,"-")</f>
        <v>0.29810637185329053</v>
      </c>
      <c r="Z8" s="147">
        <f t="shared" ref="Z8:Z71" si="11">IFERROR(W8/V8,"-")</f>
        <v>0.65272325809617271</v>
      </c>
      <c r="AA8" s="141">
        <f t="shared" ref="AA8:AA71" si="12">IFERROR(X8/W8,"-")</f>
        <v>67826.463697300002</v>
      </c>
      <c r="AB8" s="604"/>
      <c r="AC8" s="248" t="s">
        <v>154</v>
      </c>
      <c r="AD8" s="137">
        <v>22432</v>
      </c>
      <c r="AE8" s="146">
        <v>15002</v>
      </c>
      <c r="AF8" s="146">
        <v>1121555990</v>
      </c>
      <c r="AG8" s="147">
        <f>IFERROR(AE8/$AB$7,"-")</f>
        <v>0.31929339150792807</v>
      </c>
      <c r="AH8" s="147">
        <f t="shared" ref="AH8:AH71" si="13">IFERROR(AE8/AD8,"-")</f>
        <v>0.6687767475035663</v>
      </c>
      <c r="AI8" s="141">
        <f t="shared" ref="AI8:AI71" si="14">IFERROR(AF8/AE8,"-")</f>
        <v>74760.431275829891</v>
      </c>
      <c r="AJ8" s="604"/>
      <c r="AK8" s="248" t="s">
        <v>154</v>
      </c>
      <c r="AL8" s="137">
        <v>13992</v>
      </c>
      <c r="AM8" s="146">
        <v>8531</v>
      </c>
      <c r="AN8" s="146">
        <v>671172490</v>
      </c>
      <c r="AO8" s="147">
        <f t="shared" ref="AO8:AO17" si="15">IFERROR(AM8/$AJ$7,"-")</f>
        <v>0.2671614681197545</v>
      </c>
      <c r="AP8" s="147">
        <f>IFERROR(AM8/AL8,"-")</f>
        <v>0.60970554602630078</v>
      </c>
      <c r="AQ8" s="141">
        <f t="shared" ref="AQ8:AQ71" si="16">IFERROR(AN8/AM8,"-")</f>
        <v>78674.538741062002</v>
      </c>
      <c r="AR8" s="604"/>
      <c r="AS8" s="248" t="s">
        <v>154</v>
      </c>
      <c r="AT8" s="137">
        <v>5444</v>
      </c>
      <c r="AU8" s="146">
        <v>3022</v>
      </c>
      <c r="AV8" s="146">
        <v>235643570</v>
      </c>
      <c r="AW8" s="147">
        <f t="shared" ref="AW8:AW17" si="17">IFERROR(AU8/$AR$7,"-")</f>
        <v>0.19671917719047</v>
      </c>
      <c r="AX8" s="147">
        <f t="shared" ref="AX8:AX71" si="18">IFERROR(AU8/AT8,"-")</f>
        <v>0.5551065393093314</v>
      </c>
      <c r="AY8" s="141">
        <f t="shared" ref="AY8:AY71" si="19">IFERROR(AV8/AU8,"-")</f>
        <v>77976.032428855062</v>
      </c>
      <c r="AZ8" s="604"/>
      <c r="BA8" s="248" t="s">
        <v>154</v>
      </c>
      <c r="BB8" s="137">
        <v>1316</v>
      </c>
      <c r="BC8" s="146">
        <v>650</v>
      </c>
      <c r="BD8" s="146">
        <v>54789580</v>
      </c>
      <c r="BE8" s="147">
        <f t="shared" si="4"/>
        <v>0.10836945648549516</v>
      </c>
      <c r="BF8" s="147">
        <f t="shared" ref="BF8:BF71" si="20">IFERROR(BC8/BB8,"-")</f>
        <v>0.4939209726443769</v>
      </c>
      <c r="BG8" s="141">
        <f>IFERROR(BD8/BC8,"-")</f>
        <v>84291.661538461543</v>
      </c>
      <c r="BH8" s="604"/>
      <c r="BI8" s="248" t="s">
        <v>154</v>
      </c>
      <c r="BJ8" s="137">
        <f t="shared" si="5"/>
        <v>67813</v>
      </c>
      <c r="BK8" s="146">
        <f t="shared" si="6"/>
        <v>43279</v>
      </c>
      <c r="BL8" s="146">
        <f t="shared" si="7"/>
        <v>3174742430</v>
      </c>
      <c r="BM8" s="147">
        <f t="shared" ref="BM8:BM17" si="21">IFERROR(BK8/$BH$7,"-")</f>
        <v>0.28059153797279601</v>
      </c>
      <c r="BN8" s="147">
        <f t="shared" ref="BN8:BN71" si="22">IFERROR(BK8/BJ8,"-")</f>
        <v>0.63821096249981568</v>
      </c>
      <c r="BO8" s="141">
        <f t="shared" ref="BO8:BO71" si="23">IFERROR(BL8/BK8,"-")</f>
        <v>73355.263060606754</v>
      </c>
      <c r="BR8" s="33" t="s">
        <v>1</v>
      </c>
      <c r="BS8" s="419">
        <v>115</v>
      </c>
      <c r="BT8" s="419">
        <v>302</v>
      </c>
      <c r="BU8" s="419">
        <v>53548</v>
      </c>
      <c r="BV8" s="419">
        <v>46985</v>
      </c>
      <c r="BW8" s="419">
        <v>31932</v>
      </c>
      <c r="BX8" s="419">
        <v>15362</v>
      </c>
      <c r="BY8" s="419">
        <v>5998</v>
      </c>
      <c r="BZ8" s="116">
        <f>地区別_歯科医療費!D6</f>
        <v>154242</v>
      </c>
    </row>
    <row r="9" spans="2:78" s="82" customFormat="1" ht="13.5" customHeight="1">
      <c r="B9" s="614"/>
      <c r="C9" s="616"/>
      <c r="D9" s="604"/>
      <c r="E9" s="248" t="s">
        <v>114</v>
      </c>
      <c r="F9" s="173">
        <v>63</v>
      </c>
      <c r="G9" s="146">
        <v>41</v>
      </c>
      <c r="H9" s="146">
        <v>3265370</v>
      </c>
      <c r="I9" s="147">
        <f t="shared" si="0"/>
        <v>0.35652173913043478</v>
      </c>
      <c r="J9" s="147">
        <f t="shared" si="1"/>
        <v>0.65079365079365081</v>
      </c>
      <c r="K9" s="173">
        <f t="shared" si="2"/>
        <v>79643.170731707316</v>
      </c>
      <c r="L9" s="604"/>
      <c r="M9" s="248" t="s">
        <v>114</v>
      </c>
      <c r="N9" s="137">
        <v>179</v>
      </c>
      <c r="O9" s="146">
        <v>112</v>
      </c>
      <c r="P9" s="146">
        <v>9110480</v>
      </c>
      <c r="Q9" s="147">
        <f t="shared" si="3"/>
        <v>0.37086092715231789</v>
      </c>
      <c r="R9" s="147">
        <f t="shared" si="8"/>
        <v>0.62569832402234637</v>
      </c>
      <c r="S9" s="141">
        <f t="shared" si="9"/>
        <v>81343.571428571435</v>
      </c>
      <c r="T9" s="604"/>
      <c r="U9" s="248" t="s">
        <v>114</v>
      </c>
      <c r="V9" s="137">
        <v>30783</v>
      </c>
      <c r="W9" s="146">
        <v>19518</v>
      </c>
      <c r="X9" s="146">
        <v>1350711730</v>
      </c>
      <c r="Y9" s="147">
        <f t="shared" si="10"/>
        <v>0.3644954059908867</v>
      </c>
      <c r="Z9" s="147">
        <f t="shared" si="11"/>
        <v>0.63405126206022799</v>
      </c>
      <c r="AA9" s="141">
        <f t="shared" si="12"/>
        <v>69203.388154524029</v>
      </c>
      <c r="AB9" s="604"/>
      <c r="AC9" s="248" t="s">
        <v>114</v>
      </c>
      <c r="AD9" s="137">
        <v>30645</v>
      </c>
      <c r="AE9" s="146">
        <v>19886</v>
      </c>
      <c r="AF9" s="146">
        <v>1522264170</v>
      </c>
      <c r="AG9" s="147">
        <f>IFERROR(AE9/$AB$7,"-")</f>
        <v>0.42324146004043844</v>
      </c>
      <c r="AH9" s="147">
        <f t="shared" si="13"/>
        <v>0.64891499428944366</v>
      </c>
      <c r="AI9" s="141">
        <f t="shared" si="14"/>
        <v>76549.540883033289</v>
      </c>
      <c r="AJ9" s="604"/>
      <c r="AK9" s="248" t="s">
        <v>114</v>
      </c>
      <c r="AL9" s="137">
        <v>22132</v>
      </c>
      <c r="AM9" s="146">
        <v>13142</v>
      </c>
      <c r="AN9" s="146">
        <v>1072173610</v>
      </c>
      <c r="AO9" s="147">
        <f t="shared" si="15"/>
        <v>0.41156206939746964</v>
      </c>
      <c r="AP9" s="147">
        <f>IFERROR(AM9/AL9,"-")</f>
        <v>0.59380083137538409</v>
      </c>
      <c r="AQ9" s="141">
        <f t="shared" si="16"/>
        <v>81583.747527012631</v>
      </c>
      <c r="AR9" s="604"/>
      <c r="AS9" s="248" t="s">
        <v>114</v>
      </c>
      <c r="AT9" s="137">
        <v>10531</v>
      </c>
      <c r="AU9" s="146">
        <v>5800</v>
      </c>
      <c r="AV9" s="146">
        <v>502985930</v>
      </c>
      <c r="AW9" s="147">
        <f t="shared" si="17"/>
        <v>0.37755500585861218</v>
      </c>
      <c r="AX9" s="147">
        <f t="shared" si="18"/>
        <v>0.55075491406324184</v>
      </c>
      <c r="AY9" s="141">
        <f t="shared" si="19"/>
        <v>86721.712068965513</v>
      </c>
      <c r="AZ9" s="604"/>
      <c r="BA9" s="248" t="s">
        <v>114</v>
      </c>
      <c r="BB9" s="137">
        <v>3688</v>
      </c>
      <c r="BC9" s="146">
        <v>1914</v>
      </c>
      <c r="BD9" s="146">
        <v>183848910</v>
      </c>
      <c r="BE9" s="147">
        <f t="shared" si="4"/>
        <v>0.31910636878959653</v>
      </c>
      <c r="BF9" s="147">
        <f t="shared" si="20"/>
        <v>0.51898047722342733</v>
      </c>
      <c r="BG9" s="141">
        <f>IFERROR(BD9/BC9,"-")</f>
        <v>96054.811912225705</v>
      </c>
      <c r="BH9" s="604"/>
      <c r="BI9" s="248" t="s">
        <v>114</v>
      </c>
      <c r="BJ9" s="137">
        <f t="shared" si="5"/>
        <v>98021</v>
      </c>
      <c r="BK9" s="146">
        <f t="shared" si="6"/>
        <v>60413</v>
      </c>
      <c r="BL9" s="146">
        <f t="shared" si="7"/>
        <v>4644360200</v>
      </c>
      <c r="BM9" s="147">
        <f t="shared" si="21"/>
        <v>0.39167671581022029</v>
      </c>
      <c r="BN9" s="147">
        <f t="shared" si="22"/>
        <v>0.61632711357770276</v>
      </c>
      <c r="BO9" s="141">
        <f t="shared" si="23"/>
        <v>76876.834456160097</v>
      </c>
      <c r="BR9" s="33" t="s">
        <v>8</v>
      </c>
      <c r="BS9" s="419">
        <v>96</v>
      </c>
      <c r="BT9" s="419">
        <v>488</v>
      </c>
      <c r="BU9" s="419">
        <v>42744</v>
      </c>
      <c r="BV9" s="419">
        <v>36084</v>
      </c>
      <c r="BW9" s="419">
        <v>22161</v>
      </c>
      <c r="BX9" s="419">
        <v>10471</v>
      </c>
      <c r="BY9" s="419">
        <v>3863</v>
      </c>
      <c r="BZ9" s="116">
        <f>地区別_歯科医療費!D7</f>
        <v>115907</v>
      </c>
    </row>
    <row r="10" spans="2:78" s="82" customFormat="1" ht="13.5" customHeight="1">
      <c r="B10" s="614"/>
      <c r="C10" s="616"/>
      <c r="D10" s="604"/>
      <c r="E10" s="249" t="s">
        <v>123</v>
      </c>
      <c r="F10" s="173">
        <v>24</v>
      </c>
      <c r="G10" s="146">
        <v>19</v>
      </c>
      <c r="H10" s="146">
        <v>1678020</v>
      </c>
      <c r="I10" s="147">
        <f t="shared" si="0"/>
        <v>0.16521739130434782</v>
      </c>
      <c r="J10" s="147">
        <f t="shared" si="1"/>
        <v>0.79166666666666663</v>
      </c>
      <c r="K10" s="173">
        <f t="shared" si="2"/>
        <v>88316.84210526316</v>
      </c>
      <c r="L10" s="604"/>
      <c r="M10" s="249" t="s">
        <v>123</v>
      </c>
      <c r="N10" s="137">
        <v>65</v>
      </c>
      <c r="O10" s="146">
        <v>39</v>
      </c>
      <c r="P10" s="146">
        <v>2241530</v>
      </c>
      <c r="Q10" s="147">
        <f t="shared" si="3"/>
        <v>0.12913907284768211</v>
      </c>
      <c r="R10" s="147">
        <f t="shared" si="8"/>
        <v>0.6</v>
      </c>
      <c r="S10" s="141">
        <f t="shared" si="9"/>
        <v>57475.128205128203</v>
      </c>
      <c r="T10" s="604"/>
      <c r="U10" s="249" t="s">
        <v>123</v>
      </c>
      <c r="V10" s="137">
        <v>9806</v>
      </c>
      <c r="W10" s="146">
        <v>6331</v>
      </c>
      <c r="X10" s="146">
        <v>452920560</v>
      </c>
      <c r="Y10" s="147">
        <f t="shared" si="10"/>
        <v>0.11823037274968252</v>
      </c>
      <c r="Z10" s="147">
        <f t="shared" si="11"/>
        <v>0.64562512747297574</v>
      </c>
      <c r="AA10" s="141">
        <f t="shared" si="12"/>
        <v>71540.129521402618</v>
      </c>
      <c r="AB10" s="604"/>
      <c r="AC10" s="249" t="s">
        <v>123</v>
      </c>
      <c r="AD10" s="137">
        <v>10981</v>
      </c>
      <c r="AE10" s="146">
        <v>7239</v>
      </c>
      <c r="AF10" s="146">
        <v>563149970</v>
      </c>
      <c r="AG10" s="147">
        <f>IFERROR(AE10/$AB$7,"-")</f>
        <v>0.15407044801532405</v>
      </c>
      <c r="AH10" s="147">
        <f t="shared" si="13"/>
        <v>0.6592295783626263</v>
      </c>
      <c r="AI10" s="141">
        <f t="shared" si="14"/>
        <v>77793.890040060782</v>
      </c>
      <c r="AJ10" s="604"/>
      <c r="AK10" s="249" t="s">
        <v>123</v>
      </c>
      <c r="AL10" s="137">
        <v>8579</v>
      </c>
      <c r="AM10" s="146">
        <v>5223</v>
      </c>
      <c r="AN10" s="146">
        <v>427935040</v>
      </c>
      <c r="AO10" s="147">
        <f t="shared" si="15"/>
        <v>0.16356632844795191</v>
      </c>
      <c r="AP10" s="147">
        <f>IFERROR(AM10/AL10,"-")</f>
        <v>0.60881221587597623</v>
      </c>
      <c r="AQ10" s="141">
        <f t="shared" si="16"/>
        <v>81932.804901397671</v>
      </c>
      <c r="AR10" s="604"/>
      <c r="AS10" s="249" t="s">
        <v>123</v>
      </c>
      <c r="AT10" s="137">
        <v>4209</v>
      </c>
      <c r="AU10" s="146">
        <v>2357</v>
      </c>
      <c r="AV10" s="146">
        <v>201395660</v>
      </c>
      <c r="AW10" s="147">
        <f t="shared" si="17"/>
        <v>0.15343054289806016</v>
      </c>
      <c r="AX10" s="147">
        <f t="shared" si="18"/>
        <v>0.55999049655500122</v>
      </c>
      <c r="AY10" s="141">
        <f t="shared" si="19"/>
        <v>85445.761561306746</v>
      </c>
      <c r="AZ10" s="604"/>
      <c r="BA10" s="249" t="s">
        <v>123</v>
      </c>
      <c r="BB10" s="137">
        <v>1453</v>
      </c>
      <c r="BC10" s="146">
        <v>730</v>
      </c>
      <c r="BD10" s="146">
        <v>63405450</v>
      </c>
      <c r="BE10" s="147">
        <f t="shared" si="4"/>
        <v>0.12170723574524842</v>
      </c>
      <c r="BF10" s="147">
        <f t="shared" si="20"/>
        <v>0.50240880935994492</v>
      </c>
      <c r="BG10" s="141">
        <f>IFERROR(BD10/BC10,"-")</f>
        <v>86856.780821917811</v>
      </c>
      <c r="BH10" s="604"/>
      <c r="BI10" s="249" t="s">
        <v>123</v>
      </c>
      <c r="BJ10" s="137">
        <f t="shared" si="5"/>
        <v>35117</v>
      </c>
      <c r="BK10" s="146">
        <f t="shared" si="6"/>
        <v>21938</v>
      </c>
      <c r="BL10" s="146">
        <f t="shared" si="7"/>
        <v>1712726230</v>
      </c>
      <c r="BM10" s="147">
        <f t="shared" si="21"/>
        <v>0.14223103953527574</v>
      </c>
      <c r="BN10" s="147">
        <f t="shared" si="22"/>
        <v>0.62471167810462169</v>
      </c>
      <c r="BO10" s="141">
        <f t="shared" si="23"/>
        <v>78071.211140486834</v>
      </c>
      <c r="BR10" s="33" t="s">
        <v>13</v>
      </c>
      <c r="BS10" s="419">
        <v>226</v>
      </c>
      <c r="BT10" s="419">
        <v>1007</v>
      </c>
      <c r="BU10" s="419">
        <v>68971</v>
      </c>
      <c r="BV10" s="419">
        <v>59318</v>
      </c>
      <c r="BW10" s="419">
        <v>34561</v>
      </c>
      <c r="BX10" s="419">
        <v>14852</v>
      </c>
      <c r="BY10" s="419">
        <v>5394</v>
      </c>
      <c r="BZ10" s="116">
        <f>地区別_歯科医療費!D8</f>
        <v>184329</v>
      </c>
    </row>
    <row r="11" spans="2:78" s="82" customFormat="1" ht="13.5" customHeight="1">
      <c r="B11" s="614"/>
      <c r="C11" s="616"/>
      <c r="D11" s="604"/>
      <c r="E11" s="249" t="s">
        <v>137</v>
      </c>
      <c r="F11" s="173">
        <v>30</v>
      </c>
      <c r="G11" s="146">
        <v>22</v>
      </c>
      <c r="H11" s="146">
        <v>1399750</v>
      </c>
      <c r="I11" s="147">
        <f t="shared" si="0"/>
        <v>0.19130434782608696</v>
      </c>
      <c r="J11" s="147">
        <f t="shared" si="1"/>
        <v>0.73333333333333328</v>
      </c>
      <c r="K11" s="173">
        <f t="shared" si="2"/>
        <v>63625</v>
      </c>
      <c r="L11" s="604"/>
      <c r="M11" s="249" t="s">
        <v>137</v>
      </c>
      <c r="N11" s="137">
        <v>89</v>
      </c>
      <c r="O11" s="146">
        <v>58</v>
      </c>
      <c r="P11" s="146">
        <v>5682750</v>
      </c>
      <c r="Q11" s="147">
        <f t="shared" si="3"/>
        <v>0.19205298013245034</v>
      </c>
      <c r="R11" s="147">
        <f t="shared" si="8"/>
        <v>0.651685393258427</v>
      </c>
      <c r="S11" s="141">
        <f t="shared" si="9"/>
        <v>97978.448275862072</v>
      </c>
      <c r="T11" s="604"/>
      <c r="U11" s="249" t="s">
        <v>137</v>
      </c>
      <c r="V11" s="137">
        <v>10793</v>
      </c>
      <c r="W11" s="146">
        <v>7129</v>
      </c>
      <c r="X11" s="146">
        <v>529072200</v>
      </c>
      <c r="Y11" s="147">
        <f t="shared" si="10"/>
        <v>0.13313289011727797</v>
      </c>
      <c r="Z11" s="147">
        <f t="shared" si="11"/>
        <v>0.66052070786620953</v>
      </c>
      <c r="AA11" s="141">
        <f t="shared" si="12"/>
        <v>74214.083321643993</v>
      </c>
      <c r="AB11" s="604"/>
      <c r="AC11" s="249" t="s">
        <v>137</v>
      </c>
      <c r="AD11" s="137">
        <v>12739</v>
      </c>
      <c r="AE11" s="146">
        <v>8535</v>
      </c>
      <c r="AF11" s="146">
        <v>673929300</v>
      </c>
      <c r="AG11" s="147">
        <f t="shared" ref="AG11:AG17" si="24">IFERROR(AE11/$AB$7,"-")</f>
        <v>0.18165371927210813</v>
      </c>
      <c r="AH11" s="147">
        <f t="shared" si="13"/>
        <v>0.66998979511735612</v>
      </c>
      <c r="AI11" s="141">
        <f t="shared" si="14"/>
        <v>78960.667838312831</v>
      </c>
      <c r="AJ11" s="604"/>
      <c r="AK11" s="249" t="s">
        <v>137</v>
      </c>
      <c r="AL11" s="137">
        <v>9734</v>
      </c>
      <c r="AM11" s="146">
        <v>5969</v>
      </c>
      <c r="AN11" s="146">
        <v>506537130</v>
      </c>
      <c r="AO11" s="147">
        <f t="shared" si="15"/>
        <v>0.1869284730051359</v>
      </c>
      <c r="AP11" s="147">
        <f>IFERROR(AM11/AL11,"-")</f>
        <v>0.6132114238750771</v>
      </c>
      <c r="AQ11" s="141">
        <f t="shared" si="16"/>
        <v>84861.305076227174</v>
      </c>
      <c r="AR11" s="604"/>
      <c r="AS11" s="249" t="s">
        <v>137</v>
      </c>
      <c r="AT11" s="137">
        <v>4423</v>
      </c>
      <c r="AU11" s="146">
        <v>2554</v>
      </c>
      <c r="AV11" s="146">
        <v>236282960</v>
      </c>
      <c r="AW11" s="147">
        <f t="shared" si="17"/>
        <v>0.16625439395911989</v>
      </c>
      <c r="AX11" s="147">
        <f t="shared" si="18"/>
        <v>0.57743612932398825</v>
      </c>
      <c r="AY11" s="141">
        <f t="shared" si="19"/>
        <v>92514.862960062645</v>
      </c>
      <c r="AZ11" s="604"/>
      <c r="BA11" s="249" t="s">
        <v>137</v>
      </c>
      <c r="BB11" s="137">
        <v>1400</v>
      </c>
      <c r="BC11" s="146">
        <v>723</v>
      </c>
      <c r="BD11" s="146">
        <v>74761950</v>
      </c>
      <c r="BE11" s="147">
        <f t="shared" si="4"/>
        <v>0.12054018006002001</v>
      </c>
      <c r="BF11" s="147">
        <f t="shared" si="20"/>
        <v>0.51642857142857146</v>
      </c>
      <c r="BG11" s="141">
        <f t="shared" ref="BG11:BG71" si="25">IFERROR(BD11/BC11,"-")</f>
        <v>103405.1867219917</v>
      </c>
      <c r="BH11" s="604"/>
      <c r="BI11" s="249" t="s">
        <v>137</v>
      </c>
      <c r="BJ11" s="137">
        <f t="shared" si="5"/>
        <v>39208</v>
      </c>
      <c r="BK11" s="146">
        <f t="shared" si="6"/>
        <v>24990</v>
      </c>
      <c r="BL11" s="146">
        <f t="shared" si="7"/>
        <v>2027666040</v>
      </c>
      <c r="BM11" s="147">
        <f t="shared" si="21"/>
        <v>0.16201812735830706</v>
      </c>
      <c r="BN11" s="147">
        <f t="shared" si="22"/>
        <v>0.63736992450520302</v>
      </c>
      <c r="BO11" s="141">
        <f t="shared" si="23"/>
        <v>81139.097238895556</v>
      </c>
      <c r="BR11" s="33" t="s">
        <v>21</v>
      </c>
      <c r="BS11" s="419">
        <v>106</v>
      </c>
      <c r="BT11" s="419">
        <v>342</v>
      </c>
      <c r="BU11" s="419">
        <v>46836</v>
      </c>
      <c r="BV11" s="419">
        <v>41713</v>
      </c>
      <c r="BW11" s="419">
        <v>26031</v>
      </c>
      <c r="BX11" s="419">
        <v>10974</v>
      </c>
      <c r="BY11" s="419">
        <v>4079</v>
      </c>
      <c r="BZ11" s="116">
        <f>地区別_歯科医療費!D9</f>
        <v>130081</v>
      </c>
    </row>
    <row r="12" spans="2:78" s="82" customFormat="1">
      <c r="B12" s="614"/>
      <c r="C12" s="616"/>
      <c r="D12" s="604"/>
      <c r="E12" s="249" t="s">
        <v>138</v>
      </c>
      <c r="F12" s="173">
        <v>12</v>
      </c>
      <c r="G12" s="146">
        <v>9</v>
      </c>
      <c r="H12" s="146">
        <v>620230</v>
      </c>
      <c r="I12" s="147">
        <f t="shared" si="0"/>
        <v>7.8260869565217397E-2</v>
      </c>
      <c r="J12" s="147">
        <f t="shared" si="1"/>
        <v>0.75</v>
      </c>
      <c r="K12" s="173">
        <f t="shared" si="2"/>
        <v>68914.444444444438</v>
      </c>
      <c r="L12" s="604"/>
      <c r="M12" s="249" t="s">
        <v>138</v>
      </c>
      <c r="N12" s="137">
        <v>33</v>
      </c>
      <c r="O12" s="146">
        <v>16</v>
      </c>
      <c r="P12" s="146">
        <v>1213380</v>
      </c>
      <c r="Q12" s="147">
        <f t="shared" si="3"/>
        <v>5.2980132450331126E-2</v>
      </c>
      <c r="R12" s="147">
        <f t="shared" si="8"/>
        <v>0.48484848484848486</v>
      </c>
      <c r="S12" s="141">
        <f t="shared" si="9"/>
        <v>75836.25</v>
      </c>
      <c r="T12" s="604"/>
      <c r="U12" s="249" t="s">
        <v>138</v>
      </c>
      <c r="V12" s="137">
        <v>4447</v>
      </c>
      <c r="W12" s="146">
        <v>3042</v>
      </c>
      <c r="X12" s="146">
        <v>219425420</v>
      </c>
      <c r="Y12" s="147">
        <f t="shared" si="10"/>
        <v>5.6808844401284829E-2</v>
      </c>
      <c r="Z12" s="147">
        <f t="shared" si="11"/>
        <v>0.68405666741623572</v>
      </c>
      <c r="AA12" s="141">
        <f t="shared" si="12"/>
        <v>72131.95923734385</v>
      </c>
      <c r="AB12" s="604"/>
      <c r="AC12" s="249" t="s">
        <v>138</v>
      </c>
      <c r="AD12" s="137">
        <v>4755</v>
      </c>
      <c r="AE12" s="146">
        <v>3293</v>
      </c>
      <c r="AF12" s="146">
        <v>249892170</v>
      </c>
      <c r="AG12" s="147">
        <f t="shared" si="24"/>
        <v>7.0086197722677449E-2</v>
      </c>
      <c r="AH12" s="147">
        <f t="shared" si="13"/>
        <v>0.69253417455310196</v>
      </c>
      <c r="AI12" s="141">
        <f t="shared" si="14"/>
        <v>75885.870027330704</v>
      </c>
      <c r="AJ12" s="604"/>
      <c r="AK12" s="249" t="s">
        <v>138</v>
      </c>
      <c r="AL12" s="137">
        <v>3269</v>
      </c>
      <c r="AM12" s="146">
        <v>2099</v>
      </c>
      <c r="AN12" s="146">
        <v>160050870</v>
      </c>
      <c r="AO12" s="147">
        <f t="shared" si="15"/>
        <v>6.5733433546285858E-2</v>
      </c>
      <c r="AP12" s="147">
        <f t="shared" ref="AP12:AP71" si="26">IFERROR(AM12/AL12,"-")</f>
        <v>0.64209238299174054</v>
      </c>
      <c r="AQ12" s="141">
        <f t="shared" si="16"/>
        <v>76251.010004764175</v>
      </c>
      <c r="AR12" s="604"/>
      <c r="AS12" s="249" t="s">
        <v>138</v>
      </c>
      <c r="AT12" s="137">
        <v>1233</v>
      </c>
      <c r="AU12" s="146">
        <v>731</v>
      </c>
      <c r="AV12" s="146">
        <v>56905870</v>
      </c>
      <c r="AW12" s="147">
        <f t="shared" si="17"/>
        <v>4.7584949876318186E-2</v>
      </c>
      <c r="AX12" s="147">
        <f t="shared" si="18"/>
        <v>0.59286293592862938</v>
      </c>
      <c r="AY12" s="141">
        <f t="shared" si="19"/>
        <v>77846.607387140903</v>
      </c>
      <c r="AZ12" s="604"/>
      <c r="BA12" s="249" t="s">
        <v>138</v>
      </c>
      <c r="BB12" s="137">
        <v>307</v>
      </c>
      <c r="BC12" s="146">
        <v>171</v>
      </c>
      <c r="BD12" s="146">
        <v>13808940</v>
      </c>
      <c r="BE12" s="147">
        <f t="shared" si="4"/>
        <v>2.8509503167722574E-2</v>
      </c>
      <c r="BF12" s="147">
        <f t="shared" si="20"/>
        <v>0.55700325732899025</v>
      </c>
      <c r="BG12" s="141">
        <f t="shared" si="25"/>
        <v>80754.035087719298</v>
      </c>
      <c r="BH12" s="604"/>
      <c r="BI12" s="249" t="s">
        <v>138</v>
      </c>
      <c r="BJ12" s="137">
        <f t="shared" si="5"/>
        <v>14056</v>
      </c>
      <c r="BK12" s="146">
        <f t="shared" si="6"/>
        <v>9361</v>
      </c>
      <c r="BL12" s="146">
        <f t="shared" si="7"/>
        <v>701916880</v>
      </c>
      <c r="BM12" s="147">
        <f t="shared" si="21"/>
        <v>6.0690343745542719E-2</v>
      </c>
      <c r="BN12" s="147">
        <f t="shared" si="22"/>
        <v>0.6659789413773477</v>
      </c>
      <c r="BO12" s="141">
        <f t="shared" si="23"/>
        <v>74983.10864223908</v>
      </c>
      <c r="BR12" s="33" t="s">
        <v>25</v>
      </c>
      <c r="BS12" s="419">
        <v>132</v>
      </c>
      <c r="BT12" s="419">
        <v>571</v>
      </c>
      <c r="BU12" s="419">
        <v>37977</v>
      </c>
      <c r="BV12" s="419">
        <v>32614</v>
      </c>
      <c r="BW12" s="419">
        <v>20551</v>
      </c>
      <c r="BX12" s="419">
        <v>9937</v>
      </c>
      <c r="BY12" s="419">
        <v>3790</v>
      </c>
      <c r="BZ12" s="116">
        <f>地区別_歯科医療費!D10</f>
        <v>105572</v>
      </c>
    </row>
    <row r="13" spans="2:78" s="82" customFormat="1">
      <c r="B13" s="614"/>
      <c r="C13" s="616"/>
      <c r="D13" s="604"/>
      <c r="E13" s="249" t="s">
        <v>139</v>
      </c>
      <c r="F13" s="173">
        <v>19</v>
      </c>
      <c r="G13" s="146">
        <v>16</v>
      </c>
      <c r="H13" s="146">
        <v>999530</v>
      </c>
      <c r="I13" s="147">
        <f t="shared" si="0"/>
        <v>0.1391304347826087</v>
      </c>
      <c r="J13" s="147">
        <f t="shared" si="1"/>
        <v>0.84210526315789469</v>
      </c>
      <c r="K13" s="173">
        <f t="shared" si="2"/>
        <v>62470.625</v>
      </c>
      <c r="L13" s="604"/>
      <c r="M13" s="249" t="s">
        <v>139</v>
      </c>
      <c r="N13" s="137">
        <v>47</v>
      </c>
      <c r="O13" s="146">
        <v>26</v>
      </c>
      <c r="P13" s="146">
        <v>1966650</v>
      </c>
      <c r="Q13" s="147">
        <f t="shared" si="3"/>
        <v>8.6092715231788075E-2</v>
      </c>
      <c r="R13" s="147">
        <f t="shared" si="8"/>
        <v>0.55319148936170215</v>
      </c>
      <c r="S13" s="141">
        <f t="shared" si="9"/>
        <v>75640.38461538461</v>
      </c>
      <c r="T13" s="604"/>
      <c r="U13" s="249" t="s">
        <v>139</v>
      </c>
      <c r="V13" s="137">
        <v>3185</v>
      </c>
      <c r="W13" s="146">
        <v>1964</v>
      </c>
      <c r="X13" s="146">
        <v>142923110</v>
      </c>
      <c r="Y13" s="147">
        <f t="shared" si="10"/>
        <v>3.6677373571375217E-2</v>
      </c>
      <c r="Z13" s="147">
        <f t="shared" si="11"/>
        <v>0.61664050235478807</v>
      </c>
      <c r="AA13" s="141">
        <f t="shared" si="12"/>
        <v>72771.440936863539</v>
      </c>
      <c r="AB13" s="604"/>
      <c r="AC13" s="249" t="s">
        <v>139</v>
      </c>
      <c r="AD13" s="137">
        <v>4035</v>
      </c>
      <c r="AE13" s="146">
        <v>2443</v>
      </c>
      <c r="AF13" s="146">
        <v>196541640</v>
      </c>
      <c r="AG13" s="147">
        <f t="shared" si="24"/>
        <v>5.1995317654570605E-2</v>
      </c>
      <c r="AH13" s="147">
        <f t="shared" si="13"/>
        <v>0.60545229244114007</v>
      </c>
      <c r="AI13" s="141">
        <f t="shared" si="14"/>
        <v>80450.937372083499</v>
      </c>
      <c r="AJ13" s="604"/>
      <c r="AK13" s="249" t="s">
        <v>139</v>
      </c>
      <c r="AL13" s="137">
        <v>3511</v>
      </c>
      <c r="AM13" s="146">
        <v>2032</v>
      </c>
      <c r="AN13" s="146">
        <v>160537620</v>
      </c>
      <c r="AO13" s="147">
        <f t="shared" si="15"/>
        <v>6.3635224852812228E-2</v>
      </c>
      <c r="AP13" s="147">
        <f>IFERROR(AM13/AL13,"-")</f>
        <v>0.57875249216747371</v>
      </c>
      <c r="AQ13" s="141">
        <f t="shared" si="16"/>
        <v>79004.734251968504</v>
      </c>
      <c r="AR13" s="604"/>
      <c r="AS13" s="249" t="s">
        <v>139</v>
      </c>
      <c r="AT13" s="137">
        <v>1993</v>
      </c>
      <c r="AU13" s="146">
        <v>1088</v>
      </c>
      <c r="AV13" s="146">
        <v>93179030</v>
      </c>
      <c r="AW13" s="147">
        <f t="shared" si="17"/>
        <v>7.0824111443822418E-2</v>
      </c>
      <c r="AX13" s="147">
        <f t="shared" si="18"/>
        <v>0.54591068740592075</v>
      </c>
      <c r="AY13" s="141">
        <f t="shared" si="19"/>
        <v>85642.490808823524</v>
      </c>
      <c r="AZ13" s="604"/>
      <c r="BA13" s="249" t="s">
        <v>139</v>
      </c>
      <c r="BB13" s="137">
        <v>830</v>
      </c>
      <c r="BC13" s="146">
        <v>399</v>
      </c>
      <c r="BD13" s="146">
        <v>36929100</v>
      </c>
      <c r="BE13" s="147">
        <f t="shared" si="4"/>
        <v>6.6522174058019343E-2</v>
      </c>
      <c r="BF13" s="147">
        <f t="shared" si="20"/>
        <v>0.48072289156626508</v>
      </c>
      <c r="BG13" s="141">
        <f t="shared" si="25"/>
        <v>92554.135338345863</v>
      </c>
      <c r="BH13" s="604"/>
      <c r="BI13" s="249" t="s">
        <v>139</v>
      </c>
      <c r="BJ13" s="137">
        <f t="shared" si="5"/>
        <v>13620</v>
      </c>
      <c r="BK13" s="146">
        <f t="shared" si="6"/>
        <v>7968</v>
      </c>
      <c r="BL13" s="146">
        <f t="shared" si="7"/>
        <v>633076680</v>
      </c>
      <c r="BM13" s="147">
        <f t="shared" si="21"/>
        <v>5.1659081184113276E-2</v>
      </c>
      <c r="BN13" s="147">
        <f t="shared" si="22"/>
        <v>0.58502202643171808</v>
      </c>
      <c r="BO13" s="141">
        <f t="shared" si="23"/>
        <v>79452.394578313251</v>
      </c>
      <c r="BR13" s="33" t="s">
        <v>35</v>
      </c>
      <c r="BS13" s="419">
        <v>404</v>
      </c>
      <c r="BT13" s="419">
        <v>1180</v>
      </c>
      <c r="BU13" s="419">
        <v>47393</v>
      </c>
      <c r="BV13" s="419">
        <v>41020</v>
      </c>
      <c r="BW13" s="419">
        <v>25574</v>
      </c>
      <c r="BX13" s="419">
        <v>12169</v>
      </c>
      <c r="BY13" s="419">
        <v>4851</v>
      </c>
      <c r="BZ13" s="116">
        <f>地区別_歯科医療費!D11</f>
        <v>132591</v>
      </c>
    </row>
    <row r="14" spans="2:78" s="82" customFormat="1" ht="13.5" customHeight="1">
      <c r="B14" s="614"/>
      <c r="C14" s="616"/>
      <c r="D14" s="604"/>
      <c r="E14" s="250" t="s">
        <v>140</v>
      </c>
      <c r="F14" s="173">
        <v>17</v>
      </c>
      <c r="G14" s="146">
        <v>9</v>
      </c>
      <c r="H14" s="146">
        <v>477250</v>
      </c>
      <c r="I14" s="147">
        <f t="shared" si="0"/>
        <v>7.8260869565217397E-2</v>
      </c>
      <c r="J14" s="147">
        <f t="shared" si="1"/>
        <v>0.52941176470588236</v>
      </c>
      <c r="K14" s="173">
        <f t="shared" si="2"/>
        <v>53027.777777777781</v>
      </c>
      <c r="L14" s="604"/>
      <c r="M14" s="250" t="s">
        <v>140</v>
      </c>
      <c r="N14" s="137">
        <v>45</v>
      </c>
      <c r="O14" s="146">
        <v>34</v>
      </c>
      <c r="P14" s="146">
        <v>3476720</v>
      </c>
      <c r="Q14" s="147">
        <f t="shared" si="3"/>
        <v>0.11258278145695365</v>
      </c>
      <c r="R14" s="147">
        <f t="shared" si="8"/>
        <v>0.75555555555555554</v>
      </c>
      <c r="S14" s="141">
        <f t="shared" si="9"/>
        <v>102256.4705882353</v>
      </c>
      <c r="T14" s="604"/>
      <c r="U14" s="250" t="s">
        <v>140</v>
      </c>
      <c r="V14" s="137">
        <v>2867</v>
      </c>
      <c r="W14" s="146">
        <v>1878</v>
      </c>
      <c r="X14" s="146">
        <v>142303190</v>
      </c>
      <c r="Y14" s="147">
        <f t="shared" si="10"/>
        <v>3.5071337865092998E-2</v>
      </c>
      <c r="Z14" s="147">
        <f t="shared" si="11"/>
        <v>0.65504011161492848</v>
      </c>
      <c r="AA14" s="141">
        <f t="shared" si="12"/>
        <v>75773.796592119281</v>
      </c>
      <c r="AB14" s="604"/>
      <c r="AC14" s="250" t="s">
        <v>140</v>
      </c>
      <c r="AD14" s="137">
        <v>3232</v>
      </c>
      <c r="AE14" s="146">
        <v>2186</v>
      </c>
      <c r="AF14" s="146">
        <v>186140500</v>
      </c>
      <c r="AG14" s="147">
        <f t="shared" si="24"/>
        <v>4.6525486857507715E-2</v>
      </c>
      <c r="AH14" s="147">
        <f t="shared" si="13"/>
        <v>0.67636138613861385</v>
      </c>
      <c r="AI14" s="141">
        <f t="shared" si="14"/>
        <v>85151.189387008228</v>
      </c>
      <c r="AJ14" s="604"/>
      <c r="AK14" s="250" t="s">
        <v>140</v>
      </c>
      <c r="AL14" s="137">
        <v>2567</v>
      </c>
      <c r="AM14" s="146">
        <v>1558</v>
      </c>
      <c r="AN14" s="146">
        <v>143495940</v>
      </c>
      <c r="AO14" s="147">
        <f t="shared" si="15"/>
        <v>4.8791181260177875E-2</v>
      </c>
      <c r="AP14" s="147">
        <f>IFERROR(AM14/AL14,"-")</f>
        <v>0.60693416439423453</v>
      </c>
      <c r="AQ14" s="141">
        <f t="shared" si="16"/>
        <v>92102.657252888312</v>
      </c>
      <c r="AR14" s="604"/>
      <c r="AS14" s="250" t="s">
        <v>140</v>
      </c>
      <c r="AT14" s="137">
        <v>1258</v>
      </c>
      <c r="AU14" s="146">
        <v>765</v>
      </c>
      <c r="AV14" s="146">
        <v>70970590</v>
      </c>
      <c r="AW14" s="147">
        <f t="shared" si="17"/>
        <v>4.9798203358937636E-2</v>
      </c>
      <c r="AX14" s="147">
        <f t="shared" si="18"/>
        <v>0.60810810810810811</v>
      </c>
      <c r="AY14" s="141">
        <f t="shared" si="19"/>
        <v>92772.013071895431</v>
      </c>
      <c r="AZ14" s="604"/>
      <c r="BA14" s="250" t="s">
        <v>140</v>
      </c>
      <c r="BB14" s="137">
        <v>403</v>
      </c>
      <c r="BC14" s="146">
        <v>238</v>
      </c>
      <c r="BD14" s="146">
        <v>25344790</v>
      </c>
      <c r="BE14" s="147">
        <f t="shared" ref="BE14:BE17" si="27">IFERROR(BC14/$AZ$7,"-")</f>
        <v>3.9679893297765924E-2</v>
      </c>
      <c r="BF14" s="147">
        <f t="shared" si="20"/>
        <v>0.59057071960297769</v>
      </c>
      <c r="BG14" s="141">
        <f t="shared" si="25"/>
        <v>106490.71428571429</v>
      </c>
      <c r="BH14" s="604"/>
      <c r="BI14" s="250" t="s">
        <v>140</v>
      </c>
      <c r="BJ14" s="137">
        <f t="shared" si="5"/>
        <v>10389</v>
      </c>
      <c r="BK14" s="146">
        <f t="shared" si="6"/>
        <v>6668</v>
      </c>
      <c r="BL14" s="146">
        <f t="shared" si="7"/>
        <v>572208980</v>
      </c>
      <c r="BM14" s="147">
        <f t="shared" si="21"/>
        <v>4.3230767235902023E-2</v>
      </c>
      <c r="BN14" s="147">
        <f t="shared" si="22"/>
        <v>0.64183270767157574</v>
      </c>
      <c r="BO14" s="141">
        <f t="shared" si="23"/>
        <v>85814.18416316736</v>
      </c>
      <c r="BR14" s="33" t="s">
        <v>44</v>
      </c>
      <c r="BS14" s="419">
        <v>480</v>
      </c>
      <c r="BT14" s="419">
        <v>1188</v>
      </c>
      <c r="BU14" s="419">
        <v>48776</v>
      </c>
      <c r="BV14" s="419">
        <v>41034</v>
      </c>
      <c r="BW14" s="419">
        <v>26278</v>
      </c>
      <c r="BX14" s="419">
        <v>12549</v>
      </c>
      <c r="BY14" s="419">
        <v>4608</v>
      </c>
      <c r="BZ14" s="116">
        <f>地区別_歯科医療費!D12</f>
        <v>134913</v>
      </c>
    </row>
    <row r="15" spans="2:78" s="82" customFormat="1">
      <c r="B15" s="614"/>
      <c r="C15" s="616"/>
      <c r="D15" s="604"/>
      <c r="E15" s="250" t="s">
        <v>141</v>
      </c>
      <c r="F15" s="173">
        <v>45</v>
      </c>
      <c r="G15" s="146">
        <v>35</v>
      </c>
      <c r="H15" s="146">
        <v>3052090</v>
      </c>
      <c r="I15" s="147">
        <f t="shared" si="0"/>
        <v>0.30434782608695654</v>
      </c>
      <c r="J15" s="147">
        <f t="shared" si="1"/>
        <v>0.77777777777777779</v>
      </c>
      <c r="K15" s="173">
        <f t="shared" si="2"/>
        <v>87202.571428571435</v>
      </c>
      <c r="L15" s="604"/>
      <c r="M15" s="250" t="s">
        <v>141</v>
      </c>
      <c r="N15" s="137">
        <v>111</v>
      </c>
      <c r="O15" s="146">
        <v>70</v>
      </c>
      <c r="P15" s="146">
        <v>4847180</v>
      </c>
      <c r="Q15" s="147">
        <f t="shared" si="3"/>
        <v>0.23178807947019867</v>
      </c>
      <c r="R15" s="147">
        <f t="shared" si="8"/>
        <v>0.63063063063063063</v>
      </c>
      <c r="S15" s="141">
        <f t="shared" si="9"/>
        <v>69245.428571428565</v>
      </c>
      <c r="T15" s="604"/>
      <c r="U15" s="250" t="s">
        <v>141</v>
      </c>
      <c r="V15" s="137">
        <v>20275</v>
      </c>
      <c r="W15" s="146">
        <v>13958</v>
      </c>
      <c r="X15" s="146">
        <v>979573770</v>
      </c>
      <c r="Y15" s="147">
        <f t="shared" si="10"/>
        <v>0.26066333009636217</v>
      </c>
      <c r="Z15" s="147">
        <f t="shared" si="11"/>
        <v>0.68843403205918619</v>
      </c>
      <c r="AA15" s="141">
        <f t="shared" si="12"/>
        <v>70180.095285857577</v>
      </c>
      <c r="AB15" s="604"/>
      <c r="AC15" s="250" t="s">
        <v>141</v>
      </c>
      <c r="AD15" s="137">
        <v>19419</v>
      </c>
      <c r="AE15" s="146">
        <v>13434</v>
      </c>
      <c r="AF15" s="146">
        <v>1033462960</v>
      </c>
      <c r="AG15" s="147">
        <f t="shared" si="24"/>
        <v>0.28592103862934981</v>
      </c>
      <c r="AH15" s="147">
        <f t="shared" si="13"/>
        <v>0.69179669395952414</v>
      </c>
      <c r="AI15" s="141">
        <f t="shared" si="14"/>
        <v>76928.908739020393</v>
      </c>
      <c r="AJ15" s="604"/>
      <c r="AK15" s="250" t="s">
        <v>141</v>
      </c>
      <c r="AL15" s="137">
        <v>12142</v>
      </c>
      <c r="AM15" s="146">
        <v>7774</v>
      </c>
      <c r="AN15" s="146">
        <v>620908290</v>
      </c>
      <c r="AO15" s="147">
        <f t="shared" si="15"/>
        <v>0.24345484153826882</v>
      </c>
      <c r="AP15" s="147">
        <f>IFERROR(AM15/AL15,"-")</f>
        <v>0.64025695931477511</v>
      </c>
      <c r="AQ15" s="141">
        <f t="shared" si="16"/>
        <v>79869.859789040391</v>
      </c>
      <c r="AR15" s="604"/>
      <c r="AS15" s="250" t="s">
        <v>141</v>
      </c>
      <c r="AT15" s="137">
        <v>4710</v>
      </c>
      <c r="AU15" s="146">
        <v>2736</v>
      </c>
      <c r="AV15" s="146">
        <v>230675710</v>
      </c>
      <c r="AW15" s="147">
        <f t="shared" si="17"/>
        <v>0.17810180966020051</v>
      </c>
      <c r="AX15" s="147">
        <f t="shared" si="18"/>
        <v>0.58089171974522291</v>
      </c>
      <c r="AY15" s="141">
        <f t="shared" si="19"/>
        <v>84311.297514619888</v>
      </c>
      <c r="AZ15" s="604"/>
      <c r="BA15" s="250" t="s">
        <v>141</v>
      </c>
      <c r="BB15" s="137">
        <v>1318</v>
      </c>
      <c r="BC15" s="146">
        <v>695</v>
      </c>
      <c r="BD15" s="146">
        <v>60891780</v>
      </c>
      <c r="BE15" s="147">
        <f t="shared" si="27"/>
        <v>0.11587195731910636</v>
      </c>
      <c r="BF15" s="147">
        <f t="shared" si="20"/>
        <v>0.5273141122913505</v>
      </c>
      <c r="BG15" s="141">
        <f t="shared" si="25"/>
        <v>87614.07194244604</v>
      </c>
      <c r="BH15" s="604"/>
      <c r="BI15" s="250" t="s">
        <v>141</v>
      </c>
      <c r="BJ15" s="137">
        <f t="shared" si="5"/>
        <v>58020</v>
      </c>
      <c r="BK15" s="146">
        <f t="shared" si="6"/>
        <v>38702</v>
      </c>
      <c r="BL15" s="146">
        <f t="shared" si="7"/>
        <v>2933411780</v>
      </c>
      <c r="BM15" s="147">
        <f t="shared" si="21"/>
        <v>0.2509173895566707</v>
      </c>
      <c r="BN15" s="147">
        <f t="shared" si="22"/>
        <v>0.66704584625991037</v>
      </c>
      <c r="BO15" s="141">
        <f t="shared" si="23"/>
        <v>75794.836959330263</v>
      </c>
      <c r="BR15" s="33" t="s">
        <v>57</v>
      </c>
      <c r="BS15" s="419">
        <v>905</v>
      </c>
      <c r="BT15" s="419">
        <v>3113</v>
      </c>
      <c r="BU15" s="419">
        <v>119459</v>
      </c>
      <c r="BV15" s="419">
        <v>110261</v>
      </c>
      <c r="BW15" s="419">
        <v>79282</v>
      </c>
      <c r="BX15" s="419">
        <v>39301</v>
      </c>
      <c r="BY15" s="419">
        <v>15269</v>
      </c>
      <c r="BZ15" s="116">
        <f>地区別_歯科医療費!D13</f>
        <v>367590</v>
      </c>
    </row>
    <row r="16" spans="2:78" s="82" customFormat="1">
      <c r="B16" s="614"/>
      <c r="C16" s="616"/>
      <c r="D16" s="604"/>
      <c r="E16" s="250" t="s">
        <v>142</v>
      </c>
      <c r="F16" s="173">
        <v>15</v>
      </c>
      <c r="G16" s="146">
        <v>13</v>
      </c>
      <c r="H16" s="146">
        <v>1039920</v>
      </c>
      <c r="I16" s="147">
        <f t="shared" si="0"/>
        <v>0.11304347826086956</v>
      </c>
      <c r="J16" s="147">
        <f t="shared" si="1"/>
        <v>0.8666666666666667</v>
      </c>
      <c r="K16" s="173">
        <f t="shared" si="2"/>
        <v>79993.846153846156</v>
      </c>
      <c r="L16" s="604"/>
      <c r="M16" s="250" t="s">
        <v>142</v>
      </c>
      <c r="N16" s="137">
        <v>48</v>
      </c>
      <c r="O16" s="146">
        <v>33</v>
      </c>
      <c r="P16" s="146">
        <v>3268730</v>
      </c>
      <c r="Q16" s="147">
        <f t="shared" si="3"/>
        <v>0.10927152317880795</v>
      </c>
      <c r="R16" s="147">
        <f t="shared" si="8"/>
        <v>0.6875</v>
      </c>
      <c r="S16" s="141">
        <f t="shared" si="9"/>
        <v>99052.42424242424</v>
      </c>
      <c r="T16" s="604"/>
      <c r="U16" s="250" t="s">
        <v>142</v>
      </c>
      <c r="V16" s="137">
        <v>2839</v>
      </c>
      <c r="W16" s="146">
        <v>1802</v>
      </c>
      <c r="X16" s="146">
        <v>136373970</v>
      </c>
      <c r="Y16" s="147">
        <f t="shared" si="10"/>
        <v>3.3652050496750581E-2</v>
      </c>
      <c r="Z16" s="147">
        <f t="shared" si="11"/>
        <v>0.6347305389221557</v>
      </c>
      <c r="AA16" s="141">
        <f t="shared" si="12"/>
        <v>75679.228634850166</v>
      </c>
      <c r="AB16" s="604"/>
      <c r="AC16" s="250" t="s">
        <v>142</v>
      </c>
      <c r="AD16" s="137">
        <v>3939</v>
      </c>
      <c r="AE16" s="146">
        <v>2490</v>
      </c>
      <c r="AF16" s="146">
        <v>215926700</v>
      </c>
      <c r="AG16" s="147">
        <f t="shared" si="24"/>
        <v>5.2995636905395341E-2</v>
      </c>
      <c r="AH16" s="147">
        <f t="shared" si="13"/>
        <v>0.6321401370906321</v>
      </c>
      <c r="AI16" s="141">
        <f t="shared" si="14"/>
        <v>86717.55020080322</v>
      </c>
      <c r="AJ16" s="604"/>
      <c r="AK16" s="250" t="s">
        <v>142</v>
      </c>
      <c r="AL16" s="137">
        <v>3705</v>
      </c>
      <c r="AM16" s="146">
        <v>2176</v>
      </c>
      <c r="AN16" s="146">
        <v>191610410</v>
      </c>
      <c r="AO16" s="147">
        <f t="shared" si="15"/>
        <v>6.8144807716397346E-2</v>
      </c>
      <c r="AP16" s="147">
        <f>IFERROR(AM16/AL16,"-")</f>
        <v>0.58731443994601884</v>
      </c>
      <c r="AQ16" s="141">
        <f t="shared" si="16"/>
        <v>88056.254595588238</v>
      </c>
      <c r="AR16" s="604"/>
      <c r="AS16" s="250" t="s">
        <v>142</v>
      </c>
      <c r="AT16" s="137">
        <v>2147</v>
      </c>
      <c r="AU16" s="146">
        <v>1186</v>
      </c>
      <c r="AV16" s="146">
        <v>112301000</v>
      </c>
      <c r="AW16" s="147">
        <f t="shared" si="17"/>
        <v>7.7203489129019656E-2</v>
      </c>
      <c r="AX16" s="147">
        <f t="shared" si="18"/>
        <v>0.55239869585468093</v>
      </c>
      <c r="AY16" s="141">
        <f t="shared" si="19"/>
        <v>94688.87015177065</v>
      </c>
      <c r="AZ16" s="604"/>
      <c r="BA16" s="250" t="s">
        <v>142</v>
      </c>
      <c r="BB16" s="137">
        <v>968</v>
      </c>
      <c r="BC16" s="146">
        <v>483</v>
      </c>
      <c r="BD16" s="146">
        <v>49428870</v>
      </c>
      <c r="BE16" s="147">
        <f t="shared" si="27"/>
        <v>8.052684228076025E-2</v>
      </c>
      <c r="BF16" s="147">
        <f t="shared" si="20"/>
        <v>0.49896694214876031</v>
      </c>
      <c r="BG16" s="141">
        <f t="shared" si="25"/>
        <v>102337.2049689441</v>
      </c>
      <c r="BH16" s="604"/>
      <c r="BI16" s="250" t="s">
        <v>142</v>
      </c>
      <c r="BJ16" s="137">
        <f t="shared" si="5"/>
        <v>13661</v>
      </c>
      <c r="BK16" s="146">
        <f t="shared" si="6"/>
        <v>8183</v>
      </c>
      <c r="BL16" s="146">
        <f t="shared" si="7"/>
        <v>709949600</v>
      </c>
      <c r="BM16" s="147">
        <f t="shared" si="21"/>
        <v>5.3052994644778986E-2</v>
      </c>
      <c r="BN16" s="147">
        <f t="shared" si="22"/>
        <v>0.59900446526608597</v>
      </c>
      <c r="BO16" s="141">
        <f t="shared" si="23"/>
        <v>86759.085909813031</v>
      </c>
      <c r="BR16" s="212" t="s">
        <v>122</v>
      </c>
      <c r="BS16" s="116">
        <v>2443</v>
      </c>
      <c r="BT16" s="116">
        <v>8023</v>
      </c>
      <c r="BU16" s="116">
        <v>462860</v>
      </c>
      <c r="BV16" s="116">
        <v>402345</v>
      </c>
      <c r="BW16" s="116">
        <v>259897</v>
      </c>
      <c r="BX16" s="116">
        <v>121354</v>
      </c>
      <c r="BY16" s="116">
        <v>46223</v>
      </c>
      <c r="BZ16" s="116">
        <f>地区別_歯科医療費!D14</f>
        <v>1303145</v>
      </c>
    </row>
    <row r="17" spans="2:67" s="82" customFormat="1">
      <c r="B17" s="614"/>
      <c r="C17" s="616"/>
      <c r="D17" s="604"/>
      <c r="E17" s="251" t="s">
        <v>135</v>
      </c>
      <c r="F17" s="173">
        <v>16</v>
      </c>
      <c r="G17" s="146">
        <v>12</v>
      </c>
      <c r="H17" s="146">
        <v>1207520</v>
      </c>
      <c r="I17" s="147">
        <f t="shared" si="0"/>
        <v>0.10434782608695652</v>
      </c>
      <c r="J17" s="147">
        <f t="shared" si="1"/>
        <v>0.75</v>
      </c>
      <c r="K17" s="173">
        <f t="shared" si="2"/>
        <v>100626.66666666667</v>
      </c>
      <c r="L17" s="604"/>
      <c r="M17" s="251" t="s">
        <v>135</v>
      </c>
      <c r="N17" s="137">
        <v>26</v>
      </c>
      <c r="O17" s="146">
        <v>16</v>
      </c>
      <c r="P17" s="146">
        <v>1835550</v>
      </c>
      <c r="Q17" s="147">
        <f t="shared" si="3"/>
        <v>5.2980132450331126E-2</v>
      </c>
      <c r="R17" s="147">
        <f t="shared" si="8"/>
        <v>0.61538461538461542</v>
      </c>
      <c r="S17" s="141">
        <f t="shared" si="9"/>
        <v>114721.875</v>
      </c>
      <c r="T17" s="604"/>
      <c r="U17" s="251" t="s">
        <v>135</v>
      </c>
      <c r="V17" s="137">
        <v>5219</v>
      </c>
      <c r="W17" s="146">
        <v>3084</v>
      </c>
      <c r="X17" s="146">
        <v>193918480</v>
      </c>
      <c r="Y17" s="147">
        <f t="shared" si="10"/>
        <v>5.7593187420631957E-2</v>
      </c>
      <c r="Z17" s="147">
        <f t="shared" si="11"/>
        <v>0.59091780034489361</v>
      </c>
      <c r="AA17" s="141">
        <f t="shared" si="12"/>
        <v>62878.884565499349</v>
      </c>
      <c r="AB17" s="604"/>
      <c r="AC17" s="251" t="s">
        <v>135</v>
      </c>
      <c r="AD17" s="137">
        <v>3242</v>
      </c>
      <c r="AE17" s="146">
        <v>1924</v>
      </c>
      <c r="AF17" s="146">
        <v>154213740</v>
      </c>
      <c r="AG17" s="147">
        <f t="shared" si="24"/>
        <v>4.0949239118867727E-2</v>
      </c>
      <c r="AH17" s="147">
        <f t="shared" si="13"/>
        <v>0.59346082665021593</v>
      </c>
      <c r="AI17" s="141">
        <f t="shared" si="14"/>
        <v>80152.671517671522</v>
      </c>
      <c r="AJ17" s="604"/>
      <c r="AK17" s="251" t="s">
        <v>135</v>
      </c>
      <c r="AL17" s="137">
        <v>1824</v>
      </c>
      <c r="AM17" s="146">
        <v>970</v>
      </c>
      <c r="AN17" s="146">
        <v>92424450</v>
      </c>
      <c r="AO17" s="147">
        <f t="shared" si="15"/>
        <v>3.0377051233871979E-2</v>
      </c>
      <c r="AP17" s="147">
        <f>IFERROR(AM17/AL17,"-")</f>
        <v>0.5317982456140351</v>
      </c>
      <c r="AQ17" s="141">
        <f t="shared" si="16"/>
        <v>95282.938144329892</v>
      </c>
      <c r="AR17" s="604"/>
      <c r="AS17" s="251" t="s">
        <v>135</v>
      </c>
      <c r="AT17" s="137">
        <v>957</v>
      </c>
      <c r="AU17" s="146">
        <v>445</v>
      </c>
      <c r="AV17" s="146">
        <v>48647490</v>
      </c>
      <c r="AW17" s="147">
        <f t="shared" si="17"/>
        <v>2.8967582346048692E-2</v>
      </c>
      <c r="AX17" s="147">
        <f t="shared" si="18"/>
        <v>0.46499477533960293</v>
      </c>
      <c r="AY17" s="141">
        <f t="shared" si="19"/>
        <v>109320.20224719102</v>
      </c>
      <c r="AZ17" s="604"/>
      <c r="BA17" s="251" t="s">
        <v>135</v>
      </c>
      <c r="BB17" s="137">
        <v>522</v>
      </c>
      <c r="BC17" s="146">
        <v>247</v>
      </c>
      <c r="BD17" s="146">
        <v>30387030</v>
      </c>
      <c r="BE17" s="147">
        <f t="shared" si="27"/>
        <v>4.1180393464488166E-2</v>
      </c>
      <c r="BF17" s="147">
        <f t="shared" si="20"/>
        <v>0.47318007662835249</v>
      </c>
      <c r="BG17" s="141">
        <f t="shared" si="25"/>
        <v>123024.41295546558</v>
      </c>
      <c r="BH17" s="604"/>
      <c r="BI17" s="251" t="s">
        <v>135</v>
      </c>
      <c r="BJ17" s="137">
        <f t="shared" si="5"/>
        <v>11806</v>
      </c>
      <c r="BK17" s="146">
        <f t="shared" si="6"/>
        <v>6698</v>
      </c>
      <c r="BL17" s="146">
        <f t="shared" si="7"/>
        <v>522634260</v>
      </c>
      <c r="BM17" s="147">
        <f t="shared" si="21"/>
        <v>4.3425266788553053E-2</v>
      </c>
      <c r="BN17" s="147">
        <f t="shared" si="22"/>
        <v>0.56733864136879553</v>
      </c>
      <c r="BO17" s="141">
        <f t="shared" si="23"/>
        <v>78028.405494177365</v>
      </c>
    </row>
    <row r="18" spans="2:67" s="82" customFormat="1">
      <c r="B18" s="614">
        <v>2</v>
      </c>
      <c r="C18" s="615" t="s">
        <v>116</v>
      </c>
      <c r="D18" s="612">
        <f>BS9</f>
        <v>96</v>
      </c>
      <c r="E18" s="252" t="s">
        <v>115</v>
      </c>
      <c r="F18" s="136">
        <v>50</v>
      </c>
      <c r="G18" s="144">
        <v>28</v>
      </c>
      <c r="H18" s="144">
        <v>2156960</v>
      </c>
      <c r="I18" s="145">
        <f t="shared" ref="I18:I28" si="28">IFERROR(G18/$D$18,"-")</f>
        <v>0.29166666666666669</v>
      </c>
      <c r="J18" s="145">
        <f t="shared" si="1"/>
        <v>0.56000000000000005</v>
      </c>
      <c r="K18" s="172">
        <f t="shared" si="2"/>
        <v>77034.28571428571</v>
      </c>
      <c r="L18" s="612">
        <f>BT9</f>
        <v>488</v>
      </c>
      <c r="M18" s="252" t="s">
        <v>115</v>
      </c>
      <c r="N18" s="136">
        <v>254</v>
      </c>
      <c r="O18" s="144">
        <v>145</v>
      </c>
      <c r="P18" s="144">
        <v>13025070</v>
      </c>
      <c r="Q18" s="145">
        <f>IFERROR(O18/$L$18,"-")</f>
        <v>0.29713114754098363</v>
      </c>
      <c r="R18" s="145">
        <f>IFERROR(O18/N18,"-")</f>
        <v>0.57086614173228345</v>
      </c>
      <c r="S18" s="140">
        <f>IFERROR(P18/O18,"-")</f>
        <v>89828.068965517246</v>
      </c>
      <c r="T18" s="612">
        <f>BU9</f>
        <v>42744</v>
      </c>
      <c r="U18" s="252" t="s">
        <v>115</v>
      </c>
      <c r="V18" s="136">
        <v>21148</v>
      </c>
      <c r="W18" s="144">
        <v>13112</v>
      </c>
      <c r="X18" s="144">
        <v>881531260</v>
      </c>
      <c r="Y18" s="145">
        <f>IFERROR(W18/$T$18,"-")</f>
        <v>0.30675650383679581</v>
      </c>
      <c r="Z18" s="145">
        <f t="shared" si="11"/>
        <v>0.62001134859088325</v>
      </c>
      <c r="AA18" s="140">
        <f t="shared" si="12"/>
        <v>67230.877059182429</v>
      </c>
      <c r="AB18" s="612">
        <f>BV9</f>
        <v>36084</v>
      </c>
      <c r="AC18" s="252" t="s">
        <v>115</v>
      </c>
      <c r="AD18" s="136">
        <v>19635</v>
      </c>
      <c r="AE18" s="144">
        <v>12349</v>
      </c>
      <c r="AF18" s="144">
        <v>916710280</v>
      </c>
      <c r="AG18" s="145">
        <f>IFERROR(AE18/$AB$18,"-")</f>
        <v>0.34222924287772977</v>
      </c>
      <c r="AH18" s="145">
        <f t="shared" si="13"/>
        <v>0.62892793481028775</v>
      </c>
      <c r="AI18" s="140">
        <f t="shared" si="14"/>
        <v>74233.563851323997</v>
      </c>
      <c r="AJ18" s="612">
        <f>BW9</f>
        <v>22161</v>
      </c>
      <c r="AK18" s="252" t="s">
        <v>115</v>
      </c>
      <c r="AL18" s="136">
        <v>12052</v>
      </c>
      <c r="AM18" s="144">
        <v>6940</v>
      </c>
      <c r="AN18" s="144">
        <v>523941410</v>
      </c>
      <c r="AO18" s="145">
        <f>IFERROR(AM18/$AJ$18,"-")</f>
        <v>0.31316276341320337</v>
      </c>
      <c r="AP18" s="145">
        <f t="shared" si="26"/>
        <v>0.57583803518088283</v>
      </c>
      <c r="AQ18" s="140">
        <f t="shared" si="16"/>
        <v>75495.880403458214</v>
      </c>
      <c r="AR18" s="612">
        <f>BX9</f>
        <v>10471</v>
      </c>
      <c r="AS18" s="252" t="s">
        <v>115</v>
      </c>
      <c r="AT18" s="136">
        <v>5052</v>
      </c>
      <c r="AU18" s="144">
        <v>2687</v>
      </c>
      <c r="AV18" s="144">
        <v>207237430</v>
      </c>
      <c r="AW18" s="145">
        <f>IFERROR(AU18/$AR$18,"-")</f>
        <v>0.25661350396332727</v>
      </c>
      <c r="AX18" s="145">
        <f t="shared" si="18"/>
        <v>0.53186856690419637</v>
      </c>
      <c r="AY18" s="140">
        <f t="shared" si="19"/>
        <v>77125.950874581322</v>
      </c>
      <c r="AZ18" s="612">
        <f>BY9</f>
        <v>3863</v>
      </c>
      <c r="BA18" s="252" t="s">
        <v>115</v>
      </c>
      <c r="BB18" s="136">
        <v>1508</v>
      </c>
      <c r="BC18" s="144">
        <v>755</v>
      </c>
      <c r="BD18" s="144">
        <v>64992920</v>
      </c>
      <c r="BE18" s="145">
        <f>IFERROR(BC18/$AZ$18,"-")</f>
        <v>0.19544395547501942</v>
      </c>
      <c r="BF18" s="145">
        <f t="shared" si="20"/>
        <v>0.50066312997347484</v>
      </c>
      <c r="BG18" s="140">
        <f t="shared" si="25"/>
        <v>86083.337748344376</v>
      </c>
      <c r="BH18" s="612">
        <f>BZ9</f>
        <v>115907</v>
      </c>
      <c r="BI18" s="252" t="s">
        <v>115</v>
      </c>
      <c r="BJ18" s="136">
        <f t="shared" si="5"/>
        <v>59699</v>
      </c>
      <c r="BK18" s="144">
        <f t="shared" si="6"/>
        <v>36016</v>
      </c>
      <c r="BL18" s="144">
        <f t="shared" si="7"/>
        <v>2609595330</v>
      </c>
      <c r="BM18" s="145">
        <f>IFERROR(BK18/$BH$18,"-")</f>
        <v>0.31073187986920547</v>
      </c>
      <c r="BN18" s="145">
        <f t="shared" si="22"/>
        <v>0.6032931874905777</v>
      </c>
      <c r="BO18" s="140">
        <f t="shared" si="23"/>
        <v>72456.556252776543</v>
      </c>
    </row>
    <row r="19" spans="2:67" s="82" customFormat="1" ht="13.5" customHeight="1">
      <c r="B19" s="614"/>
      <c r="C19" s="616"/>
      <c r="D19" s="604"/>
      <c r="E19" s="253" t="s">
        <v>154</v>
      </c>
      <c r="F19" s="137">
        <v>36</v>
      </c>
      <c r="G19" s="146">
        <v>22</v>
      </c>
      <c r="H19" s="146">
        <v>2065130</v>
      </c>
      <c r="I19" s="147">
        <f t="shared" si="28"/>
        <v>0.22916666666666666</v>
      </c>
      <c r="J19" s="147">
        <f t="shared" si="1"/>
        <v>0.61111111111111116</v>
      </c>
      <c r="K19" s="173">
        <f t="shared" si="2"/>
        <v>93869.545454545456</v>
      </c>
      <c r="L19" s="604"/>
      <c r="M19" s="253" t="s">
        <v>154</v>
      </c>
      <c r="N19" s="137">
        <v>200</v>
      </c>
      <c r="O19" s="146">
        <v>114</v>
      </c>
      <c r="P19" s="146">
        <v>8972590</v>
      </c>
      <c r="Q19" s="147">
        <f>IFERROR(O19/$L$18,"-")</f>
        <v>0.23360655737704919</v>
      </c>
      <c r="R19" s="147">
        <f t="shared" si="8"/>
        <v>0.56999999999999995</v>
      </c>
      <c r="S19" s="141">
        <f t="shared" si="9"/>
        <v>78706.929824561405</v>
      </c>
      <c r="T19" s="604"/>
      <c r="U19" s="253" t="s">
        <v>154</v>
      </c>
      <c r="V19" s="137">
        <v>19943</v>
      </c>
      <c r="W19" s="146">
        <v>12576</v>
      </c>
      <c r="X19" s="146">
        <v>808940470</v>
      </c>
      <c r="Y19" s="147">
        <f t="shared" ref="Y19:Y28" si="29">IFERROR(W19/$T$18,"-")</f>
        <v>0.29421673217293653</v>
      </c>
      <c r="Z19" s="147">
        <f t="shared" si="11"/>
        <v>0.63059720202577341</v>
      </c>
      <c r="AA19" s="141">
        <f t="shared" si="12"/>
        <v>64324.146787531805</v>
      </c>
      <c r="AB19" s="604"/>
      <c r="AC19" s="253" t="s">
        <v>154</v>
      </c>
      <c r="AD19" s="137">
        <v>17106</v>
      </c>
      <c r="AE19" s="146">
        <v>10840</v>
      </c>
      <c r="AF19" s="146">
        <v>783850600</v>
      </c>
      <c r="AG19" s="147">
        <f t="shared" ref="AG19:AG28" si="30">IFERROR(AE19/$AB$18,"-")</f>
        <v>0.30041015408491301</v>
      </c>
      <c r="AH19" s="147">
        <f t="shared" si="13"/>
        <v>0.63369577925873966</v>
      </c>
      <c r="AI19" s="141">
        <f t="shared" si="14"/>
        <v>72310.940959409592</v>
      </c>
      <c r="AJ19" s="604"/>
      <c r="AK19" s="253" t="s">
        <v>154</v>
      </c>
      <c r="AL19" s="137">
        <v>9640</v>
      </c>
      <c r="AM19" s="146">
        <v>5613</v>
      </c>
      <c r="AN19" s="146">
        <v>407889690</v>
      </c>
      <c r="AO19" s="147">
        <f t="shared" ref="AO19:AO28" si="31">IFERROR(AM19/$AJ$18,"-")</f>
        <v>0.25328279409773929</v>
      </c>
      <c r="AP19" s="147">
        <f>IFERROR(AM19/AL19,"-")</f>
        <v>0.58226141078838178</v>
      </c>
      <c r="AQ19" s="141">
        <f t="shared" si="16"/>
        <v>72668.749331908068</v>
      </c>
      <c r="AR19" s="604"/>
      <c r="AS19" s="253" t="s">
        <v>154</v>
      </c>
      <c r="AT19" s="137">
        <v>3579</v>
      </c>
      <c r="AU19" s="146">
        <v>1854</v>
      </c>
      <c r="AV19" s="146">
        <v>135070380</v>
      </c>
      <c r="AW19" s="147">
        <f t="shared" ref="AW19:AW28" si="32">IFERROR(AU19/$AR$18,"-")</f>
        <v>0.17706045267882722</v>
      </c>
      <c r="AX19" s="147">
        <f t="shared" si="18"/>
        <v>0.51802179379715008</v>
      </c>
      <c r="AY19" s="141">
        <f t="shared" si="19"/>
        <v>72853.495145631066</v>
      </c>
      <c r="AZ19" s="604"/>
      <c r="BA19" s="253" t="s">
        <v>154</v>
      </c>
      <c r="BB19" s="137">
        <v>863</v>
      </c>
      <c r="BC19" s="146">
        <v>397</v>
      </c>
      <c r="BD19" s="146">
        <v>30338940</v>
      </c>
      <c r="BE19" s="147">
        <f t="shared" ref="BE19:BE28" si="33">IFERROR(BC19/$AZ$18,"-")</f>
        <v>0.10276986797825524</v>
      </c>
      <c r="BF19" s="147">
        <f t="shared" si="20"/>
        <v>0.46002317497103129</v>
      </c>
      <c r="BG19" s="141">
        <f t="shared" si="25"/>
        <v>76420.50377833753</v>
      </c>
      <c r="BH19" s="604"/>
      <c r="BI19" s="253" t="s">
        <v>154</v>
      </c>
      <c r="BJ19" s="137">
        <f t="shared" si="5"/>
        <v>51367</v>
      </c>
      <c r="BK19" s="146">
        <f t="shared" si="6"/>
        <v>31416</v>
      </c>
      <c r="BL19" s="146">
        <f t="shared" si="7"/>
        <v>2177127800</v>
      </c>
      <c r="BM19" s="147">
        <f t="shared" ref="BM19:BM28" si="34">IFERROR(BK19/$BH$18,"-")</f>
        <v>0.27104488943722121</v>
      </c>
      <c r="BN19" s="147">
        <f t="shared" si="22"/>
        <v>0.61159888644460447</v>
      </c>
      <c r="BO19" s="141">
        <f t="shared" si="23"/>
        <v>69299.968169085812</v>
      </c>
    </row>
    <row r="20" spans="2:67" s="82" customFormat="1" ht="13.5" customHeight="1">
      <c r="B20" s="614"/>
      <c r="C20" s="616"/>
      <c r="D20" s="604"/>
      <c r="E20" s="254" t="s">
        <v>114</v>
      </c>
      <c r="F20" s="137">
        <v>52</v>
      </c>
      <c r="G20" s="146">
        <v>27</v>
      </c>
      <c r="H20" s="146">
        <v>2162000</v>
      </c>
      <c r="I20" s="147">
        <f t="shared" si="28"/>
        <v>0.28125</v>
      </c>
      <c r="J20" s="147">
        <f t="shared" si="1"/>
        <v>0.51923076923076927</v>
      </c>
      <c r="K20" s="173">
        <f t="shared" si="2"/>
        <v>80074.074074074073</v>
      </c>
      <c r="L20" s="604"/>
      <c r="M20" s="254" t="s">
        <v>114</v>
      </c>
      <c r="N20" s="137">
        <v>301</v>
      </c>
      <c r="O20" s="146">
        <v>171</v>
      </c>
      <c r="P20" s="146">
        <v>14802650</v>
      </c>
      <c r="Q20" s="147">
        <f>IFERROR(O20/$L$18,"-")</f>
        <v>0.35040983606557374</v>
      </c>
      <c r="R20" s="147">
        <f t="shared" si="8"/>
        <v>0.56810631229235875</v>
      </c>
      <c r="S20" s="141">
        <f t="shared" si="9"/>
        <v>86565.20467836257</v>
      </c>
      <c r="T20" s="604"/>
      <c r="U20" s="254" t="s">
        <v>114</v>
      </c>
      <c r="V20" s="137">
        <v>25046</v>
      </c>
      <c r="W20" s="146">
        <v>15113</v>
      </c>
      <c r="X20" s="146">
        <v>1006763090</v>
      </c>
      <c r="Y20" s="147">
        <f t="shared" si="29"/>
        <v>0.35357009170877784</v>
      </c>
      <c r="Z20" s="147">
        <f t="shared" si="11"/>
        <v>0.6034097261039687</v>
      </c>
      <c r="AA20" s="141">
        <f t="shared" si="12"/>
        <v>66615.701052074379</v>
      </c>
      <c r="AB20" s="604"/>
      <c r="AC20" s="254" t="s">
        <v>114</v>
      </c>
      <c r="AD20" s="137">
        <v>23571</v>
      </c>
      <c r="AE20" s="146">
        <v>14593</v>
      </c>
      <c r="AF20" s="146">
        <v>1083009290</v>
      </c>
      <c r="AG20" s="147">
        <f t="shared" si="30"/>
        <v>0.40441747034696818</v>
      </c>
      <c r="AH20" s="147">
        <f t="shared" si="13"/>
        <v>0.61910822621017347</v>
      </c>
      <c r="AI20" s="141">
        <f t="shared" si="14"/>
        <v>74214.300692112651</v>
      </c>
      <c r="AJ20" s="604"/>
      <c r="AK20" s="254" t="s">
        <v>114</v>
      </c>
      <c r="AL20" s="137">
        <v>15505</v>
      </c>
      <c r="AM20" s="146">
        <v>8853</v>
      </c>
      <c r="AN20" s="146">
        <v>671458610</v>
      </c>
      <c r="AO20" s="147">
        <f t="shared" si="31"/>
        <v>0.39948558278056046</v>
      </c>
      <c r="AP20" s="147">
        <f>IFERROR(AM20/AL20,"-")</f>
        <v>0.5709771041599484</v>
      </c>
      <c r="AQ20" s="141">
        <f t="shared" si="16"/>
        <v>75845.319100869761</v>
      </c>
      <c r="AR20" s="604"/>
      <c r="AS20" s="254" t="s">
        <v>114</v>
      </c>
      <c r="AT20" s="137">
        <v>7228</v>
      </c>
      <c r="AU20" s="146">
        <v>3823</v>
      </c>
      <c r="AV20" s="146">
        <v>303669900</v>
      </c>
      <c r="AW20" s="147">
        <f t="shared" si="32"/>
        <v>0.36510361952058062</v>
      </c>
      <c r="AX20" s="147">
        <f t="shared" si="18"/>
        <v>0.52891532927504148</v>
      </c>
      <c r="AY20" s="141">
        <f t="shared" si="19"/>
        <v>79432.35678786294</v>
      </c>
      <c r="AZ20" s="604"/>
      <c r="BA20" s="254" t="s">
        <v>114</v>
      </c>
      <c r="BB20" s="137">
        <v>2470</v>
      </c>
      <c r="BC20" s="146">
        <v>1220</v>
      </c>
      <c r="BD20" s="146">
        <v>108669890</v>
      </c>
      <c r="BE20" s="147">
        <f t="shared" si="33"/>
        <v>0.31581672275433603</v>
      </c>
      <c r="BF20" s="147">
        <f t="shared" si="20"/>
        <v>0.49392712550607287</v>
      </c>
      <c r="BG20" s="141">
        <f t="shared" si="25"/>
        <v>89073.680327868846</v>
      </c>
      <c r="BH20" s="604"/>
      <c r="BI20" s="254" t="s">
        <v>114</v>
      </c>
      <c r="BJ20" s="137">
        <f t="shared" si="5"/>
        <v>74173</v>
      </c>
      <c r="BK20" s="146">
        <f t="shared" si="6"/>
        <v>43800</v>
      </c>
      <c r="BL20" s="146">
        <f t="shared" si="7"/>
        <v>3190535430</v>
      </c>
      <c r="BM20" s="147">
        <f t="shared" si="34"/>
        <v>0.37788916976541537</v>
      </c>
      <c r="BN20" s="147">
        <f t="shared" si="22"/>
        <v>0.5905113720626104</v>
      </c>
      <c r="BO20" s="141">
        <f t="shared" si="23"/>
        <v>72843.274657534246</v>
      </c>
    </row>
    <row r="21" spans="2:67" s="82" customFormat="1" ht="13.5" customHeight="1">
      <c r="B21" s="614"/>
      <c r="C21" s="616"/>
      <c r="D21" s="604"/>
      <c r="E21" s="254" t="s">
        <v>123</v>
      </c>
      <c r="F21" s="137">
        <v>18</v>
      </c>
      <c r="G21" s="146">
        <v>13</v>
      </c>
      <c r="H21" s="146">
        <v>1085010</v>
      </c>
      <c r="I21" s="147">
        <f t="shared" si="28"/>
        <v>0.13541666666666666</v>
      </c>
      <c r="J21" s="147">
        <f t="shared" si="1"/>
        <v>0.72222222222222221</v>
      </c>
      <c r="K21" s="173">
        <f t="shared" si="2"/>
        <v>83462.307692307688</v>
      </c>
      <c r="L21" s="604"/>
      <c r="M21" s="254" t="s">
        <v>123</v>
      </c>
      <c r="N21" s="137">
        <v>128</v>
      </c>
      <c r="O21" s="146">
        <v>73</v>
      </c>
      <c r="P21" s="146">
        <v>6312420</v>
      </c>
      <c r="Q21" s="147">
        <f>IFERROR(O21/$L$18,"-")</f>
        <v>0.14959016393442623</v>
      </c>
      <c r="R21" s="147">
        <f t="shared" si="8"/>
        <v>0.5703125</v>
      </c>
      <c r="S21" s="141">
        <f t="shared" si="9"/>
        <v>86471.506849315076</v>
      </c>
      <c r="T21" s="604"/>
      <c r="U21" s="254" t="s">
        <v>123</v>
      </c>
      <c r="V21" s="137">
        <v>8405</v>
      </c>
      <c r="W21" s="146">
        <v>5259</v>
      </c>
      <c r="X21" s="146">
        <v>351360730</v>
      </c>
      <c r="Y21" s="147">
        <f t="shared" si="29"/>
        <v>0.12303481190342504</v>
      </c>
      <c r="Z21" s="147">
        <f t="shared" si="11"/>
        <v>0.62569898869720408</v>
      </c>
      <c r="AA21" s="141">
        <f t="shared" si="12"/>
        <v>66811.319642517585</v>
      </c>
      <c r="AB21" s="604"/>
      <c r="AC21" s="254" t="s">
        <v>123</v>
      </c>
      <c r="AD21" s="137">
        <v>8990</v>
      </c>
      <c r="AE21" s="146">
        <v>5645</v>
      </c>
      <c r="AF21" s="146">
        <v>412463010</v>
      </c>
      <c r="AG21" s="147">
        <f t="shared" si="30"/>
        <v>0.15644052765768762</v>
      </c>
      <c r="AH21" s="147">
        <f t="shared" si="13"/>
        <v>0.62791991101223577</v>
      </c>
      <c r="AI21" s="141">
        <f t="shared" si="14"/>
        <v>73066.96368467671</v>
      </c>
      <c r="AJ21" s="604"/>
      <c r="AK21" s="254" t="s">
        <v>123</v>
      </c>
      <c r="AL21" s="137">
        <v>6308</v>
      </c>
      <c r="AM21" s="146">
        <v>3690</v>
      </c>
      <c r="AN21" s="146">
        <v>271272180</v>
      </c>
      <c r="AO21" s="147">
        <f t="shared" si="31"/>
        <v>0.16650873155543522</v>
      </c>
      <c r="AP21" s="147">
        <f>IFERROR(AM21/AL21,"-")</f>
        <v>0.58497146480659479</v>
      </c>
      <c r="AQ21" s="141">
        <f t="shared" si="16"/>
        <v>73515.495934959356</v>
      </c>
      <c r="AR21" s="604"/>
      <c r="AS21" s="254" t="s">
        <v>123</v>
      </c>
      <c r="AT21" s="137">
        <v>2993</v>
      </c>
      <c r="AU21" s="146">
        <v>1611</v>
      </c>
      <c r="AV21" s="146">
        <v>122562070</v>
      </c>
      <c r="AW21" s="147">
        <f t="shared" si="32"/>
        <v>0.1538535001432528</v>
      </c>
      <c r="AX21" s="147">
        <f t="shared" si="18"/>
        <v>0.53825593050451048</v>
      </c>
      <c r="AY21" s="141">
        <f t="shared" si="19"/>
        <v>76078.255741775298</v>
      </c>
      <c r="AZ21" s="604"/>
      <c r="BA21" s="254" t="s">
        <v>123</v>
      </c>
      <c r="BB21" s="137">
        <v>1049</v>
      </c>
      <c r="BC21" s="146">
        <v>520</v>
      </c>
      <c r="BD21" s="146">
        <v>43772640</v>
      </c>
      <c r="BE21" s="147">
        <f t="shared" si="33"/>
        <v>0.13461040641988092</v>
      </c>
      <c r="BF21" s="147">
        <f t="shared" si="20"/>
        <v>0.49571020019065776</v>
      </c>
      <c r="BG21" s="141">
        <f t="shared" si="25"/>
        <v>84178.153846153844</v>
      </c>
      <c r="BH21" s="604"/>
      <c r="BI21" s="254" t="s">
        <v>123</v>
      </c>
      <c r="BJ21" s="137">
        <f t="shared" si="5"/>
        <v>27891</v>
      </c>
      <c r="BK21" s="146">
        <f t="shared" si="6"/>
        <v>16811</v>
      </c>
      <c r="BL21" s="146">
        <f t="shared" si="7"/>
        <v>1208828060</v>
      </c>
      <c r="BM21" s="147">
        <f t="shared" si="34"/>
        <v>0.14503869481567119</v>
      </c>
      <c r="BN21" s="147">
        <f t="shared" si="22"/>
        <v>0.60273923487863468</v>
      </c>
      <c r="BO21" s="141">
        <f t="shared" si="23"/>
        <v>71906.969246326815</v>
      </c>
    </row>
    <row r="22" spans="2:67" s="82" customFormat="1" ht="13.5" customHeight="1">
      <c r="B22" s="614"/>
      <c r="C22" s="616"/>
      <c r="D22" s="604"/>
      <c r="E22" s="254" t="s">
        <v>137</v>
      </c>
      <c r="F22" s="137">
        <v>27</v>
      </c>
      <c r="G22" s="146">
        <v>14</v>
      </c>
      <c r="H22" s="146">
        <v>1305110</v>
      </c>
      <c r="I22" s="147">
        <f t="shared" si="28"/>
        <v>0.14583333333333334</v>
      </c>
      <c r="J22" s="147">
        <f t="shared" si="1"/>
        <v>0.51851851851851849</v>
      </c>
      <c r="K22" s="173">
        <f t="shared" si="2"/>
        <v>93222.142857142855</v>
      </c>
      <c r="L22" s="604"/>
      <c r="M22" s="254" t="s">
        <v>137</v>
      </c>
      <c r="N22" s="137">
        <v>161</v>
      </c>
      <c r="O22" s="146">
        <v>96</v>
      </c>
      <c r="P22" s="146">
        <v>9260090</v>
      </c>
      <c r="Q22" s="147">
        <f>IFERROR(O22/$L$18,"-")</f>
        <v>0.19672131147540983</v>
      </c>
      <c r="R22" s="147">
        <f t="shared" si="8"/>
        <v>0.59627329192546585</v>
      </c>
      <c r="S22" s="141">
        <f t="shared" si="9"/>
        <v>96459.270833333328</v>
      </c>
      <c r="T22" s="604"/>
      <c r="U22" s="254" t="s">
        <v>137</v>
      </c>
      <c r="V22" s="137">
        <v>9611</v>
      </c>
      <c r="W22" s="146">
        <v>6130</v>
      </c>
      <c r="X22" s="146">
        <v>431755840</v>
      </c>
      <c r="Y22" s="147">
        <f t="shared" si="29"/>
        <v>0.14341194085719633</v>
      </c>
      <c r="Z22" s="147">
        <f t="shared" si="11"/>
        <v>0.63781084174383518</v>
      </c>
      <c r="AA22" s="141">
        <f t="shared" si="12"/>
        <v>70433.252854812396</v>
      </c>
      <c r="AB22" s="604"/>
      <c r="AC22" s="254" t="s">
        <v>137</v>
      </c>
      <c r="AD22" s="137">
        <v>10570</v>
      </c>
      <c r="AE22" s="146">
        <v>6709</v>
      </c>
      <c r="AF22" s="146">
        <v>502457630</v>
      </c>
      <c r="AG22" s="147">
        <f t="shared" si="30"/>
        <v>0.18592728078926948</v>
      </c>
      <c r="AH22" s="147">
        <f t="shared" si="13"/>
        <v>0.63472090823084204</v>
      </c>
      <c r="AI22" s="141">
        <f t="shared" si="14"/>
        <v>74893.073483380533</v>
      </c>
      <c r="AJ22" s="604"/>
      <c r="AK22" s="254" t="s">
        <v>137</v>
      </c>
      <c r="AL22" s="137">
        <v>7388</v>
      </c>
      <c r="AM22" s="146">
        <v>4401</v>
      </c>
      <c r="AN22" s="146">
        <v>342204490</v>
      </c>
      <c r="AO22" s="147">
        <f t="shared" si="31"/>
        <v>0.19859212129416542</v>
      </c>
      <c r="AP22" s="147">
        <f t="shared" si="26"/>
        <v>0.59569572279371952</v>
      </c>
      <c r="AQ22" s="141">
        <f t="shared" si="16"/>
        <v>77756.07589184276</v>
      </c>
      <c r="AR22" s="604"/>
      <c r="AS22" s="254" t="s">
        <v>137</v>
      </c>
      <c r="AT22" s="137">
        <v>3477</v>
      </c>
      <c r="AU22" s="146">
        <v>1928</v>
      </c>
      <c r="AV22" s="146">
        <v>157002600</v>
      </c>
      <c r="AW22" s="147">
        <f t="shared" si="32"/>
        <v>0.18412759048801453</v>
      </c>
      <c r="AX22" s="147">
        <f t="shared" si="18"/>
        <v>0.55450100661489787</v>
      </c>
      <c r="AY22" s="141">
        <f t="shared" si="19"/>
        <v>81432.883817427384</v>
      </c>
      <c r="AZ22" s="604"/>
      <c r="BA22" s="254" t="s">
        <v>137</v>
      </c>
      <c r="BB22" s="137">
        <v>1074</v>
      </c>
      <c r="BC22" s="146">
        <v>538</v>
      </c>
      <c r="BD22" s="146">
        <v>47800300</v>
      </c>
      <c r="BE22" s="147">
        <f t="shared" si="33"/>
        <v>0.13926999741133833</v>
      </c>
      <c r="BF22" s="147">
        <f t="shared" si="20"/>
        <v>0.5009310986964618</v>
      </c>
      <c r="BG22" s="141">
        <f t="shared" si="25"/>
        <v>88848.141263940517</v>
      </c>
      <c r="BH22" s="604"/>
      <c r="BI22" s="254" t="s">
        <v>137</v>
      </c>
      <c r="BJ22" s="137">
        <f t="shared" si="5"/>
        <v>32308</v>
      </c>
      <c r="BK22" s="146">
        <f t="shared" si="6"/>
        <v>19816</v>
      </c>
      <c r="BL22" s="146">
        <f t="shared" si="7"/>
        <v>1491786060</v>
      </c>
      <c r="BM22" s="147">
        <f t="shared" si="34"/>
        <v>0.17096465269569569</v>
      </c>
      <c r="BN22" s="147">
        <f t="shared" si="22"/>
        <v>0.6133465395567661</v>
      </c>
      <c r="BO22" s="141">
        <f t="shared" si="23"/>
        <v>75281.896447315303</v>
      </c>
    </row>
    <row r="23" spans="2:67" s="82" customFormat="1">
      <c r="B23" s="614"/>
      <c r="C23" s="616"/>
      <c r="D23" s="604"/>
      <c r="E23" s="254" t="s">
        <v>138</v>
      </c>
      <c r="F23" s="137">
        <v>12</v>
      </c>
      <c r="G23" s="146">
        <v>8</v>
      </c>
      <c r="H23" s="146">
        <v>501840</v>
      </c>
      <c r="I23" s="147">
        <f t="shared" si="28"/>
        <v>8.3333333333333329E-2</v>
      </c>
      <c r="J23" s="147">
        <f t="shared" si="1"/>
        <v>0.66666666666666663</v>
      </c>
      <c r="K23" s="173">
        <f t="shared" si="2"/>
        <v>62730</v>
      </c>
      <c r="L23" s="604"/>
      <c r="M23" s="254" t="s">
        <v>138</v>
      </c>
      <c r="N23" s="137">
        <v>66</v>
      </c>
      <c r="O23" s="146">
        <v>38</v>
      </c>
      <c r="P23" s="146">
        <v>2948520</v>
      </c>
      <c r="Q23" s="147">
        <f t="shared" ref="Q23:Q28" si="35">IFERROR(O23/$L$18,"-")</f>
        <v>7.7868852459016397E-2</v>
      </c>
      <c r="R23" s="147">
        <f t="shared" si="8"/>
        <v>0.5757575757575758</v>
      </c>
      <c r="S23" s="141">
        <f t="shared" si="9"/>
        <v>77592.631578947374</v>
      </c>
      <c r="T23" s="604"/>
      <c r="U23" s="254" t="s">
        <v>138</v>
      </c>
      <c r="V23" s="137">
        <v>4843</v>
      </c>
      <c r="W23" s="146">
        <v>3202</v>
      </c>
      <c r="X23" s="146">
        <v>216523360</v>
      </c>
      <c r="Y23" s="147">
        <f t="shared" si="29"/>
        <v>7.4911098633726372E-2</v>
      </c>
      <c r="Z23" s="147">
        <f t="shared" si="11"/>
        <v>0.66116043774519928</v>
      </c>
      <c r="AA23" s="141">
        <f t="shared" si="12"/>
        <v>67621.286695815113</v>
      </c>
      <c r="AB23" s="604"/>
      <c r="AC23" s="254" t="s">
        <v>138</v>
      </c>
      <c r="AD23" s="137">
        <v>4725</v>
      </c>
      <c r="AE23" s="146">
        <v>3136</v>
      </c>
      <c r="AF23" s="146">
        <v>226762920</v>
      </c>
      <c r="AG23" s="147">
        <f t="shared" si="30"/>
        <v>8.6908325019399185E-2</v>
      </c>
      <c r="AH23" s="147">
        <f t="shared" si="13"/>
        <v>0.66370370370370368</v>
      </c>
      <c r="AI23" s="141">
        <f t="shared" si="14"/>
        <v>72309.604591836731</v>
      </c>
      <c r="AJ23" s="604"/>
      <c r="AK23" s="254" t="s">
        <v>138</v>
      </c>
      <c r="AL23" s="137">
        <v>2663</v>
      </c>
      <c r="AM23" s="146">
        <v>1642</v>
      </c>
      <c r="AN23" s="146">
        <v>117267850</v>
      </c>
      <c r="AO23" s="147">
        <f t="shared" si="31"/>
        <v>7.4094129326293945E-2</v>
      </c>
      <c r="AP23" s="147">
        <f t="shared" si="26"/>
        <v>0.61659782200525726</v>
      </c>
      <c r="AQ23" s="141">
        <f t="shared" si="16"/>
        <v>71417.691839220468</v>
      </c>
      <c r="AR23" s="604"/>
      <c r="AS23" s="254" t="s">
        <v>138</v>
      </c>
      <c r="AT23" s="137">
        <v>994</v>
      </c>
      <c r="AU23" s="146">
        <v>551</v>
      </c>
      <c r="AV23" s="146">
        <v>39221220</v>
      </c>
      <c r="AW23" s="147">
        <f t="shared" si="32"/>
        <v>5.2621526119759336E-2</v>
      </c>
      <c r="AX23" s="147">
        <f t="shared" si="18"/>
        <v>0.55432595573440646</v>
      </c>
      <c r="AY23" s="141">
        <f t="shared" si="19"/>
        <v>71181.887477313969</v>
      </c>
      <c r="AZ23" s="604"/>
      <c r="BA23" s="254" t="s">
        <v>138</v>
      </c>
      <c r="BB23" s="137">
        <v>226</v>
      </c>
      <c r="BC23" s="146">
        <v>118</v>
      </c>
      <c r="BD23" s="146">
        <v>8707180</v>
      </c>
      <c r="BE23" s="147">
        <f t="shared" si="33"/>
        <v>3.0546207610665285E-2</v>
      </c>
      <c r="BF23" s="147">
        <f t="shared" si="20"/>
        <v>0.52212389380530977</v>
      </c>
      <c r="BG23" s="141">
        <f t="shared" si="25"/>
        <v>73789.661016949147</v>
      </c>
      <c r="BH23" s="604"/>
      <c r="BI23" s="254" t="s">
        <v>138</v>
      </c>
      <c r="BJ23" s="137">
        <f t="shared" si="5"/>
        <v>13529</v>
      </c>
      <c r="BK23" s="146">
        <f t="shared" si="6"/>
        <v>8695</v>
      </c>
      <c r="BL23" s="146">
        <f t="shared" si="7"/>
        <v>611932890</v>
      </c>
      <c r="BM23" s="147">
        <f t="shared" si="34"/>
        <v>7.5017039523065904E-2</v>
      </c>
      <c r="BN23" s="147">
        <f t="shared" si="22"/>
        <v>0.64269347327962156</v>
      </c>
      <c r="BO23" s="141">
        <f t="shared" si="23"/>
        <v>70377.560667050027</v>
      </c>
    </row>
    <row r="24" spans="2:67" s="82" customFormat="1">
      <c r="B24" s="614"/>
      <c r="C24" s="616"/>
      <c r="D24" s="604"/>
      <c r="E24" s="254" t="s">
        <v>139</v>
      </c>
      <c r="F24" s="137">
        <v>12</v>
      </c>
      <c r="G24" s="146">
        <v>7</v>
      </c>
      <c r="H24" s="146">
        <v>382290</v>
      </c>
      <c r="I24" s="147">
        <f t="shared" si="28"/>
        <v>7.2916666666666671E-2</v>
      </c>
      <c r="J24" s="147">
        <f t="shared" si="1"/>
        <v>0.58333333333333337</v>
      </c>
      <c r="K24" s="173">
        <f t="shared" si="2"/>
        <v>54612.857142857145</v>
      </c>
      <c r="L24" s="604"/>
      <c r="M24" s="254" t="s">
        <v>139</v>
      </c>
      <c r="N24" s="137">
        <v>65</v>
      </c>
      <c r="O24" s="146">
        <v>34</v>
      </c>
      <c r="P24" s="146">
        <v>2915240</v>
      </c>
      <c r="Q24" s="147">
        <f t="shared" si="35"/>
        <v>6.9672131147540978E-2</v>
      </c>
      <c r="R24" s="147">
        <f t="shared" si="8"/>
        <v>0.52307692307692311</v>
      </c>
      <c r="S24" s="141">
        <f t="shared" si="9"/>
        <v>85742.352941176476</v>
      </c>
      <c r="T24" s="604"/>
      <c r="U24" s="254" t="s">
        <v>139</v>
      </c>
      <c r="V24" s="137">
        <v>2300</v>
      </c>
      <c r="W24" s="146">
        <v>1289</v>
      </c>
      <c r="X24" s="146">
        <v>85151530</v>
      </c>
      <c r="Y24" s="147">
        <f t="shared" si="29"/>
        <v>3.0156279243870484E-2</v>
      </c>
      <c r="Z24" s="147">
        <f t="shared" si="11"/>
        <v>0.56043478260869561</v>
      </c>
      <c r="AA24" s="141">
        <f t="shared" si="12"/>
        <v>66060.147401086113</v>
      </c>
      <c r="AB24" s="604"/>
      <c r="AC24" s="254" t="s">
        <v>139</v>
      </c>
      <c r="AD24" s="137">
        <v>2637</v>
      </c>
      <c r="AE24" s="146">
        <v>1516</v>
      </c>
      <c r="AF24" s="146">
        <v>113138830</v>
      </c>
      <c r="AG24" s="147">
        <f t="shared" si="30"/>
        <v>4.2013080589735061E-2</v>
      </c>
      <c r="AH24" s="147">
        <f t="shared" si="13"/>
        <v>0.5748957148274555</v>
      </c>
      <c r="AI24" s="141">
        <f t="shared" si="14"/>
        <v>74629.835092348279</v>
      </c>
      <c r="AJ24" s="604"/>
      <c r="AK24" s="254" t="s">
        <v>139</v>
      </c>
      <c r="AL24" s="137">
        <v>2273</v>
      </c>
      <c r="AM24" s="146">
        <v>1232</v>
      </c>
      <c r="AN24" s="146">
        <v>88831310</v>
      </c>
      <c r="AO24" s="147">
        <f t="shared" si="31"/>
        <v>5.5593159153467804E-2</v>
      </c>
      <c r="AP24" s="147">
        <f t="shared" si="26"/>
        <v>0.54201495820501544</v>
      </c>
      <c r="AQ24" s="141">
        <f t="shared" si="16"/>
        <v>72103.336038961046</v>
      </c>
      <c r="AR24" s="604"/>
      <c r="AS24" s="254" t="s">
        <v>139</v>
      </c>
      <c r="AT24" s="137">
        <v>1317</v>
      </c>
      <c r="AU24" s="146">
        <v>718</v>
      </c>
      <c r="AV24" s="146">
        <v>52868860</v>
      </c>
      <c r="AW24" s="147">
        <f t="shared" si="32"/>
        <v>6.8570337121573871E-2</v>
      </c>
      <c r="AX24" s="147">
        <f t="shared" si="18"/>
        <v>0.54517843583902814</v>
      </c>
      <c r="AY24" s="141">
        <f t="shared" si="19"/>
        <v>73633.509749303616</v>
      </c>
      <c r="AZ24" s="604"/>
      <c r="BA24" s="254" t="s">
        <v>139</v>
      </c>
      <c r="BB24" s="137">
        <v>535</v>
      </c>
      <c r="BC24" s="146">
        <v>256</v>
      </c>
      <c r="BD24" s="146">
        <v>20097410</v>
      </c>
      <c r="BE24" s="147">
        <f t="shared" si="33"/>
        <v>6.6269738545172152E-2</v>
      </c>
      <c r="BF24" s="147">
        <f t="shared" si="20"/>
        <v>0.47850467289719628</v>
      </c>
      <c r="BG24" s="141">
        <f t="shared" si="25"/>
        <v>78505.5078125</v>
      </c>
      <c r="BH24" s="604"/>
      <c r="BI24" s="254" t="s">
        <v>139</v>
      </c>
      <c r="BJ24" s="137">
        <f t="shared" si="5"/>
        <v>9139</v>
      </c>
      <c r="BK24" s="146">
        <f t="shared" si="6"/>
        <v>5052</v>
      </c>
      <c r="BL24" s="146">
        <f t="shared" si="7"/>
        <v>363385470</v>
      </c>
      <c r="BM24" s="147">
        <f t="shared" si="34"/>
        <v>4.3586668622257498E-2</v>
      </c>
      <c r="BN24" s="147">
        <f t="shared" si="22"/>
        <v>0.55279571069044753</v>
      </c>
      <c r="BO24" s="141">
        <f t="shared" si="23"/>
        <v>71929.032066508313</v>
      </c>
    </row>
    <row r="25" spans="2:67" s="82" customFormat="1" ht="13.5" customHeight="1">
      <c r="B25" s="614"/>
      <c r="C25" s="616"/>
      <c r="D25" s="604"/>
      <c r="E25" s="254" t="s">
        <v>140</v>
      </c>
      <c r="F25" s="137">
        <v>17</v>
      </c>
      <c r="G25" s="146">
        <v>13</v>
      </c>
      <c r="H25" s="146">
        <v>805620</v>
      </c>
      <c r="I25" s="147">
        <f t="shared" si="28"/>
        <v>0.13541666666666666</v>
      </c>
      <c r="J25" s="147">
        <f t="shared" si="1"/>
        <v>0.76470588235294112</v>
      </c>
      <c r="K25" s="173">
        <f t="shared" si="2"/>
        <v>61970.769230769234</v>
      </c>
      <c r="L25" s="604"/>
      <c r="M25" s="254" t="s">
        <v>140</v>
      </c>
      <c r="N25" s="137">
        <v>54</v>
      </c>
      <c r="O25" s="146">
        <v>39</v>
      </c>
      <c r="P25" s="146">
        <v>3978820</v>
      </c>
      <c r="Q25" s="147">
        <f t="shared" si="35"/>
        <v>7.9918032786885251E-2</v>
      </c>
      <c r="R25" s="147">
        <f t="shared" si="8"/>
        <v>0.72222222222222221</v>
      </c>
      <c r="S25" s="141">
        <f t="shared" si="9"/>
        <v>102021.02564102564</v>
      </c>
      <c r="T25" s="604"/>
      <c r="U25" s="254" t="s">
        <v>140</v>
      </c>
      <c r="V25" s="137">
        <v>2391</v>
      </c>
      <c r="W25" s="146">
        <v>1531</v>
      </c>
      <c r="X25" s="146">
        <v>107878940</v>
      </c>
      <c r="Y25" s="147">
        <f t="shared" si="29"/>
        <v>3.5817892569717388E-2</v>
      </c>
      <c r="Z25" s="147">
        <f t="shared" si="11"/>
        <v>0.64031785863655377</v>
      </c>
      <c r="AA25" s="141">
        <f t="shared" si="12"/>
        <v>70463.056825604173</v>
      </c>
      <c r="AB25" s="604"/>
      <c r="AC25" s="254" t="s">
        <v>140</v>
      </c>
      <c r="AD25" s="137">
        <v>2482</v>
      </c>
      <c r="AE25" s="146">
        <v>1602</v>
      </c>
      <c r="AF25" s="146">
        <v>124760320</v>
      </c>
      <c r="AG25" s="147">
        <f t="shared" si="30"/>
        <v>4.4396408380445625E-2</v>
      </c>
      <c r="AH25" s="147">
        <f t="shared" si="13"/>
        <v>0.64544721998388399</v>
      </c>
      <c r="AI25" s="141">
        <f t="shared" si="14"/>
        <v>77877.852684144818</v>
      </c>
      <c r="AJ25" s="604"/>
      <c r="AK25" s="254" t="s">
        <v>140</v>
      </c>
      <c r="AL25" s="137">
        <v>1866</v>
      </c>
      <c r="AM25" s="146">
        <v>1135</v>
      </c>
      <c r="AN25" s="146">
        <v>94746350</v>
      </c>
      <c r="AO25" s="147">
        <f t="shared" si="31"/>
        <v>5.1216100356482108E-2</v>
      </c>
      <c r="AP25" s="147">
        <f t="shared" si="26"/>
        <v>0.60825294748124326</v>
      </c>
      <c r="AQ25" s="141">
        <f t="shared" si="16"/>
        <v>83476.960352422902</v>
      </c>
      <c r="AR25" s="604"/>
      <c r="AS25" s="254" t="s">
        <v>140</v>
      </c>
      <c r="AT25" s="137">
        <v>887</v>
      </c>
      <c r="AU25" s="146">
        <v>539</v>
      </c>
      <c r="AV25" s="146">
        <v>48067320</v>
      </c>
      <c r="AW25" s="147">
        <f t="shared" si="32"/>
        <v>5.1475503772323558E-2</v>
      </c>
      <c r="AX25" s="147">
        <f t="shared" si="18"/>
        <v>0.60766629086809465</v>
      </c>
      <c r="AY25" s="141">
        <f t="shared" si="19"/>
        <v>89178.7012987013</v>
      </c>
      <c r="AZ25" s="604"/>
      <c r="BA25" s="254" t="s">
        <v>140</v>
      </c>
      <c r="BB25" s="137">
        <v>238</v>
      </c>
      <c r="BC25" s="146">
        <v>140</v>
      </c>
      <c r="BD25" s="146">
        <v>14094020</v>
      </c>
      <c r="BE25" s="147">
        <f t="shared" si="33"/>
        <v>3.6241263266891019E-2</v>
      </c>
      <c r="BF25" s="147">
        <f t="shared" si="20"/>
        <v>0.58823529411764708</v>
      </c>
      <c r="BG25" s="141">
        <f t="shared" si="25"/>
        <v>100671.57142857143</v>
      </c>
      <c r="BH25" s="604"/>
      <c r="BI25" s="254" t="s">
        <v>140</v>
      </c>
      <c r="BJ25" s="137">
        <f t="shared" si="5"/>
        <v>7935</v>
      </c>
      <c r="BK25" s="146">
        <f t="shared" si="6"/>
        <v>4999</v>
      </c>
      <c r="BL25" s="146">
        <f t="shared" si="7"/>
        <v>394331390</v>
      </c>
      <c r="BM25" s="147">
        <f t="shared" si="34"/>
        <v>4.3129405471628114E-2</v>
      </c>
      <c r="BN25" s="147">
        <f t="shared" si="22"/>
        <v>0.62999369880277256</v>
      </c>
      <c r="BO25" s="141">
        <f t="shared" si="23"/>
        <v>78882.054410882178</v>
      </c>
    </row>
    <row r="26" spans="2:67" s="82" customFormat="1">
      <c r="B26" s="614"/>
      <c r="C26" s="616"/>
      <c r="D26" s="604"/>
      <c r="E26" s="254" t="s">
        <v>141</v>
      </c>
      <c r="F26" s="137">
        <v>28</v>
      </c>
      <c r="G26" s="146">
        <v>13</v>
      </c>
      <c r="H26" s="146">
        <v>727040</v>
      </c>
      <c r="I26" s="147">
        <f t="shared" si="28"/>
        <v>0.13541666666666666</v>
      </c>
      <c r="J26" s="147">
        <f t="shared" si="1"/>
        <v>0.4642857142857143</v>
      </c>
      <c r="K26" s="173">
        <f t="shared" si="2"/>
        <v>55926.153846153844</v>
      </c>
      <c r="L26" s="604"/>
      <c r="M26" s="254" t="s">
        <v>141</v>
      </c>
      <c r="N26" s="137">
        <v>169</v>
      </c>
      <c r="O26" s="146">
        <v>109</v>
      </c>
      <c r="P26" s="146">
        <v>9471560</v>
      </c>
      <c r="Q26" s="147">
        <f t="shared" si="35"/>
        <v>0.22336065573770492</v>
      </c>
      <c r="R26" s="147">
        <f t="shared" si="8"/>
        <v>0.6449704142011834</v>
      </c>
      <c r="S26" s="141">
        <f t="shared" si="9"/>
        <v>86895.045871559632</v>
      </c>
      <c r="T26" s="604"/>
      <c r="U26" s="254" t="s">
        <v>141</v>
      </c>
      <c r="V26" s="137">
        <v>16534</v>
      </c>
      <c r="W26" s="146">
        <v>10855</v>
      </c>
      <c r="X26" s="146">
        <v>738222290</v>
      </c>
      <c r="Y26" s="147">
        <f t="shared" si="29"/>
        <v>0.25395377128953772</v>
      </c>
      <c r="Z26" s="147">
        <f t="shared" si="11"/>
        <v>0.65652594653441398</v>
      </c>
      <c r="AA26" s="141">
        <f t="shared" si="12"/>
        <v>68007.580838323353</v>
      </c>
      <c r="AB26" s="604"/>
      <c r="AC26" s="254" t="s">
        <v>141</v>
      </c>
      <c r="AD26" s="137">
        <v>15099</v>
      </c>
      <c r="AE26" s="146">
        <v>9942</v>
      </c>
      <c r="AF26" s="146">
        <v>721790080</v>
      </c>
      <c r="AG26" s="147">
        <f t="shared" si="30"/>
        <v>0.27552377785167942</v>
      </c>
      <c r="AH26" s="147">
        <f t="shared" si="13"/>
        <v>0.65845420226505069</v>
      </c>
      <c r="AI26" s="141">
        <f t="shared" si="14"/>
        <v>72600.088513377588</v>
      </c>
      <c r="AJ26" s="604"/>
      <c r="AK26" s="254" t="s">
        <v>141</v>
      </c>
      <c r="AL26" s="137">
        <v>8675</v>
      </c>
      <c r="AM26" s="146">
        <v>5317</v>
      </c>
      <c r="AN26" s="146">
        <v>392139700</v>
      </c>
      <c r="AO26" s="147">
        <f t="shared" si="31"/>
        <v>0.2399259961193087</v>
      </c>
      <c r="AP26" s="147">
        <f t="shared" si="26"/>
        <v>0.61291066282420748</v>
      </c>
      <c r="AQ26" s="141">
        <f t="shared" si="16"/>
        <v>73752.05943201053</v>
      </c>
      <c r="AR26" s="604"/>
      <c r="AS26" s="254" t="s">
        <v>141</v>
      </c>
      <c r="AT26" s="137">
        <v>3227</v>
      </c>
      <c r="AU26" s="146">
        <v>1829</v>
      </c>
      <c r="AV26" s="146">
        <v>134032050</v>
      </c>
      <c r="AW26" s="147">
        <f t="shared" si="32"/>
        <v>0.17467290612166939</v>
      </c>
      <c r="AX26" s="147">
        <f t="shared" si="18"/>
        <v>0.56678029129222185</v>
      </c>
      <c r="AY26" s="141">
        <f t="shared" si="19"/>
        <v>73281.601968288684</v>
      </c>
      <c r="AZ26" s="604"/>
      <c r="BA26" s="254" t="s">
        <v>141</v>
      </c>
      <c r="BB26" s="137">
        <v>875</v>
      </c>
      <c r="BC26" s="146">
        <v>462</v>
      </c>
      <c r="BD26" s="146">
        <v>38025500</v>
      </c>
      <c r="BE26" s="147">
        <f t="shared" si="33"/>
        <v>0.11959616878074036</v>
      </c>
      <c r="BF26" s="147">
        <f t="shared" si="20"/>
        <v>0.52800000000000002</v>
      </c>
      <c r="BG26" s="141">
        <f t="shared" si="25"/>
        <v>82306.27705627706</v>
      </c>
      <c r="BH26" s="604"/>
      <c r="BI26" s="254" t="s">
        <v>141</v>
      </c>
      <c r="BJ26" s="137">
        <f t="shared" si="5"/>
        <v>44607</v>
      </c>
      <c r="BK26" s="146">
        <f t="shared" si="6"/>
        <v>28527</v>
      </c>
      <c r="BL26" s="146">
        <f t="shared" si="7"/>
        <v>2034408220</v>
      </c>
      <c r="BM26" s="147">
        <f t="shared" si="34"/>
        <v>0.24611973392461198</v>
      </c>
      <c r="BN26" s="147">
        <f t="shared" si="22"/>
        <v>0.63951846122805833</v>
      </c>
      <c r="BO26" s="141">
        <f t="shared" si="23"/>
        <v>71315.182809268415</v>
      </c>
    </row>
    <row r="27" spans="2:67" s="82" customFormat="1">
      <c r="B27" s="614"/>
      <c r="C27" s="616"/>
      <c r="D27" s="604"/>
      <c r="E27" s="254" t="s">
        <v>142</v>
      </c>
      <c r="F27" s="137">
        <v>13</v>
      </c>
      <c r="G27" s="146">
        <v>9</v>
      </c>
      <c r="H27" s="146">
        <v>480020</v>
      </c>
      <c r="I27" s="147">
        <f t="shared" si="28"/>
        <v>9.375E-2</v>
      </c>
      <c r="J27" s="147">
        <f t="shared" si="1"/>
        <v>0.69230769230769229</v>
      </c>
      <c r="K27" s="173">
        <f t="shared" si="2"/>
        <v>53335.555555555555</v>
      </c>
      <c r="L27" s="604"/>
      <c r="M27" s="254" t="s">
        <v>142</v>
      </c>
      <c r="N27" s="137">
        <v>51</v>
      </c>
      <c r="O27" s="146">
        <v>31</v>
      </c>
      <c r="P27" s="146">
        <v>3421770</v>
      </c>
      <c r="Q27" s="147">
        <f t="shared" si="35"/>
        <v>6.3524590163934427E-2</v>
      </c>
      <c r="R27" s="147">
        <f t="shared" si="8"/>
        <v>0.60784313725490191</v>
      </c>
      <c r="S27" s="141">
        <f t="shared" si="9"/>
        <v>110379.67741935483</v>
      </c>
      <c r="T27" s="604"/>
      <c r="U27" s="254" t="s">
        <v>142</v>
      </c>
      <c r="V27" s="137">
        <v>2327</v>
      </c>
      <c r="W27" s="146">
        <v>1454</v>
      </c>
      <c r="X27" s="146">
        <v>108040250</v>
      </c>
      <c r="Y27" s="147">
        <f t="shared" si="29"/>
        <v>3.4016470147857011E-2</v>
      </c>
      <c r="Z27" s="147">
        <f t="shared" si="11"/>
        <v>0.62483884830253544</v>
      </c>
      <c r="AA27" s="141">
        <f t="shared" si="12"/>
        <v>74305.536451169188</v>
      </c>
      <c r="AB27" s="604"/>
      <c r="AC27" s="254" t="s">
        <v>142</v>
      </c>
      <c r="AD27" s="137">
        <v>3104</v>
      </c>
      <c r="AE27" s="146">
        <v>1879</v>
      </c>
      <c r="AF27" s="146">
        <v>144400490</v>
      </c>
      <c r="AG27" s="147">
        <f t="shared" si="30"/>
        <v>5.2072940915641283E-2</v>
      </c>
      <c r="AH27" s="147">
        <f t="shared" si="13"/>
        <v>0.60534793814432986</v>
      </c>
      <c r="AI27" s="141">
        <f t="shared" si="14"/>
        <v>76849.648749334752</v>
      </c>
      <c r="AJ27" s="604"/>
      <c r="AK27" s="254" t="s">
        <v>142</v>
      </c>
      <c r="AL27" s="137">
        <v>2622</v>
      </c>
      <c r="AM27" s="146">
        <v>1541</v>
      </c>
      <c r="AN27" s="146">
        <v>121785910</v>
      </c>
      <c r="AO27" s="147">
        <f t="shared" si="31"/>
        <v>6.9536573259329451E-2</v>
      </c>
      <c r="AP27" s="147">
        <f t="shared" si="26"/>
        <v>0.58771929824561409</v>
      </c>
      <c r="AQ27" s="141">
        <f t="shared" si="16"/>
        <v>79030.441271901364</v>
      </c>
      <c r="AR27" s="604"/>
      <c r="AS27" s="254" t="s">
        <v>142</v>
      </c>
      <c r="AT27" s="137">
        <v>1594</v>
      </c>
      <c r="AU27" s="146">
        <v>908</v>
      </c>
      <c r="AV27" s="146">
        <v>75039150</v>
      </c>
      <c r="AW27" s="147">
        <f t="shared" si="32"/>
        <v>8.6715690955973646E-2</v>
      </c>
      <c r="AX27" s="147">
        <f t="shared" si="18"/>
        <v>0.56963613550815562</v>
      </c>
      <c r="AY27" s="141">
        <f t="shared" si="19"/>
        <v>82642.235682819388</v>
      </c>
      <c r="AZ27" s="604"/>
      <c r="BA27" s="254" t="s">
        <v>142</v>
      </c>
      <c r="BB27" s="137">
        <v>659</v>
      </c>
      <c r="BC27" s="146">
        <v>351</v>
      </c>
      <c r="BD27" s="146">
        <v>28519740</v>
      </c>
      <c r="BE27" s="147">
        <f t="shared" si="33"/>
        <v>9.0862024333419625E-2</v>
      </c>
      <c r="BF27" s="147">
        <f t="shared" si="20"/>
        <v>0.53262518968133532</v>
      </c>
      <c r="BG27" s="141">
        <f t="shared" si="25"/>
        <v>81252.820512820515</v>
      </c>
      <c r="BH27" s="604"/>
      <c r="BI27" s="254" t="s">
        <v>142</v>
      </c>
      <c r="BJ27" s="137">
        <f t="shared" si="5"/>
        <v>10370</v>
      </c>
      <c r="BK27" s="146">
        <f t="shared" si="6"/>
        <v>6173</v>
      </c>
      <c r="BL27" s="146">
        <f t="shared" si="7"/>
        <v>481687330</v>
      </c>
      <c r="BM27" s="147">
        <f t="shared" si="34"/>
        <v>5.3258215638399754E-2</v>
      </c>
      <c r="BN27" s="147">
        <f t="shared" si="22"/>
        <v>0.59527483124397296</v>
      </c>
      <c r="BO27" s="141">
        <f t="shared" si="23"/>
        <v>78031.318645715204</v>
      </c>
    </row>
    <row r="28" spans="2:67" s="82" customFormat="1">
      <c r="B28" s="614"/>
      <c r="C28" s="616"/>
      <c r="D28" s="604"/>
      <c r="E28" s="251" t="s">
        <v>135</v>
      </c>
      <c r="F28" s="137">
        <v>14</v>
      </c>
      <c r="G28" s="146">
        <v>7</v>
      </c>
      <c r="H28" s="146">
        <v>1571880</v>
      </c>
      <c r="I28" s="147">
        <f t="shared" si="28"/>
        <v>7.2916666666666671E-2</v>
      </c>
      <c r="J28" s="147">
        <f t="shared" si="1"/>
        <v>0.5</v>
      </c>
      <c r="K28" s="173">
        <f t="shared" si="2"/>
        <v>224554.28571428571</v>
      </c>
      <c r="L28" s="605"/>
      <c r="M28" s="255" t="s">
        <v>135</v>
      </c>
      <c r="N28" s="137">
        <v>47</v>
      </c>
      <c r="O28" s="146">
        <v>26</v>
      </c>
      <c r="P28" s="146">
        <v>3088130</v>
      </c>
      <c r="Q28" s="147">
        <f t="shared" si="35"/>
        <v>5.3278688524590161E-2</v>
      </c>
      <c r="R28" s="147">
        <f t="shared" si="8"/>
        <v>0.55319148936170215</v>
      </c>
      <c r="S28" s="141">
        <f t="shared" si="9"/>
        <v>118774.23076923077</v>
      </c>
      <c r="T28" s="605"/>
      <c r="U28" s="255" t="s">
        <v>135</v>
      </c>
      <c r="V28" s="137">
        <v>3840</v>
      </c>
      <c r="W28" s="146">
        <v>2060</v>
      </c>
      <c r="X28" s="146">
        <v>125887270</v>
      </c>
      <c r="Y28" s="147">
        <f t="shared" si="29"/>
        <v>4.819389855886206E-2</v>
      </c>
      <c r="Z28" s="147">
        <f t="shared" si="11"/>
        <v>0.53645833333333337</v>
      </c>
      <c r="AA28" s="141">
        <f t="shared" si="12"/>
        <v>61110.325242718449</v>
      </c>
      <c r="AB28" s="604"/>
      <c r="AC28" s="255" t="s">
        <v>135</v>
      </c>
      <c r="AD28" s="137">
        <v>2343</v>
      </c>
      <c r="AE28" s="146">
        <v>1312</v>
      </c>
      <c r="AF28" s="146">
        <v>102325790</v>
      </c>
      <c r="AG28" s="147">
        <f t="shared" si="30"/>
        <v>3.635960536525884E-2</v>
      </c>
      <c r="AH28" s="147">
        <f t="shared" si="13"/>
        <v>0.55996585574050362</v>
      </c>
      <c r="AI28" s="141">
        <f t="shared" si="14"/>
        <v>77992.217987804877</v>
      </c>
      <c r="AJ28" s="605"/>
      <c r="AK28" s="255" t="s">
        <v>135</v>
      </c>
      <c r="AL28" s="137">
        <v>1251</v>
      </c>
      <c r="AM28" s="146">
        <v>618</v>
      </c>
      <c r="AN28" s="146">
        <v>54996900</v>
      </c>
      <c r="AO28" s="147">
        <f t="shared" si="31"/>
        <v>2.7886828211723298E-2</v>
      </c>
      <c r="AP28" s="147">
        <f t="shared" si="26"/>
        <v>0.49400479616306953</v>
      </c>
      <c r="AQ28" s="141">
        <f t="shared" si="16"/>
        <v>88991.74757281554</v>
      </c>
      <c r="AR28" s="605"/>
      <c r="AS28" s="255" t="s">
        <v>135</v>
      </c>
      <c r="AT28" s="137">
        <v>627</v>
      </c>
      <c r="AU28" s="146">
        <v>300</v>
      </c>
      <c r="AV28" s="146">
        <v>34525510</v>
      </c>
      <c r="AW28" s="147">
        <f t="shared" si="32"/>
        <v>2.8650558685894376E-2</v>
      </c>
      <c r="AX28" s="147">
        <f t="shared" si="18"/>
        <v>0.4784688995215311</v>
      </c>
      <c r="AY28" s="141">
        <f t="shared" si="19"/>
        <v>115085.03333333334</v>
      </c>
      <c r="AZ28" s="605"/>
      <c r="BA28" s="255" t="s">
        <v>135</v>
      </c>
      <c r="BB28" s="137">
        <v>308</v>
      </c>
      <c r="BC28" s="146">
        <v>142</v>
      </c>
      <c r="BD28" s="146">
        <v>16385890</v>
      </c>
      <c r="BE28" s="147">
        <f t="shared" si="33"/>
        <v>3.6758995599275174E-2</v>
      </c>
      <c r="BF28" s="147">
        <f t="shared" si="20"/>
        <v>0.46103896103896103</v>
      </c>
      <c r="BG28" s="141">
        <f t="shared" si="25"/>
        <v>115393.59154929577</v>
      </c>
      <c r="BH28" s="605"/>
      <c r="BI28" s="255" t="s">
        <v>135</v>
      </c>
      <c r="BJ28" s="137">
        <f t="shared" si="5"/>
        <v>8430</v>
      </c>
      <c r="BK28" s="146">
        <f t="shared" si="6"/>
        <v>4465</v>
      </c>
      <c r="BL28" s="146">
        <f t="shared" si="7"/>
        <v>338781370</v>
      </c>
      <c r="BM28" s="147">
        <f t="shared" si="34"/>
        <v>3.8522263538871684E-2</v>
      </c>
      <c r="BN28" s="147">
        <f t="shared" si="22"/>
        <v>0.52965599051008305</v>
      </c>
      <c r="BO28" s="141">
        <f t="shared" si="23"/>
        <v>75874.886898096302</v>
      </c>
    </row>
    <row r="29" spans="2:67" s="82" customFormat="1">
      <c r="B29" s="614">
        <v>3</v>
      </c>
      <c r="C29" s="615" t="s">
        <v>117</v>
      </c>
      <c r="D29" s="612">
        <f>BS10</f>
        <v>226</v>
      </c>
      <c r="E29" s="252" t="s">
        <v>115</v>
      </c>
      <c r="F29" s="136">
        <v>119</v>
      </c>
      <c r="G29" s="144">
        <v>63</v>
      </c>
      <c r="H29" s="144">
        <v>4919380</v>
      </c>
      <c r="I29" s="145">
        <f t="shared" ref="I29:I39" si="36">IFERROR(G29/$D$29,"-")</f>
        <v>0.27876106194690264</v>
      </c>
      <c r="J29" s="145">
        <f t="shared" si="1"/>
        <v>0.52941176470588236</v>
      </c>
      <c r="K29" s="172">
        <f t="shared" si="2"/>
        <v>78085.39682539682</v>
      </c>
      <c r="L29" s="612">
        <f>BT10</f>
        <v>1007</v>
      </c>
      <c r="M29" s="252" t="s">
        <v>115</v>
      </c>
      <c r="N29" s="136">
        <v>553</v>
      </c>
      <c r="O29" s="144">
        <v>317</v>
      </c>
      <c r="P29" s="144">
        <v>26887500</v>
      </c>
      <c r="Q29" s="145">
        <f>IFERROR(O29/$L$29,"-")</f>
        <v>0.31479642502482624</v>
      </c>
      <c r="R29" s="145">
        <f t="shared" si="8"/>
        <v>0.5732368896925859</v>
      </c>
      <c r="S29" s="140">
        <f t="shared" si="9"/>
        <v>84818.611987381708</v>
      </c>
      <c r="T29" s="612">
        <f>BU10</f>
        <v>68971</v>
      </c>
      <c r="U29" s="252" t="s">
        <v>115</v>
      </c>
      <c r="V29" s="136">
        <v>33809</v>
      </c>
      <c r="W29" s="144">
        <v>20226</v>
      </c>
      <c r="X29" s="144">
        <v>1397887320</v>
      </c>
      <c r="Y29" s="145">
        <f>IFERROR(W29/$T$29,"-")</f>
        <v>0.2932536863319366</v>
      </c>
      <c r="Z29" s="145">
        <f t="shared" si="11"/>
        <v>0.59824307137152832</v>
      </c>
      <c r="AA29" s="140">
        <f t="shared" si="12"/>
        <v>69113.384752299025</v>
      </c>
      <c r="AB29" s="612">
        <f>BV10</f>
        <v>59318</v>
      </c>
      <c r="AC29" s="252" t="s">
        <v>115</v>
      </c>
      <c r="AD29" s="136">
        <v>32838</v>
      </c>
      <c r="AE29" s="144">
        <v>19627</v>
      </c>
      <c r="AF29" s="144">
        <v>1486239950</v>
      </c>
      <c r="AG29" s="145">
        <f>IFERROR(AE29/$AB$29,"-")</f>
        <v>0.33087764253683538</v>
      </c>
      <c r="AH29" s="145">
        <f t="shared" si="13"/>
        <v>0.59769169864181737</v>
      </c>
      <c r="AI29" s="140">
        <f t="shared" si="14"/>
        <v>75724.254853008606</v>
      </c>
      <c r="AJ29" s="612">
        <f>BW10</f>
        <v>34561</v>
      </c>
      <c r="AK29" s="252" t="s">
        <v>115</v>
      </c>
      <c r="AL29" s="136">
        <v>18866</v>
      </c>
      <c r="AM29" s="144">
        <v>10310</v>
      </c>
      <c r="AN29" s="144">
        <v>811103330</v>
      </c>
      <c r="AO29" s="145">
        <f>IFERROR(AM29/$AJ$29,"-")</f>
        <v>0.29831312751367151</v>
      </c>
      <c r="AP29" s="145">
        <f t="shared" si="26"/>
        <v>0.54648574154563767</v>
      </c>
      <c r="AQ29" s="140">
        <f t="shared" si="16"/>
        <v>78671.516003879733</v>
      </c>
      <c r="AR29" s="612">
        <f>BX10</f>
        <v>14852</v>
      </c>
      <c r="AS29" s="252" t="s">
        <v>115</v>
      </c>
      <c r="AT29" s="136">
        <v>7296</v>
      </c>
      <c r="AU29" s="144">
        <v>3658</v>
      </c>
      <c r="AV29" s="144">
        <v>297021330</v>
      </c>
      <c r="AW29" s="145">
        <f>IFERROR(AU29/$AR$29,"-")</f>
        <v>0.24629679504443847</v>
      </c>
      <c r="AX29" s="145">
        <f t="shared" si="18"/>
        <v>0.50137061403508776</v>
      </c>
      <c r="AY29" s="140">
        <f t="shared" si="19"/>
        <v>81197.739201749588</v>
      </c>
      <c r="AZ29" s="612">
        <f>BY10</f>
        <v>5394</v>
      </c>
      <c r="BA29" s="252" t="s">
        <v>115</v>
      </c>
      <c r="BB29" s="136">
        <v>2099</v>
      </c>
      <c r="BC29" s="144">
        <v>881</v>
      </c>
      <c r="BD29" s="144">
        <v>75590940</v>
      </c>
      <c r="BE29" s="145">
        <f>IFERROR(BC29/$AZ$29,"-")</f>
        <v>0.16332962550982574</v>
      </c>
      <c r="BF29" s="145">
        <f t="shared" si="20"/>
        <v>0.41972367794187709</v>
      </c>
      <c r="BG29" s="140">
        <f t="shared" si="25"/>
        <v>85801.293984108968</v>
      </c>
      <c r="BH29" s="612">
        <f>BZ10</f>
        <v>184329</v>
      </c>
      <c r="BI29" s="252" t="s">
        <v>115</v>
      </c>
      <c r="BJ29" s="136">
        <f t="shared" si="5"/>
        <v>95580</v>
      </c>
      <c r="BK29" s="144">
        <f t="shared" si="6"/>
        <v>55082</v>
      </c>
      <c r="BL29" s="144">
        <f t="shared" si="7"/>
        <v>4099649750</v>
      </c>
      <c r="BM29" s="145">
        <f>IFERROR(BK29/$BH$29,"-")</f>
        <v>0.29882438466003719</v>
      </c>
      <c r="BN29" s="145">
        <f t="shared" si="22"/>
        <v>0.57629211132035996</v>
      </c>
      <c r="BO29" s="140">
        <f t="shared" si="23"/>
        <v>74428.120801713812</v>
      </c>
    </row>
    <row r="30" spans="2:67" s="82" customFormat="1" ht="13.5" customHeight="1">
      <c r="B30" s="614"/>
      <c r="C30" s="616"/>
      <c r="D30" s="604"/>
      <c r="E30" s="253" t="s">
        <v>154</v>
      </c>
      <c r="F30" s="137">
        <v>77</v>
      </c>
      <c r="G30" s="146">
        <v>38</v>
      </c>
      <c r="H30" s="146">
        <v>2762230</v>
      </c>
      <c r="I30" s="147">
        <f t="shared" si="36"/>
        <v>0.16814159292035399</v>
      </c>
      <c r="J30" s="147">
        <f t="shared" si="1"/>
        <v>0.4935064935064935</v>
      </c>
      <c r="K30" s="173">
        <f t="shared" si="2"/>
        <v>72690.263157894733</v>
      </c>
      <c r="L30" s="604"/>
      <c r="M30" s="253" t="s">
        <v>154</v>
      </c>
      <c r="N30" s="137">
        <v>453</v>
      </c>
      <c r="O30" s="146">
        <v>277</v>
      </c>
      <c r="P30" s="146">
        <v>23638880</v>
      </c>
      <c r="Q30" s="147">
        <f t="shared" ref="Q30:Q39" si="37">IFERROR(O30/$L$29,"-")</f>
        <v>0.27507447864945384</v>
      </c>
      <c r="R30" s="147">
        <f t="shared" si="8"/>
        <v>0.61147902869757176</v>
      </c>
      <c r="S30" s="141">
        <f t="shared" si="9"/>
        <v>85338.916967509023</v>
      </c>
      <c r="T30" s="604"/>
      <c r="U30" s="253" t="s">
        <v>154</v>
      </c>
      <c r="V30" s="137">
        <v>31622</v>
      </c>
      <c r="W30" s="146">
        <v>19096</v>
      </c>
      <c r="X30" s="146">
        <v>1284200110</v>
      </c>
      <c r="Y30" s="147">
        <f t="shared" ref="Y30:Y39" si="38">IFERROR(W30/$T$29,"-")</f>
        <v>0.27686998883588754</v>
      </c>
      <c r="Z30" s="147">
        <f t="shared" si="11"/>
        <v>0.60388337233571565</v>
      </c>
      <c r="AA30" s="141">
        <f t="shared" si="12"/>
        <v>67249.691558441555</v>
      </c>
      <c r="AB30" s="604"/>
      <c r="AC30" s="253" t="s">
        <v>154</v>
      </c>
      <c r="AD30" s="137">
        <v>27872</v>
      </c>
      <c r="AE30" s="146">
        <v>16971</v>
      </c>
      <c r="AF30" s="146">
        <v>1262783790</v>
      </c>
      <c r="AG30" s="147">
        <f t="shared" ref="AG30:AG39" si="39">IFERROR(AE30/$AB$29,"-")</f>
        <v>0.28610202636636434</v>
      </c>
      <c r="AH30" s="147">
        <f t="shared" si="13"/>
        <v>0.60889064293915041</v>
      </c>
      <c r="AI30" s="141">
        <f t="shared" si="14"/>
        <v>74408.331270991694</v>
      </c>
      <c r="AJ30" s="604"/>
      <c r="AK30" s="253" t="s">
        <v>154</v>
      </c>
      <c r="AL30" s="137">
        <v>14883</v>
      </c>
      <c r="AM30" s="146">
        <v>8201</v>
      </c>
      <c r="AN30" s="146">
        <v>614712620</v>
      </c>
      <c r="AO30" s="147">
        <f t="shared" ref="AO30:AO39" si="40">IFERROR(AM30/$AJ$29,"-")</f>
        <v>0.23729058765660715</v>
      </c>
      <c r="AP30" s="147">
        <f t="shared" si="26"/>
        <v>0.5510313780823759</v>
      </c>
      <c r="AQ30" s="141">
        <f t="shared" si="16"/>
        <v>74955.812705767588</v>
      </c>
      <c r="AR30" s="604"/>
      <c r="AS30" s="253" t="s">
        <v>154</v>
      </c>
      <c r="AT30" s="137">
        <v>4998</v>
      </c>
      <c r="AU30" s="146">
        <v>2500</v>
      </c>
      <c r="AV30" s="146">
        <v>187372310</v>
      </c>
      <c r="AW30" s="147">
        <f t="shared" ref="AW30:AW39" si="41">IFERROR(AU30/$AR$29,"-")</f>
        <v>0.16832749798007002</v>
      </c>
      <c r="AX30" s="147">
        <f t="shared" si="18"/>
        <v>0.50020008003201277</v>
      </c>
      <c r="AY30" s="141">
        <f t="shared" si="19"/>
        <v>74948.923999999999</v>
      </c>
      <c r="AZ30" s="604"/>
      <c r="BA30" s="253" t="s">
        <v>154</v>
      </c>
      <c r="BB30" s="137">
        <v>1137</v>
      </c>
      <c r="BC30" s="146">
        <v>455</v>
      </c>
      <c r="BD30" s="146">
        <v>35731450</v>
      </c>
      <c r="BE30" s="147">
        <f t="shared" ref="BE30:BE39" si="42">IFERROR(BC30/$AZ$29,"-")</f>
        <v>8.4352984797923622E-2</v>
      </c>
      <c r="BF30" s="147">
        <f t="shared" si="20"/>
        <v>0.40017590149516269</v>
      </c>
      <c r="BG30" s="141">
        <f t="shared" si="25"/>
        <v>78530.659340659346</v>
      </c>
      <c r="BH30" s="604"/>
      <c r="BI30" s="253" t="s">
        <v>154</v>
      </c>
      <c r="BJ30" s="137">
        <f t="shared" si="5"/>
        <v>81042</v>
      </c>
      <c r="BK30" s="146">
        <f t="shared" si="6"/>
        <v>47538</v>
      </c>
      <c r="BL30" s="146">
        <f t="shared" si="7"/>
        <v>3411201390</v>
      </c>
      <c r="BM30" s="147">
        <f t="shared" ref="BM30:BM39" si="43">IFERROR(BK30/$BH$29,"-")</f>
        <v>0.25789756359552757</v>
      </c>
      <c r="BN30" s="147">
        <f t="shared" si="22"/>
        <v>0.58658473384171173</v>
      </c>
      <c r="BO30" s="141">
        <f t="shared" si="23"/>
        <v>71757.360217089488</v>
      </c>
    </row>
    <row r="31" spans="2:67" s="82" customFormat="1" ht="13.5" customHeight="1">
      <c r="B31" s="614"/>
      <c r="C31" s="616"/>
      <c r="D31" s="604"/>
      <c r="E31" s="254" t="s">
        <v>114</v>
      </c>
      <c r="F31" s="137">
        <v>131</v>
      </c>
      <c r="G31" s="146">
        <v>68</v>
      </c>
      <c r="H31" s="146">
        <v>5672700</v>
      </c>
      <c r="I31" s="147">
        <f t="shared" si="36"/>
        <v>0.30088495575221241</v>
      </c>
      <c r="J31" s="147">
        <f t="shared" si="1"/>
        <v>0.51908396946564883</v>
      </c>
      <c r="K31" s="173">
        <f t="shared" si="2"/>
        <v>83422.058823529413</v>
      </c>
      <c r="L31" s="604"/>
      <c r="M31" s="254" t="s">
        <v>114</v>
      </c>
      <c r="N31" s="137">
        <v>634</v>
      </c>
      <c r="O31" s="146">
        <v>354</v>
      </c>
      <c r="P31" s="146">
        <v>31766010</v>
      </c>
      <c r="Q31" s="147">
        <f t="shared" si="37"/>
        <v>0.35153922542204569</v>
      </c>
      <c r="R31" s="147">
        <f t="shared" si="8"/>
        <v>0.55835962145110407</v>
      </c>
      <c r="S31" s="141">
        <f t="shared" si="9"/>
        <v>89734.491525423728</v>
      </c>
      <c r="T31" s="604"/>
      <c r="U31" s="254" t="s">
        <v>114</v>
      </c>
      <c r="V31" s="137">
        <v>41815</v>
      </c>
      <c r="W31" s="146">
        <v>24230</v>
      </c>
      <c r="X31" s="146">
        <v>1660754770</v>
      </c>
      <c r="Y31" s="147">
        <f t="shared" si="38"/>
        <v>0.35130707108784853</v>
      </c>
      <c r="Z31" s="147">
        <f t="shared" si="11"/>
        <v>0.57945713260791587</v>
      </c>
      <c r="AA31" s="141">
        <f t="shared" si="12"/>
        <v>68541.261659100288</v>
      </c>
      <c r="AB31" s="604"/>
      <c r="AC31" s="254" t="s">
        <v>114</v>
      </c>
      <c r="AD31" s="137">
        <v>39856</v>
      </c>
      <c r="AE31" s="146">
        <v>23431</v>
      </c>
      <c r="AF31" s="146">
        <v>1772196000</v>
      </c>
      <c r="AG31" s="147">
        <f t="shared" si="39"/>
        <v>0.3950065747327961</v>
      </c>
      <c r="AH31" s="147">
        <f t="shared" si="13"/>
        <v>0.58789140907266157</v>
      </c>
      <c r="AI31" s="141">
        <f t="shared" si="14"/>
        <v>75634.672015705684</v>
      </c>
      <c r="AJ31" s="604"/>
      <c r="AK31" s="254" t="s">
        <v>114</v>
      </c>
      <c r="AL31" s="137">
        <v>24497</v>
      </c>
      <c r="AM31" s="146">
        <v>13066</v>
      </c>
      <c r="AN31" s="146">
        <v>1028940070</v>
      </c>
      <c r="AO31" s="147">
        <f t="shared" si="40"/>
        <v>0.378056190503747</v>
      </c>
      <c r="AP31" s="147">
        <f t="shared" si="26"/>
        <v>0.53337143323672287</v>
      </c>
      <c r="AQ31" s="141">
        <f t="shared" si="16"/>
        <v>78749.431348538186</v>
      </c>
      <c r="AR31" s="604"/>
      <c r="AS31" s="254" t="s">
        <v>114</v>
      </c>
      <c r="AT31" s="137">
        <v>10494</v>
      </c>
      <c r="AU31" s="146">
        <v>5110</v>
      </c>
      <c r="AV31" s="146">
        <v>426542350</v>
      </c>
      <c r="AW31" s="147">
        <f t="shared" si="41"/>
        <v>0.3440614058712631</v>
      </c>
      <c r="AX31" s="147">
        <f t="shared" si="18"/>
        <v>0.48694492090718505</v>
      </c>
      <c r="AY31" s="141">
        <f t="shared" si="19"/>
        <v>83472.084148727983</v>
      </c>
      <c r="AZ31" s="604"/>
      <c r="BA31" s="254" t="s">
        <v>114</v>
      </c>
      <c r="BB31" s="137">
        <v>3431</v>
      </c>
      <c r="BC31" s="146">
        <v>1486</v>
      </c>
      <c r="BD31" s="146">
        <v>135750670</v>
      </c>
      <c r="BE31" s="147">
        <f t="shared" si="42"/>
        <v>0.27549128661475714</v>
      </c>
      <c r="BF31" s="147">
        <f t="shared" si="20"/>
        <v>0.43310988050131155</v>
      </c>
      <c r="BG31" s="141">
        <f t="shared" si="25"/>
        <v>91353.075370121136</v>
      </c>
      <c r="BH31" s="604"/>
      <c r="BI31" s="254" t="s">
        <v>114</v>
      </c>
      <c r="BJ31" s="137">
        <f t="shared" si="5"/>
        <v>120858</v>
      </c>
      <c r="BK31" s="146">
        <f t="shared" si="6"/>
        <v>67745</v>
      </c>
      <c r="BL31" s="146">
        <f t="shared" si="7"/>
        <v>5061622570</v>
      </c>
      <c r="BM31" s="147">
        <f t="shared" si="43"/>
        <v>0.36752220214941761</v>
      </c>
      <c r="BN31" s="147">
        <f t="shared" si="22"/>
        <v>0.56053384964172825</v>
      </c>
      <c r="BO31" s="141">
        <f t="shared" si="23"/>
        <v>74715.810318104661</v>
      </c>
    </row>
    <row r="32" spans="2:67" s="82" customFormat="1" ht="13.5" customHeight="1">
      <c r="B32" s="614"/>
      <c r="C32" s="616"/>
      <c r="D32" s="604"/>
      <c r="E32" s="254" t="s">
        <v>123</v>
      </c>
      <c r="F32" s="137">
        <v>49</v>
      </c>
      <c r="G32" s="146">
        <v>25</v>
      </c>
      <c r="H32" s="146">
        <v>1949970</v>
      </c>
      <c r="I32" s="147">
        <f t="shared" si="36"/>
        <v>0.11061946902654868</v>
      </c>
      <c r="J32" s="147">
        <f t="shared" si="1"/>
        <v>0.51020408163265307</v>
      </c>
      <c r="K32" s="173">
        <f t="shared" si="2"/>
        <v>77998.8</v>
      </c>
      <c r="L32" s="604"/>
      <c r="M32" s="254" t="s">
        <v>123</v>
      </c>
      <c r="N32" s="137">
        <v>291</v>
      </c>
      <c r="O32" s="146">
        <v>165</v>
      </c>
      <c r="P32" s="146">
        <v>14918070</v>
      </c>
      <c r="Q32" s="147">
        <f t="shared" si="37"/>
        <v>0.16385302879841113</v>
      </c>
      <c r="R32" s="147">
        <f t="shared" si="8"/>
        <v>0.5670103092783505</v>
      </c>
      <c r="S32" s="141">
        <f t="shared" si="9"/>
        <v>90412.545454545456</v>
      </c>
      <c r="T32" s="604"/>
      <c r="U32" s="254" t="s">
        <v>123</v>
      </c>
      <c r="V32" s="137">
        <v>13948</v>
      </c>
      <c r="W32" s="146">
        <v>8447</v>
      </c>
      <c r="X32" s="146">
        <v>589586220</v>
      </c>
      <c r="Y32" s="147">
        <f t="shared" si="38"/>
        <v>0.12247176349480217</v>
      </c>
      <c r="Z32" s="147">
        <f t="shared" si="11"/>
        <v>0.60560653857183822</v>
      </c>
      <c r="AA32" s="141">
        <f t="shared" si="12"/>
        <v>69798.297620456971</v>
      </c>
      <c r="AB32" s="604"/>
      <c r="AC32" s="254" t="s">
        <v>123</v>
      </c>
      <c r="AD32" s="137">
        <v>15020</v>
      </c>
      <c r="AE32" s="146">
        <v>9086</v>
      </c>
      <c r="AF32" s="146">
        <v>685231170</v>
      </c>
      <c r="AG32" s="147">
        <f t="shared" si="39"/>
        <v>0.1531744158602785</v>
      </c>
      <c r="AH32" s="147">
        <f t="shared" si="13"/>
        <v>0.60492676431424763</v>
      </c>
      <c r="AI32" s="141">
        <f t="shared" si="14"/>
        <v>75416.153422848336</v>
      </c>
      <c r="AJ32" s="604"/>
      <c r="AK32" s="254" t="s">
        <v>123</v>
      </c>
      <c r="AL32" s="137">
        <v>10015</v>
      </c>
      <c r="AM32" s="146">
        <v>5459</v>
      </c>
      <c r="AN32" s="146">
        <v>427138190</v>
      </c>
      <c r="AO32" s="147">
        <f t="shared" si="40"/>
        <v>0.1579526055380342</v>
      </c>
      <c r="AP32" s="147">
        <f t="shared" si="26"/>
        <v>0.54508237643534696</v>
      </c>
      <c r="AQ32" s="141">
        <f t="shared" si="16"/>
        <v>78244.768272577392</v>
      </c>
      <c r="AR32" s="604"/>
      <c r="AS32" s="254" t="s">
        <v>123</v>
      </c>
      <c r="AT32" s="137">
        <v>4384</v>
      </c>
      <c r="AU32" s="146">
        <v>2168</v>
      </c>
      <c r="AV32" s="146">
        <v>180549670</v>
      </c>
      <c r="AW32" s="147">
        <f t="shared" si="41"/>
        <v>0.14597360624831673</v>
      </c>
      <c r="AX32" s="147">
        <f t="shared" si="18"/>
        <v>0.49452554744525545</v>
      </c>
      <c r="AY32" s="141">
        <f t="shared" si="19"/>
        <v>83279.368081180815</v>
      </c>
      <c r="AZ32" s="604"/>
      <c r="BA32" s="254" t="s">
        <v>123</v>
      </c>
      <c r="BB32" s="137">
        <v>1395</v>
      </c>
      <c r="BC32" s="146">
        <v>603</v>
      </c>
      <c r="BD32" s="146">
        <v>53723480</v>
      </c>
      <c r="BE32" s="147">
        <f t="shared" si="42"/>
        <v>0.11179087875417131</v>
      </c>
      <c r="BF32" s="147">
        <f t="shared" si="20"/>
        <v>0.43225806451612903</v>
      </c>
      <c r="BG32" s="141">
        <f t="shared" si="25"/>
        <v>89093.665008291879</v>
      </c>
      <c r="BH32" s="604"/>
      <c r="BI32" s="254" t="s">
        <v>123</v>
      </c>
      <c r="BJ32" s="137">
        <f t="shared" si="5"/>
        <v>45102</v>
      </c>
      <c r="BK32" s="146">
        <f t="shared" si="6"/>
        <v>25953</v>
      </c>
      <c r="BL32" s="146">
        <f t="shared" si="7"/>
        <v>1953096770</v>
      </c>
      <c r="BM32" s="147">
        <f t="shared" si="43"/>
        <v>0.14079716159692723</v>
      </c>
      <c r="BN32" s="147">
        <f t="shared" si="22"/>
        <v>0.57542902753758152</v>
      </c>
      <c r="BO32" s="141">
        <f t="shared" si="23"/>
        <v>75255.144684622195</v>
      </c>
    </row>
    <row r="33" spans="2:67" s="82" customFormat="1" ht="13.5" customHeight="1">
      <c r="B33" s="614"/>
      <c r="C33" s="616"/>
      <c r="D33" s="604"/>
      <c r="E33" s="254" t="s">
        <v>137</v>
      </c>
      <c r="F33" s="137">
        <v>59</v>
      </c>
      <c r="G33" s="146">
        <v>29</v>
      </c>
      <c r="H33" s="146">
        <v>2137990</v>
      </c>
      <c r="I33" s="147">
        <f t="shared" si="36"/>
        <v>0.12831858407079647</v>
      </c>
      <c r="J33" s="147">
        <f t="shared" si="1"/>
        <v>0.49152542372881358</v>
      </c>
      <c r="K33" s="173">
        <f t="shared" si="2"/>
        <v>73723.793103448275</v>
      </c>
      <c r="L33" s="604"/>
      <c r="M33" s="254" t="s">
        <v>137</v>
      </c>
      <c r="N33" s="137">
        <v>358</v>
      </c>
      <c r="O33" s="146">
        <v>200</v>
      </c>
      <c r="P33" s="146">
        <v>16192280</v>
      </c>
      <c r="Q33" s="147">
        <f t="shared" si="37"/>
        <v>0.19860973187686196</v>
      </c>
      <c r="R33" s="147">
        <f t="shared" si="8"/>
        <v>0.55865921787709494</v>
      </c>
      <c r="S33" s="141">
        <f t="shared" si="9"/>
        <v>80961.399999999994</v>
      </c>
      <c r="T33" s="604"/>
      <c r="U33" s="254" t="s">
        <v>137</v>
      </c>
      <c r="V33" s="137">
        <v>14406</v>
      </c>
      <c r="W33" s="146">
        <v>8726</v>
      </c>
      <c r="X33" s="146">
        <v>622330120</v>
      </c>
      <c r="Y33" s="147">
        <f t="shared" si="38"/>
        <v>0.12651694190311871</v>
      </c>
      <c r="Z33" s="147">
        <f t="shared" si="11"/>
        <v>0.60571983895599057</v>
      </c>
      <c r="AA33" s="141">
        <f t="shared" si="12"/>
        <v>71319.060279624115</v>
      </c>
      <c r="AB33" s="604"/>
      <c r="AC33" s="254" t="s">
        <v>137</v>
      </c>
      <c r="AD33" s="137">
        <v>16337</v>
      </c>
      <c r="AE33" s="146">
        <v>9810</v>
      </c>
      <c r="AF33" s="146">
        <v>769981670</v>
      </c>
      <c r="AG33" s="147">
        <f t="shared" si="39"/>
        <v>0.16537981725614484</v>
      </c>
      <c r="AH33" s="147">
        <f t="shared" si="13"/>
        <v>0.60047744383913815</v>
      </c>
      <c r="AI33" s="141">
        <f t="shared" si="14"/>
        <v>78489.466870540258</v>
      </c>
      <c r="AJ33" s="604"/>
      <c r="AK33" s="254" t="s">
        <v>137</v>
      </c>
      <c r="AL33" s="137">
        <v>10785</v>
      </c>
      <c r="AM33" s="146">
        <v>5972</v>
      </c>
      <c r="AN33" s="146">
        <v>487142490</v>
      </c>
      <c r="AO33" s="147">
        <f t="shared" si="40"/>
        <v>0.17279592604380661</v>
      </c>
      <c r="AP33" s="147">
        <f t="shared" si="26"/>
        <v>0.55373203523412151</v>
      </c>
      <c r="AQ33" s="141">
        <f t="shared" si="16"/>
        <v>81571.080040187546</v>
      </c>
      <c r="AR33" s="604"/>
      <c r="AS33" s="254" t="s">
        <v>137</v>
      </c>
      <c r="AT33" s="137">
        <v>4615</v>
      </c>
      <c r="AU33" s="146">
        <v>2423</v>
      </c>
      <c r="AV33" s="146">
        <v>216088630</v>
      </c>
      <c r="AW33" s="147">
        <f t="shared" si="41"/>
        <v>0.16314301104228388</v>
      </c>
      <c r="AX33" s="147">
        <f t="shared" si="18"/>
        <v>0.52502708559046585</v>
      </c>
      <c r="AY33" s="141">
        <f t="shared" si="19"/>
        <v>89182.26578621543</v>
      </c>
      <c r="AZ33" s="604"/>
      <c r="BA33" s="254" t="s">
        <v>137</v>
      </c>
      <c r="BB33" s="137">
        <v>1479</v>
      </c>
      <c r="BC33" s="146">
        <v>671</v>
      </c>
      <c r="BD33" s="146">
        <v>68505810</v>
      </c>
      <c r="BE33" s="147">
        <f t="shared" si="42"/>
        <v>0.12439747868001483</v>
      </c>
      <c r="BF33" s="147">
        <f t="shared" si="20"/>
        <v>0.45368492224475998</v>
      </c>
      <c r="BG33" s="141">
        <f t="shared" si="25"/>
        <v>102095.09687034278</v>
      </c>
      <c r="BH33" s="604"/>
      <c r="BI33" s="254" t="s">
        <v>137</v>
      </c>
      <c r="BJ33" s="137">
        <f t="shared" si="5"/>
        <v>48039</v>
      </c>
      <c r="BK33" s="146">
        <f t="shared" si="6"/>
        <v>27831</v>
      </c>
      <c r="BL33" s="146">
        <f t="shared" si="7"/>
        <v>2182378990</v>
      </c>
      <c r="BM33" s="147">
        <f t="shared" si="43"/>
        <v>0.15098546620444966</v>
      </c>
      <c r="BN33" s="147">
        <f t="shared" si="22"/>
        <v>0.5793417847998501</v>
      </c>
      <c r="BO33" s="141">
        <f t="shared" si="23"/>
        <v>78415.399734109451</v>
      </c>
    </row>
    <row r="34" spans="2:67" s="82" customFormat="1">
      <c r="B34" s="614"/>
      <c r="C34" s="616"/>
      <c r="D34" s="604"/>
      <c r="E34" s="254" t="s">
        <v>138</v>
      </c>
      <c r="F34" s="137">
        <v>40</v>
      </c>
      <c r="G34" s="146">
        <v>18</v>
      </c>
      <c r="H34" s="146">
        <v>776280</v>
      </c>
      <c r="I34" s="147">
        <f t="shared" si="36"/>
        <v>7.9646017699115043E-2</v>
      </c>
      <c r="J34" s="147">
        <f t="shared" si="1"/>
        <v>0.45</v>
      </c>
      <c r="K34" s="173">
        <f t="shared" si="2"/>
        <v>43126.666666666664</v>
      </c>
      <c r="L34" s="604"/>
      <c r="M34" s="254" t="s">
        <v>138</v>
      </c>
      <c r="N34" s="137">
        <v>204</v>
      </c>
      <c r="O34" s="146">
        <v>116</v>
      </c>
      <c r="P34" s="146">
        <v>9527040</v>
      </c>
      <c r="Q34" s="147">
        <f t="shared" si="37"/>
        <v>0.11519364448857994</v>
      </c>
      <c r="R34" s="147">
        <f t="shared" si="8"/>
        <v>0.56862745098039214</v>
      </c>
      <c r="S34" s="141">
        <f t="shared" si="9"/>
        <v>82129.655172413797</v>
      </c>
      <c r="T34" s="604"/>
      <c r="U34" s="254" t="s">
        <v>138</v>
      </c>
      <c r="V34" s="137">
        <v>7852</v>
      </c>
      <c r="W34" s="146">
        <v>4930</v>
      </c>
      <c r="X34" s="146">
        <v>347801460</v>
      </c>
      <c r="Y34" s="147">
        <f t="shared" si="38"/>
        <v>7.1479317394267161E-2</v>
      </c>
      <c r="Z34" s="147">
        <f t="shared" si="11"/>
        <v>0.62786551197147222</v>
      </c>
      <c r="AA34" s="141">
        <f t="shared" si="12"/>
        <v>70547.963488843816</v>
      </c>
      <c r="AB34" s="604"/>
      <c r="AC34" s="254" t="s">
        <v>138</v>
      </c>
      <c r="AD34" s="137">
        <v>8201</v>
      </c>
      <c r="AE34" s="146">
        <v>5184</v>
      </c>
      <c r="AF34" s="146">
        <v>389694710</v>
      </c>
      <c r="AG34" s="147">
        <f t="shared" si="39"/>
        <v>8.7393371320678384E-2</v>
      </c>
      <c r="AH34" s="147">
        <f t="shared" si="13"/>
        <v>0.63211803438605052</v>
      </c>
      <c r="AI34" s="141">
        <f t="shared" si="14"/>
        <v>75172.590663580253</v>
      </c>
      <c r="AJ34" s="604"/>
      <c r="AK34" s="254" t="s">
        <v>138</v>
      </c>
      <c r="AL34" s="137">
        <v>4650</v>
      </c>
      <c r="AM34" s="146">
        <v>2657</v>
      </c>
      <c r="AN34" s="146">
        <v>205237240</v>
      </c>
      <c r="AO34" s="147">
        <f t="shared" si="40"/>
        <v>7.6878562541593129E-2</v>
      </c>
      <c r="AP34" s="147">
        <f t="shared" si="26"/>
        <v>0.5713978494623656</v>
      </c>
      <c r="AQ34" s="141">
        <f t="shared" si="16"/>
        <v>77243.974407226196</v>
      </c>
      <c r="AR34" s="604"/>
      <c r="AS34" s="254" t="s">
        <v>138</v>
      </c>
      <c r="AT34" s="137">
        <v>1581</v>
      </c>
      <c r="AU34" s="146">
        <v>826</v>
      </c>
      <c r="AV34" s="146">
        <v>66730620</v>
      </c>
      <c r="AW34" s="147">
        <f t="shared" si="41"/>
        <v>5.5615405332615137E-2</v>
      </c>
      <c r="AX34" s="147">
        <f t="shared" si="18"/>
        <v>0.52245414294750159</v>
      </c>
      <c r="AY34" s="141">
        <f t="shared" si="19"/>
        <v>80787.675544794183</v>
      </c>
      <c r="AZ34" s="604"/>
      <c r="BA34" s="254" t="s">
        <v>138</v>
      </c>
      <c r="BB34" s="137">
        <v>417</v>
      </c>
      <c r="BC34" s="146">
        <v>198</v>
      </c>
      <c r="BD34" s="146">
        <v>17641470</v>
      </c>
      <c r="BE34" s="147">
        <f t="shared" si="42"/>
        <v>3.6707452725250278E-2</v>
      </c>
      <c r="BF34" s="147">
        <f t="shared" si="20"/>
        <v>0.47482014388489208</v>
      </c>
      <c r="BG34" s="141">
        <f t="shared" si="25"/>
        <v>89098.333333333328</v>
      </c>
      <c r="BH34" s="604"/>
      <c r="BI34" s="254" t="s">
        <v>138</v>
      </c>
      <c r="BJ34" s="137">
        <f t="shared" si="5"/>
        <v>22945</v>
      </c>
      <c r="BK34" s="146">
        <f t="shared" si="6"/>
        <v>13929</v>
      </c>
      <c r="BL34" s="146">
        <f t="shared" si="7"/>
        <v>1037408820</v>
      </c>
      <c r="BM34" s="147">
        <f t="shared" si="43"/>
        <v>7.5565971713620755E-2</v>
      </c>
      <c r="BN34" s="147">
        <f t="shared" si="22"/>
        <v>0.60706036173458267</v>
      </c>
      <c r="BO34" s="141">
        <f t="shared" si="23"/>
        <v>74478.341589489559</v>
      </c>
    </row>
    <row r="35" spans="2:67" s="82" customFormat="1">
      <c r="B35" s="614"/>
      <c r="C35" s="616"/>
      <c r="D35" s="604"/>
      <c r="E35" s="254" t="s">
        <v>139</v>
      </c>
      <c r="F35" s="137">
        <v>35</v>
      </c>
      <c r="G35" s="146">
        <v>15</v>
      </c>
      <c r="H35" s="146">
        <v>631720</v>
      </c>
      <c r="I35" s="147">
        <f t="shared" si="36"/>
        <v>6.637168141592921E-2</v>
      </c>
      <c r="J35" s="147">
        <f t="shared" si="1"/>
        <v>0.42857142857142855</v>
      </c>
      <c r="K35" s="173">
        <f t="shared" si="2"/>
        <v>42114.666666666664</v>
      </c>
      <c r="L35" s="604"/>
      <c r="M35" s="254" t="s">
        <v>139</v>
      </c>
      <c r="N35" s="137">
        <v>207</v>
      </c>
      <c r="O35" s="146">
        <v>109</v>
      </c>
      <c r="P35" s="146">
        <v>8395890</v>
      </c>
      <c r="Q35" s="147">
        <f t="shared" si="37"/>
        <v>0.10824230387288977</v>
      </c>
      <c r="R35" s="147">
        <f t="shared" si="8"/>
        <v>0.52657004830917875</v>
      </c>
      <c r="S35" s="141">
        <f t="shared" si="9"/>
        <v>77026.513761467897</v>
      </c>
      <c r="T35" s="604"/>
      <c r="U35" s="254" t="s">
        <v>139</v>
      </c>
      <c r="V35" s="137">
        <v>3917</v>
      </c>
      <c r="W35" s="146">
        <v>2159</v>
      </c>
      <c r="X35" s="146">
        <v>155393650</v>
      </c>
      <c r="Y35" s="147">
        <f t="shared" si="38"/>
        <v>3.1303011410592857E-2</v>
      </c>
      <c r="Z35" s="147">
        <f t="shared" si="11"/>
        <v>0.55118713300995659</v>
      </c>
      <c r="AA35" s="141">
        <f t="shared" si="12"/>
        <v>71974.826308476142</v>
      </c>
      <c r="AB35" s="604"/>
      <c r="AC35" s="254" t="s">
        <v>139</v>
      </c>
      <c r="AD35" s="137">
        <v>4935</v>
      </c>
      <c r="AE35" s="146">
        <v>2662</v>
      </c>
      <c r="AF35" s="146">
        <v>210512750</v>
      </c>
      <c r="AG35" s="147">
        <f t="shared" si="39"/>
        <v>4.4876765905795882E-2</v>
      </c>
      <c r="AH35" s="147">
        <f t="shared" si="13"/>
        <v>0.53941236068895648</v>
      </c>
      <c r="AI35" s="141">
        <f t="shared" si="14"/>
        <v>79080.672426746809</v>
      </c>
      <c r="AJ35" s="604"/>
      <c r="AK35" s="254" t="s">
        <v>139</v>
      </c>
      <c r="AL35" s="137">
        <v>3965</v>
      </c>
      <c r="AM35" s="146">
        <v>2021</v>
      </c>
      <c r="AN35" s="146">
        <v>158589660</v>
      </c>
      <c r="AO35" s="147">
        <f t="shared" si="40"/>
        <v>5.847631723619108E-2</v>
      </c>
      <c r="AP35" s="147">
        <f t="shared" si="26"/>
        <v>0.50970996216897857</v>
      </c>
      <c r="AQ35" s="141">
        <f t="shared" si="16"/>
        <v>78470.885700148443</v>
      </c>
      <c r="AR35" s="604"/>
      <c r="AS35" s="254" t="s">
        <v>139</v>
      </c>
      <c r="AT35" s="137">
        <v>2060</v>
      </c>
      <c r="AU35" s="146">
        <v>953</v>
      </c>
      <c r="AV35" s="146">
        <v>75675300</v>
      </c>
      <c r="AW35" s="147">
        <f t="shared" si="41"/>
        <v>6.4166442230002688E-2</v>
      </c>
      <c r="AX35" s="147">
        <f t="shared" si="18"/>
        <v>0.462621359223301</v>
      </c>
      <c r="AY35" s="141">
        <f t="shared" si="19"/>
        <v>79407.450157397689</v>
      </c>
      <c r="AZ35" s="604"/>
      <c r="BA35" s="254" t="s">
        <v>139</v>
      </c>
      <c r="BB35" s="137">
        <v>753</v>
      </c>
      <c r="BC35" s="146">
        <v>319</v>
      </c>
      <c r="BD35" s="146">
        <v>27823790</v>
      </c>
      <c r="BE35" s="147">
        <f t="shared" si="42"/>
        <v>5.9139784946236562E-2</v>
      </c>
      <c r="BF35" s="147">
        <f t="shared" si="20"/>
        <v>0.42363877822045154</v>
      </c>
      <c r="BG35" s="141">
        <f t="shared" si="25"/>
        <v>87221.912225705324</v>
      </c>
      <c r="BH35" s="604"/>
      <c r="BI35" s="254" t="s">
        <v>139</v>
      </c>
      <c r="BJ35" s="137">
        <f t="shared" si="5"/>
        <v>15872</v>
      </c>
      <c r="BK35" s="146">
        <f t="shared" si="6"/>
        <v>8238</v>
      </c>
      <c r="BL35" s="146">
        <f t="shared" si="7"/>
        <v>637022760</v>
      </c>
      <c r="BM35" s="147">
        <f t="shared" si="43"/>
        <v>4.4691828198492912E-2</v>
      </c>
      <c r="BN35" s="147">
        <f t="shared" si="22"/>
        <v>0.5190272177419355</v>
      </c>
      <c r="BO35" s="141">
        <f t="shared" si="23"/>
        <v>77327.356154406414</v>
      </c>
    </row>
    <row r="36" spans="2:67" s="82" customFormat="1" ht="13.5" customHeight="1">
      <c r="B36" s="614"/>
      <c r="C36" s="616"/>
      <c r="D36" s="604"/>
      <c r="E36" s="254" t="s">
        <v>140</v>
      </c>
      <c r="F36" s="137">
        <v>28</v>
      </c>
      <c r="G36" s="146">
        <v>19</v>
      </c>
      <c r="H36" s="146">
        <v>1341120</v>
      </c>
      <c r="I36" s="147">
        <f t="shared" si="36"/>
        <v>8.4070796460176997E-2</v>
      </c>
      <c r="J36" s="147">
        <f t="shared" si="1"/>
        <v>0.6785714285714286</v>
      </c>
      <c r="K36" s="173">
        <f t="shared" si="2"/>
        <v>70585.263157894733</v>
      </c>
      <c r="L36" s="604"/>
      <c r="M36" s="254" t="s">
        <v>140</v>
      </c>
      <c r="N36" s="137">
        <v>90</v>
      </c>
      <c r="O36" s="146">
        <v>51</v>
      </c>
      <c r="P36" s="146">
        <v>4634510</v>
      </c>
      <c r="Q36" s="147">
        <f t="shared" si="37"/>
        <v>5.0645481628599803E-2</v>
      </c>
      <c r="R36" s="147">
        <f t="shared" si="8"/>
        <v>0.56666666666666665</v>
      </c>
      <c r="S36" s="141">
        <f t="shared" si="9"/>
        <v>90872.745098039217</v>
      </c>
      <c r="T36" s="604"/>
      <c r="U36" s="254" t="s">
        <v>140</v>
      </c>
      <c r="V36" s="137">
        <v>3278</v>
      </c>
      <c r="W36" s="146">
        <v>2069</v>
      </c>
      <c r="X36" s="146">
        <v>150382600</v>
      </c>
      <c r="Y36" s="147">
        <f t="shared" si="38"/>
        <v>2.9998115149845586E-2</v>
      </c>
      <c r="Z36" s="147">
        <f t="shared" si="11"/>
        <v>0.63117754728492981</v>
      </c>
      <c r="AA36" s="141">
        <f t="shared" si="12"/>
        <v>72683.711938134365</v>
      </c>
      <c r="AB36" s="604"/>
      <c r="AC36" s="254" t="s">
        <v>140</v>
      </c>
      <c r="AD36" s="137">
        <v>3679</v>
      </c>
      <c r="AE36" s="146">
        <v>2320</v>
      </c>
      <c r="AF36" s="146">
        <v>187909040</v>
      </c>
      <c r="AG36" s="147">
        <f t="shared" si="39"/>
        <v>3.9111230992278902E-2</v>
      </c>
      <c r="AH36" s="147">
        <f t="shared" si="13"/>
        <v>0.63060614297363415</v>
      </c>
      <c r="AI36" s="141">
        <f t="shared" si="14"/>
        <v>80995.275862068971</v>
      </c>
      <c r="AJ36" s="604"/>
      <c r="AK36" s="254" t="s">
        <v>140</v>
      </c>
      <c r="AL36" s="137">
        <v>2430</v>
      </c>
      <c r="AM36" s="146">
        <v>1447</v>
      </c>
      <c r="AN36" s="146">
        <v>128941500</v>
      </c>
      <c r="AO36" s="147">
        <f t="shared" si="40"/>
        <v>4.1868001504586097E-2</v>
      </c>
      <c r="AP36" s="147">
        <f t="shared" si="26"/>
        <v>0.59547325102880655</v>
      </c>
      <c r="AQ36" s="141">
        <f t="shared" si="16"/>
        <v>89109.536973047681</v>
      </c>
      <c r="AR36" s="604"/>
      <c r="AS36" s="254" t="s">
        <v>140</v>
      </c>
      <c r="AT36" s="137">
        <v>1103</v>
      </c>
      <c r="AU36" s="146">
        <v>615</v>
      </c>
      <c r="AV36" s="146">
        <v>59686420</v>
      </c>
      <c r="AW36" s="147">
        <f t="shared" si="41"/>
        <v>4.1408564503097225E-2</v>
      </c>
      <c r="AX36" s="147">
        <f t="shared" si="18"/>
        <v>0.557570262919311</v>
      </c>
      <c r="AY36" s="141">
        <f t="shared" si="19"/>
        <v>97051.08943089431</v>
      </c>
      <c r="AZ36" s="604"/>
      <c r="BA36" s="254" t="s">
        <v>140</v>
      </c>
      <c r="BB36" s="137">
        <v>281</v>
      </c>
      <c r="BC36" s="146">
        <v>153</v>
      </c>
      <c r="BD36" s="146">
        <v>15106530</v>
      </c>
      <c r="BE36" s="147">
        <f t="shared" si="42"/>
        <v>2.8364849833147941E-2</v>
      </c>
      <c r="BF36" s="147">
        <f t="shared" si="20"/>
        <v>0.54448398576512458</v>
      </c>
      <c r="BG36" s="141">
        <f t="shared" si="25"/>
        <v>98735.490196078434</v>
      </c>
      <c r="BH36" s="604"/>
      <c r="BI36" s="254" t="s">
        <v>140</v>
      </c>
      <c r="BJ36" s="137">
        <f t="shared" si="5"/>
        <v>10889</v>
      </c>
      <c r="BK36" s="146">
        <f t="shared" si="6"/>
        <v>6674</v>
      </c>
      <c r="BL36" s="146">
        <f t="shared" si="7"/>
        <v>548001720</v>
      </c>
      <c r="BM36" s="147">
        <f t="shared" si="43"/>
        <v>3.6206999441216518E-2</v>
      </c>
      <c r="BN36" s="147">
        <f t="shared" si="22"/>
        <v>0.61291211314170269</v>
      </c>
      <c r="BO36" s="141">
        <f t="shared" si="23"/>
        <v>82109.937069223859</v>
      </c>
    </row>
    <row r="37" spans="2:67" s="82" customFormat="1">
      <c r="B37" s="614"/>
      <c r="C37" s="616"/>
      <c r="D37" s="604"/>
      <c r="E37" s="254" t="s">
        <v>141</v>
      </c>
      <c r="F37" s="137">
        <v>80</v>
      </c>
      <c r="G37" s="146">
        <v>38</v>
      </c>
      <c r="H37" s="146">
        <v>2493140</v>
      </c>
      <c r="I37" s="147">
        <f t="shared" si="36"/>
        <v>0.16814159292035399</v>
      </c>
      <c r="J37" s="147">
        <f t="shared" si="1"/>
        <v>0.47499999999999998</v>
      </c>
      <c r="K37" s="173">
        <f t="shared" si="2"/>
        <v>65608.947368421053</v>
      </c>
      <c r="L37" s="604"/>
      <c r="M37" s="254" t="s">
        <v>141</v>
      </c>
      <c r="N37" s="137">
        <v>411</v>
      </c>
      <c r="O37" s="146">
        <v>248</v>
      </c>
      <c r="P37" s="146">
        <v>19989580</v>
      </c>
      <c r="Q37" s="147">
        <f t="shared" si="37"/>
        <v>0.24627606752730885</v>
      </c>
      <c r="R37" s="147">
        <f t="shared" si="8"/>
        <v>0.6034063260340633</v>
      </c>
      <c r="S37" s="141">
        <f t="shared" si="9"/>
        <v>80603.145161290318</v>
      </c>
      <c r="T37" s="604"/>
      <c r="U37" s="254" t="s">
        <v>141</v>
      </c>
      <c r="V37" s="137">
        <v>26011</v>
      </c>
      <c r="W37" s="146">
        <v>16747</v>
      </c>
      <c r="X37" s="146">
        <v>1155795800</v>
      </c>
      <c r="Y37" s="147">
        <f t="shared" si="38"/>
        <v>0.24281219643038379</v>
      </c>
      <c r="Z37" s="147">
        <f t="shared" si="11"/>
        <v>0.64384298950444041</v>
      </c>
      <c r="AA37" s="141">
        <f t="shared" si="12"/>
        <v>69015.095240938681</v>
      </c>
      <c r="AB37" s="604"/>
      <c r="AC37" s="254" t="s">
        <v>141</v>
      </c>
      <c r="AD37" s="137">
        <v>24638</v>
      </c>
      <c r="AE37" s="146">
        <v>15516</v>
      </c>
      <c r="AF37" s="146">
        <v>1167349800</v>
      </c>
      <c r="AG37" s="147">
        <f t="shared" si="39"/>
        <v>0.261573215550086</v>
      </c>
      <c r="AH37" s="147">
        <f t="shared" si="13"/>
        <v>0.62975890900235409</v>
      </c>
      <c r="AI37" s="141">
        <f t="shared" si="14"/>
        <v>75235.228151585456</v>
      </c>
      <c r="AJ37" s="604"/>
      <c r="AK37" s="254" t="s">
        <v>141</v>
      </c>
      <c r="AL37" s="137">
        <v>13508</v>
      </c>
      <c r="AM37" s="146">
        <v>7796</v>
      </c>
      <c r="AN37" s="146">
        <v>609922640</v>
      </c>
      <c r="AO37" s="147">
        <f t="shared" si="40"/>
        <v>0.22557217673099736</v>
      </c>
      <c r="AP37" s="147">
        <f t="shared" si="26"/>
        <v>0.57713947290494527</v>
      </c>
      <c r="AQ37" s="141">
        <f t="shared" si="16"/>
        <v>78235.330938943051</v>
      </c>
      <c r="AR37" s="604"/>
      <c r="AS37" s="254" t="s">
        <v>141</v>
      </c>
      <c r="AT37" s="137">
        <v>4883</v>
      </c>
      <c r="AU37" s="146">
        <v>2528</v>
      </c>
      <c r="AV37" s="146">
        <v>205163320</v>
      </c>
      <c r="AW37" s="147">
        <f t="shared" si="41"/>
        <v>0.1702127659574468</v>
      </c>
      <c r="AX37" s="147">
        <f t="shared" si="18"/>
        <v>0.51771451976244109</v>
      </c>
      <c r="AY37" s="141">
        <f t="shared" si="19"/>
        <v>81156.376582278477</v>
      </c>
      <c r="AZ37" s="604"/>
      <c r="BA37" s="254" t="s">
        <v>141</v>
      </c>
      <c r="BB37" s="137">
        <v>1292</v>
      </c>
      <c r="BC37" s="146">
        <v>575</v>
      </c>
      <c r="BD37" s="146">
        <v>48679540</v>
      </c>
      <c r="BE37" s="147">
        <f t="shared" si="42"/>
        <v>0.10659992584352984</v>
      </c>
      <c r="BF37" s="147">
        <f t="shared" si="20"/>
        <v>0.44504643962848295</v>
      </c>
      <c r="BG37" s="141">
        <f t="shared" si="25"/>
        <v>84660.069565217389</v>
      </c>
      <c r="BH37" s="604"/>
      <c r="BI37" s="254" t="s">
        <v>141</v>
      </c>
      <c r="BJ37" s="137">
        <f t="shared" si="5"/>
        <v>70823</v>
      </c>
      <c r="BK37" s="146">
        <f t="shared" si="6"/>
        <v>43448</v>
      </c>
      <c r="BL37" s="146">
        <f t="shared" si="7"/>
        <v>3209393820</v>
      </c>
      <c r="BM37" s="147">
        <f t="shared" si="43"/>
        <v>0.23570897688372422</v>
      </c>
      <c r="BN37" s="147">
        <f t="shared" si="22"/>
        <v>0.61347302430001549</v>
      </c>
      <c r="BO37" s="141">
        <f t="shared" si="23"/>
        <v>73867.469618854724</v>
      </c>
    </row>
    <row r="38" spans="2:67" s="82" customFormat="1">
      <c r="B38" s="614"/>
      <c r="C38" s="616"/>
      <c r="D38" s="604"/>
      <c r="E38" s="254" t="s">
        <v>142</v>
      </c>
      <c r="F38" s="137">
        <v>32</v>
      </c>
      <c r="G38" s="146">
        <v>11</v>
      </c>
      <c r="H38" s="146">
        <v>605390</v>
      </c>
      <c r="I38" s="147">
        <f t="shared" si="36"/>
        <v>4.8672566371681415E-2</v>
      </c>
      <c r="J38" s="147">
        <f t="shared" si="1"/>
        <v>0.34375</v>
      </c>
      <c r="K38" s="173">
        <f t="shared" si="2"/>
        <v>55035.454545454544</v>
      </c>
      <c r="L38" s="604"/>
      <c r="M38" s="254" t="s">
        <v>142</v>
      </c>
      <c r="N38" s="137">
        <v>129</v>
      </c>
      <c r="O38" s="146">
        <v>68</v>
      </c>
      <c r="P38" s="146">
        <v>6507430</v>
      </c>
      <c r="Q38" s="147">
        <f t="shared" si="37"/>
        <v>6.7527308838133071E-2</v>
      </c>
      <c r="R38" s="147">
        <f t="shared" si="8"/>
        <v>0.52713178294573648</v>
      </c>
      <c r="S38" s="141">
        <f t="shared" si="9"/>
        <v>95697.5</v>
      </c>
      <c r="T38" s="604"/>
      <c r="U38" s="254" t="s">
        <v>142</v>
      </c>
      <c r="V38" s="137">
        <v>4164</v>
      </c>
      <c r="W38" s="146">
        <v>2443</v>
      </c>
      <c r="X38" s="146">
        <v>186724060</v>
      </c>
      <c r="Y38" s="147">
        <f t="shared" si="38"/>
        <v>3.5420684055617581E-2</v>
      </c>
      <c r="Z38" s="147">
        <f t="shared" si="11"/>
        <v>0.58669548511047065</v>
      </c>
      <c r="AA38" s="141">
        <f t="shared" si="12"/>
        <v>76432.279983626693</v>
      </c>
      <c r="AB38" s="604"/>
      <c r="AC38" s="254" t="s">
        <v>142</v>
      </c>
      <c r="AD38" s="137">
        <v>5480</v>
      </c>
      <c r="AE38" s="146">
        <v>3188</v>
      </c>
      <c r="AF38" s="146">
        <v>250634970</v>
      </c>
      <c r="AG38" s="147">
        <f t="shared" si="39"/>
        <v>5.3744226035941874E-2</v>
      </c>
      <c r="AH38" s="147">
        <f t="shared" si="13"/>
        <v>0.58175182481751819</v>
      </c>
      <c r="AI38" s="141">
        <f t="shared" si="14"/>
        <v>78618.246549560849</v>
      </c>
      <c r="AJ38" s="604"/>
      <c r="AK38" s="254" t="s">
        <v>142</v>
      </c>
      <c r="AL38" s="137">
        <v>4498</v>
      </c>
      <c r="AM38" s="146">
        <v>2423</v>
      </c>
      <c r="AN38" s="146">
        <v>210470010</v>
      </c>
      <c r="AO38" s="147">
        <f t="shared" si="40"/>
        <v>7.0107925117907463E-2</v>
      </c>
      <c r="AP38" s="147">
        <f t="shared" si="26"/>
        <v>0.53868385949310804</v>
      </c>
      <c r="AQ38" s="141">
        <f t="shared" si="16"/>
        <v>86863.396615765581</v>
      </c>
      <c r="AR38" s="604"/>
      <c r="AS38" s="254" t="s">
        <v>142</v>
      </c>
      <c r="AT38" s="137">
        <v>2477</v>
      </c>
      <c r="AU38" s="146">
        <v>1204</v>
      </c>
      <c r="AV38" s="146">
        <v>107292710</v>
      </c>
      <c r="AW38" s="147">
        <f t="shared" si="41"/>
        <v>8.1066523027201728E-2</v>
      </c>
      <c r="AX38" s="147">
        <f t="shared" si="18"/>
        <v>0.48607186112232537</v>
      </c>
      <c r="AY38" s="141">
        <f t="shared" si="19"/>
        <v>89113.546511627908</v>
      </c>
      <c r="AZ38" s="604"/>
      <c r="BA38" s="254" t="s">
        <v>142</v>
      </c>
      <c r="BB38" s="137">
        <v>1016</v>
      </c>
      <c r="BC38" s="146">
        <v>496</v>
      </c>
      <c r="BD38" s="146">
        <v>48913970</v>
      </c>
      <c r="BE38" s="147">
        <f t="shared" si="42"/>
        <v>9.1954022988505746E-2</v>
      </c>
      <c r="BF38" s="147">
        <f t="shared" si="20"/>
        <v>0.48818897637795278</v>
      </c>
      <c r="BG38" s="141">
        <f t="shared" si="25"/>
        <v>98616.875</v>
      </c>
      <c r="BH38" s="604"/>
      <c r="BI38" s="254" t="s">
        <v>142</v>
      </c>
      <c r="BJ38" s="137">
        <f t="shared" si="5"/>
        <v>17796</v>
      </c>
      <c r="BK38" s="146">
        <f t="shared" si="6"/>
        <v>9833</v>
      </c>
      <c r="BL38" s="146">
        <f t="shared" si="7"/>
        <v>811148540</v>
      </c>
      <c r="BM38" s="147">
        <f t="shared" si="43"/>
        <v>5.3344834507863655E-2</v>
      </c>
      <c r="BN38" s="147">
        <f t="shared" si="22"/>
        <v>0.55253989660597891</v>
      </c>
      <c r="BO38" s="141">
        <f t="shared" si="23"/>
        <v>82492.478389097931</v>
      </c>
    </row>
    <row r="39" spans="2:67" s="82" customFormat="1">
      <c r="B39" s="614"/>
      <c r="C39" s="616"/>
      <c r="D39" s="604"/>
      <c r="E39" s="251" t="s">
        <v>135</v>
      </c>
      <c r="F39" s="137">
        <v>17</v>
      </c>
      <c r="G39" s="146">
        <v>6</v>
      </c>
      <c r="H39" s="146">
        <v>284350</v>
      </c>
      <c r="I39" s="147">
        <f t="shared" si="36"/>
        <v>2.6548672566371681E-2</v>
      </c>
      <c r="J39" s="147">
        <f t="shared" ref="J39:J70" si="44">IFERROR(G39/F39,"-")</f>
        <v>0.35294117647058826</v>
      </c>
      <c r="K39" s="173">
        <f t="shared" ref="K39:K70" si="45">IFERROR(H39/G39,"-")</f>
        <v>47391.666666666664</v>
      </c>
      <c r="L39" s="605"/>
      <c r="M39" s="255" t="s">
        <v>135</v>
      </c>
      <c r="N39" s="137">
        <v>70</v>
      </c>
      <c r="O39" s="146">
        <v>32</v>
      </c>
      <c r="P39" s="146">
        <v>2430500</v>
      </c>
      <c r="Q39" s="147">
        <f t="shared" si="37"/>
        <v>3.1777557100297914E-2</v>
      </c>
      <c r="R39" s="147">
        <f t="shared" si="8"/>
        <v>0.45714285714285713</v>
      </c>
      <c r="S39" s="141">
        <f t="shared" si="9"/>
        <v>75953.125</v>
      </c>
      <c r="T39" s="605"/>
      <c r="U39" s="255" t="s">
        <v>135</v>
      </c>
      <c r="V39" s="137">
        <v>5988</v>
      </c>
      <c r="W39" s="146">
        <v>3224</v>
      </c>
      <c r="X39" s="146">
        <v>204620320</v>
      </c>
      <c r="Y39" s="147">
        <f t="shared" si="38"/>
        <v>4.6744283829435559E-2</v>
      </c>
      <c r="Z39" s="147">
        <f t="shared" si="11"/>
        <v>0.53841015364061451</v>
      </c>
      <c r="AA39" s="141">
        <f t="shared" si="12"/>
        <v>63467.841191066997</v>
      </c>
      <c r="AB39" s="604"/>
      <c r="AC39" s="255" t="s">
        <v>135</v>
      </c>
      <c r="AD39" s="137">
        <v>3727</v>
      </c>
      <c r="AE39" s="146">
        <v>1988</v>
      </c>
      <c r="AF39" s="146">
        <v>152127070</v>
      </c>
      <c r="AG39" s="147">
        <f t="shared" si="39"/>
        <v>3.3514278970970028E-2</v>
      </c>
      <c r="AH39" s="147">
        <f t="shared" si="13"/>
        <v>0.53340488328414271</v>
      </c>
      <c r="AI39" s="141">
        <f t="shared" si="14"/>
        <v>76522.671026156939</v>
      </c>
      <c r="AJ39" s="605"/>
      <c r="AK39" s="255" t="s">
        <v>135</v>
      </c>
      <c r="AL39" s="137">
        <v>1828</v>
      </c>
      <c r="AM39" s="146">
        <v>844</v>
      </c>
      <c r="AN39" s="146">
        <v>74222710</v>
      </c>
      <c r="AO39" s="147">
        <f t="shared" si="40"/>
        <v>2.4420589682011516E-2</v>
      </c>
      <c r="AP39" s="147">
        <f t="shared" si="26"/>
        <v>0.46170678336980309</v>
      </c>
      <c r="AQ39" s="141">
        <f t="shared" si="16"/>
        <v>87941.599526066348</v>
      </c>
      <c r="AR39" s="605"/>
      <c r="AS39" s="255" t="s">
        <v>135</v>
      </c>
      <c r="AT39" s="137">
        <v>788</v>
      </c>
      <c r="AU39" s="146">
        <v>324</v>
      </c>
      <c r="AV39" s="146">
        <v>33451140</v>
      </c>
      <c r="AW39" s="147">
        <f t="shared" si="41"/>
        <v>2.1815243738217076E-2</v>
      </c>
      <c r="AX39" s="147">
        <f t="shared" si="18"/>
        <v>0.41116751269035534</v>
      </c>
      <c r="AY39" s="141">
        <f t="shared" si="19"/>
        <v>103244.25925925926</v>
      </c>
      <c r="AZ39" s="605"/>
      <c r="BA39" s="255" t="s">
        <v>135</v>
      </c>
      <c r="BB39" s="137">
        <v>412</v>
      </c>
      <c r="BC39" s="146">
        <v>162</v>
      </c>
      <c r="BD39" s="146">
        <v>18038070</v>
      </c>
      <c r="BE39" s="147">
        <f t="shared" si="42"/>
        <v>3.0033370411568408E-2</v>
      </c>
      <c r="BF39" s="147">
        <f t="shared" si="20"/>
        <v>0.39320388349514562</v>
      </c>
      <c r="BG39" s="141">
        <f t="shared" si="25"/>
        <v>111346.11111111111</v>
      </c>
      <c r="BH39" s="605"/>
      <c r="BI39" s="255" t="s">
        <v>135</v>
      </c>
      <c r="BJ39" s="137">
        <f t="shared" ref="BJ39:BJ70" si="46">SUM(F39,N39,V39,AD39,AL39,AT39,BB39)</f>
        <v>12830</v>
      </c>
      <c r="BK39" s="146">
        <f t="shared" ref="BK39:BK70" si="47">SUM(G39,O39,W39,AE39,AM39,AU39,BC39)</f>
        <v>6580</v>
      </c>
      <c r="BL39" s="146">
        <f t="shared" ref="BL39:BL70" si="48">SUM(H39,P39,X39,AF39,AN39,AV39,BD39)</f>
        <v>485174160</v>
      </c>
      <c r="BM39" s="147">
        <f t="shared" si="43"/>
        <v>3.5697041702607839E-2</v>
      </c>
      <c r="BN39" s="147">
        <f t="shared" si="22"/>
        <v>0.51286048324240063</v>
      </c>
      <c r="BO39" s="141">
        <f t="shared" si="23"/>
        <v>73734.67477203648</v>
      </c>
    </row>
    <row r="40" spans="2:67" s="82" customFormat="1">
      <c r="B40" s="614">
        <v>4</v>
      </c>
      <c r="C40" s="615" t="s">
        <v>118</v>
      </c>
      <c r="D40" s="612">
        <f>BS11</f>
        <v>106</v>
      </c>
      <c r="E40" s="252" t="s">
        <v>115</v>
      </c>
      <c r="F40" s="136">
        <v>53</v>
      </c>
      <c r="G40" s="144">
        <v>32</v>
      </c>
      <c r="H40" s="144">
        <v>3591540</v>
      </c>
      <c r="I40" s="145">
        <f t="shared" ref="I40:I50" si="49">IFERROR(G40/$D$40,"-")</f>
        <v>0.30188679245283018</v>
      </c>
      <c r="J40" s="145">
        <f t="shared" si="44"/>
        <v>0.60377358490566035</v>
      </c>
      <c r="K40" s="172">
        <f t="shared" si="45"/>
        <v>112235.625</v>
      </c>
      <c r="L40" s="612">
        <f>BT11</f>
        <v>342</v>
      </c>
      <c r="M40" s="252" t="s">
        <v>115</v>
      </c>
      <c r="N40" s="136">
        <v>194</v>
      </c>
      <c r="O40" s="144">
        <v>109</v>
      </c>
      <c r="P40" s="144">
        <v>11989140</v>
      </c>
      <c r="Q40" s="145">
        <f>IFERROR(O40/$L$40,"-")</f>
        <v>0.31871345029239767</v>
      </c>
      <c r="R40" s="145">
        <f t="shared" si="8"/>
        <v>0.56185567010309279</v>
      </c>
      <c r="S40" s="140">
        <f t="shared" si="9"/>
        <v>109992.11009174312</v>
      </c>
      <c r="T40" s="612">
        <f>BU11</f>
        <v>46836</v>
      </c>
      <c r="U40" s="252" t="s">
        <v>115</v>
      </c>
      <c r="V40" s="136">
        <v>23113</v>
      </c>
      <c r="W40" s="144">
        <v>13733</v>
      </c>
      <c r="X40" s="144">
        <v>1045496320</v>
      </c>
      <c r="Y40" s="145">
        <f>IFERROR(W40/$T$40,"-")</f>
        <v>0.2932146212315313</v>
      </c>
      <c r="Z40" s="145">
        <f>IFERROR(W40/V40,"-")</f>
        <v>0.59416778436377793</v>
      </c>
      <c r="AA40" s="140">
        <f>IFERROR(X40/W40,"-")</f>
        <v>76130.220636423212</v>
      </c>
      <c r="AB40" s="612">
        <f>BV11</f>
        <v>41713</v>
      </c>
      <c r="AC40" s="252" t="s">
        <v>115</v>
      </c>
      <c r="AD40" s="136">
        <v>23222</v>
      </c>
      <c r="AE40" s="144">
        <v>14017</v>
      </c>
      <c r="AF40" s="144">
        <v>1190426980</v>
      </c>
      <c r="AG40" s="145">
        <f>IFERROR(AE40/$AB$40,"-")</f>
        <v>0.33603432982523435</v>
      </c>
      <c r="AH40" s="145">
        <f t="shared" si="13"/>
        <v>0.60360864697269834</v>
      </c>
      <c r="AI40" s="140">
        <f t="shared" si="14"/>
        <v>84927.372476278804</v>
      </c>
      <c r="AJ40" s="612">
        <f>BW11</f>
        <v>26031</v>
      </c>
      <c r="AK40" s="252" t="s">
        <v>115</v>
      </c>
      <c r="AL40" s="136">
        <v>14273</v>
      </c>
      <c r="AM40" s="144">
        <v>7911</v>
      </c>
      <c r="AN40" s="144">
        <v>688609270</v>
      </c>
      <c r="AO40" s="145">
        <f>IFERROR(AM40/$AJ$40,"-")</f>
        <v>0.30390688025815377</v>
      </c>
      <c r="AP40" s="145">
        <f t="shared" si="26"/>
        <v>0.55426329433195543</v>
      </c>
      <c r="AQ40" s="140">
        <f t="shared" si="16"/>
        <v>87044.529136645171</v>
      </c>
      <c r="AR40" s="612">
        <f>BX11</f>
        <v>10974</v>
      </c>
      <c r="AS40" s="252" t="s">
        <v>115</v>
      </c>
      <c r="AT40" s="136">
        <v>5360</v>
      </c>
      <c r="AU40" s="144">
        <v>2669</v>
      </c>
      <c r="AV40" s="144">
        <v>248470170</v>
      </c>
      <c r="AW40" s="145">
        <f>IFERROR(AU40/$AR$40,"-")</f>
        <v>0.24321122653544741</v>
      </c>
      <c r="AX40" s="145">
        <f t="shared" si="18"/>
        <v>0.49794776119402984</v>
      </c>
      <c r="AY40" s="140">
        <f t="shared" si="19"/>
        <v>93094.855751217678</v>
      </c>
      <c r="AZ40" s="612">
        <f>BY11</f>
        <v>4079</v>
      </c>
      <c r="BA40" s="252" t="s">
        <v>115</v>
      </c>
      <c r="BB40" s="136">
        <v>1539</v>
      </c>
      <c r="BC40" s="144">
        <v>680</v>
      </c>
      <c r="BD40" s="144">
        <v>66137380</v>
      </c>
      <c r="BE40" s="145">
        <f>IFERROR(BC40/$AZ$40,"-")</f>
        <v>0.16670752635449865</v>
      </c>
      <c r="BF40" s="145">
        <f t="shared" si="20"/>
        <v>0.44184535412605586</v>
      </c>
      <c r="BG40" s="140">
        <f t="shared" si="25"/>
        <v>97260.852941176476</v>
      </c>
      <c r="BH40" s="612">
        <f>BZ11</f>
        <v>130081</v>
      </c>
      <c r="BI40" s="252" t="s">
        <v>115</v>
      </c>
      <c r="BJ40" s="136">
        <f t="shared" si="46"/>
        <v>67754</v>
      </c>
      <c r="BK40" s="144">
        <f t="shared" si="47"/>
        <v>39151</v>
      </c>
      <c r="BL40" s="144">
        <f t="shared" si="48"/>
        <v>3254720800</v>
      </c>
      <c r="BM40" s="145">
        <f>IFERROR(BK40/$BH$40,"-")</f>
        <v>0.30097400850239464</v>
      </c>
      <c r="BN40" s="145">
        <f t="shared" si="22"/>
        <v>0.57784042270567049</v>
      </c>
      <c r="BO40" s="140">
        <f t="shared" si="23"/>
        <v>83132.507471073535</v>
      </c>
    </row>
    <row r="41" spans="2:67" s="82" customFormat="1">
      <c r="B41" s="614"/>
      <c r="C41" s="616"/>
      <c r="D41" s="604"/>
      <c r="E41" s="253" t="s">
        <v>154</v>
      </c>
      <c r="F41" s="137">
        <v>41</v>
      </c>
      <c r="G41" s="146">
        <v>21</v>
      </c>
      <c r="H41" s="146">
        <v>2527250</v>
      </c>
      <c r="I41" s="147">
        <f t="shared" si="49"/>
        <v>0.19811320754716982</v>
      </c>
      <c r="J41" s="147">
        <f t="shared" si="44"/>
        <v>0.51219512195121952</v>
      </c>
      <c r="K41" s="173">
        <f t="shared" si="45"/>
        <v>120345.23809523809</v>
      </c>
      <c r="L41" s="604"/>
      <c r="M41" s="253" t="s">
        <v>154</v>
      </c>
      <c r="N41" s="137">
        <v>145</v>
      </c>
      <c r="O41" s="146">
        <v>77</v>
      </c>
      <c r="P41" s="146">
        <v>7536640</v>
      </c>
      <c r="Q41" s="147">
        <f t="shared" ref="Q41:Q50" si="50">IFERROR(O41/$L$40,"-")</f>
        <v>0.22514619883040934</v>
      </c>
      <c r="R41" s="147">
        <f t="shared" si="8"/>
        <v>0.53103448275862064</v>
      </c>
      <c r="S41" s="141">
        <f t="shared" si="9"/>
        <v>97878.441558441555</v>
      </c>
      <c r="T41" s="604"/>
      <c r="U41" s="253" t="s">
        <v>154</v>
      </c>
      <c r="V41" s="137">
        <v>20772</v>
      </c>
      <c r="W41" s="146">
        <v>12524</v>
      </c>
      <c r="X41" s="146">
        <v>921614070</v>
      </c>
      <c r="Y41" s="147">
        <f t="shared" ref="Y41:Y50" si="51">IFERROR(W41/$T$40,"-")</f>
        <v>0.26740114441882312</v>
      </c>
      <c r="Z41" s="147">
        <f t="shared" si="11"/>
        <v>0.60292701713845565</v>
      </c>
      <c r="AA41" s="141">
        <f t="shared" si="12"/>
        <v>73587.836953050137</v>
      </c>
      <c r="AB41" s="604"/>
      <c r="AC41" s="253" t="s">
        <v>154</v>
      </c>
      <c r="AD41" s="137">
        <v>18998</v>
      </c>
      <c r="AE41" s="146">
        <v>11689</v>
      </c>
      <c r="AF41" s="146">
        <v>961703890</v>
      </c>
      <c r="AG41" s="147">
        <f t="shared" ref="AG41:AG50" si="52">IFERROR(AE41/$AB$40,"-")</f>
        <v>0.28022439047778869</v>
      </c>
      <c r="AH41" s="147">
        <f t="shared" si="13"/>
        <v>0.61527529213601428</v>
      </c>
      <c r="AI41" s="141">
        <f t="shared" si="14"/>
        <v>82274.265548806565</v>
      </c>
      <c r="AJ41" s="604"/>
      <c r="AK41" s="253" t="s">
        <v>154</v>
      </c>
      <c r="AL41" s="137">
        <v>10695</v>
      </c>
      <c r="AM41" s="146">
        <v>5991</v>
      </c>
      <c r="AN41" s="146">
        <v>498964160</v>
      </c>
      <c r="AO41" s="147">
        <f t="shared" ref="AO41:AO50" si="53">IFERROR(AM41/$AJ$40,"-")</f>
        <v>0.23014866889477931</v>
      </c>
      <c r="AP41" s="147">
        <f t="shared" si="26"/>
        <v>0.56016830294530151</v>
      </c>
      <c r="AQ41" s="141">
        <f t="shared" si="16"/>
        <v>83285.621765982301</v>
      </c>
      <c r="AR41" s="604"/>
      <c r="AS41" s="253" t="s">
        <v>154</v>
      </c>
      <c r="AT41" s="137">
        <v>3526</v>
      </c>
      <c r="AU41" s="146">
        <v>1729</v>
      </c>
      <c r="AV41" s="146">
        <v>148717040</v>
      </c>
      <c r="AW41" s="147">
        <f t="shared" ref="AW41:AW50" si="54">IFERROR(AU41/$AR$40,"-")</f>
        <v>0.15755421906324038</v>
      </c>
      <c r="AX41" s="147">
        <f t="shared" si="18"/>
        <v>0.49035734543391946</v>
      </c>
      <c r="AY41" s="141">
        <f t="shared" si="19"/>
        <v>86013.32562174667</v>
      </c>
      <c r="AZ41" s="604"/>
      <c r="BA41" s="253" t="s">
        <v>154</v>
      </c>
      <c r="BB41" s="137">
        <v>796</v>
      </c>
      <c r="BC41" s="146">
        <v>336</v>
      </c>
      <c r="BD41" s="146">
        <v>28885950</v>
      </c>
      <c r="BE41" s="147">
        <f t="shared" ref="BE41:BE50" si="55">IFERROR(BC41/$AZ$40,"-")</f>
        <v>8.2373130669281688E-2</v>
      </c>
      <c r="BF41" s="147">
        <f t="shared" si="20"/>
        <v>0.42211055276381909</v>
      </c>
      <c r="BG41" s="141">
        <f t="shared" si="25"/>
        <v>85970.08928571429</v>
      </c>
      <c r="BH41" s="604"/>
      <c r="BI41" s="253" t="s">
        <v>154</v>
      </c>
      <c r="BJ41" s="137">
        <f t="shared" si="46"/>
        <v>54973</v>
      </c>
      <c r="BK41" s="146">
        <f t="shared" si="47"/>
        <v>32367</v>
      </c>
      <c r="BL41" s="146">
        <f t="shared" si="48"/>
        <v>2569949000</v>
      </c>
      <c r="BM41" s="147">
        <f t="shared" ref="BM41:BM50" si="56">IFERROR(BK41/$BH$40,"-")</f>
        <v>0.24882188790061577</v>
      </c>
      <c r="BN41" s="147">
        <f t="shared" si="22"/>
        <v>0.58877994651920029</v>
      </c>
      <c r="BO41" s="141">
        <f t="shared" si="23"/>
        <v>79400.284240121109</v>
      </c>
    </row>
    <row r="42" spans="2:67" s="82" customFormat="1">
      <c r="B42" s="614"/>
      <c r="C42" s="616"/>
      <c r="D42" s="604"/>
      <c r="E42" s="254" t="s">
        <v>114</v>
      </c>
      <c r="F42" s="137">
        <v>69</v>
      </c>
      <c r="G42" s="146">
        <v>39</v>
      </c>
      <c r="H42" s="146">
        <v>4117100</v>
      </c>
      <c r="I42" s="147">
        <f t="shared" si="49"/>
        <v>0.36792452830188677</v>
      </c>
      <c r="J42" s="147">
        <f t="shared" si="44"/>
        <v>0.56521739130434778</v>
      </c>
      <c r="K42" s="173">
        <f t="shared" si="45"/>
        <v>105566.66666666667</v>
      </c>
      <c r="L42" s="604"/>
      <c r="M42" s="254" t="s">
        <v>114</v>
      </c>
      <c r="N42" s="137">
        <v>207</v>
      </c>
      <c r="O42" s="146">
        <v>114</v>
      </c>
      <c r="P42" s="146">
        <v>12400800</v>
      </c>
      <c r="Q42" s="147">
        <f t="shared" si="50"/>
        <v>0.33333333333333331</v>
      </c>
      <c r="R42" s="147">
        <f t="shared" si="8"/>
        <v>0.55072463768115942</v>
      </c>
      <c r="S42" s="141">
        <f t="shared" si="9"/>
        <v>108778.94736842105</v>
      </c>
      <c r="T42" s="604"/>
      <c r="U42" s="254" t="s">
        <v>114</v>
      </c>
      <c r="V42" s="137">
        <v>28937</v>
      </c>
      <c r="W42" s="146">
        <v>16887</v>
      </c>
      <c r="X42" s="146">
        <v>1271532190</v>
      </c>
      <c r="Y42" s="147">
        <f t="shared" si="51"/>
        <v>0.36055598257750449</v>
      </c>
      <c r="Z42" s="147">
        <f t="shared" si="11"/>
        <v>0.58357811798044024</v>
      </c>
      <c r="AA42" s="141">
        <f t="shared" si="12"/>
        <v>75296.511517735533</v>
      </c>
      <c r="AB42" s="604"/>
      <c r="AC42" s="254" t="s">
        <v>114</v>
      </c>
      <c r="AD42" s="137">
        <v>28613</v>
      </c>
      <c r="AE42" s="146">
        <v>17066</v>
      </c>
      <c r="AF42" s="146">
        <v>1434572730</v>
      </c>
      <c r="AG42" s="147">
        <f t="shared" si="52"/>
        <v>0.40912904849807014</v>
      </c>
      <c r="AH42" s="147">
        <f t="shared" si="13"/>
        <v>0.59644217663299903</v>
      </c>
      <c r="AI42" s="141">
        <f t="shared" si="14"/>
        <v>84060.279503105587</v>
      </c>
      <c r="AJ42" s="604"/>
      <c r="AK42" s="254" t="s">
        <v>114</v>
      </c>
      <c r="AL42" s="137">
        <v>18530</v>
      </c>
      <c r="AM42" s="146">
        <v>10130</v>
      </c>
      <c r="AN42" s="146">
        <v>880441670</v>
      </c>
      <c r="AO42" s="147">
        <f t="shared" si="53"/>
        <v>0.38915139641197033</v>
      </c>
      <c r="AP42" s="147">
        <f t="shared" si="26"/>
        <v>0.54668105774419862</v>
      </c>
      <c r="AQ42" s="141">
        <f t="shared" si="16"/>
        <v>86914.281342546892</v>
      </c>
      <c r="AR42" s="604"/>
      <c r="AS42" s="254" t="s">
        <v>114</v>
      </c>
      <c r="AT42" s="137">
        <v>7667</v>
      </c>
      <c r="AU42" s="146">
        <v>3805</v>
      </c>
      <c r="AV42" s="146">
        <v>350983930</v>
      </c>
      <c r="AW42" s="147">
        <f t="shared" si="54"/>
        <v>0.34672863131036996</v>
      </c>
      <c r="AX42" s="147">
        <f t="shared" si="18"/>
        <v>0.49628277031433415</v>
      </c>
      <c r="AY42" s="141">
        <f t="shared" si="19"/>
        <v>92242.819973718797</v>
      </c>
      <c r="AZ42" s="604"/>
      <c r="BA42" s="254" t="s">
        <v>114</v>
      </c>
      <c r="BB42" s="137">
        <v>2533</v>
      </c>
      <c r="BC42" s="146">
        <v>1154</v>
      </c>
      <c r="BD42" s="146">
        <v>114403940</v>
      </c>
      <c r="BE42" s="147">
        <f t="shared" si="55"/>
        <v>0.28291247854866391</v>
      </c>
      <c r="BF42" s="147">
        <f t="shared" si="20"/>
        <v>0.45558626135017766</v>
      </c>
      <c r="BG42" s="141">
        <f t="shared" si="25"/>
        <v>99136.863084922006</v>
      </c>
      <c r="BH42" s="604"/>
      <c r="BI42" s="254" t="s">
        <v>114</v>
      </c>
      <c r="BJ42" s="137">
        <f t="shared" si="46"/>
        <v>86556</v>
      </c>
      <c r="BK42" s="146">
        <f t="shared" si="47"/>
        <v>49195</v>
      </c>
      <c r="BL42" s="146">
        <f t="shared" si="48"/>
        <v>4068452360</v>
      </c>
      <c r="BM42" s="147">
        <f t="shared" si="56"/>
        <v>0.37818743705844821</v>
      </c>
      <c r="BN42" s="147">
        <f t="shared" si="22"/>
        <v>0.56836036785433708</v>
      </c>
      <c r="BO42" s="141">
        <f t="shared" si="23"/>
        <v>82700.525663177148</v>
      </c>
    </row>
    <row r="43" spans="2:67" s="82" customFormat="1">
      <c r="B43" s="614"/>
      <c r="C43" s="616"/>
      <c r="D43" s="604"/>
      <c r="E43" s="254" t="s">
        <v>123</v>
      </c>
      <c r="F43" s="137">
        <v>31</v>
      </c>
      <c r="G43" s="146">
        <v>17</v>
      </c>
      <c r="H43" s="146">
        <v>1266930</v>
      </c>
      <c r="I43" s="147">
        <f t="shared" si="49"/>
        <v>0.16037735849056603</v>
      </c>
      <c r="J43" s="147">
        <f t="shared" si="44"/>
        <v>0.54838709677419351</v>
      </c>
      <c r="K43" s="173">
        <f t="shared" si="45"/>
        <v>74525.294117647063</v>
      </c>
      <c r="L43" s="604"/>
      <c r="M43" s="254" t="s">
        <v>123</v>
      </c>
      <c r="N43" s="137">
        <v>103</v>
      </c>
      <c r="O43" s="146">
        <v>51</v>
      </c>
      <c r="P43" s="146">
        <v>5288000</v>
      </c>
      <c r="Q43" s="147">
        <f t="shared" si="50"/>
        <v>0.14912280701754385</v>
      </c>
      <c r="R43" s="147">
        <f t="shared" si="8"/>
        <v>0.49514563106796117</v>
      </c>
      <c r="S43" s="141">
        <f t="shared" si="9"/>
        <v>103686.27450980392</v>
      </c>
      <c r="T43" s="604"/>
      <c r="U43" s="254" t="s">
        <v>123</v>
      </c>
      <c r="V43" s="137">
        <v>9301</v>
      </c>
      <c r="W43" s="146">
        <v>5586</v>
      </c>
      <c r="X43" s="146">
        <v>426502960</v>
      </c>
      <c r="Y43" s="147">
        <f t="shared" si="51"/>
        <v>0.11926723033563925</v>
      </c>
      <c r="Z43" s="147">
        <f t="shared" si="11"/>
        <v>0.60058058273303949</v>
      </c>
      <c r="AA43" s="141">
        <f t="shared" si="12"/>
        <v>76352.123165055498</v>
      </c>
      <c r="AB43" s="604"/>
      <c r="AC43" s="254" t="s">
        <v>123</v>
      </c>
      <c r="AD43" s="137">
        <v>10533</v>
      </c>
      <c r="AE43" s="146">
        <v>6429</v>
      </c>
      <c r="AF43" s="146">
        <v>547394080</v>
      </c>
      <c r="AG43" s="147">
        <f t="shared" si="52"/>
        <v>0.154124613429866</v>
      </c>
      <c r="AH43" s="147">
        <f t="shared" si="13"/>
        <v>0.61036741669040162</v>
      </c>
      <c r="AI43" s="141">
        <f t="shared" si="14"/>
        <v>85144.513921294143</v>
      </c>
      <c r="AJ43" s="604"/>
      <c r="AK43" s="254" t="s">
        <v>123</v>
      </c>
      <c r="AL43" s="137">
        <v>7248</v>
      </c>
      <c r="AM43" s="146">
        <v>4056</v>
      </c>
      <c r="AN43" s="146">
        <v>347565020</v>
      </c>
      <c r="AO43" s="147">
        <f t="shared" si="53"/>
        <v>0.1558142215051285</v>
      </c>
      <c r="AP43" s="147">
        <f t="shared" si="26"/>
        <v>0.55960264900662249</v>
      </c>
      <c r="AQ43" s="141">
        <f t="shared" si="16"/>
        <v>85691.572978303753</v>
      </c>
      <c r="AR43" s="604"/>
      <c r="AS43" s="254" t="s">
        <v>123</v>
      </c>
      <c r="AT43" s="137">
        <v>3132</v>
      </c>
      <c r="AU43" s="146">
        <v>1566</v>
      </c>
      <c r="AV43" s="146">
        <v>142707100</v>
      </c>
      <c r="AW43" s="147">
        <f t="shared" si="54"/>
        <v>0.14270092946965554</v>
      </c>
      <c r="AX43" s="147">
        <f t="shared" si="18"/>
        <v>0.5</v>
      </c>
      <c r="AY43" s="141">
        <f t="shared" si="19"/>
        <v>91128.416347381863</v>
      </c>
      <c r="AZ43" s="604"/>
      <c r="BA43" s="254" t="s">
        <v>123</v>
      </c>
      <c r="BB43" s="137">
        <v>1035</v>
      </c>
      <c r="BC43" s="146">
        <v>451</v>
      </c>
      <c r="BD43" s="146">
        <v>44751520</v>
      </c>
      <c r="BE43" s="147">
        <f t="shared" si="55"/>
        <v>0.11056631527335131</v>
      </c>
      <c r="BF43" s="147">
        <f t="shared" si="20"/>
        <v>0.43574879227053143</v>
      </c>
      <c r="BG43" s="141">
        <f t="shared" si="25"/>
        <v>99227.317073170736</v>
      </c>
      <c r="BH43" s="604"/>
      <c r="BI43" s="254" t="s">
        <v>123</v>
      </c>
      <c r="BJ43" s="137">
        <f t="shared" si="46"/>
        <v>31383</v>
      </c>
      <c r="BK43" s="146">
        <f t="shared" si="47"/>
        <v>18156</v>
      </c>
      <c r="BL43" s="146">
        <f t="shared" si="48"/>
        <v>1515475610</v>
      </c>
      <c r="BM43" s="147">
        <f t="shared" si="56"/>
        <v>0.13957457276619953</v>
      </c>
      <c r="BN43" s="147">
        <f t="shared" si="22"/>
        <v>0.57852977726794763</v>
      </c>
      <c r="BO43" s="141">
        <f t="shared" si="23"/>
        <v>83469.685503414847</v>
      </c>
    </row>
    <row r="44" spans="2:67" s="82" customFormat="1">
      <c r="B44" s="614"/>
      <c r="C44" s="616"/>
      <c r="D44" s="604"/>
      <c r="E44" s="254" t="s">
        <v>137</v>
      </c>
      <c r="F44" s="137">
        <v>37</v>
      </c>
      <c r="G44" s="146">
        <v>20</v>
      </c>
      <c r="H44" s="146">
        <v>1879090</v>
      </c>
      <c r="I44" s="147">
        <f t="shared" si="49"/>
        <v>0.18867924528301888</v>
      </c>
      <c r="J44" s="147">
        <f t="shared" si="44"/>
        <v>0.54054054054054057</v>
      </c>
      <c r="K44" s="173">
        <f t="shared" si="45"/>
        <v>93954.5</v>
      </c>
      <c r="L44" s="604"/>
      <c r="M44" s="254" t="s">
        <v>137</v>
      </c>
      <c r="N44" s="137">
        <v>112</v>
      </c>
      <c r="O44" s="146">
        <v>62</v>
      </c>
      <c r="P44" s="146">
        <v>6074800</v>
      </c>
      <c r="Q44" s="147">
        <f t="shared" si="50"/>
        <v>0.18128654970760233</v>
      </c>
      <c r="R44" s="147">
        <f t="shared" si="8"/>
        <v>0.5535714285714286</v>
      </c>
      <c r="S44" s="141">
        <f t="shared" si="9"/>
        <v>97980.645161290318</v>
      </c>
      <c r="T44" s="604"/>
      <c r="U44" s="254" t="s">
        <v>137</v>
      </c>
      <c r="V44" s="137">
        <v>9846</v>
      </c>
      <c r="W44" s="146">
        <v>5946</v>
      </c>
      <c r="X44" s="146">
        <v>465540160</v>
      </c>
      <c r="Y44" s="147">
        <f t="shared" si="51"/>
        <v>0.12695362541634639</v>
      </c>
      <c r="Z44" s="147">
        <f t="shared" si="11"/>
        <v>0.60390006093845217</v>
      </c>
      <c r="AA44" s="141">
        <f t="shared" si="12"/>
        <v>78294.678775647495</v>
      </c>
      <c r="AB44" s="604"/>
      <c r="AC44" s="254" t="s">
        <v>137</v>
      </c>
      <c r="AD44" s="137">
        <v>11248</v>
      </c>
      <c r="AE44" s="146">
        <v>6812</v>
      </c>
      <c r="AF44" s="146">
        <v>595785430</v>
      </c>
      <c r="AG44" s="147">
        <f t="shared" si="52"/>
        <v>0.16330640327955315</v>
      </c>
      <c r="AH44" s="147">
        <f t="shared" si="13"/>
        <v>0.60561877667140829</v>
      </c>
      <c r="AI44" s="141">
        <f t="shared" si="14"/>
        <v>87461.161186142097</v>
      </c>
      <c r="AJ44" s="604"/>
      <c r="AK44" s="254" t="s">
        <v>137</v>
      </c>
      <c r="AL44" s="137">
        <v>7716</v>
      </c>
      <c r="AM44" s="146">
        <v>4322</v>
      </c>
      <c r="AN44" s="146">
        <v>387608090</v>
      </c>
      <c r="AO44" s="147">
        <f t="shared" si="53"/>
        <v>0.16603280703776266</v>
      </c>
      <c r="AP44" s="147">
        <f t="shared" si="26"/>
        <v>0.56013478486262314</v>
      </c>
      <c r="AQ44" s="141">
        <f t="shared" si="16"/>
        <v>89682.575196668215</v>
      </c>
      <c r="AR44" s="604"/>
      <c r="AS44" s="254" t="s">
        <v>137</v>
      </c>
      <c r="AT44" s="137">
        <v>3248</v>
      </c>
      <c r="AU44" s="146">
        <v>1647</v>
      </c>
      <c r="AV44" s="146">
        <v>155592630</v>
      </c>
      <c r="AW44" s="147">
        <f t="shared" si="54"/>
        <v>0.15008201202843083</v>
      </c>
      <c r="AX44" s="147">
        <f t="shared" si="18"/>
        <v>0.50708128078817738</v>
      </c>
      <c r="AY44" s="141">
        <f t="shared" si="19"/>
        <v>94470.327868852459</v>
      </c>
      <c r="AZ44" s="604"/>
      <c r="BA44" s="254" t="s">
        <v>137</v>
      </c>
      <c r="BB44" s="137">
        <v>1022</v>
      </c>
      <c r="BC44" s="146">
        <v>467</v>
      </c>
      <c r="BD44" s="146">
        <v>46748730</v>
      </c>
      <c r="BE44" s="147">
        <f t="shared" si="55"/>
        <v>0.11448884530522187</v>
      </c>
      <c r="BF44" s="147">
        <f t="shared" si="20"/>
        <v>0.45694716242661448</v>
      </c>
      <c r="BG44" s="141">
        <f t="shared" si="25"/>
        <v>100104.34689507495</v>
      </c>
      <c r="BH44" s="604"/>
      <c r="BI44" s="254" t="s">
        <v>137</v>
      </c>
      <c r="BJ44" s="137">
        <f t="shared" si="46"/>
        <v>33229</v>
      </c>
      <c r="BK44" s="146">
        <f t="shared" si="47"/>
        <v>19276</v>
      </c>
      <c r="BL44" s="146">
        <f t="shared" si="48"/>
        <v>1659228930</v>
      </c>
      <c r="BM44" s="147">
        <f t="shared" si="56"/>
        <v>0.14818459267687056</v>
      </c>
      <c r="BN44" s="147">
        <f t="shared" si="22"/>
        <v>0.58009569953955886</v>
      </c>
      <c r="BO44" s="141">
        <f t="shared" si="23"/>
        <v>86077.450197136335</v>
      </c>
    </row>
    <row r="45" spans="2:67" s="82" customFormat="1">
      <c r="B45" s="614"/>
      <c r="C45" s="616"/>
      <c r="D45" s="604"/>
      <c r="E45" s="254" t="s">
        <v>138</v>
      </c>
      <c r="F45" s="137">
        <v>17</v>
      </c>
      <c r="G45" s="146">
        <v>11</v>
      </c>
      <c r="H45" s="146">
        <v>1871730</v>
      </c>
      <c r="I45" s="147">
        <f t="shared" si="49"/>
        <v>0.10377358490566038</v>
      </c>
      <c r="J45" s="147">
        <f t="shared" si="44"/>
        <v>0.6470588235294118</v>
      </c>
      <c r="K45" s="173">
        <f t="shared" si="45"/>
        <v>170157.27272727274</v>
      </c>
      <c r="L45" s="604"/>
      <c r="M45" s="254" t="s">
        <v>138</v>
      </c>
      <c r="N45" s="137">
        <v>54</v>
      </c>
      <c r="O45" s="146">
        <v>25</v>
      </c>
      <c r="P45" s="146">
        <v>2044850</v>
      </c>
      <c r="Q45" s="147">
        <f t="shared" si="50"/>
        <v>7.3099415204678359E-2</v>
      </c>
      <c r="R45" s="147">
        <f t="shared" si="8"/>
        <v>0.46296296296296297</v>
      </c>
      <c r="S45" s="141">
        <f t="shared" si="9"/>
        <v>81794</v>
      </c>
      <c r="T45" s="604"/>
      <c r="U45" s="254" t="s">
        <v>138</v>
      </c>
      <c r="V45" s="137">
        <v>5115</v>
      </c>
      <c r="W45" s="146">
        <v>3222</v>
      </c>
      <c r="X45" s="146">
        <v>248578600</v>
      </c>
      <c r="Y45" s="147">
        <f t="shared" si="51"/>
        <v>6.8793235972328975E-2</v>
      </c>
      <c r="Z45" s="147">
        <f t="shared" si="11"/>
        <v>0.62991202346041053</v>
      </c>
      <c r="AA45" s="141">
        <f t="shared" si="12"/>
        <v>77150.403476101797</v>
      </c>
      <c r="AB45" s="604"/>
      <c r="AC45" s="254" t="s">
        <v>138</v>
      </c>
      <c r="AD45" s="137">
        <v>5458</v>
      </c>
      <c r="AE45" s="146">
        <v>3436</v>
      </c>
      <c r="AF45" s="146">
        <v>292592960</v>
      </c>
      <c r="AG45" s="147">
        <f t="shared" si="52"/>
        <v>8.237240188909932E-2</v>
      </c>
      <c r="AH45" s="147">
        <f t="shared" si="13"/>
        <v>0.62953462806888971</v>
      </c>
      <c r="AI45" s="141">
        <f t="shared" si="14"/>
        <v>85155.110593713616</v>
      </c>
      <c r="AJ45" s="604"/>
      <c r="AK45" s="254" t="s">
        <v>138</v>
      </c>
      <c r="AL45" s="137">
        <v>3292</v>
      </c>
      <c r="AM45" s="146">
        <v>1927</v>
      </c>
      <c r="AN45" s="146">
        <v>158805020</v>
      </c>
      <c r="AO45" s="147">
        <f t="shared" si="53"/>
        <v>7.4027121508970076E-2</v>
      </c>
      <c r="AP45" s="147">
        <f t="shared" si="26"/>
        <v>0.5853584447144593</v>
      </c>
      <c r="AQ45" s="141">
        <f t="shared" si="16"/>
        <v>82410.49299429165</v>
      </c>
      <c r="AR45" s="604"/>
      <c r="AS45" s="254" t="s">
        <v>138</v>
      </c>
      <c r="AT45" s="137">
        <v>1163</v>
      </c>
      <c r="AU45" s="146">
        <v>613</v>
      </c>
      <c r="AV45" s="146">
        <v>56629330</v>
      </c>
      <c r="AW45" s="147">
        <f t="shared" si="54"/>
        <v>5.58593038090031E-2</v>
      </c>
      <c r="AX45" s="147">
        <f t="shared" si="18"/>
        <v>0.52708512467755808</v>
      </c>
      <c r="AY45" s="141">
        <f t="shared" si="19"/>
        <v>92380.636215334423</v>
      </c>
      <c r="AZ45" s="604"/>
      <c r="BA45" s="254" t="s">
        <v>138</v>
      </c>
      <c r="BB45" s="137">
        <v>295</v>
      </c>
      <c r="BC45" s="146">
        <v>142</v>
      </c>
      <c r="BD45" s="146">
        <v>12769990</v>
      </c>
      <c r="BE45" s="147">
        <f t="shared" si="55"/>
        <v>3.4812454032851187E-2</v>
      </c>
      <c r="BF45" s="147">
        <f t="shared" si="20"/>
        <v>0.48135593220338985</v>
      </c>
      <c r="BG45" s="141">
        <f t="shared" si="25"/>
        <v>89929.507042253521</v>
      </c>
      <c r="BH45" s="604"/>
      <c r="BI45" s="254" t="s">
        <v>138</v>
      </c>
      <c r="BJ45" s="137">
        <f t="shared" si="46"/>
        <v>15394</v>
      </c>
      <c r="BK45" s="146">
        <f t="shared" si="47"/>
        <v>9376</v>
      </c>
      <c r="BL45" s="146">
        <f t="shared" si="48"/>
        <v>773292480</v>
      </c>
      <c r="BM45" s="147">
        <f t="shared" si="56"/>
        <v>7.2078166680760447E-2</v>
      </c>
      <c r="BN45" s="147">
        <f t="shared" si="22"/>
        <v>0.60906846823437699</v>
      </c>
      <c r="BO45" s="141">
        <f t="shared" si="23"/>
        <v>82475.733788395912</v>
      </c>
    </row>
    <row r="46" spans="2:67" s="82" customFormat="1">
      <c r="B46" s="614"/>
      <c r="C46" s="616"/>
      <c r="D46" s="604"/>
      <c r="E46" s="254" t="s">
        <v>139</v>
      </c>
      <c r="F46" s="137">
        <v>17</v>
      </c>
      <c r="G46" s="146">
        <v>9</v>
      </c>
      <c r="H46" s="146">
        <v>901580</v>
      </c>
      <c r="I46" s="147">
        <f t="shared" si="49"/>
        <v>8.4905660377358486E-2</v>
      </c>
      <c r="J46" s="147">
        <f t="shared" si="44"/>
        <v>0.52941176470588236</v>
      </c>
      <c r="K46" s="173">
        <f t="shared" si="45"/>
        <v>100175.55555555556</v>
      </c>
      <c r="L46" s="604"/>
      <c r="M46" s="254" t="s">
        <v>139</v>
      </c>
      <c r="N46" s="137">
        <v>53</v>
      </c>
      <c r="O46" s="146">
        <v>22</v>
      </c>
      <c r="P46" s="146">
        <v>1068210</v>
      </c>
      <c r="Q46" s="147">
        <f t="shared" si="50"/>
        <v>6.4327485380116955E-2</v>
      </c>
      <c r="R46" s="147">
        <f t="shared" si="8"/>
        <v>0.41509433962264153</v>
      </c>
      <c r="S46" s="141">
        <f t="shared" si="9"/>
        <v>48555</v>
      </c>
      <c r="T46" s="604"/>
      <c r="U46" s="254" t="s">
        <v>139</v>
      </c>
      <c r="V46" s="137">
        <v>2952</v>
      </c>
      <c r="W46" s="146">
        <v>1623</v>
      </c>
      <c r="X46" s="146">
        <v>128550250</v>
      </c>
      <c r="Y46" s="147">
        <f t="shared" si="51"/>
        <v>3.4652831155521396E-2</v>
      </c>
      <c r="Z46" s="147">
        <f t="shared" si="11"/>
        <v>0.54979674796747968</v>
      </c>
      <c r="AA46" s="141">
        <f t="shared" si="12"/>
        <v>79205.329636475668</v>
      </c>
      <c r="AB46" s="604"/>
      <c r="AC46" s="254" t="s">
        <v>139</v>
      </c>
      <c r="AD46" s="137">
        <v>3697</v>
      </c>
      <c r="AE46" s="146">
        <v>2089</v>
      </c>
      <c r="AF46" s="146">
        <v>173877400</v>
      </c>
      <c r="AG46" s="147">
        <f t="shared" si="52"/>
        <v>5.0080310694507704E-2</v>
      </c>
      <c r="AH46" s="147">
        <f t="shared" si="13"/>
        <v>0.5650527454692994</v>
      </c>
      <c r="AI46" s="141">
        <f t="shared" si="14"/>
        <v>83234.75347056007</v>
      </c>
      <c r="AJ46" s="604"/>
      <c r="AK46" s="254" t="s">
        <v>139</v>
      </c>
      <c r="AL46" s="137">
        <v>3038</v>
      </c>
      <c r="AM46" s="146">
        <v>1589</v>
      </c>
      <c r="AN46" s="146">
        <v>136441720</v>
      </c>
      <c r="AO46" s="147">
        <f t="shared" si="53"/>
        <v>6.1042603050209365E-2</v>
      </c>
      <c r="AP46" s="147">
        <f t="shared" si="26"/>
        <v>0.52304147465437789</v>
      </c>
      <c r="AQ46" s="141">
        <f t="shared" si="16"/>
        <v>85866.406544996848</v>
      </c>
      <c r="AR46" s="604"/>
      <c r="AS46" s="254" t="s">
        <v>139</v>
      </c>
      <c r="AT46" s="137">
        <v>1524</v>
      </c>
      <c r="AU46" s="146">
        <v>739</v>
      </c>
      <c r="AV46" s="146">
        <v>66848710</v>
      </c>
      <c r="AW46" s="147">
        <f t="shared" si="54"/>
        <v>6.7340987789320211E-2</v>
      </c>
      <c r="AX46" s="147">
        <f t="shared" si="18"/>
        <v>0.48490813648293962</v>
      </c>
      <c r="AY46" s="141">
        <f t="shared" si="19"/>
        <v>90458.335588633287</v>
      </c>
      <c r="AZ46" s="604"/>
      <c r="BA46" s="254" t="s">
        <v>139</v>
      </c>
      <c r="BB46" s="137">
        <v>585</v>
      </c>
      <c r="BC46" s="146">
        <v>239</v>
      </c>
      <c r="BD46" s="146">
        <v>22829350</v>
      </c>
      <c r="BE46" s="147">
        <f t="shared" si="55"/>
        <v>5.8592792351066438E-2</v>
      </c>
      <c r="BF46" s="147">
        <f t="shared" si="20"/>
        <v>0.40854700854700854</v>
      </c>
      <c r="BG46" s="141">
        <f t="shared" si="25"/>
        <v>95520.292887029282</v>
      </c>
      <c r="BH46" s="604"/>
      <c r="BI46" s="254" t="s">
        <v>139</v>
      </c>
      <c r="BJ46" s="137">
        <f t="shared" si="46"/>
        <v>11866</v>
      </c>
      <c r="BK46" s="146">
        <f t="shared" si="47"/>
        <v>6310</v>
      </c>
      <c r="BL46" s="146">
        <f t="shared" si="48"/>
        <v>530517220</v>
      </c>
      <c r="BM46" s="147">
        <f t="shared" si="56"/>
        <v>4.8508237175298466E-2</v>
      </c>
      <c r="BN46" s="147">
        <f t="shared" si="22"/>
        <v>0.53177144783414798</v>
      </c>
      <c r="BO46" s="141">
        <f t="shared" si="23"/>
        <v>84075.629160063385</v>
      </c>
    </row>
    <row r="47" spans="2:67" s="82" customFormat="1">
      <c r="B47" s="614"/>
      <c r="C47" s="616"/>
      <c r="D47" s="604"/>
      <c r="E47" s="254" t="s">
        <v>140</v>
      </c>
      <c r="F47" s="137">
        <v>16</v>
      </c>
      <c r="G47" s="146">
        <v>10</v>
      </c>
      <c r="H47" s="146">
        <v>1246160</v>
      </c>
      <c r="I47" s="147">
        <f t="shared" si="49"/>
        <v>9.4339622641509441E-2</v>
      </c>
      <c r="J47" s="147">
        <f t="shared" si="44"/>
        <v>0.625</v>
      </c>
      <c r="K47" s="173">
        <f t="shared" si="45"/>
        <v>124616</v>
      </c>
      <c r="L47" s="604"/>
      <c r="M47" s="254" t="s">
        <v>140</v>
      </c>
      <c r="N47" s="137">
        <v>31</v>
      </c>
      <c r="O47" s="146">
        <v>21</v>
      </c>
      <c r="P47" s="146">
        <v>2443130</v>
      </c>
      <c r="Q47" s="147">
        <f t="shared" si="50"/>
        <v>6.1403508771929821E-2</v>
      </c>
      <c r="R47" s="147">
        <f t="shared" si="8"/>
        <v>0.67741935483870963</v>
      </c>
      <c r="S47" s="141">
        <f t="shared" si="9"/>
        <v>116339.52380952382</v>
      </c>
      <c r="T47" s="604"/>
      <c r="U47" s="254" t="s">
        <v>140</v>
      </c>
      <c r="V47" s="137">
        <v>2280</v>
      </c>
      <c r="W47" s="146">
        <v>1442</v>
      </c>
      <c r="X47" s="146">
        <v>119291280</v>
      </c>
      <c r="Y47" s="147">
        <f t="shared" si="51"/>
        <v>3.0788282517721411E-2</v>
      </c>
      <c r="Z47" s="147">
        <f t="shared" si="11"/>
        <v>0.63245614035087716</v>
      </c>
      <c r="AA47" s="141">
        <f t="shared" si="12"/>
        <v>82726.269070735085</v>
      </c>
      <c r="AB47" s="604"/>
      <c r="AC47" s="254" t="s">
        <v>140</v>
      </c>
      <c r="AD47" s="137">
        <v>2547</v>
      </c>
      <c r="AE47" s="146">
        <v>1608</v>
      </c>
      <c r="AF47" s="146">
        <v>152725010</v>
      </c>
      <c r="AG47" s="147">
        <f t="shared" si="52"/>
        <v>3.8549133363699563E-2</v>
      </c>
      <c r="AH47" s="147">
        <f t="shared" si="13"/>
        <v>0.63133097762073032</v>
      </c>
      <c r="AI47" s="141">
        <f t="shared" si="14"/>
        <v>94978.240049751243</v>
      </c>
      <c r="AJ47" s="604"/>
      <c r="AK47" s="254" t="s">
        <v>140</v>
      </c>
      <c r="AL47" s="137">
        <v>1774</v>
      </c>
      <c r="AM47" s="146">
        <v>1093</v>
      </c>
      <c r="AN47" s="146">
        <v>107307200</v>
      </c>
      <c r="AO47" s="147">
        <f t="shared" si="53"/>
        <v>4.1988398448004303E-2</v>
      </c>
      <c r="AP47" s="147">
        <f t="shared" si="26"/>
        <v>0.61612175873731678</v>
      </c>
      <c r="AQ47" s="141">
        <f t="shared" si="16"/>
        <v>98176.761207685267</v>
      </c>
      <c r="AR47" s="604"/>
      <c r="AS47" s="254" t="s">
        <v>140</v>
      </c>
      <c r="AT47" s="137">
        <v>725</v>
      </c>
      <c r="AU47" s="146">
        <v>443</v>
      </c>
      <c r="AV47" s="146">
        <v>45496900</v>
      </c>
      <c r="AW47" s="147">
        <f t="shared" si="54"/>
        <v>4.0368142883178422E-2</v>
      </c>
      <c r="AX47" s="147">
        <f t="shared" si="18"/>
        <v>0.61103448275862071</v>
      </c>
      <c r="AY47" s="141">
        <f t="shared" si="19"/>
        <v>102701.80586907449</v>
      </c>
      <c r="AZ47" s="604"/>
      <c r="BA47" s="254" t="s">
        <v>140</v>
      </c>
      <c r="BB47" s="137">
        <v>200</v>
      </c>
      <c r="BC47" s="146">
        <v>100</v>
      </c>
      <c r="BD47" s="146">
        <v>9033860</v>
      </c>
      <c r="BE47" s="147">
        <f t="shared" si="55"/>
        <v>2.4515812699190977E-2</v>
      </c>
      <c r="BF47" s="147">
        <f t="shared" si="20"/>
        <v>0.5</v>
      </c>
      <c r="BG47" s="141">
        <f t="shared" si="25"/>
        <v>90338.6</v>
      </c>
      <c r="BH47" s="604"/>
      <c r="BI47" s="254" t="s">
        <v>140</v>
      </c>
      <c r="BJ47" s="137">
        <f t="shared" si="46"/>
        <v>7573</v>
      </c>
      <c r="BK47" s="146">
        <f t="shared" si="47"/>
        <v>4717</v>
      </c>
      <c r="BL47" s="146">
        <f t="shared" si="48"/>
        <v>437543540</v>
      </c>
      <c r="BM47" s="147">
        <f t="shared" si="56"/>
        <v>3.6262021355924386E-2</v>
      </c>
      <c r="BN47" s="147">
        <f t="shared" si="22"/>
        <v>0.62287072494387952</v>
      </c>
      <c r="BO47" s="141">
        <f t="shared" si="23"/>
        <v>92758.859444562215</v>
      </c>
    </row>
    <row r="48" spans="2:67" s="82" customFormat="1">
      <c r="B48" s="614"/>
      <c r="C48" s="616"/>
      <c r="D48" s="604"/>
      <c r="E48" s="254" t="s">
        <v>141</v>
      </c>
      <c r="F48" s="137">
        <v>38</v>
      </c>
      <c r="G48" s="146">
        <v>24</v>
      </c>
      <c r="H48" s="146">
        <v>3016770</v>
      </c>
      <c r="I48" s="147">
        <f t="shared" si="49"/>
        <v>0.22641509433962265</v>
      </c>
      <c r="J48" s="147">
        <f t="shared" si="44"/>
        <v>0.63157894736842102</v>
      </c>
      <c r="K48" s="173">
        <f t="shared" si="45"/>
        <v>125698.75</v>
      </c>
      <c r="L48" s="604"/>
      <c r="M48" s="254" t="s">
        <v>141</v>
      </c>
      <c r="N48" s="137">
        <v>151</v>
      </c>
      <c r="O48" s="146">
        <v>85</v>
      </c>
      <c r="P48" s="146">
        <v>8066770</v>
      </c>
      <c r="Q48" s="147">
        <f t="shared" si="50"/>
        <v>0.24853801169590642</v>
      </c>
      <c r="R48" s="147">
        <f t="shared" si="8"/>
        <v>0.5629139072847682</v>
      </c>
      <c r="S48" s="141">
        <f t="shared" si="9"/>
        <v>94903.176470588238</v>
      </c>
      <c r="T48" s="604"/>
      <c r="U48" s="254" t="s">
        <v>141</v>
      </c>
      <c r="V48" s="137">
        <v>16780</v>
      </c>
      <c r="W48" s="146">
        <v>10666</v>
      </c>
      <c r="X48" s="146">
        <v>806498810</v>
      </c>
      <c r="Y48" s="147">
        <f t="shared" si="51"/>
        <v>0.22773080536339568</v>
      </c>
      <c r="Z48" s="147">
        <f t="shared" si="11"/>
        <v>0.63563766388557807</v>
      </c>
      <c r="AA48" s="141">
        <f t="shared" si="12"/>
        <v>75613.989311831989</v>
      </c>
      <c r="AB48" s="604"/>
      <c r="AC48" s="254" t="s">
        <v>141</v>
      </c>
      <c r="AD48" s="137">
        <v>16662</v>
      </c>
      <c r="AE48" s="146">
        <v>10551</v>
      </c>
      <c r="AF48" s="146">
        <v>903594890</v>
      </c>
      <c r="AG48" s="147">
        <f t="shared" si="52"/>
        <v>0.25294272768681225</v>
      </c>
      <c r="AH48" s="147">
        <f t="shared" si="13"/>
        <v>0.63323730644580478</v>
      </c>
      <c r="AI48" s="141">
        <f t="shared" si="14"/>
        <v>85640.687138659836</v>
      </c>
      <c r="AJ48" s="604"/>
      <c r="AK48" s="254" t="s">
        <v>141</v>
      </c>
      <c r="AL48" s="137">
        <v>9729</v>
      </c>
      <c r="AM48" s="146">
        <v>5654</v>
      </c>
      <c r="AN48" s="146">
        <v>488156830</v>
      </c>
      <c r="AO48" s="147">
        <f t="shared" si="53"/>
        <v>0.21720256617110367</v>
      </c>
      <c r="AP48" s="147">
        <f t="shared" si="26"/>
        <v>0.58114914174118615</v>
      </c>
      <c r="AQ48" s="141">
        <f t="shared" si="16"/>
        <v>86338.314467633536</v>
      </c>
      <c r="AR48" s="604"/>
      <c r="AS48" s="254" t="s">
        <v>141</v>
      </c>
      <c r="AT48" s="137">
        <v>3406</v>
      </c>
      <c r="AU48" s="146">
        <v>1752</v>
      </c>
      <c r="AV48" s="146">
        <v>157336860</v>
      </c>
      <c r="AW48" s="147">
        <f t="shared" si="54"/>
        <v>0.15965008201202843</v>
      </c>
      <c r="AX48" s="147">
        <f t="shared" si="18"/>
        <v>0.51438637698179679</v>
      </c>
      <c r="AY48" s="141">
        <f t="shared" si="19"/>
        <v>89804.143835616444</v>
      </c>
      <c r="AZ48" s="604"/>
      <c r="BA48" s="254" t="s">
        <v>141</v>
      </c>
      <c r="BB48" s="137">
        <v>892</v>
      </c>
      <c r="BC48" s="146">
        <v>428</v>
      </c>
      <c r="BD48" s="146">
        <v>42225470</v>
      </c>
      <c r="BE48" s="147">
        <f t="shared" si="55"/>
        <v>0.10492767835253738</v>
      </c>
      <c r="BF48" s="147">
        <f t="shared" si="20"/>
        <v>0.47982062780269058</v>
      </c>
      <c r="BG48" s="141">
        <f t="shared" si="25"/>
        <v>98657.640186915887</v>
      </c>
      <c r="BH48" s="604"/>
      <c r="BI48" s="254" t="s">
        <v>141</v>
      </c>
      <c r="BJ48" s="137">
        <f t="shared" si="46"/>
        <v>47658</v>
      </c>
      <c r="BK48" s="146">
        <f t="shared" si="47"/>
        <v>29160</v>
      </c>
      <c r="BL48" s="146">
        <f t="shared" si="48"/>
        <v>2408896400</v>
      </c>
      <c r="BM48" s="147">
        <f t="shared" si="56"/>
        <v>0.22416801838854253</v>
      </c>
      <c r="BN48" s="147">
        <f t="shared" si="22"/>
        <v>0.61185949892987535</v>
      </c>
      <c r="BO48" s="141">
        <f t="shared" si="23"/>
        <v>82609.615912208508</v>
      </c>
    </row>
    <row r="49" spans="2:67" s="82" customFormat="1">
      <c r="B49" s="614"/>
      <c r="C49" s="616"/>
      <c r="D49" s="604"/>
      <c r="E49" s="254" t="s">
        <v>142</v>
      </c>
      <c r="F49" s="137">
        <v>9</v>
      </c>
      <c r="G49" s="146">
        <v>4</v>
      </c>
      <c r="H49" s="146">
        <v>451720</v>
      </c>
      <c r="I49" s="147">
        <f t="shared" si="49"/>
        <v>3.7735849056603772E-2</v>
      </c>
      <c r="J49" s="147">
        <f t="shared" si="44"/>
        <v>0.44444444444444442</v>
      </c>
      <c r="K49" s="173">
        <f t="shared" si="45"/>
        <v>112930</v>
      </c>
      <c r="L49" s="604"/>
      <c r="M49" s="254" t="s">
        <v>142</v>
      </c>
      <c r="N49" s="137">
        <v>32</v>
      </c>
      <c r="O49" s="146">
        <v>16</v>
      </c>
      <c r="P49" s="146">
        <v>1611080</v>
      </c>
      <c r="Q49" s="147">
        <f t="shared" si="50"/>
        <v>4.6783625730994149E-2</v>
      </c>
      <c r="R49" s="147">
        <f t="shared" si="8"/>
        <v>0.5</v>
      </c>
      <c r="S49" s="141">
        <f t="shared" si="9"/>
        <v>100692.5</v>
      </c>
      <c r="T49" s="604"/>
      <c r="U49" s="254" t="s">
        <v>142</v>
      </c>
      <c r="V49" s="137">
        <v>3048</v>
      </c>
      <c r="W49" s="146">
        <v>1817</v>
      </c>
      <c r="X49" s="146">
        <v>146391890</v>
      </c>
      <c r="Y49" s="147">
        <f t="shared" si="51"/>
        <v>3.8794944060124688E-2</v>
      </c>
      <c r="Z49" s="147">
        <f t="shared" si="11"/>
        <v>0.59612860892388453</v>
      </c>
      <c r="AA49" s="141">
        <f t="shared" si="12"/>
        <v>80567.908640616399</v>
      </c>
      <c r="AB49" s="604"/>
      <c r="AC49" s="254" t="s">
        <v>142</v>
      </c>
      <c r="AD49" s="137">
        <v>3973</v>
      </c>
      <c r="AE49" s="146">
        <v>2324</v>
      </c>
      <c r="AF49" s="146">
        <v>203388710</v>
      </c>
      <c r="AG49" s="147">
        <f t="shared" si="52"/>
        <v>5.5714045980869271E-2</v>
      </c>
      <c r="AH49" s="147">
        <f t="shared" si="13"/>
        <v>0.58494840171155293</v>
      </c>
      <c r="AI49" s="141">
        <f t="shared" si="14"/>
        <v>87516.656626506025</v>
      </c>
      <c r="AJ49" s="604"/>
      <c r="AK49" s="254" t="s">
        <v>142</v>
      </c>
      <c r="AL49" s="137">
        <v>3198</v>
      </c>
      <c r="AM49" s="146">
        <v>1777</v>
      </c>
      <c r="AN49" s="146">
        <v>159116510</v>
      </c>
      <c r="AO49" s="147">
        <f t="shared" si="53"/>
        <v>6.8264761246206451E-2</v>
      </c>
      <c r="AP49" s="147">
        <f t="shared" si="26"/>
        <v>0.55565978736710442</v>
      </c>
      <c r="AQ49" s="141">
        <f t="shared" si="16"/>
        <v>89542.211592571752</v>
      </c>
      <c r="AR49" s="604"/>
      <c r="AS49" s="254" t="s">
        <v>142</v>
      </c>
      <c r="AT49" s="137">
        <v>1667</v>
      </c>
      <c r="AU49" s="146">
        <v>833</v>
      </c>
      <c r="AV49" s="146">
        <v>76955260</v>
      </c>
      <c r="AW49" s="147">
        <f t="shared" si="54"/>
        <v>7.5906688536540909E-2</v>
      </c>
      <c r="AX49" s="147">
        <f t="shared" si="18"/>
        <v>0.49970005998800238</v>
      </c>
      <c r="AY49" s="141">
        <f t="shared" si="19"/>
        <v>92383.265306122456</v>
      </c>
      <c r="AZ49" s="604"/>
      <c r="BA49" s="254" t="s">
        <v>142</v>
      </c>
      <c r="BB49" s="137">
        <v>641</v>
      </c>
      <c r="BC49" s="146">
        <v>293</v>
      </c>
      <c r="BD49" s="146">
        <v>27402160</v>
      </c>
      <c r="BE49" s="147">
        <f t="shared" si="55"/>
        <v>7.183133120862957E-2</v>
      </c>
      <c r="BF49" s="147">
        <f t="shared" si="20"/>
        <v>0.45709828393135726</v>
      </c>
      <c r="BG49" s="141">
        <f t="shared" si="25"/>
        <v>93522.730375426618</v>
      </c>
      <c r="BH49" s="604"/>
      <c r="BI49" s="254" t="s">
        <v>142</v>
      </c>
      <c r="BJ49" s="137">
        <f t="shared" si="46"/>
        <v>12568</v>
      </c>
      <c r="BK49" s="146">
        <f t="shared" si="47"/>
        <v>7064</v>
      </c>
      <c r="BL49" s="146">
        <f t="shared" si="48"/>
        <v>615317330</v>
      </c>
      <c r="BM49" s="147">
        <f t="shared" si="56"/>
        <v>5.4304625579446653E-2</v>
      </c>
      <c r="BN49" s="147">
        <f t="shared" si="22"/>
        <v>0.56206238064926795</v>
      </c>
      <c r="BO49" s="141">
        <f t="shared" si="23"/>
        <v>87106.077293318231</v>
      </c>
    </row>
    <row r="50" spans="2:67" s="82" customFormat="1">
      <c r="B50" s="614"/>
      <c r="C50" s="620"/>
      <c r="D50" s="604"/>
      <c r="E50" s="251" t="s">
        <v>135</v>
      </c>
      <c r="F50" s="137">
        <v>8</v>
      </c>
      <c r="G50" s="146">
        <v>3</v>
      </c>
      <c r="H50" s="146">
        <v>59440</v>
      </c>
      <c r="I50" s="147">
        <f t="shared" si="49"/>
        <v>2.8301886792452831E-2</v>
      </c>
      <c r="J50" s="147">
        <f t="shared" si="44"/>
        <v>0.375</v>
      </c>
      <c r="K50" s="173">
        <f t="shared" si="45"/>
        <v>19813.333333333332</v>
      </c>
      <c r="L50" s="605"/>
      <c r="M50" s="255" t="s">
        <v>135</v>
      </c>
      <c r="N50" s="137">
        <v>21</v>
      </c>
      <c r="O50" s="146">
        <v>12</v>
      </c>
      <c r="P50" s="146">
        <v>1186090</v>
      </c>
      <c r="Q50" s="147">
        <f t="shared" si="50"/>
        <v>3.5087719298245612E-2</v>
      </c>
      <c r="R50" s="147">
        <f t="shared" si="8"/>
        <v>0.5714285714285714</v>
      </c>
      <c r="S50" s="141">
        <f t="shared" si="9"/>
        <v>98840.833333333328</v>
      </c>
      <c r="T50" s="605"/>
      <c r="U50" s="255" t="s">
        <v>135</v>
      </c>
      <c r="V50" s="137">
        <v>4253</v>
      </c>
      <c r="W50" s="146">
        <v>2300</v>
      </c>
      <c r="X50" s="146">
        <v>157223420</v>
      </c>
      <c r="Y50" s="147">
        <f t="shared" si="51"/>
        <v>4.9107524126740111E-2</v>
      </c>
      <c r="Z50" s="147">
        <f t="shared" si="11"/>
        <v>0.54079473312955562</v>
      </c>
      <c r="AA50" s="141">
        <f t="shared" si="12"/>
        <v>68358.00869565217</v>
      </c>
      <c r="AB50" s="604"/>
      <c r="AC50" s="255" t="s">
        <v>135</v>
      </c>
      <c r="AD50" s="137">
        <v>2697</v>
      </c>
      <c r="AE50" s="146">
        <v>1474</v>
      </c>
      <c r="AF50" s="146">
        <v>128039390</v>
      </c>
      <c r="AG50" s="147">
        <f t="shared" si="52"/>
        <v>3.5336705583391269E-2</v>
      </c>
      <c r="AH50" s="147">
        <f t="shared" si="13"/>
        <v>0.54653318502039305</v>
      </c>
      <c r="AI50" s="141">
        <f t="shared" si="14"/>
        <v>86865.257801899599</v>
      </c>
      <c r="AJ50" s="605"/>
      <c r="AK50" s="255" t="s">
        <v>135</v>
      </c>
      <c r="AL50" s="137">
        <v>1409</v>
      </c>
      <c r="AM50" s="146">
        <v>649</v>
      </c>
      <c r="AN50" s="146">
        <v>64674750</v>
      </c>
      <c r="AO50" s="147">
        <f t="shared" si="53"/>
        <v>2.4931812070223963E-2</v>
      </c>
      <c r="AP50" s="147">
        <f t="shared" si="26"/>
        <v>0.46061036195883603</v>
      </c>
      <c r="AQ50" s="141">
        <f t="shared" si="16"/>
        <v>99652.92758089368</v>
      </c>
      <c r="AR50" s="605"/>
      <c r="AS50" s="255" t="s">
        <v>135</v>
      </c>
      <c r="AT50" s="137">
        <v>679</v>
      </c>
      <c r="AU50" s="146">
        <v>263</v>
      </c>
      <c r="AV50" s="146">
        <v>31285790</v>
      </c>
      <c r="AW50" s="147">
        <f t="shared" si="54"/>
        <v>2.3965737197011117E-2</v>
      </c>
      <c r="AX50" s="147">
        <f t="shared" si="18"/>
        <v>0.38733431516936673</v>
      </c>
      <c r="AY50" s="141">
        <f t="shared" si="19"/>
        <v>118957.37642585552</v>
      </c>
      <c r="AZ50" s="605"/>
      <c r="BA50" s="255" t="s">
        <v>135</v>
      </c>
      <c r="BB50" s="137">
        <v>330</v>
      </c>
      <c r="BC50" s="146">
        <v>136</v>
      </c>
      <c r="BD50" s="146">
        <v>17012280</v>
      </c>
      <c r="BE50" s="147">
        <f t="shared" si="55"/>
        <v>3.3341505270899734E-2</v>
      </c>
      <c r="BF50" s="147">
        <f t="shared" si="20"/>
        <v>0.41212121212121211</v>
      </c>
      <c r="BG50" s="141">
        <f t="shared" si="25"/>
        <v>125090.29411764706</v>
      </c>
      <c r="BH50" s="605"/>
      <c r="BI50" s="255" t="s">
        <v>135</v>
      </c>
      <c r="BJ50" s="137">
        <f t="shared" si="46"/>
        <v>9397</v>
      </c>
      <c r="BK50" s="146">
        <f t="shared" si="47"/>
        <v>4837</v>
      </c>
      <c r="BL50" s="146">
        <f t="shared" si="48"/>
        <v>399481160</v>
      </c>
      <c r="BM50" s="147">
        <f t="shared" si="56"/>
        <v>3.7184523489210572E-2</v>
      </c>
      <c r="BN50" s="147">
        <f t="shared" si="22"/>
        <v>0.5147387464084282</v>
      </c>
      <c r="BO50" s="141">
        <f t="shared" si="23"/>
        <v>82588.621046102955</v>
      </c>
    </row>
    <row r="51" spans="2:67" s="82" customFormat="1">
      <c r="B51" s="614">
        <v>5</v>
      </c>
      <c r="C51" s="615" t="s">
        <v>119</v>
      </c>
      <c r="D51" s="612">
        <f>BS12</f>
        <v>132</v>
      </c>
      <c r="E51" s="252" t="s">
        <v>115</v>
      </c>
      <c r="F51" s="136">
        <v>57</v>
      </c>
      <c r="G51" s="144">
        <v>33</v>
      </c>
      <c r="H51" s="144">
        <v>3701180</v>
      </c>
      <c r="I51" s="145">
        <f t="shared" ref="I51:I61" si="57">IFERROR(G51/$D$51,"-")</f>
        <v>0.25</v>
      </c>
      <c r="J51" s="145">
        <f t="shared" si="44"/>
        <v>0.57894736842105265</v>
      </c>
      <c r="K51" s="172">
        <f t="shared" si="45"/>
        <v>112156.9696969697</v>
      </c>
      <c r="L51" s="612">
        <f>BT12</f>
        <v>571</v>
      </c>
      <c r="M51" s="252" t="s">
        <v>115</v>
      </c>
      <c r="N51" s="136">
        <v>302</v>
      </c>
      <c r="O51" s="144">
        <v>166</v>
      </c>
      <c r="P51" s="144">
        <v>17928390</v>
      </c>
      <c r="Q51" s="145">
        <f>IFERROR(O51/$L$51,"-")</f>
        <v>0.29071803852889666</v>
      </c>
      <c r="R51" s="145">
        <f t="shared" si="8"/>
        <v>0.54966887417218546</v>
      </c>
      <c r="S51" s="140">
        <f t="shared" si="9"/>
        <v>108002.34939759035</v>
      </c>
      <c r="T51" s="612">
        <f>BU12</f>
        <v>37977</v>
      </c>
      <c r="U51" s="252" t="s">
        <v>115</v>
      </c>
      <c r="V51" s="136">
        <v>17630</v>
      </c>
      <c r="W51" s="144">
        <v>10719</v>
      </c>
      <c r="X51" s="144">
        <v>747137780</v>
      </c>
      <c r="Y51" s="145">
        <f>IFERROR(W51/$T$51,"-")</f>
        <v>0.28224978276325147</v>
      </c>
      <c r="Z51" s="145">
        <f t="shared" si="11"/>
        <v>0.60799773114010214</v>
      </c>
      <c r="AA51" s="140">
        <f t="shared" si="12"/>
        <v>69702.19050284542</v>
      </c>
      <c r="AB51" s="612">
        <f>BV12</f>
        <v>32614</v>
      </c>
      <c r="AC51" s="252" t="s">
        <v>115</v>
      </c>
      <c r="AD51" s="136">
        <v>17134</v>
      </c>
      <c r="AE51" s="144">
        <v>10463</v>
      </c>
      <c r="AF51" s="144">
        <v>815346170</v>
      </c>
      <c r="AG51" s="145">
        <f>IFERROR(AE51/$AB$51,"-")</f>
        <v>0.32081314772796959</v>
      </c>
      <c r="AH51" s="145">
        <f t="shared" si="13"/>
        <v>0.61065717287265087</v>
      </c>
      <c r="AI51" s="140">
        <f t="shared" si="14"/>
        <v>77926.614737646945</v>
      </c>
      <c r="AJ51" s="612">
        <f>BW12</f>
        <v>20551</v>
      </c>
      <c r="AK51" s="252" t="s">
        <v>115</v>
      </c>
      <c r="AL51" s="136">
        <v>10446</v>
      </c>
      <c r="AM51" s="144">
        <v>5876</v>
      </c>
      <c r="AN51" s="144">
        <v>478670190</v>
      </c>
      <c r="AO51" s="145">
        <f>IFERROR(AM51/$AJ$51,"-")</f>
        <v>0.28592282613984721</v>
      </c>
      <c r="AP51" s="145">
        <f t="shared" si="26"/>
        <v>0.56251196630289102</v>
      </c>
      <c r="AQ51" s="140">
        <f t="shared" si="16"/>
        <v>81461.911164057179</v>
      </c>
      <c r="AR51" s="612">
        <f>BX12</f>
        <v>9937</v>
      </c>
      <c r="AS51" s="252" t="s">
        <v>115</v>
      </c>
      <c r="AT51" s="136">
        <v>4370</v>
      </c>
      <c r="AU51" s="144">
        <v>2298</v>
      </c>
      <c r="AV51" s="144">
        <v>188664990</v>
      </c>
      <c r="AW51" s="145">
        <f>IFERROR(AU51/$AR$51,"-")</f>
        <v>0.23125691858709871</v>
      </c>
      <c r="AX51" s="145">
        <f t="shared" si="18"/>
        <v>0.525858123569794</v>
      </c>
      <c r="AY51" s="140">
        <f t="shared" si="19"/>
        <v>82099.647519582242</v>
      </c>
      <c r="AZ51" s="612">
        <f>BY12</f>
        <v>3790</v>
      </c>
      <c r="BA51" s="252" t="s">
        <v>115</v>
      </c>
      <c r="BB51" s="136">
        <v>1259</v>
      </c>
      <c r="BC51" s="144">
        <v>591</v>
      </c>
      <c r="BD51" s="144">
        <v>64873230</v>
      </c>
      <c r="BE51" s="145">
        <f>IFERROR(BC51/$AZ$51,"-")</f>
        <v>0.15593667546174142</v>
      </c>
      <c r="BF51" s="145">
        <f t="shared" si="20"/>
        <v>0.4694201747418586</v>
      </c>
      <c r="BG51" s="140">
        <f t="shared" si="25"/>
        <v>109768.57868020305</v>
      </c>
      <c r="BH51" s="612">
        <f>BZ12</f>
        <v>105572</v>
      </c>
      <c r="BI51" s="252" t="s">
        <v>115</v>
      </c>
      <c r="BJ51" s="136">
        <f t="shared" si="46"/>
        <v>51198</v>
      </c>
      <c r="BK51" s="144">
        <f t="shared" si="47"/>
        <v>30146</v>
      </c>
      <c r="BL51" s="144">
        <f t="shared" si="48"/>
        <v>2316321930</v>
      </c>
      <c r="BM51" s="145">
        <f>IFERROR(BK51/$BH$51,"-")</f>
        <v>0.28554919865115752</v>
      </c>
      <c r="BN51" s="145">
        <f t="shared" si="22"/>
        <v>0.5888120629712098</v>
      </c>
      <c r="BO51" s="140">
        <f t="shared" si="23"/>
        <v>76836.791945863471</v>
      </c>
    </row>
    <row r="52" spans="2:67" s="82" customFormat="1">
      <c r="B52" s="614"/>
      <c r="C52" s="616"/>
      <c r="D52" s="604"/>
      <c r="E52" s="253" t="s">
        <v>154</v>
      </c>
      <c r="F52" s="137">
        <v>50</v>
      </c>
      <c r="G52" s="146">
        <v>29</v>
      </c>
      <c r="H52" s="146">
        <v>2727120</v>
      </c>
      <c r="I52" s="147">
        <f t="shared" si="57"/>
        <v>0.2196969696969697</v>
      </c>
      <c r="J52" s="147">
        <f t="shared" si="44"/>
        <v>0.57999999999999996</v>
      </c>
      <c r="K52" s="173">
        <f t="shared" si="45"/>
        <v>94038.620689655174</v>
      </c>
      <c r="L52" s="604"/>
      <c r="M52" s="253" t="s">
        <v>154</v>
      </c>
      <c r="N52" s="137">
        <v>238</v>
      </c>
      <c r="O52" s="146">
        <v>138</v>
      </c>
      <c r="P52" s="146">
        <v>15175990</v>
      </c>
      <c r="Q52" s="147">
        <f t="shared" ref="Q52:Q61" si="58">IFERROR(O52/$L$51,"-")</f>
        <v>0.24168126094570927</v>
      </c>
      <c r="R52" s="147">
        <f t="shared" si="8"/>
        <v>0.57983193277310929</v>
      </c>
      <c r="S52" s="141">
        <f t="shared" si="9"/>
        <v>109970.9420289855</v>
      </c>
      <c r="T52" s="604"/>
      <c r="U52" s="253" t="s">
        <v>154</v>
      </c>
      <c r="V52" s="137">
        <v>16856</v>
      </c>
      <c r="W52" s="146">
        <v>10355</v>
      </c>
      <c r="X52" s="146">
        <v>688070680</v>
      </c>
      <c r="Y52" s="147">
        <f t="shared" ref="Y52:Y61" si="59">IFERROR(W52/$T$51,"-")</f>
        <v>0.27266503409958659</v>
      </c>
      <c r="Z52" s="147">
        <f t="shared" si="11"/>
        <v>0.61432130991931655</v>
      </c>
      <c r="AA52" s="141">
        <f t="shared" si="12"/>
        <v>66448.158377595362</v>
      </c>
      <c r="AB52" s="604"/>
      <c r="AC52" s="253" t="s">
        <v>154</v>
      </c>
      <c r="AD52" s="137">
        <v>14936</v>
      </c>
      <c r="AE52" s="146">
        <v>9279</v>
      </c>
      <c r="AF52" s="146">
        <v>700121430</v>
      </c>
      <c r="AG52" s="147">
        <f t="shared" ref="AG52:AG61" si="60">IFERROR(AE52/$AB$51,"-")</f>
        <v>0.28450971975225364</v>
      </c>
      <c r="AH52" s="147">
        <f t="shared" si="13"/>
        <v>0.62125066952329944</v>
      </c>
      <c r="AI52" s="141">
        <f t="shared" si="14"/>
        <v>75452.250242483031</v>
      </c>
      <c r="AJ52" s="604"/>
      <c r="AK52" s="253" t="s">
        <v>154</v>
      </c>
      <c r="AL52" s="137">
        <v>8459</v>
      </c>
      <c r="AM52" s="146">
        <v>4828</v>
      </c>
      <c r="AN52" s="146">
        <v>365981830</v>
      </c>
      <c r="AO52" s="147">
        <f t="shared" ref="AO52:AO61" si="61">IFERROR(AM52/$AJ$51,"-")</f>
        <v>0.23492774074254294</v>
      </c>
      <c r="AP52" s="147">
        <f t="shared" si="26"/>
        <v>0.57075304409504668</v>
      </c>
      <c r="AQ52" s="141">
        <f t="shared" si="16"/>
        <v>75804.024440762223</v>
      </c>
      <c r="AR52" s="604"/>
      <c r="AS52" s="253" t="s">
        <v>154</v>
      </c>
      <c r="AT52" s="137">
        <v>3176</v>
      </c>
      <c r="AU52" s="146">
        <v>1711</v>
      </c>
      <c r="AV52" s="146">
        <v>138054920</v>
      </c>
      <c r="AW52" s="147">
        <f t="shared" ref="AW52:AW61" si="62">IFERROR(AU52/$AR$51,"-")</f>
        <v>0.1721847640132837</v>
      </c>
      <c r="AX52" s="147">
        <f t="shared" si="18"/>
        <v>0.53872795969773302</v>
      </c>
      <c r="AY52" s="141">
        <f t="shared" si="19"/>
        <v>80686.686148451205</v>
      </c>
      <c r="AZ52" s="604"/>
      <c r="BA52" s="253" t="s">
        <v>154</v>
      </c>
      <c r="BB52" s="137">
        <v>740</v>
      </c>
      <c r="BC52" s="146">
        <v>338</v>
      </c>
      <c r="BD52" s="146">
        <v>31409480</v>
      </c>
      <c r="BE52" s="147">
        <f t="shared" ref="BE52:BE61" si="63">IFERROR(BC52/$AZ$51,"-")</f>
        <v>8.9182058047493407E-2</v>
      </c>
      <c r="BF52" s="147">
        <f t="shared" si="20"/>
        <v>0.45675675675675675</v>
      </c>
      <c r="BG52" s="141">
        <f t="shared" si="25"/>
        <v>92927.455621301779</v>
      </c>
      <c r="BH52" s="604"/>
      <c r="BI52" s="253" t="s">
        <v>154</v>
      </c>
      <c r="BJ52" s="137">
        <f t="shared" si="46"/>
        <v>44455</v>
      </c>
      <c r="BK52" s="146">
        <f t="shared" si="47"/>
        <v>26678</v>
      </c>
      <c r="BL52" s="146">
        <f t="shared" si="48"/>
        <v>1941541450</v>
      </c>
      <c r="BM52" s="147">
        <f t="shared" ref="BM52:BM61" si="64">IFERROR(BK52/$BH$51,"-")</f>
        <v>0.25269957943394084</v>
      </c>
      <c r="BN52" s="147">
        <f t="shared" si="22"/>
        <v>0.60011247328759421</v>
      </c>
      <c r="BO52" s="141">
        <f t="shared" si="23"/>
        <v>72776.874203463522</v>
      </c>
    </row>
    <row r="53" spans="2:67" s="82" customFormat="1">
      <c r="B53" s="614"/>
      <c r="C53" s="616"/>
      <c r="D53" s="604"/>
      <c r="E53" s="254" t="s">
        <v>114</v>
      </c>
      <c r="F53" s="137">
        <v>71</v>
      </c>
      <c r="G53" s="146">
        <v>39</v>
      </c>
      <c r="H53" s="146">
        <v>3908460</v>
      </c>
      <c r="I53" s="147">
        <f t="shared" si="57"/>
        <v>0.29545454545454547</v>
      </c>
      <c r="J53" s="147">
        <f t="shared" si="44"/>
        <v>0.54929577464788737</v>
      </c>
      <c r="K53" s="173">
        <f t="shared" si="45"/>
        <v>100216.92307692308</v>
      </c>
      <c r="L53" s="604"/>
      <c r="M53" s="254" t="s">
        <v>114</v>
      </c>
      <c r="N53" s="137">
        <v>369</v>
      </c>
      <c r="O53" s="146">
        <v>215</v>
      </c>
      <c r="P53" s="146">
        <v>19663410</v>
      </c>
      <c r="Q53" s="147">
        <f t="shared" si="58"/>
        <v>0.37653239929947463</v>
      </c>
      <c r="R53" s="147">
        <f t="shared" si="8"/>
        <v>0.58265582655826553</v>
      </c>
      <c r="S53" s="141">
        <f t="shared" si="9"/>
        <v>91457.720930232565</v>
      </c>
      <c r="T53" s="604"/>
      <c r="U53" s="254" t="s">
        <v>114</v>
      </c>
      <c r="V53" s="137">
        <v>23041</v>
      </c>
      <c r="W53" s="146">
        <v>13707</v>
      </c>
      <c r="X53" s="146">
        <v>943223390</v>
      </c>
      <c r="Y53" s="147">
        <f t="shared" si="59"/>
        <v>0.36092898333201673</v>
      </c>
      <c r="Z53" s="147">
        <f t="shared" si="11"/>
        <v>0.59489605485873009</v>
      </c>
      <c r="AA53" s="141">
        <f t="shared" si="12"/>
        <v>68813.262566571822</v>
      </c>
      <c r="AB53" s="604"/>
      <c r="AC53" s="254" t="s">
        <v>114</v>
      </c>
      <c r="AD53" s="137">
        <v>22061</v>
      </c>
      <c r="AE53" s="146">
        <v>13340</v>
      </c>
      <c r="AF53" s="146">
        <v>1024824580</v>
      </c>
      <c r="AG53" s="147">
        <f t="shared" si="60"/>
        <v>0.40902679830747529</v>
      </c>
      <c r="AH53" s="147">
        <f t="shared" si="13"/>
        <v>0.60468700421558408</v>
      </c>
      <c r="AI53" s="141">
        <f t="shared" si="14"/>
        <v>76823.431784107946</v>
      </c>
      <c r="AJ53" s="604"/>
      <c r="AK53" s="254" t="s">
        <v>114</v>
      </c>
      <c r="AL53" s="137">
        <v>14466</v>
      </c>
      <c r="AM53" s="146">
        <v>8030</v>
      </c>
      <c r="AN53" s="146">
        <v>656423820</v>
      </c>
      <c r="AO53" s="147">
        <f t="shared" si="61"/>
        <v>0.39073524402705462</v>
      </c>
      <c r="AP53" s="147">
        <f t="shared" si="26"/>
        <v>0.55509470482510714</v>
      </c>
      <c r="AQ53" s="141">
        <f t="shared" si="16"/>
        <v>81746.428393524286</v>
      </c>
      <c r="AR53" s="604"/>
      <c r="AS53" s="254" t="s">
        <v>114</v>
      </c>
      <c r="AT53" s="137">
        <v>6798</v>
      </c>
      <c r="AU53" s="146">
        <v>3563</v>
      </c>
      <c r="AV53" s="146">
        <v>306907130</v>
      </c>
      <c r="AW53" s="147">
        <f t="shared" si="62"/>
        <v>0.35855892120358257</v>
      </c>
      <c r="AX53" s="147">
        <f t="shared" si="18"/>
        <v>0.52412474257134456</v>
      </c>
      <c r="AY53" s="141">
        <f t="shared" si="19"/>
        <v>86137.28038170081</v>
      </c>
      <c r="AZ53" s="604"/>
      <c r="BA53" s="254" t="s">
        <v>114</v>
      </c>
      <c r="BB53" s="137">
        <v>2318</v>
      </c>
      <c r="BC53" s="146">
        <v>1104</v>
      </c>
      <c r="BD53" s="146">
        <v>118613170</v>
      </c>
      <c r="BE53" s="147">
        <f t="shared" si="63"/>
        <v>0.29129287598944592</v>
      </c>
      <c r="BF53" s="147">
        <f t="shared" si="20"/>
        <v>0.47627264883520276</v>
      </c>
      <c r="BG53" s="141">
        <f t="shared" si="25"/>
        <v>107439.46557971014</v>
      </c>
      <c r="BH53" s="604"/>
      <c r="BI53" s="254" t="s">
        <v>114</v>
      </c>
      <c r="BJ53" s="137">
        <f t="shared" si="46"/>
        <v>69124</v>
      </c>
      <c r="BK53" s="146">
        <f t="shared" si="47"/>
        <v>39998</v>
      </c>
      <c r="BL53" s="146">
        <f t="shared" si="48"/>
        <v>3073563960</v>
      </c>
      <c r="BM53" s="147">
        <f t="shared" si="64"/>
        <v>0.37886939718864848</v>
      </c>
      <c r="BN53" s="147">
        <f t="shared" si="22"/>
        <v>0.57864128233319834</v>
      </c>
      <c r="BO53" s="141">
        <f t="shared" si="23"/>
        <v>76842.941147057354</v>
      </c>
    </row>
    <row r="54" spans="2:67" s="82" customFormat="1">
      <c r="B54" s="614"/>
      <c r="C54" s="616"/>
      <c r="D54" s="604"/>
      <c r="E54" s="254" t="s">
        <v>123</v>
      </c>
      <c r="F54" s="137">
        <v>31</v>
      </c>
      <c r="G54" s="146">
        <v>18</v>
      </c>
      <c r="H54" s="146">
        <v>1645210</v>
      </c>
      <c r="I54" s="147">
        <f t="shared" si="57"/>
        <v>0.13636363636363635</v>
      </c>
      <c r="J54" s="147">
        <f t="shared" si="44"/>
        <v>0.58064516129032262</v>
      </c>
      <c r="K54" s="173">
        <f t="shared" si="45"/>
        <v>91400.555555555562</v>
      </c>
      <c r="L54" s="604"/>
      <c r="M54" s="254" t="s">
        <v>123</v>
      </c>
      <c r="N54" s="137">
        <v>142</v>
      </c>
      <c r="O54" s="146">
        <v>83</v>
      </c>
      <c r="P54" s="146">
        <v>8151560</v>
      </c>
      <c r="Q54" s="147">
        <f t="shared" si="58"/>
        <v>0.14535901926444833</v>
      </c>
      <c r="R54" s="147">
        <f t="shared" si="8"/>
        <v>0.58450704225352113</v>
      </c>
      <c r="S54" s="141">
        <f t="shared" si="9"/>
        <v>98211.566265060246</v>
      </c>
      <c r="T54" s="604"/>
      <c r="U54" s="254" t="s">
        <v>123</v>
      </c>
      <c r="V54" s="137">
        <v>6726</v>
      </c>
      <c r="W54" s="146">
        <v>4142</v>
      </c>
      <c r="X54" s="146">
        <v>289966510</v>
      </c>
      <c r="Y54" s="147">
        <f t="shared" si="59"/>
        <v>0.10906601363983463</v>
      </c>
      <c r="Z54" s="147">
        <f t="shared" si="11"/>
        <v>0.61581920903954801</v>
      </c>
      <c r="AA54" s="141">
        <f t="shared" si="12"/>
        <v>70006.400289715108</v>
      </c>
      <c r="AB54" s="604"/>
      <c r="AC54" s="254" t="s">
        <v>123</v>
      </c>
      <c r="AD54" s="137">
        <v>7482</v>
      </c>
      <c r="AE54" s="146">
        <v>4699</v>
      </c>
      <c r="AF54" s="146">
        <v>360703740</v>
      </c>
      <c r="AG54" s="147">
        <f t="shared" si="60"/>
        <v>0.14407922977862267</v>
      </c>
      <c r="AH54" s="147">
        <f t="shared" si="13"/>
        <v>0.62804063084736705</v>
      </c>
      <c r="AI54" s="141">
        <f t="shared" si="14"/>
        <v>76761.80889550969</v>
      </c>
      <c r="AJ54" s="604"/>
      <c r="AK54" s="254" t="s">
        <v>123</v>
      </c>
      <c r="AL54" s="137">
        <v>5251</v>
      </c>
      <c r="AM54" s="146">
        <v>3008</v>
      </c>
      <c r="AN54" s="146">
        <v>242352780</v>
      </c>
      <c r="AO54" s="147">
        <f t="shared" si="61"/>
        <v>0.1463675733540947</v>
      </c>
      <c r="AP54" s="147">
        <f t="shared" si="26"/>
        <v>0.57284326794896212</v>
      </c>
      <c r="AQ54" s="141">
        <f t="shared" si="16"/>
        <v>80569.408244680846</v>
      </c>
      <c r="AR54" s="604"/>
      <c r="AS54" s="254" t="s">
        <v>123</v>
      </c>
      <c r="AT54" s="137">
        <v>2563</v>
      </c>
      <c r="AU54" s="146">
        <v>1370</v>
      </c>
      <c r="AV54" s="146">
        <v>118181420</v>
      </c>
      <c r="AW54" s="147">
        <f t="shared" si="62"/>
        <v>0.13786857200362282</v>
      </c>
      <c r="AX54" s="147">
        <f t="shared" si="18"/>
        <v>0.53452984783456892</v>
      </c>
      <c r="AY54" s="141">
        <f t="shared" si="19"/>
        <v>86263.810218978106</v>
      </c>
      <c r="AZ54" s="604"/>
      <c r="BA54" s="254" t="s">
        <v>123</v>
      </c>
      <c r="BB54" s="137">
        <v>941</v>
      </c>
      <c r="BC54" s="146">
        <v>483</v>
      </c>
      <c r="BD54" s="146">
        <v>52418030</v>
      </c>
      <c r="BE54" s="147">
        <f t="shared" si="63"/>
        <v>0.12744063324538257</v>
      </c>
      <c r="BF54" s="147">
        <f t="shared" si="20"/>
        <v>0.5132837407013815</v>
      </c>
      <c r="BG54" s="141">
        <f t="shared" si="25"/>
        <v>108525.9420289855</v>
      </c>
      <c r="BH54" s="604"/>
      <c r="BI54" s="254" t="s">
        <v>123</v>
      </c>
      <c r="BJ54" s="137">
        <f t="shared" si="46"/>
        <v>23136</v>
      </c>
      <c r="BK54" s="146">
        <f t="shared" si="47"/>
        <v>13803</v>
      </c>
      <c r="BL54" s="146">
        <f t="shared" si="48"/>
        <v>1073419250</v>
      </c>
      <c r="BM54" s="147">
        <f t="shared" si="64"/>
        <v>0.13074489447959686</v>
      </c>
      <c r="BN54" s="147">
        <f t="shared" si="22"/>
        <v>0.59660269709543567</v>
      </c>
      <c r="BO54" s="141">
        <f t="shared" si="23"/>
        <v>77767.09773237702</v>
      </c>
    </row>
    <row r="55" spans="2:67" s="82" customFormat="1">
      <c r="B55" s="614"/>
      <c r="C55" s="616"/>
      <c r="D55" s="604"/>
      <c r="E55" s="254" t="s">
        <v>137</v>
      </c>
      <c r="F55" s="137">
        <v>41</v>
      </c>
      <c r="G55" s="146">
        <v>23</v>
      </c>
      <c r="H55" s="146">
        <v>2561540</v>
      </c>
      <c r="I55" s="147">
        <f t="shared" si="57"/>
        <v>0.17424242424242425</v>
      </c>
      <c r="J55" s="147">
        <f t="shared" si="44"/>
        <v>0.56097560975609762</v>
      </c>
      <c r="K55" s="173">
        <f t="shared" si="45"/>
        <v>111371.30434782608</v>
      </c>
      <c r="L55" s="604"/>
      <c r="M55" s="254" t="s">
        <v>137</v>
      </c>
      <c r="N55" s="137">
        <v>184</v>
      </c>
      <c r="O55" s="146">
        <v>108</v>
      </c>
      <c r="P55" s="146">
        <v>10752370</v>
      </c>
      <c r="Q55" s="147">
        <f t="shared" si="58"/>
        <v>0.18914185639229422</v>
      </c>
      <c r="R55" s="147">
        <f t="shared" si="8"/>
        <v>0.58695652173913049</v>
      </c>
      <c r="S55" s="141">
        <f t="shared" si="9"/>
        <v>99558.981481481474</v>
      </c>
      <c r="T55" s="604"/>
      <c r="U55" s="254" t="s">
        <v>137</v>
      </c>
      <c r="V55" s="137">
        <v>8044</v>
      </c>
      <c r="W55" s="146">
        <v>4998</v>
      </c>
      <c r="X55" s="146">
        <v>365373520</v>
      </c>
      <c r="Y55" s="147">
        <f t="shared" si="59"/>
        <v>0.13160597203570581</v>
      </c>
      <c r="Z55" s="147">
        <f t="shared" si="11"/>
        <v>0.62133267031327699</v>
      </c>
      <c r="AA55" s="141">
        <f t="shared" si="12"/>
        <v>73103.945578231287</v>
      </c>
      <c r="AB55" s="604"/>
      <c r="AC55" s="254" t="s">
        <v>137</v>
      </c>
      <c r="AD55" s="137">
        <v>9070</v>
      </c>
      <c r="AE55" s="146">
        <v>5631</v>
      </c>
      <c r="AF55" s="146">
        <v>438874820</v>
      </c>
      <c r="AG55" s="147">
        <f t="shared" si="60"/>
        <v>0.17265591463788557</v>
      </c>
      <c r="AH55" s="147">
        <f t="shared" si="13"/>
        <v>0.62083792723263509</v>
      </c>
      <c r="AI55" s="141">
        <f t="shared" si="14"/>
        <v>77939.055229976919</v>
      </c>
      <c r="AJ55" s="604"/>
      <c r="AK55" s="254" t="s">
        <v>137</v>
      </c>
      <c r="AL55" s="137">
        <v>6286</v>
      </c>
      <c r="AM55" s="146">
        <v>3657</v>
      </c>
      <c r="AN55" s="146">
        <v>311819290</v>
      </c>
      <c r="AO55" s="147">
        <f t="shared" si="61"/>
        <v>0.17794754513162375</v>
      </c>
      <c r="AP55" s="147">
        <f t="shared" si="26"/>
        <v>0.58176901049952279</v>
      </c>
      <c r="AQ55" s="141">
        <f t="shared" si="16"/>
        <v>85266.417828821432</v>
      </c>
      <c r="AR55" s="604"/>
      <c r="AS55" s="254" t="s">
        <v>137</v>
      </c>
      <c r="AT55" s="137">
        <v>2910</v>
      </c>
      <c r="AU55" s="146">
        <v>1612</v>
      </c>
      <c r="AV55" s="146">
        <v>146782030</v>
      </c>
      <c r="AW55" s="147">
        <f t="shared" si="62"/>
        <v>0.16222199859112407</v>
      </c>
      <c r="AX55" s="147">
        <f t="shared" si="18"/>
        <v>0.55395189003436429</v>
      </c>
      <c r="AY55" s="141">
        <f t="shared" si="19"/>
        <v>91055.849875930522</v>
      </c>
      <c r="AZ55" s="604"/>
      <c r="BA55" s="254" t="s">
        <v>137</v>
      </c>
      <c r="BB55" s="137">
        <v>981</v>
      </c>
      <c r="BC55" s="146">
        <v>498</v>
      </c>
      <c r="BD55" s="146">
        <v>57718360</v>
      </c>
      <c r="BE55" s="147">
        <f t="shared" si="63"/>
        <v>0.13139841688654352</v>
      </c>
      <c r="BF55" s="147">
        <f t="shared" si="20"/>
        <v>0.50764525993883791</v>
      </c>
      <c r="BG55" s="141">
        <f t="shared" si="25"/>
        <v>115900.32128514056</v>
      </c>
      <c r="BH55" s="604"/>
      <c r="BI55" s="254" t="s">
        <v>137</v>
      </c>
      <c r="BJ55" s="137">
        <f t="shared" si="46"/>
        <v>27516</v>
      </c>
      <c r="BK55" s="146">
        <f t="shared" si="47"/>
        <v>16527</v>
      </c>
      <c r="BL55" s="146">
        <f t="shared" si="48"/>
        <v>1333881930</v>
      </c>
      <c r="BM55" s="147">
        <f t="shared" si="64"/>
        <v>0.156547190542947</v>
      </c>
      <c r="BN55" s="147">
        <f t="shared" si="22"/>
        <v>0.60063235935455739</v>
      </c>
      <c r="BO55" s="141">
        <f t="shared" si="23"/>
        <v>80709.259393719374</v>
      </c>
    </row>
    <row r="56" spans="2:67" s="82" customFormat="1">
      <c r="B56" s="614"/>
      <c r="C56" s="616"/>
      <c r="D56" s="604"/>
      <c r="E56" s="254" t="s">
        <v>138</v>
      </c>
      <c r="F56" s="137">
        <v>15</v>
      </c>
      <c r="G56" s="146">
        <v>6</v>
      </c>
      <c r="H56" s="146">
        <v>709980</v>
      </c>
      <c r="I56" s="147">
        <f t="shared" si="57"/>
        <v>4.5454545454545456E-2</v>
      </c>
      <c r="J56" s="147">
        <f t="shared" si="44"/>
        <v>0.4</v>
      </c>
      <c r="K56" s="173">
        <f t="shared" si="45"/>
        <v>118330</v>
      </c>
      <c r="L56" s="604"/>
      <c r="M56" s="254" t="s">
        <v>138</v>
      </c>
      <c r="N56" s="137">
        <v>117</v>
      </c>
      <c r="O56" s="146">
        <v>64</v>
      </c>
      <c r="P56" s="146">
        <v>6033470</v>
      </c>
      <c r="Q56" s="147">
        <f t="shared" si="58"/>
        <v>0.11208406304728546</v>
      </c>
      <c r="R56" s="147">
        <f t="shared" si="8"/>
        <v>0.54700854700854706</v>
      </c>
      <c r="S56" s="141">
        <f t="shared" si="9"/>
        <v>94272.96875</v>
      </c>
      <c r="T56" s="604"/>
      <c r="U56" s="254" t="s">
        <v>138</v>
      </c>
      <c r="V56" s="137">
        <v>4361</v>
      </c>
      <c r="W56" s="146">
        <v>2883</v>
      </c>
      <c r="X56" s="146">
        <v>200234830</v>
      </c>
      <c r="Y56" s="147">
        <f t="shared" si="59"/>
        <v>7.5914369223477371E-2</v>
      </c>
      <c r="Z56" s="147">
        <f t="shared" si="11"/>
        <v>0.66108690667278147</v>
      </c>
      <c r="AA56" s="141">
        <f t="shared" si="12"/>
        <v>69453.635102323969</v>
      </c>
      <c r="AB56" s="604"/>
      <c r="AC56" s="254" t="s">
        <v>138</v>
      </c>
      <c r="AD56" s="137">
        <v>4509</v>
      </c>
      <c r="AE56" s="146">
        <v>2976</v>
      </c>
      <c r="AF56" s="146">
        <v>217589480</v>
      </c>
      <c r="AG56" s="147">
        <f t="shared" si="60"/>
        <v>9.1249156803826573E-2</v>
      </c>
      <c r="AH56" s="147">
        <f t="shared" si="13"/>
        <v>0.66001330671989356</v>
      </c>
      <c r="AI56" s="141">
        <f t="shared" si="14"/>
        <v>73114.744623655919</v>
      </c>
      <c r="AJ56" s="604"/>
      <c r="AK56" s="254" t="s">
        <v>138</v>
      </c>
      <c r="AL56" s="137">
        <v>2493</v>
      </c>
      <c r="AM56" s="146">
        <v>1484</v>
      </c>
      <c r="AN56" s="146">
        <v>114105320</v>
      </c>
      <c r="AO56" s="147">
        <f t="shared" si="61"/>
        <v>7.2210598024427031E-2</v>
      </c>
      <c r="AP56" s="147">
        <f t="shared" si="26"/>
        <v>0.59526674689129566</v>
      </c>
      <c r="AQ56" s="141">
        <f t="shared" si="16"/>
        <v>76890.377358490572</v>
      </c>
      <c r="AR56" s="604"/>
      <c r="AS56" s="254" t="s">
        <v>138</v>
      </c>
      <c r="AT56" s="137">
        <v>903</v>
      </c>
      <c r="AU56" s="146">
        <v>496</v>
      </c>
      <c r="AV56" s="146">
        <v>39961270</v>
      </c>
      <c r="AW56" s="147">
        <f t="shared" si="62"/>
        <v>4.9914461104961255E-2</v>
      </c>
      <c r="AX56" s="147">
        <f t="shared" si="18"/>
        <v>0.54928017718715394</v>
      </c>
      <c r="AY56" s="141">
        <f t="shared" si="19"/>
        <v>80567.076612903227</v>
      </c>
      <c r="AZ56" s="604"/>
      <c r="BA56" s="254" t="s">
        <v>138</v>
      </c>
      <c r="BB56" s="137">
        <v>210</v>
      </c>
      <c r="BC56" s="146">
        <v>96</v>
      </c>
      <c r="BD56" s="146">
        <v>9907470</v>
      </c>
      <c r="BE56" s="147">
        <f t="shared" si="63"/>
        <v>2.5329815303430078E-2</v>
      </c>
      <c r="BF56" s="147">
        <f t="shared" si="20"/>
        <v>0.45714285714285713</v>
      </c>
      <c r="BG56" s="141">
        <f t="shared" si="25"/>
        <v>103202.8125</v>
      </c>
      <c r="BH56" s="604"/>
      <c r="BI56" s="254" t="s">
        <v>138</v>
      </c>
      <c r="BJ56" s="137">
        <f t="shared" si="46"/>
        <v>12608</v>
      </c>
      <c r="BK56" s="146">
        <f t="shared" si="47"/>
        <v>8005</v>
      </c>
      <c r="BL56" s="146">
        <f t="shared" si="48"/>
        <v>588541820</v>
      </c>
      <c r="BM56" s="147">
        <f t="shared" si="64"/>
        <v>7.5825029363846469E-2</v>
      </c>
      <c r="BN56" s="147">
        <f t="shared" si="22"/>
        <v>0.63491434010152281</v>
      </c>
      <c r="BO56" s="141">
        <f t="shared" si="23"/>
        <v>73521.7763897564</v>
      </c>
    </row>
    <row r="57" spans="2:67" s="82" customFormat="1">
      <c r="B57" s="614"/>
      <c r="C57" s="616"/>
      <c r="D57" s="604"/>
      <c r="E57" s="254" t="s">
        <v>139</v>
      </c>
      <c r="F57" s="137">
        <v>17</v>
      </c>
      <c r="G57" s="146">
        <v>9</v>
      </c>
      <c r="H57" s="146">
        <v>819660</v>
      </c>
      <c r="I57" s="147">
        <f t="shared" si="57"/>
        <v>6.8181818181818177E-2</v>
      </c>
      <c r="J57" s="147">
        <f t="shared" si="44"/>
        <v>0.52941176470588236</v>
      </c>
      <c r="K57" s="173">
        <f t="shared" si="45"/>
        <v>91073.333333333328</v>
      </c>
      <c r="L57" s="604"/>
      <c r="M57" s="254" t="s">
        <v>139</v>
      </c>
      <c r="N57" s="137">
        <v>95</v>
      </c>
      <c r="O57" s="146">
        <v>52</v>
      </c>
      <c r="P57" s="146">
        <v>4734170</v>
      </c>
      <c r="Q57" s="147">
        <f t="shared" si="58"/>
        <v>9.106830122591944E-2</v>
      </c>
      <c r="R57" s="147">
        <f t="shared" si="8"/>
        <v>0.54736842105263162</v>
      </c>
      <c r="S57" s="141">
        <f t="shared" si="9"/>
        <v>91041.730769230766</v>
      </c>
      <c r="T57" s="604"/>
      <c r="U57" s="254" t="s">
        <v>139</v>
      </c>
      <c r="V57" s="137">
        <v>2075</v>
      </c>
      <c r="W57" s="146">
        <v>1151</v>
      </c>
      <c r="X57" s="146">
        <v>83700180</v>
      </c>
      <c r="Y57" s="147">
        <f t="shared" si="59"/>
        <v>3.030781788977539E-2</v>
      </c>
      <c r="Z57" s="147">
        <f t="shared" si="11"/>
        <v>0.55469879518072285</v>
      </c>
      <c r="AA57" s="141">
        <f t="shared" si="12"/>
        <v>72719.530842745444</v>
      </c>
      <c r="AB57" s="604"/>
      <c r="AC57" s="254" t="s">
        <v>139</v>
      </c>
      <c r="AD57" s="137">
        <v>2469</v>
      </c>
      <c r="AE57" s="146">
        <v>1409</v>
      </c>
      <c r="AF57" s="146">
        <v>121714500</v>
      </c>
      <c r="AG57" s="147">
        <f t="shared" si="60"/>
        <v>4.3202305758263324E-2</v>
      </c>
      <c r="AH57" s="147">
        <f>IFERROR(AE57/AD57,"-")</f>
        <v>0.5706763872012961</v>
      </c>
      <c r="AI57" s="141">
        <f>IFERROR(AF57/AE57,"-")</f>
        <v>86383.605393896374</v>
      </c>
      <c r="AJ57" s="604"/>
      <c r="AK57" s="254" t="s">
        <v>139</v>
      </c>
      <c r="AL57" s="137">
        <v>2027</v>
      </c>
      <c r="AM57" s="146">
        <v>1113</v>
      </c>
      <c r="AN57" s="146">
        <v>86922820</v>
      </c>
      <c r="AO57" s="147">
        <f t="shared" si="61"/>
        <v>5.4157948518320273E-2</v>
      </c>
      <c r="AP57" s="147">
        <f t="shared" si="26"/>
        <v>0.54908732116428216</v>
      </c>
      <c r="AQ57" s="141">
        <f t="shared" si="16"/>
        <v>78097.771787960461</v>
      </c>
      <c r="AR57" s="604"/>
      <c r="AS57" s="254" t="s">
        <v>139</v>
      </c>
      <c r="AT57" s="137">
        <v>1164</v>
      </c>
      <c r="AU57" s="146">
        <v>630</v>
      </c>
      <c r="AV57" s="146">
        <v>56681470</v>
      </c>
      <c r="AW57" s="147">
        <f t="shared" si="62"/>
        <v>6.3399416322833857E-2</v>
      </c>
      <c r="AX57" s="147">
        <f t="shared" si="18"/>
        <v>0.54123711340206182</v>
      </c>
      <c r="AY57" s="141">
        <f t="shared" si="19"/>
        <v>89970.587301587308</v>
      </c>
      <c r="AZ57" s="604"/>
      <c r="BA57" s="254" t="s">
        <v>139</v>
      </c>
      <c r="BB57" s="137">
        <v>473</v>
      </c>
      <c r="BC57" s="146">
        <v>237</v>
      </c>
      <c r="BD57" s="146">
        <v>23711790</v>
      </c>
      <c r="BE57" s="147">
        <f t="shared" si="63"/>
        <v>6.2532981530343007E-2</v>
      </c>
      <c r="BF57" s="147">
        <f t="shared" si="20"/>
        <v>0.5010570824524313</v>
      </c>
      <c r="BG57" s="141">
        <f t="shared" si="25"/>
        <v>100049.74683544303</v>
      </c>
      <c r="BH57" s="604"/>
      <c r="BI57" s="254" t="s">
        <v>139</v>
      </c>
      <c r="BJ57" s="137">
        <f t="shared" si="46"/>
        <v>8320</v>
      </c>
      <c r="BK57" s="146">
        <f t="shared" si="47"/>
        <v>4601</v>
      </c>
      <c r="BL57" s="146">
        <f t="shared" si="48"/>
        <v>378284590</v>
      </c>
      <c r="BM57" s="147">
        <f t="shared" si="64"/>
        <v>4.3581631493198957E-2</v>
      </c>
      <c r="BN57" s="147">
        <f t="shared" si="22"/>
        <v>0.55300480769230764</v>
      </c>
      <c r="BO57" s="141">
        <f t="shared" si="23"/>
        <v>82217.906976744183</v>
      </c>
    </row>
    <row r="58" spans="2:67" s="82" customFormat="1">
      <c r="B58" s="614"/>
      <c r="C58" s="616"/>
      <c r="D58" s="604"/>
      <c r="E58" s="254" t="s">
        <v>140</v>
      </c>
      <c r="F58" s="137">
        <v>17</v>
      </c>
      <c r="G58" s="146">
        <v>9</v>
      </c>
      <c r="H58" s="146">
        <v>743670</v>
      </c>
      <c r="I58" s="147">
        <f t="shared" si="57"/>
        <v>6.8181818181818177E-2</v>
      </c>
      <c r="J58" s="147">
        <f t="shared" si="44"/>
        <v>0.52941176470588236</v>
      </c>
      <c r="K58" s="173">
        <f t="shared" si="45"/>
        <v>82630</v>
      </c>
      <c r="L58" s="604"/>
      <c r="M58" s="254" t="s">
        <v>140</v>
      </c>
      <c r="N58" s="137">
        <v>63</v>
      </c>
      <c r="O58" s="146">
        <v>35</v>
      </c>
      <c r="P58" s="146">
        <v>3818660</v>
      </c>
      <c r="Q58" s="147">
        <f t="shared" si="58"/>
        <v>6.1295971978984239E-2</v>
      </c>
      <c r="R58" s="147">
        <f t="shared" si="8"/>
        <v>0.55555555555555558</v>
      </c>
      <c r="S58" s="141">
        <f t="shared" si="9"/>
        <v>109104.57142857143</v>
      </c>
      <c r="T58" s="604"/>
      <c r="U58" s="254" t="s">
        <v>140</v>
      </c>
      <c r="V58" s="137">
        <v>2170</v>
      </c>
      <c r="W58" s="146">
        <v>1350</v>
      </c>
      <c r="X58" s="146">
        <v>102614740</v>
      </c>
      <c r="Y58" s="147">
        <f t="shared" si="59"/>
        <v>3.5547831582273481E-2</v>
      </c>
      <c r="Z58" s="147">
        <f t="shared" si="11"/>
        <v>0.62211981566820274</v>
      </c>
      <c r="AA58" s="141">
        <f t="shared" si="12"/>
        <v>76010.91851851852</v>
      </c>
      <c r="AB58" s="604"/>
      <c r="AC58" s="254" t="s">
        <v>140</v>
      </c>
      <c r="AD58" s="137">
        <v>2264</v>
      </c>
      <c r="AE58" s="146">
        <v>1466</v>
      </c>
      <c r="AF58" s="146">
        <v>119848390</v>
      </c>
      <c r="AG58" s="147">
        <f t="shared" si="60"/>
        <v>4.4950021463175324E-2</v>
      </c>
      <c r="AH58" s="147">
        <f t="shared" si="13"/>
        <v>0.6475265017667845</v>
      </c>
      <c r="AI58" s="141">
        <f t="shared" si="14"/>
        <v>81751.971350613909</v>
      </c>
      <c r="AJ58" s="604"/>
      <c r="AK58" s="254" t="s">
        <v>140</v>
      </c>
      <c r="AL58" s="137">
        <v>1728</v>
      </c>
      <c r="AM58" s="146">
        <v>1041</v>
      </c>
      <c r="AN58" s="146">
        <v>95990160</v>
      </c>
      <c r="AO58" s="147">
        <f t="shared" si="61"/>
        <v>5.0654469368887158E-2</v>
      </c>
      <c r="AP58" s="147">
        <f t="shared" si="26"/>
        <v>0.60243055555555558</v>
      </c>
      <c r="AQ58" s="141">
        <f t="shared" si="16"/>
        <v>92209.567723342945</v>
      </c>
      <c r="AR58" s="604"/>
      <c r="AS58" s="254" t="s">
        <v>140</v>
      </c>
      <c r="AT58" s="137">
        <v>771</v>
      </c>
      <c r="AU58" s="146">
        <v>479</v>
      </c>
      <c r="AV58" s="146">
        <v>48631790</v>
      </c>
      <c r="AW58" s="147">
        <f t="shared" si="62"/>
        <v>4.8203683204186373E-2</v>
      </c>
      <c r="AX58" s="147">
        <f t="shared" si="18"/>
        <v>0.62127107652399483</v>
      </c>
      <c r="AY58" s="141">
        <f t="shared" si="19"/>
        <v>101527.74530271399</v>
      </c>
      <c r="AZ58" s="604"/>
      <c r="BA58" s="254" t="s">
        <v>140</v>
      </c>
      <c r="BB58" s="137">
        <v>233</v>
      </c>
      <c r="BC58" s="146">
        <v>112</v>
      </c>
      <c r="BD58" s="146">
        <v>12776920</v>
      </c>
      <c r="BE58" s="147">
        <f t="shared" si="63"/>
        <v>2.9551451187335091E-2</v>
      </c>
      <c r="BF58" s="147">
        <f t="shared" si="20"/>
        <v>0.48068669527896996</v>
      </c>
      <c r="BG58" s="141">
        <f t="shared" si="25"/>
        <v>114079.64285714286</v>
      </c>
      <c r="BH58" s="604"/>
      <c r="BI58" s="254" t="s">
        <v>140</v>
      </c>
      <c r="BJ58" s="137">
        <f t="shared" si="46"/>
        <v>7246</v>
      </c>
      <c r="BK58" s="146">
        <f t="shared" si="47"/>
        <v>4492</v>
      </c>
      <c r="BL58" s="146">
        <f t="shared" si="48"/>
        <v>384424330</v>
      </c>
      <c r="BM58" s="147">
        <f t="shared" si="64"/>
        <v>4.2549160762323346E-2</v>
      </c>
      <c r="BN58" s="147">
        <f t="shared" si="22"/>
        <v>0.61992823626828597</v>
      </c>
      <c r="BO58" s="141">
        <f t="shared" si="23"/>
        <v>85579.770703472837</v>
      </c>
    </row>
    <row r="59" spans="2:67" s="82" customFormat="1">
      <c r="B59" s="614"/>
      <c r="C59" s="616"/>
      <c r="D59" s="604"/>
      <c r="E59" s="254" t="s">
        <v>141</v>
      </c>
      <c r="F59" s="137">
        <v>55</v>
      </c>
      <c r="G59" s="146">
        <v>36</v>
      </c>
      <c r="H59" s="146">
        <v>3372760</v>
      </c>
      <c r="I59" s="147">
        <f t="shared" si="57"/>
        <v>0.27272727272727271</v>
      </c>
      <c r="J59" s="147">
        <f t="shared" si="44"/>
        <v>0.65454545454545454</v>
      </c>
      <c r="K59" s="173">
        <f t="shared" si="45"/>
        <v>93687.777777777781</v>
      </c>
      <c r="L59" s="604"/>
      <c r="M59" s="254" t="s">
        <v>141</v>
      </c>
      <c r="N59" s="137">
        <v>223</v>
      </c>
      <c r="O59" s="146">
        <v>126</v>
      </c>
      <c r="P59" s="146">
        <v>11403430</v>
      </c>
      <c r="Q59" s="147">
        <f t="shared" si="58"/>
        <v>0.22066549912434325</v>
      </c>
      <c r="R59" s="147">
        <f t="shared" si="8"/>
        <v>0.56502242152466364</v>
      </c>
      <c r="S59" s="141">
        <f t="shared" si="9"/>
        <v>90503.412698412692</v>
      </c>
      <c r="T59" s="604"/>
      <c r="U59" s="254" t="s">
        <v>141</v>
      </c>
      <c r="V59" s="137">
        <v>14654</v>
      </c>
      <c r="W59" s="146">
        <v>9527</v>
      </c>
      <c r="X59" s="146">
        <v>670884540</v>
      </c>
      <c r="Y59" s="147">
        <f t="shared" si="59"/>
        <v>0.25086236406245888</v>
      </c>
      <c r="Z59" s="147">
        <f>IFERROR(W59/V59,"-")</f>
        <v>0.65012965743141804</v>
      </c>
      <c r="AA59" s="141">
        <f t="shared" si="12"/>
        <v>70419.286239109904</v>
      </c>
      <c r="AB59" s="604"/>
      <c r="AC59" s="254" t="s">
        <v>141</v>
      </c>
      <c r="AD59" s="137">
        <v>13939</v>
      </c>
      <c r="AE59" s="146">
        <v>8997</v>
      </c>
      <c r="AF59" s="146">
        <v>687011000</v>
      </c>
      <c r="AG59" s="147">
        <f t="shared" si="60"/>
        <v>0.27586312626479426</v>
      </c>
      <c r="AH59" s="147">
        <f t="shared" si="13"/>
        <v>0.64545519764688997</v>
      </c>
      <c r="AI59" s="141">
        <f t="shared" si="14"/>
        <v>76360.008891852834</v>
      </c>
      <c r="AJ59" s="604"/>
      <c r="AK59" s="254" t="s">
        <v>141</v>
      </c>
      <c r="AL59" s="137">
        <v>8102</v>
      </c>
      <c r="AM59" s="146">
        <v>4801</v>
      </c>
      <c r="AN59" s="146">
        <v>386251160</v>
      </c>
      <c r="AO59" s="147">
        <f t="shared" si="61"/>
        <v>0.23361393606150552</v>
      </c>
      <c r="AP59" s="147">
        <f t="shared" si="26"/>
        <v>0.59256973586768702</v>
      </c>
      <c r="AQ59" s="141">
        <f t="shared" si="16"/>
        <v>80452.230785253079</v>
      </c>
      <c r="AR59" s="604"/>
      <c r="AS59" s="254" t="s">
        <v>141</v>
      </c>
      <c r="AT59" s="137">
        <v>3131</v>
      </c>
      <c r="AU59" s="146">
        <v>1703</v>
      </c>
      <c r="AV59" s="146">
        <v>144537360</v>
      </c>
      <c r="AW59" s="147">
        <f t="shared" si="62"/>
        <v>0.17137969205997786</v>
      </c>
      <c r="AX59" s="147">
        <f t="shared" si="18"/>
        <v>0.54391568189076978</v>
      </c>
      <c r="AY59" s="141">
        <f t="shared" si="19"/>
        <v>84872.201996476811</v>
      </c>
      <c r="AZ59" s="604"/>
      <c r="BA59" s="254" t="s">
        <v>141</v>
      </c>
      <c r="BB59" s="137">
        <v>887</v>
      </c>
      <c r="BC59" s="146">
        <v>455</v>
      </c>
      <c r="BD59" s="146">
        <v>47172550</v>
      </c>
      <c r="BE59" s="147">
        <f t="shared" si="63"/>
        <v>0.12005277044854881</v>
      </c>
      <c r="BF59" s="147">
        <f t="shared" si="20"/>
        <v>0.51296505073280718</v>
      </c>
      <c r="BG59" s="141">
        <f t="shared" si="25"/>
        <v>103675.93406593407</v>
      </c>
      <c r="BH59" s="604"/>
      <c r="BI59" s="254" t="s">
        <v>141</v>
      </c>
      <c r="BJ59" s="137">
        <f t="shared" si="46"/>
        <v>40991</v>
      </c>
      <c r="BK59" s="146">
        <f t="shared" si="47"/>
        <v>25645</v>
      </c>
      <c r="BL59" s="146">
        <f t="shared" si="48"/>
        <v>1950632800</v>
      </c>
      <c r="BM59" s="147">
        <f t="shared" si="64"/>
        <v>0.24291478801197286</v>
      </c>
      <c r="BN59" s="147">
        <f t="shared" si="22"/>
        <v>0.6256251372252446</v>
      </c>
      <c r="BO59" s="141">
        <f t="shared" si="23"/>
        <v>76062.889452134914</v>
      </c>
    </row>
    <row r="60" spans="2:67" s="82" customFormat="1">
      <c r="B60" s="614"/>
      <c r="C60" s="616"/>
      <c r="D60" s="604"/>
      <c r="E60" s="254" t="s">
        <v>142</v>
      </c>
      <c r="F60" s="137">
        <v>16</v>
      </c>
      <c r="G60" s="146">
        <v>10</v>
      </c>
      <c r="H60" s="146">
        <v>862210</v>
      </c>
      <c r="I60" s="147">
        <f t="shared" si="57"/>
        <v>7.575757575757576E-2</v>
      </c>
      <c r="J60" s="147">
        <f t="shared" si="44"/>
        <v>0.625</v>
      </c>
      <c r="K60" s="173">
        <f t="shared" si="45"/>
        <v>86221</v>
      </c>
      <c r="L60" s="604"/>
      <c r="M60" s="254" t="s">
        <v>142</v>
      </c>
      <c r="N60" s="137">
        <v>87</v>
      </c>
      <c r="O60" s="146">
        <v>56</v>
      </c>
      <c r="P60" s="146">
        <v>6513590</v>
      </c>
      <c r="Q60" s="147">
        <f t="shared" si="58"/>
        <v>9.8073555166374782E-2</v>
      </c>
      <c r="R60" s="147">
        <f t="shared" si="8"/>
        <v>0.64367816091954022</v>
      </c>
      <c r="S60" s="141">
        <f t="shared" si="9"/>
        <v>116314.10714285714</v>
      </c>
      <c r="T60" s="604"/>
      <c r="U60" s="254" t="s">
        <v>142</v>
      </c>
      <c r="V60" s="137">
        <v>2464</v>
      </c>
      <c r="W60" s="146">
        <v>1543</v>
      </c>
      <c r="X60" s="146">
        <v>110045800</v>
      </c>
      <c r="Y60" s="147">
        <f t="shared" si="59"/>
        <v>4.062985491218369E-2</v>
      </c>
      <c r="Z60" s="147">
        <f>IFERROR(W60/V60,"-")</f>
        <v>0.62621753246753242</v>
      </c>
      <c r="AA60" s="141">
        <f t="shared" si="12"/>
        <v>71319.377835385618</v>
      </c>
      <c r="AB60" s="604"/>
      <c r="AC60" s="254" t="s">
        <v>142</v>
      </c>
      <c r="AD60" s="137">
        <v>3091</v>
      </c>
      <c r="AE60" s="146">
        <v>1943</v>
      </c>
      <c r="AF60" s="146">
        <v>158857200</v>
      </c>
      <c r="AG60" s="147">
        <f t="shared" si="60"/>
        <v>5.9575642362175753E-2</v>
      </c>
      <c r="AH60" s="147">
        <f t="shared" si="13"/>
        <v>0.62859915884826922</v>
      </c>
      <c r="AI60" s="141">
        <f t="shared" si="14"/>
        <v>81758.723623262995</v>
      </c>
      <c r="AJ60" s="604"/>
      <c r="AK60" s="254" t="s">
        <v>142</v>
      </c>
      <c r="AL60" s="137">
        <v>2544</v>
      </c>
      <c r="AM60" s="146">
        <v>1475</v>
      </c>
      <c r="AN60" s="146">
        <v>133195780</v>
      </c>
      <c r="AO60" s="147">
        <f t="shared" si="61"/>
        <v>7.1772663130747899E-2</v>
      </c>
      <c r="AP60" s="147">
        <f t="shared" si="26"/>
        <v>0.57979559748427678</v>
      </c>
      <c r="AQ60" s="141">
        <f t="shared" si="16"/>
        <v>90302.223728813566</v>
      </c>
      <c r="AR60" s="604"/>
      <c r="AS60" s="254" t="s">
        <v>142</v>
      </c>
      <c r="AT60" s="137">
        <v>1597</v>
      </c>
      <c r="AU60" s="146">
        <v>902</v>
      </c>
      <c r="AV60" s="146">
        <v>82533340</v>
      </c>
      <c r="AW60" s="147">
        <f t="shared" si="62"/>
        <v>9.0771862735231967E-2</v>
      </c>
      <c r="AX60" s="147">
        <f t="shared" si="18"/>
        <v>0.56480901690670005</v>
      </c>
      <c r="AY60" s="141">
        <f t="shared" si="19"/>
        <v>91500.376940133036</v>
      </c>
      <c r="AZ60" s="604"/>
      <c r="BA60" s="254" t="s">
        <v>142</v>
      </c>
      <c r="BB60" s="137">
        <v>718</v>
      </c>
      <c r="BC60" s="146">
        <v>378</v>
      </c>
      <c r="BD60" s="146">
        <v>38697090</v>
      </c>
      <c r="BE60" s="147">
        <f t="shared" si="63"/>
        <v>9.9736147757255936E-2</v>
      </c>
      <c r="BF60" s="147">
        <f t="shared" si="20"/>
        <v>0.52646239554317553</v>
      </c>
      <c r="BG60" s="141">
        <f t="shared" si="25"/>
        <v>102373.25396825396</v>
      </c>
      <c r="BH60" s="604"/>
      <c r="BI60" s="254" t="s">
        <v>142</v>
      </c>
      <c r="BJ60" s="137">
        <f t="shared" si="46"/>
        <v>10517</v>
      </c>
      <c r="BK60" s="146">
        <f t="shared" si="47"/>
        <v>6307</v>
      </c>
      <c r="BL60" s="146">
        <f t="shared" si="48"/>
        <v>530705010</v>
      </c>
      <c r="BM60" s="147">
        <f t="shared" si="64"/>
        <v>5.974121926268329E-2</v>
      </c>
      <c r="BN60" s="147">
        <f t="shared" si="22"/>
        <v>0.59969573072168869</v>
      </c>
      <c r="BO60" s="141">
        <f t="shared" si="23"/>
        <v>84145.395592199144</v>
      </c>
    </row>
    <row r="61" spans="2:67" s="82" customFormat="1">
      <c r="B61" s="614"/>
      <c r="C61" s="620"/>
      <c r="D61" s="604"/>
      <c r="E61" s="251" t="s">
        <v>135</v>
      </c>
      <c r="F61" s="139">
        <v>15</v>
      </c>
      <c r="G61" s="150">
        <v>8</v>
      </c>
      <c r="H61" s="150">
        <v>936870</v>
      </c>
      <c r="I61" s="151">
        <f t="shared" si="57"/>
        <v>6.0606060606060608E-2</v>
      </c>
      <c r="J61" s="151">
        <f t="shared" si="44"/>
        <v>0.53333333333333333</v>
      </c>
      <c r="K61" s="198">
        <f t="shared" si="45"/>
        <v>117108.75</v>
      </c>
      <c r="L61" s="605"/>
      <c r="M61" s="251" t="s">
        <v>135</v>
      </c>
      <c r="N61" s="139">
        <v>52</v>
      </c>
      <c r="O61" s="150">
        <v>36</v>
      </c>
      <c r="P61" s="150">
        <v>4446300</v>
      </c>
      <c r="Q61" s="151">
        <f t="shared" si="58"/>
        <v>6.3047285464098074E-2</v>
      </c>
      <c r="R61" s="151">
        <f t="shared" si="8"/>
        <v>0.69230769230769229</v>
      </c>
      <c r="S61" s="143">
        <f t="shared" si="9"/>
        <v>123508.33333333333</v>
      </c>
      <c r="T61" s="605"/>
      <c r="U61" s="251" t="s">
        <v>135</v>
      </c>
      <c r="V61" s="139">
        <v>3331</v>
      </c>
      <c r="W61" s="150">
        <v>1894</v>
      </c>
      <c r="X61" s="150">
        <v>122226410</v>
      </c>
      <c r="Y61" s="151">
        <f t="shared" si="59"/>
        <v>4.9872291123574795E-2</v>
      </c>
      <c r="Z61" s="151">
        <f>IFERROR(W61/V61,"-")</f>
        <v>0.56859801861302917</v>
      </c>
      <c r="AA61" s="143">
        <f t="shared" si="12"/>
        <v>64533.479408658925</v>
      </c>
      <c r="AB61" s="605"/>
      <c r="AC61" s="251" t="s">
        <v>135</v>
      </c>
      <c r="AD61" s="139">
        <v>2033</v>
      </c>
      <c r="AE61" s="150">
        <v>1109</v>
      </c>
      <c r="AF61" s="150">
        <v>87832710</v>
      </c>
      <c r="AG61" s="151">
        <f t="shared" si="60"/>
        <v>3.4003802048200159E-2</v>
      </c>
      <c r="AH61" s="151">
        <f t="shared" si="13"/>
        <v>0.54549926217412692</v>
      </c>
      <c r="AI61" s="143">
        <f t="shared" si="14"/>
        <v>79199.918845807028</v>
      </c>
      <c r="AJ61" s="605"/>
      <c r="AK61" s="251" t="s">
        <v>135</v>
      </c>
      <c r="AL61" s="139">
        <v>1100</v>
      </c>
      <c r="AM61" s="150">
        <v>536</v>
      </c>
      <c r="AN61" s="150">
        <v>52917170</v>
      </c>
      <c r="AO61" s="151">
        <f t="shared" si="61"/>
        <v>2.6081455890224321E-2</v>
      </c>
      <c r="AP61" s="151">
        <f t="shared" si="26"/>
        <v>0.48727272727272725</v>
      </c>
      <c r="AQ61" s="143">
        <f t="shared" si="16"/>
        <v>98726.063432835814</v>
      </c>
      <c r="AR61" s="605"/>
      <c r="AS61" s="251" t="s">
        <v>135</v>
      </c>
      <c r="AT61" s="139">
        <v>569</v>
      </c>
      <c r="AU61" s="150">
        <v>273</v>
      </c>
      <c r="AV61" s="150">
        <v>33194600</v>
      </c>
      <c r="AW61" s="151">
        <f t="shared" si="62"/>
        <v>2.7473080406561337E-2</v>
      </c>
      <c r="AX61" s="151">
        <f t="shared" si="18"/>
        <v>0.47978910369068539</v>
      </c>
      <c r="AY61" s="143">
        <f t="shared" si="19"/>
        <v>121591.94139194139</v>
      </c>
      <c r="AZ61" s="605"/>
      <c r="BA61" s="251" t="s">
        <v>135</v>
      </c>
      <c r="BB61" s="139">
        <v>299</v>
      </c>
      <c r="BC61" s="150">
        <v>132</v>
      </c>
      <c r="BD61" s="150">
        <v>16599720</v>
      </c>
      <c r="BE61" s="151">
        <f t="shared" si="63"/>
        <v>3.4828496042216356E-2</v>
      </c>
      <c r="BF61" s="151">
        <f t="shared" si="20"/>
        <v>0.4414715719063545</v>
      </c>
      <c r="BG61" s="143">
        <f t="shared" si="25"/>
        <v>125755.45454545454</v>
      </c>
      <c r="BH61" s="605"/>
      <c r="BI61" s="251" t="s">
        <v>135</v>
      </c>
      <c r="BJ61" s="139">
        <f t="shared" si="46"/>
        <v>7399</v>
      </c>
      <c r="BK61" s="150">
        <f t="shared" si="47"/>
        <v>3988</v>
      </c>
      <c r="BL61" s="150">
        <f t="shared" si="48"/>
        <v>318153780</v>
      </c>
      <c r="BM61" s="151">
        <f t="shared" si="64"/>
        <v>3.7775167658091163E-2</v>
      </c>
      <c r="BN61" s="151">
        <f t="shared" si="22"/>
        <v>0.53899175564265445</v>
      </c>
      <c r="BO61" s="143">
        <f t="shared" si="23"/>
        <v>79777.778335005016</v>
      </c>
    </row>
    <row r="62" spans="2:67" s="82" customFormat="1">
      <c r="B62" s="614">
        <v>6</v>
      </c>
      <c r="C62" s="619" t="s">
        <v>120</v>
      </c>
      <c r="D62" s="618">
        <f>BS13</f>
        <v>404</v>
      </c>
      <c r="E62" s="252" t="s">
        <v>115</v>
      </c>
      <c r="F62" s="136">
        <v>203</v>
      </c>
      <c r="G62" s="144">
        <v>118</v>
      </c>
      <c r="H62" s="144">
        <v>9420790</v>
      </c>
      <c r="I62" s="145">
        <f t="shared" ref="I62:I72" si="65">IFERROR(G62/$D$62,"-")</f>
        <v>0.29207920792079206</v>
      </c>
      <c r="J62" s="145">
        <f t="shared" si="44"/>
        <v>0.58128078817733986</v>
      </c>
      <c r="K62" s="172">
        <f t="shared" si="45"/>
        <v>79837.203389830509</v>
      </c>
      <c r="L62" s="618">
        <f>BT13</f>
        <v>1180</v>
      </c>
      <c r="M62" s="252" t="s">
        <v>115</v>
      </c>
      <c r="N62" s="136">
        <v>606</v>
      </c>
      <c r="O62" s="144">
        <v>357</v>
      </c>
      <c r="P62" s="144">
        <v>32234720</v>
      </c>
      <c r="Q62" s="145">
        <f>IFERROR(O62/$L$62,"-")</f>
        <v>0.30254237288135594</v>
      </c>
      <c r="R62" s="145">
        <f t="shared" si="8"/>
        <v>0.58910891089108908</v>
      </c>
      <c r="S62" s="140">
        <f t="shared" si="9"/>
        <v>90293.333333333328</v>
      </c>
      <c r="T62" s="618">
        <f>BU13</f>
        <v>47393</v>
      </c>
      <c r="U62" s="252" t="s">
        <v>115</v>
      </c>
      <c r="V62" s="136">
        <v>22585</v>
      </c>
      <c r="W62" s="144">
        <v>13820</v>
      </c>
      <c r="X62" s="144">
        <v>1025800910</v>
      </c>
      <c r="Y62" s="145">
        <f>IFERROR(W62/$T$62,"-")</f>
        <v>0.2916042453526892</v>
      </c>
      <c r="Z62" s="145">
        <f t="shared" si="11"/>
        <v>0.61191056010626521</v>
      </c>
      <c r="AA62" s="140">
        <f t="shared" si="12"/>
        <v>74225.82561505065</v>
      </c>
      <c r="AB62" s="618">
        <f>BV13</f>
        <v>41020</v>
      </c>
      <c r="AC62" s="252" t="s">
        <v>115</v>
      </c>
      <c r="AD62" s="136">
        <v>21178</v>
      </c>
      <c r="AE62" s="144">
        <v>13155</v>
      </c>
      <c r="AF62" s="144">
        <v>1082948820</v>
      </c>
      <c r="AG62" s="145">
        <f>IFERROR(AE62/$AB$62,"-")</f>
        <v>0.32069722086786934</v>
      </c>
      <c r="AH62" s="145">
        <f t="shared" si="13"/>
        <v>0.62116347152705642</v>
      </c>
      <c r="AI62" s="140">
        <f t="shared" si="14"/>
        <v>82322.221208665913</v>
      </c>
      <c r="AJ62" s="618">
        <f>BW13</f>
        <v>25574</v>
      </c>
      <c r="AK62" s="252" t="s">
        <v>115</v>
      </c>
      <c r="AL62" s="136">
        <v>12881</v>
      </c>
      <c r="AM62" s="144">
        <v>7410</v>
      </c>
      <c r="AN62" s="144">
        <v>636553120</v>
      </c>
      <c r="AO62" s="145">
        <f>IFERROR(AM62/$AJ$62,"-")</f>
        <v>0.28974739970282321</v>
      </c>
      <c r="AP62" s="145">
        <f t="shared" si="26"/>
        <v>0.5752658955050074</v>
      </c>
      <c r="AQ62" s="140">
        <f t="shared" si="16"/>
        <v>85904.604588394068</v>
      </c>
      <c r="AR62" s="618">
        <f>BX13</f>
        <v>12169</v>
      </c>
      <c r="AS62" s="252" t="s">
        <v>115</v>
      </c>
      <c r="AT62" s="136">
        <v>5206</v>
      </c>
      <c r="AU62" s="144">
        <v>2731</v>
      </c>
      <c r="AV62" s="144">
        <v>261479840</v>
      </c>
      <c r="AW62" s="145">
        <f>IFERROR(AU62/$AR$62,"-")</f>
        <v>0.22442271345221465</v>
      </c>
      <c r="AX62" s="145">
        <f t="shared" si="18"/>
        <v>0.52458701498271221</v>
      </c>
      <c r="AY62" s="140">
        <f t="shared" si="19"/>
        <v>95745.089710728673</v>
      </c>
      <c r="AZ62" s="618">
        <f>BY13</f>
        <v>4851</v>
      </c>
      <c r="BA62" s="252" t="s">
        <v>115</v>
      </c>
      <c r="BB62" s="136">
        <v>1591</v>
      </c>
      <c r="BC62" s="144">
        <v>789</v>
      </c>
      <c r="BD62" s="144">
        <v>85281670</v>
      </c>
      <c r="BE62" s="145">
        <f>IFERROR(BC62/$AZ$62,"-")</f>
        <v>0.16264687693259122</v>
      </c>
      <c r="BF62" s="145">
        <f t="shared" si="20"/>
        <v>0.49591451917033313</v>
      </c>
      <c r="BG62" s="140">
        <f t="shared" si="25"/>
        <v>108088.30164765526</v>
      </c>
      <c r="BH62" s="618">
        <f>BZ13</f>
        <v>132591</v>
      </c>
      <c r="BI62" s="252" t="s">
        <v>115</v>
      </c>
      <c r="BJ62" s="136">
        <f t="shared" si="46"/>
        <v>64250</v>
      </c>
      <c r="BK62" s="144">
        <f t="shared" si="47"/>
        <v>38380</v>
      </c>
      <c r="BL62" s="144">
        <f t="shared" si="48"/>
        <v>3133719870</v>
      </c>
      <c r="BM62" s="145">
        <f>IFERROR(BK62/$BH$62,"-")</f>
        <v>0.28946157733179478</v>
      </c>
      <c r="BN62" s="145">
        <f t="shared" si="22"/>
        <v>0.59735408560311287</v>
      </c>
      <c r="BO62" s="140">
        <f t="shared" si="23"/>
        <v>81649.814226159462</v>
      </c>
    </row>
    <row r="63" spans="2:67" s="82" customFormat="1">
      <c r="B63" s="614"/>
      <c r="C63" s="619"/>
      <c r="D63" s="618"/>
      <c r="E63" s="253" t="s">
        <v>154</v>
      </c>
      <c r="F63" s="137">
        <v>155</v>
      </c>
      <c r="G63" s="146">
        <v>92</v>
      </c>
      <c r="H63" s="146">
        <v>6978020</v>
      </c>
      <c r="I63" s="147">
        <f t="shared" si="65"/>
        <v>0.22772277227722773</v>
      </c>
      <c r="J63" s="147">
        <f t="shared" si="44"/>
        <v>0.59354838709677415</v>
      </c>
      <c r="K63" s="173">
        <f t="shared" si="45"/>
        <v>75848.043478260865</v>
      </c>
      <c r="L63" s="618"/>
      <c r="M63" s="253" t="s">
        <v>154</v>
      </c>
      <c r="N63" s="137">
        <v>475</v>
      </c>
      <c r="O63" s="146">
        <v>293</v>
      </c>
      <c r="P63" s="146">
        <v>24369070</v>
      </c>
      <c r="Q63" s="147">
        <f t="shared" ref="Q63:Q72" si="66">IFERROR(O63/$L$62,"-")</f>
        <v>0.24830508474576271</v>
      </c>
      <c r="R63" s="147">
        <f t="shared" si="8"/>
        <v>0.61684210526315786</v>
      </c>
      <c r="S63" s="141">
        <f t="shared" si="9"/>
        <v>83170.887372013647</v>
      </c>
      <c r="T63" s="618"/>
      <c r="U63" s="253" t="s">
        <v>154</v>
      </c>
      <c r="V63" s="137">
        <v>21034</v>
      </c>
      <c r="W63" s="146">
        <v>13087</v>
      </c>
      <c r="X63" s="146">
        <v>932705200</v>
      </c>
      <c r="Y63" s="147">
        <f t="shared" ref="Y63:Y72" si="67">IFERROR(W63/$T$62,"-")</f>
        <v>0.27613782626126221</v>
      </c>
      <c r="Z63" s="147">
        <f t="shared" si="11"/>
        <v>0.62218313207188358</v>
      </c>
      <c r="AA63" s="141">
        <f t="shared" si="12"/>
        <v>71269.595782073811</v>
      </c>
      <c r="AB63" s="618"/>
      <c r="AC63" s="253" t="s">
        <v>154</v>
      </c>
      <c r="AD63" s="137">
        <v>18283</v>
      </c>
      <c r="AE63" s="146">
        <v>11656</v>
      </c>
      <c r="AF63" s="146">
        <v>923450940</v>
      </c>
      <c r="AG63" s="147">
        <f t="shared" ref="AG63:AG72" si="68">IFERROR(AE63/$AB$62,"-")</f>
        <v>0.28415407118478792</v>
      </c>
      <c r="AH63" s="147">
        <f t="shared" si="13"/>
        <v>0.63753213367609252</v>
      </c>
      <c r="AI63" s="141">
        <f t="shared" si="14"/>
        <v>79225.372340425529</v>
      </c>
      <c r="AJ63" s="618"/>
      <c r="AK63" s="253" t="s">
        <v>154</v>
      </c>
      <c r="AL63" s="137">
        <v>10250</v>
      </c>
      <c r="AM63" s="146">
        <v>5978</v>
      </c>
      <c r="AN63" s="146">
        <v>479699800</v>
      </c>
      <c r="AO63" s="147">
        <f t="shared" ref="AO63:AO72" si="69">IFERROR(AM63/$AJ$62,"-")</f>
        <v>0.23375303042152185</v>
      </c>
      <c r="AP63" s="147">
        <f t="shared" si="26"/>
        <v>0.58321951219512191</v>
      </c>
      <c r="AQ63" s="141">
        <f t="shared" si="16"/>
        <v>80244.195383071259</v>
      </c>
      <c r="AR63" s="618"/>
      <c r="AS63" s="253" t="s">
        <v>154</v>
      </c>
      <c r="AT63" s="137">
        <v>3684</v>
      </c>
      <c r="AU63" s="146">
        <v>1901</v>
      </c>
      <c r="AV63" s="146">
        <v>169727140</v>
      </c>
      <c r="AW63" s="147">
        <f t="shared" ref="AW63:AW72" si="70">IFERROR(AU63/$AR$62,"-")</f>
        <v>0.1562166159914537</v>
      </c>
      <c r="AX63" s="147">
        <f t="shared" si="18"/>
        <v>0.51601520086862107</v>
      </c>
      <c r="AY63" s="141">
        <f t="shared" si="19"/>
        <v>89283.082588111516</v>
      </c>
      <c r="AZ63" s="618"/>
      <c r="BA63" s="253" t="s">
        <v>154</v>
      </c>
      <c r="BB63" s="137">
        <v>884</v>
      </c>
      <c r="BC63" s="146">
        <v>413</v>
      </c>
      <c r="BD63" s="146">
        <v>38017560</v>
      </c>
      <c r="BE63" s="147">
        <f t="shared" ref="BE63:BE72" si="71">IFERROR(BC63/$AZ$62,"-")</f>
        <v>8.5137085137085136E-2</v>
      </c>
      <c r="BF63" s="147">
        <f t="shared" si="20"/>
        <v>0.46719457013574661</v>
      </c>
      <c r="BG63" s="141">
        <f t="shared" si="25"/>
        <v>92052.203389830509</v>
      </c>
      <c r="BH63" s="618"/>
      <c r="BI63" s="253" t="s">
        <v>154</v>
      </c>
      <c r="BJ63" s="137">
        <f t="shared" si="46"/>
        <v>54765</v>
      </c>
      <c r="BK63" s="146">
        <f t="shared" si="47"/>
        <v>33420</v>
      </c>
      <c r="BL63" s="146">
        <f t="shared" si="48"/>
        <v>2574947730</v>
      </c>
      <c r="BM63" s="147">
        <f t="shared" ref="BM63:BM72" si="72">IFERROR(BK63/$BH$62,"-")</f>
        <v>0.25205330678552845</v>
      </c>
      <c r="BN63" s="147">
        <f t="shared" si="22"/>
        <v>0.61024376883045739</v>
      </c>
      <c r="BO63" s="141">
        <f t="shared" si="23"/>
        <v>77048.106822262125</v>
      </c>
    </row>
    <row r="64" spans="2:67" s="82" customFormat="1">
      <c r="B64" s="614"/>
      <c r="C64" s="619"/>
      <c r="D64" s="618"/>
      <c r="E64" s="254" t="s">
        <v>114</v>
      </c>
      <c r="F64" s="137">
        <v>247</v>
      </c>
      <c r="G64" s="146">
        <v>146</v>
      </c>
      <c r="H64" s="146">
        <v>12227940</v>
      </c>
      <c r="I64" s="147">
        <f t="shared" si="65"/>
        <v>0.36138613861386137</v>
      </c>
      <c r="J64" s="147">
        <f t="shared" si="44"/>
        <v>0.59109311740890691</v>
      </c>
      <c r="K64" s="173">
        <f t="shared" si="45"/>
        <v>83753.013698630137</v>
      </c>
      <c r="L64" s="618"/>
      <c r="M64" s="254" t="s">
        <v>114</v>
      </c>
      <c r="N64" s="137">
        <v>745</v>
      </c>
      <c r="O64" s="146">
        <v>441</v>
      </c>
      <c r="P64" s="146">
        <v>40024210</v>
      </c>
      <c r="Q64" s="147">
        <f t="shared" si="66"/>
        <v>0.37372881355932203</v>
      </c>
      <c r="R64" s="147">
        <f t="shared" si="8"/>
        <v>0.59194630872483223</v>
      </c>
      <c r="S64" s="141">
        <f t="shared" si="9"/>
        <v>90757.845804988669</v>
      </c>
      <c r="T64" s="618"/>
      <c r="U64" s="254" t="s">
        <v>114</v>
      </c>
      <c r="V64" s="137">
        <v>28630</v>
      </c>
      <c r="W64" s="146">
        <v>17102</v>
      </c>
      <c r="X64" s="146">
        <v>1245479940</v>
      </c>
      <c r="Y64" s="147">
        <f t="shared" si="67"/>
        <v>0.3608549785833351</v>
      </c>
      <c r="Z64" s="147">
        <f t="shared" si="11"/>
        <v>0.59734544184421934</v>
      </c>
      <c r="AA64" s="141">
        <f t="shared" si="12"/>
        <v>72826.566483452232</v>
      </c>
      <c r="AB64" s="618"/>
      <c r="AC64" s="254" t="s">
        <v>114</v>
      </c>
      <c r="AD64" s="137">
        <v>27111</v>
      </c>
      <c r="AE64" s="146">
        <v>16728</v>
      </c>
      <c r="AF64" s="146">
        <v>1380334550</v>
      </c>
      <c r="AG64" s="147">
        <f t="shared" si="68"/>
        <v>0.40780107264748905</v>
      </c>
      <c r="AH64" s="147">
        <f t="shared" si="13"/>
        <v>0.61701892220869758</v>
      </c>
      <c r="AI64" s="141">
        <f t="shared" si="14"/>
        <v>82516.412601626012</v>
      </c>
      <c r="AJ64" s="618"/>
      <c r="AK64" s="254" t="s">
        <v>114</v>
      </c>
      <c r="AL64" s="137">
        <v>17434</v>
      </c>
      <c r="AM64" s="146">
        <v>9852</v>
      </c>
      <c r="AN64" s="146">
        <v>862695610</v>
      </c>
      <c r="AO64" s="147">
        <f t="shared" si="69"/>
        <v>0.38523500430124347</v>
      </c>
      <c r="AP64" s="147">
        <f t="shared" si="26"/>
        <v>0.56510267293793737</v>
      </c>
      <c r="AQ64" s="141">
        <f t="shared" si="16"/>
        <v>87565.530856678844</v>
      </c>
      <c r="AR64" s="618"/>
      <c r="AS64" s="254" t="s">
        <v>114</v>
      </c>
      <c r="AT64" s="137">
        <v>7783</v>
      </c>
      <c r="AU64" s="146">
        <v>4035</v>
      </c>
      <c r="AV64" s="146">
        <v>395855180</v>
      </c>
      <c r="AW64" s="147">
        <f t="shared" si="70"/>
        <v>0.33158024488454269</v>
      </c>
      <c r="AX64" s="147">
        <f t="shared" si="18"/>
        <v>0.51843762045483743</v>
      </c>
      <c r="AY64" s="141">
        <f t="shared" si="19"/>
        <v>98105.372986369272</v>
      </c>
      <c r="AZ64" s="618"/>
      <c r="BA64" s="254" t="s">
        <v>114</v>
      </c>
      <c r="BB64" s="137">
        <v>2688</v>
      </c>
      <c r="BC64" s="146">
        <v>1308</v>
      </c>
      <c r="BD64" s="146">
        <v>143245950</v>
      </c>
      <c r="BE64" s="147">
        <f t="shared" si="71"/>
        <v>0.2696351267779839</v>
      </c>
      <c r="BF64" s="147">
        <f t="shared" si="20"/>
        <v>0.48660714285714285</v>
      </c>
      <c r="BG64" s="141">
        <f t="shared" si="25"/>
        <v>109515.25229357799</v>
      </c>
      <c r="BH64" s="618"/>
      <c r="BI64" s="254" t="s">
        <v>114</v>
      </c>
      <c r="BJ64" s="137">
        <f t="shared" si="46"/>
        <v>84638</v>
      </c>
      <c r="BK64" s="146">
        <f t="shared" si="47"/>
        <v>49612</v>
      </c>
      <c r="BL64" s="146">
        <f t="shared" si="48"/>
        <v>4079863380</v>
      </c>
      <c r="BM64" s="147">
        <f t="shared" si="72"/>
        <v>0.37417320934301723</v>
      </c>
      <c r="BN64" s="147">
        <f t="shared" si="22"/>
        <v>0.5861669699189489</v>
      </c>
      <c r="BO64" s="141">
        <f t="shared" si="23"/>
        <v>82235.414415867126</v>
      </c>
    </row>
    <row r="65" spans="2:67" s="82" customFormat="1">
      <c r="B65" s="614"/>
      <c r="C65" s="619"/>
      <c r="D65" s="618"/>
      <c r="E65" s="254" t="s">
        <v>123</v>
      </c>
      <c r="F65" s="137">
        <v>93</v>
      </c>
      <c r="G65" s="146">
        <v>54</v>
      </c>
      <c r="H65" s="146">
        <v>4092720</v>
      </c>
      <c r="I65" s="147">
        <f t="shared" si="65"/>
        <v>0.13366336633663367</v>
      </c>
      <c r="J65" s="147">
        <f t="shared" si="44"/>
        <v>0.58064516129032262</v>
      </c>
      <c r="K65" s="173">
        <f t="shared" si="45"/>
        <v>75791.111111111109</v>
      </c>
      <c r="L65" s="618"/>
      <c r="M65" s="254" t="s">
        <v>123</v>
      </c>
      <c r="N65" s="137">
        <v>334</v>
      </c>
      <c r="O65" s="146">
        <v>211</v>
      </c>
      <c r="P65" s="146">
        <v>16441000</v>
      </c>
      <c r="Q65" s="147">
        <f t="shared" si="66"/>
        <v>0.17881355932203391</v>
      </c>
      <c r="R65" s="147">
        <f t="shared" si="8"/>
        <v>0.63173652694610782</v>
      </c>
      <c r="S65" s="141">
        <f t="shared" si="9"/>
        <v>77919.431279620854</v>
      </c>
      <c r="T65" s="618"/>
      <c r="U65" s="254" t="s">
        <v>123</v>
      </c>
      <c r="V65" s="137">
        <v>9699</v>
      </c>
      <c r="W65" s="146">
        <v>6018</v>
      </c>
      <c r="X65" s="146">
        <v>442986410</v>
      </c>
      <c r="Y65" s="147">
        <f t="shared" si="67"/>
        <v>0.12698077775198868</v>
      </c>
      <c r="Z65" s="147">
        <f t="shared" si="11"/>
        <v>0.62047633776678013</v>
      </c>
      <c r="AA65" s="141">
        <f t="shared" si="12"/>
        <v>73610.237620471918</v>
      </c>
      <c r="AB65" s="618"/>
      <c r="AC65" s="254" t="s">
        <v>123</v>
      </c>
      <c r="AD65" s="137">
        <v>10272</v>
      </c>
      <c r="AE65" s="146">
        <v>6494</v>
      </c>
      <c r="AF65" s="146">
        <v>535804000</v>
      </c>
      <c r="AG65" s="147">
        <f t="shared" si="68"/>
        <v>0.15831301803998049</v>
      </c>
      <c r="AH65" s="147">
        <f t="shared" si="13"/>
        <v>0.63220404984423673</v>
      </c>
      <c r="AI65" s="141">
        <f t="shared" si="14"/>
        <v>82507.545426547586</v>
      </c>
      <c r="AJ65" s="618"/>
      <c r="AK65" s="254" t="s">
        <v>123</v>
      </c>
      <c r="AL65" s="137">
        <v>6987</v>
      </c>
      <c r="AM65" s="146">
        <v>4024</v>
      </c>
      <c r="AN65" s="146">
        <v>343409040</v>
      </c>
      <c r="AO65" s="147">
        <f t="shared" si="69"/>
        <v>0.15734730585751153</v>
      </c>
      <c r="AP65" s="147">
        <f t="shared" si="26"/>
        <v>0.57592672105338483</v>
      </c>
      <c r="AQ65" s="141">
        <f t="shared" si="16"/>
        <v>85340.218687872766</v>
      </c>
      <c r="AR65" s="618"/>
      <c r="AS65" s="254" t="s">
        <v>123</v>
      </c>
      <c r="AT65" s="137">
        <v>3184</v>
      </c>
      <c r="AU65" s="146">
        <v>1723</v>
      </c>
      <c r="AV65" s="146">
        <v>168569120</v>
      </c>
      <c r="AW65" s="147">
        <f t="shared" si="70"/>
        <v>0.14158928424685677</v>
      </c>
      <c r="AX65" s="147">
        <f t="shared" si="18"/>
        <v>0.54114321608040206</v>
      </c>
      <c r="AY65" s="141">
        <f t="shared" si="19"/>
        <v>97834.660475914105</v>
      </c>
      <c r="AZ65" s="618"/>
      <c r="BA65" s="254" t="s">
        <v>123</v>
      </c>
      <c r="BB65" s="137">
        <v>1048</v>
      </c>
      <c r="BC65" s="146">
        <v>517</v>
      </c>
      <c r="BD65" s="146">
        <v>57087310</v>
      </c>
      <c r="BE65" s="147">
        <f t="shared" si="71"/>
        <v>0.10657596371882086</v>
      </c>
      <c r="BF65" s="147">
        <f t="shared" si="20"/>
        <v>0.49332061068702288</v>
      </c>
      <c r="BG65" s="141">
        <f t="shared" si="25"/>
        <v>110420.32882011606</v>
      </c>
      <c r="BH65" s="618"/>
      <c r="BI65" s="254" t="s">
        <v>123</v>
      </c>
      <c r="BJ65" s="137">
        <f t="shared" si="46"/>
        <v>31617</v>
      </c>
      <c r="BK65" s="146">
        <f t="shared" si="47"/>
        <v>19041</v>
      </c>
      <c r="BL65" s="146">
        <f t="shared" si="48"/>
        <v>1568389600</v>
      </c>
      <c r="BM65" s="147">
        <f t="shared" si="72"/>
        <v>0.1436070321515035</v>
      </c>
      <c r="BN65" s="147">
        <f t="shared" si="22"/>
        <v>0.60223930164152195</v>
      </c>
      <c r="BO65" s="141">
        <f t="shared" si="23"/>
        <v>82369.077254345888</v>
      </c>
    </row>
    <row r="66" spans="2:67" s="82" customFormat="1">
      <c r="B66" s="614"/>
      <c r="C66" s="619"/>
      <c r="D66" s="618"/>
      <c r="E66" s="254" t="s">
        <v>137</v>
      </c>
      <c r="F66" s="137">
        <v>110</v>
      </c>
      <c r="G66" s="146">
        <v>63</v>
      </c>
      <c r="H66" s="146">
        <v>5704900</v>
      </c>
      <c r="I66" s="147">
        <f t="shared" si="65"/>
        <v>0.15594059405940594</v>
      </c>
      <c r="J66" s="147">
        <f t="shared" si="44"/>
        <v>0.57272727272727275</v>
      </c>
      <c r="K66" s="173">
        <f t="shared" si="45"/>
        <v>90553.968253968254</v>
      </c>
      <c r="L66" s="618"/>
      <c r="M66" s="254" t="s">
        <v>137</v>
      </c>
      <c r="N66" s="137">
        <v>389</v>
      </c>
      <c r="O66" s="146">
        <v>217</v>
      </c>
      <c r="P66" s="146">
        <v>20547910</v>
      </c>
      <c r="Q66" s="147">
        <f t="shared" si="66"/>
        <v>0.18389830508474575</v>
      </c>
      <c r="R66" s="147">
        <f t="shared" si="8"/>
        <v>0.55784061696658094</v>
      </c>
      <c r="S66" s="141">
        <f t="shared" si="9"/>
        <v>94690.829493087556</v>
      </c>
      <c r="T66" s="618"/>
      <c r="U66" s="254" t="s">
        <v>137</v>
      </c>
      <c r="V66" s="137">
        <v>10080</v>
      </c>
      <c r="W66" s="146">
        <v>6251</v>
      </c>
      <c r="X66" s="146">
        <v>474809030</v>
      </c>
      <c r="Y66" s="147">
        <f t="shared" si="67"/>
        <v>0.13189711560779019</v>
      </c>
      <c r="Z66" s="147">
        <f t="shared" si="11"/>
        <v>0.62013888888888891</v>
      </c>
      <c r="AA66" s="141">
        <f t="shared" si="12"/>
        <v>75957.291633338667</v>
      </c>
      <c r="AB66" s="618"/>
      <c r="AC66" s="254" t="s">
        <v>137</v>
      </c>
      <c r="AD66" s="137">
        <v>10874</v>
      </c>
      <c r="AE66" s="146">
        <v>6881</v>
      </c>
      <c r="AF66" s="146">
        <v>586142600</v>
      </c>
      <c r="AG66" s="147">
        <f t="shared" si="68"/>
        <v>0.16774744027303753</v>
      </c>
      <c r="AH66" s="147">
        <f t="shared" si="13"/>
        <v>0.63279382012139052</v>
      </c>
      <c r="AI66" s="141">
        <f t="shared" si="14"/>
        <v>85182.764133120188</v>
      </c>
      <c r="AJ66" s="618"/>
      <c r="AK66" s="254" t="s">
        <v>137</v>
      </c>
      <c r="AL66" s="137">
        <v>7634</v>
      </c>
      <c r="AM66" s="146">
        <v>4411</v>
      </c>
      <c r="AN66" s="146">
        <v>404355470</v>
      </c>
      <c r="AO66" s="147">
        <f t="shared" si="69"/>
        <v>0.1724798623602096</v>
      </c>
      <c r="AP66" s="147">
        <f t="shared" si="26"/>
        <v>0.5778097982708934</v>
      </c>
      <c r="AQ66" s="141">
        <f t="shared" si="16"/>
        <v>91669.795964633871</v>
      </c>
      <c r="AR66" s="618"/>
      <c r="AS66" s="254" t="s">
        <v>137</v>
      </c>
      <c r="AT66" s="137">
        <v>3509</v>
      </c>
      <c r="AU66" s="146">
        <v>1847</v>
      </c>
      <c r="AV66" s="146">
        <v>186925780</v>
      </c>
      <c r="AW66" s="147">
        <f t="shared" si="70"/>
        <v>0.15177911085545237</v>
      </c>
      <c r="AX66" s="147">
        <f t="shared" si="18"/>
        <v>0.5263607865488743</v>
      </c>
      <c r="AY66" s="141">
        <f t="shared" si="19"/>
        <v>101205.0785056849</v>
      </c>
      <c r="AZ66" s="618"/>
      <c r="BA66" s="254" t="s">
        <v>137</v>
      </c>
      <c r="BB66" s="137">
        <v>1216</v>
      </c>
      <c r="BC66" s="146">
        <v>586</v>
      </c>
      <c r="BD66" s="146">
        <v>65231450</v>
      </c>
      <c r="BE66" s="147">
        <f t="shared" si="71"/>
        <v>0.12079983508554937</v>
      </c>
      <c r="BF66" s="147">
        <f t="shared" si="20"/>
        <v>0.48190789473684209</v>
      </c>
      <c r="BG66" s="141">
        <f t="shared" si="25"/>
        <v>111316.46757679181</v>
      </c>
      <c r="BH66" s="618"/>
      <c r="BI66" s="254" t="s">
        <v>137</v>
      </c>
      <c r="BJ66" s="137">
        <f t="shared" si="46"/>
        <v>33812</v>
      </c>
      <c r="BK66" s="146">
        <f t="shared" si="47"/>
        <v>20256</v>
      </c>
      <c r="BL66" s="146">
        <f t="shared" si="48"/>
        <v>1743717140</v>
      </c>
      <c r="BM66" s="147">
        <f t="shared" si="72"/>
        <v>0.15277055003733286</v>
      </c>
      <c r="BN66" s="147">
        <f t="shared" si="22"/>
        <v>0.59907725068023188</v>
      </c>
      <c r="BO66" s="141">
        <f t="shared" si="23"/>
        <v>86083.982030015803</v>
      </c>
    </row>
    <row r="67" spans="2:67" s="82" customFormat="1">
      <c r="B67" s="614"/>
      <c r="C67" s="619"/>
      <c r="D67" s="618"/>
      <c r="E67" s="254" t="s">
        <v>138</v>
      </c>
      <c r="F67" s="137">
        <v>63</v>
      </c>
      <c r="G67" s="146">
        <v>38</v>
      </c>
      <c r="H67" s="146">
        <v>3326260</v>
      </c>
      <c r="I67" s="147">
        <f t="shared" si="65"/>
        <v>9.405940594059406E-2</v>
      </c>
      <c r="J67" s="147">
        <f t="shared" si="44"/>
        <v>0.60317460317460314</v>
      </c>
      <c r="K67" s="173">
        <f t="shared" si="45"/>
        <v>87533.15789473684</v>
      </c>
      <c r="L67" s="618"/>
      <c r="M67" s="254" t="s">
        <v>138</v>
      </c>
      <c r="N67" s="137">
        <v>195</v>
      </c>
      <c r="O67" s="146">
        <v>106</v>
      </c>
      <c r="P67" s="146">
        <v>7945430</v>
      </c>
      <c r="Q67" s="147">
        <f t="shared" si="66"/>
        <v>8.9830508474576271E-2</v>
      </c>
      <c r="R67" s="147">
        <f t="shared" si="8"/>
        <v>0.54358974358974355</v>
      </c>
      <c r="S67" s="141">
        <f t="shared" si="9"/>
        <v>74956.886792452831</v>
      </c>
      <c r="T67" s="618"/>
      <c r="U67" s="254" t="s">
        <v>138</v>
      </c>
      <c r="V67" s="137">
        <v>5061</v>
      </c>
      <c r="W67" s="146">
        <v>3304</v>
      </c>
      <c r="X67" s="146">
        <v>244732650</v>
      </c>
      <c r="Y67" s="147">
        <f t="shared" si="67"/>
        <v>6.9714936805013394E-2</v>
      </c>
      <c r="Z67" s="147">
        <f t="shared" si="11"/>
        <v>0.65283540802213003</v>
      </c>
      <c r="AA67" s="141">
        <f t="shared" si="12"/>
        <v>74071.625302663437</v>
      </c>
      <c r="AB67" s="618"/>
      <c r="AC67" s="254" t="s">
        <v>138</v>
      </c>
      <c r="AD67" s="137">
        <v>5044</v>
      </c>
      <c r="AE67" s="146">
        <v>3318</v>
      </c>
      <c r="AF67" s="146">
        <v>264269900</v>
      </c>
      <c r="AG67" s="147">
        <f t="shared" si="68"/>
        <v>8.088737201365187E-2</v>
      </c>
      <c r="AH67" s="147">
        <f t="shared" si="13"/>
        <v>0.6578112609040444</v>
      </c>
      <c r="AI67" s="141">
        <f t="shared" si="14"/>
        <v>79647.347799879441</v>
      </c>
      <c r="AJ67" s="618"/>
      <c r="AK67" s="254" t="s">
        <v>138</v>
      </c>
      <c r="AL67" s="137">
        <v>2943</v>
      </c>
      <c r="AM67" s="146">
        <v>1785</v>
      </c>
      <c r="AN67" s="146">
        <v>145365420</v>
      </c>
      <c r="AO67" s="147">
        <f t="shared" si="69"/>
        <v>6.9797450535700314E-2</v>
      </c>
      <c r="AP67" s="147">
        <f t="shared" si="26"/>
        <v>0.60652395514780832</v>
      </c>
      <c r="AQ67" s="141">
        <f t="shared" si="16"/>
        <v>81437.210084033621</v>
      </c>
      <c r="AR67" s="618"/>
      <c r="AS67" s="254" t="s">
        <v>138</v>
      </c>
      <c r="AT67" s="137">
        <v>1141</v>
      </c>
      <c r="AU67" s="146">
        <v>610</v>
      </c>
      <c r="AV67" s="146">
        <v>53667850</v>
      </c>
      <c r="AW67" s="147">
        <f t="shared" si="70"/>
        <v>5.0127372832607445E-2</v>
      </c>
      <c r="AX67" s="147">
        <f t="shared" si="18"/>
        <v>0.53461875547765114</v>
      </c>
      <c r="AY67" s="141">
        <f t="shared" si="19"/>
        <v>87980.081967213118</v>
      </c>
      <c r="AZ67" s="618"/>
      <c r="BA67" s="254" t="s">
        <v>138</v>
      </c>
      <c r="BB67" s="137">
        <v>264</v>
      </c>
      <c r="BC67" s="146">
        <v>142</v>
      </c>
      <c r="BD67" s="146">
        <v>11690580</v>
      </c>
      <c r="BE67" s="147">
        <f t="shared" si="71"/>
        <v>2.9272314986600701E-2</v>
      </c>
      <c r="BF67" s="147">
        <f t="shared" si="20"/>
        <v>0.53787878787878785</v>
      </c>
      <c r="BG67" s="141">
        <f t="shared" si="25"/>
        <v>82328.028169014084</v>
      </c>
      <c r="BH67" s="618"/>
      <c r="BI67" s="254" t="s">
        <v>138</v>
      </c>
      <c r="BJ67" s="137">
        <f t="shared" si="46"/>
        <v>14711</v>
      </c>
      <c r="BK67" s="146">
        <f t="shared" si="47"/>
        <v>9303</v>
      </c>
      <c r="BL67" s="146">
        <f t="shared" si="48"/>
        <v>730998090</v>
      </c>
      <c r="BM67" s="147">
        <f t="shared" si="72"/>
        <v>7.0163133244337844E-2</v>
      </c>
      <c r="BN67" s="147">
        <f t="shared" si="22"/>
        <v>0.63238393039222351</v>
      </c>
      <c r="BO67" s="141">
        <f t="shared" si="23"/>
        <v>78576.597871654303</v>
      </c>
    </row>
    <row r="68" spans="2:67" s="82" customFormat="1">
      <c r="B68" s="614"/>
      <c r="C68" s="619"/>
      <c r="D68" s="618"/>
      <c r="E68" s="254" t="s">
        <v>139</v>
      </c>
      <c r="F68" s="137">
        <v>60</v>
      </c>
      <c r="G68" s="146">
        <v>36</v>
      </c>
      <c r="H68" s="146">
        <v>2895220</v>
      </c>
      <c r="I68" s="147">
        <f t="shared" si="65"/>
        <v>8.9108910891089105E-2</v>
      </c>
      <c r="J68" s="147">
        <f t="shared" si="44"/>
        <v>0.6</v>
      </c>
      <c r="K68" s="173">
        <f t="shared" si="45"/>
        <v>80422.777777777781</v>
      </c>
      <c r="L68" s="618"/>
      <c r="M68" s="254" t="s">
        <v>139</v>
      </c>
      <c r="N68" s="137">
        <v>212</v>
      </c>
      <c r="O68" s="146">
        <v>114</v>
      </c>
      <c r="P68" s="146">
        <v>10537830</v>
      </c>
      <c r="Q68" s="147">
        <f t="shared" si="66"/>
        <v>9.6610169491525427E-2</v>
      </c>
      <c r="R68" s="147">
        <f t="shared" si="8"/>
        <v>0.53773584905660377</v>
      </c>
      <c r="S68" s="141">
        <f t="shared" si="9"/>
        <v>92437.105263157893</v>
      </c>
      <c r="T68" s="618"/>
      <c r="U68" s="254" t="s">
        <v>139</v>
      </c>
      <c r="V68" s="137">
        <v>2964</v>
      </c>
      <c r="W68" s="146">
        <v>1681</v>
      </c>
      <c r="X68" s="146">
        <v>126459520</v>
      </c>
      <c r="Y68" s="147">
        <f t="shared" si="67"/>
        <v>3.5469373114172982E-2</v>
      </c>
      <c r="Z68" s="147">
        <f t="shared" si="11"/>
        <v>0.56713900134952766</v>
      </c>
      <c r="AA68" s="141">
        <f t="shared" si="12"/>
        <v>75228.744794765022</v>
      </c>
      <c r="AB68" s="618"/>
      <c r="AC68" s="254" t="s">
        <v>139</v>
      </c>
      <c r="AD68" s="137">
        <v>3563</v>
      </c>
      <c r="AE68" s="146">
        <v>2120</v>
      </c>
      <c r="AF68" s="146">
        <v>176446220</v>
      </c>
      <c r="AG68" s="147">
        <f t="shared" si="68"/>
        <v>5.1682106289614824E-2</v>
      </c>
      <c r="AH68" s="147">
        <f t="shared" si="13"/>
        <v>0.59500420993544767</v>
      </c>
      <c r="AI68" s="141">
        <f t="shared" si="14"/>
        <v>83229.34905660378</v>
      </c>
      <c r="AJ68" s="618"/>
      <c r="AK68" s="254" t="s">
        <v>139</v>
      </c>
      <c r="AL68" s="137">
        <v>2864</v>
      </c>
      <c r="AM68" s="146">
        <v>1597</v>
      </c>
      <c r="AN68" s="146">
        <v>140079510</v>
      </c>
      <c r="AO68" s="147">
        <f t="shared" si="69"/>
        <v>6.244623445687026E-2</v>
      </c>
      <c r="AP68" s="147">
        <f t="shared" si="26"/>
        <v>0.55761173184357538</v>
      </c>
      <c r="AQ68" s="141">
        <f t="shared" si="16"/>
        <v>87714.157795867257</v>
      </c>
      <c r="AR68" s="618"/>
      <c r="AS68" s="254" t="s">
        <v>139</v>
      </c>
      <c r="AT68" s="137">
        <v>1633</v>
      </c>
      <c r="AU68" s="146">
        <v>822</v>
      </c>
      <c r="AV68" s="146">
        <v>79824490</v>
      </c>
      <c r="AW68" s="147">
        <f t="shared" si="70"/>
        <v>6.7548689292464464E-2</v>
      </c>
      <c r="AX68" s="147">
        <f t="shared" si="18"/>
        <v>0.50336803429271282</v>
      </c>
      <c r="AY68" s="141">
        <f t="shared" si="19"/>
        <v>97110.085158150847</v>
      </c>
      <c r="AZ68" s="618"/>
      <c r="BA68" s="254" t="s">
        <v>139</v>
      </c>
      <c r="BB68" s="137">
        <v>642</v>
      </c>
      <c r="BC68" s="146">
        <v>295</v>
      </c>
      <c r="BD68" s="146">
        <v>31931110</v>
      </c>
      <c r="BE68" s="147">
        <f t="shared" si="71"/>
        <v>6.0812203669346525E-2</v>
      </c>
      <c r="BF68" s="147">
        <f t="shared" si="20"/>
        <v>0.45950155763239875</v>
      </c>
      <c r="BG68" s="141">
        <f t="shared" si="25"/>
        <v>108241.05084745762</v>
      </c>
      <c r="BH68" s="618"/>
      <c r="BI68" s="254" t="s">
        <v>139</v>
      </c>
      <c r="BJ68" s="137">
        <f t="shared" si="46"/>
        <v>11938</v>
      </c>
      <c r="BK68" s="146">
        <f t="shared" si="47"/>
        <v>6665</v>
      </c>
      <c r="BL68" s="146">
        <f t="shared" si="48"/>
        <v>568173900</v>
      </c>
      <c r="BM68" s="147">
        <f t="shared" si="72"/>
        <v>5.0267363546545395E-2</v>
      </c>
      <c r="BN68" s="147">
        <f t="shared" si="22"/>
        <v>0.55830122298542473</v>
      </c>
      <c r="BO68" s="141">
        <f t="shared" si="23"/>
        <v>85247.396849212309</v>
      </c>
    </row>
    <row r="69" spans="2:67" s="82" customFormat="1">
      <c r="B69" s="614"/>
      <c r="C69" s="619"/>
      <c r="D69" s="618"/>
      <c r="E69" s="254" t="s">
        <v>140</v>
      </c>
      <c r="F69" s="137">
        <v>78</v>
      </c>
      <c r="G69" s="146">
        <v>49</v>
      </c>
      <c r="H69" s="146">
        <v>2910180</v>
      </c>
      <c r="I69" s="147">
        <f t="shared" si="65"/>
        <v>0.12128712871287128</v>
      </c>
      <c r="J69" s="147">
        <f t="shared" si="44"/>
        <v>0.62820512820512819</v>
      </c>
      <c r="K69" s="173">
        <f t="shared" si="45"/>
        <v>59391.428571428572</v>
      </c>
      <c r="L69" s="618"/>
      <c r="M69" s="254" t="s">
        <v>140</v>
      </c>
      <c r="N69" s="137">
        <v>114</v>
      </c>
      <c r="O69" s="146">
        <v>67</v>
      </c>
      <c r="P69" s="146">
        <v>7878890</v>
      </c>
      <c r="Q69" s="147">
        <f t="shared" si="66"/>
        <v>5.6779661016949153E-2</v>
      </c>
      <c r="R69" s="147">
        <f t="shared" si="8"/>
        <v>0.58771929824561409</v>
      </c>
      <c r="S69" s="141">
        <f t="shared" si="9"/>
        <v>117595.37313432836</v>
      </c>
      <c r="T69" s="618"/>
      <c r="U69" s="254" t="s">
        <v>140</v>
      </c>
      <c r="V69" s="137">
        <v>2411</v>
      </c>
      <c r="W69" s="146">
        <v>1525</v>
      </c>
      <c r="X69" s="146">
        <v>125036330</v>
      </c>
      <c r="Y69" s="147">
        <f t="shared" si="67"/>
        <v>3.2177747768657818E-2</v>
      </c>
      <c r="Z69" s="147">
        <f t="shared" si="11"/>
        <v>0.63251762754043961</v>
      </c>
      <c r="AA69" s="141">
        <f t="shared" si="12"/>
        <v>81991.036065573775</v>
      </c>
      <c r="AB69" s="618"/>
      <c r="AC69" s="254" t="s">
        <v>140</v>
      </c>
      <c r="AD69" s="137">
        <v>2768</v>
      </c>
      <c r="AE69" s="146">
        <v>1801</v>
      </c>
      <c r="AF69" s="146">
        <v>162970900</v>
      </c>
      <c r="AG69" s="147">
        <f t="shared" si="68"/>
        <v>4.3905411994149199E-2</v>
      </c>
      <c r="AH69" s="147">
        <f t="shared" si="13"/>
        <v>0.65065028901734101</v>
      </c>
      <c r="AI69" s="141">
        <f t="shared" si="14"/>
        <v>90489.117157134926</v>
      </c>
      <c r="AJ69" s="618"/>
      <c r="AK69" s="254" t="s">
        <v>140</v>
      </c>
      <c r="AL69" s="137">
        <v>2008</v>
      </c>
      <c r="AM69" s="146">
        <v>1230</v>
      </c>
      <c r="AN69" s="146">
        <v>122091740</v>
      </c>
      <c r="AO69" s="147">
        <f t="shared" si="69"/>
        <v>4.8095722217877529E-2</v>
      </c>
      <c r="AP69" s="147">
        <f t="shared" si="26"/>
        <v>0.61254980079681276</v>
      </c>
      <c r="AQ69" s="141">
        <f t="shared" si="16"/>
        <v>99261.577235772362</v>
      </c>
      <c r="AR69" s="618"/>
      <c r="AS69" s="254" t="s">
        <v>140</v>
      </c>
      <c r="AT69" s="137">
        <v>911</v>
      </c>
      <c r="AU69" s="146">
        <v>562</v>
      </c>
      <c r="AV69" s="146">
        <v>60580870</v>
      </c>
      <c r="AW69" s="147">
        <f t="shared" si="70"/>
        <v>4.6182923822828501E-2</v>
      </c>
      <c r="AX69" s="147">
        <f t="shared" si="18"/>
        <v>0.61690450054884738</v>
      </c>
      <c r="AY69" s="141">
        <f t="shared" si="19"/>
        <v>107795.14234875445</v>
      </c>
      <c r="AZ69" s="618"/>
      <c r="BA69" s="254" t="s">
        <v>140</v>
      </c>
      <c r="BB69" s="137">
        <v>316</v>
      </c>
      <c r="BC69" s="146">
        <v>173</v>
      </c>
      <c r="BD69" s="146">
        <v>21270700</v>
      </c>
      <c r="BE69" s="147">
        <f t="shared" si="71"/>
        <v>3.5662749948464231E-2</v>
      </c>
      <c r="BF69" s="147">
        <f t="shared" si="20"/>
        <v>0.54746835443037978</v>
      </c>
      <c r="BG69" s="141">
        <f t="shared" si="25"/>
        <v>122952.02312138729</v>
      </c>
      <c r="BH69" s="618"/>
      <c r="BI69" s="254" t="s">
        <v>140</v>
      </c>
      <c r="BJ69" s="137">
        <f t="shared" si="46"/>
        <v>8606</v>
      </c>
      <c r="BK69" s="146">
        <f t="shared" si="47"/>
        <v>5407</v>
      </c>
      <c r="BL69" s="146">
        <f t="shared" si="48"/>
        <v>502739610</v>
      </c>
      <c r="BM69" s="147">
        <f t="shared" si="72"/>
        <v>4.0779540089448001E-2</v>
      </c>
      <c r="BN69" s="147">
        <f t="shared" si="22"/>
        <v>0.62828259353939109</v>
      </c>
      <c r="BO69" s="141">
        <f t="shared" si="23"/>
        <v>92979.398927316448</v>
      </c>
    </row>
    <row r="70" spans="2:67" s="82" customFormat="1">
      <c r="B70" s="614"/>
      <c r="C70" s="619"/>
      <c r="D70" s="618"/>
      <c r="E70" s="254" t="s">
        <v>141</v>
      </c>
      <c r="F70" s="137">
        <v>153</v>
      </c>
      <c r="G70" s="146">
        <v>99</v>
      </c>
      <c r="H70" s="146">
        <v>8782460</v>
      </c>
      <c r="I70" s="147">
        <f t="shared" si="65"/>
        <v>0.24504950495049505</v>
      </c>
      <c r="J70" s="147">
        <f t="shared" si="44"/>
        <v>0.6470588235294118</v>
      </c>
      <c r="K70" s="173">
        <f t="shared" si="45"/>
        <v>88711.717171717173</v>
      </c>
      <c r="L70" s="618"/>
      <c r="M70" s="254" t="s">
        <v>141</v>
      </c>
      <c r="N70" s="137">
        <v>510</v>
      </c>
      <c r="O70" s="146">
        <v>312</v>
      </c>
      <c r="P70" s="146">
        <v>29023590</v>
      </c>
      <c r="Q70" s="147">
        <f t="shared" si="66"/>
        <v>0.26440677966101694</v>
      </c>
      <c r="R70" s="147">
        <f t="shared" si="8"/>
        <v>0.61176470588235299</v>
      </c>
      <c r="S70" s="141">
        <f t="shared" si="9"/>
        <v>93024.326923076922</v>
      </c>
      <c r="T70" s="618"/>
      <c r="U70" s="254" t="s">
        <v>141</v>
      </c>
      <c r="V70" s="137">
        <v>18193</v>
      </c>
      <c r="W70" s="146">
        <v>11908</v>
      </c>
      <c r="X70" s="146">
        <v>872325030</v>
      </c>
      <c r="Y70" s="147">
        <f t="shared" si="67"/>
        <v>0.25126073470765725</v>
      </c>
      <c r="Z70" s="147">
        <f t="shared" si="11"/>
        <v>0.65453745946243058</v>
      </c>
      <c r="AA70" s="141">
        <f t="shared" si="12"/>
        <v>73255.377057440375</v>
      </c>
      <c r="AB70" s="618"/>
      <c r="AC70" s="254" t="s">
        <v>141</v>
      </c>
      <c r="AD70" s="137">
        <v>16977</v>
      </c>
      <c r="AE70" s="146">
        <v>11133</v>
      </c>
      <c r="AF70" s="146">
        <v>918197010</v>
      </c>
      <c r="AG70" s="147">
        <f t="shared" si="68"/>
        <v>0.27140419307654801</v>
      </c>
      <c r="AH70" s="147">
        <f t="shared" si="13"/>
        <v>0.65576957059551155</v>
      </c>
      <c r="AI70" s="141">
        <f t="shared" si="14"/>
        <v>82475.254648342758</v>
      </c>
      <c r="AJ70" s="618"/>
      <c r="AK70" s="254" t="s">
        <v>141</v>
      </c>
      <c r="AL70" s="137">
        <v>9756</v>
      </c>
      <c r="AM70" s="146">
        <v>5847</v>
      </c>
      <c r="AN70" s="146">
        <v>482361790</v>
      </c>
      <c r="AO70" s="147">
        <f t="shared" si="69"/>
        <v>0.22863064049425197</v>
      </c>
      <c r="AP70" s="147">
        <f t="shared" si="26"/>
        <v>0.59932349323493239</v>
      </c>
      <c r="AQ70" s="141">
        <f t="shared" si="16"/>
        <v>82497.313152043789</v>
      </c>
      <c r="AR70" s="618"/>
      <c r="AS70" s="254" t="s">
        <v>141</v>
      </c>
      <c r="AT70" s="137">
        <v>3707</v>
      </c>
      <c r="AU70" s="146">
        <v>2006</v>
      </c>
      <c r="AV70" s="146">
        <v>191053560</v>
      </c>
      <c r="AW70" s="147">
        <f t="shared" si="70"/>
        <v>0.16484509820034515</v>
      </c>
      <c r="AX70" s="147">
        <f t="shared" si="18"/>
        <v>0.54113838683571625</v>
      </c>
      <c r="AY70" s="141">
        <f t="shared" si="19"/>
        <v>95241.056829511464</v>
      </c>
      <c r="AZ70" s="618"/>
      <c r="BA70" s="254" t="s">
        <v>141</v>
      </c>
      <c r="BB70" s="137">
        <v>1053</v>
      </c>
      <c r="BC70" s="146">
        <v>527</v>
      </c>
      <c r="BD70" s="146">
        <v>60210670</v>
      </c>
      <c r="BE70" s="147">
        <f t="shared" si="71"/>
        <v>0.10863739435168007</v>
      </c>
      <c r="BF70" s="147">
        <f t="shared" si="20"/>
        <v>0.50047483380816715</v>
      </c>
      <c r="BG70" s="141">
        <f t="shared" si="25"/>
        <v>114251.74573055029</v>
      </c>
      <c r="BH70" s="618"/>
      <c r="BI70" s="254" t="s">
        <v>141</v>
      </c>
      <c r="BJ70" s="137">
        <f t="shared" si="46"/>
        <v>50349</v>
      </c>
      <c r="BK70" s="146">
        <f t="shared" si="47"/>
        <v>31832</v>
      </c>
      <c r="BL70" s="146">
        <f t="shared" si="48"/>
        <v>2561954110</v>
      </c>
      <c r="BM70" s="147">
        <f t="shared" si="72"/>
        <v>0.24007662661869961</v>
      </c>
      <c r="BN70" s="147">
        <f t="shared" si="22"/>
        <v>0.63222705515501798</v>
      </c>
      <c r="BO70" s="141">
        <f t="shared" si="23"/>
        <v>80483.604863030909</v>
      </c>
    </row>
    <row r="71" spans="2:67" s="82" customFormat="1">
      <c r="B71" s="614"/>
      <c r="C71" s="619"/>
      <c r="D71" s="618"/>
      <c r="E71" s="254" t="s">
        <v>142</v>
      </c>
      <c r="F71" s="137">
        <v>39</v>
      </c>
      <c r="G71" s="146">
        <v>22</v>
      </c>
      <c r="H71" s="146">
        <v>1486940</v>
      </c>
      <c r="I71" s="147">
        <f t="shared" si="65"/>
        <v>5.4455445544554455E-2</v>
      </c>
      <c r="J71" s="147">
        <f t="shared" ref="J71:J105" si="73">IFERROR(G71/F71,"-")</f>
        <v>0.5641025641025641</v>
      </c>
      <c r="K71" s="173">
        <f t="shared" ref="K71:K105" si="74">IFERROR(H71/G71,"-")</f>
        <v>67588.181818181823</v>
      </c>
      <c r="L71" s="618"/>
      <c r="M71" s="254" t="s">
        <v>142</v>
      </c>
      <c r="N71" s="137">
        <v>158</v>
      </c>
      <c r="O71" s="146">
        <v>96</v>
      </c>
      <c r="P71" s="146">
        <v>9595360</v>
      </c>
      <c r="Q71" s="147">
        <f t="shared" si="66"/>
        <v>8.1355932203389825E-2</v>
      </c>
      <c r="R71" s="147">
        <f t="shared" si="8"/>
        <v>0.60759493670886078</v>
      </c>
      <c r="S71" s="141">
        <f t="shared" si="9"/>
        <v>99951.666666666672</v>
      </c>
      <c r="T71" s="618"/>
      <c r="U71" s="254" t="s">
        <v>142</v>
      </c>
      <c r="V71" s="137">
        <v>3276</v>
      </c>
      <c r="W71" s="146">
        <v>2025</v>
      </c>
      <c r="X71" s="146">
        <v>156679770</v>
      </c>
      <c r="Y71" s="147">
        <f t="shared" si="67"/>
        <v>4.2727829004283333E-2</v>
      </c>
      <c r="Z71" s="147">
        <f t="shared" si="11"/>
        <v>0.61813186813186816</v>
      </c>
      <c r="AA71" s="141">
        <f t="shared" si="12"/>
        <v>77372.72592592593</v>
      </c>
      <c r="AB71" s="618"/>
      <c r="AC71" s="254" t="s">
        <v>142</v>
      </c>
      <c r="AD71" s="137">
        <v>4056</v>
      </c>
      <c r="AE71" s="146">
        <v>2468</v>
      </c>
      <c r="AF71" s="146">
        <v>209320910</v>
      </c>
      <c r="AG71" s="147">
        <f t="shared" si="68"/>
        <v>6.0165772793759141E-2</v>
      </c>
      <c r="AH71" s="147">
        <f t="shared" si="13"/>
        <v>0.60848126232741617</v>
      </c>
      <c r="AI71" s="141">
        <f t="shared" si="14"/>
        <v>84813.982982171801</v>
      </c>
      <c r="AJ71" s="618"/>
      <c r="AK71" s="254" t="s">
        <v>142</v>
      </c>
      <c r="AL71" s="137">
        <v>3167</v>
      </c>
      <c r="AM71" s="146">
        <v>1801</v>
      </c>
      <c r="AN71" s="146">
        <v>162382450</v>
      </c>
      <c r="AO71" s="147">
        <f t="shared" si="69"/>
        <v>7.0423085946664576E-2</v>
      </c>
      <c r="AP71" s="147">
        <f t="shared" si="26"/>
        <v>0.56867698137038203</v>
      </c>
      <c r="AQ71" s="141">
        <f t="shared" si="16"/>
        <v>90162.382009994442</v>
      </c>
      <c r="AR71" s="618"/>
      <c r="AS71" s="254" t="s">
        <v>142</v>
      </c>
      <c r="AT71" s="137">
        <v>1848</v>
      </c>
      <c r="AU71" s="146">
        <v>1007</v>
      </c>
      <c r="AV71" s="146">
        <v>101463330</v>
      </c>
      <c r="AW71" s="147">
        <f t="shared" si="70"/>
        <v>8.2751253184320819E-2</v>
      </c>
      <c r="AX71" s="147">
        <f t="shared" si="18"/>
        <v>0.54491341991341991</v>
      </c>
      <c r="AY71" s="141">
        <f t="shared" si="19"/>
        <v>100758.02383316783</v>
      </c>
      <c r="AZ71" s="618"/>
      <c r="BA71" s="254" t="s">
        <v>142</v>
      </c>
      <c r="BB71" s="137">
        <v>777</v>
      </c>
      <c r="BC71" s="146">
        <v>381</v>
      </c>
      <c r="BD71" s="146">
        <v>39636670</v>
      </c>
      <c r="BE71" s="147">
        <f t="shared" si="71"/>
        <v>7.8540507111935678E-2</v>
      </c>
      <c r="BF71" s="147">
        <f t="shared" si="20"/>
        <v>0.49034749034749037</v>
      </c>
      <c r="BG71" s="141">
        <f t="shared" si="25"/>
        <v>104033.25459317585</v>
      </c>
      <c r="BH71" s="618"/>
      <c r="BI71" s="254" t="s">
        <v>142</v>
      </c>
      <c r="BJ71" s="137">
        <f t="shared" ref="BJ71:BJ105" si="75">SUM(F71,N71,V71,AD71,AL71,AT71,BB71)</f>
        <v>13321</v>
      </c>
      <c r="BK71" s="146">
        <f t="shared" ref="BK71:BK105" si="76">SUM(G71,O71,W71,AE71,AM71,AU71,BC71)</f>
        <v>7800</v>
      </c>
      <c r="BL71" s="146">
        <f t="shared" ref="BL71:BL105" si="77">SUM(H71,P71,X71,AF71,AN71,AV71,BD71)</f>
        <v>680565430</v>
      </c>
      <c r="BM71" s="147">
        <f t="shared" si="72"/>
        <v>5.8827522230015611E-2</v>
      </c>
      <c r="BN71" s="147">
        <f t="shared" si="22"/>
        <v>0.58554162600405379</v>
      </c>
      <c r="BO71" s="141">
        <f t="shared" si="23"/>
        <v>87251.978205128209</v>
      </c>
    </row>
    <row r="72" spans="2:67" s="82" customFormat="1">
      <c r="B72" s="614"/>
      <c r="C72" s="619"/>
      <c r="D72" s="618"/>
      <c r="E72" s="251" t="s">
        <v>135</v>
      </c>
      <c r="F72" s="139">
        <v>36</v>
      </c>
      <c r="G72" s="150">
        <v>20</v>
      </c>
      <c r="H72" s="150">
        <v>1202840</v>
      </c>
      <c r="I72" s="151">
        <f t="shared" si="65"/>
        <v>4.9504950495049507E-2</v>
      </c>
      <c r="J72" s="151">
        <f t="shared" si="73"/>
        <v>0.55555555555555558</v>
      </c>
      <c r="K72" s="198">
        <f t="shared" si="74"/>
        <v>60142</v>
      </c>
      <c r="L72" s="618"/>
      <c r="M72" s="251" t="s">
        <v>135</v>
      </c>
      <c r="N72" s="139">
        <v>85</v>
      </c>
      <c r="O72" s="150">
        <v>43</v>
      </c>
      <c r="P72" s="150">
        <v>5176770</v>
      </c>
      <c r="Q72" s="151">
        <f t="shared" si="66"/>
        <v>3.6440677966101696E-2</v>
      </c>
      <c r="R72" s="151">
        <f t="shared" ref="R72:R88" si="78">IFERROR(O72/N72,"-")</f>
        <v>0.50588235294117645</v>
      </c>
      <c r="S72" s="143">
        <f t="shared" ref="S72:S86" si="79">IFERROR(P72/O72,"-")</f>
        <v>120390</v>
      </c>
      <c r="T72" s="618"/>
      <c r="U72" s="251" t="s">
        <v>135</v>
      </c>
      <c r="V72" s="139">
        <v>4352</v>
      </c>
      <c r="W72" s="150">
        <v>2432</v>
      </c>
      <c r="X72" s="150">
        <v>167010550</v>
      </c>
      <c r="Y72" s="151">
        <f t="shared" si="67"/>
        <v>5.1315595130082499E-2</v>
      </c>
      <c r="Z72" s="151">
        <f t="shared" ref="Z72:Z94" si="80">IFERROR(W72/V72,"-")</f>
        <v>0.55882352941176472</v>
      </c>
      <c r="AA72" s="143">
        <f t="shared" ref="AA72:AA94" si="81">IFERROR(X72/W72,"-")</f>
        <v>68672.101151315786</v>
      </c>
      <c r="AB72" s="618"/>
      <c r="AC72" s="251" t="s">
        <v>135</v>
      </c>
      <c r="AD72" s="139">
        <v>2775</v>
      </c>
      <c r="AE72" s="150">
        <v>1532</v>
      </c>
      <c r="AF72" s="150">
        <v>131980000</v>
      </c>
      <c r="AG72" s="151">
        <f t="shared" si="68"/>
        <v>3.7347635299853729E-2</v>
      </c>
      <c r="AH72" s="151">
        <f t="shared" ref="AH72:AH88" si="82">IFERROR(AE72/AD72,"-")</f>
        <v>0.5520720720720721</v>
      </c>
      <c r="AI72" s="143">
        <f t="shared" ref="AI72:AI91" si="83">IFERROR(AF72/AE72,"-")</f>
        <v>86148.825065274155</v>
      </c>
      <c r="AJ72" s="618"/>
      <c r="AK72" s="251" t="s">
        <v>135</v>
      </c>
      <c r="AL72" s="139">
        <v>1359</v>
      </c>
      <c r="AM72" s="150">
        <v>674</v>
      </c>
      <c r="AN72" s="150">
        <v>67132590</v>
      </c>
      <c r="AO72" s="151">
        <f t="shared" si="69"/>
        <v>2.6354891686869476E-2</v>
      </c>
      <c r="AP72" s="151">
        <f t="shared" ref="AP72:AP94" si="84">IFERROR(AM72/AL72,"-")</f>
        <v>0.49595290654893304</v>
      </c>
      <c r="AQ72" s="143">
        <f t="shared" ref="AQ72:AQ88" si="85">IFERROR(AN72/AM72,"-")</f>
        <v>99603.249258160242</v>
      </c>
      <c r="AR72" s="618"/>
      <c r="AS72" s="251" t="s">
        <v>135</v>
      </c>
      <c r="AT72" s="139">
        <v>734</v>
      </c>
      <c r="AU72" s="150">
        <v>333</v>
      </c>
      <c r="AV72" s="150">
        <v>43508270</v>
      </c>
      <c r="AW72" s="151">
        <f t="shared" si="70"/>
        <v>2.7364615005341441E-2</v>
      </c>
      <c r="AX72" s="151">
        <f t="shared" ref="AX72:AX94" si="86">IFERROR(AU72/AT72,"-")</f>
        <v>0.4536784741144414</v>
      </c>
      <c r="AY72" s="143">
        <f t="shared" ref="AY72:AY94" si="87">IFERROR(AV72/AU72,"-")</f>
        <v>130655.46546546546</v>
      </c>
      <c r="AZ72" s="618"/>
      <c r="BA72" s="251" t="s">
        <v>135</v>
      </c>
      <c r="BB72" s="139">
        <v>388</v>
      </c>
      <c r="BC72" s="150">
        <v>171</v>
      </c>
      <c r="BD72" s="150">
        <v>22323260</v>
      </c>
      <c r="BE72" s="151">
        <f t="shared" si="71"/>
        <v>3.525046382189239E-2</v>
      </c>
      <c r="BF72" s="151">
        <f t="shared" ref="BF72:BF94" si="88">IFERROR(BC72/BB72,"-")</f>
        <v>0.44072164948453607</v>
      </c>
      <c r="BG72" s="143">
        <f t="shared" ref="BG72:BG94" si="89">IFERROR(BD72/BC72,"-")</f>
        <v>130545.38011695906</v>
      </c>
      <c r="BH72" s="618"/>
      <c r="BI72" s="251" t="s">
        <v>135</v>
      </c>
      <c r="BJ72" s="139">
        <f t="shared" si="75"/>
        <v>9729</v>
      </c>
      <c r="BK72" s="150">
        <f t="shared" si="76"/>
        <v>5205</v>
      </c>
      <c r="BL72" s="150">
        <f t="shared" si="77"/>
        <v>438334280</v>
      </c>
      <c r="BM72" s="151">
        <f t="shared" si="72"/>
        <v>3.9256058103491184E-2</v>
      </c>
      <c r="BN72" s="151">
        <f t="shared" ref="BN72:BN94" si="90">IFERROR(BK72/BJ72,"-")</f>
        <v>0.53499845821769965</v>
      </c>
      <c r="BO72" s="143">
        <f t="shared" ref="BO72:BO89" si="91">IFERROR(BL72/BK72,"-")</f>
        <v>84214.078770413063</v>
      </c>
    </row>
    <row r="73" spans="2:67" s="82" customFormat="1">
      <c r="B73" s="614">
        <v>7</v>
      </c>
      <c r="C73" s="619" t="s">
        <v>121</v>
      </c>
      <c r="D73" s="618">
        <f>BS14</f>
        <v>480</v>
      </c>
      <c r="E73" s="252" t="s">
        <v>115</v>
      </c>
      <c r="F73" s="136">
        <v>239</v>
      </c>
      <c r="G73" s="144">
        <v>146</v>
      </c>
      <c r="H73" s="144">
        <v>11990070</v>
      </c>
      <c r="I73" s="145">
        <f t="shared" ref="I73:I83" si="92">IFERROR(G73/$D$73,"-")</f>
        <v>0.30416666666666664</v>
      </c>
      <c r="J73" s="145">
        <f t="shared" si="73"/>
        <v>0.61087866108786615</v>
      </c>
      <c r="K73" s="172">
        <f t="shared" si="74"/>
        <v>82123.767123287675</v>
      </c>
      <c r="L73" s="618">
        <f>BT14</f>
        <v>1188</v>
      </c>
      <c r="M73" s="252" t="s">
        <v>115</v>
      </c>
      <c r="N73" s="136">
        <v>675</v>
      </c>
      <c r="O73" s="144">
        <v>370</v>
      </c>
      <c r="P73" s="144">
        <v>33185290</v>
      </c>
      <c r="Q73" s="145">
        <f>IFERROR(O73/$L$73,"-")</f>
        <v>0.31144781144781147</v>
      </c>
      <c r="R73" s="145">
        <f t="shared" si="78"/>
        <v>0.54814814814814816</v>
      </c>
      <c r="S73" s="140">
        <f t="shared" si="79"/>
        <v>89689.972972972973</v>
      </c>
      <c r="T73" s="618">
        <f>BU14</f>
        <v>48776</v>
      </c>
      <c r="U73" s="252" t="s">
        <v>115</v>
      </c>
      <c r="V73" s="136">
        <v>23721</v>
      </c>
      <c r="W73" s="144">
        <v>13881</v>
      </c>
      <c r="X73" s="144">
        <v>968684970</v>
      </c>
      <c r="Y73" s="145">
        <f>IFERROR(W73/$T$73,"-")</f>
        <v>0.28458668197474168</v>
      </c>
      <c r="Z73" s="145">
        <f t="shared" si="80"/>
        <v>0.58517769065385106</v>
      </c>
      <c r="AA73" s="140">
        <f t="shared" si="81"/>
        <v>69784.955694834673</v>
      </c>
      <c r="AB73" s="618">
        <f>BV14</f>
        <v>41034</v>
      </c>
      <c r="AC73" s="252" t="s">
        <v>115</v>
      </c>
      <c r="AD73" s="136">
        <v>22181</v>
      </c>
      <c r="AE73" s="144">
        <v>12842</v>
      </c>
      <c r="AF73" s="144">
        <v>964899000</v>
      </c>
      <c r="AG73" s="145">
        <f>IFERROR(AE73/$AB$73,"-")</f>
        <v>0.31295998440317785</v>
      </c>
      <c r="AH73" s="145">
        <f t="shared" si="82"/>
        <v>0.57896397817952305</v>
      </c>
      <c r="AI73" s="140">
        <f t="shared" si="83"/>
        <v>75136.193739292939</v>
      </c>
      <c r="AJ73" s="618">
        <f>BW14</f>
        <v>26278</v>
      </c>
      <c r="AK73" s="252" t="s">
        <v>115</v>
      </c>
      <c r="AL73" s="136">
        <v>13584</v>
      </c>
      <c r="AM73" s="144">
        <v>7034</v>
      </c>
      <c r="AN73" s="144">
        <v>587384920</v>
      </c>
      <c r="AO73" s="145">
        <f>IFERROR(AM73/$AJ$73,"-")</f>
        <v>0.26767638328639926</v>
      </c>
      <c r="AP73" s="145">
        <f t="shared" si="84"/>
        <v>0.51781507656065962</v>
      </c>
      <c r="AQ73" s="140">
        <f t="shared" si="85"/>
        <v>83506.528291157243</v>
      </c>
      <c r="AR73" s="618">
        <f>BX14</f>
        <v>12549</v>
      </c>
      <c r="AS73" s="252" t="s">
        <v>115</v>
      </c>
      <c r="AT73" s="136">
        <v>5627</v>
      </c>
      <c r="AU73" s="144">
        <v>2580</v>
      </c>
      <c r="AV73" s="144">
        <v>223053170</v>
      </c>
      <c r="AW73" s="145">
        <f>IFERROR(AU73/$AR$73,"-")</f>
        <v>0.20559407124073631</v>
      </c>
      <c r="AX73" s="145">
        <f t="shared" si="86"/>
        <v>0.45850364314910252</v>
      </c>
      <c r="AY73" s="140">
        <f t="shared" si="87"/>
        <v>86454.717054263572</v>
      </c>
      <c r="AZ73" s="618">
        <f>BY14</f>
        <v>4608</v>
      </c>
      <c r="BA73" s="252" t="s">
        <v>115</v>
      </c>
      <c r="BB73" s="136">
        <v>1633</v>
      </c>
      <c r="BC73" s="144">
        <v>662</v>
      </c>
      <c r="BD73" s="144">
        <v>62015220</v>
      </c>
      <c r="BE73" s="145">
        <f>IFERROR(BC73/$AZ$73,"-")</f>
        <v>0.14366319444444445</v>
      </c>
      <c r="BF73" s="145">
        <f t="shared" si="88"/>
        <v>0.40538885486834048</v>
      </c>
      <c r="BG73" s="140">
        <f t="shared" si="89"/>
        <v>93678.580060422959</v>
      </c>
      <c r="BH73" s="618">
        <f>BZ14</f>
        <v>134913</v>
      </c>
      <c r="BI73" s="252" t="s">
        <v>115</v>
      </c>
      <c r="BJ73" s="136">
        <f t="shared" si="75"/>
        <v>67660</v>
      </c>
      <c r="BK73" s="144">
        <f t="shared" si="76"/>
        <v>37515</v>
      </c>
      <c r="BL73" s="144">
        <f t="shared" si="77"/>
        <v>2851212640</v>
      </c>
      <c r="BM73" s="145">
        <f>IFERROR(BK73/$BH$73,"-")</f>
        <v>0.27806808832358632</v>
      </c>
      <c r="BN73" s="145">
        <f t="shared" si="90"/>
        <v>0.55446349394028971</v>
      </c>
      <c r="BO73" s="140">
        <f t="shared" si="91"/>
        <v>76001.93629214981</v>
      </c>
    </row>
    <row r="74" spans="2:67" s="82" customFormat="1">
      <c r="B74" s="614"/>
      <c r="C74" s="619"/>
      <c r="D74" s="618"/>
      <c r="E74" s="253" t="s">
        <v>154</v>
      </c>
      <c r="F74" s="137">
        <v>206</v>
      </c>
      <c r="G74" s="146">
        <v>120</v>
      </c>
      <c r="H74" s="146">
        <v>7974890</v>
      </c>
      <c r="I74" s="147">
        <f t="shared" si="92"/>
        <v>0.25</v>
      </c>
      <c r="J74" s="147">
        <f t="shared" si="73"/>
        <v>0.58252427184466016</v>
      </c>
      <c r="K74" s="173">
        <f t="shared" si="74"/>
        <v>66457.416666666672</v>
      </c>
      <c r="L74" s="618"/>
      <c r="M74" s="253" t="s">
        <v>154</v>
      </c>
      <c r="N74" s="137">
        <v>514</v>
      </c>
      <c r="O74" s="146">
        <v>296</v>
      </c>
      <c r="P74" s="146">
        <v>24433620</v>
      </c>
      <c r="Q74" s="147">
        <f t="shared" ref="Q74:Q83" si="93">IFERROR(O74/$L$73,"-")</f>
        <v>0.24915824915824916</v>
      </c>
      <c r="R74" s="147">
        <f t="shared" si="78"/>
        <v>0.57587548638132291</v>
      </c>
      <c r="S74" s="141">
        <f t="shared" si="79"/>
        <v>82546.013513513521</v>
      </c>
      <c r="T74" s="618"/>
      <c r="U74" s="253" t="s">
        <v>154</v>
      </c>
      <c r="V74" s="137">
        <v>22026</v>
      </c>
      <c r="W74" s="146">
        <v>13002</v>
      </c>
      <c r="X74" s="146">
        <v>879358230</v>
      </c>
      <c r="Y74" s="147">
        <f t="shared" ref="Y74:Y83" si="94">IFERROR(W74/$T$73,"-")</f>
        <v>0.2665655240282106</v>
      </c>
      <c r="Z74" s="147">
        <f t="shared" si="80"/>
        <v>0.59030236992645058</v>
      </c>
      <c r="AA74" s="141">
        <f t="shared" si="81"/>
        <v>67632.535763728651</v>
      </c>
      <c r="AB74" s="618"/>
      <c r="AC74" s="253" t="s">
        <v>154</v>
      </c>
      <c r="AD74" s="137">
        <v>18547</v>
      </c>
      <c r="AE74" s="146">
        <v>10970</v>
      </c>
      <c r="AF74" s="146">
        <v>819301060</v>
      </c>
      <c r="AG74" s="147">
        <f t="shared" ref="AG74:AG83" si="95">IFERROR(AE74/$AB$73,"-")</f>
        <v>0.26733927962177706</v>
      </c>
      <c r="AH74" s="147">
        <f t="shared" si="82"/>
        <v>0.59147031864991639</v>
      </c>
      <c r="AI74" s="141">
        <f t="shared" si="83"/>
        <v>74685.602552415672</v>
      </c>
      <c r="AJ74" s="618"/>
      <c r="AK74" s="253" t="s">
        <v>154</v>
      </c>
      <c r="AL74" s="137">
        <v>10697</v>
      </c>
      <c r="AM74" s="146">
        <v>5602</v>
      </c>
      <c r="AN74" s="146">
        <v>451629450</v>
      </c>
      <c r="AO74" s="147">
        <f t="shared" ref="AO74:AO83" si="96">IFERROR(AM74/$AJ$73,"-")</f>
        <v>0.2131821295380166</v>
      </c>
      <c r="AP74" s="147">
        <f t="shared" si="84"/>
        <v>0.52369823314948116</v>
      </c>
      <c r="AQ74" s="141">
        <f t="shared" si="85"/>
        <v>80619.323455908598</v>
      </c>
      <c r="AR74" s="618"/>
      <c r="AS74" s="253" t="s">
        <v>154</v>
      </c>
      <c r="AT74" s="137">
        <v>3909</v>
      </c>
      <c r="AU74" s="146">
        <v>1745</v>
      </c>
      <c r="AV74" s="146">
        <v>138111660</v>
      </c>
      <c r="AW74" s="147">
        <f t="shared" ref="AW74:AW83" si="97">IFERROR(AU74/$AR$73,"-")</f>
        <v>0.13905490477328872</v>
      </c>
      <c r="AX74" s="147">
        <f t="shared" si="86"/>
        <v>0.44640573036582248</v>
      </c>
      <c r="AY74" s="141">
        <f t="shared" si="87"/>
        <v>79147.08309455587</v>
      </c>
      <c r="AZ74" s="618"/>
      <c r="BA74" s="253" t="s">
        <v>154</v>
      </c>
      <c r="BB74" s="137">
        <v>884</v>
      </c>
      <c r="BC74" s="146">
        <v>324</v>
      </c>
      <c r="BD74" s="146">
        <v>29146500</v>
      </c>
      <c r="BE74" s="147">
        <f t="shared" ref="BE74:BE78" si="98">IFERROR(BC74/$AZ$73,"-")</f>
        <v>7.03125E-2</v>
      </c>
      <c r="BF74" s="147">
        <f t="shared" si="88"/>
        <v>0.36651583710407237</v>
      </c>
      <c r="BG74" s="141">
        <f t="shared" si="89"/>
        <v>89958.333333333328</v>
      </c>
      <c r="BH74" s="618"/>
      <c r="BI74" s="253" t="s">
        <v>154</v>
      </c>
      <c r="BJ74" s="137">
        <f t="shared" si="75"/>
        <v>56783</v>
      </c>
      <c r="BK74" s="146">
        <f t="shared" si="76"/>
        <v>32059</v>
      </c>
      <c r="BL74" s="146">
        <f t="shared" si="77"/>
        <v>2349955410</v>
      </c>
      <c r="BM74" s="147">
        <f t="shared" ref="BM74:BM79" si="99">IFERROR(BK74/$BH$73,"-")</f>
        <v>0.23762721161044525</v>
      </c>
      <c r="BN74" s="147">
        <f t="shared" si="90"/>
        <v>0.56458799288519457</v>
      </c>
      <c r="BO74" s="141">
        <f t="shared" si="91"/>
        <v>73300.957921332549</v>
      </c>
    </row>
    <row r="75" spans="2:67" s="82" customFormat="1">
      <c r="B75" s="614"/>
      <c r="C75" s="619"/>
      <c r="D75" s="618"/>
      <c r="E75" s="254" t="s">
        <v>114</v>
      </c>
      <c r="F75" s="137">
        <v>296</v>
      </c>
      <c r="G75" s="146">
        <v>177</v>
      </c>
      <c r="H75" s="146">
        <v>15109870</v>
      </c>
      <c r="I75" s="147">
        <f t="shared" si="92"/>
        <v>0.36875000000000002</v>
      </c>
      <c r="J75" s="147">
        <f t="shared" si="73"/>
        <v>0.59797297297297303</v>
      </c>
      <c r="K75" s="173">
        <f t="shared" si="74"/>
        <v>85366.497175141238</v>
      </c>
      <c r="L75" s="618"/>
      <c r="M75" s="254" t="s">
        <v>114</v>
      </c>
      <c r="N75" s="137">
        <v>739</v>
      </c>
      <c r="O75" s="146">
        <v>401</v>
      </c>
      <c r="P75" s="146">
        <v>33881520</v>
      </c>
      <c r="Q75" s="147">
        <f t="shared" si="93"/>
        <v>0.33754208754208753</v>
      </c>
      <c r="R75" s="147">
        <f t="shared" si="78"/>
        <v>0.54262516914749659</v>
      </c>
      <c r="S75" s="141">
        <f t="shared" si="79"/>
        <v>84492.568578553619</v>
      </c>
      <c r="T75" s="618"/>
      <c r="U75" s="254" t="s">
        <v>114</v>
      </c>
      <c r="V75" s="137">
        <v>30921</v>
      </c>
      <c r="W75" s="146">
        <v>17566</v>
      </c>
      <c r="X75" s="146">
        <v>1218798520</v>
      </c>
      <c r="Y75" s="147">
        <f t="shared" si="94"/>
        <v>0.36013613252419224</v>
      </c>
      <c r="Z75" s="147">
        <f t="shared" si="80"/>
        <v>0.56809288186022444</v>
      </c>
      <c r="AA75" s="141">
        <f t="shared" si="81"/>
        <v>69383.953091198913</v>
      </c>
      <c r="AB75" s="618"/>
      <c r="AC75" s="254" t="s">
        <v>114</v>
      </c>
      <c r="AD75" s="137">
        <v>28399</v>
      </c>
      <c r="AE75" s="146">
        <v>16263</v>
      </c>
      <c r="AF75" s="146">
        <v>1243402300</v>
      </c>
      <c r="AG75" s="147">
        <f t="shared" si="95"/>
        <v>0.39632987278841936</v>
      </c>
      <c r="AH75" s="147">
        <f t="shared" si="82"/>
        <v>0.57266100919046448</v>
      </c>
      <c r="AI75" s="141">
        <f t="shared" si="83"/>
        <v>76455.899895468247</v>
      </c>
      <c r="AJ75" s="618"/>
      <c r="AK75" s="254" t="s">
        <v>114</v>
      </c>
      <c r="AL75" s="137">
        <v>18907</v>
      </c>
      <c r="AM75" s="146">
        <v>9665</v>
      </c>
      <c r="AN75" s="146">
        <v>819130680</v>
      </c>
      <c r="AO75" s="147">
        <f t="shared" si="96"/>
        <v>0.36779815815511074</v>
      </c>
      <c r="AP75" s="147">
        <f t="shared" si="84"/>
        <v>0.5111863331041413</v>
      </c>
      <c r="AQ75" s="141">
        <f t="shared" si="85"/>
        <v>84752.269011898607</v>
      </c>
      <c r="AR75" s="618"/>
      <c r="AS75" s="254" t="s">
        <v>114</v>
      </c>
      <c r="AT75" s="137">
        <v>8657</v>
      </c>
      <c r="AU75" s="146">
        <v>3866</v>
      </c>
      <c r="AV75" s="146">
        <v>342729190</v>
      </c>
      <c r="AW75" s="147">
        <f t="shared" si="97"/>
        <v>0.3080723563630568</v>
      </c>
      <c r="AX75" s="147">
        <f t="shared" si="86"/>
        <v>0.4465750259905279</v>
      </c>
      <c r="AY75" s="141">
        <f t="shared" si="87"/>
        <v>88652.144335230216</v>
      </c>
      <c r="AZ75" s="618"/>
      <c r="BA75" s="254" t="s">
        <v>114</v>
      </c>
      <c r="BB75" s="137">
        <v>2816</v>
      </c>
      <c r="BC75" s="146">
        <v>1114</v>
      </c>
      <c r="BD75" s="146">
        <v>110978780</v>
      </c>
      <c r="BE75" s="147">
        <f t="shared" si="98"/>
        <v>0.24175347222222221</v>
      </c>
      <c r="BF75" s="147">
        <f t="shared" si="88"/>
        <v>0.39559659090909088</v>
      </c>
      <c r="BG75" s="141">
        <f t="shared" si="89"/>
        <v>99621.885098743267</v>
      </c>
      <c r="BH75" s="618"/>
      <c r="BI75" s="254" t="s">
        <v>114</v>
      </c>
      <c r="BJ75" s="137">
        <f t="shared" si="75"/>
        <v>90735</v>
      </c>
      <c r="BK75" s="146">
        <f t="shared" si="76"/>
        <v>49052</v>
      </c>
      <c r="BL75" s="146">
        <f t="shared" si="77"/>
        <v>3784030860</v>
      </c>
      <c r="BM75" s="147">
        <f t="shared" si="99"/>
        <v>0.3635824568425578</v>
      </c>
      <c r="BN75" s="147">
        <f t="shared" si="90"/>
        <v>0.54060726290846972</v>
      </c>
      <c r="BO75" s="141">
        <f t="shared" si="91"/>
        <v>77143.253282231104</v>
      </c>
    </row>
    <row r="76" spans="2:67" s="82" customFormat="1">
      <c r="B76" s="614"/>
      <c r="C76" s="619"/>
      <c r="D76" s="618"/>
      <c r="E76" s="254" t="s">
        <v>123</v>
      </c>
      <c r="F76" s="137">
        <v>120</v>
      </c>
      <c r="G76" s="146">
        <v>69</v>
      </c>
      <c r="H76" s="146">
        <v>5160270</v>
      </c>
      <c r="I76" s="147">
        <f t="shared" si="92"/>
        <v>0.14374999999999999</v>
      </c>
      <c r="J76" s="147">
        <f t="shared" si="73"/>
        <v>0.57499999999999996</v>
      </c>
      <c r="K76" s="173">
        <f t="shared" si="74"/>
        <v>74786.521739130432</v>
      </c>
      <c r="L76" s="618"/>
      <c r="M76" s="254" t="s">
        <v>123</v>
      </c>
      <c r="N76" s="137">
        <v>351</v>
      </c>
      <c r="O76" s="146">
        <v>188</v>
      </c>
      <c r="P76" s="146">
        <v>15306640</v>
      </c>
      <c r="Q76" s="147">
        <f t="shared" si="93"/>
        <v>0.15824915824915825</v>
      </c>
      <c r="R76" s="147">
        <f t="shared" si="78"/>
        <v>0.53561253561253563</v>
      </c>
      <c r="S76" s="141">
        <f t="shared" si="79"/>
        <v>81418.297872340423</v>
      </c>
      <c r="T76" s="618"/>
      <c r="U76" s="254" t="s">
        <v>123</v>
      </c>
      <c r="V76" s="137">
        <v>9811</v>
      </c>
      <c r="W76" s="146">
        <v>5769</v>
      </c>
      <c r="X76" s="146">
        <v>402946590</v>
      </c>
      <c r="Y76" s="147">
        <f t="shared" si="94"/>
        <v>0.11827538133508282</v>
      </c>
      <c r="Z76" s="147">
        <f t="shared" si="80"/>
        <v>0.58801345428600549</v>
      </c>
      <c r="AA76" s="141">
        <f t="shared" si="81"/>
        <v>69846.869474778985</v>
      </c>
      <c r="AB76" s="618"/>
      <c r="AC76" s="254" t="s">
        <v>123</v>
      </c>
      <c r="AD76" s="137">
        <v>10419</v>
      </c>
      <c r="AE76" s="146">
        <v>6149</v>
      </c>
      <c r="AF76" s="146">
        <v>480132520</v>
      </c>
      <c r="AG76" s="147">
        <f t="shared" si="95"/>
        <v>0.14985134278890677</v>
      </c>
      <c r="AH76" s="147">
        <f t="shared" si="82"/>
        <v>0.59017180151646031</v>
      </c>
      <c r="AI76" s="141">
        <f t="shared" si="83"/>
        <v>78083.024882094644</v>
      </c>
      <c r="AJ76" s="618"/>
      <c r="AK76" s="254" t="s">
        <v>123</v>
      </c>
      <c r="AL76" s="137">
        <v>7313</v>
      </c>
      <c r="AM76" s="146">
        <v>3840</v>
      </c>
      <c r="AN76" s="146">
        <v>319235420</v>
      </c>
      <c r="AO76" s="147">
        <f t="shared" si="96"/>
        <v>0.14612984245376359</v>
      </c>
      <c r="AP76" s="147">
        <f t="shared" si="84"/>
        <v>0.52509230138110219</v>
      </c>
      <c r="AQ76" s="141">
        <f t="shared" si="85"/>
        <v>83134.223958333328</v>
      </c>
      <c r="AR76" s="618"/>
      <c r="AS76" s="254" t="s">
        <v>123</v>
      </c>
      <c r="AT76" s="137">
        <v>3547</v>
      </c>
      <c r="AU76" s="146">
        <v>1689</v>
      </c>
      <c r="AV76" s="146">
        <v>150324630</v>
      </c>
      <c r="AW76" s="147">
        <f t="shared" si="97"/>
        <v>0.13459239780062157</v>
      </c>
      <c r="AX76" s="147">
        <f t="shared" si="86"/>
        <v>0.47617705102903862</v>
      </c>
      <c r="AY76" s="141">
        <f t="shared" si="87"/>
        <v>89002.149200710483</v>
      </c>
      <c r="AZ76" s="618"/>
      <c r="BA76" s="254" t="s">
        <v>123</v>
      </c>
      <c r="BB76" s="137">
        <v>1257</v>
      </c>
      <c r="BC76" s="146">
        <v>484</v>
      </c>
      <c r="BD76" s="146">
        <v>45332140</v>
      </c>
      <c r="BE76" s="147">
        <f t="shared" si="98"/>
        <v>0.10503472222222222</v>
      </c>
      <c r="BF76" s="147">
        <f t="shared" si="88"/>
        <v>0.38504375497215593</v>
      </c>
      <c r="BG76" s="141">
        <f t="shared" si="89"/>
        <v>93661.446280991731</v>
      </c>
      <c r="BH76" s="618"/>
      <c r="BI76" s="254" t="s">
        <v>123</v>
      </c>
      <c r="BJ76" s="137">
        <f t="shared" si="75"/>
        <v>32818</v>
      </c>
      <c r="BK76" s="146">
        <f t="shared" si="76"/>
        <v>18188</v>
      </c>
      <c r="BL76" s="146">
        <f t="shared" si="77"/>
        <v>1418438210</v>
      </c>
      <c r="BM76" s="147">
        <f t="shared" si="99"/>
        <v>0.13481280528933462</v>
      </c>
      <c r="BN76" s="147">
        <f t="shared" si="90"/>
        <v>0.55420805655432992</v>
      </c>
      <c r="BO76" s="141">
        <f t="shared" si="91"/>
        <v>77987.585770837919</v>
      </c>
    </row>
    <row r="77" spans="2:67" s="82" customFormat="1">
      <c r="B77" s="614"/>
      <c r="C77" s="619"/>
      <c r="D77" s="618"/>
      <c r="E77" s="254" t="s">
        <v>137</v>
      </c>
      <c r="F77" s="137">
        <v>147</v>
      </c>
      <c r="G77" s="146">
        <v>90</v>
      </c>
      <c r="H77" s="146">
        <v>6094130</v>
      </c>
      <c r="I77" s="147">
        <f t="shared" si="92"/>
        <v>0.1875</v>
      </c>
      <c r="J77" s="147">
        <f t="shared" si="73"/>
        <v>0.61224489795918369</v>
      </c>
      <c r="K77" s="173">
        <f t="shared" si="74"/>
        <v>67712.555555555562</v>
      </c>
      <c r="L77" s="618"/>
      <c r="M77" s="254" t="s">
        <v>137</v>
      </c>
      <c r="N77" s="137">
        <v>432</v>
      </c>
      <c r="O77" s="146">
        <v>221</v>
      </c>
      <c r="P77" s="146">
        <v>20628110</v>
      </c>
      <c r="Q77" s="147">
        <f t="shared" si="93"/>
        <v>0.18602693602693604</v>
      </c>
      <c r="R77" s="147">
        <f t="shared" si="78"/>
        <v>0.51157407407407407</v>
      </c>
      <c r="S77" s="141">
        <f t="shared" si="79"/>
        <v>93339.864253393665</v>
      </c>
      <c r="T77" s="618"/>
      <c r="U77" s="254" t="s">
        <v>137</v>
      </c>
      <c r="V77" s="137">
        <v>10405</v>
      </c>
      <c r="W77" s="146">
        <v>6117</v>
      </c>
      <c r="X77" s="146">
        <v>439487110</v>
      </c>
      <c r="Y77" s="147">
        <f t="shared" si="94"/>
        <v>0.12541003772347056</v>
      </c>
      <c r="Z77" s="147">
        <f t="shared" si="80"/>
        <v>0.58789043728976453</v>
      </c>
      <c r="AA77" s="141">
        <f t="shared" si="81"/>
        <v>71846.838319437637</v>
      </c>
      <c r="AB77" s="618"/>
      <c r="AC77" s="254" t="s">
        <v>137</v>
      </c>
      <c r="AD77" s="137">
        <v>11524</v>
      </c>
      <c r="AE77" s="146">
        <v>6713</v>
      </c>
      <c r="AF77" s="146">
        <v>523696720</v>
      </c>
      <c r="AG77" s="147">
        <f t="shared" si="95"/>
        <v>0.16359604230638009</v>
      </c>
      <c r="AH77" s="147">
        <f t="shared" si="82"/>
        <v>0.58252342936480384</v>
      </c>
      <c r="AI77" s="141">
        <f t="shared" si="83"/>
        <v>78012.322359600774</v>
      </c>
      <c r="AJ77" s="618"/>
      <c r="AK77" s="254" t="s">
        <v>137</v>
      </c>
      <c r="AL77" s="137">
        <v>8302</v>
      </c>
      <c r="AM77" s="146">
        <v>4365</v>
      </c>
      <c r="AN77" s="146">
        <v>381807960</v>
      </c>
      <c r="AO77" s="147">
        <f t="shared" si="96"/>
        <v>0.1661085318517391</v>
      </c>
      <c r="AP77" s="147">
        <f t="shared" si="84"/>
        <v>0.52577692122380149</v>
      </c>
      <c r="AQ77" s="141">
        <f t="shared" si="85"/>
        <v>87470.323024054989</v>
      </c>
      <c r="AR77" s="618"/>
      <c r="AS77" s="254" t="s">
        <v>137</v>
      </c>
      <c r="AT77" s="137">
        <v>3934</v>
      </c>
      <c r="AU77" s="146">
        <v>1822</v>
      </c>
      <c r="AV77" s="146">
        <v>172053710</v>
      </c>
      <c r="AW77" s="147">
        <f t="shared" si="97"/>
        <v>0.14519085186070604</v>
      </c>
      <c r="AX77" s="147">
        <f t="shared" si="86"/>
        <v>0.46314184036603967</v>
      </c>
      <c r="AY77" s="141">
        <f t="shared" si="87"/>
        <v>94431.234906695943</v>
      </c>
      <c r="AZ77" s="618"/>
      <c r="BA77" s="254" t="s">
        <v>137</v>
      </c>
      <c r="BB77" s="137">
        <v>1280</v>
      </c>
      <c r="BC77" s="146">
        <v>531</v>
      </c>
      <c r="BD77" s="146">
        <v>49121810</v>
      </c>
      <c r="BE77" s="147">
        <f t="shared" si="98"/>
        <v>0.115234375</v>
      </c>
      <c r="BF77" s="147">
        <f t="shared" si="88"/>
        <v>0.41484375000000001</v>
      </c>
      <c r="BG77" s="141">
        <f t="shared" si="89"/>
        <v>92508.11676082862</v>
      </c>
      <c r="BH77" s="618"/>
      <c r="BI77" s="254" t="s">
        <v>137</v>
      </c>
      <c r="BJ77" s="137">
        <f t="shared" si="75"/>
        <v>36024</v>
      </c>
      <c r="BK77" s="146">
        <f t="shared" si="76"/>
        <v>19859</v>
      </c>
      <c r="BL77" s="146">
        <f t="shared" si="77"/>
        <v>1592889550</v>
      </c>
      <c r="BM77" s="147">
        <f t="shared" si="99"/>
        <v>0.14719856500114889</v>
      </c>
      <c r="BN77" s="147">
        <f t="shared" si="90"/>
        <v>0.55127137463912945</v>
      </c>
      <c r="BO77" s="141">
        <f t="shared" si="91"/>
        <v>80209.95770179767</v>
      </c>
    </row>
    <row r="78" spans="2:67" s="82" customFormat="1">
      <c r="B78" s="614"/>
      <c r="C78" s="619"/>
      <c r="D78" s="618"/>
      <c r="E78" s="254" t="s">
        <v>138</v>
      </c>
      <c r="F78" s="137">
        <v>73</v>
      </c>
      <c r="G78" s="146">
        <v>41</v>
      </c>
      <c r="H78" s="146">
        <v>2944620</v>
      </c>
      <c r="I78" s="147">
        <f t="shared" si="92"/>
        <v>8.5416666666666669E-2</v>
      </c>
      <c r="J78" s="147">
        <f t="shared" si="73"/>
        <v>0.56164383561643838</v>
      </c>
      <c r="K78" s="173">
        <f t="shared" si="74"/>
        <v>71820</v>
      </c>
      <c r="L78" s="618"/>
      <c r="M78" s="254" t="s">
        <v>138</v>
      </c>
      <c r="N78" s="137">
        <v>246</v>
      </c>
      <c r="O78" s="146">
        <v>133</v>
      </c>
      <c r="P78" s="146">
        <v>10201590</v>
      </c>
      <c r="Q78" s="147">
        <f t="shared" si="93"/>
        <v>0.11195286195286196</v>
      </c>
      <c r="R78" s="147">
        <f t="shared" si="78"/>
        <v>0.54065040650406504</v>
      </c>
      <c r="S78" s="141">
        <f t="shared" si="79"/>
        <v>76703.68421052632</v>
      </c>
      <c r="T78" s="618"/>
      <c r="U78" s="254" t="s">
        <v>138</v>
      </c>
      <c r="V78" s="137">
        <v>5932</v>
      </c>
      <c r="W78" s="146">
        <v>3651</v>
      </c>
      <c r="X78" s="146">
        <v>267789090</v>
      </c>
      <c r="Y78" s="147">
        <f t="shared" si="94"/>
        <v>7.4852386419550596E-2</v>
      </c>
      <c r="Z78" s="147">
        <f t="shared" si="80"/>
        <v>0.61547538772757926</v>
      </c>
      <c r="AA78" s="141">
        <f t="shared" si="81"/>
        <v>73346.778964667217</v>
      </c>
      <c r="AB78" s="618"/>
      <c r="AC78" s="254" t="s">
        <v>138</v>
      </c>
      <c r="AD78" s="137">
        <v>5971</v>
      </c>
      <c r="AE78" s="146">
        <v>3629</v>
      </c>
      <c r="AF78" s="146">
        <v>280500870</v>
      </c>
      <c r="AG78" s="147">
        <f t="shared" si="95"/>
        <v>8.8438855583174922E-2</v>
      </c>
      <c r="AH78" s="147">
        <f t="shared" si="82"/>
        <v>0.60777089264779771</v>
      </c>
      <c r="AI78" s="141">
        <f t="shared" si="83"/>
        <v>77294.260126756679</v>
      </c>
      <c r="AJ78" s="618"/>
      <c r="AK78" s="254" t="s">
        <v>138</v>
      </c>
      <c r="AL78" s="137">
        <v>3517</v>
      </c>
      <c r="AM78" s="146">
        <v>1925</v>
      </c>
      <c r="AN78" s="146">
        <v>165475630</v>
      </c>
      <c r="AO78" s="147">
        <f t="shared" si="96"/>
        <v>7.3255194459243472E-2</v>
      </c>
      <c r="AP78" s="147">
        <f t="shared" si="84"/>
        <v>0.54734148421950524</v>
      </c>
      <c r="AQ78" s="141">
        <f t="shared" si="85"/>
        <v>85961.366233766239</v>
      </c>
      <c r="AR78" s="618"/>
      <c r="AS78" s="254" t="s">
        <v>138</v>
      </c>
      <c r="AT78" s="137">
        <v>1420</v>
      </c>
      <c r="AU78" s="146">
        <v>703</v>
      </c>
      <c r="AV78" s="146">
        <v>52018850</v>
      </c>
      <c r="AW78" s="147">
        <f t="shared" si="97"/>
        <v>5.6020400031875049E-2</v>
      </c>
      <c r="AX78" s="147">
        <f t="shared" si="86"/>
        <v>0.49507042253521127</v>
      </c>
      <c r="AY78" s="141">
        <f t="shared" si="87"/>
        <v>73995.519203413947</v>
      </c>
      <c r="AZ78" s="618"/>
      <c r="BA78" s="254" t="s">
        <v>138</v>
      </c>
      <c r="BB78" s="137">
        <v>315</v>
      </c>
      <c r="BC78" s="146">
        <v>129</v>
      </c>
      <c r="BD78" s="146">
        <v>10205790</v>
      </c>
      <c r="BE78" s="147">
        <f t="shared" si="98"/>
        <v>2.7994791666666668E-2</v>
      </c>
      <c r="BF78" s="147">
        <f t="shared" si="88"/>
        <v>0.40952380952380951</v>
      </c>
      <c r="BG78" s="141">
        <f t="shared" si="89"/>
        <v>79114.651162790702</v>
      </c>
      <c r="BH78" s="618"/>
      <c r="BI78" s="254" t="s">
        <v>138</v>
      </c>
      <c r="BJ78" s="137">
        <f t="shared" si="75"/>
        <v>17474</v>
      </c>
      <c r="BK78" s="146">
        <f t="shared" si="76"/>
        <v>10211</v>
      </c>
      <c r="BL78" s="146">
        <f t="shared" si="77"/>
        <v>789136440</v>
      </c>
      <c r="BM78" s="147">
        <f t="shared" si="99"/>
        <v>7.5685812338321737E-2</v>
      </c>
      <c r="BN78" s="147">
        <f t="shared" si="90"/>
        <v>0.58435389721872499</v>
      </c>
      <c r="BO78" s="141">
        <f t="shared" si="91"/>
        <v>77282.973264126922</v>
      </c>
    </row>
    <row r="79" spans="2:67" s="82" customFormat="1">
      <c r="B79" s="614"/>
      <c r="C79" s="619"/>
      <c r="D79" s="618"/>
      <c r="E79" s="254" t="s">
        <v>139</v>
      </c>
      <c r="F79" s="137">
        <v>75</v>
      </c>
      <c r="G79" s="146">
        <v>37</v>
      </c>
      <c r="H79" s="146">
        <v>2548070</v>
      </c>
      <c r="I79" s="147">
        <f t="shared" si="92"/>
        <v>7.7083333333333337E-2</v>
      </c>
      <c r="J79" s="147">
        <f t="shared" si="73"/>
        <v>0.49333333333333335</v>
      </c>
      <c r="K79" s="173">
        <f t="shared" si="74"/>
        <v>68866.75675675676</v>
      </c>
      <c r="L79" s="618"/>
      <c r="M79" s="254" t="s">
        <v>139</v>
      </c>
      <c r="N79" s="137">
        <v>224</v>
      </c>
      <c r="O79" s="146">
        <v>101</v>
      </c>
      <c r="P79" s="146">
        <v>8243060</v>
      </c>
      <c r="Q79" s="147">
        <f t="shared" si="93"/>
        <v>8.5016835016835018E-2</v>
      </c>
      <c r="R79" s="147">
        <f t="shared" si="78"/>
        <v>0.45089285714285715</v>
      </c>
      <c r="S79" s="141">
        <f t="shared" si="79"/>
        <v>81614.455445544561</v>
      </c>
      <c r="T79" s="618"/>
      <c r="U79" s="254" t="s">
        <v>139</v>
      </c>
      <c r="V79" s="137">
        <v>3285</v>
      </c>
      <c r="W79" s="146">
        <v>1736</v>
      </c>
      <c r="X79" s="146">
        <v>128248590</v>
      </c>
      <c r="Y79" s="147">
        <f t="shared" si="94"/>
        <v>3.5591274397244549E-2</v>
      </c>
      <c r="Z79" s="147">
        <f t="shared" si="80"/>
        <v>0.52846270928462713</v>
      </c>
      <c r="AA79" s="141">
        <f t="shared" si="81"/>
        <v>73875.915898617517</v>
      </c>
      <c r="AB79" s="618"/>
      <c r="AC79" s="254" t="s">
        <v>139</v>
      </c>
      <c r="AD79" s="137">
        <v>3926</v>
      </c>
      <c r="AE79" s="146">
        <v>2100</v>
      </c>
      <c r="AF79" s="146">
        <v>164135890</v>
      </c>
      <c r="AG79" s="147">
        <f t="shared" si="95"/>
        <v>5.1177072671443197E-2</v>
      </c>
      <c r="AH79" s="147">
        <f t="shared" si="82"/>
        <v>0.53489556800815075</v>
      </c>
      <c r="AI79" s="141">
        <f t="shared" si="83"/>
        <v>78159.947619047613</v>
      </c>
      <c r="AJ79" s="618"/>
      <c r="AK79" s="254" t="s">
        <v>139</v>
      </c>
      <c r="AL79" s="137">
        <v>3223</v>
      </c>
      <c r="AM79" s="146">
        <v>1554</v>
      </c>
      <c r="AN79" s="146">
        <v>142224130</v>
      </c>
      <c r="AO79" s="147">
        <f t="shared" si="96"/>
        <v>5.913692061800746E-2</v>
      </c>
      <c r="AP79" s="147">
        <f t="shared" si="84"/>
        <v>0.48215947874650944</v>
      </c>
      <c r="AQ79" s="141">
        <f t="shared" si="85"/>
        <v>91521.319176319172</v>
      </c>
      <c r="AR79" s="618"/>
      <c r="AS79" s="254" t="s">
        <v>139</v>
      </c>
      <c r="AT79" s="137">
        <v>1845</v>
      </c>
      <c r="AU79" s="146">
        <v>826</v>
      </c>
      <c r="AV79" s="146">
        <v>71733180</v>
      </c>
      <c r="AW79" s="147">
        <f t="shared" si="97"/>
        <v>6.5821977846840379E-2</v>
      </c>
      <c r="AX79" s="147">
        <f t="shared" si="86"/>
        <v>0.44769647696476966</v>
      </c>
      <c r="AY79" s="141">
        <f t="shared" si="87"/>
        <v>86844.043583535109</v>
      </c>
      <c r="AZ79" s="618"/>
      <c r="BA79" s="254" t="s">
        <v>139</v>
      </c>
      <c r="BB79" s="137">
        <v>655</v>
      </c>
      <c r="BC79" s="146">
        <v>254</v>
      </c>
      <c r="BD79" s="146">
        <v>21356270</v>
      </c>
      <c r="BE79" s="147">
        <f>IFERROR(BC79/$AZ$73,"-")</f>
        <v>5.5121527777777776E-2</v>
      </c>
      <c r="BF79" s="147">
        <f t="shared" si="88"/>
        <v>0.38778625954198476</v>
      </c>
      <c r="BG79" s="141">
        <f t="shared" si="89"/>
        <v>84079.803149606305</v>
      </c>
      <c r="BH79" s="618"/>
      <c r="BI79" s="254" t="s">
        <v>139</v>
      </c>
      <c r="BJ79" s="137">
        <f t="shared" si="75"/>
        <v>13233</v>
      </c>
      <c r="BK79" s="146">
        <f t="shared" si="76"/>
        <v>6608</v>
      </c>
      <c r="BL79" s="146">
        <f t="shared" si="77"/>
        <v>538489190</v>
      </c>
      <c r="BM79" s="147">
        <f t="shared" si="99"/>
        <v>4.8979712851986094E-2</v>
      </c>
      <c r="BN79" s="147">
        <f t="shared" si="90"/>
        <v>0.49935766643996071</v>
      </c>
      <c r="BO79" s="141">
        <f t="shared" si="91"/>
        <v>81490.494854721546</v>
      </c>
    </row>
    <row r="80" spans="2:67" s="82" customFormat="1">
      <c r="B80" s="614"/>
      <c r="C80" s="619"/>
      <c r="D80" s="618"/>
      <c r="E80" s="254" t="s">
        <v>140</v>
      </c>
      <c r="F80" s="137">
        <v>54</v>
      </c>
      <c r="G80" s="146">
        <v>33</v>
      </c>
      <c r="H80" s="146">
        <v>4097380</v>
      </c>
      <c r="I80" s="147">
        <f t="shared" si="92"/>
        <v>6.8750000000000006E-2</v>
      </c>
      <c r="J80" s="147">
        <f t="shared" si="73"/>
        <v>0.61111111111111116</v>
      </c>
      <c r="K80" s="173">
        <f t="shared" si="74"/>
        <v>124163.0303030303</v>
      </c>
      <c r="L80" s="618"/>
      <c r="M80" s="254" t="s">
        <v>140</v>
      </c>
      <c r="N80" s="137">
        <v>100</v>
      </c>
      <c r="O80" s="146">
        <v>52</v>
      </c>
      <c r="P80" s="146">
        <v>5110030</v>
      </c>
      <c r="Q80" s="147">
        <f t="shared" si="93"/>
        <v>4.3771043771043773E-2</v>
      </c>
      <c r="R80" s="147">
        <f t="shared" si="78"/>
        <v>0.52</v>
      </c>
      <c r="S80" s="141">
        <f t="shared" si="79"/>
        <v>98269.807692307688</v>
      </c>
      <c r="T80" s="618"/>
      <c r="U80" s="254" t="s">
        <v>140</v>
      </c>
      <c r="V80" s="137">
        <v>2773</v>
      </c>
      <c r="W80" s="146">
        <v>1605</v>
      </c>
      <c r="X80" s="146">
        <v>120615910</v>
      </c>
      <c r="Y80" s="147">
        <f t="shared" si="94"/>
        <v>3.2905527308512386E-2</v>
      </c>
      <c r="Z80" s="147">
        <f t="shared" si="80"/>
        <v>0.57879552830869097</v>
      </c>
      <c r="AA80" s="141">
        <f t="shared" si="81"/>
        <v>75150.099688473521</v>
      </c>
      <c r="AB80" s="618"/>
      <c r="AC80" s="254" t="s">
        <v>140</v>
      </c>
      <c r="AD80" s="137">
        <v>2915</v>
      </c>
      <c r="AE80" s="146">
        <v>1718</v>
      </c>
      <c r="AF80" s="146">
        <v>148787790</v>
      </c>
      <c r="AG80" s="147">
        <f t="shared" si="95"/>
        <v>4.1867719452161625E-2</v>
      </c>
      <c r="AH80" s="147">
        <f t="shared" si="82"/>
        <v>0.58936535162950254</v>
      </c>
      <c r="AI80" s="141">
        <f t="shared" si="83"/>
        <v>86605.232828870779</v>
      </c>
      <c r="AJ80" s="618"/>
      <c r="AK80" s="254" t="s">
        <v>140</v>
      </c>
      <c r="AL80" s="137">
        <v>2286</v>
      </c>
      <c r="AM80" s="146">
        <v>1206</v>
      </c>
      <c r="AN80" s="146">
        <v>112905140</v>
      </c>
      <c r="AO80" s="147">
        <f t="shared" si="96"/>
        <v>4.5893903645635135E-2</v>
      </c>
      <c r="AP80" s="147">
        <f t="shared" si="84"/>
        <v>0.52755905511811019</v>
      </c>
      <c r="AQ80" s="141">
        <f t="shared" si="85"/>
        <v>93619.519071310118</v>
      </c>
      <c r="AR80" s="618"/>
      <c r="AS80" s="254" t="s">
        <v>140</v>
      </c>
      <c r="AT80" s="137">
        <v>1068</v>
      </c>
      <c r="AU80" s="146">
        <v>498</v>
      </c>
      <c r="AV80" s="146">
        <v>49814560</v>
      </c>
      <c r="AW80" s="147">
        <f t="shared" si="97"/>
        <v>3.9684437006932825E-2</v>
      </c>
      <c r="AX80" s="147">
        <f t="shared" si="86"/>
        <v>0.46629213483146065</v>
      </c>
      <c r="AY80" s="141">
        <f t="shared" si="87"/>
        <v>100029.23694779117</v>
      </c>
      <c r="AZ80" s="618"/>
      <c r="BA80" s="254" t="s">
        <v>140</v>
      </c>
      <c r="BB80" s="137">
        <v>331</v>
      </c>
      <c r="BC80" s="146">
        <v>142</v>
      </c>
      <c r="BD80" s="146">
        <v>14954640</v>
      </c>
      <c r="BE80" s="147">
        <f>IFERROR(BC80/$AZ$73,"-")</f>
        <v>3.0815972222222224E-2</v>
      </c>
      <c r="BF80" s="147">
        <f t="shared" si="88"/>
        <v>0.42900302114803623</v>
      </c>
      <c r="BG80" s="141">
        <f t="shared" si="89"/>
        <v>105314.3661971831</v>
      </c>
      <c r="BH80" s="618"/>
      <c r="BI80" s="254" t="s">
        <v>140</v>
      </c>
      <c r="BJ80" s="137">
        <f t="shared" si="75"/>
        <v>9527</v>
      </c>
      <c r="BK80" s="146">
        <f t="shared" si="76"/>
        <v>5254</v>
      </c>
      <c r="BL80" s="146">
        <f t="shared" si="77"/>
        <v>456285450</v>
      </c>
      <c r="BM80" s="147">
        <f>IFERROR(BK80/$BH$73,"-")</f>
        <v>3.8943615515183862E-2</v>
      </c>
      <c r="BN80" s="147">
        <f t="shared" si="90"/>
        <v>0.55148525244043245</v>
      </c>
      <c r="BO80" s="141">
        <f t="shared" si="91"/>
        <v>86845.346402740775</v>
      </c>
    </row>
    <row r="81" spans="2:67" s="82" customFormat="1">
      <c r="B81" s="614"/>
      <c r="C81" s="619"/>
      <c r="D81" s="618"/>
      <c r="E81" s="254" t="s">
        <v>141</v>
      </c>
      <c r="F81" s="137">
        <v>177</v>
      </c>
      <c r="G81" s="146">
        <v>105</v>
      </c>
      <c r="H81" s="146">
        <v>8231860</v>
      </c>
      <c r="I81" s="147">
        <f t="shared" si="92"/>
        <v>0.21875</v>
      </c>
      <c r="J81" s="147">
        <f t="shared" si="73"/>
        <v>0.59322033898305082</v>
      </c>
      <c r="K81" s="173">
        <f t="shared" si="74"/>
        <v>78398.666666666672</v>
      </c>
      <c r="L81" s="618"/>
      <c r="M81" s="254" t="s">
        <v>141</v>
      </c>
      <c r="N81" s="137">
        <v>518</v>
      </c>
      <c r="O81" s="146">
        <v>296</v>
      </c>
      <c r="P81" s="146">
        <v>24533480</v>
      </c>
      <c r="Q81" s="147">
        <f t="shared" si="93"/>
        <v>0.24915824915824916</v>
      </c>
      <c r="R81" s="147">
        <f t="shared" si="78"/>
        <v>0.5714285714285714</v>
      </c>
      <c r="S81" s="141">
        <f t="shared" si="79"/>
        <v>82883.378378378373</v>
      </c>
      <c r="T81" s="618"/>
      <c r="U81" s="254" t="s">
        <v>141</v>
      </c>
      <c r="V81" s="137">
        <v>19404</v>
      </c>
      <c r="W81" s="146">
        <v>12183</v>
      </c>
      <c r="X81" s="146">
        <v>863009230</v>
      </c>
      <c r="Y81" s="147">
        <f t="shared" si="94"/>
        <v>0.2497744792520912</v>
      </c>
      <c r="Z81" s="147">
        <f t="shared" si="80"/>
        <v>0.62786023500309218</v>
      </c>
      <c r="AA81" s="141">
        <f t="shared" si="81"/>
        <v>70837.169005991949</v>
      </c>
      <c r="AB81" s="618"/>
      <c r="AC81" s="254" t="s">
        <v>141</v>
      </c>
      <c r="AD81" s="137">
        <v>17714</v>
      </c>
      <c r="AE81" s="146">
        <v>10911</v>
      </c>
      <c r="AF81" s="146">
        <v>834574070</v>
      </c>
      <c r="AG81" s="147">
        <f t="shared" si="95"/>
        <v>0.26590144758005557</v>
      </c>
      <c r="AH81" s="147">
        <f t="shared" si="82"/>
        <v>0.61595348312069553</v>
      </c>
      <c r="AI81" s="141">
        <f t="shared" si="83"/>
        <v>76489.237466776642</v>
      </c>
      <c r="AJ81" s="618"/>
      <c r="AK81" s="254" t="s">
        <v>141</v>
      </c>
      <c r="AL81" s="137">
        <v>10240</v>
      </c>
      <c r="AM81" s="146">
        <v>5634</v>
      </c>
      <c r="AN81" s="146">
        <v>484809880</v>
      </c>
      <c r="AO81" s="147">
        <f t="shared" si="96"/>
        <v>0.21439987822513129</v>
      </c>
      <c r="AP81" s="147">
        <f t="shared" si="84"/>
        <v>0.55019531249999998</v>
      </c>
      <c r="AQ81" s="141">
        <f t="shared" si="85"/>
        <v>86050.741924032656</v>
      </c>
      <c r="AR81" s="618"/>
      <c r="AS81" s="254" t="s">
        <v>141</v>
      </c>
      <c r="AT81" s="137">
        <v>4000</v>
      </c>
      <c r="AU81" s="146">
        <v>1927</v>
      </c>
      <c r="AV81" s="146">
        <v>163444160</v>
      </c>
      <c r="AW81" s="147">
        <f t="shared" si="97"/>
        <v>0.15355805243445692</v>
      </c>
      <c r="AX81" s="147">
        <f t="shared" si="86"/>
        <v>0.48175000000000001</v>
      </c>
      <c r="AY81" s="141">
        <f t="shared" si="87"/>
        <v>84817.934613388687</v>
      </c>
      <c r="AZ81" s="618"/>
      <c r="BA81" s="254" t="s">
        <v>141</v>
      </c>
      <c r="BB81" s="137">
        <v>1121</v>
      </c>
      <c r="BC81" s="146">
        <v>471</v>
      </c>
      <c r="BD81" s="146">
        <v>43736740</v>
      </c>
      <c r="BE81" s="147">
        <f>IFERROR(BC81/$AZ$73,"-")</f>
        <v>0.10221354166666667</v>
      </c>
      <c r="BF81" s="147">
        <f t="shared" si="88"/>
        <v>0.42016057091882247</v>
      </c>
      <c r="BG81" s="141">
        <f t="shared" si="89"/>
        <v>92859.320594479825</v>
      </c>
      <c r="BH81" s="618"/>
      <c r="BI81" s="254" t="s">
        <v>141</v>
      </c>
      <c r="BJ81" s="137">
        <f t="shared" si="75"/>
        <v>53174</v>
      </c>
      <c r="BK81" s="146">
        <f t="shared" si="76"/>
        <v>31527</v>
      </c>
      <c r="BL81" s="146">
        <f t="shared" si="77"/>
        <v>2422339420</v>
      </c>
      <c r="BM81" s="147">
        <f>IFERROR(BK81/$BH$73,"-")</f>
        <v>0.23368392964354806</v>
      </c>
      <c r="BN81" s="147">
        <f t="shared" si="90"/>
        <v>0.59290254635724227</v>
      </c>
      <c r="BO81" s="141">
        <f t="shared" si="91"/>
        <v>76833.806578488278</v>
      </c>
    </row>
    <row r="82" spans="2:67" s="82" customFormat="1">
      <c r="B82" s="614"/>
      <c r="C82" s="619"/>
      <c r="D82" s="618"/>
      <c r="E82" s="254" t="s">
        <v>142</v>
      </c>
      <c r="F82" s="137">
        <v>59</v>
      </c>
      <c r="G82" s="146">
        <v>29</v>
      </c>
      <c r="H82" s="146">
        <v>2542410</v>
      </c>
      <c r="I82" s="147">
        <f t="shared" si="92"/>
        <v>6.0416666666666667E-2</v>
      </c>
      <c r="J82" s="147">
        <f t="shared" si="73"/>
        <v>0.49152542372881358</v>
      </c>
      <c r="K82" s="173">
        <f t="shared" si="74"/>
        <v>87669.31034482758</v>
      </c>
      <c r="L82" s="618"/>
      <c r="M82" s="254" t="s">
        <v>142</v>
      </c>
      <c r="N82" s="137">
        <v>175</v>
      </c>
      <c r="O82" s="146">
        <v>90</v>
      </c>
      <c r="P82" s="146">
        <v>7754510</v>
      </c>
      <c r="Q82" s="147">
        <f t="shared" si="93"/>
        <v>7.575757575757576E-2</v>
      </c>
      <c r="R82" s="147">
        <f t="shared" si="78"/>
        <v>0.51428571428571423</v>
      </c>
      <c r="S82" s="141">
        <f t="shared" si="79"/>
        <v>86161.222222222219</v>
      </c>
      <c r="T82" s="618"/>
      <c r="U82" s="254" t="s">
        <v>142</v>
      </c>
      <c r="V82" s="137">
        <v>3320</v>
      </c>
      <c r="W82" s="146">
        <v>1861</v>
      </c>
      <c r="X82" s="146">
        <v>156657640</v>
      </c>
      <c r="Y82" s="147">
        <f t="shared" si="94"/>
        <v>3.8154010168935541E-2</v>
      </c>
      <c r="Z82" s="147">
        <f t="shared" si="80"/>
        <v>0.56054216867469875</v>
      </c>
      <c r="AA82" s="141">
        <f t="shared" si="81"/>
        <v>84179.279957012361</v>
      </c>
      <c r="AB82" s="618"/>
      <c r="AC82" s="254" t="s">
        <v>142</v>
      </c>
      <c r="AD82" s="137">
        <v>4106</v>
      </c>
      <c r="AE82" s="146">
        <v>2290</v>
      </c>
      <c r="AF82" s="146">
        <v>185399170</v>
      </c>
      <c r="AG82" s="147">
        <f t="shared" si="95"/>
        <v>5.5807379246478529E-2</v>
      </c>
      <c r="AH82" s="147">
        <f t="shared" si="82"/>
        <v>0.55772040915733079</v>
      </c>
      <c r="AI82" s="141">
        <f t="shared" si="83"/>
        <v>80960.336244541482</v>
      </c>
      <c r="AJ82" s="618"/>
      <c r="AK82" s="254" t="s">
        <v>142</v>
      </c>
      <c r="AL82" s="137">
        <v>3566</v>
      </c>
      <c r="AM82" s="146">
        <v>1760</v>
      </c>
      <c r="AN82" s="146">
        <v>157979300</v>
      </c>
      <c r="AO82" s="147">
        <f t="shared" si="96"/>
        <v>6.6976177791308322E-2</v>
      </c>
      <c r="AP82" s="147">
        <f t="shared" si="84"/>
        <v>0.49355019629837354</v>
      </c>
      <c r="AQ82" s="141">
        <f t="shared" si="85"/>
        <v>89760.965909090912</v>
      </c>
      <c r="AR82" s="618"/>
      <c r="AS82" s="254" t="s">
        <v>142</v>
      </c>
      <c r="AT82" s="137">
        <v>2118</v>
      </c>
      <c r="AU82" s="146">
        <v>962</v>
      </c>
      <c r="AV82" s="146">
        <v>92113860</v>
      </c>
      <c r="AW82" s="147">
        <f t="shared" si="97"/>
        <v>7.6659494780460594E-2</v>
      </c>
      <c r="AX82" s="147">
        <f t="shared" si="86"/>
        <v>0.45420207743153918</v>
      </c>
      <c r="AY82" s="141">
        <f t="shared" si="87"/>
        <v>95752.453222453216</v>
      </c>
      <c r="AZ82" s="618"/>
      <c r="BA82" s="254" t="s">
        <v>142</v>
      </c>
      <c r="BB82" s="137">
        <v>888</v>
      </c>
      <c r="BC82" s="146">
        <v>337</v>
      </c>
      <c r="BD82" s="146">
        <v>34767950</v>
      </c>
      <c r="BE82" s="147">
        <f>IFERROR(BC82/$AZ$73,"-")</f>
        <v>7.3133680555555552E-2</v>
      </c>
      <c r="BF82" s="147">
        <f t="shared" si="88"/>
        <v>0.37950450450450451</v>
      </c>
      <c r="BG82" s="141">
        <f t="shared" si="89"/>
        <v>103168.99109792284</v>
      </c>
      <c r="BH82" s="618"/>
      <c r="BI82" s="254" t="s">
        <v>142</v>
      </c>
      <c r="BJ82" s="137">
        <f t="shared" si="75"/>
        <v>14232</v>
      </c>
      <c r="BK82" s="146">
        <f t="shared" si="76"/>
        <v>7329</v>
      </c>
      <c r="BL82" s="146">
        <f t="shared" si="77"/>
        <v>637214840</v>
      </c>
      <c r="BM82" s="147">
        <f>IFERROR(BK82/$BH$73,"-")</f>
        <v>5.4323897622912544E-2</v>
      </c>
      <c r="BN82" s="147">
        <f t="shared" si="90"/>
        <v>0.5149662731871838</v>
      </c>
      <c r="BO82" s="141">
        <f t="shared" si="91"/>
        <v>86944.308909810337</v>
      </c>
    </row>
    <row r="83" spans="2:67" s="82" customFormat="1">
      <c r="B83" s="614"/>
      <c r="C83" s="619"/>
      <c r="D83" s="618"/>
      <c r="E83" s="251" t="s">
        <v>135</v>
      </c>
      <c r="F83" s="137">
        <v>51</v>
      </c>
      <c r="G83" s="146">
        <v>23</v>
      </c>
      <c r="H83" s="146">
        <v>1541810</v>
      </c>
      <c r="I83" s="147">
        <f t="shared" si="92"/>
        <v>4.791666666666667E-2</v>
      </c>
      <c r="J83" s="147">
        <f t="shared" si="73"/>
        <v>0.45098039215686275</v>
      </c>
      <c r="K83" s="173">
        <f t="shared" si="74"/>
        <v>67035.217391304352</v>
      </c>
      <c r="L83" s="618"/>
      <c r="M83" s="255" t="s">
        <v>135</v>
      </c>
      <c r="N83" s="137">
        <v>90</v>
      </c>
      <c r="O83" s="146">
        <v>30</v>
      </c>
      <c r="P83" s="146">
        <v>3029370</v>
      </c>
      <c r="Q83" s="147">
        <f t="shared" si="93"/>
        <v>2.5252525252525252E-2</v>
      </c>
      <c r="R83" s="147">
        <f t="shared" si="78"/>
        <v>0.33333333333333331</v>
      </c>
      <c r="S83" s="141">
        <f t="shared" si="79"/>
        <v>100979</v>
      </c>
      <c r="T83" s="618"/>
      <c r="U83" s="255" t="s">
        <v>135</v>
      </c>
      <c r="V83" s="137">
        <v>3905</v>
      </c>
      <c r="W83" s="146">
        <v>2026</v>
      </c>
      <c r="X83" s="146">
        <v>126065350</v>
      </c>
      <c r="Y83" s="147">
        <f t="shared" si="94"/>
        <v>4.1536821387567653E-2</v>
      </c>
      <c r="Z83" s="147">
        <f t="shared" si="80"/>
        <v>0.51882202304737512</v>
      </c>
      <c r="AA83" s="141">
        <f t="shared" si="81"/>
        <v>62223.766041461007</v>
      </c>
      <c r="AB83" s="618"/>
      <c r="AC83" s="255" t="s">
        <v>135</v>
      </c>
      <c r="AD83" s="137">
        <v>2499</v>
      </c>
      <c r="AE83" s="146">
        <v>1236</v>
      </c>
      <c r="AF83" s="146">
        <v>99891710</v>
      </c>
      <c r="AG83" s="147">
        <f t="shared" si="95"/>
        <v>3.0121362772335136E-2</v>
      </c>
      <c r="AH83" s="147">
        <f t="shared" si="82"/>
        <v>0.49459783913565425</v>
      </c>
      <c r="AI83" s="141">
        <f t="shared" si="83"/>
        <v>80818.535598705508</v>
      </c>
      <c r="AJ83" s="618"/>
      <c r="AK83" s="255" t="s">
        <v>135</v>
      </c>
      <c r="AL83" s="137">
        <v>1435</v>
      </c>
      <c r="AM83" s="146">
        <v>612</v>
      </c>
      <c r="AN83" s="146">
        <v>59409520</v>
      </c>
      <c r="AO83" s="147">
        <f t="shared" si="96"/>
        <v>2.3289443641068573E-2</v>
      </c>
      <c r="AP83" s="147">
        <f t="shared" si="84"/>
        <v>0.42648083623693378</v>
      </c>
      <c r="AQ83" s="141">
        <f t="shared" si="85"/>
        <v>97074.379084967324</v>
      </c>
      <c r="AR83" s="618"/>
      <c r="AS83" s="255" t="s">
        <v>135</v>
      </c>
      <c r="AT83" s="137">
        <v>845</v>
      </c>
      <c r="AU83" s="146">
        <v>293</v>
      </c>
      <c r="AV83" s="146">
        <v>37131230</v>
      </c>
      <c r="AW83" s="147">
        <f t="shared" si="97"/>
        <v>2.3348473981990598E-2</v>
      </c>
      <c r="AX83" s="147">
        <f t="shared" si="86"/>
        <v>0.34674556213017749</v>
      </c>
      <c r="AY83" s="141">
        <f t="shared" si="87"/>
        <v>126727.74744027304</v>
      </c>
      <c r="AZ83" s="618"/>
      <c r="BA83" s="255" t="s">
        <v>135</v>
      </c>
      <c r="BB83" s="137">
        <v>440</v>
      </c>
      <c r="BC83" s="146">
        <v>157</v>
      </c>
      <c r="BD83" s="146">
        <v>22596920</v>
      </c>
      <c r="BE83" s="147">
        <f>IFERROR(BC83/$AZ$73,"-")</f>
        <v>3.4071180555555552E-2</v>
      </c>
      <c r="BF83" s="147">
        <f t="shared" si="88"/>
        <v>0.35681818181818181</v>
      </c>
      <c r="BG83" s="141">
        <f t="shared" si="89"/>
        <v>143929.42675159237</v>
      </c>
      <c r="BH83" s="618"/>
      <c r="BI83" s="255" t="s">
        <v>135</v>
      </c>
      <c r="BJ83" s="137">
        <f t="shared" si="75"/>
        <v>9265</v>
      </c>
      <c r="BK83" s="146">
        <f t="shared" si="76"/>
        <v>4377</v>
      </c>
      <c r="BL83" s="146">
        <f t="shared" si="77"/>
        <v>349665910</v>
      </c>
      <c r="BM83" s="147">
        <f>IFERROR(BK83/$BH$73,"-")</f>
        <v>3.2443130017122145E-2</v>
      </c>
      <c r="BN83" s="147">
        <f t="shared" si="90"/>
        <v>0.47242309767943874</v>
      </c>
      <c r="BO83" s="141">
        <f t="shared" si="91"/>
        <v>79887.116746630112</v>
      </c>
    </row>
    <row r="84" spans="2:67" s="82" customFormat="1">
      <c r="B84" s="614">
        <v>8</v>
      </c>
      <c r="C84" s="615" t="s">
        <v>169</v>
      </c>
      <c r="D84" s="612">
        <f>BS15</f>
        <v>905</v>
      </c>
      <c r="E84" s="252" t="s">
        <v>115</v>
      </c>
      <c r="F84" s="136">
        <v>491</v>
      </c>
      <c r="G84" s="144">
        <v>279</v>
      </c>
      <c r="H84" s="144">
        <v>27843860</v>
      </c>
      <c r="I84" s="145">
        <f t="shared" ref="I84:I94" si="100">IFERROR(G84/$D$84,"-")</f>
        <v>0.30828729281767958</v>
      </c>
      <c r="J84" s="145">
        <f t="shared" si="73"/>
        <v>0.56822810590631367</v>
      </c>
      <c r="K84" s="172">
        <f t="shared" si="74"/>
        <v>99798.781362007168</v>
      </c>
      <c r="L84" s="612">
        <f>BT15</f>
        <v>3113</v>
      </c>
      <c r="M84" s="252" t="s">
        <v>115</v>
      </c>
      <c r="N84" s="136">
        <v>1683</v>
      </c>
      <c r="O84" s="144">
        <v>941</v>
      </c>
      <c r="P84" s="144">
        <v>97180590</v>
      </c>
      <c r="Q84" s="145">
        <f>IFERROR(O84/$L$84,"-")</f>
        <v>0.3022807581111468</v>
      </c>
      <c r="R84" s="145">
        <f t="shared" si="78"/>
        <v>0.55912061794414736</v>
      </c>
      <c r="S84" s="140">
        <f t="shared" si="79"/>
        <v>103273.74070138151</v>
      </c>
      <c r="T84" s="612">
        <f>BU15</f>
        <v>119459</v>
      </c>
      <c r="U84" s="252" t="s">
        <v>115</v>
      </c>
      <c r="V84" s="136">
        <v>59453</v>
      </c>
      <c r="W84" s="144">
        <v>35137</v>
      </c>
      <c r="X84" s="144">
        <v>2722116470</v>
      </c>
      <c r="Y84" s="145">
        <f>IFERROR(W84/$T$84,"-")</f>
        <v>0.29413438920466434</v>
      </c>
      <c r="Z84" s="145">
        <f t="shared" si="80"/>
        <v>0.59100465914251599</v>
      </c>
      <c r="AA84" s="140">
        <f t="shared" si="81"/>
        <v>77471.510658280444</v>
      </c>
      <c r="AB84" s="612">
        <f>BV15</f>
        <v>110261</v>
      </c>
      <c r="AC84" s="252" t="s">
        <v>115</v>
      </c>
      <c r="AD84" s="136">
        <v>59989</v>
      </c>
      <c r="AE84" s="144">
        <v>35850</v>
      </c>
      <c r="AF84" s="144">
        <v>3005745880</v>
      </c>
      <c r="AG84" s="145">
        <f>IFERROR(AE84/$AB$84,"-")</f>
        <v>0.32513762799176499</v>
      </c>
      <c r="AH84" s="145">
        <f t="shared" si="82"/>
        <v>0.59760956175298807</v>
      </c>
      <c r="AI84" s="140">
        <f t="shared" si="83"/>
        <v>83842.283960948393</v>
      </c>
      <c r="AJ84" s="612">
        <f>BW15</f>
        <v>79282</v>
      </c>
      <c r="AK84" s="252" t="s">
        <v>115</v>
      </c>
      <c r="AL84" s="136">
        <v>41485</v>
      </c>
      <c r="AM84" s="144">
        <v>23145</v>
      </c>
      <c r="AN84" s="144">
        <v>2043050200</v>
      </c>
      <c r="AO84" s="145">
        <f>IFERROR(AM84/$AJ$84,"-")</f>
        <v>0.29193259504048841</v>
      </c>
      <c r="AP84" s="145">
        <f t="shared" si="84"/>
        <v>0.55791249849343139</v>
      </c>
      <c r="AQ84" s="140">
        <f t="shared" si="85"/>
        <v>88271.773601209759</v>
      </c>
      <c r="AR84" s="612">
        <f>BX15</f>
        <v>39301</v>
      </c>
      <c r="AS84" s="252" t="s">
        <v>115</v>
      </c>
      <c r="AT84" s="136">
        <v>17585</v>
      </c>
      <c r="AU84" s="144">
        <v>9072</v>
      </c>
      <c r="AV84" s="144">
        <v>837066030</v>
      </c>
      <c r="AW84" s="145">
        <f>IFERROR(AU84/$AR$84,"-")</f>
        <v>0.23083382102236585</v>
      </c>
      <c r="AX84" s="145">
        <f t="shared" si="86"/>
        <v>0.51589422803525731</v>
      </c>
      <c r="AY84" s="140">
        <f t="shared" si="87"/>
        <v>92269.1832010582</v>
      </c>
      <c r="AZ84" s="612">
        <f>BY15</f>
        <v>15269</v>
      </c>
      <c r="BA84" s="252" t="s">
        <v>115</v>
      </c>
      <c r="BB84" s="136">
        <v>5022</v>
      </c>
      <c r="BC84" s="144">
        <v>2445</v>
      </c>
      <c r="BD84" s="144">
        <v>256798450</v>
      </c>
      <c r="BE84" s="145">
        <f t="shared" ref="BE84:BE94" si="101">IFERROR(BC84/$AZ$84,"-")</f>
        <v>0.16012836466042307</v>
      </c>
      <c r="BF84" s="145">
        <f t="shared" si="88"/>
        <v>0.48685782556750301</v>
      </c>
      <c r="BG84" s="140">
        <f t="shared" si="89"/>
        <v>105030.04089979549</v>
      </c>
      <c r="BH84" s="612">
        <f>BZ15</f>
        <v>367590</v>
      </c>
      <c r="BI84" s="252" t="s">
        <v>115</v>
      </c>
      <c r="BJ84" s="136">
        <f t="shared" si="75"/>
        <v>185708</v>
      </c>
      <c r="BK84" s="144">
        <f t="shared" si="76"/>
        <v>106869</v>
      </c>
      <c r="BL84" s="144">
        <f t="shared" si="77"/>
        <v>8989801480</v>
      </c>
      <c r="BM84" s="145">
        <f>IFERROR(BK84/$BH$84,"-")</f>
        <v>0.29072880110993227</v>
      </c>
      <c r="BN84" s="145">
        <f t="shared" si="90"/>
        <v>0.57546793891485559</v>
      </c>
      <c r="BO84" s="140">
        <f t="shared" si="91"/>
        <v>84119.824083691245</v>
      </c>
    </row>
    <row r="85" spans="2:67" s="82" customFormat="1">
      <c r="B85" s="614"/>
      <c r="C85" s="616"/>
      <c r="D85" s="604"/>
      <c r="E85" s="253" t="s">
        <v>154</v>
      </c>
      <c r="F85" s="137">
        <v>365</v>
      </c>
      <c r="G85" s="146">
        <v>222</v>
      </c>
      <c r="H85" s="146">
        <v>19576730</v>
      </c>
      <c r="I85" s="147">
        <f t="shared" si="100"/>
        <v>0.24530386740331492</v>
      </c>
      <c r="J85" s="147">
        <f t="shared" si="73"/>
        <v>0.60821917808219184</v>
      </c>
      <c r="K85" s="173">
        <f t="shared" si="74"/>
        <v>88183.468468468462</v>
      </c>
      <c r="L85" s="604"/>
      <c r="M85" s="253" t="s">
        <v>154</v>
      </c>
      <c r="N85" s="137">
        <v>1355</v>
      </c>
      <c r="O85" s="146">
        <v>763</v>
      </c>
      <c r="P85" s="146">
        <v>74793260</v>
      </c>
      <c r="Q85" s="147">
        <f t="shared" ref="Q85:Q94" si="102">IFERROR(O85/$L$84,"-")</f>
        <v>0.24510118856408608</v>
      </c>
      <c r="R85" s="147">
        <f t="shared" si="78"/>
        <v>0.56309963099631</v>
      </c>
      <c r="S85" s="141">
        <f t="shared" si="79"/>
        <v>98025.242463958057</v>
      </c>
      <c r="T85" s="604"/>
      <c r="U85" s="253" t="s">
        <v>154</v>
      </c>
      <c r="V85" s="137">
        <v>56384</v>
      </c>
      <c r="W85" s="146">
        <v>33865</v>
      </c>
      <c r="X85" s="146">
        <v>2526997610</v>
      </c>
      <c r="Y85" s="147">
        <f t="shared" ref="Y85:Y94" si="103">IFERROR(W85/$T$84,"-")</f>
        <v>0.28348638444989493</v>
      </c>
      <c r="Z85" s="147">
        <f t="shared" si="80"/>
        <v>0.60061364926220207</v>
      </c>
      <c r="AA85" s="141">
        <f t="shared" si="81"/>
        <v>74619.743392883509</v>
      </c>
      <c r="AB85" s="604"/>
      <c r="AC85" s="253" t="s">
        <v>154</v>
      </c>
      <c r="AD85" s="137">
        <v>53516</v>
      </c>
      <c r="AE85" s="146">
        <v>32658</v>
      </c>
      <c r="AF85" s="146">
        <v>2687891750</v>
      </c>
      <c r="AG85" s="147">
        <f t="shared" ref="AG85:AG94" si="104">IFERROR(AE85/$AB$84,"-")</f>
        <v>0.29618813542413003</v>
      </c>
      <c r="AH85" s="147">
        <f t="shared" si="82"/>
        <v>0.61024740264593769</v>
      </c>
      <c r="AI85" s="141">
        <f t="shared" si="83"/>
        <v>82304.236328005383</v>
      </c>
      <c r="AJ85" s="604"/>
      <c r="AK85" s="253" t="s">
        <v>154</v>
      </c>
      <c r="AL85" s="137">
        <v>34631</v>
      </c>
      <c r="AM85" s="146">
        <v>19469</v>
      </c>
      <c r="AN85" s="146">
        <v>1641604680</v>
      </c>
      <c r="AO85" s="147">
        <f t="shared" ref="AO85:AO94" si="105">IFERROR(AM85/$AJ$84,"-")</f>
        <v>0.245566458969249</v>
      </c>
      <c r="AP85" s="147">
        <f t="shared" si="84"/>
        <v>0.56218417025208633</v>
      </c>
      <c r="AQ85" s="141">
        <f t="shared" si="85"/>
        <v>84318.90081668293</v>
      </c>
      <c r="AR85" s="604"/>
      <c r="AS85" s="253" t="s">
        <v>154</v>
      </c>
      <c r="AT85" s="137">
        <v>13391</v>
      </c>
      <c r="AU85" s="146">
        <v>6860</v>
      </c>
      <c r="AV85" s="146">
        <v>600030360</v>
      </c>
      <c r="AW85" s="147">
        <f t="shared" ref="AW85:AW94" si="106">IFERROR(AU85/$AR$84,"-")</f>
        <v>0.17455026589654207</v>
      </c>
      <c r="AX85" s="147">
        <f t="shared" si="86"/>
        <v>0.51228437009932049</v>
      </c>
      <c r="AY85" s="141">
        <f t="shared" si="87"/>
        <v>87467.982507288631</v>
      </c>
      <c r="AZ85" s="604"/>
      <c r="BA85" s="253" t="s">
        <v>154</v>
      </c>
      <c r="BB85" s="137">
        <v>3271</v>
      </c>
      <c r="BC85" s="146">
        <v>1512</v>
      </c>
      <c r="BD85" s="146">
        <v>151256000</v>
      </c>
      <c r="BE85" s="147">
        <f t="shared" si="101"/>
        <v>9.9024166612089862E-2</v>
      </c>
      <c r="BF85" s="147">
        <f t="shared" si="88"/>
        <v>0.46224396209110363</v>
      </c>
      <c r="BG85" s="141">
        <f t="shared" si="89"/>
        <v>100037.03703703704</v>
      </c>
      <c r="BH85" s="604"/>
      <c r="BI85" s="253" t="s">
        <v>154</v>
      </c>
      <c r="BJ85" s="137">
        <f t="shared" si="75"/>
        <v>162913</v>
      </c>
      <c r="BK85" s="146">
        <f t="shared" si="76"/>
        <v>95349</v>
      </c>
      <c r="BL85" s="146">
        <f t="shared" si="77"/>
        <v>7702150390</v>
      </c>
      <c r="BM85" s="147">
        <f>IFERROR(BK85/$BH$84,"-")</f>
        <v>0.25938953725618213</v>
      </c>
      <c r="BN85" s="147">
        <f t="shared" si="90"/>
        <v>0.58527557653471485</v>
      </c>
      <c r="BO85" s="141">
        <f t="shared" si="91"/>
        <v>80778.512517173745</v>
      </c>
    </row>
    <row r="86" spans="2:67" s="82" customFormat="1">
      <c r="B86" s="614"/>
      <c r="C86" s="616"/>
      <c r="D86" s="604"/>
      <c r="E86" s="254" t="s">
        <v>114</v>
      </c>
      <c r="F86" s="137">
        <v>547</v>
      </c>
      <c r="G86" s="146">
        <v>302</v>
      </c>
      <c r="H86" s="146">
        <v>30369560</v>
      </c>
      <c r="I86" s="147">
        <f t="shared" si="100"/>
        <v>0.33370165745856356</v>
      </c>
      <c r="J86" s="147">
        <f t="shared" si="73"/>
        <v>0.55210237659963435</v>
      </c>
      <c r="K86" s="173">
        <f t="shared" si="74"/>
        <v>100561.45695364238</v>
      </c>
      <c r="L86" s="604"/>
      <c r="M86" s="254" t="s">
        <v>114</v>
      </c>
      <c r="N86" s="137">
        <v>2034</v>
      </c>
      <c r="O86" s="146">
        <v>1121</v>
      </c>
      <c r="P86" s="146">
        <v>113632010</v>
      </c>
      <c r="Q86" s="147">
        <f t="shared" si="102"/>
        <v>0.36010279473176998</v>
      </c>
      <c r="R86" s="147">
        <f t="shared" si="78"/>
        <v>0.55113077679449363</v>
      </c>
      <c r="S86" s="141">
        <f t="shared" si="79"/>
        <v>101366.64585191793</v>
      </c>
      <c r="T86" s="604"/>
      <c r="U86" s="254" t="s">
        <v>114</v>
      </c>
      <c r="V86" s="137">
        <v>73986</v>
      </c>
      <c r="W86" s="146">
        <v>42541</v>
      </c>
      <c r="X86" s="146">
        <v>3261862880</v>
      </c>
      <c r="Y86" s="147">
        <f t="shared" si="103"/>
        <v>0.35611381310742596</v>
      </c>
      <c r="Z86" s="147">
        <f t="shared" si="80"/>
        <v>0.57498715973292247</v>
      </c>
      <c r="AA86" s="141">
        <f t="shared" si="81"/>
        <v>76675.745281023017</v>
      </c>
      <c r="AB86" s="604"/>
      <c r="AC86" s="254" t="s">
        <v>114</v>
      </c>
      <c r="AD86" s="137">
        <v>74448</v>
      </c>
      <c r="AE86" s="146">
        <v>43972</v>
      </c>
      <c r="AF86" s="146">
        <v>3692439360</v>
      </c>
      <c r="AG86" s="147">
        <f t="shared" si="104"/>
        <v>0.39879921277695651</v>
      </c>
      <c r="AH86" s="147">
        <f t="shared" si="82"/>
        <v>0.59064044702342577</v>
      </c>
      <c r="AI86" s="141">
        <f t="shared" si="83"/>
        <v>83972.513417629394</v>
      </c>
      <c r="AJ86" s="604"/>
      <c r="AK86" s="254" t="s">
        <v>114</v>
      </c>
      <c r="AL86" s="137">
        <v>55229</v>
      </c>
      <c r="AM86" s="146">
        <v>30395</v>
      </c>
      <c r="AN86" s="146">
        <v>2702955910</v>
      </c>
      <c r="AO86" s="147">
        <f t="shared" si="105"/>
        <v>0.38337832042582176</v>
      </c>
      <c r="AP86" s="147">
        <f t="shared" si="84"/>
        <v>0.55034492748374952</v>
      </c>
      <c r="AQ86" s="141">
        <f t="shared" si="85"/>
        <v>88927.649613423258</v>
      </c>
      <c r="AR86" s="604"/>
      <c r="AS86" s="254" t="s">
        <v>114</v>
      </c>
      <c r="AT86" s="137">
        <v>26140</v>
      </c>
      <c r="AU86" s="146">
        <v>13363</v>
      </c>
      <c r="AV86" s="146">
        <v>1284664150</v>
      </c>
      <c r="AW86" s="147">
        <f t="shared" si="106"/>
        <v>0.34001679346581509</v>
      </c>
      <c r="AX86" s="147">
        <f t="shared" si="86"/>
        <v>0.51120887528691661</v>
      </c>
      <c r="AY86" s="141">
        <f t="shared" si="87"/>
        <v>96135.908852802517</v>
      </c>
      <c r="AZ86" s="604"/>
      <c r="BA86" s="254" t="s">
        <v>114</v>
      </c>
      <c r="BB86" s="137">
        <v>8514</v>
      </c>
      <c r="BC86" s="146">
        <v>4075</v>
      </c>
      <c r="BD86" s="146">
        <v>444522050</v>
      </c>
      <c r="BE86" s="147">
        <f t="shared" si="101"/>
        <v>0.26688060776737182</v>
      </c>
      <c r="BF86" s="147">
        <f t="shared" si="88"/>
        <v>0.47862344373972282</v>
      </c>
      <c r="BG86" s="141">
        <f t="shared" si="89"/>
        <v>109085.16564417178</v>
      </c>
      <c r="BH86" s="604"/>
      <c r="BI86" s="254" t="s">
        <v>114</v>
      </c>
      <c r="BJ86" s="137">
        <f t="shared" si="75"/>
        <v>240898</v>
      </c>
      <c r="BK86" s="146">
        <f t="shared" si="76"/>
        <v>135769</v>
      </c>
      <c r="BL86" s="146">
        <f t="shared" si="77"/>
        <v>11530445920</v>
      </c>
      <c r="BM86" s="147">
        <f t="shared" ref="BM86:BM91" si="107">IFERROR(BK86/$BH$84,"-")</f>
        <v>0.36934900296526019</v>
      </c>
      <c r="BN86" s="147">
        <f t="shared" si="90"/>
        <v>0.56359538061752279</v>
      </c>
      <c r="BO86" s="141">
        <f t="shared" si="91"/>
        <v>84926.941496217842</v>
      </c>
    </row>
    <row r="87" spans="2:67" s="82" customFormat="1">
      <c r="B87" s="614"/>
      <c r="C87" s="616"/>
      <c r="D87" s="604"/>
      <c r="E87" s="254" t="s">
        <v>123</v>
      </c>
      <c r="F87" s="137">
        <v>234</v>
      </c>
      <c r="G87" s="146">
        <v>137</v>
      </c>
      <c r="H87" s="146">
        <v>13943200</v>
      </c>
      <c r="I87" s="147">
        <f t="shared" si="100"/>
        <v>0.15138121546961325</v>
      </c>
      <c r="J87" s="147">
        <f t="shared" si="73"/>
        <v>0.5854700854700855</v>
      </c>
      <c r="K87" s="173">
        <f t="shared" si="74"/>
        <v>101775.18248175182</v>
      </c>
      <c r="L87" s="604"/>
      <c r="M87" s="254" t="s">
        <v>123</v>
      </c>
      <c r="N87" s="137">
        <v>1008</v>
      </c>
      <c r="O87" s="146">
        <v>539</v>
      </c>
      <c r="P87" s="146">
        <v>53714380</v>
      </c>
      <c r="Q87" s="147">
        <f t="shared" si="102"/>
        <v>0.17314487632508835</v>
      </c>
      <c r="R87" s="147">
        <f t="shared" si="78"/>
        <v>0.53472222222222221</v>
      </c>
      <c r="S87" s="141">
        <f t="shared" ref="S87:S94" si="108">IFERROR(P87/O87,"-")</f>
        <v>99655.621521335808</v>
      </c>
      <c r="T87" s="604"/>
      <c r="U87" s="254" t="s">
        <v>123</v>
      </c>
      <c r="V87" s="137">
        <v>25670</v>
      </c>
      <c r="W87" s="146">
        <v>15391</v>
      </c>
      <c r="X87" s="146">
        <v>1203358260</v>
      </c>
      <c r="Y87" s="147">
        <f t="shared" si="103"/>
        <v>0.12883918331812588</v>
      </c>
      <c r="Z87" s="147">
        <f t="shared" si="80"/>
        <v>0.59957148422282824</v>
      </c>
      <c r="AA87" s="141">
        <f t="shared" si="81"/>
        <v>78185.83977649275</v>
      </c>
      <c r="AB87" s="604"/>
      <c r="AC87" s="254" t="s">
        <v>123</v>
      </c>
      <c r="AD87" s="137">
        <v>29196</v>
      </c>
      <c r="AE87" s="146">
        <v>17782</v>
      </c>
      <c r="AF87" s="146">
        <v>1520481970</v>
      </c>
      <c r="AG87" s="147">
        <f t="shared" si="104"/>
        <v>0.16127189123987629</v>
      </c>
      <c r="AH87" s="147">
        <f t="shared" si="82"/>
        <v>0.60905603507329775</v>
      </c>
      <c r="AI87" s="141">
        <f t="shared" si="83"/>
        <v>85506.802946800133</v>
      </c>
      <c r="AJ87" s="604"/>
      <c r="AK87" s="254" t="s">
        <v>123</v>
      </c>
      <c r="AL87" s="137">
        <v>23182</v>
      </c>
      <c r="AM87" s="146">
        <v>13183</v>
      </c>
      <c r="AN87" s="146">
        <v>1180016360</v>
      </c>
      <c r="AO87" s="147">
        <f t="shared" si="105"/>
        <v>0.16627986175928963</v>
      </c>
      <c r="AP87" s="147">
        <f t="shared" si="84"/>
        <v>0.56867397118453977</v>
      </c>
      <c r="AQ87" s="141">
        <f t="shared" si="85"/>
        <v>89510.457407266935</v>
      </c>
      <c r="AR87" s="604"/>
      <c r="AS87" s="254" t="s">
        <v>123</v>
      </c>
      <c r="AT87" s="137">
        <v>11392</v>
      </c>
      <c r="AU87" s="146">
        <v>5996</v>
      </c>
      <c r="AV87" s="146">
        <v>564097560</v>
      </c>
      <c r="AW87" s="147">
        <f t="shared" si="106"/>
        <v>0.15256609246584057</v>
      </c>
      <c r="AX87" s="147">
        <f t="shared" si="86"/>
        <v>0.52633426966292129</v>
      </c>
      <c r="AY87" s="141">
        <f t="shared" si="87"/>
        <v>94078.979319546357</v>
      </c>
      <c r="AZ87" s="604"/>
      <c r="BA87" s="254" t="s">
        <v>123</v>
      </c>
      <c r="BB87" s="137">
        <v>3754</v>
      </c>
      <c r="BC87" s="146">
        <v>1804</v>
      </c>
      <c r="BD87" s="146">
        <v>197637200</v>
      </c>
      <c r="BE87" s="147">
        <f t="shared" si="101"/>
        <v>0.11814788132818128</v>
      </c>
      <c r="BF87" s="147">
        <f t="shared" si="88"/>
        <v>0.48055407565263719</v>
      </c>
      <c r="BG87" s="141">
        <f t="shared" si="89"/>
        <v>109554.98891352549</v>
      </c>
      <c r="BH87" s="604"/>
      <c r="BI87" s="254" t="s">
        <v>123</v>
      </c>
      <c r="BJ87" s="137">
        <f t="shared" si="75"/>
        <v>94436</v>
      </c>
      <c r="BK87" s="146">
        <f t="shared" si="76"/>
        <v>54832</v>
      </c>
      <c r="BL87" s="146">
        <f t="shared" si="77"/>
        <v>4733248930</v>
      </c>
      <c r="BM87" s="147">
        <f>IFERROR(BK87/$BH$84,"-")</f>
        <v>0.14916619059278</v>
      </c>
      <c r="BN87" s="147">
        <f>IFERROR(BK87/BJ87,"-")</f>
        <v>0.5806260324452539</v>
      </c>
      <c r="BO87" s="141">
        <f>IFERROR(BL87/BK87,"-")</f>
        <v>86322.748212722494</v>
      </c>
    </row>
    <row r="88" spans="2:67" s="82" customFormat="1">
      <c r="B88" s="614"/>
      <c r="C88" s="616"/>
      <c r="D88" s="604"/>
      <c r="E88" s="254" t="s">
        <v>137</v>
      </c>
      <c r="F88" s="137">
        <v>277</v>
      </c>
      <c r="G88" s="146">
        <v>154</v>
      </c>
      <c r="H88" s="146">
        <v>15974410</v>
      </c>
      <c r="I88" s="147">
        <f t="shared" si="100"/>
        <v>0.17016574585635358</v>
      </c>
      <c r="J88" s="147">
        <f t="shared" si="73"/>
        <v>0.55595667870036103</v>
      </c>
      <c r="K88" s="173">
        <f t="shared" si="74"/>
        <v>103729.93506493507</v>
      </c>
      <c r="L88" s="604"/>
      <c r="M88" s="254" t="s">
        <v>137</v>
      </c>
      <c r="N88" s="137">
        <v>1136</v>
      </c>
      <c r="O88" s="146">
        <v>619</v>
      </c>
      <c r="P88" s="146">
        <v>68599540</v>
      </c>
      <c r="Q88" s="147">
        <f t="shared" si="102"/>
        <v>0.19884355926758754</v>
      </c>
      <c r="R88" s="147">
        <f t="shared" si="78"/>
        <v>0.54489436619718312</v>
      </c>
      <c r="S88" s="141">
        <f t="shared" si="108"/>
        <v>110823.16639741519</v>
      </c>
      <c r="T88" s="604"/>
      <c r="U88" s="254" t="s">
        <v>137</v>
      </c>
      <c r="V88" s="137">
        <v>27521</v>
      </c>
      <c r="W88" s="146">
        <v>16574</v>
      </c>
      <c r="X88" s="146">
        <v>1329199590</v>
      </c>
      <c r="Y88" s="147">
        <f t="shared" si="103"/>
        <v>0.13874216258297825</v>
      </c>
      <c r="Z88" s="147">
        <f t="shared" si="80"/>
        <v>0.60223102358199199</v>
      </c>
      <c r="AA88" s="141">
        <f t="shared" si="81"/>
        <v>80197.875588270792</v>
      </c>
      <c r="AB88" s="604"/>
      <c r="AC88" s="254" t="s">
        <v>137</v>
      </c>
      <c r="AD88" s="137">
        <v>32501</v>
      </c>
      <c r="AE88" s="146">
        <v>19879</v>
      </c>
      <c r="AF88" s="146">
        <v>1725126700</v>
      </c>
      <c r="AG88" s="147">
        <f t="shared" si="104"/>
        <v>0.18029040186466658</v>
      </c>
      <c r="AH88" s="147">
        <f t="shared" si="82"/>
        <v>0.61164271868557896</v>
      </c>
      <c r="AI88" s="141">
        <f t="shared" si="83"/>
        <v>86781.362241561452</v>
      </c>
      <c r="AJ88" s="604"/>
      <c r="AK88" s="254" t="s">
        <v>137</v>
      </c>
      <c r="AL88" s="137">
        <v>25341</v>
      </c>
      <c r="AM88" s="146">
        <v>14568</v>
      </c>
      <c r="AN88" s="146">
        <v>1369322380</v>
      </c>
      <c r="AO88" s="147">
        <f t="shared" si="105"/>
        <v>0.18374914860876365</v>
      </c>
      <c r="AP88" s="147">
        <f t="shared" si="84"/>
        <v>0.57487865514383807</v>
      </c>
      <c r="AQ88" s="141">
        <f t="shared" si="85"/>
        <v>93995.221032399786</v>
      </c>
      <c r="AR88" s="604"/>
      <c r="AS88" s="254" t="s">
        <v>137</v>
      </c>
      <c r="AT88" s="137">
        <v>12056</v>
      </c>
      <c r="AU88" s="146">
        <v>6455</v>
      </c>
      <c r="AV88" s="146">
        <v>643278990</v>
      </c>
      <c r="AW88" s="147">
        <f t="shared" si="106"/>
        <v>0.16424518460090073</v>
      </c>
      <c r="AX88" s="147">
        <f t="shared" si="86"/>
        <v>0.53541804910418045</v>
      </c>
      <c r="AY88" s="141">
        <f t="shared" si="87"/>
        <v>99655.924089852822</v>
      </c>
      <c r="AZ88" s="604"/>
      <c r="BA88" s="254" t="s">
        <v>137</v>
      </c>
      <c r="BB88" s="137">
        <v>3939</v>
      </c>
      <c r="BC88" s="146">
        <v>1957</v>
      </c>
      <c r="BD88" s="146">
        <v>215092230</v>
      </c>
      <c r="BE88" s="147">
        <f t="shared" si="101"/>
        <v>0.1281681839020237</v>
      </c>
      <c r="BF88" s="147">
        <f t="shared" si="88"/>
        <v>0.49682660573749682</v>
      </c>
      <c r="BG88" s="141">
        <f t="shared" si="89"/>
        <v>109909.16198262647</v>
      </c>
      <c r="BH88" s="604"/>
      <c r="BI88" s="254" t="s">
        <v>137</v>
      </c>
      <c r="BJ88" s="137">
        <f t="shared" si="75"/>
        <v>102771</v>
      </c>
      <c r="BK88" s="146">
        <f t="shared" si="76"/>
        <v>60206</v>
      </c>
      <c r="BL88" s="146">
        <f t="shared" si="77"/>
        <v>5366593840</v>
      </c>
      <c r="BM88" s="147">
        <f t="shared" si="107"/>
        <v>0.16378573954677766</v>
      </c>
      <c r="BN88" s="147">
        <f t="shared" si="90"/>
        <v>0.58582674100670418</v>
      </c>
      <c r="BO88" s="141">
        <f t="shared" si="91"/>
        <v>89137.192970800257</v>
      </c>
    </row>
    <row r="89" spans="2:67" s="82" customFormat="1">
      <c r="B89" s="614"/>
      <c r="C89" s="616"/>
      <c r="D89" s="604"/>
      <c r="E89" s="254" t="s">
        <v>138</v>
      </c>
      <c r="F89" s="137">
        <v>152</v>
      </c>
      <c r="G89" s="146">
        <v>80</v>
      </c>
      <c r="H89" s="146">
        <v>8866240</v>
      </c>
      <c r="I89" s="147">
        <f t="shared" si="100"/>
        <v>8.8397790055248615E-2</v>
      </c>
      <c r="J89" s="147">
        <f t="shared" si="73"/>
        <v>0.52631578947368418</v>
      </c>
      <c r="K89" s="173">
        <f t="shared" si="74"/>
        <v>110828</v>
      </c>
      <c r="L89" s="604"/>
      <c r="M89" s="254" t="s">
        <v>138</v>
      </c>
      <c r="N89" s="137">
        <v>664</v>
      </c>
      <c r="O89" s="146">
        <v>378</v>
      </c>
      <c r="P89" s="146">
        <v>38044420</v>
      </c>
      <c r="Q89" s="147">
        <f t="shared" si="102"/>
        <v>0.12142627690330871</v>
      </c>
      <c r="R89" s="147">
        <f t="shared" ref="R89:R94" si="109">IFERROR(O89/N89,"-")</f>
        <v>0.56927710843373491</v>
      </c>
      <c r="S89" s="141">
        <f t="shared" si="108"/>
        <v>100646.61375661376</v>
      </c>
      <c r="T89" s="604"/>
      <c r="U89" s="254" t="s">
        <v>138</v>
      </c>
      <c r="V89" s="137">
        <v>14764</v>
      </c>
      <c r="W89" s="146">
        <v>9312</v>
      </c>
      <c r="X89" s="146">
        <v>738263630</v>
      </c>
      <c r="Y89" s="147">
        <f t="shared" si="103"/>
        <v>7.7951431034915739E-2</v>
      </c>
      <c r="Z89" s="147">
        <f t="shared" si="80"/>
        <v>0.63072338119750748</v>
      </c>
      <c r="AA89" s="141">
        <f t="shared" si="81"/>
        <v>79280.88810137457</v>
      </c>
      <c r="AB89" s="604"/>
      <c r="AC89" s="254" t="s">
        <v>138</v>
      </c>
      <c r="AD89" s="137">
        <v>16244</v>
      </c>
      <c r="AE89" s="146">
        <v>10294</v>
      </c>
      <c r="AF89" s="146">
        <v>857422050</v>
      </c>
      <c r="AG89" s="147">
        <f t="shared" si="104"/>
        <v>9.3360299652642365E-2</v>
      </c>
      <c r="AH89" s="147">
        <f t="shared" ref="AH89:AH102" si="110">IFERROR(AE89/AD89,"-")</f>
        <v>0.63371090864319135</v>
      </c>
      <c r="AI89" s="141">
        <f t="shared" si="83"/>
        <v>83293.379638624436</v>
      </c>
      <c r="AJ89" s="604"/>
      <c r="AK89" s="254" t="s">
        <v>138</v>
      </c>
      <c r="AL89" s="137">
        <v>11077</v>
      </c>
      <c r="AM89" s="146">
        <v>6566</v>
      </c>
      <c r="AN89" s="146">
        <v>565444100</v>
      </c>
      <c r="AO89" s="147">
        <f t="shared" si="105"/>
        <v>8.2818294190358466E-2</v>
      </c>
      <c r="AP89" s="147">
        <f t="shared" si="84"/>
        <v>0.59275977250157985</v>
      </c>
      <c r="AQ89" s="141">
        <f t="shared" ref="AQ89:AQ96" si="111">IFERROR(AN89/AM89,"-")</f>
        <v>86116.981419433447</v>
      </c>
      <c r="AR89" s="604"/>
      <c r="AS89" s="254" t="s">
        <v>138</v>
      </c>
      <c r="AT89" s="137">
        <v>4491</v>
      </c>
      <c r="AU89" s="146">
        <v>2452</v>
      </c>
      <c r="AV89" s="146">
        <v>219371070</v>
      </c>
      <c r="AW89" s="147">
        <f t="shared" si="106"/>
        <v>6.2390269967685298E-2</v>
      </c>
      <c r="AX89" s="147">
        <f t="shared" si="86"/>
        <v>0.54598085059006907</v>
      </c>
      <c r="AY89" s="141">
        <f t="shared" si="87"/>
        <v>89466.178629690054</v>
      </c>
      <c r="AZ89" s="604"/>
      <c r="BA89" s="254" t="s">
        <v>138</v>
      </c>
      <c r="BB89" s="137">
        <v>1183</v>
      </c>
      <c r="BC89" s="146">
        <v>594</v>
      </c>
      <c r="BD89" s="146">
        <v>63313650</v>
      </c>
      <c r="BE89" s="147">
        <f t="shared" si="101"/>
        <v>3.8902351169035301E-2</v>
      </c>
      <c r="BF89" s="147">
        <f t="shared" si="88"/>
        <v>0.5021132713440406</v>
      </c>
      <c r="BG89" s="141">
        <f t="shared" si="89"/>
        <v>106588.63636363637</v>
      </c>
      <c r="BH89" s="604"/>
      <c r="BI89" s="254" t="s">
        <v>138</v>
      </c>
      <c r="BJ89" s="137">
        <f t="shared" si="75"/>
        <v>48575</v>
      </c>
      <c r="BK89" s="146">
        <f t="shared" si="76"/>
        <v>29676</v>
      </c>
      <c r="BL89" s="146">
        <f t="shared" si="77"/>
        <v>2490725160</v>
      </c>
      <c r="BM89" s="147">
        <f t="shared" si="107"/>
        <v>8.0731249489920831E-2</v>
      </c>
      <c r="BN89" s="147">
        <f t="shared" si="90"/>
        <v>0.61093154915079773</v>
      </c>
      <c r="BO89" s="141">
        <f t="shared" si="91"/>
        <v>83930.622725434689</v>
      </c>
    </row>
    <row r="90" spans="2:67" s="82" customFormat="1">
      <c r="B90" s="614"/>
      <c r="C90" s="616"/>
      <c r="D90" s="604"/>
      <c r="E90" s="254" t="s">
        <v>139</v>
      </c>
      <c r="F90" s="137">
        <v>174</v>
      </c>
      <c r="G90" s="146">
        <v>88</v>
      </c>
      <c r="H90" s="146">
        <v>8363410</v>
      </c>
      <c r="I90" s="147">
        <f t="shared" si="100"/>
        <v>9.7237569060773479E-2</v>
      </c>
      <c r="J90" s="147">
        <f t="shared" si="73"/>
        <v>0.50574712643678166</v>
      </c>
      <c r="K90" s="173">
        <f t="shared" si="74"/>
        <v>95038.75</v>
      </c>
      <c r="L90" s="604"/>
      <c r="M90" s="254" t="s">
        <v>139</v>
      </c>
      <c r="N90" s="137">
        <v>656</v>
      </c>
      <c r="O90" s="146">
        <v>337</v>
      </c>
      <c r="P90" s="146">
        <v>29335320</v>
      </c>
      <c r="Q90" s="147">
        <f t="shared" si="102"/>
        <v>0.10825570189527786</v>
      </c>
      <c r="R90" s="147">
        <f t="shared" si="109"/>
        <v>0.51371951219512191</v>
      </c>
      <c r="S90" s="141">
        <f t="shared" si="108"/>
        <v>87048.427299703268</v>
      </c>
      <c r="T90" s="604"/>
      <c r="U90" s="254" t="s">
        <v>139</v>
      </c>
      <c r="V90" s="137">
        <v>8342</v>
      </c>
      <c r="W90" s="146">
        <v>4615</v>
      </c>
      <c r="X90" s="146">
        <v>372659030</v>
      </c>
      <c r="Y90" s="147">
        <f t="shared" si="103"/>
        <v>3.8632501527720811E-2</v>
      </c>
      <c r="Z90" s="147">
        <f t="shared" si="80"/>
        <v>0.55322464636777746</v>
      </c>
      <c r="AA90" s="141">
        <f t="shared" si="81"/>
        <v>80749.51895991333</v>
      </c>
      <c r="AB90" s="604"/>
      <c r="AC90" s="254" t="s">
        <v>139</v>
      </c>
      <c r="AD90" s="137">
        <v>10648</v>
      </c>
      <c r="AE90" s="146">
        <v>6118</v>
      </c>
      <c r="AF90" s="146">
        <v>528534030</v>
      </c>
      <c r="AG90" s="147">
        <f t="shared" si="104"/>
        <v>5.548652742130037E-2</v>
      </c>
      <c r="AH90" s="147">
        <f t="shared" si="110"/>
        <v>0.57456799398948155</v>
      </c>
      <c r="AI90" s="141">
        <f t="shared" si="83"/>
        <v>86390.00163452109</v>
      </c>
      <c r="AJ90" s="604"/>
      <c r="AK90" s="254" t="s">
        <v>139</v>
      </c>
      <c r="AL90" s="137">
        <v>9918</v>
      </c>
      <c r="AM90" s="146">
        <v>5292</v>
      </c>
      <c r="AN90" s="146">
        <v>467500010</v>
      </c>
      <c r="AO90" s="147">
        <f t="shared" si="105"/>
        <v>6.6749072929542644E-2</v>
      </c>
      <c r="AP90" s="147">
        <f t="shared" si="84"/>
        <v>0.53357531760435573</v>
      </c>
      <c r="AQ90" s="141">
        <f t="shared" si="111"/>
        <v>88340.893801965227</v>
      </c>
      <c r="AR90" s="604"/>
      <c r="AS90" s="254" t="s">
        <v>139</v>
      </c>
      <c r="AT90" s="137">
        <v>5560</v>
      </c>
      <c r="AU90" s="146">
        <v>2832</v>
      </c>
      <c r="AV90" s="146">
        <v>265081360</v>
      </c>
      <c r="AW90" s="147">
        <f t="shared" si="106"/>
        <v>7.205923513396606E-2</v>
      </c>
      <c r="AX90" s="147">
        <f t="shared" si="86"/>
        <v>0.50935251798561154</v>
      </c>
      <c r="AY90" s="141">
        <f t="shared" si="87"/>
        <v>93602.175141242944</v>
      </c>
      <c r="AZ90" s="604"/>
      <c r="BA90" s="254" t="s">
        <v>139</v>
      </c>
      <c r="BB90" s="137">
        <v>2077</v>
      </c>
      <c r="BC90" s="146">
        <v>1006</v>
      </c>
      <c r="BD90" s="146">
        <v>106174630</v>
      </c>
      <c r="BE90" s="147">
        <f t="shared" si="101"/>
        <v>6.588512672735608E-2</v>
      </c>
      <c r="BF90" s="147">
        <f t="shared" si="88"/>
        <v>0.48435243139142997</v>
      </c>
      <c r="BG90" s="141">
        <f t="shared" si="89"/>
        <v>105541.38170974154</v>
      </c>
      <c r="BH90" s="604"/>
      <c r="BI90" s="254" t="s">
        <v>139</v>
      </c>
      <c r="BJ90" s="137">
        <f t="shared" si="75"/>
        <v>37375</v>
      </c>
      <c r="BK90" s="146">
        <f t="shared" si="76"/>
        <v>20288</v>
      </c>
      <c r="BL90" s="146">
        <f t="shared" si="77"/>
        <v>1777647790</v>
      </c>
      <c r="BM90" s="147">
        <f t="shared" si="107"/>
        <v>5.5191925786882125E-2</v>
      </c>
      <c r="BN90" s="147">
        <f t="shared" si="90"/>
        <v>0.54282274247491635</v>
      </c>
      <c r="BO90" s="141">
        <f t="shared" ref="BO90:BO99" si="112">IFERROR(BL90/BK90,"-")</f>
        <v>87620.652109621456</v>
      </c>
    </row>
    <row r="91" spans="2:67" s="82" customFormat="1">
      <c r="B91" s="614"/>
      <c r="C91" s="616"/>
      <c r="D91" s="604"/>
      <c r="E91" s="254" t="s">
        <v>140</v>
      </c>
      <c r="F91" s="137">
        <v>110</v>
      </c>
      <c r="G91" s="146">
        <v>67</v>
      </c>
      <c r="H91" s="146">
        <v>6973210</v>
      </c>
      <c r="I91" s="147">
        <f t="shared" si="100"/>
        <v>7.4033149171270712E-2</v>
      </c>
      <c r="J91" s="147">
        <f t="shared" si="73"/>
        <v>0.60909090909090913</v>
      </c>
      <c r="K91" s="173">
        <f t="shared" si="74"/>
        <v>104077.76119402985</v>
      </c>
      <c r="L91" s="604"/>
      <c r="M91" s="254" t="s">
        <v>140</v>
      </c>
      <c r="N91" s="137">
        <v>314</v>
      </c>
      <c r="O91" s="146">
        <v>182</v>
      </c>
      <c r="P91" s="146">
        <v>19836000</v>
      </c>
      <c r="Q91" s="147">
        <f t="shared" si="102"/>
        <v>5.8464503694185675E-2</v>
      </c>
      <c r="R91" s="147">
        <f t="shared" si="109"/>
        <v>0.57961783439490444</v>
      </c>
      <c r="S91" s="141">
        <f t="shared" si="108"/>
        <v>108989.01098901099</v>
      </c>
      <c r="T91" s="604"/>
      <c r="U91" s="254" t="s">
        <v>140</v>
      </c>
      <c r="V91" s="137">
        <v>6592</v>
      </c>
      <c r="W91" s="146">
        <v>4099</v>
      </c>
      <c r="X91" s="146">
        <v>331573910</v>
      </c>
      <c r="Y91" s="147">
        <f t="shared" si="103"/>
        <v>3.4313027900786046E-2</v>
      </c>
      <c r="Z91" s="147">
        <f t="shared" si="80"/>
        <v>0.6218143203883495</v>
      </c>
      <c r="AA91" s="141">
        <f t="shared" si="81"/>
        <v>80891.414979263238</v>
      </c>
      <c r="AB91" s="604"/>
      <c r="AC91" s="254" t="s">
        <v>140</v>
      </c>
      <c r="AD91" s="137">
        <v>7813</v>
      </c>
      <c r="AE91" s="146">
        <v>4959</v>
      </c>
      <c r="AF91" s="146">
        <v>474209110</v>
      </c>
      <c r="AG91" s="147">
        <f t="shared" si="104"/>
        <v>4.4975104524718625E-2</v>
      </c>
      <c r="AH91" s="147">
        <f t="shared" si="110"/>
        <v>0.63471137847177783</v>
      </c>
      <c r="AI91" s="141">
        <f t="shared" si="83"/>
        <v>95625.95482960275</v>
      </c>
      <c r="AJ91" s="604"/>
      <c r="AK91" s="254" t="s">
        <v>140</v>
      </c>
      <c r="AL91" s="137">
        <v>6400</v>
      </c>
      <c r="AM91" s="146">
        <v>3945</v>
      </c>
      <c r="AN91" s="146">
        <v>391074780</v>
      </c>
      <c r="AO91" s="147">
        <f t="shared" si="105"/>
        <v>4.9759087813122778E-2</v>
      </c>
      <c r="AP91" s="147">
        <f t="shared" si="84"/>
        <v>0.61640625000000004</v>
      </c>
      <c r="AQ91" s="141">
        <f t="shared" si="111"/>
        <v>99131.756653992401</v>
      </c>
      <c r="AR91" s="604"/>
      <c r="AS91" s="254" t="s">
        <v>140</v>
      </c>
      <c r="AT91" s="137">
        <v>3087</v>
      </c>
      <c r="AU91" s="146">
        <v>1832</v>
      </c>
      <c r="AV91" s="146">
        <v>194708450</v>
      </c>
      <c r="AW91" s="147">
        <f t="shared" si="106"/>
        <v>4.6614589959543012E-2</v>
      </c>
      <c r="AX91" s="147">
        <f t="shared" si="86"/>
        <v>0.59345643019112404</v>
      </c>
      <c r="AY91" s="141">
        <f t="shared" si="87"/>
        <v>106281.90502183406</v>
      </c>
      <c r="AZ91" s="604"/>
      <c r="BA91" s="254" t="s">
        <v>140</v>
      </c>
      <c r="BB91" s="137">
        <v>907</v>
      </c>
      <c r="BC91" s="146">
        <v>551</v>
      </c>
      <c r="BD91" s="146">
        <v>66821290</v>
      </c>
      <c r="BE91" s="147">
        <f t="shared" si="101"/>
        <v>3.6086187700569781E-2</v>
      </c>
      <c r="BF91" s="147">
        <f t="shared" si="88"/>
        <v>0.60749724366041902</v>
      </c>
      <c r="BG91" s="141">
        <f t="shared" si="89"/>
        <v>121272.75862068965</v>
      </c>
      <c r="BH91" s="604"/>
      <c r="BI91" s="254" t="s">
        <v>140</v>
      </c>
      <c r="BJ91" s="137">
        <f t="shared" si="75"/>
        <v>25223</v>
      </c>
      <c r="BK91" s="146">
        <f t="shared" si="76"/>
        <v>15635</v>
      </c>
      <c r="BL91" s="146">
        <f t="shared" si="77"/>
        <v>1485196750</v>
      </c>
      <c r="BM91" s="147">
        <f t="shared" si="107"/>
        <v>4.2533801245953372E-2</v>
      </c>
      <c r="BN91" s="147">
        <f t="shared" si="90"/>
        <v>0.61987075288427229</v>
      </c>
      <c r="BO91" s="141">
        <f t="shared" si="112"/>
        <v>94991.797249760159</v>
      </c>
    </row>
    <row r="92" spans="2:67" s="82" customFormat="1">
      <c r="B92" s="614"/>
      <c r="C92" s="616"/>
      <c r="D92" s="604"/>
      <c r="E92" s="254" t="s">
        <v>141</v>
      </c>
      <c r="F92" s="137">
        <v>357</v>
      </c>
      <c r="G92" s="146">
        <v>214</v>
      </c>
      <c r="H92" s="146">
        <v>21177800</v>
      </c>
      <c r="I92" s="147">
        <f t="shared" si="100"/>
        <v>0.23646408839779007</v>
      </c>
      <c r="J92" s="147">
        <f t="shared" si="73"/>
        <v>0.59943977591036413</v>
      </c>
      <c r="K92" s="173">
        <f t="shared" si="74"/>
        <v>98961.682242990661</v>
      </c>
      <c r="L92" s="604"/>
      <c r="M92" s="254" t="s">
        <v>141</v>
      </c>
      <c r="N92" s="137">
        <v>1332</v>
      </c>
      <c r="O92" s="146">
        <v>782</v>
      </c>
      <c r="P92" s="146">
        <v>77153080</v>
      </c>
      <c r="Q92" s="147">
        <f t="shared" si="102"/>
        <v>0.25120462576292962</v>
      </c>
      <c r="R92" s="147">
        <f t="shared" si="109"/>
        <v>0.58708708708708712</v>
      </c>
      <c r="S92" s="141">
        <f t="shared" si="108"/>
        <v>98661.227621483369</v>
      </c>
      <c r="T92" s="604"/>
      <c r="U92" s="254" t="s">
        <v>141</v>
      </c>
      <c r="V92" s="137">
        <v>47792</v>
      </c>
      <c r="W92" s="146">
        <v>30078</v>
      </c>
      <c r="X92" s="146">
        <v>2316983750</v>
      </c>
      <c r="Y92" s="147">
        <f t="shared" si="103"/>
        <v>0.25178513130027874</v>
      </c>
      <c r="Z92" s="147">
        <f t="shared" si="80"/>
        <v>0.62935219283562105</v>
      </c>
      <c r="AA92" s="141">
        <f t="shared" si="81"/>
        <v>77032.507148081655</v>
      </c>
      <c r="AB92" s="604"/>
      <c r="AC92" s="254" t="s">
        <v>141</v>
      </c>
      <c r="AD92" s="137">
        <v>47861</v>
      </c>
      <c r="AE92" s="146">
        <v>30007</v>
      </c>
      <c r="AF92" s="146">
        <v>2525411350</v>
      </c>
      <c r="AG92" s="147">
        <f t="shared" si="104"/>
        <v>0.27214518279355349</v>
      </c>
      <c r="AH92" s="147">
        <f t="shared" si="110"/>
        <v>0.62696140908046216</v>
      </c>
      <c r="AI92" s="141">
        <f>IFERROR(AF92/AE92,"-")</f>
        <v>84160.74082714034</v>
      </c>
      <c r="AJ92" s="604"/>
      <c r="AK92" s="254" t="s">
        <v>141</v>
      </c>
      <c r="AL92" s="137">
        <v>32082</v>
      </c>
      <c r="AM92" s="146">
        <v>18701</v>
      </c>
      <c r="AN92" s="146">
        <v>1638570030</v>
      </c>
      <c r="AO92" s="147">
        <f t="shared" si="105"/>
        <v>0.23587951868015439</v>
      </c>
      <c r="AP92" s="147">
        <f t="shared" si="84"/>
        <v>0.58291253662489873</v>
      </c>
      <c r="AQ92" s="141">
        <f t="shared" si="111"/>
        <v>87619.380247045614</v>
      </c>
      <c r="AR92" s="604"/>
      <c r="AS92" s="254" t="s">
        <v>141</v>
      </c>
      <c r="AT92" s="137">
        <v>13009</v>
      </c>
      <c r="AU92" s="146">
        <v>6916</v>
      </c>
      <c r="AV92" s="146">
        <v>638503030</v>
      </c>
      <c r="AW92" s="147">
        <f t="shared" si="106"/>
        <v>0.17597516602630978</v>
      </c>
      <c r="AX92" s="147">
        <f t="shared" si="86"/>
        <v>0.53163194711353678</v>
      </c>
      <c r="AY92" s="141">
        <f t="shared" si="87"/>
        <v>92322.589647194909</v>
      </c>
      <c r="AZ92" s="604"/>
      <c r="BA92" s="254" t="s">
        <v>141</v>
      </c>
      <c r="BB92" s="137">
        <v>3664</v>
      </c>
      <c r="BC92" s="146">
        <v>1783</v>
      </c>
      <c r="BD92" s="146">
        <v>184674040</v>
      </c>
      <c r="BE92" s="147">
        <f t="shared" si="101"/>
        <v>0.11677254568079115</v>
      </c>
      <c r="BF92" s="147">
        <f t="shared" si="88"/>
        <v>0.48662663755458513</v>
      </c>
      <c r="BG92" s="141">
        <f t="shared" si="89"/>
        <v>103574.89624228828</v>
      </c>
      <c r="BH92" s="604"/>
      <c r="BI92" s="254" t="s">
        <v>141</v>
      </c>
      <c r="BJ92" s="137">
        <f t="shared" si="75"/>
        <v>146097</v>
      </c>
      <c r="BK92" s="146">
        <f t="shared" si="76"/>
        <v>88481</v>
      </c>
      <c r="BL92" s="146">
        <f t="shared" si="77"/>
        <v>7402473080</v>
      </c>
      <c r="BM92" s="147">
        <f>IFERROR(BK92/$BH$84,"-")</f>
        <v>0.2407056775211513</v>
      </c>
      <c r="BN92" s="147">
        <f t="shared" si="90"/>
        <v>0.60563187471337532</v>
      </c>
      <c r="BO92" s="141">
        <f t="shared" si="112"/>
        <v>83661.724890089405</v>
      </c>
    </row>
    <row r="93" spans="2:67" s="82" customFormat="1">
      <c r="B93" s="614"/>
      <c r="C93" s="616"/>
      <c r="D93" s="604"/>
      <c r="E93" s="254" t="s">
        <v>142</v>
      </c>
      <c r="F93" s="137">
        <v>106</v>
      </c>
      <c r="G93" s="146">
        <v>62</v>
      </c>
      <c r="H93" s="146">
        <v>6293900</v>
      </c>
      <c r="I93" s="147">
        <f t="shared" si="100"/>
        <v>6.8508287292817674E-2</v>
      </c>
      <c r="J93" s="147">
        <f t="shared" si="73"/>
        <v>0.58490566037735847</v>
      </c>
      <c r="K93" s="173">
        <f t="shared" si="74"/>
        <v>101514.51612903226</v>
      </c>
      <c r="L93" s="604"/>
      <c r="M93" s="254" t="s">
        <v>142</v>
      </c>
      <c r="N93" s="137">
        <v>439</v>
      </c>
      <c r="O93" s="146">
        <v>239</v>
      </c>
      <c r="P93" s="146">
        <v>25593360</v>
      </c>
      <c r="Q93" s="147">
        <f t="shared" si="102"/>
        <v>7.677481529071635E-2</v>
      </c>
      <c r="R93" s="147">
        <f t="shared" si="109"/>
        <v>0.54441913439635536</v>
      </c>
      <c r="S93" s="141">
        <f t="shared" si="108"/>
        <v>107085.18828451882</v>
      </c>
      <c r="T93" s="604"/>
      <c r="U93" s="254" t="s">
        <v>142</v>
      </c>
      <c r="V93" s="137">
        <v>9044</v>
      </c>
      <c r="W93" s="146">
        <v>5369</v>
      </c>
      <c r="X93" s="146">
        <v>445449700</v>
      </c>
      <c r="Y93" s="147">
        <f t="shared" si="103"/>
        <v>4.4944290509714629E-2</v>
      </c>
      <c r="Z93" s="147">
        <f t="shared" si="80"/>
        <v>0.59365325077399378</v>
      </c>
      <c r="AA93" s="141">
        <f t="shared" si="81"/>
        <v>82966.977090705899</v>
      </c>
      <c r="AB93" s="604"/>
      <c r="AC93" s="254" t="s">
        <v>142</v>
      </c>
      <c r="AD93" s="137">
        <v>11493</v>
      </c>
      <c r="AE93" s="146">
        <v>6748</v>
      </c>
      <c r="AF93" s="146">
        <v>609267540</v>
      </c>
      <c r="AG93" s="147">
        <f t="shared" si="104"/>
        <v>6.1200243059649377E-2</v>
      </c>
      <c r="AH93" s="147">
        <f t="shared" si="110"/>
        <v>0.58713999825981034</v>
      </c>
      <c r="AI93" s="141">
        <f>IFERROR(AF93/AE93,"-")</f>
        <v>90288.609958506218</v>
      </c>
      <c r="AJ93" s="604"/>
      <c r="AK93" s="254" t="s">
        <v>142</v>
      </c>
      <c r="AL93" s="137">
        <v>10735</v>
      </c>
      <c r="AM93" s="146">
        <v>5992</v>
      </c>
      <c r="AN93" s="146">
        <v>583006960</v>
      </c>
      <c r="AO93" s="147">
        <f t="shared" si="105"/>
        <v>7.5578315380540356E-2</v>
      </c>
      <c r="AP93" s="147">
        <f t="shared" si="84"/>
        <v>0.55817419655333023</v>
      </c>
      <c r="AQ93" s="141">
        <f t="shared" si="111"/>
        <v>97297.556742323097</v>
      </c>
      <c r="AR93" s="604"/>
      <c r="AS93" s="254" t="s">
        <v>142</v>
      </c>
      <c r="AT93" s="137">
        <v>6293</v>
      </c>
      <c r="AU93" s="146">
        <v>3359</v>
      </c>
      <c r="AV93" s="146">
        <v>334458940</v>
      </c>
      <c r="AW93" s="147">
        <f t="shared" si="106"/>
        <v>8.5468563140886994E-2</v>
      </c>
      <c r="AX93" s="147">
        <f t="shared" si="86"/>
        <v>0.53376767837279515</v>
      </c>
      <c r="AY93" s="141">
        <f t="shared" si="87"/>
        <v>99570.985412325099</v>
      </c>
      <c r="AZ93" s="604"/>
      <c r="BA93" s="254" t="s">
        <v>142</v>
      </c>
      <c r="BB93" s="137">
        <v>2638</v>
      </c>
      <c r="BC93" s="146">
        <v>1367</v>
      </c>
      <c r="BD93" s="146">
        <v>150631920</v>
      </c>
      <c r="BE93" s="147">
        <f t="shared" si="101"/>
        <v>8.9527801427729384E-2</v>
      </c>
      <c r="BF93" s="147">
        <f t="shared" si="88"/>
        <v>0.5181956027293404</v>
      </c>
      <c r="BG93" s="141">
        <f t="shared" si="89"/>
        <v>110191.60204828091</v>
      </c>
      <c r="BH93" s="604"/>
      <c r="BI93" s="254" t="s">
        <v>142</v>
      </c>
      <c r="BJ93" s="137">
        <f t="shared" si="75"/>
        <v>40748</v>
      </c>
      <c r="BK93" s="146">
        <f t="shared" si="76"/>
        <v>23136</v>
      </c>
      <c r="BL93" s="146">
        <f t="shared" si="77"/>
        <v>2154702320</v>
      </c>
      <c r="BM93" s="147">
        <f>IFERROR(BK93/$BH$84,"-")</f>
        <v>6.2939688239614794E-2</v>
      </c>
      <c r="BN93" s="147">
        <f t="shared" si="90"/>
        <v>0.56778246785118291</v>
      </c>
      <c r="BO93" s="141">
        <f t="shared" si="112"/>
        <v>93132.015905947439</v>
      </c>
    </row>
    <row r="94" spans="2:67" s="82" customFormat="1" ht="14.25" thickBot="1">
      <c r="B94" s="614"/>
      <c r="C94" s="617"/>
      <c r="D94" s="613"/>
      <c r="E94" s="255" t="s">
        <v>135</v>
      </c>
      <c r="F94" s="137">
        <v>81</v>
      </c>
      <c r="G94" s="146">
        <v>47</v>
      </c>
      <c r="H94" s="146">
        <v>5513130</v>
      </c>
      <c r="I94" s="147">
        <f t="shared" si="100"/>
        <v>5.1933701657458566E-2</v>
      </c>
      <c r="J94" s="147">
        <f t="shared" si="73"/>
        <v>0.58024691358024694</v>
      </c>
      <c r="K94" s="173">
        <f t="shared" si="74"/>
        <v>117300.63829787234</v>
      </c>
      <c r="L94" s="613"/>
      <c r="M94" s="255" t="s">
        <v>135</v>
      </c>
      <c r="N94" s="137">
        <v>197</v>
      </c>
      <c r="O94" s="146">
        <v>106</v>
      </c>
      <c r="P94" s="146">
        <v>10551850</v>
      </c>
      <c r="Q94" s="147">
        <f t="shared" si="102"/>
        <v>3.4050754898811438E-2</v>
      </c>
      <c r="R94" s="147">
        <f t="shared" si="109"/>
        <v>0.53807106598984766</v>
      </c>
      <c r="S94" s="141">
        <f t="shared" si="108"/>
        <v>99545.75471698113</v>
      </c>
      <c r="T94" s="613"/>
      <c r="U94" s="255" t="s">
        <v>135</v>
      </c>
      <c r="V94" s="137">
        <v>9303</v>
      </c>
      <c r="W94" s="146">
        <v>4836</v>
      </c>
      <c r="X94" s="146">
        <v>339314150</v>
      </c>
      <c r="Y94" s="147">
        <f t="shared" si="103"/>
        <v>4.048250864313279E-2</v>
      </c>
      <c r="Z94" s="147">
        <f t="shared" si="80"/>
        <v>0.51983231215736858</v>
      </c>
      <c r="AA94" s="141">
        <f t="shared" si="81"/>
        <v>70164.216294458223</v>
      </c>
      <c r="AB94" s="604"/>
      <c r="AC94" s="255" t="s">
        <v>135</v>
      </c>
      <c r="AD94" s="137">
        <v>5780</v>
      </c>
      <c r="AE94" s="146">
        <v>2969</v>
      </c>
      <c r="AF94" s="146">
        <v>261612610</v>
      </c>
      <c r="AG94" s="147">
        <f t="shared" si="104"/>
        <v>2.6927018619457468E-2</v>
      </c>
      <c r="AH94" s="147">
        <f t="shared" si="110"/>
        <v>0.5136678200692042</v>
      </c>
      <c r="AI94" s="141">
        <f>IFERROR(AF94/AE94,"-")</f>
        <v>88114.722128662848</v>
      </c>
      <c r="AJ94" s="613"/>
      <c r="AK94" s="255" t="s">
        <v>135</v>
      </c>
      <c r="AL94" s="137">
        <v>3717</v>
      </c>
      <c r="AM94" s="146">
        <v>1772</v>
      </c>
      <c r="AN94" s="146">
        <v>195006130</v>
      </c>
      <c r="AO94" s="147">
        <f t="shared" si="105"/>
        <v>2.2350596604525617E-2</v>
      </c>
      <c r="AP94" s="147">
        <f t="shared" si="84"/>
        <v>0.47672854452515467</v>
      </c>
      <c r="AQ94" s="141">
        <f t="shared" si="111"/>
        <v>110048.60609480813</v>
      </c>
      <c r="AR94" s="613"/>
      <c r="AS94" s="255" t="s">
        <v>135</v>
      </c>
      <c r="AT94" s="137">
        <v>2010</v>
      </c>
      <c r="AU94" s="146">
        <v>940</v>
      </c>
      <c r="AV94" s="146">
        <v>130275120</v>
      </c>
      <c r="AW94" s="147">
        <f t="shared" si="106"/>
        <v>2.3917966463957659E-2</v>
      </c>
      <c r="AX94" s="147">
        <f t="shared" si="86"/>
        <v>0.46766169154228854</v>
      </c>
      <c r="AY94" s="141">
        <f t="shared" si="87"/>
        <v>138590.55319148937</v>
      </c>
      <c r="AZ94" s="613"/>
      <c r="BA94" s="255" t="s">
        <v>135</v>
      </c>
      <c r="BB94" s="137">
        <v>1070</v>
      </c>
      <c r="BC94" s="146">
        <v>471</v>
      </c>
      <c r="BD94" s="146">
        <v>68197350</v>
      </c>
      <c r="BE94" s="147">
        <f t="shared" si="101"/>
        <v>3.0846813805750214E-2</v>
      </c>
      <c r="BF94" s="147">
        <f t="shared" si="88"/>
        <v>0.44018691588785047</v>
      </c>
      <c r="BG94" s="141">
        <f t="shared" si="89"/>
        <v>144792.67515923566</v>
      </c>
      <c r="BH94" s="613"/>
      <c r="BI94" s="255" t="s">
        <v>135</v>
      </c>
      <c r="BJ94" s="137">
        <f t="shared" si="75"/>
        <v>22158</v>
      </c>
      <c r="BK94" s="146">
        <f t="shared" si="76"/>
        <v>11141</v>
      </c>
      <c r="BL94" s="146">
        <f t="shared" si="77"/>
        <v>1010470340</v>
      </c>
      <c r="BM94" s="147">
        <f>IFERROR(BK94/$BH$84,"-")</f>
        <v>3.0308223836339399E-2</v>
      </c>
      <c r="BN94" s="147">
        <f t="shared" si="90"/>
        <v>0.50279808646989799</v>
      </c>
      <c r="BO94" s="141">
        <f t="shared" si="112"/>
        <v>90698.352033031144</v>
      </c>
    </row>
    <row r="95" spans="2:67" s="82" customFormat="1" ht="14.25" thickTop="1">
      <c r="B95" s="606" t="s">
        <v>122</v>
      </c>
      <c r="C95" s="607"/>
      <c r="D95" s="603">
        <f>BS16</f>
        <v>2443</v>
      </c>
      <c r="E95" s="256" t="s">
        <v>115</v>
      </c>
      <c r="F95" s="138">
        <v>1274</v>
      </c>
      <c r="G95" s="148">
        <v>742</v>
      </c>
      <c r="H95" s="148">
        <v>66954810</v>
      </c>
      <c r="I95" s="149">
        <f t="shared" ref="I95:I105" si="113">IFERROR(G95/$D$95,"-")</f>
        <v>0.30372492836676218</v>
      </c>
      <c r="J95" s="149">
        <f t="shared" si="73"/>
        <v>0.58241758241758246</v>
      </c>
      <c r="K95" s="199">
        <f t="shared" si="74"/>
        <v>90235.592991913742</v>
      </c>
      <c r="L95" s="603">
        <f>BT16</f>
        <v>8023</v>
      </c>
      <c r="M95" s="256" t="s">
        <v>115</v>
      </c>
      <c r="N95" s="138">
        <v>4411</v>
      </c>
      <c r="O95" s="148">
        <v>2491</v>
      </c>
      <c r="P95" s="148">
        <v>238952160</v>
      </c>
      <c r="Q95" s="149">
        <f>IFERROR(O95/$L$95,"-")</f>
        <v>0.31048236320578337</v>
      </c>
      <c r="R95" s="149">
        <f>IFERROR(O95/N95,"-")</f>
        <v>0.56472455225572438</v>
      </c>
      <c r="S95" s="142">
        <f>IFERROR(P95/O95,"-")</f>
        <v>95926.198313930145</v>
      </c>
      <c r="T95" s="603">
        <f>BU16</f>
        <v>462860</v>
      </c>
      <c r="U95" s="256" t="s">
        <v>115</v>
      </c>
      <c r="V95" s="138">
        <v>225640</v>
      </c>
      <c r="W95" s="148">
        <v>136322</v>
      </c>
      <c r="X95" s="148">
        <v>9890486820</v>
      </c>
      <c r="Y95" s="149">
        <f>IFERROR(W95/$T$95,"-")</f>
        <v>0.29452102147517606</v>
      </c>
      <c r="Z95" s="149">
        <f>IFERROR(W95/V95,"-")</f>
        <v>0.60415706435029248</v>
      </c>
      <c r="AA95" s="142">
        <f>IFERROR(X95/W95,"-")</f>
        <v>72552.389342879353</v>
      </c>
      <c r="AB95" s="603">
        <f>BV16</f>
        <v>402345</v>
      </c>
      <c r="AC95" s="256" t="s">
        <v>115</v>
      </c>
      <c r="AD95" s="138">
        <v>220279</v>
      </c>
      <c r="AE95" s="148">
        <v>134225</v>
      </c>
      <c r="AF95" s="148">
        <v>10685428120</v>
      </c>
      <c r="AG95" s="149">
        <f>IFERROR(AE95/$AB$95,"-")</f>
        <v>0.33360673054219636</v>
      </c>
      <c r="AH95" s="149">
        <f t="shared" si="110"/>
        <v>0.60934088133685005</v>
      </c>
      <c r="AI95" s="142">
        <f>IFERROR(AF95/AE95,"-")</f>
        <v>79608.330191842062</v>
      </c>
      <c r="AJ95" s="603">
        <f>BW16</f>
        <v>259897</v>
      </c>
      <c r="AK95" s="256" t="s">
        <v>115</v>
      </c>
      <c r="AL95" s="138">
        <v>139678</v>
      </c>
      <c r="AM95" s="148">
        <v>78267</v>
      </c>
      <c r="AN95" s="148">
        <v>6539901360</v>
      </c>
      <c r="AO95" s="149">
        <f>IFERROR(AM95/$AJ$95,"-")</f>
        <v>0.30114622331154267</v>
      </c>
      <c r="AP95" s="149">
        <f>IFERROR(AM95/AL95,"-")</f>
        <v>0.56033877919214192</v>
      </c>
      <c r="AQ95" s="142">
        <f t="shared" si="111"/>
        <v>83558.860822568895</v>
      </c>
      <c r="AR95" s="603">
        <f>BX16</f>
        <v>121354</v>
      </c>
      <c r="AS95" s="256" t="s">
        <v>115</v>
      </c>
      <c r="AT95" s="138">
        <v>57366</v>
      </c>
      <c r="AU95" s="148">
        <v>29617</v>
      </c>
      <c r="AV95" s="148">
        <v>2590456740</v>
      </c>
      <c r="AW95" s="149">
        <f>IFERROR(AU95/$AR$95,"-")</f>
        <v>0.24405458410930006</v>
      </c>
      <c r="AX95" s="149">
        <f>IFERROR(AU95/AT95,"-")</f>
        <v>0.51628142105079666</v>
      </c>
      <c r="AY95" s="142">
        <f>IFERROR(AV95/AU95,"-")</f>
        <v>87465.197015227735</v>
      </c>
      <c r="AZ95" s="603">
        <f>BY16</f>
        <v>46223</v>
      </c>
      <c r="BA95" s="256" t="s">
        <v>157</v>
      </c>
      <c r="BB95" s="138">
        <v>16711</v>
      </c>
      <c r="BC95" s="148">
        <v>7849</v>
      </c>
      <c r="BD95" s="148">
        <v>768124610</v>
      </c>
      <c r="BE95" s="149">
        <f>IFERROR(BC95/$AZ$95,"-")</f>
        <v>0.16980723882050061</v>
      </c>
      <c r="BF95" s="149">
        <f>IFERROR(BC95/BB95,"-")</f>
        <v>0.4696906229429717</v>
      </c>
      <c r="BG95" s="142">
        <f>IFERROR(BD95/BC95,"-")</f>
        <v>97862.735380303217</v>
      </c>
      <c r="BH95" s="603">
        <f>BZ16</f>
        <v>1303145</v>
      </c>
      <c r="BI95" s="256" t="s">
        <v>115</v>
      </c>
      <c r="BJ95" s="138">
        <f t="shared" si="75"/>
        <v>665359</v>
      </c>
      <c r="BK95" s="148">
        <f t="shared" si="76"/>
        <v>389513</v>
      </c>
      <c r="BL95" s="148">
        <f t="shared" si="77"/>
        <v>30780304620</v>
      </c>
      <c r="BM95" s="149">
        <f>IFERROR(BK95/$BH$95,"-")</f>
        <v>0.29890227104428135</v>
      </c>
      <c r="BN95" s="149">
        <f>IFERROR(BK95/BJ95,"-")</f>
        <v>0.58541779700883279</v>
      </c>
      <c r="BO95" s="142">
        <f>IFERROR(BL95/BK95,"-")</f>
        <v>79022.534857629915</v>
      </c>
    </row>
    <row r="96" spans="2:67" s="82" customFormat="1">
      <c r="B96" s="608"/>
      <c r="C96" s="609"/>
      <c r="D96" s="604"/>
      <c r="E96" s="253" t="s">
        <v>154</v>
      </c>
      <c r="F96" s="137">
        <v>977</v>
      </c>
      <c r="G96" s="146">
        <v>576</v>
      </c>
      <c r="H96" s="146">
        <v>47449300</v>
      </c>
      <c r="I96" s="147">
        <f t="shared" si="113"/>
        <v>0.23577568563241916</v>
      </c>
      <c r="J96" s="147">
        <f t="shared" si="73"/>
        <v>0.58955987717502556</v>
      </c>
      <c r="K96" s="173">
        <f t="shared" si="74"/>
        <v>82377.256944444438</v>
      </c>
      <c r="L96" s="604"/>
      <c r="M96" s="253" t="s">
        <v>154</v>
      </c>
      <c r="N96" s="137">
        <v>3506</v>
      </c>
      <c r="O96" s="146">
        <v>2037</v>
      </c>
      <c r="P96" s="146">
        <v>184949080</v>
      </c>
      <c r="Q96" s="147">
        <f t="shared" ref="Q96:Q105" si="114">IFERROR(O96/$L$95,"-")</f>
        <v>0.2538950517262869</v>
      </c>
      <c r="R96" s="147">
        <f t="shared" ref="R96:R105" si="115">IFERROR(O96/N96,"-")</f>
        <v>0.58100399315459217</v>
      </c>
      <c r="S96" s="141">
        <f t="shared" ref="S96:S105" si="116">IFERROR(P96/O96,"-")</f>
        <v>90794.835542464411</v>
      </c>
      <c r="T96" s="604"/>
      <c r="U96" s="253" t="s">
        <v>154</v>
      </c>
      <c r="V96" s="137">
        <v>213091</v>
      </c>
      <c r="W96" s="146">
        <v>130468</v>
      </c>
      <c r="X96" s="146">
        <v>9124600210</v>
      </c>
      <c r="Y96" s="147">
        <f t="shared" ref="Y96:Y105" si="117">IFERROR(W96/$T$95,"-")</f>
        <v>0.28187356868167479</v>
      </c>
      <c r="Z96" s="147">
        <f t="shared" ref="Z96:Z105" si="118">IFERROR(W96/V96,"-")</f>
        <v>0.61226424391457168</v>
      </c>
      <c r="AA96" s="141">
        <f t="shared" ref="AA96:AA105" si="119">IFERROR(X96/W96,"-")</f>
        <v>69937.457537480455</v>
      </c>
      <c r="AB96" s="604"/>
      <c r="AC96" s="253" t="s">
        <v>154</v>
      </c>
      <c r="AD96" s="137">
        <v>191687</v>
      </c>
      <c r="AE96" s="146">
        <v>119065</v>
      </c>
      <c r="AF96" s="146">
        <v>9260659450</v>
      </c>
      <c r="AG96" s="147">
        <f t="shared" ref="AG96:AG105" si="120">IFERROR(AE96/$AB$95,"-")</f>
        <v>0.29592762430252645</v>
      </c>
      <c r="AH96" s="147">
        <f t="shared" si="110"/>
        <v>0.62114280050290316</v>
      </c>
      <c r="AI96" s="141">
        <f>IFERROR(AF96/AE96,"-")</f>
        <v>77778.183765170281</v>
      </c>
      <c r="AJ96" s="604"/>
      <c r="AK96" s="253" t="s">
        <v>154</v>
      </c>
      <c r="AL96" s="137">
        <v>113246</v>
      </c>
      <c r="AM96" s="146">
        <v>64211</v>
      </c>
      <c r="AN96" s="146">
        <v>5131654720</v>
      </c>
      <c r="AO96" s="147">
        <f t="shared" ref="AO96:AO100" si="121">IFERROR(AM96/$AJ$95,"-")</f>
        <v>0.24706325967594855</v>
      </c>
      <c r="AP96" s="147">
        <f t="shared" ref="AP96:AP105" si="122">IFERROR(AM96/AL96,"-")</f>
        <v>0.56700457411299299</v>
      </c>
      <c r="AQ96" s="141">
        <f t="shared" si="111"/>
        <v>79918.623288844596</v>
      </c>
      <c r="AR96" s="604"/>
      <c r="AS96" s="253" t="s">
        <v>154</v>
      </c>
      <c r="AT96" s="137">
        <v>41707</v>
      </c>
      <c r="AU96" s="146">
        <v>21321</v>
      </c>
      <c r="AV96" s="146">
        <v>1752727380</v>
      </c>
      <c r="AW96" s="147">
        <f t="shared" ref="AW96:AW105" si="123">IFERROR(AU96/$AR$95,"-")</f>
        <v>0.17569260180958188</v>
      </c>
      <c r="AX96" s="147">
        <f t="shared" ref="AX96:AX105" si="124">IFERROR(AU96/AT96,"-")</f>
        <v>0.51120914954324215</v>
      </c>
      <c r="AY96" s="141">
        <f t="shared" ref="AY96:AY105" si="125">IFERROR(AV96/AU96,"-")</f>
        <v>82206.621640635989</v>
      </c>
      <c r="AZ96" s="604"/>
      <c r="BA96" s="253" t="s">
        <v>154</v>
      </c>
      <c r="BB96" s="137">
        <v>9891</v>
      </c>
      <c r="BC96" s="146">
        <v>4425</v>
      </c>
      <c r="BD96" s="146">
        <v>399575460</v>
      </c>
      <c r="BE96" s="147">
        <f>IFERROR(BC96/$AZ$95,"-")</f>
        <v>9.5731562209289744E-2</v>
      </c>
      <c r="BF96" s="147">
        <f>IFERROR(BC96/BB96,"-")</f>
        <v>0.44737640279041552</v>
      </c>
      <c r="BG96" s="141">
        <f t="shared" ref="BG96:BG105" si="126">IFERROR(BD96/BC96,"-")</f>
        <v>90299.53898305085</v>
      </c>
      <c r="BH96" s="604"/>
      <c r="BI96" s="253" t="s">
        <v>154</v>
      </c>
      <c r="BJ96" s="137">
        <f t="shared" si="75"/>
        <v>574105</v>
      </c>
      <c r="BK96" s="146">
        <f t="shared" si="76"/>
        <v>342103</v>
      </c>
      <c r="BL96" s="146">
        <f t="shared" si="77"/>
        <v>25901615600</v>
      </c>
      <c r="BM96" s="147">
        <f t="shared" ref="BM96:BM105" si="127">IFERROR(BK96/$BH$95,"-")</f>
        <v>0.26252105483273158</v>
      </c>
      <c r="BN96" s="147">
        <f t="shared" ref="BN96:BN105" si="128">IFERROR(BK96/BJ96,"-")</f>
        <v>0.59588925370794543</v>
      </c>
      <c r="BO96" s="141">
        <f t="shared" si="112"/>
        <v>75712.915700826939</v>
      </c>
    </row>
    <row r="97" spans="2:67" s="82" customFormat="1">
      <c r="B97" s="608"/>
      <c r="C97" s="609"/>
      <c r="D97" s="604"/>
      <c r="E97" s="254" t="s">
        <v>114</v>
      </c>
      <c r="F97" s="137">
        <v>1476</v>
      </c>
      <c r="G97" s="146">
        <v>839</v>
      </c>
      <c r="H97" s="146">
        <v>76833000</v>
      </c>
      <c r="I97" s="147">
        <f t="shared" si="113"/>
        <v>0.34343020875972163</v>
      </c>
      <c r="J97" s="147">
        <f t="shared" si="73"/>
        <v>0.56842818428184283</v>
      </c>
      <c r="K97" s="173">
        <f t="shared" si="74"/>
        <v>91576.877234803338</v>
      </c>
      <c r="L97" s="604"/>
      <c r="M97" s="254" t="s">
        <v>114</v>
      </c>
      <c r="N97" s="137">
        <v>5208</v>
      </c>
      <c r="O97" s="146">
        <v>2929</v>
      </c>
      <c r="P97" s="146">
        <v>275281090</v>
      </c>
      <c r="Q97" s="147">
        <f t="shared" si="114"/>
        <v>0.36507540820142093</v>
      </c>
      <c r="R97" s="147">
        <f t="shared" si="115"/>
        <v>0.5624039938556068</v>
      </c>
      <c r="S97" s="141">
        <f t="shared" si="116"/>
        <v>93984.667121884602</v>
      </c>
      <c r="T97" s="604"/>
      <c r="U97" s="254" t="s">
        <v>114</v>
      </c>
      <c r="V97" s="137">
        <v>283156</v>
      </c>
      <c r="W97" s="146">
        <v>166664</v>
      </c>
      <c r="X97" s="146">
        <v>11959126510</v>
      </c>
      <c r="Y97" s="147">
        <f t="shared" si="117"/>
        <v>0.36007432052888561</v>
      </c>
      <c r="Z97" s="147">
        <f t="shared" si="118"/>
        <v>0.58859427312153023</v>
      </c>
      <c r="AA97" s="141">
        <f t="shared" si="119"/>
        <v>71755.907154514469</v>
      </c>
      <c r="AB97" s="604"/>
      <c r="AC97" s="254" t="s">
        <v>114</v>
      </c>
      <c r="AD97" s="137">
        <v>274700</v>
      </c>
      <c r="AE97" s="146">
        <v>165279</v>
      </c>
      <c r="AF97" s="146">
        <v>13153042980</v>
      </c>
      <c r="AG97" s="147">
        <f t="shared" si="120"/>
        <v>0.41078924803340416</v>
      </c>
      <c r="AH97" s="147">
        <f t="shared" si="110"/>
        <v>0.60167091372406256</v>
      </c>
      <c r="AI97" s="141">
        <f t="shared" ref="AI97:AI105" si="129">IFERROR(AF97/AE97,"-")</f>
        <v>79580.848020619684</v>
      </c>
      <c r="AJ97" s="604"/>
      <c r="AK97" s="254" t="s">
        <v>114</v>
      </c>
      <c r="AL97" s="137">
        <v>186696</v>
      </c>
      <c r="AM97" s="146">
        <v>103130</v>
      </c>
      <c r="AN97" s="146">
        <v>8694219980</v>
      </c>
      <c r="AO97" s="147">
        <f t="shared" si="121"/>
        <v>0.39681104437527176</v>
      </c>
      <c r="AP97" s="147">
        <f t="shared" si="122"/>
        <v>0.55239533787547668</v>
      </c>
      <c r="AQ97" s="141">
        <f t="shared" ref="AQ97:AQ105" si="130">IFERROR(AN97/AM97,"-")</f>
        <v>84303.500242412483</v>
      </c>
      <c r="AR97" s="604"/>
      <c r="AS97" s="254" t="s">
        <v>114</v>
      </c>
      <c r="AT97" s="137">
        <v>85296</v>
      </c>
      <c r="AU97" s="146">
        <v>43363</v>
      </c>
      <c r="AV97" s="146">
        <v>3914337760</v>
      </c>
      <c r="AW97" s="147">
        <f t="shared" si="123"/>
        <v>0.35732649933253124</v>
      </c>
      <c r="AX97" s="147">
        <f t="shared" si="124"/>
        <v>0.5083825736259614</v>
      </c>
      <c r="AY97" s="141">
        <f t="shared" si="125"/>
        <v>90269.071789313472</v>
      </c>
      <c r="AZ97" s="604"/>
      <c r="BA97" s="254" t="s">
        <v>114</v>
      </c>
      <c r="BB97" s="137">
        <v>28457</v>
      </c>
      <c r="BC97" s="146">
        <v>13374</v>
      </c>
      <c r="BD97" s="146">
        <v>1360033360</v>
      </c>
      <c r="BE97" s="147">
        <f t="shared" ref="BE97:BE105" si="131">IFERROR(BC97/$AZ$95,"-")</f>
        <v>0.28933647751119573</v>
      </c>
      <c r="BF97" s="147">
        <f t="shared" ref="BF97:BF105" si="132">IFERROR(BC97/BB97,"-")</f>
        <v>0.46997223881645994</v>
      </c>
      <c r="BG97" s="141">
        <f t="shared" si="126"/>
        <v>101692.34036189622</v>
      </c>
      <c r="BH97" s="604"/>
      <c r="BI97" s="254" t="s">
        <v>114</v>
      </c>
      <c r="BJ97" s="137">
        <f t="shared" si="75"/>
        <v>864989</v>
      </c>
      <c r="BK97" s="146">
        <f t="shared" si="76"/>
        <v>495578</v>
      </c>
      <c r="BL97" s="146">
        <f t="shared" si="77"/>
        <v>39432874680</v>
      </c>
      <c r="BM97" s="147">
        <f t="shared" si="127"/>
        <v>0.38029382762470793</v>
      </c>
      <c r="BN97" s="147">
        <f t="shared" si="128"/>
        <v>0.57292982916545765</v>
      </c>
      <c r="BO97" s="141">
        <f t="shared" si="112"/>
        <v>79569.461679089873</v>
      </c>
    </row>
    <row r="98" spans="2:67" s="82" customFormat="1">
      <c r="B98" s="608"/>
      <c r="C98" s="609"/>
      <c r="D98" s="604"/>
      <c r="E98" s="254" t="s">
        <v>123</v>
      </c>
      <c r="F98" s="137">
        <v>600</v>
      </c>
      <c r="G98" s="146">
        <v>352</v>
      </c>
      <c r="H98" s="146">
        <v>30821330</v>
      </c>
      <c r="I98" s="147">
        <f t="shared" si="113"/>
        <v>0.1440851412198117</v>
      </c>
      <c r="J98" s="147">
        <f t="shared" si="73"/>
        <v>0.58666666666666667</v>
      </c>
      <c r="K98" s="173">
        <f t="shared" si="74"/>
        <v>87560.596590909088</v>
      </c>
      <c r="L98" s="604"/>
      <c r="M98" s="254" t="s">
        <v>123</v>
      </c>
      <c r="N98" s="137">
        <v>2422</v>
      </c>
      <c r="O98" s="146">
        <v>1349</v>
      </c>
      <c r="P98" s="146">
        <v>122373600</v>
      </c>
      <c r="Q98" s="147">
        <f t="shared" si="114"/>
        <v>0.16814159292035399</v>
      </c>
      <c r="R98" s="147">
        <f t="shared" si="115"/>
        <v>0.55697770437654825</v>
      </c>
      <c r="S98" s="141">
        <f t="shared" si="116"/>
        <v>90714.306893995556</v>
      </c>
      <c r="T98" s="604"/>
      <c r="U98" s="254" t="s">
        <v>123</v>
      </c>
      <c r="V98" s="137">
        <v>93366</v>
      </c>
      <c r="W98" s="146">
        <v>56943</v>
      </c>
      <c r="X98" s="146">
        <v>4159628240</v>
      </c>
      <c r="Y98" s="147">
        <f t="shared" si="117"/>
        <v>0.12302424059110746</v>
      </c>
      <c r="Z98" s="147">
        <f t="shared" si="118"/>
        <v>0.60989010989010994</v>
      </c>
      <c r="AA98" s="141">
        <f t="shared" si="119"/>
        <v>73048.983018105821</v>
      </c>
      <c r="AB98" s="604"/>
      <c r="AC98" s="254" t="s">
        <v>123</v>
      </c>
      <c r="AD98" s="137">
        <v>102891</v>
      </c>
      <c r="AE98" s="146">
        <v>63523</v>
      </c>
      <c r="AF98" s="146">
        <v>5105360460</v>
      </c>
      <c r="AG98" s="147">
        <f t="shared" si="120"/>
        <v>0.15788191726006287</v>
      </c>
      <c r="AH98" s="147">
        <f t="shared" si="110"/>
        <v>0.61738150081153842</v>
      </c>
      <c r="AI98" s="141">
        <f t="shared" si="129"/>
        <v>80370.266832485868</v>
      </c>
      <c r="AJ98" s="604"/>
      <c r="AK98" s="254" t="s">
        <v>123</v>
      </c>
      <c r="AL98" s="137">
        <v>74882</v>
      </c>
      <c r="AM98" s="146">
        <v>42481</v>
      </c>
      <c r="AN98" s="146">
        <v>3558924030</v>
      </c>
      <c r="AO98" s="147">
        <f t="shared" si="121"/>
        <v>0.16345321415791642</v>
      </c>
      <c r="AP98" s="147">
        <f t="shared" si="122"/>
        <v>0.56730589460751579</v>
      </c>
      <c r="AQ98" s="141">
        <f t="shared" si="130"/>
        <v>83776.842117652603</v>
      </c>
      <c r="AR98" s="604"/>
      <c r="AS98" s="254" t="s">
        <v>123</v>
      </c>
      <c r="AT98" s="137">
        <v>35403</v>
      </c>
      <c r="AU98" s="146">
        <v>18480</v>
      </c>
      <c r="AV98" s="146">
        <v>1648387230</v>
      </c>
      <c r="AW98" s="147">
        <f t="shared" si="123"/>
        <v>0.15228175420670106</v>
      </c>
      <c r="AX98" s="147">
        <f t="shared" si="124"/>
        <v>0.52198966189305995</v>
      </c>
      <c r="AY98" s="141">
        <f t="shared" si="125"/>
        <v>89198.443181818177</v>
      </c>
      <c r="AZ98" s="604"/>
      <c r="BA98" s="254" t="s">
        <v>123</v>
      </c>
      <c r="BB98" s="137">
        <v>11931</v>
      </c>
      <c r="BC98" s="146">
        <v>5591</v>
      </c>
      <c r="BD98" s="146">
        <v>558127770</v>
      </c>
      <c r="BE98" s="147">
        <f t="shared" si="131"/>
        <v>0.12095709927957943</v>
      </c>
      <c r="BF98" s="147">
        <f t="shared" si="132"/>
        <v>0.46861118095717041</v>
      </c>
      <c r="BG98" s="141">
        <f t="shared" si="126"/>
        <v>99826.108030763731</v>
      </c>
      <c r="BH98" s="604"/>
      <c r="BI98" s="254" t="s">
        <v>123</v>
      </c>
      <c r="BJ98" s="137">
        <f t="shared" si="75"/>
        <v>321495</v>
      </c>
      <c r="BK98" s="146">
        <f t="shared" si="76"/>
        <v>188719</v>
      </c>
      <c r="BL98" s="146">
        <f t="shared" si="77"/>
        <v>15183622660</v>
      </c>
      <c r="BM98" s="147">
        <f t="shared" si="127"/>
        <v>0.14481811310330009</v>
      </c>
      <c r="BN98" s="147">
        <f t="shared" si="128"/>
        <v>0.58700446352198321</v>
      </c>
      <c r="BO98" s="141">
        <f t="shared" si="112"/>
        <v>80456.247966553448</v>
      </c>
    </row>
    <row r="99" spans="2:67" s="82" customFormat="1">
      <c r="B99" s="608"/>
      <c r="C99" s="609"/>
      <c r="D99" s="604"/>
      <c r="E99" s="254" t="s">
        <v>137</v>
      </c>
      <c r="F99" s="137">
        <v>728</v>
      </c>
      <c r="G99" s="146">
        <v>415</v>
      </c>
      <c r="H99" s="146">
        <v>37056920</v>
      </c>
      <c r="I99" s="147">
        <f t="shared" si="113"/>
        <v>0.16987310683585755</v>
      </c>
      <c r="J99" s="147">
        <f t="shared" si="73"/>
        <v>0.57005494505494503</v>
      </c>
      <c r="K99" s="173">
        <f t="shared" si="74"/>
        <v>89293.783132530123</v>
      </c>
      <c r="L99" s="604"/>
      <c r="M99" s="254" t="s">
        <v>137</v>
      </c>
      <c r="N99" s="137">
        <v>2861</v>
      </c>
      <c r="O99" s="146">
        <v>1581</v>
      </c>
      <c r="P99" s="146">
        <v>157737850</v>
      </c>
      <c r="Q99" s="147">
        <f t="shared" si="114"/>
        <v>0.19705845693630811</v>
      </c>
      <c r="R99" s="147">
        <f t="shared" si="115"/>
        <v>0.55260398462076199</v>
      </c>
      <c r="S99" s="141">
        <f t="shared" si="116"/>
        <v>99770.936116382043</v>
      </c>
      <c r="T99" s="604"/>
      <c r="U99" s="254" t="s">
        <v>137</v>
      </c>
      <c r="V99" s="137">
        <v>100705</v>
      </c>
      <c r="W99" s="146">
        <v>61871</v>
      </c>
      <c r="X99" s="146">
        <v>4657567570</v>
      </c>
      <c r="Y99" s="147">
        <f t="shared" si="117"/>
        <v>0.13367108845007131</v>
      </c>
      <c r="Z99" s="147">
        <f t="shared" si="118"/>
        <v>0.61437863065389009</v>
      </c>
      <c r="AA99" s="141">
        <f t="shared" si="119"/>
        <v>75278.685814032418</v>
      </c>
      <c r="AB99" s="604"/>
      <c r="AC99" s="254" t="s">
        <v>137</v>
      </c>
      <c r="AD99" s="137">
        <v>114861</v>
      </c>
      <c r="AE99" s="146">
        <v>70970</v>
      </c>
      <c r="AF99" s="146">
        <v>5815994870</v>
      </c>
      <c r="AG99" s="147">
        <f t="shared" si="120"/>
        <v>0.17639090830009072</v>
      </c>
      <c r="AH99" s="147">
        <f t="shared" si="110"/>
        <v>0.61787726034075974</v>
      </c>
      <c r="AI99" s="141">
        <f t="shared" si="129"/>
        <v>81950.047484852752</v>
      </c>
      <c r="AJ99" s="604"/>
      <c r="AK99" s="254" t="s">
        <v>137</v>
      </c>
      <c r="AL99" s="137">
        <v>83185</v>
      </c>
      <c r="AM99" s="146">
        <v>47662</v>
      </c>
      <c r="AN99" s="146">
        <v>4190797300</v>
      </c>
      <c r="AO99" s="147">
        <f t="shared" si="121"/>
        <v>0.18338803449058666</v>
      </c>
      <c r="AP99" s="147">
        <f t="shared" si="122"/>
        <v>0.57296387569874374</v>
      </c>
      <c r="AQ99" s="141">
        <f t="shared" si="130"/>
        <v>87927.432755654401</v>
      </c>
      <c r="AR99" s="604"/>
      <c r="AS99" s="254" t="s">
        <v>137</v>
      </c>
      <c r="AT99" s="137">
        <v>38171</v>
      </c>
      <c r="AU99" s="146">
        <v>20288</v>
      </c>
      <c r="AV99" s="146">
        <v>1914007330</v>
      </c>
      <c r="AW99" s="147">
        <f t="shared" si="123"/>
        <v>0.16718031544077658</v>
      </c>
      <c r="AX99" s="147">
        <f t="shared" si="124"/>
        <v>0.53150297346152842</v>
      </c>
      <c r="AY99" s="141">
        <f t="shared" si="125"/>
        <v>94341.843947160887</v>
      </c>
      <c r="AZ99" s="604"/>
      <c r="BA99" s="254" t="s">
        <v>137</v>
      </c>
      <c r="BB99" s="137">
        <v>12391</v>
      </c>
      <c r="BC99" s="146">
        <v>5971</v>
      </c>
      <c r="BD99" s="146">
        <v>624980640</v>
      </c>
      <c r="BE99" s="147">
        <f t="shared" si="131"/>
        <v>0.12917811479133764</v>
      </c>
      <c r="BF99" s="147">
        <f t="shared" si="132"/>
        <v>0.48188201113711565</v>
      </c>
      <c r="BG99" s="141">
        <f t="shared" si="126"/>
        <v>104669.34181879082</v>
      </c>
      <c r="BH99" s="604"/>
      <c r="BI99" s="254" t="s">
        <v>137</v>
      </c>
      <c r="BJ99" s="137">
        <f t="shared" si="75"/>
        <v>352902</v>
      </c>
      <c r="BK99" s="146">
        <f t="shared" si="76"/>
        <v>208758</v>
      </c>
      <c r="BL99" s="146">
        <f t="shared" si="77"/>
        <v>17398142480</v>
      </c>
      <c r="BM99" s="147">
        <f t="shared" si="127"/>
        <v>0.16019552697512557</v>
      </c>
      <c r="BN99" s="147">
        <f>IFERROR(BK99/BJ99,"-")</f>
        <v>0.59154666167944647</v>
      </c>
      <c r="BO99" s="141">
        <f t="shared" si="112"/>
        <v>83341.201199474992</v>
      </c>
    </row>
    <row r="100" spans="2:67" s="82" customFormat="1">
      <c r="B100" s="608"/>
      <c r="C100" s="609"/>
      <c r="D100" s="604"/>
      <c r="E100" s="254" t="s">
        <v>138</v>
      </c>
      <c r="F100" s="137">
        <v>384</v>
      </c>
      <c r="G100" s="146">
        <v>211</v>
      </c>
      <c r="H100" s="146">
        <v>19617180</v>
      </c>
      <c r="I100" s="147">
        <f t="shared" si="113"/>
        <v>8.6369218174375761E-2</v>
      </c>
      <c r="J100" s="147">
        <f t="shared" si="73"/>
        <v>0.54947916666666663</v>
      </c>
      <c r="K100" s="173">
        <f t="shared" si="74"/>
        <v>92972.41706161137</v>
      </c>
      <c r="L100" s="604"/>
      <c r="M100" s="254" t="s">
        <v>138</v>
      </c>
      <c r="N100" s="137">
        <v>1579</v>
      </c>
      <c r="O100" s="146">
        <v>876</v>
      </c>
      <c r="P100" s="146">
        <v>77958700</v>
      </c>
      <c r="Q100" s="147">
        <f t="shared" si="114"/>
        <v>0.10918608999127509</v>
      </c>
      <c r="R100" s="147">
        <f t="shared" si="115"/>
        <v>0.55478150728309061</v>
      </c>
      <c r="S100" s="141">
        <f t="shared" si="116"/>
        <v>88993.949771689498</v>
      </c>
      <c r="T100" s="604"/>
      <c r="U100" s="254" t="s">
        <v>138</v>
      </c>
      <c r="V100" s="137">
        <v>52375</v>
      </c>
      <c r="W100" s="146">
        <v>33546</v>
      </c>
      <c r="X100" s="146">
        <v>2483349040</v>
      </c>
      <c r="Y100" s="147">
        <f t="shared" si="117"/>
        <v>7.2475478546428732E-2</v>
      </c>
      <c r="Z100" s="147">
        <f t="shared" si="118"/>
        <v>0.64049642004773266</v>
      </c>
      <c r="AA100" s="141">
        <f t="shared" si="119"/>
        <v>74028.171466046624</v>
      </c>
      <c r="AB100" s="604"/>
      <c r="AC100" s="254" t="s">
        <v>138</v>
      </c>
      <c r="AD100" s="137">
        <v>54906</v>
      </c>
      <c r="AE100" s="146">
        <v>35266</v>
      </c>
      <c r="AF100" s="146">
        <v>2778725060</v>
      </c>
      <c r="AG100" s="147">
        <f t="shared" si="120"/>
        <v>8.7651145161490765E-2</v>
      </c>
      <c r="AH100" s="147">
        <f t="shared" si="110"/>
        <v>0.64229774523731464</v>
      </c>
      <c r="AI100" s="141">
        <f t="shared" si="129"/>
        <v>78793.315374581754</v>
      </c>
      <c r="AJ100" s="604"/>
      <c r="AK100" s="254" t="s">
        <v>138</v>
      </c>
      <c r="AL100" s="137">
        <v>33903</v>
      </c>
      <c r="AM100" s="146">
        <v>20085</v>
      </c>
      <c r="AN100" s="146">
        <v>1631751450</v>
      </c>
      <c r="AO100" s="147">
        <f t="shared" si="121"/>
        <v>7.7280615012870479E-2</v>
      </c>
      <c r="AP100" s="147">
        <f t="shared" si="122"/>
        <v>0.59242544907530303</v>
      </c>
      <c r="AQ100" s="141">
        <f t="shared" si="130"/>
        <v>81242.292755787901</v>
      </c>
      <c r="AR100" s="604"/>
      <c r="AS100" s="254" t="s">
        <v>138</v>
      </c>
      <c r="AT100" s="137">
        <v>12925</v>
      </c>
      <c r="AU100" s="146">
        <v>6982</v>
      </c>
      <c r="AV100" s="146">
        <v>584506080</v>
      </c>
      <c r="AW100" s="147">
        <f t="shared" si="123"/>
        <v>5.7534156270085866E-2</v>
      </c>
      <c r="AX100" s="147">
        <f t="shared" si="124"/>
        <v>0.54019342359767897</v>
      </c>
      <c r="AY100" s="141">
        <f t="shared" si="125"/>
        <v>83716.138642222853</v>
      </c>
      <c r="AZ100" s="604"/>
      <c r="BA100" s="254" t="s">
        <v>138</v>
      </c>
      <c r="BB100" s="137">
        <v>3217</v>
      </c>
      <c r="BC100" s="146">
        <v>1590</v>
      </c>
      <c r="BD100" s="146">
        <v>148045070</v>
      </c>
      <c r="BE100" s="147">
        <f t="shared" si="131"/>
        <v>3.4398459641304113E-2</v>
      </c>
      <c r="BF100" s="147">
        <f t="shared" si="132"/>
        <v>0.49424930059061239</v>
      </c>
      <c r="BG100" s="141">
        <f t="shared" si="126"/>
        <v>93110.106918238991</v>
      </c>
      <c r="BH100" s="604"/>
      <c r="BI100" s="254" t="s">
        <v>138</v>
      </c>
      <c r="BJ100" s="137">
        <f t="shared" si="75"/>
        <v>159289</v>
      </c>
      <c r="BK100" s="146">
        <f t="shared" si="76"/>
        <v>98556</v>
      </c>
      <c r="BL100" s="146">
        <f t="shared" si="77"/>
        <v>7723952580</v>
      </c>
      <c r="BM100" s="147">
        <f t="shared" si="127"/>
        <v>7.5629342859006479E-2</v>
      </c>
      <c r="BN100" s="147">
        <f t="shared" si="128"/>
        <v>0.61872445680492694</v>
      </c>
      <c r="BO100" s="141">
        <f>IFERROR(BL100/BK100,"-")</f>
        <v>78371.206014854499</v>
      </c>
    </row>
    <row r="101" spans="2:67" s="82" customFormat="1">
      <c r="B101" s="608"/>
      <c r="C101" s="609"/>
      <c r="D101" s="604"/>
      <c r="E101" s="254" t="s">
        <v>139</v>
      </c>
      <c r="F101" s="137">
        <v>409</v>
      </c>
      <c r="G101" s="146">
        <v>217</v>
      </c>
      <c r="H101" s="146">
        <v>17541480</v>
      </c>
      <c r="I101" s="147">
        <f t="shared" si="113"/>
        <v>8.882521489971347E-2</v>
      </c>
      <c r="J101" s="147">
        <f t="shared" si="73"/>
        <v>0.53056234718826401</v>
      </c>
      <c r="K101" s="173">
        <f t="shared" si="74"/>
        <v>80836.313364055299</v>
      </c>
      <c r="L101" s="604"/>
      <c r="M101" s="254" t="s">
        <v>139</v>
      </c>
      <c r="N101" s="137">
        <v>1559</v>
      </c>
      <c r="O101" s="146">
        <v>795</v>
      </c>
      <c r="P101" s="146">
        <v>67196370</v>
      </c>
      <c r="Q101" s="147">
        <f t="shared" si="114"/>
        <v>9.9090115916739371E-2</v>
      </c>
      <c r="R101" s="147">
        <f t="shared" si="115"/>
        <v>0.50994227068633735</v>
      </c>
      <c r="S101" s="141">
        <f t="shared" si="116"/>
        <v>84523.735849056597</v>
      </c>
      <c r="T101" s="604"/>
      <c r="U101" s="254" t="s">
        <v>139</v>
      </c>
      <c r="V101" s="137">
        <v>29020</v>
      </c>
      <c r="W101" s="146">
        <v>16218</v>
      </c>
      <c r="X101" s="146">
        <v>1223085860</v>
      </c>
      <c r="Y101" s="147">
        <f t="shared" si="117"/>
        <v>3.5038672600786414E-2</v>
      </c>
      <c r="Z101" s="147">
        <f t="shared" si="118"/>
        <v>0.55885596140592697</v>
      </c>
      <c r="AA101" s="141">
        <f t="shared" si="119"/>
        <v>75415.332346775191</v>
      </c>
      <c r="AB101" s="604"/>
      <c r="AC101" s="254" t="s">
        <v>139</v>
      </c>
      <c r="AD101" s="137">
        <v>35909</v>
      </c>
      <c r="AE101" s="146">
        <v>20457</v>
      </c>
      <c r="AF101" s="146">
        <v>1684901260</v>
      </c>
      <c r="AG101" s="147">
        <f t="shared" si="120"/>
        <v>5.084442456101107E-2</v>
      </c>
      <c r="AH101" s="147">
        <f t="shared" si="110"/>
        <v>0.56969004984822746</v>
      </c>
      <c r="AI101" s="141">
        <f t="shared" si="129"/>
        <v>82363.066920858386</v>
      </c>
      <c r="AJ101" s="604"/>
      <c r="AK101" s="254" t="s">
        <v>139</v>
      </c>
      <c r="AL101" s="137">
        <v>30818</v>
      </c>
      <c r="AM101" s="146">
        <v>16428</v>
      </c>
      <c r="AN101" s="146">
        <v>1381126780</v>
      </c>
      <c r="AO101" s="147">
        <f>IFERROR(AM101/$AJ$95,"-")</f>
        <v>6.3209656133006539E-2</v>
      </c>
      <c r="AP101" s="147">
        <f t="shared" si="122"/>
        <v>0.53306509182945028</v>
      </c>
      <c r="AQ101" s="141">
        <f t="shared" si="130"/>
        <v>84071.510835159483</v>
      </c>
      <c r="AR101" s="604"/>
      <c r="AS101" s="254" t="s">
        <v>139</v>
      </c>
      <c r="AT101" s="137">
        <v>17096</v>
      </c>
      <c r="AU101" s="146">
        <v>8608</v>
      </c>
      <c r="AV101" s="146">
        <v>761892400</v>
      </c>
      <c r="AW101" s="147">
        <f t="shared" si="123"/>
        <v>7.0932972955155993E-2</v>
      </c>
      <c r="AX101" s="147">
        <f t="shared" si="124"/>
        <v>0.50350959288722508</v>
      </c>
      <c r="AY101" s="141">
        <f t="shared" si="125"/>
        <v>88509.804832713751</v>
      </c>
      <c r="AZ101" s="604"/>
      <c r="BA101" s="254" t="s">
        <v>139</v>
      </c>
      <c r="BB101" s="137">
        <v>6550</v>
      </c>
      <c r="BC101" s="146">
        <v>3005</v>
      </c>
      <c r="BD101" s="146">
        <v>290853450</v>
      </c>
      <c r="BE101" s="147">
        <f t="shared" si="131"/>
        <v>6.5010925296930103E-2</v>
      </c>
      <c r="BF101" s="147">
        <f t="shared" si="132"/>
        <v>0.45877862595419849</v>
      </c>
      <c r="BG101" s="141">
        <f t="shared" si="126"/>
        <v>96789.833610648915</v>
      </c>
      <c r="BH101" s="604"/>
      <c r="BI101" s="254" t="s">
        <v>139</v>
      </c>
      <c r="BJ101" s="137">
        <f t="shared" si="75"/>
        <v>121361</v>
      </c>
      <c r="BK101" s="146">
        <f t="shared" si="76"/>
        <v>65728</v>
      </c>
      <c r="BL101" s="146">
        <f t="shared" si="77"/>
        <v>5426597600</v>
      </c>
      <c r="BM101" s="147">
        <f t="shared" si="127"/>
        <v>5.0437978889532629E-2</v>
      </c>
      <c r="BN101" s="147">
        <f t="shared" si="128"/>
        <v>0.54159079111081809</v>
      </c>
      <c r="BO101" s="141">
        <f t="shared" ref="BO101:BO105" si="133">IFERROR(BL101/BK101,"-")</f>
        <v>82561.428919182086</v>
      </c>
    </row>
    <row r="102" spans="2:67" s="82" customFormat="1">
      <c r="B102" s="608"/>
      <c r="C102" s="609"/>
      <c r="D102" s="604"/>
      <c r="E102" s="254" t="s">
        <v>140</v>
      </c>
      <c r="F102" s="137">
        <v>337</v>
      </c>
      <c r="G102" s="146">
        <v>209</v>
      </c>
      <c r="H102" s="146">
        <v>18594590</v>
      </c>
      <c r="I102" s="147">
        <f t="shared" si="113"/>
        <v>8.5550552599263197E-2</v>
      </c>
      <c r="J102" s="147">
        <f t="shared" si="73"/>
        <v>0.62017804154302669</v>
      </c>
      <c r="K102" s="173">
        <f t="shared" si="74"/>
        <v>88969.330143540676</v>
      </c>
      <c r="L102" s="604"/>
      <c r="M102" s="254" t="s">
        <v>140</v>
      </c>
      <c r="N102" s="137">
        <v>811</v>
      </c>
      <c r="O102" s="146">
        <v>481</v>
      </c>
      <c r="P102" s="146">
        <v>51176760</v>
      </c>
      <c r="Q102" s="147">
        <f t="shared" si="114"/>
        <v>5.995263617100835E-2</v>
      </c>
      <c r="R102" s="147">
        <f t="shared" si="115"/>
        <v>0.59309494451294698</v>
      </c>
      <c r="S102" s="141">
        <f t="shared" si="116"/>
        <v>106396.59043659044</v>
      </c>
      <c r="T102" s="604"/>
      <c r="U102" s="254" t="s">
        <v>140</v>
      </c>
      <c r="V102" s="137">
        <v>24761</v>
      </c>
      <c r="W102" s="146">
        <v>15499</v>
      </c>
      <c r="X102" s="146">
        <v>1199696900</v>
      </c>
      <c r="Y102" s="147">
        <f t="shared" si="117"/>
        <v>3.3485287127857234E-2</v>
      </c>
      <c r="Z102" s="147">
        <f t="shared" si="118"/>
        <v>0.62594402487783207</v>
      </c>
      <c r="AA102" s="141">
        <f t="shared" si="119"/>
        <v>77404.793857668235</v>
      </c>
      <c r="AB102" s="604"/>
      <c r="AC102" s="254" t="s">
        <v>140</v>
      </c>
      <c r="AD102" s="137">
        <v>27699</v>
      </c>
      <c r="AE102" s="146">
        <v>17660</v>
      </c>
      <c r="AF102" s="146">
        <v>1557351060</v>
      </c>
      <c r="AG102" s="147">
        <f t="shared" si="120"/>
        <v>4.3892679168375401E-2</v>
      </c>
      <c r="AH102" s="147">
        <f t="shared" si="110"/>
        <v>0.63756814325426914</v>
      </c>
      <c r="AI102" s="141">
        <f t="shared" si="129"/>
        <v>88185.224235560585</v>
      </c>
      <c r="AJ102" s="604"/>
      <c r="AK102" s="254" t="s">
        <v>140</v>
      </c>
      <c r="AL102" s="137">
        <v>21058</v>
      </c>
      <c r="AM102" s="146">
        <v>12654</v>
      </c>
      <c r="AN102" s="146">
        <v>1196552810</v>
      </c>
      <c r="AO102" s="147">
        <f>IFERROR(AM102/$AJ$95,"-")</f>
        <v>4.8688518913261793E-2</v>
      </c>
      <c r="AP102" s="147">
        <f t="shared" si="122"/>
        <v>0.60091176749928765</v>
      </c>
      <c r="AQ102" s="141">
        <f t="shared" si="130"/>
        <v>94559.254781096883</v>
      </c>
      <c r="AR102" s="604"/>
      <c r="AS102" s="254" t="s">
        <v>140</v>
      </c>
      <c r="AT102" s="137">
        <v>9809</v>
      </c>
      <c r="AU102" s="146">
        <v>5733</v>
      </c>
      <c r="AV102" s="146">
        <v>577956900</v>
      </c>
      <c r="AW102" s="147">
        <f t="shared" si="123"/>
        <v>4.7241953293669758E-2</v>
      </c>
      <c r="AX102" s="147">
        <f t="shared" si="124"/>
        <v>0.58446324803751659</v>
      </c>
      <c r="AY102" s="141">
        <f t="shared" si="125"/>
        <v>100812.29722658294</v>
      </c>
      <c r="AZ102" s="604"/>
      <c r="BA102" s="254" t="s">
        <v>140</v>
      </c>
      <c r="BB102" s="137">
        <v>2909</v>
      </c>
      <c r="BC102" s="146">
        <v>1609</v>
      </c>
      <c r="BD102" s="146">
        <v>179402750</v>
      </c>
      <c r="BE102" s="147">
        <f t="shared" si="131"/>
        <v>3.4809510416892023E-2</v>
      </c>
      <c r="BF102" s="147">
        <f t="shared" si="132"/>
        <v>0.55311103471983503</v>
      </c>
      <c r="BG102" s="141">
        <f t="shared" si="126"/>
        <v>111499.53387197017</v>
      </c>
      <c r="BH102" s="604"/>
      <c r="BI102" s="254" t="s">
        <v>140</v>
      </c>
      <c r="BJ102" s="137">
        <f t="shared" si="75"/>
        <v>87384</v>
      </c>
      <c r="BK102" s="146">
        <f t="shared" si="76"/>
        <v>53845</v>
      </c>
      <c r="BL102" s="146">
        <f t="shared" si="77"/>
        <v>4780731770</v>
      </c>
      <c r="BM102" s="147">
        <f t="shared" si="127"/>
        <v>4.1319269920077964E-2</v>
      </c>
      <c r="BN102" s="147">
        <f t="shared" si="128"/>
        <v>0.61618831822759312</v>
      </c>
      <c r="BO102" s="141">
        <f>IFERROR(BL102/BK102,"-")</f>
        <v>88786.921162596336</v>
      </c>
    </row>
    <row r="103" spans="2:67" s="82" customFormat="1">
      <c r="B103" s="608"/>
      <c r="C103" s="609"/>
      <c r="D103" s="604"/>
      <c r="E103" s="254" t="s">
        <v>141</v>
      </c>
      <c r="F103" s="137">
        <v>933</v>
      </c>
      <c r="G103" s="146">
        <v>564</v>
      </c>
      <c r="H103" s="146">
        <v>50853920</v>
      </c>
      <c r="I103" s="147">
        <f t="shared" si="113"/>
        <v>0.23086369218174377</v>
      </c>
      <c r="J103" s="147">
        <f t="shared" si="73"/>
        <v>0.60450160771704176</v>
      </c>
      <c r="K103" s="173">
        <f t="shared" si="74"/>
        <v>90166.524822695035</v>
      </c>
      <c r="L103" s="604"/>
      <c r="M103" s="254" t="s">
        <v>141</v>
      </c>
      <c r="N103" s="137">
        <v>3425</v>
      </c>
      <c r="O103" s="146">
        <v>2028</v>
      </c>
      <c r="P103" s="146">
        <v>184488670</v>
      </c>
      <c r="Q103" s="147">
        <f t="shared" si="114"/>
        <v>0.25277327682911627</v>
      </c>
      <c r="R103" s="147">
        <f t="shared" si="115"/>
        <v>0.59211678832116788</v>
      </c>
      <c r="S103" s="141">
        <f t="shared" si="116"/>
        <v>90970.744575936886</v>
      </c>
      <c r="T103" s="604"/>
      <c r="U103" s="254" t="s">
        <v>141</v>
      </c>
      <c r="V103" s="137">
        <v>179642</v>
      </c>
      <c r="W103" s="146">
        <v>115922</v>
      </c>
      <c r="X103" s="146">
        <v>8403293220</v>
      </c>
      <c r="Y103" s="147">
        <f t="shared" si="117"/>
        <v>0.25044721946160825</v>
      </c>
      <c r="Z103" s="147">
        <f t="shared" si="118"/>
        <v>0.64529453023235106</v>
      </c>
      <c r="AA103" s="141">
        <f t="shared" si="119"/>
        <v>72490.926830109907</v>
      </c>
      <c r="AB103" s="604"/>
      <c r="AC103" s="254" t="s">
        <v>141</v>
      </c>
      <c r="AD103" s="137">
        <v>172306</v>
      </c>
      <c r="AE103" s="146">
        <v>110491</v>
      </c>
      <c r="AF103" s="146">
        <v>8791391160</v>
      </c>
      <c r="AG103" s="147">
        <f t="shared" si="120"/>
        <v>0.27461755458623816</v>
      </c>
      <c r="AH103" s="147">
        <f t="shared" ref="AH103:AH105" si="134">IFERROR(AE103/AD103,"-")</f>
        <v>0.6412487086926747</v>
      </c>
      <c r="AI103" s="141">
        <f t="shared" si="129"/>
        <v>79566.581531527452</v>
      </c>
      <c r="AJ103" s="604"/>
      <c r="AK103" s="254" t="s">
        <v>141</v>
      </c>
      <c r="AL103" s="137">
        <v>104232</v>
      </c>
      <c r="AM103" s="146">
        <v>61522</v>
      </c>
      <c r="AN103" s="146">
        <v>5103120320</v>
      </c>
      <c r="AO103" s="147">
        <f>IFERROR(AM103/$AJ$95,"-")</f>
        <v>0.23671685321492744</v>
      </c>
      <c r="AP103" s="147">
        <f t="shared" si="122"/>
        <v>0.59024100084427045</v>
      </c>
      <c r="AQ103" s="141">
        <f t="shared" si="130"/>
        <v>82947.893761581217</v>
      </c>
      <c r="AR103" s="604"/>
      <c r="AS103" s="254" t="s">
        <v>141</v>
      </c>
      <c r="AT103" s="137">
        <v>40072</v>
      </c>
      <c r="AU103" s="146">
        <v>21397</v>
      </c>
      <c r="AV103" s="146">
        <v>1864746050</v>
      </c>
      <c r="AW103" s="147">
        <f t="shared" si="123"/>
        <v>0.1763188687641116</v>
      </c>
      <c r="AX103" s="147">
        <f t="shared" si="124"/>
        <v>0.5339638650429227</v>
      </c>
      <c r="AY103" s="141">
        <f t="shared" si="125"/>
        <v>87149.883161190824</v>
      </c>
      <c r="AZ103" s="604"/>
      <c r="BA103" s="254" t="s">
        <v>141</v>
      </c>
      <c r="BB103" s="137">
        <v>11102</v>
      </c>
      <c r="BC103" s="146">
        <v>5396</v>
      </c>
      <c r="BD103" s="146">
        <v>525616290</v>
      </c>
      <c r="BE103" s="147">
        <f t="shared" si="131"/>
        <v>0.11673842026696667</v>
      </c>
      <c r="BF103" s="147">
        <f t="shared" si="132"/>
        <v>0.48603855161232212</v>
      </c>
      <c r="BG103" s="141">
        <f t="shared" si="126"/>
        <v>97408.504447739062</v>
      </c>
      <c r="BH103" s="604"/>
      <c r="BI103" s="254" t="s">
        <v>141</v>
      </c>
      <c r="BJ103" s="137">
        <f t="shared" si="75"/>
        <v>511712</v>
      </c>
      <c r="BK103" s="146">
        <f t="shared" si="76"/>
        <v>317320</v>
      </c>
      <c r="BL103" s="146">
        <f t="shared" si="77"/>
        <v>24923509630</v>
      </c>
      <c r="BM103" s="147">
        <f t="shared" si="127"/>
        <v>0.24350321721681009</v>
      </c>
      <c r="BN103" s="147">
        <f>IFERROR(BK103/BJ103,"-")</f>
        <v>0.62011443937214683</v>
      </c>
      <c r="BO103" s="141">
        <f t="shared" si="133"/>
        <v>78543.771681583254</v>
      </c>
    </row>
    <row r="104" spans="2:67" s="82" customFormat="1">
      <c r="B104" s="608"/>
      <c r="C104" s="609"/>
      <c r="D104" s="604"/>
      <c r="E104" s="254" t="s">
        <v>142</v>
      </c>
      <c r="F104" s="137">
        <v>289</v>
      </c>
      <c r="G104" s="146">
        <v>160</v>
      </c>
      <c r="H104" s="146">
        <v>13762510</v>
      </c>
      <c r="I104" s="147">
        <f t="shared" si="113"/>
        <v>6.5493246009005315E-2</v>
      </c>
      <c r="J104" s="147">
        <f t="shared" si="73"/>
        <v>0.55363321799307963</v>
      </c>
      <c r="K104" s="173">
        <f t="shared" si="74"/>
        <v>86015.6875</v>
      </c>
      <c r="L104" s="604"/>
      <c r="M104" s="254" t="s">
        <v>142</v>
      </c>
      <c r="N104" s="137">
        <v>1119</v>
      </c>
      <c r="O104" s="146">
        <v>629</v>
      </c>
      <c r="P104" s="146">
        <v>64265830</v>
      </c>
      <c r="Q104" s="147">
        <f t="shared" si="114"/>
        <v>7.8399601146703232E-2</v>
      </c>
      <c r="R104" s="147">
        <f t="shared" si="115"/>
        <v>0.56210902591599643</v>
      </c>
      <c r="S104" s="141">
        <f t="shared" si="116"/>
        <v>102171.43084260731</v>
      </c>
      <c r="T104" s="604"/>
      <c r="U104" s="254" t="s">
        <v>142</v>
      </c>
      <c r="V104" s="137">
        <v>30482</v>
      </c>
      <c r="W104" s="146">
        <v>18314</v>
      </c>
      <c r="X104" s="146">
        <v>1446363080</v>
      </c>
      <c r="Y104" s="147">
        <f t="shared" si="117"/>
        <v>3.9567039709631421E-2</v>
      </c>
      <c r="Z104" s="147">
        <f t="shared" si="118"/>
        <v>0.60081359490847053</v>
      </c>
      <c r="AA104" s="141">
        <f t="shared" si="119"/>
        <v>78975.815223326412</v>
      </c>
      <c r="AB104" s="604"/>
      <c r="AC104" s="254" t="s">
        <v>142</v>
      </c>
      <c r="AD104" s="137">
        <v>39241</v>
      </c>
      <c r="AE104" s="146">
        <v>23330</v>
      </c>
      <c r="AF104" s="146">
        <v>1977195690</v>
      </c>
      <c r="AG104" s="147">
        <f t="shared" si="120"/>
        <v>5.798506257067939E-2</v>
      </c>
      <c r="AH104" s="147">
        <f t="shared" si="134"/>
        <v>0.5945312300909763</v>
      </c>
      <c r="AI104" s="141">
        <f t="shared" si="129"/>
        <v>84749.065152164592</v>
      </c>
      <c r="AJ104" s="604"/>
      <c r="AK104" s="254" t="s">
        <v>142</v>
      </c>
      <c r="AL104" s="137">
        <v>34035</v>
      </c>
      <c r="AM104" s="146">
        <v>18945</v>
      </c>
      <c r="AN104" s="146">
        <v>1719547330</v>
      </c>
      <c r="AO104" s="147">
        <f>IFERROR(AM104/$AJ$95,"-")</f>
        <v>7.2894261957621678E-2</v>
      </c>
      <c r="AP104" s="147">
        <f t="shared" si="122"/>
        <v>0.55663287791978844</v>
      </c>
      <c r="AQ104" s="141">
        <f t="shared" si="130"/>
        <v>90765.232515175507</v>
      </c>
      <c r="AR104" s="604"/>
      <c r="AS104" s="254" t="s">
        <v>142</v>
      </c>
      <c r="AT104" s="137">
        <v>19741</v>
      </c>
      <c r="AU104" s="146">
        <v>10361</v>
      </c>
      <c r="AV104" s="146">
        <v>982157590</v>
      </c>
      <c r="AW104" s="147">
        <f t="shared" si="123"/>
        <v>8.5378314682663936E-2</v>
      </c>
      <c r="AX104" s="147">
        <f t="shared" si="124"/>
        <v>0.52484676561471055</v>
      </c>
      <c r="AY104" s="141">
        <f t="shared" si="125"/>
        <v>94793.706205964671</v>
      </c>
      <c r="AZ104" s="604"/>
      <c r="BA104" s="254" t="s">
        <v>142</v>
      </c>
      <c r="BB104" s="137">
        <v>8305</v>
      </c>
      <c r="BC104" s="146">
        <v>4086</v>
      </c>
      <c r="BD104" s="146">
        <v>417998370</v>
      </c>
      <c r="BE104" s="147">
        <f t="shared" si="131"/>
        <v>8.8397551002747543E-2</v>
      </c>
      <c r="BF104" s="147">
        <f t="shared" si="132"/>
        <v>0.49199277543648406</v>
      </c>
      <c r="BG104" s="141">
        <f t="shared" si="126"/>
        <v>102300.13950073422</v>
      </c>
      <c r="BH104" s="604"/>
      <c r="BI104" s="254" t="s">
        <v>142</v>
      </c>
      <c r="BJ104" s="137">
        <f t="shared" si="75"/>
        <v>133212</v>
      </c>
      <c r="BK104" s="146">
        <f t="shared" si="76"/>
        <v>75825</v>
      </c>
      <c r="BL104" s="146">
        <f t="shared" si="77"/>
        <v>6621290400</v>
      </c>
      <c r="BM104" s="147">
        <f t="shared" si="127"/>
        <v>5.8186157334755531E-2</v>
      </c>
      <c r="BN104" s="147">
        <f t="shared" si="128"/>
        <v>0.56920547698405544</v>
      </c>
      <c r="BO104" s="141">
        <f t="shared" si="133"/>
        <v>87323.315529179032</v>
      </c>
    </row>
    <row r="105" spans="2:67" s="82" customFormat="1">
      <c r="B105" s="610"/>
      <c r="C105" s="611"/>
      <c r="D105" s="605"/>
      <c r="E105" s="251" t="s">
        <v>135</v>
      </c>
      <c r="F105" s="139">
        <v>238</v>
      </c>
      <c r="G105" s="150">
        <v>126</v>
      </c>
      <c r="H105" s="150">
        <v>12317840</v>
      </c>
      <c r="I105" s="151">
        <f t="shared" si="113"/>
        <v>5.1575931232091692E-2</v>
      </c>
      <c r="J105" s="151">
        <f t="shared" si="73"/>
        <v>0.52941176470588236</v>
      </c>
      <c r="K105" s="198">
        <f t="shared" si="74"/>
        <v>97760.634920634926</v>
      </c>
      <c r="L105" s="605"/>
      <c r="M105" s="251" t="s">
        <v>135</v>
      </c>
      <c r="N105" s="139">
        <v>588</v>
      </c>
      <c r="O105" s="150">
        <v>301</v>
      </c>
      <c r="P105" s="150">
        <v>31744560</v>
      </c>
      <c r="Q105" s="151">
        <f t="shared" si="114"/>
        <v>3.7517138227595663E-2</v>
      </c>
      <c r="R105" s="151">
        <f t="shared" si="115"/>
        <v>0.51190476190476186</v>
      </c>
      <c r="S105" s="143">
        <f t="shared" si="116"/>
        <v>105463.65448504983</v>
      </c>
      <c r="T105" s="605"/>
      <c r="U105" s="251" t="s">
        <v>135</v>
      </c>
      <c r="V105" s="139">
        <v>40190</v>
      </c>
      <c r="W105" s="150">
        <v>21856</v>
      </c>
      <c r="X105" s="150">
        <v>1436265950</v>
      </c>
      <c r="Y105" s="151">
        <f t="shared" si="117"/>
        <v>4.7219461608261674E-2</v>
      </c>
      <c r="Z105" s="151">
        <f t="shared" si="118"/>
        <v>0.54381686986812638</v>
      </c>
      <c r="AA105" s="143">
        <f t="shared" si="119"/>
        <v>65714.950128111275</v>
      </c>
      <c r="AB105" s="605"/>
      <c r="AC105" s="251" t="s">
        <v>135</v>
      </c>
      <c r="AD105" s="139">
        <v>25096</v>
      </c>
      <c r="AE105" s="150">
        <v>13544</v>
      </c>
      <c r="AF105" s="150">
        <v>1118023020</v>
      </c>
      <c r="AG105" s="151">
        <f t="shared" si="120"/>
        <v>3.3662652698554722E-2</v>
      </c>
      <c r="AH105" s="151">
        <f t="shared" si="134"/>
        <v>0.53968759961746893</v>
      </c>
      <c r="AI105" s="143">
        <f t="shared" si="129"/>
        <v>82547.476373301834</v>
      </c>
      <c r="AJ105" s="605"/>
      <c r="AK105" s="251" t="s">
        <v>135</v>
      </c>
      <c r="AL105" s="139">
        <v>13923</v>
      </c>
      <c r="AM105" s="150">
        <v>6675</v>
      </c>
      <c r="AN105" s="150">
        <v>660784220</v>
      </c>
      <c r="AO105" s="151">
        <f>IFERROR(AM105/$AJ$95,"-")</f>
        <v>2.5683251441917375E-2</v>
      </c>
      <c r="AP105" s="151">
        <f t="shared" si="122"/>
        <v>0.47942253824606768</v>
      </c>
      <c r="AQ105" s="143">
        <f t="shared" si="130"/>
        <v>98993.89063670412</v>
      </c>
      <c r="AR105" s="605"/>
      <c r="AS105" s="251" t="s">
        <v>135</v>
      </c>
      <c r="AT105" s="139">
        <v>7209</v>
      </c>
      <c r="AU105" s="150">
        <v>3170</v>
      </c>
      <c r="AV105" s="150">
        <v>392019150</v>
      </c>
      <c r="AW105" s="151">
        <f t="shared" si="123"/>
        <v>2.6121924287621338E-2</v>
      </c>
      <c r="AX105" s="151">
        <f t="shared" si="124"/>
        <v>0.43972811763073938</v>
      </c>
      <c r="AY105" s="143">
        <f t="shared" si="125"/>
        <v>123665.34700315457</v>
      </c>
      <c r="AZ105" s="605"/>
      <c r="BA105" s="251" t="s">
        <v>135</v>
      </c>
      <c r="BB105" s="139">
        <v>3769</v>
      </c>
      <c r="BC105" s="150">
        <v>1618</v>
      </c>
      <c r="BD105" s="150">
        <v>211540520</v>
      </c>
      <c r="BE105" s="151">
        <f t="shared" si="131"/>
        <v>3.5004218679012614E-2</v>
      </c>
      <c r="BF105" s="151">
        <f t="shared" si="132"/>
        <v>0.42929158928097638</v>
      </c>
      <c r="BG105" s="143">
        <f t="shared" si="126"/>
        <v>130741.97775030903</v>
      </c>
      <c r="BH105" s="605"/>
      <c r="BI105" s="251" t="s">
        <v>135</v>
      </c>
      <c r="BJ105" s="139">
        <f t="shared" si="75"/>
        <v>91013</v>
      </c>
      <c r="BK105" s="150">
        <f t="shared" si="76"/>
        <v>47290</v>
      </c>
      <c r="BL105" s="150">
        <f t="shared" si="77"/>
        <v>3862695260</v>
      </c>
      <c r="BM105" s="151">
        <f t="shared" si="127"/>
        <v>3.6289131293908199E-2</v>
      </c>
      <c r="BN105" s="151">
        <f t="shared" si="128"/>
        <v>0.51959610165580739</v>
      </c>
      <c r="BO105" s="143">
        <f t="shared" si="133"/>
        <v>81681.016282512166</v>
      </c>
    </row>
    <row r="106" spans="2:67" s="82" customFormat="1">
      <c r="D106" s="83"/>
      <c r="E106" s="85"/>
      <c r="K106" s="192"/>
      <c r="L106" s="193"/>
      <c r="M106" s="85"/>
      <c r="T106" s="83"/>
      <c r="U106" s="85"/>
      <c r="AB106" s="83"/>
      <c r="AC106" s="85"/>
      <c r="AJ106" s="83"/>
      <c r="AK106" s="85"/>
      <c r="AR106" s="83"/>
      <c r="AS106" s="85"/>
      <c r="AZ106" s="83"/>
      <c r="BA106" s="85"/>
      <c r="BH106" s="83"/>
      <c r="BI106" s="85"/>
    </row>
  </sheetData>
  <mergeCells count="155">
    <mergeCell ref="AJ3:AQ3"/>
    <mergeCell ref="AR3:AY3"/>
    <mergeCell ref="AZ3:BG3"/>
    <mergeCell ref="BH3:BO3"/>
    <mergeCell ref="B7:B17"/>
    <mergeCell ref="C7:C17"/>
    <mergeCell ref="D7:D17"/>
    <mergeCell ref="L7:L17"/>
    <mergeCell ref="T7:T17"/>
    <mergeCell ref="AB7:AB17"/>
    <mergeCell ref="B3:B6"/>
    <mergeCell ref="C3:C6"/>
    <mergeCell ref="D3:K3"/>
    <mergeCell ref="L3:S3"/>
    <mergeCell ref="T3:AA3"/>
    <mergeCell ref="AB3:AI3"/>
    <mergeCell ref="AJ7:AJ17"/>
    <mergeCell ref="AR7:AR17"/>
    <mergeCell ref="AZ7:AZ17"/>
    <mergeCell ref="BH7:BH17"/>
    <mergeCell ref="F5:F6"/>
    <mergeCell ref="G5:G6"/>
    <mergeCell ref="H5:H6"/>
    <mergeCell ref="I5:J5"/>
    <mergeCell ref="BH18:BH28"/>
    <mergeCell ref="B29:B39"/>
    <mergeCell ref="C29:C39"/>
    <mergeCell ref="D29:D39"/>
    <mergeCell ref="L29:L39"/>
    <mergeCell ref="T29:T39"/>
    <mergeCell ref="AB29:AB39"/>
    <mergeCell ref="AJ29:AJ39"/>
    <mergeCell ref="AR29:AR39"/>
    <mergeCell ref="AZ29:AZ39"/>
    <mergeCell ref="BH29:BH39"/>
    <mergeCell ref="B18:B28"/>
    <mergeCell ref="C18:C28"/>
    <mergeCell ref="D18:D28"/>
    <mergeCell ref="L18:L28"/>
    <mergeCell ref="T18:T28"/>
    <mergeCell ref="AB18:AB28"/>
    <mergeCell ref="AJ18:AJ28"/>
    <mergeCell ref="AR18:AR28"/>
    <mergeCell ref="AZ18:AZ28"/>
    <mergeCell ref="BH40:BH50"/>
    <mergeCell ref="B51:B61"/>
    <mergeCell ref="C51:C61"/>
    <mergeCell ref="D51:D61"/>
    <mergeCell ref="L51:L61"/>
    <mergeCell ref="T51:T61"/>
    <mergeCell ref="AB51:AB61"/>
    <mergeCell ref="AJ51:AJ61"/>
    <mergeCell ref="AR51:AR61"/>
    <mergeCell ref="AZ51:AZ61"/>
    <mergeCell ref="BH51:BH61"/>
    <mergeCell ref="B40:B50"/>
    <mergeCell ref="C40:C50"/>
    <mergeCell ref="D40:D50"/>
    <mergeCell ref="L40:L50"/>
    <mergeCell ref="T40:T50"/>
    <mergeCell ref="AB40:AB50"/>
    <mergeCell ref="AJ40:AJ50"/>
    <mergeCell ref="AR40:AR50"/>
    <mergeCell ref="AZ40:AZ50"/>
    <mergeCell ref="BH62:BH72"/>
    <mergeCell ref="B73:B83"/>
    <mergeCell ref="C73:C83"/>
    <mergeCell ref="D73:D83"/>
    <mergeCell ref="L73:L83"/>
    <mergeCell ref="T73:T83"/>
    <mergeCell ref="AB73:AB83"/>
    <mergeCell ref="AJ73:AJ83"/>
    <mergeCell ref="AR73:AR83"/>
    <mergeCell ref="AZ73:AZ83"/>
    <mergeCell ref="BH73:BH83"/>
    <mergeCell ref="B62:B72"/>
    <mergeCell ref="C62:C72"/>
    <mergeCell ref="D62:D72"/>
    <mergeCell ref="L62:L72"/>
    <mergeCell ref="T62:T72"/>
    <mergeCell ref="AB62:AB72"/>
    <mergeCell ref="AJ62:AJ72"/>
    <mergeCell ref="AR62:AR72"/>
    <mergeCell ref="AZ62:AZ72"/>
    <mergeCell ref="BH95:BH105"/>
    <mergeCell ref="B95:C105"/>
    <mergeCell ref="D95:D105"/>
    <mergeCell ref="L95:L105"/>
    <mergeCell ref="T95:T105"/>
    <mergeCell ref="AB95:AB105"/>
    <mergeCell ref="AJ95:AJ105"/>
    <mergeCell ref="BH84:BH94"/>
    <mergeCell ref="B84:B94"/>
    <mergeCell ref="C84:C94"/>
    <mergeCell ref="D84:D94"/>
    <mergeCell ref="L84:L94"/>
    <mergeCell ref="T84:T94"/>
    <mergeCell ref="AB84:AB94"/>
    <mergeCell ref="AJ84:AJ94"/>
    <mergeCell ref="AR84:AR94"/>
    <mergeCell ref="AZ84:AZ94"/>
    <mergeCell ref="AR95:AR105"/>
    <mergeCell ref="AZ95:AZ105"/>
    <mergeCell ref="AU5:AU6"/>
    <mergeCell ref="AV5:AV6"/>
    <mergeCell ref="T5:T6"/>
    <mergeCell ref="AB5:AB6"/>
    <mergeCell ref="AJ5:AJ6"/>
    <mergeCell ref="AR5:AR6"/>
    <mergeCell ref="AZ5:AZ6"/>
    <mergeCell ref="BJ5:BJ6"/>
    <mergeCell ref="AK4:AK6"/>
    <mergeCell ref="AC4:AC6"/>
    <mergeCell ref="V5:V6"/>
    <mergeCell ref="W5:W6"/>
    <mergeCell ref="X5:X6"/>
    <mergeCell ref="Y5:Z5"/>
    <mergeCell ref="AA5:AA6"/>
    <mergeCell ref="U4:U6"/>
    <mergeCell ref="BK5:BK6"/>
    <mergeCell ref="BL5:BL6"/>
    <mergeCell ref="BM5:BN5"/>
    <mergeCell ref="BO5:BO6"/>
    <mergeCell ref="AW5:AX5"/>
    <mergeCell ref="AY5:AY6"/>
    <mergeCell ref="BB5:BB6"/>
    <mergeCell ref="BC5:BC6"/>
    <mergeCell ref="BD5:BD6"/>
    <mergeCell ref="BE5:BF5"/>
    <mergeCell ref="BG5:BG6"/>
    <mergeCell ref="BA4:BA6"/>
    <mergeCell ref="BI4:BI6"/>
    <mergeCell ref="BH5:BH6"/>
    <mergeCell ref="D5:D6"/>
    <mergeCell ref="L5:L6"/>
    <mergeCell ref="E4:E6"/>
    <mergeCell ref="M4:M6"/>
    <mergeCell ref="AM5:AM6"/>
    <mergeCell ref="AN5:AN6"/>
    <mergeCell ref="AO5:AP5"/>
    <mergeCell ref="AQ5:AQ6"/>
    <mergeCell ref="AT5:AT6"/>
    <mergeCell ref="AD5:AD6"/>
    <mergeCell ref="AE5:AE6"/>
    <mergeCell ref="AF5:AF6"/>
    <mergeCell ref="AG5:AH5"/>
    <mergeCell ref="AI5:AI6"/>
    <mergeCell ref="AL5:AL6"/>
    <mergeCell ref="K5:K6"/>
    <mergeCell ref="N5:N6"/>
    <mergeCell ref="O5:O6"/>
    <mergeCell ref="P5:P6"/>
    <mergeCell ref="Q5:R5"/>
    <mergeCell ref="AS4:AS6"/>
    <mergeCell ref="S5:S6"/>
  </mergeCells>
  <phoneticPr fontId="4"/>
  <pageMargins left="0.70866141732283472" right="0.43307086614173229" top="0.74803149606299213" bottom="0.74803149606299213" header="0.31496062992125984" footer="0.31496062992125984"/>
  <pageSetup paperSize="8" scale="70" pageOrder="overThenDown" orientation="landscape" r:id="rId1"/>
  <headerFooter scaleWithDoc="0" alignWithMargins="0">
    <oddHeader>&amp;R&amp;"ＭＳ 明朝,標準"&amp;9 2-5.歯科医療費の状況</oddHeader>
  </headerFooter>
  <rowBreaks count="1" manualBreakCount="1">
    <brk id="72" max="66" man="1"/>
  </rowBreaks>
  <colBreaks count="2" manualBreakCount="2">
    <brk id="27" max="105" man="1"/>
    <brk id="51" max="105" man="1"/>
  </colBreaks>
  <ignoredErrors>
    <ignoredError sqref="D7 I7:L7 Q7:T7 Y7:AB7 AG7:AJ7 AO7:AR7 AW7:AZ7 BE7:BG7 BJ7:BL7 I8:K8 Q8:S8 Y8:AA8 AG8:AI8 AO8:AQ8 AW8:AY8 BE8:BG8 BJ8:BL8 BZ8:BZ15 I9:K9 Q9:S9 Y9:AA9 AG9:AI9 AO9:AQ9 AW9:AY9 BE9:BG9 BJ9:BL9 I10:K10 Q10:S10 Y10:AA10 AG10:AI10 AO10:AQ10 AW10:AY10 BE10:BG10 BJ10:BL10 I11:K11 Q11:S11 Y11:AA11 AG11:AI11 AO11:AQ11 AW11:AY11 BE11:BG11 BJ11:BL11 I12:K12 Q12:S12 Y12:AA12 AG12:AI12 AO12:AQ12 AW12:AY12 BE12:BG12 BJ12:BL12 I13:K13 Q13:S13 Y13:AA13 AG13:AI13 AO13:AQ13 AW13:AY13 BE13:BG13 BJ13:BL13 I14:K14 Q14:S14 Y14:AA14 AG14:AI14 AO14:AQ14 AW14:AY14 BE14:BG14 BJ14:BL14 I15:K15 Q15:S15 Y15:AA15 AG15:AI15 AO15:AQ15 AW15:AY15 BE15:BG15 BJ15:BL15 I16:K16 Q16:S16 Y16:AA16 AG16:AI16 AO16:AQ16 AW16:AY16 BE16:BG16 BJ16:BL16 I17:K17 Q17:S17 Y17:AA17 AG17:AI17 AO17:AQ17 AW17:AY17 BE17:BG17 BJ17:BL17 D18 I18:L18 Q18:T18 Y18:AB18 AG18:AJ18 AO18:AR18 AW18:AZ18 BE18:BG18 BJ18:BL18 I19:K19 Q19:S19 Y19:AA19 AG19:AI19 AO19:AQ19 AW19:AY19 BE19:BG19 BJ19:BL19 I20:K20 Q20:S20 Y20:AA20 AG20:AI20 AO20:AQ20 AW20:AY20 BE20:BG20 BJ20:BL20 I21:K21 Q21:S21 Y21:AA21 AG21:AI21 AO21:AQ21 AW21:AY21 BE21:BG21 BJ21:BL21 I22:K22 Q22:S22 Y22:AA22 AG22:AI22 AO22:AQ22 AW22:AY22 BE22:BG22 BJ22:BL22 I23:K23 Q23:S23 Y23:AA23 AG23:AI23 AO23:AQ23 AW23:AY23 BE23:BG23 BJ23:BL23 I24:K24 Q24:S24 Y24:AA24 AG24:AI24 AO24:AQ24 AW24:AY24 BE24:BG24 BJ24:BL24 I25:K25 Q25:S25 Y25:AA25 AG25:AI25 AO25:AQ25 AW25:AY25 BE25:BG25 BJ25:BL25 I26:K26 Q26:S26 Y26:AA26 AG26:AI26 AO26:AQ26 AW26:AY26 BE26:BG26 BJ26:BL26 I27:K27 Q27:S27 Y27:AA27 AG27:AI27 AO27:AQ27 AW27:AY27 BE27:BG27 BJ27:BL27 I28:K28 Q28:S28 Y28:AA28 AG28:AI28 AO28:AQ28 AW28:AY28 BE28:BG28 BJ28:BL28 D29 I29:L29 Q29:T29 Y29:AB29 AG29:AJ29 AO29:AR29 AW29:AZ29 BE29:BG29 BJ29:BL29 I30:K30 Q30:S30 Y30:AA30 AG30:AI30 AO30:AQ30 AW30:AY30 BE30:BG30 BJ30:BL30 I31:K31 Q31:S31 Y31:AA31 AG31:AI31 AO31:AQ31 AW31:AY31 BE31:BG31 BJ31:BL31 I32:K32 Q32:S32 Y32:AA32 AG32:AI32 AO32:AQ32 AW32:AY32 BE32:BG32 BJ32:BL32 I33:K33 Q33:S33 Y33:AA33 AG33:AI33 AO33:AQ33 AW33:AY33 BE33:BG33 BJ33:BL33 I34:K34 Q34:S34 Y34:AA34 AG34:AI34 AO34:AQ34 AW34:AY34 BE34:BG34 BJ34:BL34 I35:K35 Q35:S35 Y35:AA35 AG35:AI35 AO35:AQ35 AW35:AY35 BE35:BG35 BJ35:BL35 I36:K36 Q36:S36 Y36:AA36 AG36:AI36 AO36:AQ36 AW36:AY36 BE36:BG36 BJ36:BL36 I37:K37 Q37:S37 Y37:AA37 AG37:AI37 AO37:AQ37 AW37:AY37 BE37:BG37 BJ37:BL37 I38:K38 Q38:S38 Y38:AA38 AG38:AI38 AO38:AQ38 AW38:AY38 BE38:BG38 BJ38:BL38 I39:K39 Q39:S39 Y39:AA39 AG39:AI39 AO39:AQ39 AW39:AY39 BE39:BG39 BJ39:BL39 D40 I40:L40 Q40:T40 Y40:AB40 AG40:AJ40 AO40:AR40 AW40:AZ40 BE40:BG40 BJ40:BL40 I41:K41 Q41:S41 Y41:AA41 AG41:AI41 AO41:AQ41 AW41:AY41 BE41:BG41 BJ41:BL41 I42:K42 Q42:S42 Y42:AA42 AG42:AI42 AO42:AQ42 AW42:AY42 BE42:BG42 BJ42:BL42 I43:K43 Q43:S43 Y43:AA43 AG43:AI43 AO43:AQ43 AW43:AY43 BE43:BG43 BJ43:BL43 I44:K44 Q44:S44 Y44:AA44 AG44:AI44 AO44:AQ44 AW44:AY44 BE44:BG44 BJ44:BL44 I45:K45 Q45:S45 Y45:AA45 AG45:AI45 AO45:AQ45 AW45:AY45 BE45:BG45 BJ45:BL45 I46:K46 Q46:S46 Y46:AA46 AG46:AI46 AO46:AQ46 AW46:AY46 BE46:BG46 BJ46:BL46 I47:K47 Q47:S47 Y47:AA47 AG47:AI47 AO47:AQ47 AW47:AY47 BE47:BG47 BJ47:BL47 I48:K48 Q48:S48 Y48:AA48 AG48:AI48 AO48:AQ48 AW48:AY48 BE48:BG48 BJ48:BL48 I49:K49 Q49:S49 Y49:AA49 AG49:AI49 AO49:AQ49 AW49:AY49 BE49:BG49 BJ49:BL49 I50:K50 Q50:S50 Y50:AA50 AG50:AI50 AO50:AQ50 AW50:AY50 BE50:BG50 BJ50:BL50 D51 I51:L51 Q51:T51 Y51:AB51 AG51:AJ51 AO51:AR51 AW51:AZ51 BE51:BG51 BJ51:BL51 I52:K52 Q52:S52 Y52:AA52 AG52:AI52 AO52:AQ52 AW52:AY52 BE52:BG52 BJ52:BL52 I53:K53 Q53:S53 Y53:AA53 AG53:AI53 AO53:AQ53 AW53:AY53 BE53:BG53 BJ53:BL53 I54:K54 Q54:S54 Y54:AA54 AG54:AI54 AO54:AQ54 AW54:AY54 BE54:BG54 BJ54:BL54 I55:K55 Q55:S55 Y55:AA55 AG55:AI55 AO55:AQ55 AW55:AY55 BE55:BG55 BJ55:BL55 I56:K56 Q56:S56 Y56:AA56 AG56:AI56 AO56:AQ56 AW56:AY56 BE56:BG56 BJ56:BL56 I57:K57 Q57:S57 Y57:AA57 AG57:AI57 AO57:AQ57 AW57:AY57 BE57:BG57 BJ57:BL57 I58:K58 Q58:S58 Y58:AA58 AG58:AI58 AO58:AQ58 AW58:AY58 BE58:BG58 BJ58:BL58 I59:K59 Q59:S59 Y59:AA59 AG59:AI59 AO59:AQ59 AW59:AY59 BE59:BG59 BJ59:BL59 I60:K60 Q60:S60 Y60:AA60 AG60:AI60 AO60:AQ60 AW60:AY60 BE60:BG60 BJ60:BL60 I61:K61 Q61:S61 Y61:AA61 AG61:AI61 AO61:AQ61 AW61:AY61 BE61:BG61 BJ61:BL61 D62 I62:L62 Q62:T62 Y62:AB62 AG62:AJ62 AO62:AR62 AW62:AZ62 BE62:BG62 BJ62:BL62 I63:K63 Q63:S63 Y63:AA63 AG63:AI63 AO63:AQ63 AW63:AY63 BE63:BG63 BJ63:BL63 I64:K64 Q64:S64 Y64:AA64 AG64:AI64 AO64:AQ64 AW64:AY64 BE64:BG64 BJ64:BL64 I65:K65 Q65:S65 Y65:AA65 AG65:AI65 AO65:AQ65 AW65:AY65 BE65:BG65 BJ65:BL65 I66:K66 Q66:S66 Y66:AA66 AG66:AI66 AO66:AQ66 AW66:AY66 BE66:BG66 BJ66:BL66 I67:K67 Q67:S67 Y67:AA67 AG67:AI67 AO67:AQ67 AW67:AY67 BE67:BG67 BJ67:BL67 I68:K68 Q68:S68 Y68:AA68 AG68:AI68 AO68:AQ68 AW68:AY68 BE68:BG68 BJ68:BL68 I69:K69 Q69:S69 Y69:AA69 AG69:AI69 AO69:AQ69 AW69:AY69 BE69:BG69 BJ69:BL69 I70:K70 Q70:S70 Y70:AA70 AG70:AI70 AO70:AQ70 AW70:AY70 BE70:BG70 BJ70:BL70 I71:K71 Q71:S71 Y71:AA71 AG71:AI71 AO71:AQ71 AW71:AY71 BE71:BG71 BJ71:BL71 I72:K72 Q72:S72 Y72:AA72 AG72:AI72 AO72:AQ72 AW72:AY72 BE72:BG72 BJ72:BL72 D73 I73:L73 Q73:T73 Y73:AB73 AG73:AJ73 AO73:AR73 AW73:AZ73 BE73:BG73 BJ73:BL73 I74:K74 Q74:S74 Y74:AA74 AG74:AI74 AO74:AQ74 AW74:AY74 BE74:BG74 BJ74:BL74 I75:K75 Q75:S75 Y75:AA75 AG75:AI75 AO75:AQ75 AW75:AY75 BE75:BG75 BJ75:BL75 I76:K76 Q76:S76 Y76:AA76 AG76:AI76 AO76:AQ76 AW76:AY76 BE76:BG76 BJ76:BL76 I77:K77 Q77:S77 Y77:AA77 AG77:AI77 AO77:AQ77 AW77:AY77 BE77:BG77 BJ77:BL77 I78:K78 Q78:S78 Y78:AA78 AG78:AI78 AO78:AQ78 AW78:AY78 BE78:BG78 BJ78:BL78 I79:K79 Q79:S79 Y79:AA79 AG79:AI79 AO79:AQ79 AW79:AY79 BE79:BG79 BJ79:BL79 I80:K80 Q80:S80 Y80:AA80 AG80:AI80 AO80:AQ80 AW80:AY80 BE80:BG80 BJ80:BL80 I81:K81 Q81:S81 Y81:AA81 AG81:AI81 AO81:AQ81 AW81:AY81 BE81:BG81 BJ81:BL81 I82:K82 Q82:S82 Y82:AA82 AG82:AI82 AO82:AQ82 AW82:AY82 BE82:BG82 BJ82:BL82 I83:K83 Q83:S83 Y83:AA83 AG83:AI83 AO83:AQ83 AW83:AY83 BE83:BG83 BJ83:BL83 D84 I84:L84 Q84:T84 Y84:AB84 AG84:AJ84 AO84:AR84 AW84:AZ84 BE84:BG84 BJ84:BL84 I85:K85 Q85:S85 Y85:AA85 AG85:AI85 AO85:AQ85 AW85:AY85 BE85:BG85 BJ85:BL85 I86:K86 Q86:S86 Y86:AA86 AG86:AI86 AO86:AQ86 AW86:AY86 BE86:BG86 BJ86:BL86 I87:K87 Q87:S87 Y87:AA87 AG87:AI87 AO87:AQ87 AW87:AY87 BE87:BG87 BJ87:BL87 I88:K88 Q88:S88 Y88:AA88 AG88:AI88 AO88:AQ88 AW88:AY88 BE88:BG88 BJ88:BL88 I89:K89 Q89:S89 Y89:AA89 AG89:AI89 AO89:AQ89 AW89:AY89 BE89:BG89 BJ89:BL89 I90:K90 Q90:S90 Y90:AA90 AG90:AI90 AO90:AQ90 AW90:AY90 BE90:BG90 BJ90:BL90 I91:K91 Q91:S91 Y91:AA91 AG91:AI91 AO91:AQ91 AW91:AY91 BE91:BG91 BJ91:BL91 I92:K92 Q92:S92 Y92:AA92 AG92:AI92 AO92:AQ92 AW92:AY92 BE92:BG92 BJ92:BL92 I93:K93 Q93:S93 Y93:AA93 AG93:AI93 AO93:AQ93 AW93:AY93 BE93:BG93 BJ93:BL93 I94:K94 Q94:S94 Y94:AA94 AG94:AI94 AO94:AQ94 AW94:AY94 BE94:BG94 BJ94:BL94 D95 I95:L95 Q95:T95 Y95:AB95 AG95:AJ95 AO95:AR95 AW95:AZ95 BE95:BG95 BJ95:BL95 I96:K96 Q96:S96 Y96:AA96 AG96:AI96 AO96:AQ96 AW96:AY96 BE96:BG96 BJ96:BL96 I97:K97 Q97:S97 Y97:AA97 AG97:AI97 AO97:AQ97 AW97:AY97 BE97:BG97 BJ97:BL97 I98:K98 Q98:S98 Y98:AA98 AG98:AI98 AO98:AQ98 AW98:AY98 BE98:BG98 BJ98:BL98 I99:K99 Q99:S99 Y99:AA99 AG99:AI99 AO99:AQ99 AW99:AY99 BE99:BG99 BJ99:BL99 I100:K100 Q100:S100 Y100:AA100 AG100:AI100 AO100:AQ100 AW100:AY100 BE100:BG100 BJ100:BL100 I101:K101 Q101:S101 Y101:AA101 AG101:AI101 AO101:AQ101 AW101:AY101 BE101:BG101 BJ101:BL101 I102:K102 Q102:S102 Y102:AA102 AG102:AI102 AO102:AQ102 AW102:AY102 BE102:BG102 BJ102:BL102 I103:K103 Q103:S103 Y103:AA103 AG103:AI103 AO103:AQ103 AW103:AY103 BE103:BG103 BJ103:BL103 I104:K104 Q104:S104 Y104:AA104 AG104:AI104 AO104:AQ104 AW104:AY104 BE104:BG104 BJ104:BL104 I105:K105 Q105:S105 Y105:AA105 AG105:AI105 AO105:AQ105 AW105:AY105 BE105:BG105 BJ105:BL105" emptyCellReference="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B1:BZ832"/>
  <sheetViews>
    <sheetView showGridLines="0" zoomScaleNormal="100" zoomScaleSheetLayoutView="100" workbookViewId="0"/>
  </sheetViews>
  <sheetFormatPr defaultColWidth="9" defaultRowHeight="13.5"/>
  <cols>
    <col min="1" max="1" width="4.625" style="80" customWidth="1"/>
    <col min="2" max="2" width="3.25" style="80" customWidth="1"/>
    <col min="3" max="3" width="17.625" style="80" customWidth="1"/>
    <col min="4" max="4" width="9.125" style="83" customWidth="1"/>
    <col min="5" max="5" width="14.75" style="84" customWidth="1"/>
    <col min="6" max="6" width="8.625" style="80" customWidth="1"/>
    <col min="7" max="7" width="15.75" style="80" customWidth="1"/>
    <col min="8" max="8" width="9.125" style="80" customWidth="1"/>
    <col min="9" max="9" width="9" style="80" customWidth="1"/>
    <col min="10" max="10" width="8.625" style="80" customWidth="1"/>
    <col min="11" max="11" width="9" style="80" customWidth="1"/>
    <col min="12" max="12" width="9.125" style="202" customWidth="1"/>
    <col min="13" max="13" width="14.75" style="84" customWidth="1"/>
    <col min="14" max="14" width="8.625" style="80" customWidth="1"/>
    <col min="15" max="15" width="15.75" style="80" customWidth="1"/>
    <col min="16" max="16" width="9.125" style="80" customWidth="1"/>
    <col min="17" max="17" width="9" style="80" customWidth="1"/>
    <col min="18" max="18" width="8.625" style="80" customWidth="1"/>
    <col min="19" max="19" width="9" style="80" customWidth="1"/>
    <col min="20" max="20" width="9.125" style="83" customWidth="1"/>
    <col min="21" max="21" width="14.75" style="84" customWidth="1"/>
    <col min="22" max="22" width="8.625" style="80" customWidth="1"/>
    <col min="23" max="23" width="15.75" style="80" customWidth="1"/>
    <col min="24" max="24" width="9.125" style="80" customWidth="1"/>
    <col min="25" max="25" width="9" style="80" customWidth="1"/>
    <col min="26" max="26" width="8.625" style="80" customWidth="1"/>
    <col min="27" max="27" width="9" style="80" customWidth="1"/>
    <col min="28" max="28" width="9.125" style="83" customWidth="1"/>
    <col min="29" max="29" width="14.75" style="84" customWidth="1"/>
    <col min="30" max="30" width="8.625" style="80" customWidth="1"/>
    <col min="31" max="31" width="15.75" style="80" customWidth="1"/>
    <col min="32" max="32" width="9.125" style="80" customWidth="1"/>
    <col min="33" max="33" width="9" style="80" customWidth="1"/>
    <col min="34" max="34" width="8.625" style="80" customWidth="1"/>
    <col min="35" max="35" width="9" style="80" customWidth="1"/>
    <col min="36" max="36" width="9.125" style="83" customWidth="1"/>
    <col min="37" max="37" width="14.75" style="84" customWidth="1"/>
    <col min="38" max="38" width="8.625" style="80" customWidth="1"/>
    <col min="39" max="39" width="15.75" style="80" customWidth="1"/>
    <col min="40" max="40" width="9.125" style="80" customWidth="1"/>
    <col min="41" max="41" width="9" style="80" customWidth="1"/>
    <col min="42" max="42" width="8.625" style="80" customWidth="1"/>
    <col min="43" max="43" width="9" style="80" customWidth="1"/>
    <col min="44" max="44" width="9.125" style="83" customWidth="1"/>
    <col min="45" max="45" width="14.75" style="84" customWidth="1"/>
    <col min="46" max="46" width="8.625" style="80" customWidth="1"/>
    <col min="47" max="47" width="15.75" style="80" customWidth="1"/>
    <col min="48" max="48" width="9.125" style="80" customWidth="1"/>
    <col min="49" max="49" width="9" style="80" customWidth="1"/>
    <col min="50" max="50" width="8.625" style="80" customWidth="1"/>
    <col min="51" max="51" width="9" style="80" customWidth="1"/>
    <col min="52" max="52" width="9.125" style="202" customWidth="1"/>
    <col min="53" max="53" width="14.75" style="84" customWidth="1"/>
    <col min="54" max="54" width="8.625" style="80" customWidth="1"/>
    <col min="55" max="55" width="15.75" style="80" customWidth="1"/>
    <col min="56" max="56" width="9.125" style="80" customWidth="1"/>
    <col min="57" max="57" width="9" style="80" customWidth="1"/>
    <col min="58" max="58" width="8.625" style="80" customWidth="1"/>
    <col min="59" max="59" width="9" style="80" customWidth="1"/>
    <col min="60" max="60" width="9.125" style="202" customWidth="1"/>
    <col min="61" max="61" width="14.75" style="84" customWidth="1"/>
    <col min="62" max="62" width="8.625" style="80" customWidth="1"/>
    <col min="63" max="63" width="15.75" style="80" customWidth="1"/>
    <col min="64" max="64" width="9.125" style="80" customWidth="1"/>
    <col min="65" max="65" width="9" style="80" customWidth="1"/>
    <col min="66" max="66" width="8.625" style="80" customWidth="1"/>
    <col min="67" max="67" width="9" style="80" customWidth="1"/>
    <col min="68" max="69" width="9" style="80"/>
    <col min="70" max="70" width="14.25" style="80" customWidth="1"/>
    <col min="71" max="78" width="12.25" style="80" customWidth="1"/>
    <col min="79" max="16384" width="9" style="80"/>
  </cols>
  <sheetData>
    <row r="1" spans="2:78" ht="16.5" customHeight="1">
      <c r="B1" s="81" t="s">
        <v>240</v>
      </c>
      <c r="C1" s="81"/>
      <c r="D1" s="81"/>
    </row>
    <row r="2" spans="2:78" ht="16.5" customHeight="1">
      <c r="B2" s="80" t="s">
        <v>241</v>
      </c>
      <c r="AJ2" s="205"/>
      <c r="AK2" s="206"/>
      <c r="AL2" s="207"/>
      <c r="AM2" s="207"/>
      <c r="AN2" s="207"/>
      <c r="AO2" s="207"/>
      <c r="AP2" s="207"/>
      <c r="AQ2" s="207"/>
      <c r="AR2" s="205"/>
      <c r="AS2" s="206"/>
      <c r="AT2" s="207"/>
      <c r="AU2" s="207"/>
      <c r="AV2" s="207"/>
      <c r="AW2" s="207"/>
      <c r="AX2" s="207"/>
      <c r="AY2" s="207"/>
      <c r="AZ2" s="205"/>
      <c r="BA2" s="206"/>
      <c r="BB2" s="207"/>
      <c r="BC2" s="207"/>
      <c r="BD2" s="207"/>
      <c r="BE2" s="207"/>
      <c r="BF2" s="207"/>
      <c r="BG2" s="207"/>
      <c r="BH2" s="205"/>
      <c r="BI2" s="206"/>
      <c r="BJ2" s="207"/>
      <c r="BK2" s="207"/>
      <c r="BL2" s="207"/>
      <c r="BM2" s="207"/>
      <c r="BN2" s="207"/>
      <c r="BO2" s="207"/>
    </row>
    <row r="3" spans="2:78">
      <c r="B3" s="633"/>
      <c r="C3" s="628" t="s">
        <v>94</v>
      </c>
      <c r="D3" s="621" t="s">
        <v>145</v>
      </c>
      <c r="E3" s="621"/>
      <c r="F3" s="621"/>
      <c r="G3" s="621"/>
      <c r="H3" s="621"/>
      <c r="I3" s="621"/>
      <c r="J3" s="621"/>
      <c r="K3" s="622"/>
      <c r="L3" s="631" t="s">
        <v>146</v>
      </c>
      <c r="M3" s="621"/>
      <c r="N3" s="621"/>
      <c r="O3" s="621"/>
      <c r="P3" s="621"/>
      <c r="Q3" s="621"/>
      <c r="R3" s="621"/>
      <c r="S3" s="622"/>
      <c r="T3" s="621" t="s">
        <v>147</v>
      </c>
      <c r="U3" s="621"/>
      <c r="V3" s="621"/>
      <c r="W3" s="621"/>
      <c r="X3" s="621"/>
      <c r="Y3" s="621"/>
      <c r="Z3" s="621"/>
      <c r="AA3" s="622"/>
      <c r="AB3" s="621" t="s">
        <v>148</v>
      </c>
      <c r="AC3" s="621"/>
      <c r="AD3" s="621"/>
      <c r="AE3" s="621"/>
      <c r="AF3" s="621"/>
      <c r="AG3" s="621"/>
      <c r="AH3" s="621"/>
      <c r="AI3" s="622"/>
      <c r="AJ3" s="621" t="s">
        <v>149</v>
      </c>
      <c r="AK3" s="621"/>
      <c r="AL3" s="621"/>
      <c r="AM3" s="621"/>
      <c r="AN3" s="621"/>
      <c r="AO3" s="621"/>
      <c r="AP3" s="621"/>
      <c r="AQ3" s="622"/>
      <c r="AR3" s="621" t="s">
        <v>150</v>
      </c>
      <c r="AS3" s="621"/>
      <c r="AT3" s="621"/>
      <c r="AU3" s="621"/>
      <c r="AV3" s="621"/>
      <c r="AW3" s="621"/>
      <c r="AX3" s="621"/>
      <c r="AY3" s="622"/>
      <c r="AZ3" s="631" t="s">
        <v>151</v>
      </c>
      <c r="BA3" s="621"/>
      <c r="BB3" s="621"/>
      <c r="BC3" s="621"/>
      <c r="BD3" s="621"/>
      <c r="BE3" s="621"/>
      <c r="BF3" s="621"/>
      <c r="BG3" s="622"/>
      <c r="BH3" s="623" t="s">
        <v>152</v>
      </c>
      <c r="BI3" s="623"/>
      <c r="BJ3" s="623"/>
      <c r="BK3" s="623"/>
      <c r="BL3" s="623"/>
      <c r="BM3" s="623"/>
      <c r="BN3" s="623"/>
      <c r="BO3" s="624"/>
    </row>
    <row r="4" spans="2:78" ht="13.5" customHeight="1">
      <c r="B4" s="633"/>
      <c r="C4" s="634"/>
      <c r="D4" s="178" t="s">
        <v>165</v>
      </c>
      <c r="E4" s="593" t="s">
        <v>207</v>
      </c>
      <c r="F4" s="176" t="s">
        <v>159</v>
      </c>
      <c r="G4" s="176" t="s">
        <v>166</v>
      </c>
      <c r="H4" s="176" t="s">
        <v>167</v>
      </c>
      <c r="I4" s="177" t="s">
        <v>158</v>
      </c>
      <c r="J4" s="176" t="s">
        <v>163</v>
      </c>
      <c r="K4" s="95" t="s">
        <v>168</v>
      </c>
      <c r="L4" s="178" t="s">
        <v>165</v>
      </c>
      <c r="M4" s="593" t="s">
        <v>207</v>
      </c>
      <c r="N4" s="176" t="s">
        <v>159</v>
      </c>
      <c r="O4" s="176" t="s">
        <v>166</v>
      </c>
      <c r="P4" s="176" t="s">
        <v>167</v>
      </c>
      <c r="Q4" s="177" t="s">
        <v>158</v>
      </c>
      <c r="R4" s="176" t="s">
        <v>163</v>
      </c>
      <c r="S4" s="183" t="s">
        <v>168</v>
      </c>
      <c r="T4" s="178" t="s">
        <v>165</v>
      </c>
      <c r="U4" s="593" t="s">
        <v>207</v>
      </c>
      <c r="V4" s="176" t="s">
        <v>159</v>
      </c>
      <c r="W4" s="176" t="s">
        <v>166</v>
      </c>
      <c r="X4" s="176" t="s">
        <v>167</v>
      </c>
      <c r="Y4" s="177" t="s">
        <v>158</v>
      </c>
      <c r="Z4" s="176" t="s">
        <v>163</v>
      </c>
      <c r="AA4" s="203" t="s">
        <v>168</v>
      </c>
      <c r="AB4" s="178" t="s">
        <v>165</v>
      </c>
      <c r="AC4" s="593" t="s">
        <v>207</v>
      </c>
      <c r="AD4" s="176" t="s">
        <v>159</v>
      </c>
      <c r="AE4" s="176" t="s">
        <v>166</v>
      </c>
      <c r="AF4" s="176" t="s">
        <v>167</v>
      </c>
      <c r="AG4" s="177" t="s">
        <v>158</v>
      </c>
      <c r="AH4" s="176" t="s">
        <v>163</v>
      </c>
      <c r="AI4" s="183" t="s">
        <v>168</v>
      </c>
      <c r="AJ4" s="178" t="s">
        <v>165</v>
      </c>
      <c r="AK4" s="593" t="s">
        <v>207</v>
      </c>
      <c r="AL4" s="176" t="s">
        <v>159</v>
      </c>
      <c r="AM4" s="176" t="s">
        <v>166</v>
      </c>
      <c r="AN4" s="176" t="s">
        <v>167</v>
      </c>
      <c r="AO4" s="177" t="s">
        <v>158</v>
      </c>
      <c r="AP4" s="176" t="s">
        <v>163</v>
      </c>
      <c r="AQ4" s="183" t="s">
        <v>168</v>
      </c>
      <c r="AR4" s="178" t="s">
        <v>165</v>
      </c>
      <c r="AS4" s="593" t="s">
        <v>207</v>
      </c>
      <c r="AT4" s="176" t="s">
        <v>159</v>
      </c>
      <c r="AU4" s="176" t="s">
        <v>166</v>
      </c>
      <c r="AV4" s="176" t="s">
        <v>167</v>
      </c>
      <c r="AW4" s="177" t="s">
        <v>158</v>
      </c>
      <c r="AX4" s="176" t="s">
        <v>163</v>
      </c>
      <c r="AY4" s="203" t="s">
        <v>168</v>
      </c>
      <c r="AZ4" s="178" t="s">
        <v>165</v>
      </c>
      <c r="BA4" s="593" t="s">
        <v>207</v>
      </c>
      <c r="BB4" s="176" t="s">
        <v>159</v>
      </c>
      <c r="BC4" s="176" t="s">
        <v>166</v>
      </c>
      <c r="BD4" s="176" t="s">
        <v>167</v>
      </c>
      <c r="BE4" s="177" t="s">
        <v>158</v>
      </c>
      <c r="BF4" s="176" t="s">
        <v>163</v>
      </c>
      <c r="BG4" s="95" t="s">
        <v>168</v>
      </c>
      <c r="BH4" s="178" t="s">
        <v>165</v>
      </c>
      <c r="BI4" s="593" t="s">
        <v>207</v>
      </c>
      <c r="BJ4" s="176" t="s">
        <v>159</v>
      </c>
      <c r="BK4" s="176" t="s">
        <v>166</v>
      </c>
      <c r="BL4" s="176" t="s">
        <v>167</v>
      </c>
      <c r="BM4" s="177" t="s">
        <v>158</v>
      </c>
      <c r="BN4" s="176" t="s">
        <v>163</v>
      </c>
      <c r="BO4" s="190" t="s">
        <v>168</v>
      </c>
      <c r="BP4" s="186"/>
    </row>
    <row r="5" spans="2:78" ht="22.9" customHeight="1">
      <c r="B5" s="633"/>
      <c r="C5" s="634"/>
      <c r="D5" s="591" t="s">
        <v>186</v>
      </c>
      <c r="E5" s="594"/>
      <c r="F5" s="600" t="s">
        <v>153</v>
      </c>
      <c r="G5" s="585" t="s">
        <v>537</v>
      </c>
      <c r="H5" s="585" t="s">
        <v>541</v>
      </c>
      <c r="I5" s="596" t="s">
        <v>213</v>
      </c>
      <c r="J5" s="597"/>
      <c r="K5" s="598" t="s">
        <v>538</v>
      </c>
      <c r="L5" s="602" t="s">
        <v>186</v>
      </c>
      <c r="M5" s="594"/>
      <c r="N5" s="600" t="s">
        <v>153</v>
      </c>
      <c r="O5" s="585" t="s">
        <v>537</v>
      </c>
      <c r="P5" s="585" t="s">
        <v>541</v>
      </c>
      <c r="Q5" s="596" t="s">
        <v>213</v>
      </c>
      <c r="R5" s="597"/>
      <c r="S5" s="598" t="s">
        <v>538</v>
      </c>
      <c r="T5" s="591" t="s">
        <v>186</v>
      </c>
      <c r="U5" s="594"/>
      <c r="V5" s="600" t="s">
        <v>153</v>
      </c>
      <c r="W5" s="585" t="s">
        <v>537</v>
      </c>
      <c r="X5" s="585" t="s">
        <v>541</v>
      </c>
      <c r="Y5" s="596" t="s">
        <v>213</v>
      </c>
      <c r="Z5" s="597"/>
      <c r="AA5" s="583" t="s">
        <v>538</v>
      </c>
      <c r="AB5" s="602" t="s">
        <v>186</v>
      </c>
      <c r="AC5" s="594"/>
      <c r="AD5" s="600" t="s">
        <v>153</v>
      </c>
      <c r="AE5" s="585" t="s">
        <v>537</v>
      </c>
      <c r="AF5" s="585" t="s">
        <v>541</v>
      </c>
      <c r="AG5" s="596" t="s">
        <v>213</v>
      </c>
      <c r="AH5" s="597"/>
      <c r="AI5" s="632" t="s">
        <v>144</v>
      </c>
      <c r="AJ5" s="591" t="s">
        <v>186</v>
      </c>
      <c r="AK5" s="594"/>
      <c r="AL5" s="600" t="s">
        <v>153</v>
      </c>
      <c r="AM5" s="585" t="s">
        <v>537</v>
      </c>
      <c r="AN5" s="585" t="s">
        <v>541</v>
      </c>
      <c r="AO5" s="596" t="s">
        <v>213</v>
      </c>
      <c r="AP5" s="597"/>
      <c r="AQ5" s="632" t="s">
        <v>144</v>
      </c>
      <c r="AR5" s="591" t="s">
        <v>186</v>
      </c>
      <c r="AS5" s="594"/>
      <c r="AT5" s="600" t="s">
        <v>153</v>
      </c>
      <c r="AU5" s="585" t="s">
        <v>537</v>
      </c>
      <c r="AV5" s="585" t="s">
        <v>541</v>
      </c>
      <c r="AW5" s="596" t="s">
        <v>213</v>
      </c>
      <c r="AX5" s="597"/>
      <c r="AY5" s="632" t="s">
        <v>144</v>
      </c>
      <c r="AZ5" s="602" t="s">
        <v>186</v>
      </c>
      <c r="BA5" s="594"/>
      <c r="BB5" s="600" t="s">
        <v>153</v>
      </c>
      <c r="BC5" s="585" t="s">
        <v>537</v>
      </c>
      <c r="BD5" s="585" t="s">
        <v>541</v>
      </c>
      <c r="BE5" s="596" t="s">
        <v>213</v>
      </c>
      <c r="BF5" s="597"/>
      <c r="BG5" s="589" t="s">
        <v>144</v>
      </c>
      <c r="BH5" s="591" t="s">
        <v>186</v>
      </c>
      <c r="BI5" s="594"/>
      <c r="BJ5" s="600" t="s">
        <v>153</v>
      </c>
      <c r="BK5" s="585" t="s">
        <v>537</v>
      </c>
      <c r="BL5" s="585" t="s">
        <v>541</v>
      </c>
      <c r="BM5" s="596" t="s">
        <v>213</v>
      </c>
      <c r="BN5" s="597"/>
      <c r="BO5" s="632" t="s">
        <v>144</v>
      </c>
      <c r="BP5" s="186"/>
    </row>
    <row r="6" spans="2:78" ht="48.4" customHeight="1">
      <c r="B6" s="633"/>
      <c r="C6" s="635"/>
      <c r="D6" s="592"/>
      <c r="E6" s="595"/>
      <c r="F6" s="601"/>
      <c r="G6" s="586"/>
      <c r="H6" s="586"/>
      <c r="I6" s="104" t="s">
        <v>539</v>
      </c>
      <c r="J6" s="104" t="s">
        <v>540</v>
      </c>
      <c r="K6" s="599"/>
      <c r="L6" s="592"/>
      <c r="M6" s="595"/>
      <c r="N6" s="601"/>
      <c r="O6" s="586"/>
      <c r="P6" s="586"/>
      <c r="Q6" s="104" t="s">
        <v>539</v>
      </c>
      <c r="R6" s="104" t="s">
        <v>540</v>
      </c>
      <c r="S6" s="599"/>
      <c r="T6" s="592"/>
      <c r="U6" s="595"/>
      <c r="V6" s="601"/>
      <c r="W6" s="586"/>
      <c r="X6" s="586"/>
      <c r="Y6" s="104" t="s">
        <v>539</v>
      </c>
      <c r="Z6" s="104" t="s">
        <v>540</v>
      </c>
      <c r="AA6" s="584"/>
      <c r="AB6" s="592"/>
      <c r="AC6" s="595"/>
      <c r="AD6" s="601"/>
      <c r="AE6" s="586"/>
      <c r="AF6" s="586"/>
      <c r="AG6" s="104" t="s">
        <v>539</v>
      </c>
      <c r="AH6" s="104" t="s">
        <v>540</v>
      </c>
      <c r="AI6" s="632"/>
      <c r="AJ6" s="592"/>
      <c r="AK6" s="595"/>
      <c r="AL6" s="601"/>
      <c r="AM6" s="586"/>
      <c r="AN6" s="586"/>
      <c r="AO6" s="104" t="s">
        <v>539</v>
      </c>
      <c r="AP6" s="104" t="s">
        <v>540</v>
      </c>
      <c r="AQ6" s="632"/>
      <c r="AR6" s="592"/>
      <c r="AS6" s="595"/>
      <c r="AT6" s="601"/>
      <c r="AU6" s="586"/>
      <c r="AV6" s="586"/>
      <c r="AW6" s="104" t="s">
        <v>539</v>
      </c>
      <c r="AX6" s="104" t="s">
        <v>540</v>
      </c>
      <c r="AY6" s="632"/>
      <c r="AZ6" s="592"/>
      <c r="BA6" s="595"/>
      <c r="BB6" s="601"/>
      <c r="BC6" s="586"/>
      <c r="BD6" s="586"/>
      <c r="BE6" s="104" t="s">
        <v>539</v>
      </c>
      <c r="BF6" s="104" t="s">
        <v>540</v>
      </c>
      <c r="BG6" s="589"/>
      <c r="BH6" s="592"/>
      <c r="BI6" s="595"/>
      <c r="BJ6" s="601"/>
      <c r="BK6" s="586"/>
      <c r="BL6" s="586"/>
      <c r="BM6" s="104" t="s">
        <v>539</v>
      </c>
      <c r="BN6" s="104" t="s">
        <v>540</v>
      </c>
      <c r="BO6" s="632"/>
      <c r="BP6" s="186"/>
      <c r="BR6" s="3" t="s">
        <v>193</v>
      </c>
      <c r="BS6" s="3"/>
      <c r="BT6" s="3"/>
      <c r="BU6" s="3"/>
      <c r="BV6" s="3"/>
      <c r="BW6" s="3"/>
      <c r="BX6" s="3"/>
      <c r="BY6" s="3"/>
      <c r="BZ6" s="3"/>
    </row>
    <row r="7" spans="2:78" s="82" customFormat="1">
      <c r="B7" s="614">
        <v>1</v>
      </c>
      <c r="C7" s="646" t="s">
        <v>58</v>
      </c>
      <c r="D7" s="612">
        <f>BS8</f>
        <v>905</v>
      </c>
      <c r="E7" s="247" t="s">
        <v>115</v>
      </c>
      <c r="F7" s="136">
        <v>491</v>
      </c>
      <c r="G7" s="144">
        <v>279</v>
      </c>
      <c r="H7" s="144">
        <v>27843860</v>
      </c>
      <c r="I7" s="145">
        <f>IFERROR(G7/$D$7,"-")</f>
        <v>0.30828729281767958</v>
      </c>
      <c r="J7" s="145">
        <f>IFERROR(G7/F7,"-")</f>
        <v>0.56822810590631367</v>
      </c>
      <c r="K7" s="172">
        <f>IFERROR(H7/G7,"-")</f>
        <v>99798.781362007168</v>
      </c>
      <c r="L7" s="612">
        <f>BT8</f>
        <v>3113</v>
      </c>
      <c r="M7" s="247" t="s">
        <v>115</v>
      </c>
      <c r="N7" s="136">
        <v>1683</v>
      </c>
      <c r="O7" s="144">
        <v>941</v>
      </c>
      <c r="P7" s="144">
        <v>97180590</v>
      </c>
      <c r="Q7" s="145">
        <f>IFERROR(O7/$L$7,"-")</f>
        <v>0.3022807581111468</v>
      </c>
      <c r="R7" s="145">
        <f>IFERROR(O7/N7,"-")</f>
        <v>0.55912061794414736</v>
      </c>
      <c r="S7" s="140">
        <f>IFERROR(P7/O7,"-")</f>
        <v>103273.74070138151</v>
      </c>
      <c r="T7" s="612">
        <f>BU8</f>
        <v>119459</v>
      </c>
      <c r="U7" s="247" t="s">
        <v>115</v>
      </c>
      <c r="V7" s="136">
        <v>59453</v>
      </c>
      <c r="W7" s="144">
        <v>35137</v>
      </c>
      <c r="X7" s="144">
        <v>2722116470</v>
      </c>
      <c r="Y7" s="145">
        <f>IFERROR(W7/$T$7,"-")</f>
        <v>0.29413438920466434</v>
      </c>
      <c r="Z7" s="145">
        <f>IFERROR(W7/V7,"-")</f>
        <v>0.59100465914251599</v>
      </c>
      <c r="AA7" s="144">
        <f>IFERROR(X7/W7,"-")</f>
        <v>77471.510658280444</v>
      </c>
      <c r="AB7" s="612">
        <f>BV8</f>
        <v>110261</v>
      </c>
      <c r="AC7" s="247" t="s">
        <v>115</v>
      </c>
      <c r="AD7" s="136">
        <v>59989</v>
      </c>
      <c r="AE7" s="144">
        <v>35850</v>
      </c>
      <c r="AF7" s="144">
        <v>3005745880</v>
      </c>
      <c r="AG7" s="145">
        <f>IFERROR(AE7/$AB$7,"-")</f>
        <v>0.32513762799176499</v>
      </c>
      <c r="AH7" s="145">
        <f>IFERROR(AE7/AD7,"-")</f>
        <v>0.59760956175298807</v>
      </c>
      <c r="AI7" s="140">
        <f>IFERROR(AF7/AE7,"-")</f>
        <v>83842.283960948393</v>
      </c>
      <c r="AJ7" s="612">
        <f>BW8</f>
        <v>79282</v>
      </c>
      <c r="AK7" s="247" t="s">
        <v>115</v>
      </c>
      <c r="AL7" s="136">
        <v>41485</v>
      </c>
      <c r="AM7" s="144">
        <v>23145</v>
      </c>
      <c r="AN7" s="144">
        <v>2043050200</v>
      </c>
      <c r="AO7" s="145">
        <f>IFERROR(AM7/$AJ$7,"-")</f>
        <v>0.29193259504048841</v>
      </c>
      <c r="AP7" s="145">
        <f>IFERROR(AM7/AL7,"-")</f>
        <v>0.55791249849343139</v>
      </c>
      <c r="AQ7" s="140">
        <f>IFERROR(AN7/AM7,"-")</f>
        <v>88271.773601209759</v>
      </c>
      <c r="AR7" s="612">
        <f>BX8</f>
        <v>39301</v>
      </c>
      <c r="AS7" s="247" t="s">
        <v>115</v>
      </c>
      <c r="AT7" s="136">
        <v>17585</v>
      </c>
      <c r="AU7" s="144">
        <v>9072</v>
      </c>
      <c r="AV7" s="144">
        <v>837066030</v>
      </c>
      <c r="AW7" s="145">
        <f>IFERROR(AU7/$AR$7,"-")</f>
        <v>0.23083382102236585</v>
      </c>
      <c r="AX7" s="145">
        <f>IFERROR(AU7/AT7,"-")</f>
        <v>0.51589422803525731</v>
      </c>
      <c r="AY7" s="144">
        <f>IFERROR(AV7/AU7,"-")</f>
        <v>92269.1832010582</v>
      </c>
      <c r="AZ7" s="612">
        <f>BY8</f>
        <v>15269</v>
      </c>
      <c r="BA7" s="247" t="s">
        <v>115</v>
      </c>
      <c r="BB7" s="136">
        <v>5022</v>
      </c>
      <c r="BC7" s="144">
        <v>2445</v>
      </c>
      <c r="BD7" s="144">
        <v>256798450</v>
      </c>
      <c r="BE7" s="145">
        <f>IFERROR(BC7/$AZ$7,"-")</f>
        <v>0.16012836466042307</v>
      </c>
      <c r="BF7" s="145">
        <f>IFERROR(BC7/BB7,"-")</f>
        <v>0.48685782556750301</v>
      </c>
      <c r="BG7" s="172">
        <f>IFERROR(BD7/BC7,"-")</f>
        <v>105030.04089979549</v>
      </c>
      <c r="BH7" s="612">
        <f>BZ8</f>
        <v>367590</v>
      </c>
      <c r="BI7" s="247" t="s">
        <v>115</v>
      </c>
      <c r="BJ7" s="136">
        <f>SUM(F7,N7,V7,AD7,AL7,AT7,BB7)</f>
        <v>185708</v>
      </c>
      <c r="BK7" s="144">
        <f t="shared" ref="BK7:BK70" si="0">SUM(G7,O7,W7,AE7,AM7,AU7,BC7)</f>
        <v>106869</v>
      </c>
      <c r="BL7" s="144">
        <f t="shared" ref="BL7:BL70" si="1">SUM(H7,P7,X7,AF7,AN7,AV7,BD7)</f>
        <v>8989801480</v>
      </c>
      <c r="BM7" s="145">
        <f>IFERROR(BK7/$BH$7,"-")</f>
        <v>0.29072880110993227</v>
      </c>
      <c r="BN7" s="145">
        <f>IFERROR(BK7/BJ7,"-")</f>
        <v>0.57546793891485559</v>
      </c>
      <c r="BO7" s="144">
        <f>IFERROR(BL7/BK7,"-")</f>
        <v>84119.824083691245</v>
      </c>
      <c r="BP7" s="204"/>
      <c r="BR7" s="213"/>
      <c r="BS7" s="214" t="s">
        <v>194</v>
      </c>
      <c r="BT7" s="214" t="s">
        <v>195</v>
      </c>
      <c r="BU7" s="214" t="s">
        <v>196</v>
      </c>
      <c r="BV7" s="214" t="s">
        <v>197</v>
      </c>
      <c r="BW7" s="214" t="s">
        <v>198</v>
      </c>
      <c r="BX7" s="214" t="s">
        <v>199</v>
      </c>
      <c r="BY7" s="214" t="s">
        <v>200</v>
      </c>
      <c r="BZ7" s="208" t="s">
        <v>152</v>
      </c>
    </row>
    <row r="8" spans="2:78" s="82" customFormat="1" ht="13.5" customHeight="1">
      <c r="B8" s="614"/>
      <c r="C8" s="647"/>
      <c r="D8" s="604"/>
      <c r="E8" s="248" t="s">
        <v>154</v>
      </c>
      <c r="F8" s="137">
        <v>365</v>
      </c>
      <c r="G8" s="146">
        <v>222</v>
      </c>
      <c r="H8" s="146">
        <v>19576730</v>
      </c>
      <c r="I8" s="147">
        <f t="shared" ref="I8:I17" si="2">IFERROR(G8/$D$7,"-")</f>
        <v>0.24530386740331492</v>
      </c>
      <c r="J8" s="147">
        <f t="shared" ref="J8:J71" si="3">IFERROR(G8/F8,"-")</f>
        <v>0.60821917808219184</v>
      </c>
      <c r="K8" s="173">
        <f t="shared" ref="K8:K71" si="4">IFERROR(H8/G8,"-")</f>
        <v>88183.468468468462</v>
      </c>
      <c r="L8" s="604"/>
      <c r="M8" s="248" t="s">
        <v>154</v>
      </c>
      <c r="N8" s="137">
        <v>1355</v>
      </c>
      <c r="O8" s="146">
        <v>763</v>
      </c>
      <c r="P8" s="146">
        <v>74793260</v>
      </c>
      <c r="Q8" s="147">
        <f>IFERROR(O8/$L$7,"-")</f>
        <v>0.24510118856408608</v>
      </c>
      <c r="R8" s="147">
        <f t="shared" ref="R8:R71" si="5">IFERROR(O8/N8,"-")</f>
        <v>0.56309963099631</v>
      </c>
      <c r="S8" s="141">
        <f t="shared" ref="S8:S71" si="6">IFERROR(P8/O8,"-")</f>
        <v>98025.242463958057</v>
      </c>
      <c r="T8" s="604"/>
      <c r="U8" s="248" t="s">
        <v>154</v>
      </c>
      <c r="V8" s="137">
        <v>56384</v>
      </c>
      <c r="W8" s="146">
        <v>33865</v>
      </c>
      <c r="X8" s="146">
        <v>2526997610</v>
      </c>
      <c r="Y8" s="147">
        <f t="shared" ref="Y8:Y17" si="7">IFERROR(W8/$T$7,"-")</f>
        <v>0.28348638444989493</v>
      </c>
      <c r="Z8" s="147">
        <f t="shared" ref="Z8:Z71" si="8">IFERROR(W8/V8,"-")</f>
        <v>0.60061364926220207</v>
      </c>
      <c r="AA8" s="146">
        <f t="shared" ref="AA8:AA71" si="9">IFERROR(X8/W8,"-")</f>
        <v>74619.743392883509</v>
      </c>
      <c r="AB8" s="604"/>
      <c r="AC8" s="248" t="s">
        <v>154</v>
      </c>
      <c r="AD8" s="137">
        <v>53516</v>
      </c>
      <c r="AE8" s="146">
        <v>32658</v>
      </c>
      <c r="AF8" s="146">
        <v>2687891750</v>
      </c>
      <c r="AG8" s="147">
        <f t="shared" ref="AG8:AG17" si="10">IFERROR(AE8/$AB$7,"-")</f>
        <v>0.29618813542413003</v>
      </c>
      <c r="AH8" s="147">
        <f t="shared" ref="AH8:AH71" si="11">IFERROR(AE8/AD8,"-")</f>
        <v>0.61024740264593769</v>
      </c>
      <c r="AI8" s="141">
        <f t="shared" ref="AI8:AI71" si="12">IFERROR(AF8/AE8,"-")</f>
        <v>82304.236328005383</v>
      </c>
      <c r="AJ8" s="604"/>
      <c r="AK8" s="248" t="s">
        <v>154</v>
      </c>
      <c r="AL8" s="137">
        <v>34631</v>
      </c>
      <c r="AM8" s="146">
        <v>19469</v>
      </c>
      <c r="AN8" s="146">
        <v>1641604680</v>
      </c>
      <c r="AO8" s="147">
        <f t="shared" ref="AO8:AO17" si="13">IFERROR(AM8/$AJ$7,"-")</f>
        <v>0.245566458969249</v>
      </c>
      <c r="AP8" s="147">
        <f t="shared" ref="AP8:AP71" si="14">IFERROR(AM8/AL8,"-")</f>
        <v>0.56218417025208633</v>
      </c>
      <c r="AQ8" s="141">
        <f t="shared" ref="AQ8:AQ71" si="15">IFERROR(AN8/AM8,"-")</f>
        <v>84318.90081668293</v>
      </c>
      <c r="AR8" s="604"/>
      <c r="AS8" s="248" t="s">
        <v>154</v>
      </c>
      <c r="AT8" s="137">
        <v>13391</v>
      </c>
      <c r="AU8" s="146">
        <v>6860</v>
      </c>
      <c r="AV8" s="146">
        <v>600030360</v>
      </c>
      <c r="AW8" s="147">
        <f t="shared" ref="AW8:AW17" si="16">IFERROR(AU8/$AR$7,"-")</f>
        <v>0.17455026589654207</v>
      </c>
      <c r="AX8" s="147">
        <f t="shared" ref="AX8:AX71" si="17">IFERROR(AU8/AT8,"-")</f>
        <v>0.51228437009932049</v>
      </c>
      <c r="AY8" s="146">
        <f t="shared" ref="AY8:AY71" si="18">IFERROR(AV8/AU8,"-")</f>
        <v>87467.982507288631</v>
      </c>
      <c r="AZ8" s="604"/>
      <c r="BA8" s="248" t="s">
        <v>154</v>
      </c>
      <c r="BB8" s="137">
        <v>3271</v>
      </c>
      <c r="BC8" s="146">
        <v>1512</v>
      </c>
      <c r="BD8" s="146">
        <v>151256000</v>
      </c>
      <c r="BE8" s="147">
        <f t="shared" ref="BE8:BE17" si="19">IFERROR(BC8/$AZ$7,"-")</f>
        <v>9.9024166612089862E-2</v>
      </c>
      <c r="BF8" s="147">
        <f t="shared" ref="BF8:BF71" si="20">IFERROR(BC8/BB8,"-")</f>
        <v>0.46224396209110363</v>
      </c>
      <c r="BG8" s="173">
        <f t="shared" ref="BG8:BG71" si="21">IFERROR(BD8/BC8,"-")</f>
        <v>100037.03703703704</v>
      </c>
      <c r="BH8" s="604"/>
      <c r="BI8" s="248" t="s">
        <v>154</v>
      </c>
      <c r="BJ8" s="137">
        <f t="shared" ref="BJ8:BJ71" si="22">SUM(F8,N8,V8,AD8,AL8,AT8,BB8)</f>
        <v>162913</v>
      </c>
      <c r="BK8" s="146">
        <f t="shared" si="0"/>
        <v>95349</v>
      </c>
      <c r="BL8" s="146">
        <f t="shared" si="1"/>
        <v>7702150390</v>
      </c>
      <c r="BM8" s="147">
        <f>IFERROR(BK8/$BH$7,"-")</f>
        <v>0.25938953725618213</v>
      </c>
      <c r="BN8" s="147">
        <f>IFERROR(BK8/BJ8,"-")</f>
        <v>0.58527557653471485</v>
      </c>
      <c r="BO8" s="146">
        <f>IFERROR(BL8/BK8,"-")</f>
        <v>80778.512517173745</v>
      </c>
      <c r="BP8" s="204"/>
      <c r="BR8" s="215" t="s">
        <v>58</v>
      </c>
      <c r="BS8" s="116">
        <v>905</v>
      </c>
      <c r="BT8" s="116">
        <v>3113</v>
      </c>
      <c r="BU8" s="116">
        <v>119459</v>
      </c>
      <c r="BV8" s="116">
        <v>110261</v>
      </c>
      <c r="BW8" s="116">
        <v>79282</v>
      </c>
      <c r="BX8" s="116">
        <v>39301</v>
      </c>
      <c r="BY8" s="116">
        <v>15269</v>
      </c>
      <c r="BZ8" s="116">
        <f>市区町村別_歯科医療費!D6</f>
        <v>367590</v>
      </c>
    </row>
    <row r="9" spans="2:78" s="82" customFormat="1" ht="13.5" customHeight="1">
      <c r="B9" s="614"/>
      <c r="C9" s="647"/>
      <c r="D9" s="604"/>
      <c r="E9" s="248" t="s">
        <v>114</v>
      </c>
      <c r="F9" s="137">
        <v>547</v>
      </c>
      <c r="G9" s="146">
        <v>302</v>
      </c>
      <c r="H9" s="146">
        <v>30369560</v>
      </c>
      <c r="I9" s="147">
        <f t="shared" si="2"/>
        <v>0.33370165745856356</v>
      </c>
      <c r="J9" s="147">
        <f t="shared" si="3"/>
        <v>0.55210237659963435</v>
      </c>
      <c r="K9" s="173">
        <f t="shared" si="4"/>
        <v>100561.45695364238</v>
      </c>
      <c r="L9" s="604"/>
      <c r="M9" s="248" t="s">
        <v>114</v>
      </c>
      <c r="N9" s="137">
        <v>2034</v>
      </c>
      <c r="O9" s="146">
        <v>1121</v>
      </c>
      <c r="P9" s="146">
        <v>113632010</v>
      </c>
      <c r="Q9" s="147">
        <f t="shared" ref="Q9:Q17" si="23">IFERROR(O9/$L$7,"-")</f>
        <v>0.36010279473176998</v>
      </c>
      <c r="R9" s="147">
        <f>IFERROR(O9/N9,"-")</f>
        <v>0.55113077679449363</v>
      </c>
      <c r="S9" s="141">
        <f t="shared" si="6"/>
        <v>101366.64585191793</v>
      </c>
      <c r="T9" s="604"/>
      <c r="U9" s="248" t="s">
        <v>114</v>
      </c>
      <c r="V9" s="137">
        <v>73986</v>
      </c>
      <c r="W9" s="146">
        <v>42541</v>
      </c>
      <c r="X9" s="146">
        <v>3261862880</v>
      </c>
      <c r="Y9" s="147">
        <f t="shared" si="7"/>
        <v>0.35611381310742596</v>
      </c>
      <c r="Z9" s="147">
        <f t="shared" si="8"/>
        <v>0.57498715973292247</v>
      </c>
      <c r="AA9" s="146">
        <f t="shared" si="9"/>
        <v>76675.745281023017</v>
      </c>
      <c r="AB9" s="604"/>
      <c r="AC9" s="248" t="s">
        <v>114</v>
      </c>
      <c r="AD9" s="137">
        <v>74448</v>
      </c>
      <c r="AE9" s="146">
        <v>43972</v>
      </c>
      <c r="AF9" s="146">
        <v>3692439360</v>
      </c>
      <c r="AG9" s="147">
        <f t="shared" si="10"/>
        <v>0.39879921277695651</v>
      </c>
      <c r="AH9" s="147">
        <f t="shared" si="11"/>
        <v>0.59064044702342577</v>
      </c>
      <c r="AI9" s="141">
        <f t="shared" si="12"/>
        <v>83972.513417629394</v>
      </c>
      <c r="AJ9" s="604"/>
      <c r="AK9" s="248" t="s">
        <v>114</v>
      </c>
      <c r="AL9" s="137">
        <v>55229</v>
      </c>
      <c r="AM9" s="146">
        <v>30395</v>
      </c>
      <c r="AN9" s="146">
        <v>2702955910</v>
      </c>
      <c r="AO9" s="147">
        <f t="shared" si="13"/>
        <v>0.38337832042582176</v>
      </c>
      <c r="AP9" s="147">
        <f t="shared" si="14"/>
        <v>0.55034492748374952</v>
      </c>
      <c r="AQ9" s="141">
        <f t="shared" si="15"/>
        <v>88927.649613423258</v>
      </c>
      <c r="AR9" s="604"/>
      <c r="AS9" s="248" t="s">
        <v>114</v>
      </c>
      <c r="AT9" s="137">
        <v>26140</v>
      </c>
      <c r="AU9" s="146">
        <v>13363</v>
      </c>
      <c r="AV9" s="146">
        <v>1284664150</v>
      </c>
      <c r="AW9" s="147">
        <f t="shared" si="16"/>
        <v>0.34001679346581509</v>
      </c>
      <c r="AX9" s="147">
        <f t="shared" si="17"/>
        <v>0.51120887528691661</v>
      </c>
      <c r="AY9" s="146">
        <f t="shared" si="18"/>
        <v>96135.908852802517</v>
      </c>
      <c r="AZ9" s="604"/>
      <c r="BA9" s="248" t="s">
        <v>114</v>
      </c>
      <c r="BB9" s="137">
        <v>8514</v>
      </c>
      <c r="BC9" s="146">
        <v>4075</v>
      </c>
      <c r="BD9" s="146">
        <v>444522050</v>
      </c>
      <c r="BE9" s="147">
        <f t="shared" si="19"/>
        <v>0.26688060776737182</v>
      </c>
      <c r="BF9" s="147">
        <f t="shared" si="20"/>
        <v>0.47862344373972282</v>
      </c>
      <c r="BG9" s="173">
        <f t="shared" si="21"/>
        <v>109085.16564417178</v>
      </c>
      <c r="BH9" s="604"/>
      <c r="BI9" s="248" t="s">
        <v>114</v>
      </c>
      <c r="BJ9" s="137">
        <f t="shared" si="22"/>
        <v>240898</v>
      </c>
      <c r="BK9" s="146">
        <f t="shared" si="0"/>
        <v>135769</v>
      </c>
      <c r="BL9" s="146">
        <f t="shared" si="1"/>
        <v>11530445920</v>
      </c>
      <c r="BM9" s="147">
        <f t="shared" ref="BM9:BM17" si="24">IFERROR(BK9/$BH$7,"-")</f>
        <v>0.36934900296526019</v>
      </c>
      <c r="BN9" s="147">
        <f t="shared" ref="BN9:BN71" si="25">IFERROR(BK9/BJ9,"-")</f>
        <v>0.56359538061752279</v>
      </c>
      <c r="BO9" s="146">
        <f t="shared" ref="BO9:BO71" si="26">IFERROR(BL9/BK9,"-")</f>
        <v>84926.941496217842</v>
      </c>
      <c r="BP9" s="204"/>
      <c r="BR9" s="215" t="s">
        <v>76</v>
      </c>
      <c r="BS9" s="116">
        <v>28</v>
      </c>
      <c r="BT9" s="116">
        <v>119</v>
      </c>
      <c r="BU9" s="116">
        <v>4517</v>
      </c>
      <c r="BV9" s="116">
        <v>4027</v>
      </c>
      <c r="BW9" s="116">
        <v>3057</v>
      </c>
      <c r="BX9" s="116">
        <v>1597</v>
      </c>
      <c r="BY9" s="116">
        <v>601</v>
      </c>
      <c r="BZ9" s="116">
        <f>市区町村別_歯科医療費!D7</f>
        <v>13946</v>
      </c>
    </row>
    <row r="10" spans="2:78" s="82" customFormat="1" ht="13.5" customHeight="1">
      <c r="B10" s="614"/>
      <c r="C10" s="647"/>
      <c r="D10" s="604"/>
      <c r="E10" s="249" t="s">
        <v>123</v>
      </c>
      <c r="F10" s="137">
        <v>234</v>
      </c>
      <c r="G10" s="146">
        <v>137</v>
      </c>
      <c r="H10" s="146">
        <v>13943200</v>
      </c>
      <c r="I10" s="147">
        <f t="shared" si="2"/>
        <v>0.15138121546961325</v>
      </c>
      <c r="J10" s="147">
        <f t="shared" si="3"/>
        <v>0.5854700854700855</v>
      </c>
      <c r="K10" s="173">
        <f t="shared" si="4"/>
        <v>101775.18248175182</v>
      </c>
      <c r="L10" s="604"/>
      <c r="M10" s="249" t="s">
        <v>123</v>
      </c>
      <c r="N10" s="137">
        <v>1008</v>
      </c>
      <c r="O10" s="146">
        <v>539</v>
      </c>
      <c r="P10" s="146">
        <v>53714380</v>
      </c>
      <c r="Q10" s="147">
        <f t="shared" si="23"/>
        <v>0.17314487632508835</v>
      </c>
      <c r="R10" s="147">
        <f t="shared" si="5"/>
        <v>0.53472222222222221</v>
      </c>
      <c r="S10" s="141">
        <f t="shared" si="6"/>
        <v>99655.621521335808</v>
      </c>
      <c r="T10" s="604"/>
      <c r="U10" s="249" t="s">
        <v>123</v>
      </c>
      <c r="V10" s="137">
        <v>25670</v>
      </c>
      <c r="W10" s="146">
        <v>15391</v>
      </c>
      <c r="X10" s="146">
        <v>1203358260</v>
      </c>
      <c r="Y10" s="147">
        <f t="shared" si="7"/>
        <v>0.12883918331812588</v>
      </c>
      <c r="Z10" s="147">
        <f t="shared" si="8"/>
        <v>0.59957148422282824</v>
      </c>
      <c r="AA10" s="146">
        <f t="shared" si="9"/>
        <v>78185.83977649275</v>
      </c>
      <c r="AB10" s="604"/>
      <c r="AC10" s="249" t="s">
        <v>123</v>
      </c>
      <c r="AD10" s="137">
        <v>29196</v>
      </c>
      <c r="AE10" s="146">
        <v>17782</v>
      </c>
      <c r="AF10" s="146">
        <v>1520481970</v>
      </c>
      <c r="AG10" s="147">
        <f t="shared" si="10"/>
        <v>0.16127189123987629</v>
      </c>
      <c r="AH10" s="147">
        <f t="shared" si="11"/>
        <v>0.60905603507329775</v>
      </c>
      <c r="AI10" s="141">
        <f t="shared" si="12"/>
        <v>85506.802946800133</v>
      </c>
      <c r="AJ10" s="604"/>
      <c r="AK10" s="249" t="s">
        <v>123</v>
      </c>
      <c r="AL10" s="137">
        <v>23182</v>
      </c>
      <c r="AM10" s="146">
        <v>13183</v>
      </c>
      <c r="AN10" s="146">
        <v>1180016360</v>
      </c>
      <c r="AO10" s="147">
        <f t="shared" si="13"/>
        <v>0.16627986175928963</v>
      </c>
      <c r="AP10" s="147">
        <f t="shared" si="14"/>
        <v>0.56867397118453977</v>
      </c>
      <c r="AQ10" s="141">
        <f t="shared" si="15"/>
        <v>89510.457407266935</v>
      </c>
      <c r="AR10" s="604"/>
      <c r="AS10" s="249" t="s">
        <v>123</v>
      </c>
      <c r="AT10" s="137">
        <v>11392</v>
      </c>
      <c r="AU10" s="146">
        <v>5996</v>
      </c>
      <c r="AV10" s="146">
        <v>564097560</v>
      </c>
      <c r="AW10" s="147">
        <f t="shared" si="16"/>
        <v>0.15256609246584057</v>
      </c>
      <c r="AX10" s="147">
        <f t="shared" si="17"/>
        <v>0.52633426966292129</v>
      </c>
      <c r="AY10" s="146">
        <f t="shared" si="18"/>
        <v>94078.979319546357</v>
      </c>
      <c r="AZ10" s="604"/>
      <c r="BA10" s="249" t="s">
        <v>123</v>
      </c>
      <c r="BB10" s="137">
        <v>3754</v>
      </c>
      <c r="BC10" s="146">
        <v>1804</v>
      </c>
      <c r="BD10" s="146">
        <v>197637200</v>
      </c>
      <c r="BE10" s="147">
        <f t="shared" si="19"/>
        <v>0.11814788132818128</v>
      </c>
      <c r="BF10" s="147">
        <f t="shared" si="20"/>
        <v>0.48055407565263719</v>
      </c>
      <c r="BG10" s="173">
        <f t="shared" si="21"/>
        <v>109554.98891352549</v>
      </c>
      <c r="BH10" s="604"/>
      <c r="BI10" s="249" t="s">
        <v>123</v>
      </c>
      <c r="BJ10" s="137">
        <f t="shared" si="22"/>
        <v>94436</v>
      </c>
      <c r="BK10" s="146">
        <f t="shared" si="0"/>
        <v>54832</v>
      </c>
      <c r="BL10" s="146">
        <f t="shared" si="1"/>
        <v>4733248930</v>
      </c>
      <c r="BM10" s="147">
        <f t="shared" si="24"/>
        <v>0.14916619059278</v>
      </c>
      <c r="BN10" s="147">
        <f t="shared" si="25"/>
        <v>0.5806260324452539</v>
      </c>
      <c r="BO10" s="146">
        <f t="shared" si="26"/>
        <v>86322.748212722494</v>
      </c>
      <c r="BP10" s="204"/>
      <c r="BR10" s="215" t="s">
        <v>77</v>
      </c>
      <c r="BS10" s="116">
        <v>16</v>
      </c>
      <c r="BT10" s="116">
        <v>102</v>
      </c>
      <c r="BU10" s="116">
        <v>2829</v>
      </c>
      <c r="BV10" s="116">
        <v>2499</v>
      </c>
      <c r="BW10" s="116">
        <v>1952</v>
      </c>
      <c r="BX10" s="116">
        <v>1031</v>
      </c>
      <c r="BY10" s="116">
        <v>389</v>
      </c>
      <c r="BZ10" s="116">
        <f>市区町村別_歯科医療費!D8</f>
        <v>8818</v>
      </c>
    </row>
    <row r="11" spans="2:78" s="82" customFormat="1" ht="13.5" customHeight="1">
      <c r="B11" s="614"/>
      <c r="C11" s="647"/>
      <c r="D11" s="604"/>
      <c r="E11" s="249" t="s">
        <v>137</v>
      </c>
      <c r="F11" s="137">
        <v>277</v>
      </c>
      <c r="G11" s="146">
        <v>154</v>
      </c>
      <c r="H11" s="146">
        <v>15974410</v>
      </c>
      <c r="I11" s="147">
        <f t="shared" si="2"/>
        <v>0.17016574585635358</v>
      </c>
      <c r="J11" s="147">
        <f t="shared" si="3"/>
        <v>0.55595667870036103</v>
      </c>
      <c r="K11" s="173">
        <f t="shared" si="4"/>
        <v>103729.93506493507</v>
      </c>
      <c r="L11" s="604"/>
      <c r="M11" s="249" t="s">
        <v>137</v>
      </c>
      <c r="N11" s="137">
        <v>1136</v>
      </c>
      <c r="O11" s="146">
        <v>619</v>
      </c>
      <c r="P11" s="146">
        <v>68599540</v>
      </c>
      <c r="Q11" s="147">
        <f t="shared" si="23"/>
        <v>0.19884355926758754</v>
      </c>
      <c r="R11" s="147">
        <f t="shared" si="5"/>
        <v>0.54489436619718312</v>
      </c>
      <c r="S11" s="141">
        <f>IFERROR(P11/O11,"-")</f>
        <v>110823.16639741519</v>
      </c>
      <c r="T11" s="604"/>
      <c r="U11" s="249" t="s">
        <v>137</v>
      </c>
      <c r="V11" s="137">
        <v>27521</v>
      </c>
      <c r="W11" s="146">
        <v>16574</v>
      </c>
      <c r="X11" s="146">
        <v>1329199590</v>
      </c>
      <c r="Y11" s="147">
        <f t="shared" si="7"/>
        <v>0.13874216258297825</v>
      </c>
      <c r="Z11" s="147">
        <f t="shared" si="8"/>
        <v>0.60223102358199199</v>
      </c>
      <c r="AA11" s="146">
        <f t="shared" si="9"/>
        <v>80197.875588270792</v>
      </c>
      <c r="AB11" s="604"/>
      <c r="AC11" s="249" t="s">
        <v>137</v>
      </c>
      <c r="AD11" s="137">
        <v>32501</v>
      </c>
      <c r="AE11" s="146">
        <v>19879</v>
      </c>
      <c r="AF11" s="146">
        <v>1725126700</v>
      </c>
      <c r="AG11" s="147">
        <f t="shared" si="10"/>
        <v>0.18029040186466658</v>
      </c>
      <c r="AH11" s="147">
        <f t="shared" si="11"/>
        <v>0.61164271868557896</v>
      </c>
      <c r="AI11" s="141">
        <f t="shared" si="12"/>
        <v>86781.362241561452</v>
      </c>
      <c r="AJ11" s="604"/>
      <c r="AK11" s="249" t="s">
        <v>137</v>
      </c>
      <c r="AL11" s="137">
        <v>25341</v>
      </c>
      <c r="AM11" s="146">
        <v>14568</v>
      </c>
      <c r="AN11" s="146">
        <v>1369322380</v>
      </c>
      <c r="AO11" s="147">
        <f t="shared" si="13"/>
        <v>0.18374914860876365</v>
      </c>
      <c r="AP11" s="147">
        <f t="shared" si="14"/>
        <v>0.57487865514383807</v>
      </c>
      <c r="AQ11" s="141">
        <f t="shared" si="15"/>
        <v>93995.221032399786</v>
      </c>
      <c r="AR11" s="604"/>
      <c r="AS11" s="249" t="s">
        <v>137</v>
      </c>
      <c r="AT11" s="137">
        <v>12056</v>
      </c>
      <c r="AU11" s="146">
        <v>6455</v>
      </c>
      <c r="AV11" s="146">
        <v>643278990</v>
      </c>
      <c r="AW11" s="147">
        <f t="shared" si="16"/>
        <v>0.16424518460090073</v>
      </c>
      <c r="AX11" s="147">
        <f t="shared" si="17"/>
        <v>0.53541804910418045</v>
      </c>
      <c r="AY11" s="146">
        <f t="shared" si="18"/>
        <v>99655.924089852822</v>
      </c>
      <c r="AZ11" s="604"/>
      <c r="BA11" s="249" t="s">
        <v>137</v>
      </c>
      <c r="BB11" s="137">
        <v>3939</v>
      </c>
      <c r="BC11" s="146">
        <v>1957</v>
      </c>
      <c r="BD11" s="146">
        <v>215092230</v>
      </c>
      <c r="BE11" s="147">
        <f t="shared" si="19"/>
        <v>0.1281681839020237</v>
      </c>
      <c r="BF11" s="147">
        <f t="shared" si="20"/>
        <v>0.49682660573749682</v>
      </c>
      <c r="BG11" s="173">
        <f t="shared" si="21"/>
        <v>109909.16198262647</v>
      </c>
      <c r="BH11" s="604"/>
      <c r="BI11" s="249" t="s">
        <v>137</v>
      </c>
      <c r="BJ11" s="137">
        <f t="shared" si="22"/>
        <v>102771</v>
      </c>
      <c r="BK11" s="146">
        <f t="shared" si="0"/>
        <v>60206</v>
      </c>
      <c r="BL11" s="146">
        <f t="shared" si="1"/>
        <v>5366593840</v>
      </c>
      <c r="BM11" s="147">
        <f t="shared" si="24"/>
        <v>0.16378573954677766</v>
      </c>
      <c r="BN11" s="147">
        <f t="shared" si="25"/>
        <v>0.58582674100670418</v>
      </c>
      <c r="BO11" s="146">
        <f t="shared" si="26"/>
        <v>89137.192970800257</v>
      </c>
      <c r="BP11" s="204"/>
      <c r="BR11" s="215" t="s">
        <v>78</v>
      </c>
      <c r="BS11" s="116">
        <v>30</v>
      </c>
      <c r="BT11" s="116">
        <v>80</v>
      </c>
      <c r="BU11" s="116">
        <v>3154</v>
      </c>
      <c r="BV11" s="116">
        <v>3110</v>
      </c>
      <c r="BW11" s="116">
        <v>2174</v>
      </c>
      <c r="BX11" s="116">
        <v>1059</v>
      </c>
      <c r="BY11" s="116">
        <v>408</v>
      </c>
      <c r="BZ11" s="116">
        <f>市区町村別_歯科医療費!D9</f>
        <v>10015</v>
      </c>
    </row>
    <row r="12" spans="2:78" s="82" customFormat="1">
      <c r="B12" s="614"/>
      <c r="C12" s="647"/>
      <c r="D12" s="604"/>
      <c r="E12" s="249" t="s">
        <v>138</v>
      </c>
      <c r="F12" s="137">
        <v>152</v>
      </c>
      <c r="G12" s="146">
        <v>80</v>
      </c>
      <c r="H12" s="146">
        <v>8866240</v>
      </c>
      <c r="I12" s="147">
        <f t="shared" si="2"/>
        <v>8.8397790055248615E-2</v>
      </c>
      <c r="J12" s="147">
        <f t="shared" si="3"/>
        <v>0.52631578947368418</v>
      </c>
      <c r="K12" s="173">
        <f t="shared" si="4"/>
        <v>110828</v>
      </c>
      <c r="L12" s="604"/>
      <c r="M12" s="249" t="s">
        <v>138</v>
      </c>
      <c r="N12" s="137">
        <v>664</v>
      </c>
      <c r="O12" s="146">
        <v>378</v>
      </c>
      <c r="P12" s="146">
        <v>38044420</v>
      </c>
      <c r="Q12" s="147">
        <f t="shared" si="23"/>
        <v>0.12142627690330871</v>
      </c>
      <c r="R12" s="147">
        <f t="shared" si="5"/>
        <v>0.56927710843373491</v>
      </c>
      <c r="S12" s="141">
        <f t="shared" si="6"/>
        <v>100646.61375661376</v>
      </c>
      <c r="T12" s="604"/>
      <c r="U12" s="249" t="s">
        <v>138</v>
      </c>
      <c r="V12" s="137">
        <v>14764</v>
      </c>
      <c r="W12" s="146">
        <v>9312</v>
      </c>
      <c r="X12" s="146">
        <v>738263630</v>
      </c>
      <c r="Y12" s="147">
        <f t="shared" si="7"/>
        <v>7.7951431034915739E-2</v>
      </c>
      <c r="Z12" s="147">
        <f t="shared" si="8"/>
        <v>0.63072338119750748</v>
      </c>
      <c r="AA12" s="146">
        <f t="shared" si="9"/>
        <v>79280.88810137457</v>
      </c>
      <c r="AB12" s="604"/>
      <c r="AC12" s="249" t="s">
        <v>138</v>
      </c>
      <c r="AD12" s="137">
        <v>16244</v>
      </c>
      <c r="AE12" s="146">
        <v>10294</v>
      </c>
      <c r="AF12" s="146">
        <v>857422050</v>
      </c>
      <c r="AG12" s="147">
        <f t="shared" si="10"/>
        <v>9.3360299652642365E-2</v>
      </c>
      <c r="AH12" s="147">
        <f t="shared" si="11"/>
        <v>0.63371090864319135</v>
      </c>
      <c r="AI12" s="141">
        <f t="shared" si="12"/>
        <v>83293.379638624436</v>
      </c>
      <c r="AJ12" s="604"/>
      <c r="AK12" s="249" t="s">
        <v>138</v>
      </c>
      <c r="AL12" s="137">
        <v>11077</v>
      </c>
      <c r="AM12" s="146">
        <v>6566</v>
      </c>
      <c r="AN12" s="146">
        <v>565444100</v>
      </c>
      <c r="AO12" s="147">
        <f t="shared" si="13"/>
        <v>8.2818294190358466E-2</v>
      </c>
      <c r="AP12" s="147">
        <f t="shared" si="14"/>
        <v>0.59275977250157985</v>
      </c>
      <c r="AQ12" s="141">
        <f t="shared" si="15"/>
        <v>86116.981419433447</v>
      </c>
      <c r="AR12" s="604"/>
      <c r="AS12" s="249" t="s">
        <v>138</v>
      </c>
      <c r="AT12" s="137">
        <v>4491</v>
      </c>
      <c r="AU12" s="146">
        <v>2452</v>
      </c>
      <c r="AV12" s="146">
        <v>219371070</v>
      </c>
      <c r="AW12" s="147">
        <f t="shared" si="16"/>
        <v>6.2390269967685298E-2</v>
      </c>
      <c r="AX12" s="147">
        <f t="shared" si="17"/>
        <v>0.54598085059006907</v>
      </c>
      <c r="AY12" s="146">
        <f t="shared" si="18"/>
        <v>89466.178629690054</v>
      </c>
      <c r="AZ12" s="604"/>
      <c r="BA12" s="249" t="s">
        <v>138</v>
      </c>
      <c r="BB12" s="137">
        <v>1183</v>
      </c>
      <c r="BC12" s="146">
        <v>594</v>
      </c>
      <c r="BD12" s="146">
        <v>63313650</v>
      </c>
      <c r="BE12" s="147">
        <f t="shared" si="19"/>
        <v>3.8902351169035301E-2</v>
      </c>
      <c r="BF12" s="147">
        <f t="shared" si="20"/>
        <v>0.5021132713440406</v>
      </c>
      <c r="BG12" s="173">
        <f t="shared" si="21"/>
        <v>106588.63636363637</v>
      </c>
      <c r="BH12" s="604"/>
      <c r="BI12" s="249" t="s">
        <v>138</v>
      </c>
      <c r="BJ12" s="137">
        <f t="shared" si="22"/>
        <v>48575</v>
      </c>
      <c r="BK12" s="146">
        <f t="shared" si="0"/>
        <v>29676</v>
      </c>
      <c r="BL12" s="146">
        <f t="shared" si="1"/>
        <v>2490725160</v>
      </c>
      <c r="BM12" s="147">
        <f t="shared" si="24"/>
        <v>8.0731249489920831E-2</v>
      </c>
      <c r="BN12" s="147">
        <f t="shared" si="25"/>
        <v>0.61093154915079773</v>
      </c>
      <c r="BO12" s="146">
        <f t="shared" si="26"/>
        <v>83930.622725434689</v>
      </c>
      <c r="BP12" s="204"/>
      <c r="BR12" s="215" t="s">
        <v>79</v>
      </c>
      <c r="BS12" s="116">
        <v>20</v>
      </c>
      <c r="BT12" s="116">
        <v>66</v>
      </c>
      <c r="BU12" s="116">
        <v>2949</v>
      </c>
      <c r="BV12" s="116">
        <v>2578</v>
      </c>
      <c r="BW12" s="116">
        <v>1862</v>
      </c>
      <c r="BX12" s="116">
        <v>931</v>
      </c>
      <c r="BY12" s="116">
        <v>416</v>
      </c>
      <c r="BZ12" s="116">
        <f>市区町村別_歯科医療費!D10</f>
        <v>8822</v>
      </c>
    </row>
    <row r="13" spans="2:78" s="82" customFormat="1">
      <c r="B13" s="614"/>
      <c r="C13" s="647"/>
      <c r="D13" s="604"/>
      <c r="E13" s="249" t="s">
        <v>139</v>
      </c>
      <c r="F13" s="137">
        <v>174</v>
      </c>
      <c r="G13" s="146">
        <v>88</v>
      </c>
      <c r="H13" s="146">
        <v>8363410</v>
      </c>
      <c r="I13" s="147">
        <f t="shared" si="2"/>
        <v>9.7237569060773479E-2</v>
      </c>
      <c r="J13" s="147">
        <f t="shared" si="3"/>
        <v>0.50574712643678166</v>
      </c>
      <c r="K13" s="173">
        <f t="shared" si="4"/>
        <v>95038.75</v>
      </c>
      <c r="L13" s="604"/>
      <c r="M13" s="249" t="s">
        <v>139</v>
      </c>
      <c r="N13" s="137">
        <v>656</v>
      </c>
      <c r="O13" s="146">
        <v>337</v>
      </c>
      <c r="P13" s="146">
        <v>29335320</v>
      </c>
      <c r="Q13" s="147">
        <f t="shared" si="23"/>
        <v>0.10825570189527786</v>
      </c>
      <c r="R13" s="147">
        <f t="shared" si="5"/>
        <v>0.51371951219512191</v>
      </c>
      <c r="S13" s="141">
        <f t="shared" si="6"/>
        <v>87048.427299703268</v>
      </c>
      <c r="T13" s="604"/>
      <c r="U13" s="249" t="s">
        <v>139</v>
      </c>
      <c r="V13" s="137">
        <v>8342</v>
      </c>
      <c r="W13" s="146">
        <v>4615</v>
      </c>
      <c r="X13" s="146">
        <v>372659030</v>
      </c>
      <c r="Y13" s="147">
        <f t="shared" si="7"/>
        <v>3.8632501527720811E-2</v>
      </c>
      <c r="Z13" s="147">
        <f t="shared" si="8"/>
        <v>0.55322464636777746</v>
      </c>
      <c r="AA13" s="146">
        <f t="shared" si="9"/>
        <v>80749.51895991333</v>
      </c>
      <c r="AB13" s="604"/>
      <c r="AC13" s="249" t="s">
        <v>139</v>
      </c>
      <c r="AD13" s="137">
        <v>10648</v>
      </c>
      <c r="AE13" s="146">
        <v>6118</v>
      </c>
      <c r="AF13" s="146">
        <v>528534030</v>
      </c>
      <c r="AG13" s="147">
        <f t="shared" si="10"/>
        <v>5.548652742130037E-2</v>
      </c>
      <c r="AH13" s="147">
        <f t="shared" si="11"/>
        <v>0.57456799398948155</v>
      </c>
      <c r="AI13" s="141">
        <f t="shared" si="12"/>
        <v>86390.00163452109</v>
      </c>
      <c r="AJ13" s="604"/>
      <c r="AK13" s="249" t="s">
        <v>139</v>
      </c>
      <c r="AL13" s="137">
        <v>9918</v>
      </c>
      <c r="AM13" s="146">
        <v>5292</v>
      </c>
      <c r="AN13" s="146">
        <v>467500010</v>
      </c>
      <c r="AO13" s="147">
        <f t="shared" si="13"/>
        <v>6.6749072929542644E-2</v>
      </c>
      <c r="AP13" s="147">
        <f t="shared" si="14"/>
        <v>0.53357531760435573</v>
      </c>
      <c r="AQ13" s="141">
        <f t="shared" si="15"/>
        <v>88340.893801965227</v>
      </c>
      <c r="AR13" s="604"/>
      <c r="AS13" s="249" t="s">
        <v>139</v>
      </c>
      <c r="AT13" s="137">
        <v>5560</v>
      </c>
      <c r="AU13" s="146">
        <v>2832</v>
      </c>
      <c r="AV13" s="146">
        <v>265081360</v>
      </c>
      <c r="AW13" s="147">
        <f t="shared" si="16"/>
        <v>7.205923513396606E-2</v>
      </c>
      <c r="AX13" s="147">
        <f t="shared" si="17"/>
        <v>0.50935251798561154</v>
      </c>
      <c r="AY13" s="146">
        <f t="shared" si="18"/>
        <v>93602.175141242944</v>
      </c>
      <c r="AZ13" s="604"/>
      <c r="BA13" s="249" t="s">
        <v>139</v>
      </c>
      <c r="BB13" s="137">
        <v>2077</v>
      </c>
      <c r="BC13" s="146">
        <v>1006</v>
      </c>
      <c r="BD13" s="146">
        <v>106174630</v>
      </c>
      <c r="BE13" s="147">
        <f t="shared" si="19"/>
        <v>6.588512672735608E-2</v>
      </c>
      <c r="BF13" s="147">
        <f t="shared" si="20"/>
        <v>0.48435243139142997</v>
      </c>
      <c r="BG13" s="173">
        <f t="shared" si="21"/>
        <v>105541.38170974154</v>
      </c>
      <c r="BH13" s="604"/>
      <c r="BI13" s="249" t="s">
        <v>139</v>
      </c>
      <c r="BJ13" s="137">
        <f t="shared" si="22"/>
        <v>37375</v>
      </c>
      <c r="BK13" s="146">
        <f t="shared" si="0"/>
        <v>20288</v>
      </c>
      <c r="BL13" s="146">
        <f t="shared" si="1"/>
        <v>1777647790</v>
      </c>
      <c r="BM13" s="147">
        <f t="shared" si="24"/>
        <v>5.5191925786882125E-2</v>
      </c>
      <c r="BN13" s="147">
        <f t="shared" si="25"/>
        <v>0.54282274247491635</v>
      </c>
      <c r="BO13" s="146">
        <f t="shared" si="26"/>
        <v>87620.652109621456</v>
      </c>
      <c r="BP13" s="204"/>
      <c r="BR13" s="215" t="s">
        <v>80</v>
      </c>
      <c r="BS13" s="116">
        <v>27</v>
      </c>
      <c r="BT13" s="116">
        <v>130</v>
      </c>
      <c r="BU13" s="116">
        <v>3990</v>
      </c>
      <c r="BV13" s="116">
        <v>3829</v>
      </c>
      <c r="BW13" s="116">
        <v>2668</v>
      </c>
      <c r="BX13" s="116">
        <v>1231</v>
      </c>
      <c r="BY13" s="116">
        <v>477</v>
      </c>
      <c r="BZ13" s="116">
        <f>市区町村別_歯科医療費!D11</f>
        <v>12352</v>
      </c>
    </row>
    <row r="14" spans="2:78" s="82" customFormat="1" ht="13.5" customHeight="1">
      <c r="B14" s="614"/>
      <c r="C14" s="647"/>
      <c r="D14" s="604"/>
      <c r="E14" s="250" t="s">
        <v>140</v>
      </c>
      <c r="F14" s="137">
        <v>110</v>
      </c>
      <c r="G14" s="146">
        <v>67</v>
      </c>
      <c r="H14" s="146">
        <v>6973210</v>
      </c>
      <c r="I14" s="147">
        <f t="shared" si="2"/>
        <v>7.4033149171270712E-2</v>
      </c>
      <c r="J14" s="147">
        <f t="shared" si="3"/>
        <v>0.60909090909090913</v>
      </c>
      <c r="K14" s="173">
        <f t="shared" si="4"/>
        <v>104077.76119402985</v>
      </c>
      <c r="L14" s="604"/>
      <c r="M14" s="250" t="s">
        <v>140</v>
      </c>
      <c r="N14" s="137">
        <v>314</v>
      </c>
      <c r="O14" s="146">
        <v>182</v>
      </c>
      <c r="P14" s="146">
        <v>19836000</v>
      </c>
      <c r="Q14" s="147">
        <f t="shared" si="23"/>
        <v>5.8464503694185675E-2</v>
      </c>
      <c r="R14" s="147">
        <f t="shared" si="5"/>
        <v>0.57961783439490444</v>
      </c>
      <c r="S14" s="141">
        <f t="shared" si="6"/>
        <v>108989.01098901099</v>
      </c>
      <c r="T14" s="604"/>
      <c r="U14" s="250" t="s">
        <v>140</v>
      </c>
      <c r="V14" s="137">
        <v>6592</v>
      </c>
      <c r="W14" s="146">
        <v>4099</v>
      </c>
      <c r="X14" s="146">
        <v>331573910</v>
      </c>
      <c r="Y14" s="147">
        <f t="shared" si="7"/>
        <v>3.4313027900786046E-2</v>
      </c>
      <c r="Z14" s="147">
        <f t="shared" si="8"/>
        <v>0.6218143203883495</v>
      </c>
      <c r="AA14" s="146">
        <f t="shared" si="9"/>
        <v>80891.414979263238</v>
      </c>
      <c r="AB14" s="604"/>
      <c r="AC14" s="250" t="s">
        <v>140</v>
      </c>
      <c r="AD14" s="137">
        <v>7813</v>
      </c>
      <c r="AE14" s="146">
        <v>4959</v>
      </c>
      <c r="AF14" s="146">
        <v>474209110</v>
      </c>
      <c r="AG14" s="147">
        <f t="shared" si="10"/>
        <v>4.4975104524718625E-2</v>
      </c>
      <c r="AH14" s="147">
        <f t="shared" si="11"/>
        <v>0.63471137847177783</v>
      </c>
      <c r="AI14" s="141">
        <f t="shared" si="12"/>
        <v>95625.95482960275</v>
      </c>
      <c r="AJ14" s="604"/>
      <c r="AK14" s="250" t="s">
        <v>140</v>
      </c>
      <c r="AL14" s="137">
        <v>6400</v>
      </c>
      <c r="AM14" s="146">
        <v>3945</v>
      </c>
      <c r="AN14" s="146">
        <v>391074780</v>
      </c>
      <c r="AO14" s="147">
        <f t="shared" si="13"/>
        <v>4.9759087813122778E-2</v>
      </c>
      <c r="AP14" s="147">
        <f t="shared" si="14"/>
        <v>0.61640625000000004</v>
      </c>
      <c r="AQ14" s="141">
        <f t="shared" si="15"/>
        <v>99131.756653992401</v>
      </c>
      <c r="AR14" s="604"/>
      <c r="AS14" s="250" t="s">
        <v>140</v>
      </c>
      <c r="AT14" s="137">
        <v>3087</v>
      </c>
      <c r="AU14" s="146">
        <v>1832</v>
      </c>
      <c r="AV14" s="146">
        <v>194708450</v>
      </c>
      <c r="AW14" s="147">
        <f t="shared" si="16"/>
        <v>4.6614589959543012E-2</v>
      </c>
      <c r="AX14" s="147">
        <f t="shared" si="17"/>
        <v>0.59345643019112404</v>
      </c>
      <c r="AY14" s="146">
        <f t="shared" si="18"/>
        <v>106281.90502183406</v>
      </c>
      <c r="AZ14" s="604"/>
      <c r="BA14" s="250" t="s">
        <v>140</v>
      </c>
      <c r="BB14" s="137">
        <v>907</v>
      </c>
      <c r="BC14" s="146">
        <v>551</v>
      </c>
      <c r="BD14" s="146">
        <v>66821290</v>
      </c>
      <c r="BE14" s="147">
        <f t="shared" si="19"/>
        <v>3.6086187700569781E-2</v>
      </c>
      <c r="BF14" s="147">
        <f t="shared" si="20"/>
        <v>0.60749724366041902</v>
      </c>
      <c r="BG14" s="173">
        <f t="shared" si="21"/>
        <v>121272.75862068965</v>
      </c>
      <c r="BH14" s="604"/>
      <c r="BI14" s="250" t="s">
        <v>140</v>
      </c>
      <c r="BJ14" s="137">
        <f t="shared" si="22"/>
        <v>25223</v>
      </c>
      <c r="BK14" s="146">
        <f t="shared" si="0"/>
        <v>15635</v>
      </c>
      <c r="BL14" s="146">
        <f t="shared" si="1"/>
        <v>1485196750</v>
      </c>
      <c r="BM14" s="147">
        <f t="shared" si="24"/>
        <v>4.2533801245953372E-2</v>
      </c>
      <c r="BN14" s="147">
        <f t="shared" si="25"/>
        <v>0.61987075288427229</v>
      </c>
      <c r="BO14" s="146">
        <f t="shared" si="26"/>
        <v>94991.797249760159</v>
      </c>
      <c r="BP14" s="204"/>
      <c r="BR14" s="215" t="s">
        <v>81</v>
      </c>
      <c r="BS14" s="116">
        <v>34</v>
      </c>
      <c r="BT14" s="116">
        <v>119</v>
      </c>
      <c r="BU14" s="116">
        <v>3722</v>
      </c>
      <c r="BV14" s="116">
        <v>3379</v>
      </c>
      <c r="BW14" s="116">
        <v>2275</v>
      </c>
      <c r="BX14" s="116">
        <v>1044</v>
      </c>
      <c r="BY14" s="116">
        <v>429</v>
      </c>
      <c r="BZ14" s="116">
        <f>市区町村別_歯科医療費!D12</f>
        <v>11002</v>
      </c>
    </row>
    <row r="15" spans="2:78" s="82" customFormat="1">
      <c r="B15" s="614"/>
      <c r="C15" s="647"/>
      <c r="D15" s="604"/>
      <c r="E15" s="250" t="s">
        <v>141</v>
      </c>
      <c r="F15" s="137">
        <v>357</v>
      </c>
      <c r="G15" s="146">
        <v>214</v>
      </c>
      <c r="H15" s="146">
        <v>21177800</v>
      </c>
      <c r="I15" s="147">
        <f t="shared" si="2"/>
        <v>0.23646408839779007</v>
      </c>
      <c r="J15" s="147">
        <f t="shared" si="3"/>
        <v>0.59943977591036413</v>
      </c>
      <c r="K15" s="173">
        <f t="shared" si="4"/>
        <v>98961.682242990661</v>
      </c>
      <c r="L15" s="604"/>
      <c r="M15" s="250" t="s">
        <v>141</v>
      </c>
      <c r="N15" s="137">
        <v>1332</v>
      </c>
      <c r="O15" s="146">
        <v>782</v>
      </c>
      <c r="P15" s="146">
        <v>77153080</v>
      </c>
      <c r="Q15" s="147">
        <f t="shared" si="23"/>
        <v>0.25120462576292962</v>
      </c>
      <c r="R15" s="147">
        <f t="shared" si="5"/>
        <v>0.58708708708708712</v>
      </c>
      <c r="S15" s="141">
        <f t="shared" si="6"/>
        <v>98661.227621483369</v>
      </c>
      <c r="T15" s="604"/>
      <c r="U15" s="250" t="s">
        <v>141</v>
      </c>
      <c r="V15" s="137">
        <v>47792</v>
      </c>
      <c r="W15" s="146">
        <v>30078</v>
      </c>
      <c r="X15" s="146">
        <v>2316983750</v>
      </c>
      <c r="Y15" s="147">
        <f t="shared" si="7"/>
        <v>0.25178513130027874</v>
      </c>
      <c r="Z15" s="147">
        <f t="shared" si="8"/>
        <v>0.62935219283562105</v>
      </c>
      <c r="AA15" s="146">
        <f t="shared" si="9"/>
        <v>77032.507148081655</v>
      </c>
      <c r="AB15" s="604"/>
      <c r="AC15" s="250" t="s">
        <v>141</v>
      </c>
      <c r="AD15" s="137">
        <v>47861</v>
      </c>
      <c r="AE15" s="146">
        <v>30007</v>
      </c>
      <c r="AF15" s="146">
        <v>2525411350</v>
      </c>
      <c r="AG15" s="147">
        <f t="shared" si="10"/>
        <v>0.27214518279355349</v>
      </c>
      <c r="AH15" s="147">
        <f t="shared" si="11"/>
        <v>0.62696140908046216</v>
      </c>
      <c r="AI15" s="141">
        <f t="shared" si="12"/>
        <v>84160.74082714034</v>
      </c>
      <c r="AJ15" s="604"/>
      <c r="AK15" s="250" t="s">
        <v>141</v>
      </c>
      <c r="AL15" s="137">
        <v>32082</v>
      </c>
      <c r="AM15" s="146">
        <v>18701</v>
      </c>
      <c r="AN15" s="146">
        <v>1638570030</v>
      </c>
      <c r="AO15" s="147">
        <f t="shared" si="13"/>
        <v>0.23587951868015439</v>
      </c>
      <c r="AP15" s="147">
        <f t="shared" si="14"/>
        <v>0.58291253662489873</v>
      </c>
      <c r="AQ15" s="141">
        <f t="shared" si="15"/>
        <v>87619.380247045614</v>
      </c>
      <c r="AR15" s="604"/>
      <c r="AS15" s="250" t="s">
        <v>141</v>
      </c>
      <c r="AT15" s="137">
        <v>13009</v>
      </c>
      <c r="AU15" s="146">
        <v>6916</v>
      </c>
      <c r="AV15" s="146">
        <v>638503030</v>
      </c>
      <c r="AW15" s="147">
        <f t="shared" si="16"/>
        <v>0.17597516602630978</v>
      </c>
      <c r="AX15" s="147">
        <f t="shared" si="17"/>
        <v>0.53163194711353678</v>
      </c>
      <c r="AY15" s="146">
        <f t="shared" si="18"/>
        <v>92322.589647194909</v>
      </c>
      <c r="AZ15" s="604"/>
      <c r="BA15" s="250" t="s">
        <v>141</v>
      </c>
      <c r="BB15" s="137">
        <v>3664</v>
      </c>
      <c r="BC15" s="146">
        <v>1783</v>
      </c>
      <c r="BD15" s="146">
        <v>184674040</v>
      </c>
      <c r="BE15" s="147">
        <f t="shared" si="19"/>
        <v>0.11677254568079115</v>
      </c>
      <c r="BF15" s="147">
        <f t="shared" si="20"/>
        <v>0.48662663755458513</v>
      </c>
      <c r="BG15" s="173">
        <f t="shared" si="21"/>
        <v>103574.89624228828</v>
      </c>
      <c r="BH15" s="604"/>
      <c r="BI15" s="250" t="s">
        <v>141</v>
      </c>
      <c r="BJ15" s="137">
        <f t="shared" si="22"/>
        <v>146097</v>
      </c>
      <c r="BK15" s="146">
        <f t="shared" si="0"/>
        <v>88481</v>
      </c>
      <c r="BL15" s="146">
        <f t="shared" si="1"/>
        <v>7402473080</v>
      </c>
      <c r="BM15" s="147">
        <f t="shared" si="24"/>
        <v>0.2407056775211513</v>
      </c>
      <c r="BN15" s="147">
        <f t="shared" si="25"/>
        <v>0.60563187471337532</v>
      </c>
      <c r="BO15" s="146">
        <f t="shared" si="26"/>
        <v>83661.724890089405</v>
      </c>
      <c r="BP15" s="204"/>
      <c r="BR15" s="215" t="s">
        <v>59</v>
      </c>
      <c r="BS15" s="116">
        <v>19</v>
      </c>
      <c r="BT15" s="116">
        <v>77</v>
      </c>
      <c r="BU15" s="116">
        <v>2791</v>
      </c>
      <c r="BV15" s="116">
        <v>2566</v>
      </c>
      <c r="BW15" s="116">
        <v>1990</v>
      </c>
      <c r="BX15" s="116">
        <v>1131</v>
      </c>
      <c r="BY15" s="116">
        <v>466</v>
      </c>
      <c r="BZ15" s="116">
        <f>市区町村別_歯科医療費!D13</f>
        <v>9040</v>
      </c>
    </row>
    <row r="16" spans="2:78" s="82" customFormat="1">
      <c r="B16" s="614"/>
      <c r="C16" s="647"/>
      <c r="D16" s="604"/>
      <c r="E16" s="250" t="s">
        <v>142</v>
      </c>
      <c r="F16" s="137">
        <v>106</v>
      </c>
      <c r="G16" s="146">
        <v>62</v>
      </c>
      <c r="H16" s="146">
        <v>6293900</v>
      </c>
      <c r="I16" s="147">
        <f t="shared" si="2"/>
        <v>6.8508287292817674E-2</v>
      </c>
      <c r="J16" s="147">
        <f t="shared" si="3"/>
        <v>0.58490566037735847</v>
      </c>
      <c r="K16" s="173">
        <f t="shared" si="4"/>
        <v>101514.51612903226</v>
      </c>
      <c r="L16" s="604"/>
      <c r="M16" s="250" t="s">
        <v>142</v>
      </c>
      <c r="N16" s="137">
        <v>439</v>
      </c>
      <c r="O16" s="146">
        <v>239</v>
      </c>
      <c r="P16" s="146">
        <v>25593360</v>
      </c>
      <c r="Q16" s="147">
        <f t="shared" si="23"/>
        <v>7.677481529071635E-2</v>
      </c>
      <c r="R16" s="147">
        <f t="shared" si="5"/>
        <v>0.54441913439635536</v>
      </c>
      <c r="S16" s="141">
        <f t="shared" si="6"/>
        <v>107085.18828451882</v>
      </c>
      <c r="T16" s="604"/>
      <c r="U16" s="250" t="s">
        <v>142</v>
      </c>
      <c r="V16" s="137">
        <v>9044</v>
      </c>
      <c r="W16" s="146">
        <v>5369</v>
      </c>
      <c r="X16" s="146">
        <v>445449700</v>
      </c>
      <c r="Y16" s="147">
        <f t="shared" si="7"/>
        <v>4.4944290509714629E-2</v>
      </c>
      <c r="Z16" s="147">
        <f t="shared" si="8"/>
        <v>0.59365325077399378</v>
      </c>
      <c r="AA16" s="146">
        <f t="shared" si="9"/>
        <v>82966.977090705899</v>
      </c>
      <c r="AB16" s="604"/>
      <c r="AC16" s="250" t="s">
        <v>142</v>
      </c>
      <c r="AD16" s="137">
        <v>11493</v>
      </c>
      <c r="AE16" s="146">
        <v>6748</v>
      </c>
      <c r="AF16" s="146">
        <v>609267540</v>
      </c>
      <c r="AG16" s="147">
        <f t="shared" si="10"/>
        <v>6.1200243059649377E-2</v>
      </c>
      <c r="AH16" s="147">
        <f t="shared" si="11"/>
        <v>0.58713999825981034</v>
      </c>
      <c r="AI16" s="141">
        <f t="shared" si="12"/>
        <v>90288.609958506218</v>
      </c>
      <c r="AJ16" s="604"/>
      <c r="AK16" s="250" t="s">
        <v>142</v>
      </c>
      <c r="AL16" s="137">
        <v>10735</v>
      </c>
      <c r="AM16" s="146">
        <v>5992</v>
      </c>
      <c r="AN16" s="146">
        <v>583006960</v>
      </c>
      <c r="AO16" s="147">
        <f t="shared" si="13"/>
        <v>7.5578315380540356E-2</v>
      </c>
      <c r="AP16" s="147">
        <f t="shared" si="14"/>
        <v>0.55817419655333023</v>
      </c>
      <c r="AQ16" s="141">
        <f t="shared" si="15"/>
        <v>97297.556742323097</v>
      </c>
      <c r="AR16" s="604"/>
      <c r="AS16" s="250" t="s">
        <v>142</v>
      </c>
      <c r="AT16" s="137">
        <v>6293</v>
      </c>
      <c r="AU16" s="146">
        <v>3359</v>
      </c>
      <c r="AV16" s="146">
        <v>334458940</v>
      </c>
      <c r="AW16" s="147">
        <f t="shared" si="16"/>
        <v>8.5468563140886994E-2</v>
      </c>
      <c r="AX16" s="147">
        <f t="shared" si="17"/>
        <v>0.53376767837279515</v>
      </c>
      <c r="AY16" s="146">
        <f t="shared" si="18"/>
        <v>99570.985412325099</v>
      </c>
      <c r="AZ16" s="604"/>
      <c r="BA16" s="250" t="s">
        <v>142</v>
      </c>
      <c r="BB16" s="137">
        <v>2638</v>
      </c>
      <c r="BC16" s="146">
        <v>1367</v>
      </c>
      <c r="BD16" s="146">
        <v>150631920</v>
      </c>
      <c r="BE16" s="147">
        <f t="shared" si="19"/>
        <v>8.9527801427729384E-2</v>
      </c>
      <c r="BF16" s="147">
        <f t="shared" si="20"/>
        <v>0.5181956027293404</v>
      </c>
      <c r="BG16" s="173">
        <f t="shared" si="21"/>
        <v>110191.60204828091</v>
      </c>
      <c r="BH16" s="604"/>
      <c r="BI16" s="250" t="s">
        <v>142</v>
      </c>
      <c r="BJ16" s="137">
        <f t="shared" si="22"/>
        <v>40748</v>
      </c>
      <c r="BK16" s="146">
        <f t="shared" si="0"/>
        <v>23136</v>
      </c>
      <c r="BL16" s="146">
        <f t="shared" si="1"/>
        <v>2154702320</v>
      </c>
      <c r="BM16" s="147">
        <f t="shared" si="24"/>
        <v>6.2939688239614794E-2</v>
      </c>
      <c r="BN16" s="147">
        <f t="shared" si="25"/>
        <v>0.56778246785118291</v>
      </c>
      <c r="BO16" s="146">
        <f t="shared" si="26"/>
        <v>93132.015905947439</v>
      </c>
      <c r="BP16" s="204"/>
      <c r="BR16" s="215" t="s">
        <v>82</v>
      </c>
      <c r="BS16" s="116">
        <v>9</v>
      </c>
      <c r="BT16" s="116">
        <v>46</v>
      </c>
      <c r="BU16" s="116">
        <v>1879</v>
      </c>
      <c r="BV16" s="116">
        <v>1716</v>
      </c>
      <c r="BW16" s="116">
        <v>1271</v>
      </c>
      <c r="BX16" s="116">
        <v>649</v>
      </c>
      <c r="BY16" s="116">
        <v>262</v>
      </c>
      <c r="BZ16" s="116">
        <f>市区町村別_歯科医療費!D14</f>
        <v>5832</v>
      </c>
    </row>
    <row r="17" spans="2:78" s="82" customFormat="1">
      <c r="B17" s="614"/>
      <c r="C17" s="647"/>
      <c r="D17" s="604"/>
      <c r="E17" s="251" t="s">
        <v>135</v>
      </c>
      <c r="F17" s="137">
        <v>81</v>
      </c>
      <c r="G17" s="146">
        <v>47</v>
      </c>
      <c r="H17" s="146">
        <v>5513130</v>
      </c>
      <c r="I17" s="147">
        <f t="shared" si="2"/>
        <v>5.1933701657458566E-2</v>
      </c>
      <c r="J17" s="147">
        <f t="shared" si="3"/>
        <v>0.58024691358024694</v>
      </c>
      <c r="K17" s="173">
        <f t="shared" si="4"/>
        <v>117300.63829787234</v>
      </c>
      <c r="L17" s="604"/>
      <c r="M17" s="251" t="s">
        <v>135</v>
      </c>
      <c r="N17" s="137">
        <v>197</v>
      </c>
      <c r="O17" s="146">
        <v>106</v>
      </c>
      <c r="P17" s="146">
        <v>10551850</v>
      </c>
      <c r="Q17" s="147">
        <f t="shared" si="23"/>
        <v>3.4050754898811438E-2</v>
      </c>
      <c r="R17" s="147">
        <f t="shared" si="5"/>
        <v>0.53807106598984766</v>
      </c>
      <c r="S17" s="141">
        <f t="shared" si="6"/>
        <v>99545.75471698113</v>
      </c>
      <c r="T17" s="604"/>
      <c r="U17" s="251" t="s">
        <v>135</v>
      </c>
      <c r="V17" s="137">
        <v>9303</v>
      </c>
      <c r="W17" s="146">
        <v>4836</v>
      </c>
      <c r="X17" s="146">
        <v>339314150</v>
      </c>
      <c r="Y17" s="147">
        <f t="shared" si="7"/>
        <v>4.048250864313279E-2</v>
      </c>
      <c r="Z17" s="147">
        <f t="shared" si="8"/>
        <v>0.51983231215736858</v>
      </c>
      <c r="AA17" s="150">
        <f t="shared" si="9"/>
        <v>70164.216294458223</v>
      </c>
      <c r="AB17" s="605"/>
      <c r="AC17" s="251" t="s">
        <v>135</v>
      </c>
      <c r="AD17" s="137">
        <v>5780</v>
      </c>
      <c r="AE17" s="146">
        <v>2969</v>
      </c>
      <c r="AF17" s="146">
        <v>261612610</v>
      </c>
      <c r="AG17" s="147">
        <f t="shared" si="10"/>
        <v>2.6927018619457468E-2</v>
      </c>
      <c r="AH17" s="147">
        <f t="shared" si="11"/>
        <v>0.5136678200692042</v>
      </c>
      <c r="AI17" s="141">
        <f t="shared" si="12"/>
        <v>88114.722128662848</v>
      </c>
      <c r="AJ17" s="604"/>
      <c r="AK17" s="251" t="s">
        <v>135</v>
      </c>
      <c r="AL17" s="137">
        <v>3717</v>
      </c>
      <c r="AM17" s="146">
        <v>1772</v>
      </c>
      <c r="AN17" s="146">
        <v>195006130</v>
      </c>
      <c r="AO17" s="147">
        <f t="shared" si="13"/>
        <v>2.2350596604525617E-2</v>
      </c>
      <c r="AP17" s="147">
        <f t="shared" si="14"/>
        <v>0.47672854452515467</v>
      </c>
      <c r="AQ17" s="141">
        <f t="shared" si="15"/>
        <v>110048.60609480813</v>
      </c>
      <c r="AR17" s="604"/>
      <c r="AS17" s="251" t="s">
        <v>135</v>
      </c>
      <c r="AT17" s="137">
        <v>2010</v>
      </c>
      <c r="AU17" s="146">
        <v>940</v>
      </c>
      <c r="AV17" s="146">
        <v>130275120</v>
      </c>
      <c r="AW17" s="147">
        <f t="shared" si="16"/>
        <v>2.3917966463957659E-2</v>
      </c>
      <c r="AX17" s="147">
        <f t="shared" si="17"/>
        <v>0.46766169154228854</v>
      </c>
      <c r="AY17" s="146">
        <f t="shared" si="18"/>
        <v>138590.55319148937</v>
      </c>
      <c r="AZ17" s="604"/>
      <c r="BA17" s="251" t="s">
        <v>135</v>
      </c>
      <c r="BB17" s="137">
        <v>1070</v>
      </c>
      <c r="BC17" s="146">
        <v>471</v>
      </c>
      <c r="BD17" s="146">
        <v>68197350</v>
      </c>
      <c r="BE17" s="147">
        <f t="shared" si="19"/>
        <v>3.0846813805750214E-2</v>
      </c>
      <c r="BF17" s="147">
        <f t="shared" si="20"/>
        <v>0.44018691588785047</v>
      </c>
      <c r="BG17" s="173">
        <f t="shared" si="21"/>
        <v>144792.67515923566</v>
      </c>
      <c r="BH17" s="604"/>
      <c r="BI17" s="251" t="s">
        <v>135</v>
      </c>
      <c r="BJ17" s="137">
        <f t="shared" si="22"/>
        <v>22158</v>
      </c>
      <c r="BK17" s="146">
        <f t="shared" si="0"/>
        <v>11141</v>
      </c>
      <c r="BL17" s="146">
        <f t="shared" si="1"/>
        <v>1010470340</v>
      </c>
      <c r="BM17" s="147">
        <f t="shared" si="24"/>
        <v>3.0308223836339399E-2</v>
      </c>
      <c r="BN17" s="147">
        <f t="shared" si="25"/>
        <v>0.50279808646989799</v>
      </c>
      <c r="BO17" s="146">
        <f t="shared" si="26"/>
        <v>90698.352033031144</v>
      </c>
      <c r="BP17" s="204"/>
      <c r="BR17" s="215" t="s">
        <v>60</v>
      </c>
      <c r="BS17" s="116">
        <v>23</v>
      </c>
      <c r="BT17" s="116">
        <v>101</v>
      </c>
      <c r="BU17" s="116">
        <v>4589</v>
      </c>
      <c r="BV17" s="116">
        <v>4071</v>
      </c>
      <c r="BW17" s="116">
        <v>2833</v>
      </c>
      <c r="BX17" s="116">
        <v>1324</v>
      </c>
      <c r="BY17" s="116">
        <v>542</v>
      </c>
      <c r="BZ17" s="116">
        <f>市区町村別_歯科医療費!D15</f>
        <v>13483</v>
      </c>
    </row>
    <row r="18" spans="2:78" s="82" customFormat="1">
      <c r="B18" s="614">
        <v>2</v>
      </c>
      <c r="C18" s="646" t="s">
        <v>76</v>
      </c>
      <c r="D18" s="612">
        <f>BS9</f>
        <v>28</v>
      </c>
      <c r="E18" s="252" t="s">
        <v>115</v>
      </c>
      <c r="F18" s="136">
        <v>18</v>
      </c>
      <c r="G18" s="144">
        <v>9</v>
      </c>
      <c r="H18" s="144">
        <v>1948550</v>
      </c>
      <c r="I18" s="145">
        <f>IFERROR(G18/$D$18,"-")</f>
        <v>0.32142857142857145</v>
      </c>
      <c r="J18" s="145">
        <f t="shared" si="3"/>
        <v>0.5</v>
      </c>
      <c r="K18" s="172">
        <f t="shared" si="4"/>
        <v>216505.55555555556</v>
      </c>
      <c r="L18" s="612">
        <f>BT9</f>
        <v>119</v>
      </c>
      <c r="M18" s="252" t="s">
        <v>115</v>
      </c>
      <c r="N18" s="136">
        <v>52</v>
      </c>
      <c r="O18" s="144">
        <v>23</v>
      </c>
      <c r="P18" s="144">
        <v>2227380</v>
      </c>
      <c r="Q18" s="145">
        <f>IFERROR(O18/$L$18,"-")</f>
        <v>0.19327731092436976</v>
      </c>
      <c r="R18" s="145">
        <f t="shared" si="5"/>
        <v>0.44230769230769229</v>
      </c>
      <c r="S18" s="140">
        <f t="shared" si="6"/>
        <v>96842.608695652176</v>
      </c>
      <c r="T18" s="612">
        <f>BU9</f>
        <v>4517</v>
      </c>
      <c r="U18" s="252" t="s">
        <v>115</v>
      </c>
      <c r="V18" s="136">
        <v>2163</v>
      </c>
      <c r="W18" s="144">
        <v>1334</v>
      </c>
      <c r="X18" s="144">
        <v>111810760</v>
      </c>
      <c r="Y18" s="145">
        <f>IFERROR(W18/$T$18,"-")</f>
        <v>0.295328758025238</v>
      </c>
      <c r="Z18" s="145">
        <f t="shared" si="8"/>
        <v>0.61673601479426721</v>
      </c>
      <c r="AA18" s="144">
        <f t="shared" si="9"/>
        <v>83816.161919040474</v>
      </c>
      <c r="AB18" s="612">
        <f>BV9</f>
        <v>4027</v>
      </c>
      <c r="AC18" s="252" t="s">
        <v>115</v>
      </c>
      <c r="AD18" s="136">
        <v>2061</v>
      </c>
      <c r="AE18" s="144">
        <v>1331</v>
      </c>
      <c r="AF18" s="144">
        <v>115940570</v>
      </c>
      <c r="AG18" s="145">
        <f>IFERROR(AE18/$AB$18,"-")</f>
        <v>0.33051899677179042</v>
      </c>
      <c r="AH18" s="145">
        <f t="shared" si="11"/>
        <v>0.64580300824842307</v>
      </c>
      <c r="AI18" s="140">
        <f t="shared" si="12"/>
        <v>87107.866265965436</v>
      </c>
      <c r="AJ18" s="612">
        <f>BW9</f>
        <v>3057</v>
      </c>
      <c r="AK18" s="252" t="s">
        <v>115</v>
      </c>
      <c r="AL18" s="136">
        <v>1488</v>
      </c>
      <c r="AM18" s="144">
        <v>856</v>
      </c>
      <c r="AN18" s="144">
        <v>75447430</v>
      </c>
      <c r="AO18" s="145">
        <f>IFERROR(AM18/$AJ$18,"-")</f>
        <v>0.28001308472358521</v>
      </c>
      <c r="AP18" s="145">
        <f t="shared" si="14"/>
        <v>0.57526881720430112</v>
      </c>
      <c r="AQ18" s="140">
        <f t="shared" si="15"/>
        <v>88139.521028037387</v>
      </c>
      <c r="AR18" s="612">
        <f>BX9</f>
        <v>1597</v>
      </c>
      <c r="AS18" s="252" t="s">
        <v>115</v>
      </c>
      <c r="AT18" s="136">
        <v>652</v>
      </c>
      <c r="AU18" s="144">
        <v>346</v>
      </c>
      <c r="AV18" s="144">
        <v>31727520</v>
      </c>
      <c r="AW18" s="145">
        <f>IFERROR(AU18/$AR$18,"-")</f>
        <v>0.21665623043206012</v>
      </c>
      <c r="AX18" s="145">
        <f t="shared" si="17"/>
        <v>0.53067484662576692</v>
      </c>
      <c r="AY18" s="144">
        <f t="shared" si="18"/>
        <v>91698.034682080921</v>
      </c>
      <c r="AZ18" s="612">
        <f>BY9</f>
        <v>601</v>
      </c>
      <c r="BA18" s="252" t="s">
        <v>115</v>
      </c>
      <c r="BB18" s="136">
        <v>189</v>
      </c>
      <c r="BC18" s="144">
        <v>95</v>
      </c>
      <c r="BD18" s="144">
        <v>9949860</v>
      </c>
      <c r="BE18" s="145">
        <f>IFERROR(BC18/$AZ$18,"-")</f>
        <v>0.15806988352745424</v>
      </c>
      <c r="BF18" s="145">
        <f t="shared" si="20"/>
        <v>0.50264550264550267</v>
      </c>
      <c r="BG18" s="172">
        <f t="shared" si="21"/>
        <v>104735.36842105263</v>
      </c>
      <c r="BH18" s="612">
        <f>BZ9</f>
        <v>13946</v>
      </c>
      <c r="BI18" s="252" t="s">
        <v>115</v>
      </c>
      <c r="BJ18" s="136">
        <f t="shared" si="22"/>
        <v>6623</v>
      </c>
      <c r="BK18" s="144">
        <f t="shared" si="0"/>
        <v>3994</v>
      </c>
      <c r="BL18" s="144">
        <f t="shared" si="1"/>
        <v>349052070</v>
      </c>
      <c r="BM18" s="145">
        <f>IFERROR(BK18/$BH$18,"-")</f>
        <v>0.28639036282805108</v>
      </c>
      <c r="BN18" s="145">
        <f t="shared" si="25"/>
        <v>0.60304997735165333</v>
      </c>
      <c r="BO18" s="144">
        <f t="shared" si="26"/>
        <v>87394.108662994491</v>
      </c>
      <c r="BP18" s="204"/>
      <c r="BR18" s="215" t="s">
        <v>61</v>
      </c>
      <c r="BS18" s="116">
        <v>60</v>
      </c>
      <c r="BT18" s="116">
        <v>194</v>
      </c>
      <c r="BU18" s="116">
        <v>7479</v>
      </c>
      <c r="BV18" s="116">
        <v>7244</v>
      </c>
      <c r="BW18" s="116">
        <v>4877</v>
      </c>
      <c r="BX18" s="116">
        <v>2457</v>
      </c>
      <c r="BY18" s="116">
        <v>900</v>
      </c>
      <c r="BZ18" s="116">
        <f>市区町村別_歯科医療費!D16</f>
        <v>23211</v>
      </c>
    </row>
    <row r="19" spans="2:78" s="82" customFormat="1" ht="13.5" customHeight="1">
      <c r="B19" s="614"/>
      <c r="C19" s="647"/>
      <c r="D19" s="604"/>
      <c r="E19" s="253" t="s">
        <v>154</v>
      </c>
      <c r="F19" s="137">
        <v>9</v>
      </c>
      <c r="G19" s="146">
        <v>8</v>
      </c>
      <c r="H19" s="146">
        <v>1504090</v>
      </c>
      <c r="I19" s="147">
        <f t="shared" ref="I19:I28" si="27">IFERROR(G19/$D$18,"-")</f>
        <v>0.2857142857142857</v>
      </c>
      <c r="J19" s="147">
        <f t="shared" si="3"/>
        <v>0.88888888888888884</v>
      </c>
      <c r="K19" s="173">
        <f t="shared" si="4"/>
        <v>188011.25</v>
      </c>
      <c r="L19" s="604"/>
      <c r="M19" s="253" t="s">
        <v>154</v>
      </c>
      <c r="N19" s="137">
        <v>51</v>
      </c>
      <c r="O19" s="146">
        <v>20</v>
      </c>
      <c r="P19" s="146">
        <v>1867800</v>
      </c>
      <c r="Q19" s="147">
        <f t="shared" ref="Q19:Q28" si="28">IFERROR(O19/$L$18,"-")</f>
        <v>0.16806722689075632</v>
      </c>
      <c r="R19" s="147">
        <f t="shared" si="5"/>
        <v>0.39215686274509803</v>
      </c>
      <c r="S19" s="141">
        <f t="shared" si="6"/>
        <v>93390</v>
      </c>
      <c r="T19" s="604"/>
      <c r="U19" s="253" t="s">
        <v>154</v>
      </c>
      <c r="V19" s="137">
        <v>2022</v>
      </c>
      <c r="W19" s="146">
        <v>1282</v>
      </c>
      <c r="X19" s="146">
        <v>101096520</v>
      </c>
      <c r="Y19" s="147">
        <f t="shared" ref="Y19:Y28" si="29">IFERROR(W19/$T$18,"-")</f>
        <v>0.28381669249501884</v>
      </c>
      <c r="Z19" s="147">
        <f t="shared" si="8"/>
        <v>0.63402571711177047</v>
      </c>
      <c r="AA19" s="146">
        <f t="shared" si="9"/>
        <v>78858.439937597504</v>
      </c>
      <c r="AB19" s="604"/>
      <c r="AC19" s="253" t="s">
        <v>154</v>
      </c>
      <c r="AD19" s="137">
        <v>1774</v>
      </c>
      <c r="AE19" s="146">
        <v>1192</v>
      </c>
      <c r="AF19" s="146">
        <v>103040530</v>
      </c>
      <c r="AG19" s="147">
        <f t="shared" ref="AG19:AG28" si="30">IFERROR(AE19/$AB$18,"-")</f>
        <v>0.29600198659051402</v>
      </c>
      <c r="AH19" s="147">
        <f t="shared" si="11"/>
        <v>0.67192784667418259</v>
      </c>
      <c r="AI19" s="141">
        <f t="shared" si="12"/>
        <v>86443.397651006715</v>
      </c>
      <c r="AJ19" s="604"/>
      <c r="AK19" s="253" t="s">
        <v>154</v>
      </c>
      <c r="AL19" s="137">
        <v>1266</v>
      </c>
      <c r="AM19" s="146">
        <v>705</v>
      </c>
      <c r="AN19" s="146">
        <v>58796100</v>
      </c>
      <c r="AO19" s="147">
        <f t="shared" ref="AO19:AO28" si="31">IFERROR(AM19/$AJ$18,"-")</f>
        <v>0.23061825318940138</v>
      </c>
      <c r="AP19" s="147">
        <f t="shared" si="14"/>
        <v>0.55687203791469198</v>
      </c>
      <c r="AQ19" s="141">
        <f t="shared" si="15"/>
        <v>83398.723404255317</v>
      </c>
      <c r="AR19" s="604"/>
      <c r="AS19" s="253" t="s">
        <v>154</v>
      </c>
      <c r="AT19" s="137">
        <v>518</v>
      </c>
      <c r="AU19" s="146">
        <v>275</v>
      </c>
      <c r="AV19" s="146">
        <v>23847140</v>
      </c>
      <c r="AW19" s="147">
        <f t="shared" ref="AW19:AW28" si="32">IFERROR(AU19/$AR$18,"-")</f>
        <v>0.17219787100814027</v>
      </c>
      <c r="AX19" s="147">
        <f t="shared" si="17"/>
        <v>0.53088803088803094</v>
      </c>
      <c r="AY19" s="146">
        <f t="shared" si="18"/>
        <v>86716.872727272726</v>
      </c>
      <c r="AZ19" s="604"/>
      <c r="BA19" s="253" t="s">
        <v>154</v>
      </c>
      <c r="BB19" s="137">
        <v>108</v>
      </c>
      <c r="BC19" s="146">
        <v>52</v>
      </c>
      <c r="BD19" s="146">
        <v>5387800</v>
      </c>
      <c r="BE19" s="147">
        <f t="shared" ref="BE19:BE28" si="33">IFERROR(BC19/$AZ$18,"-")</f>
        <v>8.6522462562396013E-2</v>
      </c>
      <c r="BF19" s="147">
        <f t="shared" si="20"/>
        <v>0.48148148148148145</v>
      </c>
      <c r="BG19" s="173">
        <f t="shared" si="21"/>
        <v>103611.53846153847</v>
      </c>
      <c r="BH19" s="604"/>
      <c r="BI19" s="253" t="s">
        <v>154</v>
      </c>
      <c r="BJ19" s="137">
        <f t="shared" si="22"/>
        <v>5748</v>
      </c>
      <c r="BK19" s="146">
        <f t="shared" si="0"/>
        <v>3534</v>
      </c>
      <c r="BL19" s="146">
        <f t="shared" si="1"/>
        <v>295539980</v>
      </c>
      <c r="BM19" s="147">
        <f t="shared" ref="BM19:BM28" si="34">IFERROR(BK19/$BH$18,"-")</f>
        <v>0.25340599455040874</v>
      </c>
      <c r="BN19" s="147">
        <f t="shared" si="25"/>
        <v>0.6148225469728601</v>
      </c>
      <c r="BO19" s="146">
        <f t="shared" si="26"/>
        <v>83627.611771363896</v>
      </c>
      <c r="BP19" s="204"/>
      <c r="BR19" s="215" t="s">
        <v>83</v>
      </c>
      <c r="BS19" s="116">
        <v>36</v>
      </c>
      <c r="BT19" s="116">
        <v>91</v>
      </c>
      <c r="BU19" s="116">
        <v>3629</v>
      </c>
      <c r="BV19" s="116">
        <v>3546</v>
      </c>
      <c r="BW19" s="116">
        <v>2722</v>
      </c>
      <c r="BX19" s="116">
        <v>1367</v>
      </c>
      <c r="BY19" s="116">
        <v>610</v>
      </c>
      <c r="BZ19" s="116">
        <f>市区町村別_歯科医療費!D17</f>
        <v>12001</v>
      </c>
    </row>
    <row r="20" spans="2:78" s="82" customFormat="1" ht="13.5" customHeight="1">
      <c r="B20" s="614"/>
      <c r="C20" s="647"/>
      <c r="D20" s="604"/>
      <c r="E20" s="254" t="s">
        <v>114</v>
      </c>
      <c r="F20" s="137">
        <v>19</v>
      </c>
      <c r="G20" s="146">
        <v>10</v>
      </c>
      <c r="H20" s="146">
        <v>2034390</v>
      </c>
      <c r="I20" s="147">
        <f t="shared" si="27"/>
        <v>0.35714285714285715</v>
      </c>
      <c r="J20" s="147">
        <f t="shared" si="3"/>
        <v>0.52631578947368418</v>
      </c>
      <c r="K20" s="173">
        <f t="shared" si="4"/>
        <v>203439</v>
      </c>
      <c r="L20" s="604"/>
      <c r="M20" s="254" t="s">
        <v>114</v>
      </c>
      <c r="N20" s="137">
        <v>76</v>
      </c>
      <c r="O20" s="146">
        <v>33</v>
      </c>
      <c r="P20" s="146">
        <v>3345280</v>
      </c>
      <c r="Q20" s="147">
        <f t="shared" si="28"/>
        <v>0.27731092436974791</v>
      </c>
      <c r="R20" s="147">
        <f t="shared" si="5"/>
        <v>0.43421052631578949</v>
      </c>
      <c r="S20" s="141">
        <f t="shared" si="6"/>
        <v>101372.12121212122</v>
      </c>
      <c r="T20" s="604"/>
      <c r="U20" s="254" t="s">
        <v>114</v>
      </c>
      <c r="V20" s="137">
        <v>2665</v>
      </c>
      <c r="W20" s="146">
        <v>1635</v>
      </c>
      <c r="X20" s="146">
        <v>135106250</v>
      </c>
      <c r="Y20" s="147">
        <f t="shared" si="29"/>
        <v>0.36196590657516048</v>
      </c>
      <c r="Z20" s="147">
        <f t="shared" si="8"/>
        <v>0.61350844277673544</v>
      </c>
      <c r="AA20" s="146">
        <f t="shared" si="9"/>
        <v>82633.792048929667</v>
      </c>
      <c r="AB20" s="604"/>
      <c r="AC20" s="254" t="s">
        <v>114</v>
      </c>
      <c r="AD20" s="137">
        <v>2473</v>
      </c>
      <c r="AE20" s="146">
        <v>1580</v>
      </c>
      <c r="AF20" s="146">
        <v>142456420</v>
      </c>
      <c r="AG20" s="147">
        <f t="shared" si="30"/>
        <v>0.39235162652098338</v>
      </c>
      <c r="AH20" s="147">
        <f t="shared" si="11"/>
        <v>0.63890012131014962</v>
      </c>
      <c r="AI20" s="141">
        <f t="shared" si="12"/>
        <v>90162.291139240508</v>
      </c>
      <c r="AJ20" s="604"/>
      <c r="AK20" s="254" t="s">
        <v>114</v>
      </c>
      <c r="AL20" s="137">
        <v>1948</v>
      </c>
      <c r="AM20" s="146">
        <v>1085</v>
      </c>
      <c r="AN20" s="146">
        <v>97708540</v>
      </c>
      <c r="AO20" s="147">
        <f t="shared" si="31"/>
        <v>0.35492312724893688</v>
      </c>
      <c r="AP20" s="147">
        <f t="shared" si="14"/>
        <v>0.55698151950718688</v>
      </c>
      <c r="AQ20" s="141">
        <f t="shared" si="15"/>
        <v>90053.953917050691</v>
      </c>
      <c r="AR20" s="604"/>
      <c r="AS20" s="254" t="s">
        <v>114</v>
      </c>
      <c r="AT20" s="137">
        <v>999</v>
      </c>
      <c r="AU20" s="146">
        <v>532</v>
      </c>
      <c r="AV20" s="146">
        <v>51053080</v>
      </c>
      <c r="AW20" s="147">
        <f t="shared" si="32"/>
        <v>0.33312460864120225</v>
      </c>
      <c r="AX20" s="147">
        <f t="shared" si="17"/>
        <v>0.53253253253253252</v>
      </c>
      <c r="AY20" s="146">
        <f t="shared" si="18"/>
        <v>95964.436090225558</v>
      </c>
      <c r="AZ20" s="604"/>
      <c r="BA20" s="254" t="s">
        <v>114</v>
      </c>
      <c r="BB20" s="137">
        <v>318</v>
      </c>
      <c r="BC20" s="146">
        <v>161</v>
      </c>
      <c r="BD20" s="146">
        <v>20523910</v>
      </c>
      <c r="BE20" s="147">
        <f t="shared" si="33"/>
        <v>0.26788685524126454</v>
      </c>
      <c r="BF20" s="147">
        <f t="shared" si="20"/>
        <v>0.50628930817610063</v>
      </c>
      <c r="BG20" s="173">
        <f t="shared" si="21"/>
        <v>127477.70186335404</v>
      </c>
      <c r="BH20" s="604"/>
      <c r="BI20" s="254" t="s">
        <v>114</v>
      </c>
      <c r="BJ20" s="137">
        <f t="shared" si="22"/>
        <v>8498</v>
      </c>
      <c r="BK20" s="146">
        <f t="shared" si="0"/>
        <v>5036</v>
      </c>
      <c r="BL20" s="146">
        <f t="shared" si="1"/>
        <v>452227870</v>
      </c>
      <c r="BM20" s="147">
        <f t="shared" si="34"/>
        <v>0.36110712749175389</v>
      </c>
      <c r="BN20" s="147">
        <f t="shared" si="25"/>
        <v>0.59261002588844436</v>
      </c>
      <c r="BO20" s="146">
        <f t="shared" si="26"/>
        <v>89799.021048451148</v>
      </c>
      <c r="BP20" s="204"/>
      <c r="BR20" s="215" t="s">
        <v>84</v>
      </c>
      <c r="BS20" s="116">
        <v>64</v>
      </c>
      <c r="BT20" s="116">
        <v>198</v>
      </c>
      <c r="BU20" s="116">
        <v>6533</v>
      </c>
      <c r="BV20" s="116">
        <v>6217</v>
      </c>
      <c r="BW20" s="116">
        <v>4591</v>
      </c>
      <c r="BX20" s="116">
        <v>2236</v>
      </c>
      <c r="BY20" s="116">
        <v>953</v>
      </c>
      <c r="BZ20" s="116">
        <f>市区町村別_歯科医療費!D18</f>
        <v>20792</v>
      </c>
    </row>
    <row r="21" spans="2:78" s="82" customFormat="1" ht="13.5" customHeight="1">
      <c r="B21" s="614"/>
      <c r="C21" s="647"/>
      <c r="D21" s="604"/>
      <c r="E21" s="254" t="s">
        <v>123</v>
      </c>
      <c r="F21" s="137">
        <v>6</v>
      </c>
      <c r="G21" s="146">
        <v>4</v>
      </c>
      <c r="H21" s="146">
        <v>845180</v>
      </c>
      <c r="I21" s="147">
        <f t="shared" si="27"/>
        <v>0.14285714285714285</v>
      </c>
      <c r="J21" s="147">
        <f t="shared" si="3"/>
        <v>0.66666666666666663</v>
      </c>
      <c r="K21" s="173">
        <f t="shared" si="4"/>
        <v>211295</v>
      </c>
      <c r="L21" s="604"/>
      <c r="M21" s="254" t="s">
        <v>123</v>
      </c>
      <c r="N21" s="137">
        <v>43</v>
      </c>
      <c r="O21" s="146">
        <v>19</v>
      </c>
      <c r="P21" s="146">
        <v>2030660</v>
      </c>
      <c r="Q21" s="147">
        <f t="shared" si="28"/>
        <v>0.15966386554621848</v>
      </c>
      <c r="R21" s="147">
        <f t="shared" si="5"/>
        <v>0.44186046511627908</v>
      </c>
      <c r="S21" s="141">
        <f t="shared" si="6"/>
        <v>106876.84210526316</v>
      </c>
      <c r="T21" s="604"/>
      <c r="U21" s="254" t="s">
        <v>123</v>
      </c>
      <c r="V21" s="137">
        <v>880</v>
      </c>
      <c r="W21" s="146">
        <v>562</v>
      </c>
      <c r="X21" s="146">
        <v>47510700</v>
      </c>
      <c r="Y21" s="147">
        <f t="shared" si="29"/>
        <v>0.12441886207659951</v>
      </c>
      <c r="Z21" s="147">
        <f t="shared" si="8"/>
        <v>0.63863636363636367</v>
      </c>
      <c r="AA21" s="146">
        <f t="shared" si="9"/>
        <v>84538.612099644131</v>
      </c>
      <c r="AB21" s="604"/>
      <c r="AC21" s="254" t="s">
        <v>123</v>
      </c>
      <c r="AD21" s="137">
        <v>890</v>
      </c>
      <c r="AE21" s="146">
        <v>575</v>
      </c>
      <c r="AF21" s="146">
        <v>55027720</v>
      </c>
      <c r="AG21" s="147">
        <f t="shared" si="30"/>
        <v>0.1427861931959275</v>
      </c>
      <c r="AH21" s="147">
        <f t="shared" si="11"/>
        <v>0.6460674157303371</v>
      </c>
      <c r="AI21" s="141">
        <f t="shared" si="12"/>
        <v>95700.382608695654</v>
      </c>
      <c r="AJ21" s="604"/>
      <c r="AK21" s="254" t="s">
        <v>123</v>
      </c>
      <c r="AL21" s="137">
        <v>782</v>
      </c>
      <c r="AM21" s="146">
        <v>460</v>
      </c>
      <c r="AN21" s="146">
        <v>42040940</v>
      </c>
      <c r="AO21" s="147">
        <f t="shared" si="31"/>
        <v>0.15047432122996401</v>
      </c>
      <c r="AP21" s="147">
        <f t="shared" si="14"/>
        <v>0.58823529411764708</v>
      </c>
      <c r="AQ21" s="141">
        <f t="shared" si="15"/>
        <v>91393.34782608696</v>
      </c>
      <c r="AR21" s="604"/>
      <c r="AS21" s="254" t="s">
        <v>123</v>
      </c>
      <c r="AT21" s="137">
        <v>375</v>
      </c>
      <c r="AU21" s="146">
        <v>200</v>
      </c>
      <c r="AV21" s="146">
        <v>18397840</v>
      </c>
      <c r="AW21" s="147">
        <f t="shared" si="32"/>
        <v>0.12523481527864747</v>
      </c>
      <c r="AX21" s="147">
        <f t="shared" si="17"/>
        <v>0.53333333333333333</v>
      </c>
      <c r="AY21" s="146">
        <f t="shared" si="18"/>
        <v>91989.2</v>
      </c>
      <c r="AZ21" s="604"/>
      <c r="BA21" s="254" t="s">
        <v>123</v>
      </c>
      <c r="BB21" s="137">
        <v>130</v>
      </c>
      <c r="BC21" s="146">
        <v>74</v>
      </c>
      <c r="BD21" s="146">
        <v>11868610</v>
      </c>
      <c r="BE21" s="147">
        <f t="shared" si="33"/>
        <v>0.12312811980033278</v>
      </c>
      <c r="BF21" s="147">
        <f t="shared" si="20"/>
        <v>0.56923076923076921</v>
      </c>
      <c r="BG21" s="173">
        <f t="shared" si="21"/>
        <v>160386.62162162163</v>
      </c>
      <c r="BH21" s="604"/>
      <c r="BI21" s="254" t="s">
        <v>123</v>
      </c>
      <c r="BJ21" s="137">
        <f t="shared" si="22"/>
        <v>3106</v>
      </c>
      <c r="BK21" s="146">
        <f t="shared" si="0"/>
        <v>1894</v>
      </c>
      <c r="BL21" s="146">
        <f t="shared" si="1"/>
        <v>177721650</v>
      </c>
      <c r="BM21" s="147">
        <f t="shared" si="34"/>
        <v>0.13580955112577084</v>
      </c>
      <c r="BN21" s="147">
        <f t="shared" si="25"/>
        <v>0.60978750804893755</v>
      </c>
      <c r="BO21" s="146">
        <f t="shared" si="26"/>
        <v>93834.028511087643</v>
      </c>
      <c r="BP21" s="204"/>
      <c r="BR21" s="215" t="s">
        <v>85</v>
      </c>
      <c r="BS21" s="116">
        <v>34</v>
      </c>
      <c r="BT21" s="116">
        <v>111</v>
      </c>
      <c r="BU21" s="116">
        <v>4809</v>
      </c>
      <c r="BV21" s="116">
        <v>4506</v>
      </c>
      <c r="BW21" s="116">
        <v>3596</v>
      </c>
      <c r="BX21" s="116">
        <v>1864</v>
      </c>
      <c r="BY21" s="116">
        <v>807</v>
      </c>
      <c r="BZ21" s="116">
        <f>市区町村別_歯科医療費!D19</f>
        <v>15727</v>
      </c>
    </row>
    <row r="22" spans="2:78" s="82" customFormat="1" ht="13.5" customHeight="1">
      <c r="B22" s="614"/>
      <c r="C22" s="647"/>
      <c r="D22" s="604"/>
      <c r="E22" s="254" t="s">
        <v>137</v>
      </c>
      <c r="F22" s="137">
        <v>4</v>
      </c>
      <c r="G22" s="146">
        <v>3</v>
      </c>
      <c r="H22" s="146">
        <v>317060</v>
      </c>
      <c r="I22" s="147">
        <f t="shared" si="27"/>
        <v>0.10714285714285714</v>
      </c>
      <c r="J22" s="147">
        <f t="shared" si="3"/>
        <v>0.75</v>
      </c>
      <c r="K22" s="173">
        <f t="shared" si="4"/>
        <v>105686.66666666667</v>
      </c>
      <c r="L22" s="604"/>
      <c r="M22" s="254" t="s">
        <v>137</v>
      </c>
      <c r="N22" s="137">
        <v>43</v>
      </c>
      <c r="O22" s="146">
        <v>21</v>
      </c>
      <c r="P22" s="146">
        <v>1619740</v>
      </c>
      <c r="Q22" s="147">
        <f t="shared" si="28"/>
        <v>0.17647058823529413</v>
      </c>
      <c r="R22" s="147">
        <f t="shared" si="5"/>
        <v>0.48837209302325579</v>
      </c>
      <c r="S22" s="141">
        <f t="shared" si="6"/>
        <v>77130.476190476184</v>
      </c>
      <c r="T22" s="604"/>
      <c r="U22" s="254" t="s">
        <v>137</v>
      </c>
      <c r="V22" s="137">
        <v>908</v>
      </c>
      <c r="W22" s="146">
        <v>558</v>
      </c>
      <c r="X22" s="146">
        <v>46562090</v>
      </c>
      <c r="Y22" s="147">
        <f t="shared" si="29"/>
        <v>0.12353331857427496</v>
      </c>
      <c r="Z22" s="147">
        <f t="shared" si="8"/>
        <v>0.61453744493392071</v>
      </c>
      <c r="AA22" s="146">
        <f t="shared" si="9"/>
        <v>83444.605734767028</v>
      </c>
      <c r="AB22" s="604"/>
      <c r="AC22" s="254" t="s">
        <v>137</v>
      </c>
      <c r="AD22" s="137">
        <v>964</v>
      </c>
      <c r="AE22" s="146">
        <v>646</v>
      </c>
      <c r="AF22" s="146">
        <v>58648390</v>
      </c>
      <c r="AG22" s="147">
        <f t="shared" si="30"/>
        <v>0.16041718400794636</v>
      </c>
      <c r="AH22" s="147">
        <f t="shared" si="11"/>
        <v>0.67012448132780078</v>
      </c>
      <c r="AI22" s="141">
        <f t="shared" si="12"/>
        <v>90786.981424148602</v>
      </c>
      <c r="AJ22" s="604"/>
      <c r="AK22" s="254" t="s">
        <v>137</v>
      </c>
      <c r="AL22" s="137">
        <v>853</v>
      </c>
      <c r="AM22" s="146">
        <v>492</v>
      </c>
      <c r="AN22" s="146">
        <v>45666080</v>
      </c>
      <c r="AO22" s="147">
        <f t="shared" si="31"/>
        <v>0.16094210009813542</v>
      </c>
      <c r="AP22" s="147">
        <f t="shared" si="14"/>
        <v>0.57678780773739746</v>
      </c>
      <c r="AQ22" s="141">
        <f t="shared" si="15"/>
        <v>92817.23577235773</v>
      </c>
      <c r="AR22" s="604"/>
      <c r="AS22" s="254" t="s">
        <v>137</v>
      </c>
      <c r="AT22" s="137">
        <v>414</v>
      </c>
      <c r="AU22" s="146">
        <v>229</v>
      </c>
      <c r="AV22" s="146">
        <v>23643050</v>
      </c>
      <c r="AW22" s="147">
        <f t="shared" si="32"/>
        <v>0.14339386349405134</v>
      </c>
      <c r="AX22" s="147">
        <f t="shared" si="17"/>
        <v>0.5531400966183575</v>
      </c>
      <c r="AY22" s="146">
        <f t="shared" si="18"/>
        <v>103244.75982532751</v>
      </c>
      <c r="AZ22" s="604"/>
      <c r="BA22" s="254" t="s">
        <v>137</v>
      </c>
      <c r="BB22" s="137">
        <v>120</v>
      </c>
      <c r="BC22" s="146">
        <v>64</v>
      </c>
      <c r="BD22" s="146">
        <v>8055860</v>
      </c>
      <c r="BE22" s="147">
        <f t="shared" si="33"/>
        <v>0.1064891846921797</v>
      </c>
      <c r="BF22" s="147">
        <f t="shared" si="20"/>
        <v>0.53333333333333333</v>
      </c>
      <c r="BG22" s="173">
        <f t="shared" si="21"/>
        <v>125872.8125</v>
      </c>
      <c r="BH22" s="604"/>
      <c r="BI22" s="254" t="s">
        <v>137</v>
      </c>
      <c r="BJ22" s="137">
        <f t="shared" si="22"/>
        <v>3306</v>
      </c>
      <c r="BK22" s="146">
        <f t="shared" si="0"/>
        <v>2013</v>
      </c>
      <c r="BL22" s="146">
        <f t="shared" si="1"/>
        <v>184512270</v>
      </c>
      <c r="BM22" s="147">
        <f t="shared" si="34"/>
        <v>0.14434246378890003</v>
      </c>
      <c r="BN22" s="147">
        <f t="shared" si="25"/>
        <v>0.60889292196007261</v>
      </c>
      <c r="BO22" s="146">
        <f t="shared" si="26"/>
        <v>91660.342771982119</v>
      </c>
      <c r="BP22" s="204"/>
      <c r="BR22" s="215" t="s">
        <v>86</v>
      </c>
      <c r="BS22" s="116">
        <v>66</v>
      </c>
      <c r="BT22" s="116">
        <v>234</v>
      </c>
      <c r="BU22" s="116">
        <v>8286</v>
      </c>
      <c r="BV22" s="116">
        <v>7548</v>
      </c>
      <c r="BW22" s="116">
        <v>5553</v>
      </c>
      <c r="BX22" s="116">
        <v>2677</v>
      </c>
      <c r="BY22" s="116">
        <v>991</v>
      </c>
      <c r="BZ22" s="116">
        <f>市区町村別_歯科医療費!D20</f>
        <v>25355</v>
      </c>
    </row>
    <row r="23" spans="2:78" s="82" customFormat="1">
      <c r="B23" s="614"/>
      <c r="C23" s="647"/>
      <c r="D23" s="604"/>
      <c r="E23" s="254" t="s">
        <v>138</v>
      </c>
      <c r="F23" s="137">
        <v>4</v>
      </c>
      <c r="G23" s="146">
        <v>2</v>
      </c>
      <c r="H23" s="146">
        <v>999380</v>
      </c>
      <c r="I23" s="147">
        <f t="shared" si="27"/>
        <v>7.1428571428571425E-2</v>
      </c>
      <c r="J23" s="147">
        <f t="shared" si="3"/>
        <v>0.5</v>
      </c>
      <c r="K23" s="173">
        <f t="shared" si="4"/>
        <v>499690</v>
      </c>
      <c r="L23" s="604"/>
      <c r="M23" s="254" t="s">
        <v>138</v>
      </c>
      <c r="N23" s="137">
        <v>20</v>
      </c>
      <c r="O23" s="146">
        <v>10</v>
      </c>
      <c r="P23" s="146">
        <v>1244350</v>
      </c>
      <c r="Q23" s="147">
        <f t="shared" si="28"/>
        <v>8.4033613445378158E-2</v>
      </c>
      <c r="R23" s="147">
        <f t="shared" si="5"/>
        <v>0.5</v>
      </c>
      <c r="S23" s="141">
        <f t="shared" si="6"/>
        <v>124435</v>
      </c>
      <c r="T23" s="604"/>
      <c r="U23" s="254" t="s">
        <v>138</v>
      </c>
      <c r="V23" s="137">
        <v>428</v>
      </c>
      <c r="W23" s="146">
        <v>283</v>
      </c>
      <c r="X23" s="146">
        <v>24167140</v>
      </c>
      <c r="Y23" s="147">
        <f t="shared" si="29"/>
        <v>6.2652202789462028E-2</v>
      </c>
      <c r="Z23" s="147">
        <f t="shared" si="8"/>
        <v>0.66121495327102808</v>
      </c>
      <c r="AA23" s="146">
        <f t="shared" si="9"/>
        <v>85396.254416961136</v>
      </c>
      <c r="AB23" s="604"/>
      <c r="AC23" s="254" t="s">
        <v>138</v>
      </c>
      <c r="AD23" s="137">
        <v>420</v>
      </c>
      <c r="AE23" s="146">
        <v>281</v>
      </c>
      <c r="AF23" s="146">
        <v>26632730</v>
      </c>
      <c r="AG23" s="147">
        <f t="shared" si="30"/>
        <v>6.9778991805314133E-2</v>
      </c>
      <c r="AH23" s="147">
        <f t="shared" si="11"/>
        <v>0.669047619047619</v>
      </c>
      <c r="AI23" s="141">
        <f t="shared" si="12"/>
        <v>94778.398576512453</v>
      </c>
      <c r="AJ23" s="604"/>
      <c r="AK23" s="254" t="s">
        <v>138</v>
      </c>
      <c r="AL23" s="137">
        <v>315</v>
      </c>
      <c r="AM23" s="146">
        <v>182</v>
      </c>
      <c r="AN23" s="146">
        <v>16541640</v>
      </c>
      <c r="AO23" s="147">
        <f t="shared" si="31"/>
        <v>5.9535492312724897E-2</v>
      </c>
      <c r="AP23" s="147">
        <f t="shared" si="14"/>
        <v>0.57777777777777772</v>
      </c>
      <c r="AQ23" s="141">
        <f t="shared" si="15"/>
        <v>90888.131868131866</v>
      </c>
      <c r="AR23" s="604"/>
      <c r="AS23" s="254" t="s">
        <v>138</v>
      </c>
      <c r="AT23" s="137">
        <v>155</v>
      </c>
      <c r="AU23" s="146">
        <v>87</v>
      </c>
      <c r="AV23" s="146">
        <v>8587270</v>
      </c>
      <c r="AW23" s="147">
        <f t="shared" si="32"/>
        <v>5.4477144646211645E-2</v>
      </c>
      <c r="AX23" s="147">
        <f t="shared" si="17"/>
        <v>0.56129032258064515</v>
      </c>
      <c r="AY23" s="146">
        <f t="shared" si="18"/>
        <v>98704.252873563222</v>
      </c>
      <c r="AZ23" s="604"/>
      <c r="BA23" s="254" t="s">
        <v>138</v>
      </c>
      <c r="BB23" s="137">
        <v>41</v>
      </c>
      <c r="BC23" s="146">
        <v>25</v>
      </c>
      <c r="BD23" s="146">
        <v>4010250</v>
      </c>
      <c r="BE23" s="147">
        <f t="shared" si="33"/>
        <v>4.1597337770382693E-2</v>
      </c>
      <c r="BF23" s="147">
        <f t="shared" si="20"/>
        <v>0.6097560975609756</v>
      </c>
      <c r="BG23" s="173">
        <f t="shared" si="21"/>
        <v>160410</v>
      </c>
      <c r="BH23" s="604"/>
      <c r="BI23" s="254" t="s">
        <v>138</v>
      </c>
      <c r="BJ23" s="137">
        <f t="shared" si="22"/>
        <v>1383</v>
      </c>
      <c r="BK23" s="146">
        <f t="shared" si="0"/>
        <v>870</v>
      </c>
      <c r="BL23" s="146">
        <f t="shared" si="1"/>
        <v>82182760</v>
      </c>
      <c r="BM23" s="147">
        <f t="shared" si="34"/>
        <v>6.2383479133801809E-2</v>
      </c>
      <c r="BN23" s="147">
        <f t="shared" si="25"/>
        <v>0.6290672451193059</v>
      </c>
      <c r="BO23" s="146">
        <f t="shared" si="26"/>
        <v>94462.942528735628</v>
      </c>
      <c r="BP23" s="204"/>
      <c r="BR23" s="215" t="s">
        <v>62</v>
      </c>
      <c r="BS23" s="116">
        <v>32</v>
      </c>
      <c r="BT23" s="116">
        <v>129</v>
      </c>
      <c r="BU23" s="116">
        <v>4974</v>
      </c>
      <c r="BV23" s="116">
        <v>4835</v>
      </c>
      <c r="BW23" s="116">
        <v>3940</v>
      </c>
      <c r="BX23" s="116">
        <v>2186</v>
      </c>
      <c r="BY23" s="116">
        <v>875</v>
      </c>
      <c r="BZ23" s="116">
        <f>市区町村別_歯科医療費!D21</f>
        <v>16971</v>
      </c>
    </row>
    <row r="24" spans="2:78" s="82" customFormat="1">
      <c r="B24" s="614"/>
      <c r="C24" s="647"/>
      <c r="D24" s="604"/>
      <c r="E24" s="254" t="s">
        <v>139</v>
      </c>
      <c r="F24" s="137">
        <v>7</v>
      </c>
      <c r="G24" s="146">
        <v>3</v>
      </c>
      <c r="H24" s="146">
        <v>879910</v>
      </c>
      <c r="I24" s="147">
        <f t="shared" si="27"/>
        <v>0.10714285714285714</v>
      </c>
      <c r="J24" s="147">
        <f t="shared" si="3"/>
        <v>0.42857142857142855</v>
      </c>
      <c r="K24" s="173">
        <f t="shared" si="4"/>
        <v>293303.33333333331</v>
      </c>
      <c r="L24" s="604"/>
      <c r="M24" s="254" t="s">
        <v>139</v>
      </c>
      <c r="N24" s="137">
        <v>24</v>
      </c>
      <c r="O24" s="146">
        <v>11</v>
      </c>
      <c r="P24" s="146">
        <v>889990</v>
      </c>
      <c r="Q24" s="147">
        <f t="shared" si="28"/>
        <v>9.2436974789915971E-2</v>
      </c>
      <c r="R24" s="147">
        <f t="shared" si="5"/>
        <v>0.45833333333333331</v>
      </c>
      <c r="S24" s="141">
        <f t="shared" si="6"/>
        <v>80908.181818181823</v>
      </c>
      <c r="T24" s="604"/>
      <c r="U24" s="254" t="s">
        <v>139</v>
      </c>
      <c r="V24" s="137">
        <v>270</v>
      </c>
      <c r="W24" s="146">
        <v>157</v>
      </c>
      <c r="X24" s="146">
        <v>13277830</v>
      </c>
      <c r="Y24" s="147">
        <f t="shared" si="29"/>
        <v>3.4757582466238654E-2</v>
      </c>
      <c r="Z24" s="147">
        <f t="shared" si="8"/>
        <v>0.58148148148148149</v>
      </c>
      <c r="AA24" s="146">
        <f t="shared" si="9"/>
        <v>84572.165605095535</v>
      </c>
      <c r="AB24" s="604"/>
      <c r="AC24" s="254" t="s">
        <v>139</v>
      </c>
      <c r="AD24" s="137">
        <v>341</v>
      </c>
      <c r="AE24" s="146">
        <v>212</v>
      </c>
      <c r="AF24" s="146">
        <v>18858010</v>
      </c>
      <c r="AG24" s="147">
        <f t="shared" si="30"/>
        <v>5.2644648621802834E-2</v>
      </c>
      <c r="AH24" s="147">
        <f t="shared" si="11"/>
        <v>0.6217008797653959</v>
      </c>
      <c r="AI24" s="141">
        <f t="shared" si="12"/>
        <v>88952.877358490572</v>
      </c>
      <c r="AJ24" s="604"/>
      <c r="AK24" s="254" t="s">
        <v>139</v>
      </c>
      <c r="AL24" s="137">
        <v>338</v>
      </c>
      <c r="AM24" s="146">
        <v>190</v>
      </c>
      <c r="AN24" s="146">
        <v>16287540</v>
      </c>
      <c r="AO24" s="147">
        <f t="shared" si="31"/>
        <v>6.2152437029767749E-2</v>
      </c>
      <c r="AP24" s="147">
        <f t="shared" si="14"/>
        <v>0.56213017751479288</v>
      </c>
      <c r="AQ24" s="141">
        <f t="shared" si="15"/>
        <v>85723.894736842107</v>
      </c>
      <c r="AR24" s="604"/>
      <c r="AS24" s="254" t="s">
        <v>139</v>
      </c>
      <c r="AT24" s="137">
        <v>179</v>
      </c>
      <c r="AU24" s="146">
        <v>100</v>
      </c>
      <c r="AV24" s="146">
        <v>9594130</v>
      </c>
      <c r="AW24" s="147">
        <f t="shared" si="32"/>
        <v>6.2617407639323733E-2</v>
      </c>
      <c r="AX24" s="147">
        <f t="shared" si="17"/>
        <v>0.55865921787709494</v>
      </c>
      <c r="AY24" s="146">
        <f t="shared" si="18"/>
        <v>95941.3</v>
      </c>
      <c r="AZ24" s="604"/>
      <c r="BA24" s="254" t="s">
        <v>139</v>
      </c>
      <c r="BB24" s="137">
        <v>75</v>
      </c>
      <c r="BC24" s="146">
        <v>39</v>
      </c>
      <c r="BD24" s="146">
        <v>5649920</v>
      </c>
      <c r="BE24" s="147">
        <f t="shared" si="33"/>
        <v>6.4891846921797003E-2</v>
      </c>
      <c r="BF24" s="147">
        <f t="shared" si="20"/>
        <v>0.52</v>
      </c>
      <c r="BG24" s="173">
        <f t="shared" si="21"/>
        <v>144869.74358974359</v>
      </c>
      <c r="BH24" s="604"/>
      <c r="BI24" s="254" t="s">
        <v>139</v>
      </c>
      <c r="BJ24" s="137">
        <f t="shared" si="22"/>
        <v>1234</v>
      </c>
      <c r="BK24" s="146">
        <f t="shared" si="0"/>
        <v>712</v>
      </c>
      <c r="BL24" s="146">
        <f t="shared" si="1"/>
        <v>65437330</v>
      </c>
      <c r="BM24" s="147">
        <f t="shared" si="34"/>
        <v>5.1054065681915964E-2</v>
      </c>
      <c r="BN24" s="147">
        <f t="shared" si="25"/>
        <v>0.57698541329011344</v>
      </c>
      <c r="BO24" s="146">
        <f t="shared" si="26"/>
        <v>91906.362359550563</v>
      </c>
      <c r="BP24" s="204"/>
      <c r="BR24" s="215" t="s">
        <v>87</v>
      </c>
      <c r="BS24" s="116">
        <v>66</v>
      </c>
      <c r="BT24" s="116">
        <v>214</v>
      </c>
      <c r="BU24" s="116">
        <v>7210</v>
      </c>
      <c r="BV24" s="116">
        <v>7014</v>
      </c>
      <c r="BW24" s="116">
        <v>5477</v>
      </c>
      <c r="BX24" s="116">
        <v>2837</v>
      </c>
      <c r="BY24" s="116">
        <v>1152</v>
      </c>
      <c r="BZ24" s="116">
        <f>市区町村別_歯科医療費!D22</f>
        <v>23970</v>
      </c>
    </row>
    <row r="25" spans="2:78" s="82" customFormat="1" ht="13.5" customHeight="1">
      <c r="B25" s="614"/>
      <c r="C25" s="647"/>
      <c r="D25" s="604"/>
      <c r="E25" s="254" t="s">
        <v>140</v>
      </c>
      <c r="F25" s="137">
        <v>2</v>
      </c>
      <c r="G25" s="146">
        <v>2</v>
      </c>
      <c r="H25" s="146">
        <v>139370</v>
      </c>
      <c r="I25" s="147">
        <f t="shared" si="27"/>
        <v>7.1428571428571425E-2</v>
      </c>
      <c r="J25" s="147">
        <f t="shared" si="3"/>
        <v>1</v>
      </c>
      <c r="K25" s="173">
        <f t="shared" si="4"/>
        <v>69685</v>
      </c>
      <c r="L25" s="604"/>
      <c r="M25" s="254" t="s">
        <v>140</v>
      </c>
      <c r="N25" s="137">
        <v>8</v>
      </c>
      <c r="O25" s="146">
        <v>4</v>
      </c>
      <c r="P25" s="146">
        <v>191060</v>
      </c>
      <c r="Q25" s="147">
        <f t="shared" si="28"/>
        <v>3.3613445378151259E-2</v>
      </c>
      <c r="R25" s="147">
        <f t="shared" si="5"/>
        <v>0.5</v>
      </c>
      <c r="S25" s="141">
        <f t="shared" si="6"/>
        <v>47765</v>
      </c>
      <c r="T25" s="604"/>
      <c r="U25" s="254" t="s">
        <v>140</v>
      </c>
      <c r="V25" s="137">
        <v>232</v>
      </c>
      <c r="W25" s="146">
        <v>143</v>
      </c>
      <c r="X25" s="146">
        <v>14030130</v>
      </c>
      <c r="Y25" s="147">
        <f t="shared" si="29"/>
        <v>3.1658180208102724E-2</v>
      </c>
      <c r="Z25" s="147">
        <f t="shared" si="8"/>
        <v>0.61637931034482762</v>
      </c>
      <c r="AA25" s="146">
        <f t="shared" si="9"/>
        <v>98112.797202797199</v>
      </c>
      <c r="AB25" s="604"/>
      <c r="AC25" s="254" t="s">
        <v>140</v>
      </c>
      <c r="AD25" s="137">
        <v>249</v>
      </c>
      <c r="AE25" s="146">
        <v>170</v>
      </c>
      <c r="AF25" s="146">
        <v>16760120</v>
      </c>
      <c r="AG25" s="147">
        <f t="shared" si="30"/>
        <v>4.2215048423143782E-2</v>
      </c>
      <c r="AH25" s="147">
        <f t="shared" si="11"/>
        <v>0.68273092369477917</v>
      </c>
      <c r="AI25" s="141">
        <f t="shared" si="12"/>
        <v>98588.941176470587</v>
      </c>
      <c r="AJ25" s="604"/>
      <c r="AK25" s="254" t="s">
        <v>140</v>
      </c>
      <c r="AL25" s="137">
        <v>214</v>
      </c>
      <c r="AM25" s="146">
        <v>142</v>
      </c>
      <c r="AN25" s="146">
        <v>14201520</v>
      </c>
      <c r="AO25" s="147">
        <f t="shared" si="31"/>
        <v>4.6450768727510632E-2</v>
      </c>
      <c r="AP25" s="147">
        <f t="shared" si="14"/>
        <v>0.66355140186915884</v>
      </c>
      <c r="AQ25" s="141">
        <f t="shared" si="15"/>
        <v>100010.70422535211</v>
      </c>
      <c r="AR25" s="604"/>
      <c r="AS25" s="254" t="s">
        <v>140</v>
      </c>
      <c r="AT25" s="137">
        <v>104</v>
      </c>
      <c r="AU25" s="146">
        <v>70</v>
      </c>
      <c r="AV25" s="146">
        <v>6661520</v>
      </c>
      <c r="AW25" s="147">
        <f t="shared" si="32"/>
        <v>4.3832185347526614E-2</v>
      </c>
      <c r="AX25" s="147">
        <f t="shared" si="17"/>
        <v>0.67307692307692313</v>
      </c>
      <c r="AY25" s="146">
        <f t="shared" si="18"/>
        <v>95164.571428571435</v>
      </c>
      <c r="AZ25" s="604"/>
      <c r="BA25" s="254" t="s">
        <v>140</v>
      </c>
      <c r="BB25" s="137">
        <v>28</v>
      </c>
      <c r="BC25" s="146">
        <v>18</v>
      </c>
      <c r="BD25" s="146">
        <v>2617300</v>
      </c>
      <c r="BE25" s="147">
        <f t="shared" si="33"/>
        <v>2.9950083194675542E-2</v>
      </c>
      <c r="BF25" s="147">
        <f t="shared" si="20"/>
        <v>0.6428571428571429</v>
      </c>
      <c r="BG25" s="173">
        <f t="shared" si="21"/>
        <v>145405.55555555556</v>
      </c>
      <c r="BH25" s="604"/>
      <c r="BI25" s="254" t="s">
        <v>140</v>
      </c>
      <c r="BJ25" s="137">
        <f t="shared" si="22"/>
        <v>837</v>
      </c>
      <c r="BK25" s="146">
        <f t="shared" si="0"/>
        <v>549</v>
      </c>
      <c r="BL25" s="146">
        <f t="shared" si="1"/>
        <v>54601020</v>
      </c>
      <c r="BM25" s="147">
        <f t="shared" si="34"/>
        <v>3.9366126487881827E-2</v>
      </c>
      <c r="BN25" s="147">
        <f t="shared" si="25"/>
        <v>0.65591397849462363</v>
      </c>
      <c r="BO25" s="146">
        <f t="shared" si="26"/>
        <v>99455.409836065577</v>
      </c>
      <c r="BP25" s="204"/>
      <c r="BR25" s="215" t="s">
        <v>63</v>
      </c>
      <c r="BS25" s="116">
        <v>38</v>
      </c>
      <c r="BT25" s="116">
        <v>146</v>
      </c>
      <c r="BU25" s="116">
        <v>6534</v>
      </c>
      <c r="BV25" s="116">
        <v>6337</v>
      </c>
      <c r="BW25" s="116">
        <v>4894</v>
      </c>
      <c r="BX25" s="116">
        <v>2661</v>
      </c>
      <c r="BY25" s="116">
        <v>1051</v>
      </c>
      <c r="BZ25" s="116">
        <f>市区町村別_歯科医療費!D23</f>
        <v>21661</v>
      </c>
    </row>
    <row r="26" spans="2:78" s="82" customFormat="1">
      <c r="B26" s="614"/>
      <c r="C26" s="647"/>
      <c r="D26" s="604"/>
      <c r="E26" s="254" t="s">
        <v>141</v>
      </c>
      <c r="F26" s="137">
        <v>12</v>
      </c>
      <c r="G26" s="146">
        <v>7</v>
      </c>
      <c r="H26" s="146">
        <v>1182480</v>
      </c>
      <c r="I26" s="147">
        <f t="shared" si="27"/>
        <v>0.25</v>
      </c>
      <c r="J26" s="147">
        <f t="shared" si="3"/>
        <v>0.58333333333333337</v>
      </c>
      <c r="K26" s="173">
        <f t="shared" si="4"/>
        <v>168925.71428571429</v>
      </c>
      <c r="L26" s="604"/>
      <c r="M26" s="254" t="s">
        <v>141</v>
      </c>
      <c r="N26" s="137">
        <v>43</v>
      </c>
      <c r="O26" s="146">
        <v>24</v>
      </c>
      <c r="P26" s="146">
        <v>2424580</v>
      </c>
      <c r="Q26" s="147">
        <f t="shared" si="28"/>
        <v>0.20168067226890757</v>
      </c>
      <c r="R26" s="147">
        <f t="shared" si="5"/>
        <v>0.55813953488372092</v>
      </c>
      <c r="S26" s="141">
        <f t="shared" si="6"/>
        <v>101024.16666666667</v>
      </c>
      <c r="T26" s="604"/>
      <c r="U26" s="254" t="s">
        <v>141</v>
      </c>
      <c r="V26" s="137">
        <v>1694</v>
      </c>
      <c r="W26" s="146">
        <v>1139</v>
      </c>
      <c r="X26" s="146">
        <v>89626990</v>
      </c>
      <c r="Y26" s="147">
        <f t="shared" si="29"/>
        <v>0.2521585122869161</v>
      </c>
      <c r="Z26" s="147">
        <f t="shared" si="8"/>
        <v>0.67237308146399055</v>
      </c>
      <c r="AA26" s="146">
        <f t="shared" si="9"/>
        <v>78689.192273924491</v>
      </c>
      <c r="AB26" s="604"/>
      <c r="AC26" s="254" t="s">
        <v>141</v>
      </c>
      <c r="AD26" s="137">
        <v>1620</v>
      </c>
      <c r="AE26" s="146">
        <v>1109</v>
      </c>
      <c r="AF26" s="146">
        <v>97597600</v>
      </c>
      <c r="AG26" s="147">
        <f t="shared" si="30"/>
        <v>0.2753911100074497</v>
      </c>
      <c r="AH26" s="147">
        <f t="shared" si="11"/>
        <v>0.6845679012345679</v>
      </c>
      <c r="AI26" s="141">
        <f t="shared" si="12"/>
        <v>88005.049594229029</v>
      </c>
      <c r="AJ26" s="604"/>
      <c r="AK26" s="254" t="s">
        <v>141</v>
      </c>
      <c r="AL26" s="137">
        <v>1094</v>
      </c>
      <c r="AM26" s="146">
        <v>650</v>
      </c>
      <c r="AN26" s="146">
        <v>56476650</v>
      </c>
      <c r="AO26" s="147">
        <f t="shared" si="31"/>
        <v>0.21262675825973176</v>
      </c>
      <c r="AP26" s="147">
        <f t="shared" si="14"/>
        <v>0.59414990859232175</v>
      </c>
      <c r="AQ26" s="141">
        <f t="shared" si="15"/>
        <v>86887.153846153844</v>
      </c>
      <c r="AR26" s="604"/>
      <c r="AS26" s="254" t="s">
        <v>141</v>
      </c>
      <c r="AT26" s="137">
        <v>444</v>
      </c>
      <c r="AU26" s="146">
        <v>243</v>
      </c>
      <c r="AV26" s="146">
        <v>23675420</v>
      </c>
      <c r="AW26" s="147">
        <f t="shared" si="32"/>
        <v>0.15216030056355667</v>
      </c>
      <c r="AX26" s="147">
        <f t="shared" si="17"/>
        <v>0.54729729729729726</v>
      </c>
      <c r="AY26" s="146">
        <f t="shared" si="18"/>
        <v>97429.711934156381</v>
      </c>
      <c r="AZ26" s="604"/>
      <c r="BA26" s="254" t="s">
        <v>141</v>
      </c>
      <c r="BB26" s="137">
        <v>118</v>
      </c>
      <c r="BC26" s="146">
        <v>60</v>
      </c>
      <c r="BD26" s="146">
        <v>7489880</v>
      </c>
      <c r="BE26" s="147">
        <f t="shared" si="33"/>
        <v>9.9833610648918464E-2</v>
      </c>
      <c r="BF26" s="147">
        <f t="shared" si="20"/>
        <v>0.50847457627118642</v>
      </c>
      <c r="BG26" s="173">
        <f t="shared" si="21"/>
        <v>124831.33333333333</v>
      </c>
      <c r="BH26" s="604"/>
      <c r="BI26" s="254" t="s">
        <v>141</v>
      </c>
      <c r="BJ26" s="137">
        <f t="shared" si="22"/>
        <v>5025</v>
      </c>
      <c r="BK26" s="146">
        <f t="shared" si="0"/>
        <v>3232</v>
      </c>
      <c r="BL26" s="146">
        <f t="shared" si="1"/>
        <v>278473600</v>
      </c>
      <c r="BM26" s="147">
        <f t="shared" si="34"/>
        <v>0.23175103972465222</v>
      </c>
      <c r="BN26" s="147">
        <f t="shared" si="25"/>
        <v>0.64318407960199009</v>
      </c>
      <c r="BO26" s="146">
        <f t="shared" si="26"/>
        <v>86161.38613861386</v>
      </c>
      <c r="BP26" s="204"/>
      <c r="BR26" s="215" t="s">
        <v>88</v>
      </c>
      <c r="BS26" s="116">
        <v>51</v>
      </c>
      <c r="BT26" s="116">
        <v>197</v>
      </c>
      <c r="BU26" s="116">
        <v>4909</v>
      </c>
      <c r="BV26" s="116">
        <v>4424</v>
      </c>
      <c r="BW26" s="116">
        <v>3223</v>
      </c>
      <c r="BX26" s="116">
        <v>1652</v>
      </c>
      <c r="BY26" s="116">
        <v>642</v>
      </c>
      <c r="BZ26" s="116">
        <f>市区町村別_歯科医療費!D24</f>
        <v>15098</v>
      </c>
    </row>
    <row r="27" spans="2:78" s="82" customFormat="1">
      <c r="B27" s="614"/>
      <c r="C27" s="647"/>
      <c r="D27" s="604"/>
      <c r="E27" s="254" t="s">
        <v>142</v>
      </c>
      <c r="F27" s="137">
        <v>0</v>
      </c>
      <c r="G27" s="146">
        <v>0</v>
      </c>
      <c r="H27" s="146">
        <v>0</v>
      </c>
      <c r="I27" s="147">
        <f t="shared" si="27"/>
        <v>0</v>
      </c>
      <c r="J27" s="147" t="str">
        <f t="shared" si="3"/>
        <v>-</v>
      </c>
      <c r="K27" s="173" t="str">
        <f t="shared" si="4"/>
        <v>-</v>
      </c>
      <c r="L27" s="604"/>
      <c r="M27" s="254" t="s">
        <v>142</v>
      </c>
      <c r="N27" s="137">
        <v>12</v>
      </c>
      <c r="O27" s="146">
        <v>5</v>
      </c>
      <c r="P27" s="146">
        <v>816550</v>
      </c>
      <c r="Q27" s="147">
        <f t="shared" si="28"/>
        <v>4.2016806722689079E-2</v>
      </c>
      <c r="R27" s="147">
        <f t="shared" si="5"/>
        <v>0.41666666666666669</v>
      </c>
      <c r="S27" s="141">
        <f t="shared" si="6"/>
        <v>163310</v>
      </c>
      <c r="T27" s="604"/>
      <c r="U27" s="254" t="s">
        <v>142</v>
      </c>
      <c r="V27" s="137">
        <v>247</v>
      </c>
      <c r="W27" s="146">
        <v>161</v>
      </c>
      <c r="X27" s="146">
        <v>15280360</v>
      </c>
      <c r="Y27" s="147">
        <f t="shared" si="29"/>
        <v>3.5643125968563207E-2</v>
      </c>
      <c r="Z27" s="147">
        <f t="shared" si="8"/>
        <v>0.65182186234817818</v>
      </c>
      <c r="AA27" s="146">
        <f t="shared" si="9"/>
        <v>94909.068322981373</v>
      </c>
      <c r="AB27" s="604"/>
      <c r="AC27" s="254" t="s">
        <v>142</v>
      </c>
      <c r="AD27" s="137">
        <v>316</v>
      </c>
      <c r="AE27" s="146">
        <v>188</v>
      </c>
      <c r="AF27" s="146">
        <v>18603860</v>
      </c>
      <c r="AG27" s="147">
        <f t="shared" si="30"/>
        <v>4.6684877079711945E-2</v>
      </c>
      <c r="AH27" s="147">
        <f t="shared" si="11"/>
        <v>0.59493670886075944</v>
      </c>
      <c r="AI27" s="141">
        <f t="shared" si="12"/>
        <v>98956.702127659577</v>
      </c>
      <c r="AJ27" s="604"/>
      <c r="AK27" s="254" t="s">
        <v>142</v>
      </c>
      <c r="AL27" s="137">
        <v>345</v>
      </c>
      <c r="AM27" s="146">
        <v>194</v>
      </c>
      <c r="AN27" s="146">
        <v>18650280</v>
      </c>
      <c r="AO27" s="147">
        <f t="shared" si="31"/>
        <v>6.3460909388289174E-2</v>
      </c>
      <c r="AP27" s="147">
        <f t="shared" si="14"/>
        <v>0.56231884057971016</v>
      </c>
      <c r="AQ27" s="141">
        <f t="shared" si="15"/>
        <v>96135.463917525776</v>
      </c>
      <c r="AR27" s="604"/>
      <c r="AS27" s="254" t="s">
        <v>142</v>
      </c>
      <c r="AT27" s="137">
        <v>197</v>
      </c>
      <c r="AU27" s="146">
        <v>109</v>
      </c>
      <c r="AV27" s="146">
        <v>12664570</v>
      </c>
      <c r="AW27" s="147">
        <f t="shared" si="32"/>
        <v>6.8252974326862864E-2</v>
      </c>
      <c r="AX27" s="147">
        <f t="shared" si="17"/>
        <v>0.5532994923857868</v>
      </c>
      <c r="AY27" s="146">
        <f t="shared" si="18"/>
        <v>116188.71559633028</v>
      </c>
      <c r="AZ27" s="604"/>
      <c r="BA27" s="254" t="s">
        <v>142</v>
      </c>
      <c r="BB27" s="137">
        <v>95</v>
      </c>
      <c r="BC27" s="146">
        <v>39</v>
      </c>
      <c r="BD27" s="146">
        <v>5027650</v>
      </c>
      <c r="BE27" s="147">
        <f t="shared" si="33"/>
        <v>6.4891846921797003E-2</v>
      </c>
      <c r="BF27" s="147">
        <f t="shared" si="20"/>
        <v>0.41052631578947368</v>
      </c>
      <c r="BG27" s="173">
        <f t="shared" si="21"/>
        <v>128914.10256410256</v>
      </c>
      <c r="BH27" s="604"/>
      <c r="BI27" s="254" t="s">
        <v>142</v>
      </c>
      <c r="BJ27" s="137">
        <f t="shared" si="22"/>
        <v>1212</v>
      </c>
      <c r="BK27" s="146">
        <f t="shared" si="0"/>
        <v>696</v>
      </c>
      <c r="BL27" s="146">
        <f t="shared" si="1"/>
        <v>71043270</v>
      </c>
      <c r="BM27" s="147">
        <f t="shared" si="34"/>
        <v>4.9906783307041444E-2</v>
      </c>
      <c r="BN27" s="147">
        <f t="shared" si="25"/>
        <v>0.57425742574257421</v>
      </c>
      <c r="BO27" s="146">
        <f t="shared" si="26"/>
        <v>102073.66379310345</v>
      </c>
      <c r="BP27" s="204"/>
      <c r="BR27" s="215" t="s">
        <v>89</v>
      </c>
      <c r="BS27" s="116">
        <v>45</v>
      </c>
      <c r="BT27" s="116">
        <v>174</v>
      </c>
      <c r="BU27" s="116">
        <v>7541</v>
      </c>
      <c r="BV27" s="116">
        <v>6731</v>
      </c>
      <c r="BW27" s="116">
        <v>4822</v>
      </c>
      <c r="BX27" s="116">
        <v>2392</v>
      </c>
      <c r="BY27" s="116">
        <v>944</v>
      </c>
      <c r="BZ27" s="116">
        <f>市区町村別_歯科医療費!D25</f>
        <v>22649</v>
      </c>
    </row>
    <row r="28" spans="2:78" s="82" customFormat="1">
      <c r="B28" s="614"/>
      <c r="C28" s="647"/>
      <c r="D28" s="604"/>
      <c r="E28" s="251" t="s">
        <v>135</v>
      </c>
      <c r="F28" s="137">
        <v>3</v>
      </c>
      <c r="G28" s="146">
        <v>0</v>
      </c>
      <c r="H28" s="146">
        <v>0</v>
      </c>
      <c r="I28" s="147">
        <f t="shared" si="27"/>
        <v>0</v>
      </c>
      <c r="J28" s="147">
        <f t="shared" si="3"/>
        <v>0</v>
      </c>
      <c r="K28" s="173" t="str">
        <f t="shared" si="4"/>
        <v>-</v>
      </c>
      <c r="L28" s="604"/>
      <c r="M28" s="255" t="s">
        <v>135</v>
      </c>
      <c r="N28" s="137">
        <v>8</v>
      </c>
      <c r="O28" s="146">
        <v>2</v>
      </c>
      <c r="P28" s="146">
        <v>204930</v>
      </c>
      <c r="Q28" s="147">
        <f t="shared" si="28"/>
        <v>1.680672268907563E-2</v>
      </c>
      <c r="R28" s="147">
        <f t="shared" si="5"/>
        <v>0.25</v>
      </c>
      <c r="S28" s="141">
        <f t="shared" si="6"/>
        <v>102465</v>
      </c>
      <c r="T28" s="604"/>
      <c r="U28" s="255" t="s">
        <v>135</v>
      </c>
      <c r="V28" s="137">
        <v>372</v>
      </c>
      <c r="W28" s="146">
        <v>201</v>
      </c>
      <c r="X28" s="146">
        <v>13250180</v>
      </c>
      <c r="Y28" s="147">
        <f t="shared" si="29"/>
        <v>4.4498560991808725E-2</v>
      </c>
      <c r="Z28" s="147">
        <f t="shared" si="8"/>
        <v>0.54032258064516125</v>
      </c>
      <c r="AA28" s="146">
        <f t="shared" si="9"/>
        <v>65921.293532338314</v>
      </c>
      <c r="AB28" s="604"/>
      <c r="AC28" s="255" t="s">
        <v>135</v>
      </c>
      <c r="AD28" s="137">
        <v>255</v>
      </c>
      <c r="AE28" s="146">
        <v>143</v>
      </c>
      <c r="AF28" s="146">
        <v>11904840</v>
      </c>
      <c r="AG28" s="147">
        <f t="shared" si="30"/>
        <v>3.5510305438291534E-2</v>
      </c>
      <c r="AH28" s="147">
        <f t="shared" si="11"/>
        <v>0.5607843137254902</v>
      </c>
      <c r="AI28" s="141">
        <f t="shared" si="12"/>
        <v>83250.629370629365</v>
      </c>
      <c r="AJ28" s="604"/>
      <c r="AK28" s="255" t="s">
        <v>135</v>
      </c>
      <c r="AL28" s="137">
        <v>137</v>
      </c>
      <c r="AM28" s="146">
        <v>70</v>
      </c>
      <c r="AN28" s="146">
        <v>8984370</v>
      </c>
      <c r="AO28" s="147">
        <f t="shared" si="31"/>
        <v>2.2898266274124959E-2</v>
      </c>
      <c r="AP28" s="147">
        <f t="shared" si="14"/>
        <v>0.51094890510948909</v>
      </c>
      <c r="AQ28" s="141">
        <f t="shared" si="15"/>
        <v>128348.14285714286</v>
      </c>
      <c r="AR28" s="604"/>
      <c r="AS28" s="255" t="s">
        <v>135</v>
      </c>
      <c r="AT28" s="137">
        <v>84</v>
      </c>
      <c r="AU28" s="146">
        <v>42</v>
      </c>
      <c r="AV28" s="146">
        <v>4660260</v>
      </c>
      <c r="AW28" s="147">
        <f t="shared" si="32"/>
        <v>2.6299311208515967E-2</v>
      </c>
      <c r="AX28" s="147">
        <f t="shared" si="17"/>
        <v>0.5</v>
      </c>
      <c r="AY28" s="146">
        <f t="shared" si="18"/>
        <v>110958.57142857143</v>
      </c>
      <c r="AZ28" s="604"/>
      <c r="BA28" s="255" t="s">
        <v>135</v>
      </c>
      <c r="BB28" s="137">
        <v>21</v>
      </c>
      <c r="BC28" s="146">
        <v>9</v>
      </c>
      <c r="BD28" s="146">
        <v>1620850</v>
      </c>
      <c r="BE28" s="147">
        <f t="shared" si="33"/>
        <v>1.4975041597337771E-2</v>
      </c>
      <c r="BF28" s="147">
        <f t="shared" si="20"/>
        <v>0.42857142857142855</v>
      </c>
      <c r="BG28" s="173">
        <f t="shared" si="21"/>
        <v>180094.44444444444</v>
      </c>
      <c r="BH28" s="604"/>
      <c r="BI28" s="255" t="s">
        <v>135</v>
      </c>
      <c r="BJ28" s="137">
        <f t="shared" si="22"/>
        <v>880</v>
      </c>
      <c r="BK28" s="146">
        <f t="shared" si="0"/>
        <v>467</v>
      </c>
      <c r="BL28" s="146">
        <f t="shared" si="1"/>
        <v>40625430</v>
      </c>
      <c r="BM28" s="147">
        <f t="shared" si="34"/>
        <v>3.3486304316649937E-2</v>
      </c>
      <c r="BN28" s="147">
        <f t="shared" si="25"/>
        <v>0.53068181818181814</v>
      </c>
      <c r="BO28" s="146">
        <f t="shared" si="26"/>
        <v>86992.355460385443</v>
      </c>
      <c r="BP28" s="204"/>
      <c r="BR28" s="215" t="s">
        <v>90</v>
      </c>
      <c r="BS28" s="116">
        <v>46</v>
      </c>
      <c r="BT28" s="116">
        <v>126</v>
      </c>
      <c r="BU28" s="116">
        <v>4869</v>
      </c>
      <c r="BV28" s="116">
        <v>4774</v>
      </c>
      <c r="BW28" s="116">
        <v>3257</v>
      </c>
      <c r="BX28" s="116">
        <v>1483</v>
      </c>
      <c r="BY28" s="116">
        <v>491</v>
      </c>
      <c r="BZ28" s="116">
        <f>市区町村別_歯科医療費!D26</f>
        <v>15046</v>
      </c>
    </row>
    <row r="29" spans="2:78" s="82" customFormat="1">
      <c r="B29" s="614">
        <v>3</v>
      </c>
      <c r="C29" s="646" t="s">
        <v>77</v>
      </c>
      <c r="D29" s="612">
        <f>BS10</f>
        <v>16</v>
      </c>
      <c r="E29" s="252" t="s">
        <v>115</v>
      </c>
      <c r="F29" s="136">
        <v>9</v>
      </c>
      <c r="G29" s="144">
        <v>6</v>
      </c>
      <c r="H29" s="144">
        <v>430790</v>
      </c>
      <c r="I29" s="145">
        <f>IFERROR(G29/$D$29,"-")</f>
        <v>0.375</v>
      </c>
      <c r="J29" s="145">
        <f t="shared" si="3"/>
        <v>0.66666666666666663</v>
      </c>
      <c r="K29" s="172">
        <f t="shared" si="4"/>
        <v>71798.333333333328</v>
      </c>
      <c r="L29" s="612">
        <f>BT10</f>
        <v>102</v>
      </c>
      <c r="M29" s="252" t="s">
        <v>115</v>
      </c>
      <c r="N29" s="136">
        <v>56</v>
      </c>
      <c r="O29" s="144">
        <v>36</v>
      </c>
      <c r="P29" s="144">
        <v>3901000</v>
      </c>
      <c r="Q29" s="145">
        <f>IFERROR(O29/$L$29,"-")</f>
        <v>0.35294117647058826</v>
      </c>
      <c r="R29" s="145">
        <f t="shared" si="5"/>
        <v>0.6428571428571429</v>
      </c>
      <c r="S29" s="140">
        <f t="shared" si="6"/>
        <v>108361.11111111111</v>
      </c>
      <c r="T29" s="612">
        <f>BU10</f>
        <v>2829</v>
      </c>
      <c r="U29" s="252" t="s">
        <v>115</v>
      </c>
      <c r="V29" s="136">
        <v>1461</v>
      </c>
      <c r="W29" s="144">
        <v>958</v>
      </c>
      <c r="X29" s="144">
        <v>73023320</v>
      </c>
      <c r="Y29" s="145">
        <f>IFERROR(W29/$T$29,"-")</f>
        <v>0.33863556026864616</v>
      </c>
      <c r="Z29" s="145">
        <f t="shared" si="8"/>
        <v>0.65571526351813825</v>
      </c>
      <c r="AA29" s="144">
        <f t="shared" si="9"/>
        <v>76224.759916492694</v>
      </c>
      <c r="AB29" s="612">
        <f>BV10</f>
        <v>2499</v>
      </c>
      <c r="AC29" s="252" t="s">
        <v>115</v>
      </c>
      <c r="AD29" s="136">
        <v>1373</v>
      </c>
      <c r="AE29" s="144">
        <v>930</v>
      </c>
      <c r="AF29" s="144">
        <v>76735750</v>
      </c>
      <c r="AG29" s="145">
        <f>IFERROR(AE29/$AB$29,"-")</f>
        <v>0.37214885954381755</v>
      </c>
      <c r="AH29" s="145">
        <f t="shared" si="11"/>
        <v>0.67734887108521491</v>
      </c>
      <c r="AI29" s="140">
        <f t="shared" si="12"/>
        <v>82511.559139784949</v>
      </c>
      <c r="AJ29" s="612">
        <f>BW10</f>
        <v>1952</v>
      </c>
      <c r="AK29" s="252" t="s">
        <v>115</v>
      </c>
      <c r="AL29" s="136">
        <v>1008</v>
      </c>
      <c r="AM29" s="144">
        <v>621</v>
      </c>
      <c r="AN29" s="144">
        <v>58065900</v>
      </c>
      <c r="AO29" s="145">
        <f>IFERROR(AM29/$AJ$29,"-")</f>
        <v>0.31813524590163933</v>
      </c>
      <c r="AP29" s="145">
        <f t="shared" si="14"/>
        <v>0.6160714285714286</v>
      </c>
      <c r="AQ29" s="140">
        <f t="shared" si="15"/>
        <v>93503.86473429951</v>
      </c>
      <c r="AR29" s="612">
        <f>BX10</f>
        <v>1031</v>
      </c>
      <c r="AS29" s="252" t="s">
        <v>115</v>
      </c>
      <c r="AT29" s="136">
        <v>433</v>
      </c>
      <c r="AU29" s="144">
        <v>230</v>
      </c>
      <c r="AV29" s="144">
        <v>21016540</v>
      </c>
      <c r="AW29" s="145">
        <f>IFERROR(AU29/$AR$29,"-")</f>
        <v>0.22308438409311349</v>
      </c>
      <c r="AX29" s="145">
        <f t="shared" si="17"/>
        <v>0.53117782909930711</v>
      </c>
      <c r="AY29" s="144">
        <f t="shared" si="18"/>
        <v>91376.260869565216</v>
      </c>
      <c r="AZ29" s="612">
        <f>BY10</f>
        <v>389</v>
      </c>
      <c r="BA29" s="252" t="s">
        <v>115</v>
      </c>
      <c r="BB29" s="136">
        <v>139</v>
      </c>
      <c r="BC29" s="144">
        <v>77</v>
      </c>
      <c r="BD29" s="144">
        <v>9165790</v>
      </c>
      <c r="BE29" s="145">
        <f>IFERROR(BC29/$AZ$29,"-")</f>
        <v>0.19794344473007713</v>
      </c>
      <c r="BF29" s="145">
        <f t="shared" si="20"/>
        <v>0.5539568345323741</v>
      </c>
      <c r="BG29" s="172">
        <f t="shared" si="21"/>
        <v>119036.23376623377</v>
      </c>
      <c r="BH29" s="612">
        <f>BZ10</f>
        <v>8818</v>
      </c>
      <c r="BI29" s="252" t="s">
        <v>115</v>
      </c>
      <c r="BJ29" s="136">
        <f t="shared" si="22"/>
        <v>4479</v>
      </c>
      <c r="BK29" s="144">
        <f t="shared" si="0"/>
        <v>2858</v>
      </c>
      <c r="BL29" s="144">
        <f t="shared" si="1"/>
        <v>242339090</v>
      </c>
      <c r="BM29" s="145">
        <f>IFERROR(BK29/$BH$29,"-")</f>
        <v>0.32410977545928782</v>
      </c>
      <c r="BN29" s="145">
        <f t="shared" si="25"/>
        <v>0.63808885912033941</v>
      </c>
      <c r="BO29" s="144">
        <f t="shared" si="26"/>
        <v>84793.243526941922</v>
      </c>
      <c r="BP29" s="204"/>
      <c r="BR29" s="215" t="s">
        <v>64</v>
      </c>
      <c r="BS29" s="116">
        <v>49</v>
      </c>
      <c r="BT29" s="116">
        <v>178</v>
      </c>
      <c r="BU29" s="116">
        <v>6656</v>
      </c>
      <c r="BV29" s="116">
        <v>5923</v>
      </c>
      <c r="BW29" s="116">
        <v>3886</v>
      </c>
      <c r="BX29" s="116">
        <v>1880</v>
      </c>
      <c r="BY29" s="116">
        <v>757</v>
      </c>
      <c r="BZ29" s="116">
        <f>市区町村別_歯科医療費!D27</f>
        <v>19329</v>
      </c>
    </row>
    <row r="30" spans="2:78" s="82" customFormat="1" ht="13.5" customHeight="1">
      <c r="B30" s="614"/>
      <c r="C30" s="647"/>
      <c r="D30" s="604"/>
      <c r="E30" s="253" t="s">
        <v>154</v>
      </c>
      <c r="F30" s="137">
        <v>6</v>
      </c>
      <c r="G30" s="146">
        <v>4</v>
      </c>
      <c r="H30" s="146">
        <v>177450</v>
      </c>
      <c r="I30" s="147">
        <f t="shared" ref="I30:I39" si="35">IFERROR(G30/$D$29,"-")</f>
        <v>0.25</v>
      </c>
      <c r="J30" s="147">
        <f t="shared" si="3"/>
        <v>0.66666666666666663</v>
      </c>
      <c r="K30" s="173">
        <f t="shared" si="4"/>
        <v>44362.5</v>
      </c>
      <c r="L30" s="604"/>
      <c r="M30" s="253" t="s">
        <v>154</v>
      </c>
      <c r="N30" s="137">
        <v>38</v>
      </c>
      <c r="O30" s="146">
        <v>24</v>
      </c>
      <c r="P30" s="146">
        <v>2361990</v>
      </c>
      <c r="Q30" s="147">
        <f t="shared" ref="Q30:Q39" si="36">IFERROR(O30/$L$29,"-")</f>
        <v>0.23529411764705882</v>
      </c>
      <c r="R30" s="147">
        <f t="shared" si="5"/>
        <v>0.63157894736842102</v>
      </c>
      <c r="S30" s="141">
        <f t="shared" si="6"/>
        <v>98416.25</v>
      </c>
      <c r="T30" s="604"/>
      <c r="U30" s="253" t="s">
        <v>154</v>
      </c>
      <c r="V30" s="137">
        <v>1316</v>
      </c>
      <c r="W30" s="146">
        <v>871</v>
      </c>
      <c r="X30" s="146">
        <v>63810040</v>
      </c>
      <c r="Y30" s="147">
        <f t="shared" ref="Y30:Y39" si="37">IFERROR(W30/$T$29,"-")</f>
        <v>0.30788264404383175</v>
      </c>
      <c r="Z30" s="147">
        <f t="shared" si="8"/>
        <v>0.66185410334346506</v>
      </c>
      <c r="AA30" s="146">
        <f t="shared" si="9"/>
        <v>73260.66590126291</v>
      </c>
      <c r="AB30" s="604"/>
      <c r="AC30" s="253" t="s">
        <v>154</v>
      </c>
      <c r="AD30" s="137">
        <v>1138</v>
      </c>
      <c r="AE30" s="146">
        <v>774</v>
      </c>
      <c r="AF30" s="146">
        <v>63150870</v>
      </c>
      <c r="AG30" s="147">
        <f t="shared" ref="AG30:AG39" si="38">IFERROR(AE30/$AB$29,"-")</f>
        <v>0.30972388955582231</v>
      </c>
      <c r="AH30" s="147">
        <f t="shared" si="11"/>
        <v>0.68014059753954303</v>
      </c>
      <c r="AI30" s="141">
        <f t="shared" si="12"/>
        <v>81590.271317829451</v>
      </c>
      <c r="AJ30" s="604"/>
      <c r="AK30" s="253" t="s">
        <v>154</v>
      </c>
      <c r="AL30" s="137">
        <v>806</v>
      </c>
      <c r="AM30" s="146">
        <v>496</v>
      </c>
      <c r="AN30" s="146">
        <v>44528360</v>
      </c>
      <c r="AO30" s="147">
        <f t="shared" ref="AO30:AO39" si="39">IFERROR(AM30/$AJ$29,"-")</f>
        <v>0.25409836065573771</v>
      </c>
      <c r="AP30" s="147">
        <f t="shared" si="14"/>
        <v>0.61538461538461542</v>
      </c>
      <c r="AQ30" s="141">
        <f t="shared" si="15"/>
        <v>89774.919354838712</v>
      </c>
      <c r="AR30" s="604"/>
      <c r="AS30" s="253" t="s">
        <v>154</v>
      </c>
      <c r="AT30" s="137">
        <v>342</v>
      </c>
      <c r="AU30" s="146">
        <v>189</v>
      </c>
      <c r="AV30" s="146">
        <v>16701030</v>
      </c>
      <c r="AW30" s="147">
        <f t="shared" ref="AW30:AW39" si="40">IFERROR(AU30/$AR$29,"-")</f>
        <v>0.18331716779825413</v>
      </c>
      <c r="AX30" s="147">
        <f t="shared" si="17"/>
        <v>0.55263157894736847</v>
      </c>
      <c r="AY30" s="146">
        <f t="shared" si="18"/>
        <v>88365.238095238092</v>
      </c>
      <c r="AZ30" s="604"/>
      <c r="BA30" s="253" t="s">
        <v>154</v>
      </c>
      <c r="BB30" s="137">
        <v>85</v>
      </c>
      <c r="BC30" s="146">
        <v>49</v>
      </c>
      <c r="BD30" s="146">
        <v>5135780</v>
      </c>
      <c r="BE30" s="147">
        <f t="shared" ref="BE30:BE39" si="41">IFERROR(BC30/$AZ$29,"-")</f>
        <v>0.12596401028277635</v>
      </c>
      <c r="BF30" s="147">
        <f t="shared" si="20"/>
        <v>0.57647058823529407</v>
      </c>
      <c r="BG30" s="173">
        <f t="shared" si="21"/>
        <v>104811.83673469388</v>
      </c>
      <c r="BH30" s="604"/>
      <c r="BI30" s="253" t="s">
        <v>154</v>
      </c>
      <c r="BJ30" s="137">
        <f t="shared" si="22"/>
        <v>3731</v>
      </c>
      <c r="BK30" s="146">
        <f t="shared" si="0"/>
        <v>2407</v>
      </c>
      <c r="BL30" s="146">
        <f t="shared" si="1"/>
        <v>195865520</v>
      </c>
      <c r="BM30" s="147">
        <f t="shared" ref="BM30:BM39" si="42">IFERROR(BK30/$BH$29,"-")</f>
        <v>0.2729643910183715</v>
      </c>
      <c r="BN30" s="147">
        <f t="shared" si="25"/>
        <v>0.64513535245242559</v>
      </c>
      <c r="BO30" s="146">
        <f t="shared" si="26"/>
        <v>81373.294557540503</v>
      </c>
      <c r="BP30" s="204"/>
      <c r="BR30" s="215" t="s">
        <v>91</v>
      </c>
      <c r="BS30" s="116">
        <v>84</v>
      </c>
      <c r="BT30" s="116">
        <v>266</v>
      </c>
      <c r="BU30" s="116">
        <v>9928</v>
      </c>
      <c r="BV30" s="116">
        <v>10262</v>
      </c>
      <c r="BW30" s="116">
        <v>6895</v>
      </c>
      <c r="BX30" s="116">
        <v>3001</v>
      </c>
      <c r="BY30" s="116">
        <v>931</v>
      </c>
      <c r="BZ30" s="116">
        <f>市区町村別_歯科医療費!D28</f>
        <v>31367</v>
      </c>
    </row>
    <row r="31" spans="2:78" s="82" customFormat="1" ht="13.5" customHeight="1">
      <c r="B31" s="614"/>
      <c r="C31" s="647"/>
      <c r="D31" s="604"/>
      <c r="E31" s="254" t="s">
        <v>114</v>
      </c>
      <c r="F31" s="137">
        <v>7</v>
      </c>
      <c r="G31" s="146">
        <v>5</v>
      </c>
      <c r="H31" s="146">
        <v>237560</v>
      </c>
      <c r="I31" s="147">
        <f t="shared" si="35"/>
        <v>0.3125</v>
      </c>
      <c r="J31" s="147">
        <f t="shared" si="3"/>
        <v>0.7142857142857143</v>
      </c>
      <c r="K31" s="173">
        <f t="shared" si="4"/>
        <v>47512</v>
      </c>
      <c r="L31" s="604"/>
      <c r="M31" s="254" t="s">
        <v>114</v>
      </c>
      <c r="N31" s="137">
        <v>65</v>
      </c>
      <c r="O31" s="146">
        <v>40</v>
      </c>
      <c r="P31" s="146">
        <v>3974550</v>
      </c>
      <c r="Q31" s="147">
        <f t="shared" si="36"/>
        <v>0.39215686274509803</v>
      </c>
      <c r="R31" s="147">
        <f t="shared" si="5"/>
        <v>0.61538461538461542</v>
      </c>
      <c r="S31" s="141">
        <f t="shared" si="6"/>
        <v>99363.75</v>
      </c>
      <c r="T31" s="604"/>
      <c r="U31" s="254" t="s">
        <v>114</v>
      </c>
      <c r="V31" s="137">
        <v>1726</v>
      </c>
      <c r="W31" s="146">
        <v>1107</v>
      </c>
      <c r="X31" s="146">
        <v>83984000</v>
      </c>
      <c r="Y31" s="147">
        <f t="shared" si="37"/>
        <v>0.39130434782608697</v>
      </c>
      <c r="Z31" s="147">
        <f t="shared" si="8"/>
        <v>0.64136732329084589</v>
      </c>
      <c r="AA31" s="146">
        <f t="shared" si="9"/>
        <v>75866.305329719966</v>
      </c>
      <c r="AB31" s="604"/>
      <c r="AC31" s="254" t="s">
        <v>114</v>
      </c>
      <c r="AD31" s="137">
        <v>1585</v>
      </c>
      <c r="AE31" s="146">
        <v>1058</v>
      </c>
      <c r="AF31" s="146">
        <v>89110170</v>
      </c>
      <c r="AG31" s="147">
        <f t="shared" si="38"/>
        <v>0.42336934773909563</v>
      </c>
      <c r="AH31" s="147">
        <f t="shared" si="11"/>
        <v>0.66750788643533121</v>
      </c>
      <c r="AI31" s="141">
        <f t="shared" si="12"/>
        <v>84225.113421550093</v>
      </c>
      <c r="AJ31" s="604"/>
      <c r="AK31" s="254" t="s">
        <v>114</v>
      </c>
      <c r="AL31" s="137">
        <v>1262</v>
      </c>
      <c r="AM31" s="146">
        <v>755</v>
      </c>
      <c r="AN31" s="146">
        <v>70114340</v>
      </c>
      <c r="AO31" s="147">
        <f t="shared" si="39"/>
        <v>0.38678278688524592</v>
      </c>
      <c r="AP31" s="147">
        <f t="shared" si="14"/>
        <v>0.59825673534072898</v>
      </c>
      <c r="AQ31" s="141">
        <f t="shared" si="15"/>
        <v>92866.675496688738</v>
      </c>
      <c r="AR31" s="604"/>
      <c r="AS31" s="254" t="s">
        <v>114</v>
      </c>
      <c r="AT31" s="137">
        <v>628</v>
      </c>
      <c r="AU31" s="146">
        <v>344</v>
      </c>
      <c r="AV31" s="146">
        <v>32872970</v>
      </c>
      <c r="AW31" s="147">
        <f t="shared" si="40"/>
        <v>0.33365664403491757</v>
      </c>
      <c r="AX31" s="147">
        <f t="shared" si="17"/>
        <v>0.54777070063694266</v>
      </c>
      <c r="AY31" s="146">
        <f t="shared" si="18"/>
        <v>95560.959302325587</v>
      </c>
      <c r="AZ31" s="604"/>
      <c r="BA31" s="254" t="s">
        <v>114</v>
      </c>
      <c r="BB31" s="137">
        <v>209</v>
      </c>
      <c r="BC31" s="146">
        <v>113</v>
      </c>
      <c r="BD31" s="146">
        <v>12826350</v>
      </c>
      <c r="BE31" s="147">
        <f t="shared" si="41"/>
        <v>0.29048843187660667</v>
      </c>
      <c r="BF31" s="147">
        <f t="shared" si="20"/>
        <v>0.54066985645933019</v>
      </c>
      <c r="BG31" s="173">
        <f t="shared" si="21"/>
        <v>113507.52212389381</v>
      </c>
      <c r="BH31" s="604"/>
      <c r="BI31" s="254" t="s">
        <v>114</v>
      </c>
      <c r="BJ31" s="137">
        <f t="shared" si="22"/>
        <v>5482</v>
      </c>
      <c r="BK31" s="146">
        <f t="shared" si="0"/>
        <v>3422</v>
      </c>
      <c r="BL31" s="146">
        <f t="shared" si="1"/>
        <v>293119940</v>
      </c>
      <c r="BM31" s="147">
        <f t="shared" si="42"/>
        <v>0.38806985711045588</v>
      </c>
      <c r="BN31" s="147">
        <f t="shared" si="25"/>
        <v>0.6242247354979934</v>
      </c>
      <c r="BO31" s="146">
        <f t="shared" si="26"/>
        <v>85657.492694330795</v>
      </c>
      <c r="BP31" s="204"/>
      <c r="BR31" s="215" t="s">
        <v>92</v>
      </c>
      <c r="BS31" s="116">
        <v>35</v>
      </c>
      <c r="BT31" s="116">
        <v>111</v>
      </c>
      <c r="BU31" s="116">
        <v>4472</v>
      </c>
      <c r="BV31" s="116">
        <v>4033</v>
      </c>
      <c r="BW31" s="116">
        <v>2952</v>
      </c>
      <c r="BX31" s="116">
        <v>1507</v>
      </c>
      <c r="BY31" s="116">
        <v>608</v>
      </c>
      <c r="BZ31" s="116">
        <f>市区町村別_歯科医療費!D29</f>
        <v>13718</v>
      </c>
    </row>
    <row r="32" spans="2:78" s="82" customFormat="1" ht="13.5" customHeight="1">
      <c r="B32" s="614"/>
      <c r="C32" s="647"/>
      <c r="D32" s="604"/>
      <c r="E32" s="254" t="s">
        <v>123</v>
      </c>
      <c r="F32" s="137">
        <v>6</v>
      </c>
      <c r="G32" s="146">
        <v>5</v>
      </c>
      <c r="H32" s="146">
        <v>210250</v>
      </c>
      <c r="I32" s="147">
        <f t="shared" si="35"/>
        <v>0.3125</v>
      </c>
      <c r="J32" s="147">
        <f t="shared" si="3"/>
        <v>0.83333333333333337</v>
      </c>
      <c r="K32" s="173">
        <f t="shared" si="4"/>
        <v>42050</v>
      </c>
      <c r="L32" s="604"/>
      <c r="M32" s="254" t="s">
        <v>123</v>
      </c>
      <c r="N32" s="137">
        <v>28</v>
      </c>
      <c r="O32" s="146">
        <v>19</v>
      </c>
      <c r="P32" s="146">
        <v>2233780</v>
      </c>
      <c r="Q32" s="147">
        <f t="shared" si="36"/>
        <v>0.18627450980392157</v>
      </c>
      <c r="R32" s="147">
        <f t="shared" si="5"/>
        <v>0.6785714285714286</v>
      </c>
      <c r="S32" s="141">
        <f t="shared" si="6"/>
        <v>117567.36842105263</v>
      </c>
      <c r="T32" s="604"/>
      <c r="U32" s="254" t="s">
        <v>123</v>
      </c>
      <c r="V32" s="137">
        <v>701</v>
      </c>
      <c r="W32" s="146">
        <v>478</v>
      </c>
      <c r="X32" s="146">
        <v>37290320</v>
      </c>
      <c r="Y32" s="147">
        <f t="shared" si="37"/>
        <v>0.16896429833863555</v>
      </c>
      <c r="Z32" s="147">
        <f t="shared" si="8"/>
        <v>0.68188302425106995</v>
      </c>
      <c r="AA32" s="146">
        <f t="shared" si="9"/>
        <v>78013.221757322171</v>
      </c>
      <c r="AB32" s="604"/>
      <c r="AC32" s="254" t="s">
        <v>123</v>
      </c>
      <c r="AD32" s="137">
        <v>701</v>
      </c>
      <c r="AE32" s="146">
        <v>483</v>
      </c>
      <c r="AF32" s="146">
        <v>41889330</v>
      </c>
      <c r="AG32" s="147">
        <f t="shared" si="38"/>
        <v>0.19327731092436976</v>
      </c>
      <c r="AH32" s="147">
        <f t="shared" si="11"/>
        <v>0.68901569186875888</v>
      </c>
      <c r="AI32" s="141">
        <f t="shared" si="12"/>
        <v>86727.391304347824</v>
      </c>
      <c r="AJ32" s="604"/>
      <c r="AK32" s="254" t="s">
        <v>123</v>
      </c>
      <c r="AL32" s="137">
        <v>546</v>
      </c>
      <c r="AM32" s="146">
        <v>334</v>
      </c>
      <c r="AN32" s="146">
        <v>30555510</v>
      </c>
      <c r="AO32" s="147">
        <f t="shared" si="39"/>
        <v>0.17110655737704919</v>
      </c>
      <c r="AP32" s="147">
        <f t="shared" si="14"/>
        <v>0.61172161172161177</v>
      </c>
      <c r="AQ32" s="141">
        <f t="shared" si="15"/>
        <v>91483.562874251496</v>
      </c>
      <c r="AR32" s="604"/>
      <c r="AS32" s="254" t="s">
        <v>123</v>
      </c>
      <c r="AT32" s="137">
        <v>273</v>
      </c>
      <c r="AU32" s="146">
        <v>149</v>
      </c>
      <c r="AV32" s="146">
        <v>12929670</v>
      </c>
      <c r="AW32" s="147">
        <f t="shared" si="40"/>
        <v>0.14451988360814744</v>
      </c>
      <c r="AX32" s="147">
        <f t="shared" si="17"/>
        <v>0.54578754578754574</v>
      </c>
      <c r="AY32" s="146">
        <f t="shared" si="18"/>
        <v>86776.308724832212</v>
      </c>
      <c r="AZ32" s="604"/>
      <c r="BA32" s="254" t="s">
        <v>123</v>
      </c>
      <c r="BB32" s="137">
        <v>88</v>
      </c>
      <c r="BC32" s="146">
        <v>44</v>
      </c>
      <c r="BD32" s="146">
        <v>6113950</v>
      </c>
      <c r="BE32" s="147">
        <f t="shared" si="41"/>
        <v>0.11311053984575835</v>
      </c>
      <c r="BF32" s="147">
        <f t="shared" si="20"/>
        <v>0.5</v>
      </c>
      <c r="BG32" s="173">
        <f t="shared" si="21"/>
        <v>138953.40909090909</v>
      </c>
      <c r="BH32" s="604"/>
      <c r="BI32" s="254" t="s">
        <v>123</v>
      </c>
      <c r="BJ32" s="137">
        <f t="shared" si="22"/>
        <v>2343</v>
      </c>
      <c r="BK32" s="146">
        <f t="shared" si="0"/>
        <v>1512</v>
      </c>
      <c r="BL32" s="146">
        <f t="shared" si="1"/>
        <v>131222810</v>
      </c>
      <c r="BM32" s="147">
        <f t="shared" si="42"/>
        <v>0.17146745293717397</v>
      </c>
      <c r="BN32" s="147">
        <f t="shared" si="25"/>
        <v>0.64532650448143403</v>
      </c>
      <c r="BO32" s="146">
        <f t="shared" si="26"/>
        <v>86787.572751322747</v>
      </c>
      <c r="BP32" s="204"/>
      <c r="BR32" s="215" t="s">
        <v>93</v>
      </c>
      <c r="BS32" s="116">
        <v>13</v>
      </c>
      <c r="BT32" s="116">
        <v>63</v>
      </c>
      <c r="BU32" s="116">
        <v>3013</v>
      </c>
      <c r="BV32" s="116">
        <v>2775</v>
      </c>
      <c r="BW32" s="116">
        <v>2020</v>
      </c>
      <c r="BX32" s="116">
        <v>1206</v>
      </c>
      <c r="BY32" s="116">
        <v>458</v>
      </c>
      <c r="BZ32" s="116">
        <f>市区町村別_歯科医療費!D30</f>
        <v>9548</v>
      </c>
    </row>
    <row r="33" spans="2:78" s="82" customFormat="1" ht="13.5" customHeight="1">
      <c r="B33" s="614"/>
      <c r="C33" s="647"/>
      <c r="D33" s="604"/>
      <c r="E33" s="254" t="s">
        <v>137</v>
      </c>
      <c r="F33" s="137">
        <v>6</v>
      </c>
      <c r="G33" s="146">
        <v>4</v>
      </c>
      <c r="H33" s="146">
        <v>189070</v>
      </c>
      <c r="I33" s="147">
        <f t="shared" si="35"/>
        <v>0.25</v>
      </c>
      <c r="J33" s="147">
        <f t="shared" si="3"/>
        <v>0.66666666666666663</v>
      </c>
      <c r="K33" s="173">
        <f t="shared" si="4"/>
        <v>47267.5</v>
      </c>
      <c r="L33" s="604"/>
      <c r="M33" s="254" t="s">
        <v>137</v>
      </c>
      <c r="N33" s="137">
        <v>31</v>
      </c>
      <c r="O33" s="146">
        <v>25</v>
      </c>
      <c r="P33" s="146">
        <v>3311810</v>
      </c>
      <c r="Q33" s="147">
        <f t="shared" si="36"/>
        <v>0.24509803921568626</v>
      </c>
      <c r="R33" s="147">
        <f t="shared" si="5"/>
        <v>0.80645161290322576</v>
      </c>
      <c r="S33" s="141">
        <f t="shared" si="6"/>
        <v>132472.4</v>
      </c>
      <c r="T33" s="604"/>
      <c r="U33" s="254" t="s">
        <v>137</v>
      </c>
      <c r="V33" s="137">
        <v>602</v>
      </c>
      <c r="W33" s="146">
        <v>405</v>
      </c>
      <c r="X33" s="146">
        <v>33264390</v>
      </c>
      <c r="Y33" s="147">
        <f t="shared" si="37"/>
        <v>0.14316012725344646</v>
      </c>
      <c r="Z33" s="147">
        <f t="shared" si="8"/>
        <v>0.6727574750830565</v>
      </c>
      <c r="AA33" s="146">
        <f t="shared" si="9"/>
        <v>82134.296296296292</v>
      </c>
      <c r="AB33" s="604"/>
      <c r="AC33" s="254" t="s">
        <v>137</v>
      </c>
      <c r="AD33" s="137">
        <v>637</v>
      </c>
      <c r="AE33" s="146">
        <v>445</v>
      </c>
      <c r="AF33" s="146">
        <v>38905400</v>
      </c>
      <c r="AG33" s="147">
        <f t="shared" si="38"/>
        <v>0.17807122849139656</v>
      </c>
      <c r="AH33" s="147">
        <f t="shared" si="11"/>
        <v>0.69858712715855575</v>
      </c>
      <c r="AI33" s="141">
        <f t="shared" si="12"/>
        <v>87427.865168539327</v>
      </c>
      <c r="AJ33" s="604"/>
      <c r="AK33" s="254" t="s">
        <v>137</v>
      </c>
      <c r="AL33" s="137">
        <v>514</v>
      </c>
      <c r="AM33" s="146">
        <v>313</v>
      </c>
      <c r="AN33" s="146">
        <v>31943720</v>
      </c>
      <c r="AO33" s="147">
        <f t="shared" si="39"/>
        <v>0.16034836065573771</v>
      </c>
      <c r="AP33" s="147">
        <f t="shared" si="14"/>
        <v>0.6089494163424124</v>
      </c>
      <c r="AQ33" s="141">
        <f t="shared" si="15"/>
        <v>102056.61341853035</v>
      </c>
      <c r="AR33" s="604"/>
      <c r="AS33" s="254" t="s">
        <v>137</v>
      </c>
      <c r="AT33" s="137">
        <v>260</v>
      </c>
      <c r="AU33" s="146">
        <v>154</v>
      </c>
      <c r="AV33" s="146">
        <v>16045290</v>
      </c>
      <c r="AW33" s="147">
        <f t="shared" si="40"/>
        <v>0.14936954413191075</v>
      </c>
      <c r="AX33" s="147">
        <f t="shared" si="17"/>
        <v>0.59230769230769231</v>
      </c>
      <c r="AY33" s="146">
        <f t="shared" si="18"/>
        <v>104190.1948051948</v>
      </c>
      <c r="AZ33" s="604"/>
      <c r="BA33" s="254" t="s">
        <v>137</v>
      </c>
      <c r="BB33" s="137">
        <v>96</v>
      </c>
      <c r="BC33" s="146">
        <v>48</v>
      </c>
      <c r="BD33" s="146">
        <v>4725560</v>
      </c>
      <c r="BE33" s="147">
        <f t="shared" si="41"/>
        <v>0.12339331619537275</v>
      </c>
      <c r="BF33" s="147">
        <f t="shared" si="20"/>
        <v>0.5</v>
      </c>
      <c r="BG33" s="173">
        <f t="shared" si="21"/>
        <v>98449.166666666672</v>
      </c>
      <c r="BH33" s="604"/>
      <c r="BI33" s="254" t="s">
        <v>137</v>
      </c>
      <c r="BJ33" s="137">
        <f t="shared" si="22"/>
        <v>2146</v>
      </c>
      <c r="BK33" s="146">
        <f t="shared" si="0"/>
        <v>1394</v>
      </c>
      <c r="BL33" s="146">
        <f t="shared" si="1"/>
        <v>128385240</v>
      </c>
      <c r="BM33" s="147">
        <f t="shared" si="42"/>
        <v>0.15808573372646859</v>
      </c>
      <c r="BN33" s="147">
        <f t="shared" si="25"/>
        <v>0.64958061509785647</v>
      </c>
      <c r="BO33" s="146">
        <f t="shared" si="26"/>
        <v>92098.450502152074</v>
      </c>
      <c r="BP33" s="204"/>
      <c r="BR33" s="215" t="s">
        <v>36</v>
      </c>
      <c r="BS33" s="116">
        <v>404</v>
      </c>
      <c r="BT33" s="116">
        <v>1180</v>
      </c>
      <c r="BU33" s="116">
        <v>47393</v>
      </c>
      <c r="BV33" s="116">
        <v>41020</v>
      </c>
      <c r="BW33" s="116">
        <v>25574</v>
      </c>
      <c r="BX33" s="116">
        <v>12169</v>
      </c>
      <c r="BY33" s="116">
        <v>4851</v>
      </c>
      <c r="BZ33" s="116">
        <f>市区町村別_歯科医療費!D31</f>
        <v>132591</v>
      </c>
    </row>
    <row r="34" spans="2:78" s="82" customFormat="1">
      <c r="B34" s="614"/>
      <c r="C34" s="647"/>
      <c r="D34" s="604"/>
      <c r="E34" s="254" t="s">
        <v>138</v>
      </c>
      <c r="F34" s="137">
        <v>3</v>
      </c>
      <c r="G34" s="146">
        <v>1</v>
      </c>
      <c r="H34" s="146">
        <v>57090</v>
      </c>
      <c r="I34" s="147">
        <f t="shared" si="35"/>
        <v>6.25E-2</v>
      </c>
      <c r="J34" s="147">
        <f t="shared" si="3"/>
        <v>0.33333333333333331</v>
      </c>
      <c r="K34" s="173">
        <f t="shared" si="4"/>
        <v>57090</v>
      </c>
      <c r="L34" s="604"/>
      <c r="M34" s="254" t="s">
        <v>138</v>
      </c>
      <c r="N34" s="137">
        <v>22</v>
      </c>
      <c r="O34" s="146">
        <v>15</v>
      </c>
      <c r="P34" s="146">
        <v>1329440</v>
      </c>
      <c r="Q34" s="147">
        <f t="shared" si="36"/>
        <v>0.14705882352941177</v>
      </c>
      <c r="R34" s="147">
        <f t="shared" si="5"/>
        <v>0.68181818181818177</v>
      </c>
      <c r="S34" s="141">
        <f t="shared" si="6"/>
        <v>88629.333333333328</v>
      </c>
      <c r="T34" s="604"/>
      <c r="U34" s="254" t="s">
        <v>138</v>
      </c>
      <c r="V34" s="137">
        <v>260</v>
      </c>
      <c r="W34" s="146">
        <v>183</v>
      </c>
      <c r="X34" s="146">
        <v>13856970</v>
      </c>
      <c r="Y34" s="147">
        <f t="shared" si="37"/>
        <v>6.4687168610816539E-2</v>
      </c>
      <c r="Z34" s="147">
        <f t="shared" si="8"/>
        <v>0.7038461538461539</v>
      </c>
      <c r="AA34" s="146">
        <f t="shared" si="9"/>
        <v>75721.147540983613</v>
      </c>
      <c r="AB34" s="604"/>
      <c r="AC34" s="254" t="s">
        <v>138</v>
      </c>
      <c r="AD34" s="137">
        <v>310</v>
      </c>
      <c r="AE34" s="146">
        <v>208</v>
      </c>
      <c r="AF34" s="146">
        <v>16206840</v>
      </c>
      <c r="AG34" s="147">
        <f t="shared" si="38"/>
        <v>8.3233293317326928E-2</v>
      </c>
      <c r="AH34" s="147">
        <f t="shared" si="11"/>
        <v>0.67096774193548392</v>
      </c>
      <c r="AI34" s="141">
        <f t="shared" si="12"/>
        <v>77917.5</v>
      </c>
      <c r="AJ34" s="604"/>
      <c r="AK34" s="254" t="s">
        <v>138</v>
      </c>
      <c r="AL34" s="137">
        <v>239</v>
      </c>
      <c r="AM34" s="146">
        <v>163</v>
      </c>
      <c r="AN34" s="146">
        <v>16780670</v>
      </c>
      <c r="AO34" s="147">
        <f t="shared" si="39"/>
        <v>8.350409836065574E-2</v>
      </c>
      <c r="AP34" s="147">
        <f t="shared" si="14"/>
        <v>0.68200836820083677</v>
      </c>
      <c r="AQ34" s="141">
        <f t="shared" si="15"/>
        <v>102948.89570552147</v>
      </c>
      <c r="AR34" s="604"/>
      <c r="AS34" s="254" t="s">
        <v>138</v>
      </c>
      <c r="AT34" s="137">
        <v>102</v>
      </c>
      <c r="AU34" s="146">
        <v>63</v>
      </c>
      <c r="AV34" s="146">
        <v>6013230</v>
      </c>
      <c r="AW34" s="147">
        <f t="shared" si="40"/>
        <v>6.1105722599418044E-2</v>
      </c>
      <c r="AX34" s="147">
        <f t="shared" si="17"/>
        <v>0.61764705882352944</v>
      </c>
      <c r="AY34" s="146">
        <f t="shared" si="18"/>
        <v>95448.095238095237</v>
      </c>
      <c r="AZ34" s="604"/>
      <c r="BA34" s="254" t="s">
        <v>138</v>
      </c>
      <c r="BB34" s="137">
        <v>32</v>
      </c>
      <c r="BC34" s="146">
        <v>20</v>
      </c>
      <c r="BD34" s="146">
        <v>1974950</v>
      </c>
      <c r="BE34" s="147">
        <f t="shared" si="41"/>
        <v>5.1413881748071981E-2</v>
      </c>
      <c r="BF34" s="147">
        <f t="shared" si="20"/>
        <v>0.625</v>
      </c>
      <c r="BG34" s="173">
        <f t="shared" si="21"/>
        <v>98747.5</v>
      </c>
      <c r="BH34" s="604"/>
      <c r="BI34" s="254" t="s">
        <v>138</v>
      </c>
      <c r="BJ34" s="137">
        <f t="shared" si="22"/>
        <v>968</v>
      </c>
      <c r="BK34" s="146">
        <f t="shared" si="0"/>
        <v>653</v>
      </c>
      <c r="BL34" s="146">
        <f t="shared" si="1"/>
        <v>56219190</v>
      </c>
      <c r="BM34" s="147">
        <f t="shared" si="42"/>
        <v>7.4053073259242458E-2</v>
      </c>
      <c r="BN34" s="147">
        <f t="shared" si="25"/>
        <v>0.67458677685950408</v>
      </c>
      <c r="BO34" s="146">
        <f t="shared" si="26"/>
        <v>86093.705972434909</v>
      </c>
      <c r="BP34" s="204"/>
      <c r="BR34" s="215" t="s">
        <v>37</v>
      </c>
      <c r="BS34" s="116">
        <v>82</v>
      </c>
      <c r="BT34" s="116">
        <v>202</v>
      </c>
      <c r="BU34" s="116">
        <v>7311</v>
      </c>
      <c r="BV34" s="116">
        <v>6667</v>
      </c>
      <c r="BW34" s="116">
        <v>4705</v>
      </c>
      <c r="BX34" s="116">
        <v>2581</v>
      </c>
      <c r="BY34" s="116">
        <v>1060</v>
      </c>
      <c r="BZ34" s="116">
        <f>市区町村別_歯科医療費!D32</f>
        <v>22608</v>
      </c>
    </row>
    <row r="35" spans="2:78" s="82" customFormat="1">
      <c r="B35" s="614"/>
      <c r="C35" s="647"/>
      <c r="D35" s="604"/>
      <c r="E35" s="254" t="s">
        <v>139</v>
      </c>
      <c r="F35" s="137">
        <v>3</v>
      </c>
      <c r="G35" s="146">
        <v>2</v>
      </c>
      <c r="H35" s="146">
        <v>99020</v>
      </c>
      <c r="I35" s="147">
        <f t="shared" si="35"/>
        <v>0.125</v>
      </c>
      <c r="J35" s="147">
        <f t="shared" si="3"/>
        <v>0.66666666666666663</v>
      </c>
      <c r="K35" s="173">
        <f t="shared" si="4"/>
        <v>49510</v>
      </c>
      <c r="L35" s="604"/>
      <c r="M35" s="254" t="s">
        <v>139</v>
      </c>
      <c r="N35" s="137">
        <v>23</v>
      </c>
      <c r="O35" s="146">
        <v>16</v>
      </c>
      <c r="P35" s="146">
        <v>1721250</v>
      </c>
      <c r="Q35" s="147">
        <f t="shared" si="36"/>
        <v>0.15686274509803921</v>
      </c>
      <c r="R35" s="147">
        <f t="shared" si="5"/>
        <v>0.69565217391304346</v>
      </c>
      <c r="S35" s="141">
        <f t="shared" si="6"/>
        <v>107578.125</v>
      </c>
      <c r="T35" s="604"/>
      <c r="U35" s="254" t="s">
        <v>139</v>
      </c>
      <c r="V35" s="137">
        <v>165</v>
      </c>
      <c r="W35" s="146">
        <v>110</v>
      </c>
      <c r="X35" s="146">
        <v>7987730</v>
      </c>
      <c r="Y35" s="147">
        <f t="shared" si="37"/>
        <v>3.8882997525627433E-2</v>
      </c>
      <c r="Z35" s="147">
        <f t="shared" si="8"/>
        <v>0.66666666666666663</v>
      </c>
      <c r="AA35" s="146">
        <f t="shared" si="9"/>
        <v>72615.727272727279</v>
      </c>
      <c r="AB35" s="604"/>
      <c r="AC35" s="254" t="s">
        <v>139</v>
      </c>
      <c r="AD35" s="137">
        <v>234</v>
      </c>
      <c r="AE35" s="146">
        <v>141</v>
      </c>
      <c r="AF35" s="146">
        <v>12018050</v>
      </c>
      <c r="AG35" s="147">
        <f t="shared" si="38"/>
        <v>5.6422569027611044E-2</v>
      </c>
      <c r="AH35" s="147">
        <f t="shared" si="11"/>
        <v>0.60256410256410253</v>
      </c>
      <c r="AI35" s="141">
        <f t="shared" si="12"/>
        <v>85234.397163120564</v>
      </c>
      <c r="AJ35" s="604"/>
      <c r="AK35" s="254" t="s">
        <v>139</v>
      </c>
      <c r="AL35" s="137">
        <v>228</v>
      </c>
      <c r="AM35" s="146">
        <v>136</v>
      </c>
      <c r="AN35" s="146">
        <v>12990000</v>
      </c>
      <c r="AO35" s="147">
        <f t="shared" si="39"/>
        <v>6.9672131147540978E-2</v>
      </c>
      <c r="AP35" s="147">
        <f t="shared" si="14"/>
        <v>0.59649122807017541</v>
      </c>
      <c r="AQ35" s="141">
        <f t="shared" si="15"/>
        <v>95514.705882352937</v>
      </c>
      <c r="AR35" s="604"/>
      <c r="AS35" s="254" t="s">
        <v>139</v>
      </c>
      <c r="AT35" s="137">
        <v>137</v>
      </c>
      <c r="AU35" s="146">
        <v>71</v>
      </c>
      <c r="AV35" s="146">
        <v>6145640</v>
      </c>
      <c r="AW35" s="147">
        <f t="shared" si="40"/>
        <v>6.8865179437439375E-2</v>
      </c>
      <c r="AX35" s="147">
        <f t="shared" si="17"/>
        <v>0.51824817518248179</v>
      </c>
      <c r="AY35" s="146">
        <f t="shared" si="18"/>
        <v>86558.309859154935</v>
      </c>
      <c r="AZ35" s="604"/>
      <c r="BA35" s="254" t="s">
        <v>139</v>
      </c>
      <c r="BB35" s="137">
        <v>56</v>
      </c>
      <c r="BC35" s="146">
        <v>24</v>
      </c>
      <c r="BD35" s="146">
        <v>3092180</v>
      </c>
      <c r="BE35" s="147">
        <f t="shared" si="41"/>
        <v>6.1696658097686374E-2</v>
      </c>
      <c r="BF35" s="147">
        <f t="shared" si="20"/>
        <v>0.42857142857142855</v>
      </c>
      <c r="BG35" s="173">
        <f t="shared" si="21"/>
        <v>128840.83333333333</v>
      </c>
      <c r="BH35" s="604"/>
      <c r="BI35" s="254" t="s">
        <v>139</v>
      </c>
      <c r="BJ35" s="137">
        <f t="shared" si="22"/>
        <v>846</v>
      </c>
      <c r="BK35" s="146">
        <f t="shared" si="0"/>
        <v>500</v>
      </c>
      <c r="BL35" s="146">
        <f t="shared" si="1"/>
        <v>44053870</v>
      </c>
      <c r="BM35" s="147">
        <f t="shared" si="42"/>
        <v>5.6702200045361757E-2</v>
      </c>
      <c r="BN35" s="147">
        <f t="shared" si="25"/>
        <v>0.59101654846335694</v>
      </c>
      <c r="BO35" s="146">
        <f t="shared" si="26"/>
        <v>88107.74</v>
      </c>
      <c r="BP35" s="204"/>
      <c r="BR35" s="215" t="s">
        <v>201</v>
      </c>
      <c r="BS35" s="116">
        <v>62</v>
      </c>
      <c r="BT35" s="116">
        <v>187</v>
      </c>
      <c r="BU35" s="116">
        <v>7013</v>
      </c>
      <c r="BV35" s="116">
        <v>5841</v>
      </c>
      <c r="BW35" s="116">
        <v>3310</v>
      </c>
      <c r="BX35" s="116">
        <v>1539</v>
      </c>
      <c r="BY35" s="116">
        <v>651</v>
      </c>
      <c r="BZ35" s="116">
        <f>市区町村別_歯科医療費!D33</f>
        <v>18603</v>
      </c>
    </row>
    <row r="36" spans="2:78" s="82" customFormat="1" ht="13.5" customHeight="1">
      <c r="B36" s="614"/>
      <c r="C36" s="647"/>
      <c r="D36" s="604"/>
      <c r="E36" s="254" t="s">
        <v>140</v>
      </c>
      <c r="F36" s="137">
        <v>1</v>
      </c>
      <c r="G36" s="146">
        <v>1</v>
      </c>
      <c r="H36" s="146">
        <v>71890</v>
      </c>
      <c r="I36" s="147">
        <f t="shared" si="35"/>
        <v>6.25E-2</v>
      </c>
      <c r="J36" s="147">
        <f t="shared" si="3"/>
        <v>1</v>
      </c>
      <c r="K36" s="173">
        <f t="shared" si="4"/>
        <v>71890</v>
      </c>
      <c r="L36" s="604"/>
      <c r="M36" s="254" t="s">
        <v>140</v>
      </c>
      <c r="N36" s="137">
        <v>8</v>
      </c>
      <c r="O36" s="146">
        <v>7</v>
      </c>
      <c r="P36" s="146">
        <v>300660</v>
      </c>
      <c r="Q36" s="147">
        <f t="shared" si="36"/>
        <v>6.8627450980392163E-2</v>
      </c>
      <c r="R36" s="147">
        <f t="shared" si="5"/>
        <v>0.875</v>
      </c>
      <c r="S36" s="141">
        <f t="shared" si="6"/>
        <v>42951.428571428572</v>
      </c>
      <c r="T36" s="604"/>
      <c r="U36" s="254" t="s">
        <v>140</v>
      </c>
      <c r="V36" s="137">
        <v>167</v>
      </c>
      <c r="W36" s="146">
        <v>114</v>
      </c>
      <c r="X36" s="146">
        <v>10278240</v>
      </c>
      <c r="Y36" s="147">
        <f t="shared" si="37"/>
        <v>4.0296924708377521E-2</v>
      </c>
      <c r="Z36" s="147">
        <f t="shared" si="8"/>
        <v>0.68263473053892221</v>
      </c>
      <c r="AA36" s="146">
        <f t="shared" si="9"/>
        <v>90160</v>
      </c>
      <c r="AB36" s="604"/>
      <c r="AC36" s="254" t="s">
        <v>140</v>
      </c>
      <c r="AD36" s="137">
        <v>172</v>
      </c>
      <c r="AE36" s="146">
        <v>132</v>
      </c>
      <c r="AF36" s="146">
        <v>12975760</v>
      </c>
      <c r="AG36" s="147">
        <f t="shared" si="38"/>
        <v>5.2821128451380553E-2</v>
      </c>
      <c r="AH36" s="147">
        <f t="shared" si="11"/>
        <v>0.76744186046511631</v>
      </c>
      <c r="AI36" s="141">
        <f t="shared" si="12"/>
        <v>98301.212121212127</v>
      </c>
      <c r="AJ36" s="604"/>
      <c r="AK36" s="254" t="s">
        <v>140</v>
      </c>
      <c r="AL36" s="137">
        <v>173</v>
      </c>
      <c r="AM36" s="146">
        <v>114</v>
      </c>
      <c r="AN36" s="146">
        <v>11758740</v>
      </c>
      <c r="AO36" s="147">
        <f t="shared" si="39"/>
        <v>5.8401639344262297E-2</v>
      </c>
      <c r="AP36" s="147">
        <f t="shared" si="14"/>
        <v>0.65895953757225434</v>
      </c>
      <c r="AQ36" s="141">
        <f t="shared" si="15"/>
        <v>103146.84210526316</v>
      </c>
      <c r="AR36" s="604"/>
      <c r="AS36" s="254" t="s">
        <v>140</v>
      </c>
      <c r="AT36" s="137">
        <v>92</v>
      </c>
      <c r="AU36" s="146">
        <v>53</v>
      </c>
      <c r="AV36" s="146">
        <v>6112030</v>
      </c>
      <c r="AW36" s="147">
        <f t="shared" si="40"/>
        <v>5.140640155189137E-2</v>
      </c>
      <c r="AX36" s="147">
        <f t="shared" si="17"/>
        <v>0.57608695652173914</v>
      </c>
      <c r="AY36" s="146">
        <f t="shared" si="18"/>
        <v>115321.32075471699</v>
      </c>
      <c r="AZ36" s="604"/>
      <c r="BA36" s="254" t="s">
        <v>140</v>
      </c>
      <c r="BB36" s="137">
        <v>26</v>
      </c>
      <c r="BC36" s="146">
        <v>21</v>
      </c>
      <c r="BD36" s="146">
        <v>2977310</v>
      </c>
      <c r="BE36" s="147">
        <f t="shared" si="41"/>
        <v>5.3984575835475578E-2</v>
      </c>
      <c r="BF36" s="147">
        <f t="shared" si="20"/>
        <v>0.80769230769230771</v>
      </c>
      <c r="BG36" s="173">
        <f t="shared" si="21"/>
        <v>141776.66666666666</v>
      </c>
      <c r="BH36" s="604"/>
      <c r="BI36" s="254" t="s">
        <v>140</v>
      </c>
      <c r="BJ36" s="137">
        <f t="shared" si="22"/>
        <v>639</v>
      </c>
      <c r="BK36" s="146">
        <f t="shared" si="0"/>
        <v>442</v>
      </c>
      <c r="BL36" s="146">
        <f t="shared" si="1"/>
        <v>44474630</v>
      </c>
      <c r="BM36" s="147">
        <f t="shared" si="42"/>
        <v>5.0124744840099794E-2</v>
      </c>
      <c r="BN36" s="147">
        <f t="shared" si="25"/>
        <v>0.69170579029733958</v>
      </c>
      <c r="BO36" s="146">
        <f t="shared" si="26"/>
        <v>100621.33484162897</v>
      </c>
      <c r="BP36" s="204"/>
      <c r="BR36" s="215" t="s">
        <v>39</v>
      </c>
      <c r="BS36" s="116">
        <v>43</v>
      </c>
      <c r="BT36" s="116">
        <v>131</v>
      </c>
      <c r="BU36" s="116">
        <v>5393</v>
      </c>
      <c r="BV36" s="116">
        <v>4864</v>
      </c>
      <c r="BW36" s="116">
        <v>3107</v>
      </c>
      <c r="BX36" s="116">
        <v>1519</v>
      </c>
      <c r="BY36" s="116">
        <v>592</v>
      </c>
      <c r="BZ36" s="116">
        <f>市区町村別_歯科医療費!D34</f>
        <v>15649</v>
      </c>
    </row>
    <row r="37" spans="2:78" s="82" customFormat="1">
      <c r="B37" s="614"/>
      <c r="C37" s="647"/>
      <c r="D37" s="604"/>
      <c r="E37" s="254" t="s">
        <v>141</v>
      </c>
      <c r="F37" s="137">
        <v>4</v>
      </c>
      <c r="G37" s="146">
        <v>2</v>
      </c>
      <c r="H37" s="146">
        <v>304050</v>
      </c>
      <c r="I37" s="147">
        <f t="shared" si="35"/>
        <v>0.125</v>
      </c>
      <c r="J37" s="147">
        <f t="shared" si="3"/>
        <v>0.5</v>
      </c>
      <c r="K37" s="173">
        <f t="shared" si="4"/>
        <v>152025</v>
      </c>
      <c r="L37" s="604"/>
      <c r="M37" s="254" t="s">
        <v>141</v>
      </c>
      <c r="N37" s="137">
        <v>41</v>
      </c>
      <c r="O37" s="146">
        <v>26</v>
      </c>
      <c r="P37" s="146">
        <v>3359640</v>
      </c>
      <c r="Q37" s="147">
        <f t="shared" si="36"/>
        <v>0.25490196078431371</v>
      </c>
      <c r="R37" s="147">
        <f t="shared" si="5"/>
        <v>0.63414634146341464</v>
      </c>
      <c r="S37" s="141">
        <f t="shared" si="6"/>
        <v>129216.92307692308</v>
      </c>
      <c r="T37" s="604"/>
      <c r="U37" s="254" t="s">
        <v>141</v>
      </c>
      <c r="V37" s="137">
        <v>1199</v>
      </c>
      <c r="W37" s="146">
        <v>826</v>
      </c>
      <c r="X37" s="146">
        <v>62705720</v>
      </c>
      <c r="Y37" s="147">
        <f t="shared" si="37"/>
        <v>0.29197596323789327</v>
      </c>
      <c r="Z37" s="147">
        <f t="shared" si="8"/>
        <v>0.68890742285237694</v>
      </c>
      <c r="AA37" s="146">
        <f t="shared" si="9"/>
        <v>75914.91525423729</v>
      </c>
      <c r="AB37" s="604"/>
      <c r="AC37" s="254" t="s">
        <v>141</v>
      </c>
      <c r="AD37" s="137">
        <v>1085</v>
      </c>
      <c r="AE37" s="146">
        <v>780</v>
      </c>
      <c r="AF37" s="146">
        <v>66908930</v>
      </c>
      <c r="AG37" s="147">
        <f t="shared" si="38"/>
        <v>0.31212484993997597</v>
      </c>
      <c r="AH37" s="147">
        <f t="shared" si="11"/>
        <v>0.71889400921658986</v>
      </c>
      <c r="AI37" s="141">
        <f t="shared" si="12"/>
        <v>85780.679487179485</v>
      </c>
      <c r="AJ37" s="604"/>
      <c r="AK37" s="254" t="s">
        <v>141</v>
      </c>
      <c r="AL37" s="137">
        <v>815</v>
      </c>
      <c r="AM37" s="146">
        <v>526</v>
      </c>
      <c r="AN37" s="146">
        <v>49688150</v>
      </c>
      <c r="AO37" s="147">
        <f t="shared" si="39"/>
        <v>0.26946721311475408</v>
      </c>
      <c r="AP37" s="147">
        <f t="shared" si="14"/>
        <v>0.64539877300613502</v>
      </c>
      <c r="AQ37" s="141">
        <f t="shared" si="15"/>
        <v>94464.16349809886</v>
      </c>
      <c r="AR37" s="604"/>
      <c r="AS37" s="254" t="s">
        <v>141</v>
      </c>
      <c r="AT37" s="137">
        <v>326</v>
      </c>
      <c r="AU37" s="146">
        <v>187</v>
      </c>
      <c r="AV37" s="146">
        <v>18773720</v>
      </c>
      <c r="AW37" s="147">
        <f t="shared" si="40"/>
        <v>0.18137730358874879</v>
      </c>
      <c r="AX37" s="147">
        <f t="shared" si="17"/>
        <v>0.57361963190184051</v>
      </c>
      <c r="AY37" s="146">
        <f t="shared" si="18"/>
        <v>100394.22459893048</v>
      </c>
      <c r="AZ37" s="604"/>
      <c r="BA37" s="254" t="s">
        <v>141</v>
      </c>
      <c r="BB37" s="137">
        <v>85</v>
      </c>
      <c r="BC37" s="146">
        <v>50</v>
      </c>
      <c r="BD37" s="146">
        <v>5702740</v>
      </c>
      <c r="BE37" s="147">
        <f t="shared" si="41"/>
        <v>0.12853470437017994</v>
      </c>
      <c r="BF37" s="147">
        <f t="shared" si="20"/>
        <v>0.58823529411764708</v>
      </c>
      <c r="BG37" s="173">
        <f t="shared" si="21"/>
        <v>114054.8</v>
      </c>
      <c r="BH37" s="604"/>
      <c r="BI37" s="254" t="s">
        <v>141</v>
      </c>
      <c r="BJ37" s="137">
        <f t="shared" si="22"/>
        <v>3555</v>
      </c>
      <c r="BK37" s="146">
        <f t="shared" si="0"/>
        <v>2397</v>
      </c>
      <c r="BL37" s="146">
        <f t="shared" si="1"/>
        <v>207442950</v>
      </c>
      <c r="BM37" s="147">
        <f t="shared" si="42"/>
        <v>0.27183034701746428</v>
      </c>
      <c r="BN37" s="147">
        <f t="shared" si="25"/>
        <v>0.67426160337552743</v>
      </c>
      <c r="BO37" s="146">
        <f t="shared" si="26"/>
        <v>86542.740926157698</v>
      </c>
      <c r="BP37" s="204"/>
      <c r="BR37" s="215" t="s">
        <v>40</v>
      </c>
      <c r="BS37" s="116">
        <v>55</v>
      </c>
      <c r="BT37" s="116">
        <v>146</v>
      </c>
      <c r="BU37" s="116">
        <v>7010</v>
      </c>
      <c r="BV37" s="116">
        <v>6395</v>
      </c>
      <c r="BW37" s="116">
        <v>4336</v>
      </c>
      <c r="BX37" s="116">
        <v>2088</v>
      </c>
      <c r="BY37" s="116">
        <v>877</v>
      </c>
      <c r="BZ37" s="116">
        <f>市区町村別_歯科医療費!D35</f>
        <v>20907</v>
      </c>
    </row>
    <row r="38" spans="2:78" s="82" customFormat="1">
      <c r="B38" s="614"/>
      <c r="C38" s="647"/>
      <c r="D38" s="604"/>
      <c r="E38" s="254" t="s">
        <v>142</v>
      </c>
      <c r="F38" s="137">
        <v>0</v>
      </c>
      <c r="G38" s="146">
        <v>0</v>
      </c>
      <c r="H38" s="146">
        <v>0</v>
      </c>
      <c r="I38" s="147">
        <f t="shared" si="35"/>
        <v>0</v>
      </c>
      <c r="J38" s="147" t="str">
        <f t="shared" si="3"/>
        <v>-</v>
      </c>
      <c r="K38" s="173" t="str">
        <f t="shared" si="4"/>
        <v>-</v>
      </c>
      <c r="L38" s="604"/>
      <c r="M38" s="254" t="s">
        <v>142</v>
      </c>
      <c r="N38" s="137">
        <v>11</v>
      </c>
      <c r="O38" s="146">
        <v>6</v>
      </c>
      <c r="P38" s="146">
        <v>555220</v>
      </c>
      <c r="Q38" s="147">
        <f t="shared" si="36"/>
        <v>5.8823529411764705E-2</v>
      </c>
      <c r="R38" s="147">
        <f t="shared" si="5"/>
        <v>0.54545454545454541</v>
      </c>
      <c r="S38" s="141">
        <f t="shared" si="6"/>
        <v>92536.666666666672</v>
      </c>
      <c r="T38" s="604"/>
      <c r="U38" s="254" t="s">
        <v>142</v>
      </c>
      <c r="V38" s="137">
        <v>191</v>
      </c>
      <c r="W38" s="146">
        <v>120</v>
      </c>
      <c r="X38" s="146">
        <v>9317420</v>
      </c>
      <c r="Y38" s="147">
        <f t="shared" si="37"/>
        <v>4.2417815482502653E-2</v>
      </c>
      <c r="Z38" s="147">
        <f t="shared" si="8"/>
        <v>0.62827225130890052</v>
      </c>
      <c r="AA38" s="146">
        <f t="shared" si="9"/>
        <v>77645.166666666672</v>
      </c>
      <c r="AB38" s="604"/>
      <c r="AC38" s="254" t="s">
        <v>142</v>
      </c>
      <c r="AD38" s="137">
        <v>241</v>
      </c>
      <c r="AE38" s="146">
        <v>163</v>
      </c>
      <c r="AF38" s="146">
        <v>13398130</v>
      </c>
      <c r="AG38" s="147">
        <f t="shared" si="38"/>
        <v>6.5226090436174472E-2</v>
      </c>
      <c r="AH38" s="147">
        <f t="shared" si="11"/>
        <v>0.67634854771784236</v>
      </c>
      <c r="AI38" s="141">
        <f t="shared" si="12"/>
        <v>82197.116564417185</v>
      </c>
      <c r="AJ38" s="604"/>
      <c r="AK38" s="254" t="s">
        <v>142</v>
      </c>
      <c r="AL38" s="137">
        <v>247</v>
      </c>
      <c r="AM38" s="146">
        <v>149</v>
      </c>
      <c r="AN38" s="146">
        <v>14705390</v>
      </c>
      <c r="AO38" s="147">
        <f t="shared" si="39"/>
        <v>7.6331967213114749E-2</v>
      </c>
      <c r="AP38" s="147">
        <f t="shared" si="14"/>
        <v>0.60323886639676116</v>
      </c>
      <c r="AQ38" s="141">
        <f t="shared" si="15"/>
        <v>98693.892617449659</v>
      </c>
      <c r="AR38" s="604"/>
      <c r="AS38" s="254" t="s">
        <v>142</v>
      </c>
      <c r="AT38" s="137">
        <v>166</v>
      </c>
      <c r="AU38" s="146">
        <v>101</v>
      </c>
      <c r="AV38" s="146">
        <v>10659780</v>
      </c>
      <c r="AW38" s="147">
        <f t="shared" si="40"/>
        <v>9.7963142580019397E-2</v>
      </c>
      <c r="AX38" s="147">
        <f t="shared" si="17"/>
        <v>0.60843373493975905</v>
      </c>
      <c r="AY38" s="146">
        <f t="shared" si="18"/>
        <v>105542.37623762376</v>
      </c>
      <c r="AZ38" s="604"/>
      <c r="BA38" s="254" t="s">
        <v>142</v>
      </c>
      <c r="BB38" s="137">
        <v>59</v>
      </c>
      <c r="BC38" s="146">
        <v>37</v>
      </c>
      <c r="BD38" s="146">
        <v>5703110</v>
      </c>
      <c r="BE38" s="147">
        <f t="shared" si="41"/>
        <v>9.5115681233933158E-2</v>
      </c>
      <c r="BF38" s="147">
        <f t="shared" si="20"/>
        <v>0.6271186440677966</v>
      </c>
      <c r="BG38" s="173">
        <f t="shared" si="21"/>
        <v>154138.10810810811</v>
      </c>
      <c r="BH38" s="604"/>
      <c r="BI38" s="254" t="s">
        <v>142</v>
      </c>
      <c r="BJ38" s="137">
        <f t="shared" si="22"/>
        <v>915</v>
      </c>
      <c r="BK38" s="146">
        <f t="shared" si="0"/>
        <v>576</v>
      </c>
      <c r="BL38" s="146">
        <f t="shared" si="1"/>
        <v>54339050</v>
      </c>
      <c r="BM38" s="147">
        <f t="shared" si="42"/>
        <v>6.5320934452256743E-2</v>
      </c>
      <c r="BN38" s="147">
        <f t="shared" si="25"/>
        <v>0.62950819672131153</v>
      </c>
      <c r="BO38" s="146">
        <f t="shared" si="26"/>
        <v>94338.628472222219</v>
      </c>
      <c r="BP38" s="204"/>
      <c r="BR38" s="215" t="s">
        <v>41</v>
      </c>
      <c r="BS38" s="116">
        <v>103</v>
      </c>
      <c r="BT38" s="116">
        <v>315</v>
      </c>
      <c r="BU38" s="116">
        <v>10543</v>
      </c>
      <c r="BV38" s="116">
        <v>8783</v>
      </c>
      <c r="BW38" s="116">
        <v>5035</v>
      </c>
      <c r="BX38" s="116">
        <v>2234</v>
      </c>
      <c r="BY38" s="116">
        <v>872</v>
      </c>
      <c r="BZ38" s="116">
        <f>市区町村別_歯科医療費!D36</f>
        <v>27885</v>
      </c>
    </row>
    <row r="39" spans="2:78" s="82" customFormat="1">
      <c r="B39" s="614"/>
      <c r="C39" s="647"/>
      <c r="D39" s="604"/>
      <c r="E39" s="251" t="s">
        <v>135</v>
      </c>
      <c r="F39" s="137">
        <v>3</v>
      </c>
      <c r="G39" s="146">
        <v>1</v>
      </c>
      <c r="H39" s="146">
        <v>24380</v>
      </c>
      <c r="I39" s="147">
        <f t="shared" si="35"/>
        <v>6.25E-2</v>
      </c>
      <c r="J39" s="147">
        <f t="shared" si="3"/>
        <v>0.33333333333333331</v>
      </c>
      <c r="K39" s="173">
        <f t="shared" si="4"/>
        <v>24380</v>
      </c>
      <c r="L39" s="604"/>
      <c r="M39" s="255" t="s">
        <v>135</v>
      </c>
      <c r="N39" s="137">
        <v>5</v>
      </c>
      <c r="O39" s="146">
        <v>2</v>
      </c>
      <c r="P39" s="146">
        <v>115450</v>
      </c>
      <c r="Q39" s="147">
        <f t="shared" si="36"/>
        <v>1.9607843137254902E-2</v>
      </c>
      <c r="R39" s="147">
        <f t="shared" si="5"/>
        <v>0.4</v>
      </c>
      <c r="S39" s="141">
        <f t="shared" si="6"/>
        <v>57725</v>
      </c>
      <c r="T39" s="604"/>
      <c r="U39" s="255" t="s">
        <v>135</v>
      </c>
      <c r="V39" s="137">
        <v>244</v>
      </c>
      <c r="W39" s="146">
        <v>148</v>
      </c>
      <c r="X39" s="146">
        <v>11021800</v>
      </c>
      <c r="Y39" s="147">
        <f t="shared" si="37"/>
        <v>5.2315305761753271E-2</v>
      </c>
      <c r="Z39" s="147">
        <f t="shared" si="8"/>
        <v>0.60655737704918034</v>
      </c>
      <c r="AA39" s="146">
        <f t="shared" si="9"/>
        <v>74471.621621621627</v>
      </c>
      <c r="AB39" s="604"/>
      <c r="AC39" s="255" t="s">
        <v>135</v>
      </c>
      <c r="AD39" s="137">
        <v>143</v>
      </c>
      <c r="AE39" s="146">
        <v>71</v>
      </c>
      <c r="AF39" s="146">
        <v>5888440</v>
      </c>
      <c r="AG39" s="147">
        <f t="shared" si="38"/>
        <v>2.8411364545818326E-2</v>
      </c>
      <c r="AH39" s="147">
        <f t="shared" si="11"/>
        <v>0.49650349650349651</v>
      </c>
      <c r="AI39" s="141">
        <f t="shared" si="12"/>
        <v>82935.774647887331</v>
      </c>
      <c r="AJ39" s="604"/>
      <c r="AK39" s="255" t="s">
        <v>135</v>
      </c>
      <c r="AL39" s="137">
        <v>103</v>
      </c>
      <c r="AM39" s="146">
        <v>60</v>
      </c>
      <c r="AN39" s="146">
        <v>6186580</v>
      </c>
      <c r="AO39" s="147">
        <f t="shared" si="39"/>
        <v>3.0737704918032786E-2</v>
      </c>
      <c r="AP39" s="147">
        <f t="shared" si="14"/>
        <v>0.58252427184466016</v>
      </c>
      <c r="AQ39" s="141">
        <f t="shared" si="15"/>
        <v>103109.66666666667</v>
      </c>
      <c r="AR39" s="604"/>
      <c r="AS39" s="255" t="s">
        <v>135</v>
      </c>
      <c r="AT39" s="137">
        <v>50</v>
      </c>
      <c r="AU39" s="146">
        <v>24</v>
      </c>
      <c r="AV39" s="146">
        <v>3978950</v>
      </c>
      <c r="AW39" s="147">
        <f t="shared" si="40"/>
        <v>2.3278370514064017E-2</v>
      </c>
      <c r="AX39" s="147">
        <f t="shared" si="17"/>
        <v>0.48</v>
      </c>
      <c r="AY39" s="146">
        <f t="shared" si="18"/>
        <v>165789.58333333334</v>
      </c>
      <c r="AZ39" s="604"/>
      <c r="BA39" s="255" t="s">
        <v>135</v>
      </c>
      <c r="BB39" s="137">
        <v>28</v>
      </c>
      <c r="BC39" s="146">
        <v>11</v>
      </c>
      <c r="BD39" s="146">
        <v>1776540</v>
      </c>
      <c r="BE39" s="147">
        <f t="shared" si="41"/>
        <v>2.8277634961439587E-2</v>
      </c>
      <c r="BF39" s="147">
        <f t="shared" si="20"/>
        <v>0.39285714285714285</v>
      </c>
      <c r="BG39" s="173">
        <f t="shared" si="21"/>
        <v>161503.63636363635</v>
      </c>
      <c r="BH39" s="604"/>
      <c r="BI39" s="255" t="s">
        <v>135</v>
      </c>
      <c r="BJ39" s="137">
        <f t="shared" si="22"/>
        <v>576</v>
      </c>
      <c r="BK39" s="146">
        <f t="shared" si="0"/>
        <v>317</v>
      </c>
      <c r="BL39" s="146">
        <f t="shared" si="1"/>
        <v>28992140</v>
      </c>
      <c r="BM39" s="147">
        <f t="shared" si="42"/>
        <v>3.5949194828759357E-2</v>
      </c>
      <c r="BN39" s="147">
        <f t="shared" si="25"/>
        <v>0.55034722222222221</v>
      </c>
      <c r="BO39" s="146">
        <f t="shared" si="26"/>
        <v>91457.8548895899</v>
      </c>
      <c r="BP39" s="204"/>
      <c r="BR39" s="215" t="s">
        <v>42</v>
      </c>
      <c r="BS39" s="116">
        <v>57</v>
      </c>
      <c r="BT39" s="116">
        <v>196</v>
      </c>
      <c r="BU39" s="116">
        <v>7985</v>
      </c>
      <c r="BV39" s="116">
        <v>7423</v>
      </c>
      <c r="BW39" s="116">
        <v>4803</v>
      </c>
      <c r="BX39" s="116">
        <v>2179</v>
      </c>
      <c r="BY39" s="116">
        <v>811</v>
      </c>
      <c r="BZ39" s="116">
        <f>市区町村別_歯科医療費!D37</f>
        <v>23454</v>
      </c>
    </row>
    <row r="40" spans="2:78" s="82" customFormat="1">
      <c r="B40" s="614">
        <v>4</v>
      </c>
      <c r="C40" s="646" t="s">
        <v>78</v>
      </c>
      <c r="D40" s="612">
        <f>BS11</f>
        <v>30</v>
      </c>
      <c r="E40" s="252" t="s">
        <v>115</v>
      </c>
      <c r="F40" s="136">
        <v>17</v>
      </c>
      <c r="G40" s="144">
        <v>11</v>
      </c>
      <c r="H40" s="144">
        <v>2592990</v>
      </c>
      <c r="I40" s="145">
        <f>IFERROR(G40/$D$40,"-")</f>
        <v>0.36666666666666664</v>
      </c>
      <c r="J40" s="145">
        <f t="shared" si="3"/>
        <v>0.6470588235294118</v>
      </c>
      <c r="K40" s="172">
        <f t="shared" si="4"/>
        <v>235726.36363636365</v>
      </c>
      <c r="L40" s="612">
        <f>BT11</f>
        <v>80</v>
      </c>
      <c r="M40" s="252" t="s">
        <v>115</v>
      </c>
      <c r="N40" s="136">
        <v>41</v>
      </c>
      <c r="O40" s="144">
        <v>25</v>
      </c>
      <c r="P40" s="144">
        <v>2670750</v>
      </c>
      <c r="Q40" s="145">
        <f>IFERROR(O40/$L$40,"-")</f>
        <v>0.3125</v>
      </c>
      <c r="R40" s="145">
        <f t="shared" si="5"/>
        <v>0.6097560975609756</v>
      </c>
      <c r="S40" s="140">
        <f t="shared" si="6"/>
        <v>106830</v>
      </c>
      <c r="T40" s="612">
        <f>BU11</f>
        <v>3154</v>
      </c>
      <c r="U40" s="252" t="s">
        <v>115</v>
      </c>
      <c r="V40" s="136">
        <v>1595</v>
      </c>
      <c r="W40" s="144">
        <v>902</v>
      </c>
      <c r="X40" s="144">
        <v>73519090</v>
      </c>
      <c r="Y40" s="145">
        <f>IFERROR(W40/$T$40,"-")</f>
        <v>0.28598604946100192</v>
      </c>
      <c r="Z40" s="145">
        <f t="shared" si="8"/>
        <v>0.56551724137931036</v>
      </c>
      <c r="AA40" s="144">
        <f t="shared" si="9"/>
        <v>81506.751662971175</v>
      </c>
      <c r="AB40" s="612">
        <f>BV11</f>
        <v>3110</v>
      </c>
      <c r="AC40" s="252" t="s">
        <v>115</v>
      </c>
      <c r="AD40" s="136">
        <v>1685</v>
      </c>
      <c r="AE40" s="144">
        <v>937</v>
      </c>
      <c r="AF40" s="144">
        <v>87439480</v>
      </c>
      <c r="AG40" s="145">
        <f>IFERROR(AE40/$AB$40,"-")</f>
        <v>0.30128617363344051</v>
      </c>
      <c r="AH40" s="145">
        <f t="shared" si="11"/>
        <v>0.5560830860534125</v>
      </c>
      <c r="AI40" s="140">
        <f t="shared" si="12"/>
        <v>93318.548559231596</v>
      </c>
      <c r="AJ40" s="612">
        <f>BW11</f>
        <v>2174</v>
      </c>
      <c r="AK40" s="252" t="s">
        <v>115</v>
      </c>
      <c r="AL40" s="136">
        <v>1091</v>
      </c>
      <c r="AM40" s="144">
        <v>559</v>
      </c>
      <c r="AN40" s="144">
        <v>52898340</v>
      </c>
      <c r="AO40" s="145">
        <f>IFERROR(AM40/$AJ$40,"-")</f>
        <v>0.25712971481140756</v>
      </c>
      <c r="AP40" s="145">
        <f t="shared" si="14"/>
        <v>0.51237396883593034</v>
      </c>
      <c r="AQ40" s="140">
        <f t="shared" si="15"/>
        <v>94630.304114490165</v>
      </c>
      <c r="AR40" s="612">
        <f>BX11</f>
        <v>1059</v>
      </c>
      <c r="AS40" s="252" t="s">
        <v>115</v>
      </c>
      <c r="AT40" s="136">
        <v>441</v>
      </c>
      <c r="AU40" s="144">
        <v>223</v>
      </c>
      <c r="AV40" s="144">
        <v>25055290</v>
      </c>
      <c r="AW40" s="145">
        <f>IFERROR(AU40/$AR$40,"-")</f>
        <v>0.210576015108593</v>
      </c>
      <c r="AX40" s="145">
        <f t="shared" si="17"/>
        <v>0.50566893424036286</v>
      </c>
      <c r="AY40" s="144">
        <f t="shared" si="18"/>
        <v>112355.5605381166</v>
      </c>
      <c r="AZ40" s="612">
        <f>BY11</f>
        <v>408</v>
      </c>
      <c r="BA40" s="252" t="s">
        <v>115</v>
      </c>
      <c r="BB40" s="136">
        <v>140</v>
      </c>
      <c r="BC40" s="144">
        <v>52</v>
      </c>
      <c r="BD40" s="144">
        <v>8046120</v>
      </c>
      <c r="BE40" s="145">
        <f>IFERROR(BC40/$AZ$40,"-")</f>
        <v>0.12745098039215685</v>
      </c>
      <c r="BF40" s="145">
        <f t="shared" si="20"/>
        <v>0.37142857142857144</v>
      </c>
      <c r="BG40" s="172">
        <f t="shared" si="21"/>
        <v>154733.07692307694</v>
      </c>
      <c r="BH40" s="612">
        <f>BZ11</f>
        <v>10015</v>
      </c>
      <c r="BI40" s="252" t="s">
        <v>115</v>
      </c>
      <c r="BJ40" s="136">
        <f t="shared" si="22"/>
        <v>5010</v>
      </c>
      <c r="BK40" s="144">
        <f t="shared" si="0"/>
        <v>2709</v>
      </c>
      <c r="BL40" s="144">
        <f t="shared" si="1"/>
        <v>252222060</v>
      </c>
      <c r="BM40" s="145">
        <f>IFERROR(BK40/$BH$40,"-")</f>
        <v>0.27049425861208187</v>
      </c>
      <c r="BN40" s="145">
        <f t="shared" si="25"/>
        <v>0.54071856287425146</v>
      </c>
      <c r="BO40" s="144">
        <f t="shared" si="26"/>
        <v>93105.227021040977</v>
      </c>
      <c r="BP40" s="204"/>
      <c r="BR40" s="215" t="s">
        <v>43</v>
      </c>
      <c r="BS40" s="116">
        <v>14</v>
      </c>
      <c r="BT40" s="116">
        <v>59</v>
      </c>
      <c r="BU40" s="116">
        <v>2533</v>
      </c>
      <c r="BV40" s="116">
        <v>2046</v>
      </c>
      <c r="BW40" s="116">
        <v>1181</v>
      </c>
      <c r="BX40" s="116">
        <v>610</v>
      </c>
      <c r="BY40" s="116">
        <v>237</v>
      </c>
      <c r="BZ40" s="116">
        <f>市区町村別_歯科医療費!D38</f>
        <v>6680</v>
      </c>
    </row>
    <row r="41" spans="2:78" s="82" customFormat="1">
      <c r="B41" s="614"/>
      <c r="C41" s="647"/>
      <c r="D41" s="604"/>
      <c r="E41" s="253" t="s">
        <v>154</v>
      </c>
      <c r="F41" s="137">
        <v>13</v>
      </c>
      <c r="G41" s="146">
        <v>8</v>
      </c>
      <c r="H41" s="146">
        <v>673260</v>
      </c>
      <c r="I41" s="147">
        <f t="shared" ref="I41:I50" si="43">IFERROR(G41/$D$40,"-")</f>
        <v>0.26666666666666666</v>
      </c>
      <c r="J41" s="147">
        <f t="shared" si="3"/>
        <v>0.61538461538461542</v>
      </c>
      <c r="K41" s="173">
        <f t="shared" si="4"/>
        <v>84157.5</v>
      </c>
      <c r="L41" s="604"/>
      <c r="M41" s="253" t="s">
        <v>154</v>
      </c>
      <c r="N41" s="137">
        <v>30</v>
      </c>
      <c r="O41" s="146">
        <v>18</v>
      </c>
      <c r="P41" s="146">
        <v>1386070</v>
      </c>
      <c r="Q41" s="147">
        <f t="shared" ref="Q41:Q50" si="44">IFERROR(O41/$L$40,"-")</f>
        <v>0.22500000000000001</v>
      </c>
      <c r="R41" s="147">
        <f t="shared" si="5"/>
        <v>0.6</v>
      </c>
      <c r="S41" s="141">
        <f t="shared" si="6"/>
        <v>77003.888888888891</v>
      </c>
      <c r="T41" s="604"/>
      <c r="U41" s="253" t="s">
        <v>154</v>
      </c>
      <c r="V41" s="137">
        <v>1527</v>
      </c>
      <c r="W41" s="146">
        <v>895</v>
      </c>
      <c r="X41" s="146">
        <v>67088720</v>
      </c>
      <c r="Y41" s="147">
        <f t="shared" ref="Y41:Y50" si="45">IFERROR(W41/$T$40,"-")</f>
        <v>0.28376664552948638</v>
      </c>
      <c r="Z41" s="147">
        <f t="shared" si="8"/>
        <v>0.5861165684348395</v>
      </c>
      <c r="AA41" s="146">
        <f t="shared" si="9"/>
        <v>74959.463687150841</v>
      </c>
      <c r="AB41" s="604"/>
      <c r="AC41" s="253" t="s">
        <v>154</v>
      </c>
      <c r="AD41" s="137">
        <v>1470</v>
      </c>
      <c r="AE41" s="146">
        <v>850</v>
      </c>
      <c r="AF41" s="146">
        <v>74577600</v>
      </c>
      <c r="AG41" s="147">
        <f t="shared" ref="AG41:AG50" si="46">IFERROR(AE41/$AB$40,"-")</f>
        <v>0.27331189710610931</v>
      </c>
      <c r="AH41" s="147">
        <f t="shared" si="11"/>
        <v>0.57823129251700678</v>
      </c>
      <c r="AI41" s="141">
        <f t="shared" si="12"/>
        <v>87738.352941176476</v>
      </c>
      <c r="AJ41" s="604"/>
      <c r="AK41" s="253" t="s">
        <v>154</v>
      </c>
      <c r="AL41" s="137">
        <v>943</v>
      </c>
      <c r="AM41" s="146">
        <v>514</v>
      </c>
      <c r="AN41" s="146">
        <v>45586380</v>
      </c>
      <c r="AO41" s="147">
        <f t="shared" ref="AO41:AO50" si="47">IFERROR(AM41/$AJ$40,"-")</f>
        <v>0.23643054277828887</v>
      </c>
      <c r="AP41" s="147">
        <f t="shared" si="14"/>
        <v>0.54506892895015902</v>
      </c>
      <c r="AQ41" s="141">
        <f t="shared" si="15"/>
        <v>88689.455252918284</v>
      </c>
      <c r="AR41" s="604"/>
      <c r="AS41" s="253" t="s">
        <v>154</v>
      </c>
      <c r="AT41" s="137">
        <v>335</v>
      </c>
      <c r="AU41" s="146">
        <v>156</v>
      </c>
      <c r="AV41" s="146">
        <v>15489590</v>
      </c>
      <c r="AW41" s="147">
        <f t="shared" ref="AW41:AW50" si="48">IFERROR(AU41/$AR$40,"-")</f>
        <v>0.14730878186968838</v>
      </c>
      <c r="AX41" s="147">
        <f t="shared" si="17"/>
        <v>0.46567164179104475</v>
      </c>
      <c r="AY41" s="146">
        <f t="shared" si="18"/>
        <v>99292.243589743593</v>
      </c>
      <c r="AZ41" s="604"/>
      <c r="BA41" s="253" t="s">
        <v>154</v>
      </c>
      <c r="BB41" s="137">
        <v>84</v>
      </c>
      <c r="BC41" s="146">
        <v>25</v>
      </c>
      <c r="BD41" s="146">
        <v>2690240</v>
      </c>
      <c r="BE41" s="147">
        <f t="shared" ref="BE41:BE50" si="49">IFERROR(BC41/$AZ$40,"-")</f>
        <v>6.1274509803921566E-2</v>
      </c>
      <c r="BF41" s="147">
        <f t="shared" si="20"/>
        <v>0.29761904761904762</v>
      </c>
      <c r="BG41" s="173">
        <f t="shared" si="21"/>
        <v>107609.60000000001</v>
      </c>
      <c r="BH41" s="604"/>
      <c r="BI41" s="253" t="s">
        <v>154</v>
      </c>
      <c r="BJ41" s="137">
        <f t="shared" si="22"/>
        <v>4402</v>
      </c>
      <c r="BK41" s="146">
        <f t="shared" si="0"/>
        <v>2466</v>
      </c>
      <c r="BL41" s="146">
        <f t="shared" si="1"/>
        <v>207491860</v>
      </c>
      <c r="BM41" s="147">
        <f t="shared" ref="BM41:BM50" si="50">IFERROR(BK41/$BH$40,"-")</f>
        <v>0.24623065401897154</v>
      </c>
      <c r="BN41" s="147">
        <f t="shared" si="25"/>
        <v>0.56019990913221263</v>
      </c>
      <c r="BO41" s="146">
        <f t="shared" si="26"/>
        <v>84141.06244931063</v>
      </c>
      <c r="BP41" s="204"/>
      <c r="BR41" s="215" t="s">
        <v>45</v>
      </c>
      <c r="BS41" s="116">
        <v>120</v>
      </c>
      <c r="BT41" s="116">
        <v>258</v>
      </c>
      <c r="BU41" s="116">
        <v>10340</v>
      </c>
      <c r="BV41" s="116">
        <v>9098</v>
      </c>
      <c r="BW41" s="116">
        <v>6018</v>
      </c>
      <c r="BX41" s="116">
        <v>2872</v>
      </c>
      <c r="BY41" s="116">
        <v>1051</v>
      </c>
      <c r="BZ41" s="116">
        <f>市区町村別_歯科医療費!D39</f>
        <v>29757</v>
      </c>
    </row>
    <row r="42" spans="2:78" s="82" customFormat="1">
      <c r="B42" s="614"/>
      <c r="C42" s="647"/>
      <c r="D42" s="604"/>
      <c r="E42" s="254" t="s">
        <v>114</v>
      </c>
      <c r="F42" s="137">
        <v>19</v>
      </c>
      <c r="G42" s="146">
        <v>10</v>
      </c>
      <c r="H42" s="146">
        <v>2432610</v>
      </c>
      <c r="I42" s="147">
        <f t="shared" si="43"/>
        <v>0.33333333333333331</v>
      </c>
      <c r="J42" s="147">
        <f t="shared" si="3"/>
        <v>0.52631578947368418</v>
      </c>
      <c r="K42" s="173">
        <f t="shared" si="4"/>
        <v>243261</v>
      </c>
      <c r="L42" s="604"/>
      <c r="M42" s="254" t="s">
        <v>114</v>
      </c>
      <c r="N42" s="137">
        <v>50</v>
      </c>
      <c r="O42" s="146">
        <v>25</v>
      </c>
      <c r="P42" s="146">
        <v>2064520</v>
      </c>
      <c r="Q42" s="147">
        <f t="shared" si="44"/>
        <v>0.3125</v>
      </c>
      <c r="R42" s="147">
        <f t="shared" si="5"/>
        <v>0.5</v>
      </c>
      <c r="S42" s="141">
        <f t="shared" si="6"/>
        <v>82580.800000000003</v>
      </c>
      <c r="T42" s="604"/>
      <c r="U42" s="254" t="s">
        <v>114</v>
      </c>
      <c r="V42" s="137">
        <v>2043</v>
      </c>
      <c r="W42" s="146">
        <v>1143</v>
      </c>
      <c r="X42" s="146">
        <v>92006600</v>
      </c>
      <c r="Y42" s="147">
        <f t="shared" si="45"/>
        <v>0.36239695624603679</v>
      </c>
      <c r="Z42" s="147">
        <f t="shared" si="8"/>
        <v>0.55947136563876654</v>
      </c>
      <c r="AA42" s="146">
        <f t="shared" si="9"/>
        <v>80495.713035870518</v>
      </c>
      <c r="AB42" s="604"/>
      <c r="AC42" s="254" t="s">
        <v>114</v>
      </c>
      <c r="AD42" s="137">
        <v>2127</v>
      </c>
      <c r="AE42" s="146">
        <v>1177</v>
      </c>
      <c r="AF42" s="146">
        <v>105237630</v>
      </c>
      <c r="AG42" s="147">
        <f t="shared" si="46"/>
        <v>0.37845659163987139</v>
      </c>
      <c r="AH42" s="147">
        <f t="shared" si="11"/>
        <v>0.55336154207804422</v>
      </c>
      <c r="AI42" s="141">
        <f t="shared" si="12"/>
        <v>89411.750212404411</v>
      </c>
      <c r="AJ42" s="604"/>
      <c r="AK42" s="254" t="s">
        <v>114</v>
      </c>
      <c r="AL42" s="137">
        <v>1505</v>
      </c>
      <c r="AM42" s="146">
        <v>779</v>
      </c>
      <c r="AN42" s="146">
        <v>74259620</v>
      </c>
      <c r="AO42" s="147">
        <f t="shared" si="47"/>
        <v>0.35832566697332108</v>
      </c>
      <c r="AP42" s="147">
        <f t="shared" si="14"/>
        <v>0.51760797342192688</v>
      </c>
      <c r="AQ42" s="141">
        <f t="shared" si="15"/>
        <v>95326.854942233636</v>
      </c>
      <c r="AR42" s="604"/>
      <c r="AS42" s="254" t="s">
        <v>114</v>
      </c>
      <c r="AT42" s="137">
        <v>676</v>
      </c>
      <c r="AU42" s="146">
        <v>327</v>
      </c>
      <c r="AV42" s="146">
        <v>36324280</v>
      </c>
      <c r="AW42" s="147">
        <f t="shared" si="48"/>
        <v>0.30878186968838528</v>
      </c>
      <c r="AX42" s="147">
        <f t="shared" si="17"/>
        <v>0.48372781065088755</v>
      </c>
      <c r="AY42" s="146">
        <f t="shared" si="18"/>
        <v>111083.42507645259</v>
      </c>
      <c r="AZ42" s="604"/>
      <c r="BA42" s="254" t="s">
        <v>114</v>
      </c>
      <c r="BB42" s="137">
        <v>211</v>
      </c>
      <c r="BC42" s="146">
        <v>77</v>
      </c>
      <c r="BD42" s="146">
        <v>10022900</v>
      </c>
      <c r="BE42" s="147">
        <f t="shared" si="49"/>
        <v>0.18872549019607843</v>
      </c>
      <c r="BF42" s="147">
        <f t="shared" si="20"/>
        <v>0.36492890995260663</v>
      </c>
      <c r="BG42" s="173">
        <f t="shared" si="21"/>
        <v>130167.53246753247</v>
      </c>
      <c r="BH42" s="604"/>
      <c r="BI42" s="254" t="s">
        <v>114</v>
      </c>
      <c r="BJ42" s="137">
        <f t="shared" si="22"/>
        <v>6631</v>
      </c>
      <c r="BK42" s="146">
        <f t="shared" si="0"/>
        <v>3538</v>
      </c>
      <c r="BL42" s="146">
        <f t="shared" si="1"/>
        <v>322348160</v>
      </c>
      <c r="BM42" s="147">
        <f t="shared" si="50"/>
        <v>0.35327009485771343</v>
      </c>
      <c r="BN42" s="147">
        <f t="shared" si="25"/>
        <v>0.53355451666415321</v>
      </c>
      <c r="BO42" s="146">
        <f t="shared" si="26"/>
        <v>91110.276992651212</v>
      </c>
      <c r="BP42" s="204"/>
      <c r="BR42" s="215" t="s">
        <v>2</v>
      </c>
      <c r="BS42" s="116">
        <v>24</v>
      </c>
      <c r="BT42" s="116">
        <v>58</v>
      </c>
      <c r="BU42" s="116">
        <v>20573</v>
      </c>
      <c r="BV42" s="116">
        <v>18692</v>
      </c>
      <c r="BW42" s="116">
        <v>12965</v>
      </c>
      <c r="BX42" s="116">
        <v>6020</v>
      </c>
      <c r="BY42" s="116">
        <v>2264</v>
      </c>
      <c r="BZ42" s="116">
        <f>市区町村別_歯科医療費!D40</f>
        <v>60596</v>
      </c>
    </row>
    <row r="43" spans="2:78" s="82" customFormat="1">
      <c r="B43" s="614"/>
      <c r="C43" s="647"/>
      <c r="D43" s="604"/>
      <c r="E43" s="254" t="s">
        <v>123</v>
      </c>
      <c r="F43" s="137">
        <v>11</v>
      </c>
      <c r="G43" s="146">
        <v>6</v>
      </c>
      <c r="H43" s="146">
        <v>1472510</v>
      </c>
      <c r="I43" s="147">
        <f t="shared" si="43"/>
        <v>0.2</v>
      </c>
      <c r="J43" s="147">
        <f t="shared" si="3"/>
        <v>0.54545454545454541</v>
      </c>
      <c r="K43" s="173">
        <f t="shared" si="4"/>
        <v>245418.33333333334</v>
      </c>
      <c r="L43" s="604"/>
      <c r="M43" s="254" t="s">
        <v>123</v>
      </c>
      <c r="N43" s="137">
        <v>30</v>
      </c>
      <c r="O43" s="146">
        <v>15</v>
      </c>
      <c r="P43" s="146">
        <v>1466510</v>
      </c>
      <c r="Q43" s="147">
        <f t="shared" si="44"/>
        <v>0.1875</v>
      </c>
      <c r="R43" s="147">
        <f t="shared" si="5"/>
        <v>0.5</v>
      </c>
      <c r="S43" s="141">
        <f t="shared" si="6"/>
        <v>97767.333333333328</v>
      </c>
      <c r="T43" s="604"/>
      <c r="U43" s="254" t="s">
        <v>123</v>
      </c>
      <c r="V43" s="137">
        <v>788</v>
      </c>
      <c r="W43" s="146">
        <v>458</v>
      </c>
      <c r="X43" s="146">
        <v>35247780</v>
      </c>
      <c r="Y43" s="147">
        <f t="shared" si="45"/>
        <v>0.14521242866201647</v>
      </c>
      <c r="Z43" s="147">
        <f t="shared" si="8"/>
        <v>0.58121827411167515</v>
      </c>
      <c r="AA43" s="146">
        <f t="shared" si="9"/>
        <v>76960.218340611347</v>
      </c>
      <c r="AB43" s="604"/>
      <c r="AC43" s="254" t="s">
        <v>123</v>
      </c>
      <c r="AD43" s="137">
        <v>920</v>
      </c>
      <c r="AE43" s="146">
        <v>527</v>
      </c>
      <c r="AF43" s="146">
        <v>49887710</v>
      </c>
      <c r="AG43" s="147">
        <f t="shared" si="46"/>
        <v>0.16945337620578779</v>
      </c>
      <c r="AH43" s="147">
        <f t="shared" si="11"/>
        <v>0.57282608695652171</v>
      </c>
      <c r="AI43" s="141">
        <f t="shared" si="12"/>
        <v>94663.586337760906</v>
      </c>
      <c r="AJ43" s="604"/>
      <c r="AK43" s="254" t="s">
        <v>123</v>
      </c>
      <c r="AL43" s="137">
        <v>668</v>
      </c>
      <c r="AM43" s="146">
        <v>353</v>
      </c>
      <c r="AN43" s="146">
        <v>34186820</v>
      </c>
      <c r="AO43" s="147">
        <f t="shared" si="47"/>
        <v>0.16237350505979761</v>
      </c>
      <c r="AP43" s="147">
        <f t="shared" si="14"/>
        <v>0.52844311377245512</v>
      </c>
      <c r="AQ43" s="141">
        <f t="shared" si="15"/>
        <v>96846.515580736537</v>
      </c>
      <c r="AR43" s="604"/>
      <c r="AS43" s="254" t="s">
        <v>123</v>
      </c>
      <c r="AT43" s="137">
        <v>331</v>
      </c>
      <c r="AU43" s="146">
        <v>162</v>
      </c>
      <c r="AV43" s="146">
        <v>17276770</v>
      </c>
      <c r="AW43" s="147">
        <f t="shared" si="48"/>
        <v>0.15297450424929179</v>
      </c>
      <c r="AX43" s="147">
        <f t="shared" si="17"/>
        <v>0.48942598187311176</v>
      </c>
      <c r="AY43" s="146">
        <f t="shared" si="18"/>
        <v>106646.72839506173</v>
      </c>
      <c r="AZ43" s="604"/>
      <c r="BA43" s="254" t="s">
        <v>123</v>
      </c>
      <c r="BB43" s="137">
        <v>95</v>
      </c>
      <c r="BC43" s="146">
        <v>29</v>
      </c>
      <c r="BD43" s="146">
        <v>3645680</v>
      </c>
      <c r="BE43" s="147">
        <f t="shared" si="49"/>
        <v>7.1078431372549017E-2</v>
      </c>
      <c r="BF43" s="147">
        <f t="shared" si="20"/>
        <v>0.30526315789473685</v>
      </c>
      <c r="BG43" s="173">
        <f t="shared" si="21"/>
        <v>125713.10344827586</v>
      </c>
      <c r="BH43" s="604"/>
      <c r="BI43" s="254" t="s">
        <v>123</v>
      </c>
      <c r="BJ43" s="137">
        <f t="shared" si="22"/>
        <v>2843</v>
      </c>
      <c r="BK43" s="146">
        <f t="shared" si="0"/>
        <v>1550</v>
      </c>
      <c r="BL43" s="146">
        <f t="shared" si="1"/>
        <v>143183780</v>
      </c>
      <c r="BM43" s="147">
        <f t="shared" si="50"/>
        <v>0.15476784822765852</v>
      </c>
      <c r="BN43" s="147">
        <f t="shared" si="25"/>
        <v>0.54519873373197325</v>
      </c>
      <c r="BO43" s="146">
        <f t="shared" si="26"/>
        <v>92376.632258064521</v>
      </c>
      <c r="BP43" s="204"/>
      <c r="BR43" s="215" t="s">
        <v>3</v>
      </c>
      <c r="BS43" s="116">
        <v>33</v>
      </c>
      <c r="BT43" s="116">
        <v>59</v>
      </c>
      <c r="BU43" s="116">
        <v>5554</v>
      </c>
      <c r="BV43" s="116">
        <v>5048</v>
      </c>
      <c r="BW43" s="116">
        <v>3511</v>
      </c>
      <c r="BX43" s="116">
        <v>1781</v>
      </c>
      <c r="BY43" s="116">
        <v>755</v>
      </c>
      <c r="BZ43" s="116">
        <f>市区町村別_歯科医療費!D41</f>
        <v>16741</v>
      </c>
    </row>
    <row r="44" spans="2:78" s="82" customFormat="1">
      <c r="B44" s="614"/>
      <c r="C44" s="647"/>
      <c r="D44" s="604"/>
      <c r="E44" s="254" t="s">
        <v>137</v>
      </c>
      <c r="F44" s="137">
        <v>11</v>
      </c>
      <c r="G44" s="146">
        <v>6</v>
      </c>
      <c r="H44" s="146">
        <v>632190</v>
      </c>
      <c r="I44" s="147">
        <f t="shared" si="43"/>
        <v>0.2</v>
      </c>
      <c r="J44" s="147">
        <f t="shared" si="3"/>
        <v>0.54545454545454541</v>
      </c>
      <c r="K44" s="173">
        <f t="shared" si="4"/>
        <v>105365</v>
      </c>
      <c r="L44" s="604"/>
      <c r="M44" s="254" t="s">
        <v>137</v>
      </c>
      <c r="N44" s="137">
        <v>26</v>
      </c>
      <c r="O44" s="146">
        <v>9</v>
      </c>
      <c r="P44" s="146">
        <v>788130</v>
      </c>
      <c r="Q44" s="147">
        <f t="shared" si="44"/>
        <v>0.1125</v>
      </c>
      <c r="R44" s="147">
        <f t="shared" si="5"/>
        <v>0.34615384615384615</v>
      </c>
      <c r="S44" s="141">
        <f t="shared" si="6"/>
        <v>87570</v>
      </c>
      <c r="T44" s="604"/>
      <c r="U44" s="254" t="s">
        <v>137</v>
      </c>
      <c r="V44" s="137">
        <v>757</v>
      </c>
      <c r="W44" s="146">
        <v>430</v>
      </c>
      <c r="X44" s="146">
        <v>36876130</v>
      </c>
      <c r="Y44" s="147">
        <f t="shared" si="45"/>
        <v>0.13633481293595434</v>
      </c>
      <c r="Z44" s="147">
        <f t="shared" si="8"/>
        <v>0.56803170409511228</v>
      </c>
      <c r="AA44" s="146">
        <f t="shared" si="9"/>
        <v>85758.441860465115</v>
      </c>
      <c r="AB44" s="604"/>
      <c r="AC44" s="254" t="s">
        <v>137</v>
      </c>
      <c r="AD44" s="137">
        <v>982</v>
      </c>
      <c r="AE44" s="146">
        <v>548</v>
      </c>
      <c r="AF44" s="146">
        <v>54661220</v>
      </c>
      <c r="AG44" s="147">
        <f t="shared" si="46"/>
        <v>0.17620578778135049</v>
      </c>
      <c r="AH44" s="147">
        <f t="shared" si="11"/>
        <v>0.55804480651731159</v>
      </c>
      <c r="AI44" s="141">
        <f t="shared" si="12"/>
        <v>99746.751824817518</v>
      </c>
      <c r="AJ44" s="604"/>
      <c r="AK44" s="254" t="s">
        <v>137</v>
      </c>
      <c r="AL44" s="137">
        <v>700</v>
      </c>
      <c r="AM44" s="146">
        <v>380</v>
      </c>
      <c r="AN44" s="146">
        <v>39551230</v>
      </c>
      <c r="AO44" s="147">
        <f t="shared" si="47"/>
        <v>0.17479300827966882</v>
      </c>
      <c r="AP44" s="147">
        <f t="shared" si="14"/>
        <v>0.54285714285714282</v>
      </c>
      <c r="AQ44" s="141">
        <f t="shared" si="15"/>
        <v>104082.18421052632</v>
      </c>
      <c r="AR44" s="604"/>
      <c r="AS44" s="254" t="s">
        <v>137</v>
      </c>
      <c r="AT44" s="137">
        <v>337</v>
      </c>
      <c r="AU44" s="146">
        <v>172</v>
      </c>
      <c r="AV44" s="146">
        <v>22785840</v>
      </c>
      <c r="AW44" s="147">
        <f t="shared" si="48"/>
        <v>0.16241737488196412</v>
      </c>
      <c r="AX44" s="147">
        <f t="shared" si="17"/>
        <v>0.51038575667655783</v>
      </c>
      <c r="AY44" s="146">
        <f t="shared" si="18"/>
        <v>132475.81395348837</v>
      </c>
      <c r="AZ44" s="604"/>
      <c r="BA44" s="254" t="s">
        <v>137</v>
      </c>
      <c r="BB44" s="137">
        <v>87</v>
      </c>
      <c r="BC44" s="146">
        <v>32</v>
      </c>
      <c r="BD44" s="146">
        <v>4742900</v>
      </c>
      <c r="BE44" s="147">
        <f t="shared" si="49"/>
        <v>7.8431372549019607E-2</v>
      </c>
      <c r="BF44" s="147">
        <f t="shared" si="20"/>
        <v>0.36781609195402298</v>
      </c>
      <c r="BG44" s="173">
        <f t="shared" si="21"/>
        <v>148215.625</v>
      </c>
      <c r="BH44" s="604"/>
      <c r="BI44" s="254" t="s">
        <v>137</v>
      </c>
      <c r="BJ44" s="137">
        <f t="shared" si="22"/>
        <v>2900</v>
      </c>
      <c r="BK44" s="146">
        <f t="shared" si="0"/>
        <v>1577</v>
      </c>
      <c r="BL44" s="146">
        <f t="shared" si="1"/>
        <v>160037640</v>
      </c>
      <c r="BM44" s="147">
        <f t="shared" si="50"/>
        <v>0.15746380429355966</v>
      </c>
      <c r="BN44" s="147">
        <f t="shared" si="25"/>
        <v>0.54379310344827592</v>
      </c>
      <c r="BO44" s="146">
        <f t="shared" si="26"/>
        <v>101482.33354470514</v>
      </c>
      <c r="BP44" s="204"/>
      <c r="BR44" s="215" t="s">
        <v>4</v>
      </c>
      <c r="BS44" s="116">
        <v>26</v>
      </c>
      <c r="BT44" s="116">
        <v>122</v>
      </c>
      <c r="BU44" s="116">
        <v>17559</v>
      </c>
      <c r="BV44" s="116">
        <v>15536</v>
      </c>
      <c r="BW44" s="116">
        <v>10782</v>
      </c>
      <c r="BX44" s="116">
        <v>5091</v>
      </c>
      <c r="BY44" s="116">
        <v>1951</v>
      </c>
      <c r="BZ44" s="116">
        <f>市区町村別_歯科医療費!D42</f>
        <v>51067</v>
      </c>
    </row>
    <row r="45" spans="2:78" s="82" customFormat="1">
      <c r="B45" s="614"/>
      <c r="C45" s="647"/>
      <c r="D45" s="604"/>
      <c r="E45" s="254" t="s">
        <v>138</v>
      </c>
      <c r="F45" s="137">
        <v>4</v>
      </c>
      <c r="G45" s="146">
        <v>3</v>
      </c>
      <c r="H45" s="146">
        <v>295550</v>
      </c>
      <c r="I45" s="147">
        <f t="shared" si="43"/>
        <v>0.1</v>
      </c>
      <c r="J45" s="147">
        <f t="shared" si="3"/>
        <v>0.75</v>
      </c>
      <c r="K45" s="173">
        <f t="shared" si="4"/>
        <v>98516.666666666672</v>
      </c>
      <c r="L45" s="604"/>
      <c r="M45" s="254" t="s">
        <v>138</v>
      </c>
      <c r="N45" s="137">
        <v>11</v>
      </c>
      <c r="O45" s="146">
        <v>8</v>
      </c>
      <c r="P45" s="146">
        <v>787920</v>
      </c>
      <c r="Q45" s="147">
        <f t="shared" si="44"/>
        <v>0.1</v>
      </c>
      <c r="R45" s="147">
        <f t="shared" si="5"/>
        <v>0.72727272727272729</v>
      </c>
      <c r="S45" s="141">
        <f t="shared" si="6"/>
        <v>98490</v>
      </c>
      <c r="T45" s="604"/>
      <c r="U45" s="254" t="s">
        <v>138</v>
      </c>
      <c r="V45" s="137">
        <v>479</v>
      </c>
      <c r="W45" s="146">
        <v>293</v>
      </c>
      <c r="X45" s="146">
        <v>25627020</v>
      </c>
      <c r="Y45" s="147">
        <f t="shared" si="45"/>
        <v>9.2897907419150286E-2</v>
      </c>
      <c r="Z45" s="147">
        <f t="shared" si="8"/>
        <v>0.61169102296450939</v>
      </c>
      <c r="AA45" s="146">
        <f t="shared" si="9"/>
        <v>87464.232081911265</v>
      </c>
      <c r="AB45" s="604"/>
      <c r="AC45" s="254" t="s">
        <v>138</v>
      </c>
      <c r="AD45" s="137">
        <v>532</v>
      </c>
      <c r="AE45" s="146">
        <v>327</v>
      </c>
      <c r="AF45" s="146">
        <v>30741850</v>
      </c>
      <c r="AG45" s="147">
        <f t="shared" si="46"/>
        <v>0.10514469453376206</v>
      </c>
      <c r="AH45" s="147">
        <f t="shared" si="11"/>
        <v>0.61466165413533835</v>
      </c>
      <c r="AI45" s="141">
        <f t="shared" si="12"/>
        <v>94011.773700305814</v>
      </c>
      <c r="AJ45" s="604"/>
      <c r="AK45" s="254" t="s">
        <v>138</v>
      </c>
      <c r="AL45" s="137">
        <v>358</v>
      </c>
      <c r="AM45" s="146">
        <v>197</v>
      </c>
      <c r="AN45" s="146">
        <v>16182890</v>
      </c>
      <c r="AO45" s="147">
        <f t="shared" si="47"/>
        <v>9.0616375344986205E-2</v>
      </c>
      <c r="AP45" s="147">
        <f t="shared" si="14"/>
        <v>0.55027932960893855</v>
      </c>
      <c r="AQ45" s="141">
        <f t="shared" si="15"/>
        <v>82146.649746192896</v>
      </c>
      <c r="AR45" s="604"/>
      <c r="AS45" s="254" t="s">
        <v>138</v>
      </c>
      <c r="AT45" s="137">
        <v>121</v>
      </c>
      <c r="AU45" s="146">
        <v>59</v>
      </c>
      <c r="AV45" s="146">
        <v>4832460</v>
      </c>
      <c r="AW45" s="147">
        <f t="shared" si="48"/>
        <v>5.5712936732766762E-2</v>
      </c>
      <c r="AX45" s="147">
        <f t="shared" si="17"/>
        <v>0.48760330578512395</v>
      </c>
      <c r="AY45" s="146">
        <f t="shared" si="18"/>
        <v>81906.101694915254</v>
      </c>
      <c r="AZ45" s="604"/>
      <c r="BA45" s="254" t="s">
        <v>138</v>
      </c>
      <c r="BB45" s="137">
        <v>29</v>
      </c>
      <c r="BC45" s="146">
        <v>11</v>
      </c>
      <c r="BD45" s="146">
        <v>998360</v>
      </c>
      <c r="BE45" s="147">
        <f t="shared" si="49"/>
        <v>2.6960784313725492E-2</v>
      </c>
      <c r="BF45" s="147">
        <f t="shared" si="20"/>
        <v>0.37931034482758619</v>
      </c>
      <c r="BG45" s="173">
        <f t="shared" si="21"/>
        <v>90760</v>
      </c>
      <c r="BH45" s="604"/>
      <c r="BI45" s="254" t="s">
        <v>138</v>
      </c>
      <c r="BJ45" s="137">
        <f t="shared" si="22"/>
        <v>1534</v>
      </c>
      <c r="BK45" s="146">
        <f t="shared" si="0"/>
        <v>898</v>
      </c>
      <c r="BL45" s="146">
        <f t="shared" si="1"/>
        <v>79466050</v>
      </c>
      <c r="BM45" s="147">
        <f t="shared" si="50"/>
        <v>8.9665501747378931E-2</v>
      </c>
      <c r="BN45" s="147">
        <f t="shared" si="25"/>
        <v>0.5853976531942634</v>
      </c>
      <c r="BO45" s="146">
        <f t="shared" si="26"/>
        <v>88492.26057906459</v>
      </c>
      <c r="BP45" s="204"/>
      <c r="BR45" s="216" t="s">
        <v>46</v>
      </c>
      <c r="BS45" s="116">
        <v>27</v>
      </c>
      <c r="BT45" s="116">
        <v>58</v>
      </c>
      <c r="BU45" s="116">
        <v>3783</v>
      </c>
      <c r="BV45" s="116">
        <v>3268</v>
      </c>
      <c r="BW45" s="116">
        <v>2236</v>
      </c>
      <c r="BX45" s="116">
        <v>1042</v>
      </c>
      <c r="BY45" s="116">
        <v>380</v>
      </c>
      <c r="BZ45" s="116">
        <f>市区町村別_歯科医療費!D43</f>
        <v>10794</v>
      </c>
    </row>
    <row r="46" spans="2:78" s="82" customFormat="1">
      <c r="B46" s="614"/>
      <c r="C46" s="647"/>
      <c r="D46" s="604"/>
      <c r="E46" s="254" t="s">
        <v>139</v>
      </c>
      <c r="F46" s="137">
        <v>3</v>
      </c>
      <c r="G46" s="146">
        <v>1</v>
      </c>
      <c r="H46" s="146">
        <v>156330</v>
      </c>
      <c r="I46" s="147">
        <f t="shared" si="43"/>
        <v>3.3333333333333333E-2</v>
      </c>
      <c r="J46" s="147">
        <f t="shared" si="3"/>
        <v>0.33333333333333331</v>
      </c>
      <c r="K46" s="173">
        <f t="shared" si="4"/>
        <v>156330</v>
      </c>
      <c r="L46" s="604"/>
      <c r="M46" s="254" t="s">
        <v>139</v>
      </c>
      <c r="N46" s="137">
        <v>11</v>
      </c>
      <c r="O46" s="146">
        <v>6</v>
      </c>
      <c r="P46" s="146">
        <v>733320</v>
      </c>
      <c r="Q46" s="147">
        <f t="shared" si="44"/>
        <v>7.4999999999999997E-2</v>
      </c>
      <c r="R46" s="147">
        <f t="shared" si="5"/>
        <v>0.54545454545454541</v>
      </c>
      <c r="S46" s="141">
        <f t="shared" si="6"/>
        <v>122220</v>
      </c>
      <c r="T46" s="604"/>
      <c r="U46" s="254" t="s">
        <v>139</v>
      </c>
      <c r="V46" s="137">
        <v>215</v>
      </c>
      <c r="W46" s="146">
        <v>114</v>
      </c>
      <c r="X46" s="146">
        <v>8717170</v>
      </c>
      <c r="Y46" s="147">
        <f t="shared" si="45"/>
        <v>3.614457831325301E-2</v>
      </c>
      <c r="Z46" s="147">
        <f t="shared" si="8"/>
        <v>0.53023255813953485</v>
      </c>
      <c r="AA46" s="146">
        <f t="shared" si="9"/>
        <v>76466.403508771924</v>
      </c>
      <c r="AB46" s="604"/>
      <c r="AC46" s="254" t="s">
        <v>139</v>
      </c>
      <c r="AD46" s="137">
        <v>288</v>
      </c>
      <c r="AE46" s="146">
        <v>146</v>
      </c>
      <c r="AF46" s="146">
        <v>15493200</v>
      </c>
      <c r="AG46" s="147">
        <f t="shared" si="46"/>
        <v>4.694533762057878E-2</v>
      </c>
      <c r="AH46" s="147">
        <f t="shared" si="11"/>
        <v>0.50694444444444442</v>
      </c>
      <c r="AI46" s="141">
        <f t="shared" si="12"/>
        <v>106117.80821917808</v>
      </c>
      <c r="AJ46" s="604"/>
      <c r="AK46" s="254" t="s">
        <v>139</v>
      </c>
      <c r="AL46" s="137">
        <v>277</v>
      </c>
      <c r="AM46" s="146">
        <v>128</v>
      </c>
      <c r="AN46" s="146">
        <v>12306060</v>
      </c>
      <c r="AO46" s="147">
        <f t="shared" si="47"/>
        <v>5.8877644894204231E-2</v>
      </c>
      <c r="AP46" s="147">
        <f t="shared" si="14"/>
        <v>0.46209386281588449</v>
      </c>
      <c r="AQ46" s="141">
        <f t="shared" si="15"/>
        <v>96141.09375</v>
      </c>
      <c r="AR46" s="604"/>
      <c r="AS46" s="254" t="s">
        <v>139</v>
      </c>
      <c r="AT46" s="137">
        <v>161</v>
      </c>
      <c r="AU46" s="146">
        <v>78</v>
      </c>
      <c r="AV46" s="146">
        <v>6834780</v>
      </c>
      <c r="AW46" s="147">
        <f t="shared" si="48"/>
        <v>7.3654390934844188E-2</v>
      </c>
      <c r="AX46" s="147">
        <f t="shared" si="17"/>
        <v>0.48447204968944102</v>
      </c>
      <c r="AY46" s="146">
        <f t="shared" si="18"/>
        <v>87625.38461538461</v>
      </c>
      <c r="AZ46" s="604"/>
      <c r="BA46" s="254" t="s">
        <v>139</v>
      </c>
      <c r="BB46" s="137">
        <v>47</v>
      </c>
      <c r="BC46" s="146">
        <v>17</v>
      </c>
      <c r="BD46" s="146">
        <v>1864960</v>
      </c>
      <c r="BE46" s="147">
        <f t="shared" si="49"/>
        <v>4.1666666666666664E-2</v>
      </c>
      <c r="BF46" s="147">
        <f t="shared" si="20"/>
        <v>0.36170212765957449</v>
      </c>
      <c r="BG46" s="173">
        <f t="shared" si="21"/>
        <v>109703.5294117647</v>
      </c>
      <c r="BH46" s="604"/>
      <c r="BI46" s="254" t="s">
        <v>139</v>
      </c>
      <c r="BJ46" s="137">
        <f t="shared" si="22"/>
        <v>1002</v>
      </c>
      <c r="BK46" s="146">
        <f t="shared" si="0"/>
        <v>490</v>
      </c>
      <c r="BL46" s="146">
        <f t="shared" si="1"/>
        <v>46105820</v>
      </c>
      <c r="BM46" s="147">
        <f t="shared" si="50"/>
        <v>4.8926610084872688E-2</v>
      </c>
      <c r="BN46" s="147">
        <f t="shared" si="25"/>
        <v>0.48902195608782434</v>
      </c>
      <c r="BO46" s="146">
        <f t="shared" si="26"/>
        <v>94093.510204081627</v>
      </c>
      <c r="BP46" s="204"/>
      <c r="BR46" s="216" t="s">
        <v>9</v>
      </c>
      <c r="BS46" s="116">
        <v>35</v>
      </c>
      <c r="BT46" s="116">
        <v>168</v>
      </c>
      <c r="BU46" s="116">
        <v>21734</v>
      </c>
      <c r="BV46" s="116">
        <v>19006</v>
      </c>
      <c r="BW46" s="116">
        <v>11831</v>
      </c>
      <c r="BX46" s="116">
        <v>5672</v>
      </c>
      <c r="BY46" s="116">
        <v>1998</v>
      </c>
      <c r="BZ46" s="116">
        <f>市区町村別_歯科医療費!D44</f>
        <v>60444</v>
      </c>
    </row>
    <row r="47" spans="2:78" s="82" customFormat="1">
      <c r="B47" s="614"/>
      <c r="C47" s="647"/>
      <c r="D47" s="604"/>
      <c r="E47" s="254" t="s">
        <v>140</v>
      </c>
      <c r="F47" s="137">
        <v>6</v>
      </c>
      <c r="G47" s="146">
        <v>3</v>
      </c>
      <c r="H47" s="146">
        <v>988530</v>
      </c>
      <c r="I47" s="147">
        <f t="shared" si="43"/>
        <v>0.1</v>
      </c>
      <c r="J47" s="147">
        <f t="shared" si="3"/>
        <v>0.5</v>
      </c>
      <c r="K47" s="173">
        <f t="shared" si="4"/>
        <v>329510</v>
      </c>
      <c r="L47" s="604"/>
      <c r="M47" s="254" t="s">
        <v>140</v>
      </c>
      <c r="N47" s="137">
        <v>10</v>
      </c>
      <c r="O47" s="146">
        <v>6</v>
      </c>
      <c r="P47" s="146">
        <v>1361120</v>
      </c>
      <c r="Q47" s="147">
        <f t="shared" si="44"/>
        <v>7.4999999999999997E-2</v>
      </c>
      <c r="R47" s="147">
        <f t="shared" si="5"/>
        <v>0.6</v>
      </c>
      <c r="S47" s="141">
        <f t="shared" si="6"/>
        <v>226853.33333333334</v>
      </c>
      <c r="T47" s="604"/>
      <c r="U47" s="254" t="s">
        <v>140</v>
      </c>
      <c r="V47" s="137">
        <v>192</v>
      </c>
      <c r="W47" s="146">
        <v>118</v>
      </c>
      <c r="X47" s="146">
        <v>10696050</v>
      </c>
      <c r="Y47" s="147">
        <f t="shared" si="45"/>
        <v>3.7412809131261889E-2</v>
      </c>
      <c r="Z47" s="147">
        <f t="shared" si="8"/>
        <v>0.61458333333333337</v>
      </c>
      <c r="AA47" s="146">
        <f t="shared" si="9"/>
        <v>90644.491525423728</v>
      </c>
      <c r="AB47" s="604"/>
      <c r="AC47" s="254" t="s">
        <v>140</v>
      </c>
      <c r="AD47" s="137">
        <v>224</v>
      </c>
      <c r="AE47" s="146">
        <v>125</v>
      </c>
      <c r="AF47" s="146">
        <v>13776430</v>
      </c>
      <c r="AG47" s="147">
        <f t="shared" si="46"/>
        <v>4.0192926045016078E-2</v>
      </c>
      <c r="AH47" s="147">
        <f t="shared" si="11"/>
        <v>0.5580357142857143</v>
      </c>
      <c r="AI47" s="141">
        <f t="shared" si="12"/>
        <v>110211.44</v>
      </c>
      <c r="AJ47" s="604"/>
      <c r="AK47" s="254" t="s">
        <v>140</v>
      </c>
      <c r="AL47" s="137">
        <v>179</v>
      </c>
      <c r="AM47" s="146">
        <v>99</v>
      </c>
      <c r="AN47" s="146">
        <v>9661520</v>
      </c>
      <c r="AO47" s="147">
        <f t="shared" si="47"/>
        <v>4.5538178472861082E-2</v>
      </c>
      <c r="AP47" s="147">
        <f t="shared" si="14"/>
        <v>0.55307262569832405</v>
      </c>
      <c r="AQ47" s="141">
        <f t="shared" si="15"/>
        <v>97591.111111111109</v>
      </c>
      <c r="AR47" s="604"/>
      <c r="AS47" s="254" t="s">
        <v>140</v>
      </c>
      <c r="AT47" s="137">
        <v>80</v>
      </c>
      <c r="AU47" s="146">
        <v>42</v>
      </c>
      <c r="AV47" s="146">
        <v>5800670</v>
      </c>
      <c r="AW47" s="147">
        <f t="shared" si="48"/>
        <v>3.9660056657223795E-2</v>
      </c>
      <c r="AX47" s="147">
        <f t="shared" si="17"/>
        <v>0.52500000000000002</v>
      </c>
      <c r="AY47" s="146">
        <f t="shared" si="18"/>
        <v>138111.19047619047</v>
      </c>
      <c r="AZ47" s="604"/>
      <c r="BA47" s="254" t="s">
        <v>140</v>
      </c>
      <c r="BB47" s="137">
        <v>28</v>
      </c>
      <c r="BC47" s="146">
        <v>14</v>
      </c>
      <c r="BD47" s="146">
        <v>2704430</v>
      </c>
      <c r="BE47" s="147">
        <f t="shared" si="49"/>
        <v>3.4313725490196081E-2</v>
      </c>
      <c r="BF47" s="147">
        <f t="shared" si="20"/>
        <v>0.5</v>
      </c>
      <c r="BG47" s="173">
        <f t="shared" si="21"/>
        <v>193173.57142857142</v>
      </c>
      <c r="BH47" s="604"/>
      <c r="BI47" s="254" t="s">
        <v>140</v>
      </c>
      <c r="BJ47" s="137">
        <f t="shared" si="22"/>
        <v>719</v>
      </c>
      <c r="BK47" s="146">
        <f t="shared" si="0"/>
        <v>407</v>
      </c>
      <c r="BL47" s="146">
        <f t="shared" si="1"/>
        <v>44988750</v>
      </c>
      <c r="BM47" s="147">
        <f t="shared" si="50"/>
        <v>4.0639041437843235E-2</v>
      </c>
      <c r="BN47" s="147">
        <f t="shared" si="25"/>
        <v>0.56606397774687067</v>
      </c>
      <c r="BO47" s="146">
        <f t="shared" si="26"/>
        <v>110537.46928746928</v>
      </c>
      <c r="BP47" s="204"/>
      <c r="BR47" s="216" t="s">
        <v>47</v>
      </c>
      <c r="BS47" s="116">
        <v>59</v>
      </c>
      <c r="BT47" s="116">
        <v>152</v>
      </c>
      <c r="BU47" s="116">
        <v>4509</v>
      </c>
      <c r="BV47" s="116">
        <v>3998</v>
      </c>
      <c r="BW47" s="116">
        <v>2731</v>
      </c>
      <c r="BX47" s="116">
        <v>1279</v>
      </c>
      <c r="BY47" s="116">
        <v>433</v>
      </c>
      <c r="BZ47" s="116">
        <f>市区町村別_歯科医療費!D45</f>
        <v>13161</v>
      </c>
    </row>
    <row r="48" spans="2:78" s="82" customFormat="1">
      <c r="B48" s="614"/>
      <c r="C48" s="647"/>
      <c r="D48" s="604"/>
      <c r="E48" s="254" t="s">
        <v>141</v>
      </c>
      <c r="F48" s="137">
        <v>13</v>
      </c>
      <c r="G48" s="146">
        <v>8</v>
      </c>
      <c r="H48" s="146">
        <v>2183430</v>
      </c>
      <c r="I48" s="147">
        <f t="shared" si="43"/>
        <v>0.26666666666666666</v>
      </c>
      <c r="J48" s="147">
        <f t="shared" si="3"/>
        <v>0.61538461538461542</v>
      </c>
      <c r="K48" s="173">
        <f t="shared" si="4"/>
        <v>272928.75</v>
      </c>
      <c r="L48" s="604"/>
      <c r="M48" s="254" t="s">
        <v>141</v>
      </c>
      <c r="N48" s="137">
        <v>27</v>
      </c>
      <c r="O48" s="146">
        <v>16</v>
      </c>
      <c r="P48" s="146">
        <v>1265430</v>
      </c>
      <c r="Q48" s="147">
        <f t="shared" si="44"/>
        <v>0.2</v>
      </c>
      <c r="R48" s="147">
        <f t="shared" si="5"/>
        <v>0.59259259259259256</v>
      </c>
      <c r="S48" s="141">
        <f t="shared" si="6"/>
        <v>79089.375</v>
      </c>
      <c r="T48" s="604"/>
      <c r="U48" s="254" t="s">
        <v>141</v>
      </c>
      <c r="V48" s="137">
        <v>1319</v>
      </c>
      <c r="W48" s="146">
        <v>780</v>
      </c>
      <c r="X48" s="146">
        <v>62350710</v>
      </c>
      <c r="Y48" s="147">
        <f t="shared" si="45"/>
        <v>0.24730500951173112</v>
      </c>
      <c r="Z48" s="147">
        <f t="shared" si="8"/>
        <v>0.59135708870356329</v>
      </c>
      <c r="AA48" s="146">
        <f t="shared" si="9"/>
        <v>79936.807692307688</v>
      </c>
      <c r="AB48" s="604"/>
      <c r="AC48" s="254" t="s">
        <v>141</v>
      </c>
      <c r="AD48" s="137">
        <v>1332</v>
      </c>
      <c r="AE48" s="146">
        <v>801</v>
      </c>
      <c r="AF48" s="146">
        <v>73745910</v>
      </c>
      <c r="AG48" s="147">
        <f t="shared" si="46"/>
        <v>0.25755627009646304</v>
      </c>
      <c r="AH48" s="147">
        <f t="shared" si="11"/>
        <v>0.60135135135135132</v>
      </c>
      <c r="AI48" s="141">
        <f t="shared" si="12"/>
        <v>92067.303370786511</v>
      </c>
      <c r="AJ48" s="604"/>
      <c r="AK48" s="254" t="s">
        <v>141</v>
      </c>
      <c r="AL48" s="137">
        <v>842</v>
      </c>
      <c r="AM48" s="146">
        <v>453</v>
      </c>
      <c r="AN48" s="146">
        <v>43146820</v>
      </c>
      <c r="AO48" s="147">
        <f t="shared" si="47"/>
        <v>0.20837166513339467</v>
      </c>
      <c r="AP48" s="147">
        <f t="shared" si="14"/>
        <v>0.53800475059382424</v>
      </c>
      <c r="AQ48" s="141">
        <f t="shared" si="15"/>
        <v>95246.843267108168</v>
      </c>
      <c r="AR48" s="604"/>
      <c r="AS48" s="254" t="s">
        <v>141</v>
      </c>
      <c r="AT48" s="137">
        <v>331</v>
      </c>
      <c r="AU48" s="146">
        <v>168</v>
      </c>
      <c r="AV48" s="146">
        <v>19219200</v>
      </c>
      <c r="AW48" s="147">
        <f t="shared" si="48"/>
        <v>0.15864022662889518</v>
      </c>
      <c r="AX48" s="147">
        <f t="shared" si="17"/>
        <v>0.50755287009063443</v>
      </c>
      <c r="AY48" s="146">
        <f t="shared" si="18"/>
        <v>114400</v>
      </c>
      <c r="AZ48" s="604"/>
      <c r="BA48" s="254" t="s">
        <v>141</v>
      </c>
      <c r="BB48" s="137">
        <v>89</v>
      </c>
      <c r="BC48" s="146">
        <v>35</v>
      </c>
      <c r="BD48" s="146">
        <v>5778910</v>
      </c>
      <c r="BE48" s="147">
        <f t="shared" si="49"/>
        <v>8.5784313725490197E-2</v>
      </c>
      <c r="BF48" s="147">
        <f t="shared" si="20"/>
        <v>0.39325842696629215</v>
      </c>
      <c r="BG48" s="173">
        <f t="shared" si="21"/>
        <v>165111.71428571429</v>
      </c>
      <c r="BH48" s="604"/>
      <c r="BI48" s="254" t="s">
        <v>141</v>
      </c>
      <c r="BJ48" s="137">
        <f t="shared" si="22"/>
        <v>3953</v>
      </c>
      <c r="BK48" s="146">
        <f t="shared" si="0"/>
        <v>2261</v>
      </c>
      <c r="BL48" s="146">
        <f t="shared" si="1"/>
        <v>207690410</v>
      </c>
      <c r="BM48" s="147">
        <f t="shared" si="50"/>
        <v>0.22576135796305541</v>
      </c>
      <c r="BN48" s="147">
        <f t="shared" si="25"/>
        <v>0.57197065519858337</v>
      </c>
      <c r="BO48" s="146">
        <f t="shared" si="26"/>
        <v>91857.766475011056</v>
      </c>
      <c r="BP48" s="204"/>
      <c r="BR48" s="216" t="s">
        <v>14</v>
      </c>
      <c r="BS48" s="116">
        <v>26</v>
      </c>
      <c r="BT48" s="116">
        <v>109</v>
      </c>
      <c r="BU48" s="116">
        <v>8241</v>
      </c>
      <c r="BV48" s="116">
        <v>8013</v>
      </c>
      <c r="BW48" s="116">
        <v>4935</v>
      </c>
      <c r="BX48" s="116">
        <v>2074</v>
      </c>
      <c r="BY48" s="116">
        <v>808</v>
      </c>
      <c r="BZ48" s="116">
        <f>市区町村別_歯科医療費!D46</f>
        <v>24206</v>
      </c>
    </row>
    <row r="49" spans="2:78" s="82" customFormat="1">
      <c r="B49" s="614"/>
      <c r="C49" s="647"/>
      <c r="D49" s="604"/>
      <c r="E49" s="254" t="s">
        <v>142</v>
      </c>
      <c r="F49" s="137">
        <v>4</v>
      </c>
      <c r="G49" s="146">
        <v>2</v>
      </c>
      <c r="H49" s="146">
        <v>111000</v>
      </c>
      <c r="I49" s="147">
        <f t="shared" si="43"/>
        <v>6.6666666666666666E-2</v>
      </c>
      <c r="J49" s="147">
        <f t="shared" si="3"/>
        <v>0.5</v>
      </c>
      <c r="K49" s="173">
        <f t="shared" si="4"/>
        <v>55500</v>
      </c>
      <c r="L49" s="604"/>
      <c r="M49" s="254" t="s">
        <v>142</v>
      </c>
      <c r="N49" s="137">
        <v>6</v>
      </c>
      <c r="O49" s="146">
        <v>5</v>
      </c>
      <c r="P49" s="146">
        <v>259110</v>
      </c>
      <c r="Q49" s="147">
        <f t="shared" si="44"/>
        <v>6.25E-2</v>
      </c>
      <c r="R49" s="147">
        <f t="shared" si="5"/>
        <v>0.83333333333333337</v>
      </c>
      <c r="S49" s="141">
        <f t="shared" si="6"/>
        <v>51822</v>
      </c>
      <c r="T49" s="604"/>
      <c r="U49" s="254" t="s">
        <v>142</v>
      </c>
      <c r="V49" s="137">
        <v>177</v>
      </c>
      <c r="W49" s="146">
        <v>90</v>
      </c>
      <c r="X49" s="146">
        <v>9129650</v>
      </c>
      <c r="Y49" s="147">
        <f t="shared" si="45"/>
        <v>2.8535193405199746E-2</v>
      </c>
      <c r="Z49" s="147">
        <f t="shared" si="8"/>
        <v>0.50847457627118642</v>
      </c>
      <c r="AA49" s="146">
        <f t="shared" si="9"/>
        <v>101440.55555555556</v>
      </c>
      <c r="AB49" s="604"/>
      <c r="AC49" s="254" t="s">
        <v>142</v>
      </c>
      <c r="AD49" s="137">
        <v>256</v>
      </c>
      <c r="AE49" s="146">
        <v>130</v>
      </c>
      <c r="AF49" s="146">
        <v>15741580</v>
      </c>
      <c r="AG49" s="147">
        <f t="shared" si="46"/>
        <v>4.1800643086816719E-2</v>
      </c>
      <c r="AH49" s="147">
        <f t="shared" si="11"/>
        <v>0.5078125</v>
      </c>
      <c r="AI49" s="141">
        <f t="shared" si="12"/>
        <v>121089.07692307692</v>
      </c>
      <c r="AJ49" s="604"/>
      <c r="AK49" s="254" t="s">
        <v>142</v>
      </c>
      <c r="AL49" s="137">
        <v>258</v>
      </c>
      <c r="AM49" s="146">
        <v>126</v>
      </c>
      <c r="AN49" s="146">
        <v>14212530</v>
      </c>
      <c r="AO49" s="147">
        <f t="shared" si="47"/>
        <v>5.7957681692732292E-2</v>
      </c>
      <c r="AP49" s="147">
        <f t="shared" si="14"/>
        <v>0.48837209302325579</v>
      </c>
      <c r="AQ49" s="141">
        <f t="shared" si="15"/>
        <v>112797.85714285714</v>
      </c>
      <c r="AR49" s="604"/>
      <c r="AS49" s="254" t="s">
        <v>142</v>
      </c>
      <c r="AT49" s="137">
        <v>146</v>
      </c>
      <c r="AU49" s="146">
        <v>86</v>
      </c>
      <c r="AV49" s="146">
        <v>9463560</v>
      </c>
      <c r="AW49" s="147">
        <f t="shared" si="48"/>
        <v>8.1208687440982058E-2</v>
      </c>
      <c r="AX49" s="147">
        <f t="shared" si="17"/>
        <v>0.58904109589041098</v>
      </c>
      <c r="AY49" s="146">
        <f t="shared" si="18"/>
        <v>110041.39534883721</v>
      </c>
      <c r="AZ49" s="604"/>
      <c r="BA49" s="254" t="s">
        <v>142</v>
      </c>
      <c r="BB49" s="137">
        <v>61</v>
      </c>
      <c r="BC49" s="146">
        <v>28</v>
      </c>
      <c r="BD49" s="146">
        <v>4498010</v>
      </c>
      <c r="BE49" s="147">
        <f t="shared" si="49"/>
        <v>6.8627450980392163E-2</v>
      </c>
      <c r="BF49" s="147">
        <f t="shared" si="20"/>
        <v>0.45901639344262296</v>
      </c>
      <c r="BG49" s="173">
        <f t="shared" si="21"/>
        <v>160643.21428571429</v>
      </c>
      <c r="BH49" s="604"/>
      <c r="BI49" s="254" t="s">
        <v>142</v>
      </c>
      <c r="BJ49" s="137">
        <f t="shared" si="22"/>
        <v>908</v>
      </c>
      <c r="BK49" s="146">
        <f t="shared" si="0"/>
        <v>467</v>
      </c>
      <c r="BL49" s="146">
        <f t="shared" si="1"/>
        <v>53415440</v>
      </c>
      <c r="BM49" s="147">
        <f t="shared" si="50"/>
        <v>4.6630054917623565E-2</v>
      </c>
      <c r="BN49" s="147">
        <f t="shared" si="25"/>
        <v>0.51431718061674003</v>
      </c>
      <c r="BO49" s="146">
        <f t="shared" si="26"/>
        <v>114379.95717344753</v>
      </c>
      <c r="BP49" s="204"/>
      <c r="BR49" s="216" t="s">
        <v>15</v>
      </c>
      <c r="BS49" s="116">
        <v>103</v>
      </c>
      <c r="BT49" s="116">
        <v>397</v>
      </c>
      <c r="BU49" s="116">
        <v>23820</v>
      </c>
      <c r="BV49" s="116">
        <v>19563</v>
      </c>
      <c r="BW49" s="116">
        <v>11800</v>
      </c>
      <c r="BX49" s="116">
        <v>5504</v>
      </c>
      <c r="BY49" s="116">
        <v>2084</v>
      </c>
      <c r="BZ49" s="116">
        <f>市区町村別_歯科医療費!D47</f>
        <v>63271</v>
      </c>
    </row>
    <row r="50" spans="2:78" s="82" customFormat="1">
      <c r="B50" s="614"/>
      <c r="C50" s="647"/>
      <c r="D50" s="604"/>
      <c r="E50" s="251" t="s">
        <v>135</v>
      </c>
      <c r="F50" s="137">
        <v>2</v>
      </c>
      <c r="G50" s="146">
        <v>0</v>
      </c>
      <c r="H50" s="146">
        <v>0</v>
      </c>
      <c r="I50" s="147">
        <f t="shared" si="43"/>
        <v>0</v>
      </c>
      <c r="J50" s="147">
        <f t="shared" si="3"/>
        <v>0</v>
      </c>
      <c r="K50" s="173" t="str">
        <f t="shared" si="4"/>
        <v>-</v>
      </c>
      <c r="L50" s="604"/>
      <c r="M50" s="255" t="s">
        <v>135</v>
      </c>
      <c r="N50" s="137">
        <v>2</v>
      </c>
      <c r="O50" s="146">
        <v>1</v>
      </c>
      <c r="P50" s="146">
        <v>54890</v>
      </c>
      <c r="Q50" s="147">
        <f t="shared" si="44"/>
        <v>1.2500000000000001E-2</v>
      </c>
      <c r="R50" s="147">
        <f t="shared" si="5"/>
        <v>0.5</v>
      </c>
      <c r="S50" s="141">
        <f t="shared" si="6"/>
        <v>54890</v>
      </c>
      <c r="T50" s="604"/>
      <c r="U50" s="255" t="s">
        <v>135</v>
      </c>
      <c r="V50" s="137">
        <v>198</v>
      </c>
      <c r="W50" s="146">
        <v>90</v>
      </c>
      <c r="X50" s="146">
        <v>7182200</v>
      </c>
      <c r="Y50" s="147">
        <f t="shared" si="45"/>
        <v>2.8535193405199746E-2</v>
      </c>
      <c r="Z50" s="147">
        <f t="shared" si="8"/>
        <v>0.45454545454545453</v>
      </c>
      <c r="AA50" s="146">
        <f t="shared" si="9"/>
        <v>79802.222222222219</v>
      </c>
      <c r="AB50" s="604"/>
      <c r="AC50" s="255" t="s">
        <v>135</v>
      </c>
      <c r="AD50" s="137">
        <v>128</v>
      </c>
      <c r="AE50" s="146">
        <v>65</v>
      </c>
      <c r="AF50" s="146">
        <v>6620610</v>
      </c>
      <c r="AG50" s="147">
        <f t="shared" si="46"/>
        <v>2.0900321543408359E-2</v>
      </c>
      <c r="AH50" s="147">
        <f t="shared" si="11"/>
        <v>0.5078125</v>
      </c>
      <c r="AI50" s="141">
        <f t="shared" si="12"/>
        <v>101855.53846153847</v>
      </c>
      <c r="AJ50" s="604"/>
      <c r="AK50" s="255" t="s">
        <v>135</v>
      </c>
      <c r="AL50" s="137">
        <v>87</v>
      </c>
      <c r="AM50" s="146">
        <v>35</v>
      </c>
      <c r="AN50" s="146">
        <v>2913780</v>
      </c>
      <c r="AO50" s="147">
        <f t="shared" si="47"/>
        <v>1.609935602575897E-2</v>
      </c>
      <c r="AP50" s="147">
        <f t="shared" si="14"/>
        <v>0.40229885057471265</v>
      </c>
      <c r="AQ50" s="141">
        <f t="shared" si="15"/>
        <v>83250.857142857145</v>
      </c>
      <c r="AR50" s="604"/>
      <c r="AS50" s="255" t="s">
        <v>135</v>
      </c>
      <c r="AT50" s="137">
        <v>52</v>
      </c>
      <c r="AU50" s="146">
        <v>17</v>
      </c>
      <c r="AV50" s="146">
        <v>3234580</v>
      </c>
      <c r="AW50" s="147">
        <f t="shared" si="48"/>
        <v>1.6052880075542966E-2</v>
      </c>
      <c r="AX50" s="147">
        <f t="shared" si="17"/>
        <v>0.32692307692307693</v>
      </c>
      <c r="AY50" s="146">
        <f t="shared" si="18"/>
        <v>190269.41176470587</v>
      </c>
      <c r="AZ50" s="604"/>
      <c r="BA50" s="255" t="s">
        <v>135</v>
      </c>
      <c r="BB50" s="137">
        <v>26</v>
      </c>
      <c r="BC50" s="146">
        <v>11</v>
      </c>
      <c r="BD50" s="146">
        <v>2407030</v>
      </c>
      <c r="BE50" s="147">
        <f t="shared" si="49"/>
        <v>2.6960784313725492E-2</v>
      </c>
      <c r="BF50" s="147">
        <f t="shared" si="20"/>
        <v>0.42307692307692307</v>
      </c>
      <c r="BG50" s="173">
        <f t="shared" si="21"/>
        <v>218820.90909090909</v>
      </c>
      <c r="BH50" s="604"/>
      <c r="BI50" s="255" t="s">
        <v>135</v>
      </c>
      <c r="BJ50" s="137">
        <f t="shared" si="22"/>
        <v>495</v>
      </c>
      <c r="BK50" s="146">
        <f t="shared" si="0"/>
        <v>219</v>
      </c>
      <c r="BL50" s="146">
        <f t="shared" si="1"/>
        <v>22413090</v>
      </c>
      <c r="BM50" s="147">
        <f t="shared" si="50"/>
        <v>2.1867199201198204E-2</v>
      </c>
      <c r="BN50" s="147">
        <f t="shared" si="25"/>
        <v>0.44242424242424244</v>
      </c>
      <c r="BO50" s="146">
        <f t="shared" si="26"/>
        <v>102342.87671232877</v>
      </c>
      <c r="BP50" s="204"/>
      <c r="BR50" s="216" t="s">
        <v>10</v>
      </c>
      <c r="BS50" s="116">
        <v>48</v>
      </c>
      <c r="BT50" s="116">
        <v>241</v>
      </c>
      <c r="BU50" s="116">
        <v>14354</v>
      </c>
      <c r="BV50" s="116">
        <v>11889</v>
      </c>
      <c r="BW50" s="116">
        <v>7372</v>
      </c>
      <c r="BX50" s="116">
        <v>3533</v>
      </c>
      <c r="BY50" s="116">
        <v>1356</v>
      </c>
      <c r="BZ50" s="116">
        <f>市区町村別_歯科医療費!D48</f>
        <v>38793</v>
      </c>
    </row>
    <row r="51" spans="2:78" s="82" customFormat="1">
      <c r="B51" s="614">
        <v>5</v>
      </c>
      <c r="C51" s="646" t="s">
        <v>79</v>
      </c>
      <c r="D51" s="612">
        <f>BS12</f>
        <v>20</v>
      </c>
      <c r="E51" s="252" t="s">
        <v>115</v>
      </c>
      <c r="F51" s="136">
        <v>11</v>
      </c>
      <c r="G51" s="144">
        <v>6</v>
      </c>
      <c r="H51" s="144">
        <v>565320</v>
      </c>
      <c r="I51" s="145">
        <f>IFERROR(G51/$D$51,"-")</f>
        <v>0.3</v>
      </c>
      <c r="J51" s="145">
        <f t="shared" si="3"/>
        <v>0.54545454545454541</v>
      </c>
      <c r="K51" s="172">
        <f t="shared" si="4"/>
        <v>94220</v>
      </c>
      <c r="L51" s="612">
        <f>BT12</f>
        <v>66</v>
      </c>
      <c r="M51" s="252" t="s">
        <v>115</v>
      </c>
      <c r="N51" s="136">
        <v>32</v>
      </c>
      <c r="O51" s="144">
        <v>23</v>
      </c>
      <c r="P51" s="144">
        <v>2234200</v>
      </c>
      <c r="Q51" s="145">
        <f>IFERROR(O51/$L$51,"-")</f>
        <v>0.34848484848484851</v>
      </c>
      <c r="R51" s="145">
        <f t="shared" si="5"/>
        <v>0.71875</v>
      </c>
      <c r="S51" s="140">
        <f t="shared" si="6"/>
        <v>97139.130434782608</v>
      </c>
      <c r="T51" s="612">
        <f>BU12</f>
        <v>2949</v>
      </c>
      <c r="U51" s="252" t="s">
        <v>115</v>
      </c>
      <c r="V51" s="136">
        <v>1450</v>
      </c>
      <c r="W51" s="144">
        <v>859</v>
      </c>
      <c r="X51" s="144">
        <v>67119970</v>
      </c>
      <c r="Y51" s="145">
        <f>IFERROR(W51/$T$51,"-")</f>
        <v>0.29128518141742965</v>
      </c>
      <c r="Z51" s="145">
        <f t="shared" si="8"/>
        <v>0.59241379310344833</v>
      </c>
      <c r="AA51" s="144">
        <f t="shared" si="9"/>
        <v>78137.334109429576</v>
      </c>
      <c r="AB51" s="612">
        <f>BV12</f>
        <v>2578</v>
      </c>
      <c r="AC51" s="252" t="s">
        <v>115</v>
      </c>
      <c r="AD51" s="136">
        <v>1327</v>
      </c>
      <c r="AE51" s="144">
        <v>799</v>
      </c>
      <c r="AF51" s="144">
        <v>62490060</v>
      </c>
      <c r="AG51" s="145">
        <f>IFERROR(AE51/$AB$51,"-")</f>
        <v>0.30993017843289372</v>
      </c>
      <c r="AH51" s="145">
        <f t="shared" si="11"/>
        <v>0.60211002260738511</v>
      </c>
      <c r="AI51" s="140">
        <f t="shared" si="12"/>
        <v>78210.337922403007</v>
      </c>
      <c r="AJ51" s="612">
        <f>BW12</f>
        <v>1862</v>
      </c>
      <c r="AK51" s="252" t="s">
        <v>115</v>
      </c>
      <c r="AL51" s="136">
        <v>892</v>
      </c>
      <c r="AM51" s="144">
        <v>480</v>
      </c>
      <c r="AN51" s="144">
        <v>40678280</v>
      </c>
      <c r="AO51" s="145">
        <f>IFERROR(AM51/$AJ$51,"-")</f>
        <v>0.25778732545649841</v>
      </c>
      <c r="AP51" s="145">
        <f t="shared" si="14"/>
        <v>0.53811659192825112</v>
      </c>
      <c r="AQ51" s="140">
        <f t="shared" si="15"/>
        <v>84746.416666666672</v>
      </c>
      <c r="AR51" s="612">
        <f>BX12</f>
        <v>931</v>
      </c>
      <c r="AS51" s="252" t="s">
        <v>115</v>
      </c>
      <c r="AT51" s="136">
        <v>396</v>
      </c>
      <c r="AU51" s="144">
        <v>192</v>
      </c>
      <c r="AV51" s="144">
        <v>16149000</v>
      </c>
      <c r="AW51" s="145">
        <f>IFERROR(AU51/$AR$51,"-")</f>
        <v>0.20622986036519872</v>
      </c>
      <c r="AX51" s="145">
        <f t="shared" si="17"/>
        <v>0.48484848484848486</v>
      </c>
      <c r="AY51" s="144">
        <f t="shared" si="18"/>
        <v>84109.375</v>
      </c>
      <c r="AZ51" s="612">
        <f>BY12</f>
        <v>416</v>
      </c>
      <c r="BA51" s="252" t="s">
        <v>115</v>
      </c>
      <c r="BB51" s="136">
        <v>157</v>
      </c>
      <c r="BC51" s="144">
        <v>77</v>
      </c>
      <c r="BD51" s="144">
        <v>8030400</v>
      </c>
      <c r="BE51" s="145">
        <f>IFERROR(BC51/$AZ$51,"-")</f>
        <v>0.18509615384615385</v>
      </c>
      <c r="BF51" s="145">
        <f t="shared" si="20"/>
        <v>0.49044585987261147</v>
      </c>
      <c r="BG51" s="172">
        <f t="shared" si="21"/>
        <v>104290.90909090909</v>
      </c>
      <c r="BH51" s="612">
        <f>BZ12</f>
        <v>8822</v>
      </c>
      <c r="BI51" s="252" t="s">
        <v>115</v>
      </c>
      <c r="BJ51" s="136">
        <f t="shared" si="22"/>
        <v>4265</v>
      </c>
      <c r="BK51" s="144">
        <f t="shared" si="0"/>
        <v>2436</v>
      </c>
      <c r="BL51" s="144">
        <f t="shared" si="1"/>
        <v>197267230</v>
      </c>
      <c r="BM51" s="145">
        <f>IFERROR(BK51/$BH$51,"-")</f>
        <v>0.27612786216277491</v>
      </c>
      <c r="BN51" s="145">
        <f t="shared" si="25"/>
        <v>0.57116060961313009</v>
      </c>
      <c r="BO51" s="144">
        <f t="shared" si="26"/>
        <v>80979.97947454844</v>
      </c>
      <c r="BP51" s="204"/>
      <c r="BR51" s="216" t="s">
        <v>22</v>
      </c>
      <c r="BS51" s="116">
        <v>25</v>
      </c>
      <c r="BT51" s="116">
        <v>113</v>
      </c>
      <c r="BU51" s="116">
        <v>15415</v>
      </c>
      <c r="BV51" s="116">
        <v>13696</v>
      </c>
      <c r="BW51" s="116">
        <v>8547</v>
      </c>
      <c r="BX51" s="116">
        <v>3706</v>
      </c>
      <c r="BY51" s="116">
        <v>1396</v>
      </c>
      <c r="BZ51" s="116">
        <f>市区町村別_歯科医療費!D49</f>
        <v>42898</v>
      </c>
    </row>
    <row r="52" spans="2:78" s="82" customFormat="1">
      <c r="B52" s="614"/>
      <c r="C52" s="647"/>
      <c r="D52" s="604"/>
      <c r="E52" s="253" t="s">
        <v>154</v>
      </c>
      <c r="F52" s="137">
        <v>9</v>
      </c>
      <c r="G52" s="146">
        <v>3</v>
      </c>
      <c r="H52" s="146">
        <v>254210</v>
      </c>
      <c r="I52" s="147">
        <f t="shared" ref="I52:I61" si="51">IFERROR(G52/$D$51,"-")</f>
        <v>0.15</v>
      </c>
      <c r="J52" s="147">
        <f t="shared" si="3"/>
        <v>0.33333333333333331</v>
      </c>
      <c r="K52" s="173">
        <f t="shared" si="4"/>
        <v>84736.666666666672</v>
      </c>
      <c r="L52" s="604"/>
      <c r="M52" s="253" t="s">
        <v>154</v>
      </c>
      <c r="N52" s="137">
        <v>21</v>
      </c>
      <c r="O52" s="146">
        <v>13</v>
      </c>
      <c r="P52" s="146">
        <v>1079130</v>
      </c>
      <c r="Q52" s="147">
        <f t="shared" ref="Q52:Q61" si="52">IFERROR(O52/$L$51,"-")</f>
        <v>0.19696969696969696</v>
      </c>
      <c r="R52" s="147">
        <f t="shared" si="5"/>
        <v>0.61904761904761907</v>
      </c>
      <c r="S52" s="141">
        <f t="shared" si="6"/>
        <v>83010</v>
      </c>
      <c r="T52" s="604"/>
      <c r="U52" s="253" t="s">
        <v>154</v>
      </c>
      <c r="V52" s="137">
        <v>1369</v>
      </c>
      <c r="W52" s="146">
        <v>826</v>
      </c>
      <c r="X52" s="146">
        <v>61501230</v>
      </c>
      <c r="Y52" s="147">
        <f t="shared" ref="Y52:Y61" si="53">IFERROR(W52/$T$51,"-")</f>
        <v>0.28009494743981012</v>
      </c>
      <c r="Z52" s="147">
        <f t="shared" si="8"/>
        <v>0.60336011687363034</v>
      </c>
      <c r="AA52" s="146">
        <f t="shared" si="9"/>
        <v>74456.694915254237</v>
      </c>
      <c r="AB52" s="604"/>
      <c r="AC52" s="253" t="s">
        <v>154</v>
      </c>
      <c r="AD52" s="137">
        <v>1190</v>
      </c>
      <c r="AE52" s="146">
        <v>761</v>
      </c>
      <c r="AF52" s="146">
        <v>59495600</v>
      </c>
      <c r="AG52" s="147">
        <f t="shared" ref="AG52:AG61" si="54">IFERROR(AE52/$AB$51,"-")</f>
        <v>0.29519006982156709</v>
      </c>
      <c r="AH52" s="147">
        <f t="shared" si="11"/>
        <v>0.63949579831932768</v>
      </c>
      <c r="AI52" s="141">
        <f t="shared" si="12"/>
        <v>78180.814717476998</v>
      </c>
      <c r="AJ52" s="604"/>
      <c r="AK52" s="253" t="s">
        <v>154</v>
      </c>
      <c r="AL52" s="137">
        <v>793</v>
      </c>
      <c r="AM52" s="146">
        <v>423</v>
      </c>
      <c r="AN52" s="146">
        <v>34313850</v>
      </c>
      <c r="AO52" s="147">
        <f t="shared" ref="AO52:AO61" si="55">IFERROR(AM52/$AJ$51,"-")</f>
        <v>0.22717508055853922</v>
      </c>
      <c r="AP52" s="147">
        <f t="shared" si="14"/>
        <v>0.53341740226986134</v>
      </c>
      <c r="AQ52" s="141">
        <f t="shared" si="15"/>
        <v>81120.212765957447</v>
      </c>
      <c r="AR52" s="604"/>
      <c r="AS52" s="253" t="s">
        <v>154</v>
      </c>
      <c r="AT52" s="137">
        <v>300</v>
      </c>
      <c r="AU52" s="146">
        <v>143</v>
      </c>
      <c r="AV52" s="146">
        <v>12528530</v>
      </c>
      <c r="AW52" s="147">
        <f t="shared" ref="AW52:AW61" si="56">IFERROR(AU52/$AR$51,"-")</f>
        <v>0.1535982814178303</v>
      </c>
      <c r="AX52" s="147">
        <f t="shared" si="17"/>
        <v>0.47666666666666668</v>
      </c>
      <c r="AY52" s="146">
        <f t="shared" si="18"/>
        <v>87612.097902097899</v>
      </c>
      <c r="AZ52" s="604"/>
      <c r="BA52" s="253" t="s">
        <v>154</v>
      </c>
      <c r="BB52" s="137">
        <v>93</v>
      </c>
      <c r="BC52" s="146">
        <v>49</v>
      </c>
      <c r="BD52" s="146">
        <v>5287180</v>
      </c>
      <c r="BE52" s="147">
        <f t="shared" ref="BE52:BE61" si="57">IFERROR(BC52/$AZ$51,"-")</f>
        <v>0.11778846153846154</v>
      </c>
      <c r="BF52" s="147">
        <f t="shared" si="20"/>
        <v>0.5268817204301075</v>
      </c>
      <c r="BG52" s="173">
        <f t="shared" si="21"/>
        <v>107901.63265306123</v>
      </c>
      <c r="BH52" s="604"/>
      <c r="BI52" s="253" t="s">
        <v>154</v>
      </c>
      <c r="BJ52" s="137">
        <f t="shared" si="22"/>
        <v>3775</v>
      </c>
      <c r="BK52" s="146">
        <f t="shared" si="0"/>
        <v>2218</v>
      </c>
      <c r="BL52" s="146">
        <f t="shared" si="1"/>
        <v>174459730</v>
      </c>
      <c r="BM52" s="147">
        <f t="shared" ref="BM52:BM61" si="58">IFERROR(BK52/$BH$51,"-")</f>
        <v>0.25141691226479257</v>
      </c>
      <c r="BN52" s="147">
        <f t="shared" si="25"/>
        <v>0.58754966887417215</v>
      </c>
      <c r="BO52" s="146">
        <f t="shared" si="26"/>
        <v>78656.325518485115</v>
      </c>
      <c r="BP52" s="204"/>
      <c r="BR52" s="216" t="s">
        <v>48</v>
      </c>
      <c r="BS52" s="116">
        <v>69</v>
      </c>
      <c r="BT52" s="116">
        <v>182</v>
      </c>
      <c r="BU52" s="116">
        <v>5086</v>
      </c>
      <c r="BV52" s="116">
        <v>4629</v>
      </c>
      <c r="BW52" s="116">
        <v>3030</v>
      </c>
      <c r="BX52" s="116">
        <v>1437</v>
      </c>
      <c r="BY52" s="116">
        <v>487</v>
      </c>
      <c r="BZ52" s="116">
        <f>市区町村別_歯科医療費!D50</f>
        <v>14920</v>
      </c>
    </row>
    <row r="53" spans="2:78" s="82" customFormat="1">
      <c r="B53" s="614"/>
      <c r="C53" s="647"/>
      <c r="D53" s="604"/>
      <c r="E53" s="254" t="s">
        <v>114</v>
      </c>
      <c r="F53" s="137">
        <v>14</v>
      </c>
      <c r="G53" s="146">
        <v>7</v>
      </c>
      <c r="H53" s="146">
        <v>509430</v>
      </c>
      <c r="I53" s="147">
        <f t="shared" si="51"/>
        <v>0.35</v>
      </c>
      <c r="J53" s="147">
        <f t="shared" si="3"/>
        <v>0.5</v>
      </c>
      <c r="K53" s="173">
        <f t="shared" si="4"/>
        <v>72775.71428571429</v>
      </c>
      <c r="L53" s="604"/>
      <c r="M53" s="254" t="s">
        <v>114</v>
      </c>
      <c r="N53" s="137">
        <v>36</v>
      </c>
      <c r="O53" s="146">
        <v>21</v>
      </c>
      <c r="P53" s="146">
        <v>1907310</v>
      </c>
      <c r="Q53" s="147">
        <f t="shared" si="52"/>
        <v>0.31818181818181818</v>
      </c>
      <c r="R53" s="147">
        <f t="shared" si="5"/>
        <v>0.58333333333333337</v>
      </c>
      <c r="S53" s="141">
        <f t="shared" si="6"/>
        <v>90824.28571428571</v>
      </c>
      <c r="T53" s="604"/>
      <c r="U53" s="254" t="s">
        <v>114</v>
      </c>
      <c r="V53" s="137">
        <v>1643</v>
      </c>
      <c r="W53" s="146">
        <v>973</v>
      </c>
      <c r="X53" s="146">
        <v>74667370</v>
      </c>
      <c r="Y53" s="147">
        <f t="shared" si="53"/>
        <v>0.32994235334011529</v>
      </c>
      <c r="Z53" s="147">
        <f t="shared" si="8"/>
        <v>0.59220937309799149</v>
      </c>
      <c r="AA53" s="146">
        <f t="shared" si="9"/>
        <v>76739.331963001023</v>
      </c>
      <c r="AB53" s="604"/>
      <c r="AC53" s="254" t="s">
        <v>114</v>
      </c>
      <c r="AD53" s="137">
        <v>1550</v>
      </c>
      <c r="AE53" s="146">
        <v>934</v>
      </c>
      <c r="AF53" s="146">
        <v>73995470</v>
      </c>
      <c r="AG53" s="147">
        <f t="shared" si="54"/>
        <v>0.36229635376260666</v>
      </c>
      <c r="AH53" s="147">
        <f t="shared" si="11"/>
        <v>0.60258064516129028</v>
      </c>
      <c r="AI53" s="141">
        <f t="shared" si="12"/>
        <v>79224.271948608133</v>
      </c>
      <c r="AJ53" s="604"/>
      <c r="AK53" s="254" t="s">
        <v>114</v>
      </c>
      <c r="AL53" s="137">
        <v>1151</v>
      </c>
      <c r="AM53" s="146">
        <v>603</v>
      </c>
      <c r="AN53" s="146">
        <v>52665370</v>
      </c>
      <c r="AO53" s="147">
        <f t="shared" si="55"/>
        <v>0.32384532760472612</v>
      </c>
      <c r="AP53" s="147">
        <f t="shared" si="14"/>
        <v>0.52389226759339702</v>
      </c>
      <c r="AQ53" s="141">
        <f t="shared" si="15"/>
        <v>87338.922056384748</v>
      </c>
      <c r="AR53" s="604"/>
      <c r="AS53" s="254" t="s">
        <v>114</v>
      </c>
      <c r="AT53" s="137">
        <v>543</v>
      </c>
      <c r="AU53" s="146">
        <v>263</v>
      </c>
      <c r="AV53" s="146">
        <v>22719010</v>
      </c>
      <c r="AW53" s="147">
        <f t="shared" si="56"/>
        <v>0.28249194414607948</v>
      </c>
      <c r="AX53" s="147">
        <f t="shared" si="17"/>
        <v>0.48434622467771637</v>
      </c>
      <c r="AY53" s="146">
        <f t="shared" si="18"/>
        <v>86384.068441064635</v>
      </c>
      <c r="AZ53" s="604"/>
      <c r="BA53" s="254" t="s">
        <v>114</v>
      </c>
      <c r="BB53" s="137">
        <v>208</v>
      </c>
      <c r="BC53" s="146">
        <v>98</v>
      </c>
      <c r="BD53" s="146">
        <v>9914370</v>
      </c>
      <c r="BE53" s="147">
        <f t="shared" si="57"/>
        <v>0.23557692307692307</v>
      </c>
      <c r="BF53" s="147">
        <f t="shared" si="20"/>
        <v>0.47115384615384615</v>
      </c>
      <c r="BG53" s="173">
        <f t="shared" si="21"/>
        <v>101167.04081632652</v>
      </c>
      <c r="BH53" s="604"/>
      <c r="BI53" s="254" t="s">
        <v>114</v>
      </c>
      <c r="BJ53" s="137">
        <f t="shared" si="22"/>
        <v>5145</v>
      </c>
      <c r="BK53" s="146">
        <f t="shared" si="0"/>
        <v>2899</v>
      </c>
      <c r="BL53" s="146">
        <f t="shared" si="1"/>
        <v>236378330</v>
      </c>
      <c r="BM53" s="147">
        <f t="shared" si="58"/>
        <v>0.32861029245069145</v>
      </c>
      <c r="BN53" s="147">
        <f t="shared" si="25"/>
        <v>0.56345966958211857</v>
      </c>
      <c r="BO53" s="146">
        <f t="shared" si="26"/>
        <v>81537.885477750955</v>
      </c>
      <c r="BP53" s="204"/>
      <c r="BR53" s="216" t="s">
        <v>26</v>
      </c>
      <c r="BS53" s="116">
        <v>39</v>
      </c>
      <c r="BT53" s="116">
        <v>193</v>
      </c>
      <c r="BU53" s="116">
        <v>6641</v>
      </c>
      <c r="BV53" s="116">
        <v>5756</v>
      </c>
      <c r="BW53" s="116">
        <v>3822</v>
      </c>
      <c r="BX53" s="116">
        <v>1856</v>
      </c>
      <c r="BY53" s="116">
        <v>759</v>
      </c>
      <c r="BZ53" s="116">
        <f>市区町村別_歯科医療費!D51</f>
        <v>19066</v>
      </c>
    </row>
    <row r="54" spans="2:78" s="82" customFormat="1">
      <c r="B54" s="614"/>
      <c r="C54" s="647"/>
      <c r="D54" s="604"/>
      <c r="E54" s="254" t="s">
        <v>123</v>
      </c>
      <c r="F54" s="137">
        <v>4</v>
      </c>
      <c r="G54" s="146">
        <v>1</v>
      </c>
      <c r="H54" s="146">
        <v>187420</v>
      </c>
      <c r="I54" s="147">
        <f t="shared" si="51"/>
        <v>0.05</v>
      </c>
      <c r="J54" s="147">
        <f t="shared" si="3"/>
        <v>0.25</v>
      </c>
      <c r="K54" s="173">
        <f t="shared" si="4"/>
        <v>187420</v>
      </c>
      <c r="L54" s="604"/>
      <c r="M54" s="254" t="s">
        <v>123</v>
      </c>
      <c r="N54" s="137">
        <v>11</v>
      </c>
      <c r="O54" s="146">
        <v>6</v>
      </c>
      <c r="P54" s="146">
        <v>439600</v>
      </c>
      <c r="Q54" s="147">
        <f t="shared" si="52"/>
        <v>9.0909090909090912E-2</v>
      </c>
      <c r="R54" s="147">
        <f t="shared" si="5"/>
        <v>0.54545454545454541</v>
      </c>
      <c r="S54" s="141">
        <f t="shared" si="6"/>
        <v>73266.666666666672</v>
      </c>
      <c r="T54" s="604"/>
      <c r="U54" s="254" t="s">
        <v>123</v>
      </c>
      <c r="V54" s="137">
        <v>647</v>
      </c>
      <c r="W54" s="146">
        <v>380</v>
      </c>
      <c r="X54" s="146">
        <v>31047350</v>
      </c>
      <c r="Y54" s="147">
        <f t="shared" si="53"/>
        <v>0.12885723974228552</v>
      </c>
      <c r="Z54" s="147">
        <f t="shared" si="8"/>
        <v>0.5873261205564142</v>
      </c>
      <c r="AA54" s="146">
        <f t="shared" si="9"/>
        <v>81703.552631578947</v>
      </c>
      <c r="AB54" s="604"/>
      <c r="AC54" s="254" t="s">
        <v>123</v>
      </c>
      <c r="AD54" s="137">
        <v>708</v>
      </c>
      <c r="AE54" s="146">
        <v>419</v>
      </c>
      <c r="AF54" s="146">
        <v>32896400</v>
      </c>
      <c r="AG54" s="147">
        <f t="shared" si="54"/>
        <v>0.16252909231962762</v>
      </c>
      <c r="AH54" s="147">
        <f t="shared" si="11"/>
        <v>0.59180790960451979</v>
      </c>
      <c r="AI54" s="141">
        <f t="shared" si="12"/>
        <v>78511.69451073985</v>
      </c>
      <c r="AJ54" s="604"/>
      <c r="AK54" s="254" t="s">
        <v>123</v>
      </c>
      <c r="AL54" s="137">
        <v>513</v>
      </c>
      <c r="AM54" s="146">
        <v>270</v>
      </c>
      <c r="AN54" s="146">
        <v>23319060</v>
      </c>
      <c r="AO54" s="147">
        <f t="shared" si="55"/>
        <v>0.14500537056928034</v>
      </c>
      <c r="AP54" s="147">
        <f t="shared" si="14"/>
        <v>0.52631578947368418</v>
      </c>
      <c r="AQ54" s="141">
        <f t="shared" si="15"/>
        <v>86366.888888888891</v>
      </c>
      <c r="AR54" s="604"/>
      <c r="AS54" s="254" t="s">
        <v>123</v>
      </c>
      <c r="AT54" s="137">
        <v>253</v>
      </c>
      <c r="AU54" s="146">
        <v>124</v>
      </c>
      <c r="AV54" s="146">
        <v>10488060</v>
      </c>
      <c r="AW54" s="147">
        <f t="shared" si="56"/>
        <v>0.13319011815252416</v>
      </c>
      <c r="AX54" s="147">
        <f t="shared" si="17"/>
        <v>0.49011857707509882</v>
      </c>
      <c r="AY54" s="146">
        <f t="shared" si="18"/>
        <v>84581.129032258061</v>
      </c>
      <c r="AZ54" s="604"/>
      <c r="BA54" s="254" t="s">
        <v>123</v>
      </c>
      <c r="BB54" s="137">
        <v>108</v>
      </c>
      <c r="BC54" s="146">
        <v>48</v>
      </c>
      <c r="BD54" s="146">
        <v>5535290</v>
      </c>
      <c r="BE54" s="147">
        <f t="shared" si="57"/>
        <v>0.11538461538461539</v>
      </c>
      <c r="BF54" s="147">
        <f t="shared" si="20"/>
        <v>0.44444444444444442</v>
      </c>
      <c r="BG54" s="173">
        <f t="shared" si="21"/>
        <v>115318.54166666667</v>
      </c>
      <c r="BH54" s="604"/>
      <c r="BI54" s="254" t="s">
        <v>123</v>
      </c>
      <c r="BJ54" s="137">
        <f t="shared" si="22"/>
        <v>2244</v>
      </c>
      <c r="BK54" s="146">
        <f t="shared" si="0"/>
        <v>1248</v>
      </c>
      <c r="BL54" s="146">
        <f t="shared" si="1"/>
        <v>103913180</v>
      </c>
      <c r="BM54" s="147">
        <f t="shared" si="58"/>
        <v>0.1414645205168896</v>
      </c>
      <c r="BN54" s="147">
        <f t="shared" si="25"/>
        <v>0.55614973262032086</v>
      </c>
      <c r="BO54" s="146">
        <f t="shared" si="26"/>
        <v>83263.766025641031</v>
      </c>
      <c r="BP54" s="204"/>
      <c r="BR54" s="216" t="s">
        <v>16</v>
      </c>
      <c r="BS54" s="116">
        <v>39</v>
      </c>
      <c r="BT54" s="116">
        <v>205</v>
      </c>
      <c r="BU54" s="116">
        <v>14737</v>
      </c>
      <c r="BV54" s="116">
        <v>12457</v>
      </c>
      <c r="BW54" s="116">
        <v>7205</v>
      </c>
      <c r="BX54" s="116">
        <v>2993</v>
      </c>
      <c r="BY54" s="116">
        <v>1039</v>
      </c>
      <c r="BZ54" s="116">
        <f>市区町村別_歯科医療費!D52</f>
        <v>38675</v>
      </c>
    </row>
    <row r="55" spans="2:78" s="82" customFormat="1">
      <c r="B55" s="614"/>
      <c r="C55" s="647"/>
      <c r="D55" s="604"/>
      <c r="E55" s="254" t="s">
        <v>137</v>
      </c>
      <c r="F55" s="137">
        <v>7</v>
      </c>
      <c r="G55" s="146">
        <v>2</v>
      </c>
      <c r="H55" s="146">
        <v>214980</v>
      </c>
      <c r="I55" s="147">
        <f t="shared" si="51"/>
        <v>0.1</v>
      </c>
      <c r="J55" s="147">
        <f t="shared" si="3"/>
        <v>0.2857142857142857</v>
      </c>
      <c r="K55" s="173">
        <f t="shared" si="4"/>
        <v>107490</v>
      </c>
      <c r="L55" s="604"/>
      <c r="M55" s="254" t="s">
        <v>137</v>
      </c>
      <c r="N55" s="137">
        <v>17</v>
      </c>
      <c r="O55" s="146">
        <v>9</v>
      </c>
      <c r="P55" s="146">
        <v>747390</v>
      </c>
      <c r="Q55" s="147">
        <f t="shared" si="52"/>
        <v>0.13636363636363635</v>
      </c>
      <c r="R55" s="147">
        <f t="shared" si="5"/>
        <v>0.52941176470588236</v>
      </c>
      <c r="S55" s="141">
        <f t="shared" si="6"/>
        <v>83043.333333333328</v>
      </c>
      <c r="T55" s="604"/>
      <c r="U55" s="254" t="s">
        <v>137</v>
      </c>
      <c r="V55" s="137">
        <v>600</v>
      </c>
      <c r="W55" s="146">
        <v>386</v>
      </c>
      <c r="X55" s="146">
        <v>32857600</v>
      </c>
      <c r="Y55" s="147">
        <f t="shared" si="53"/>
        <v>0.13089182773821634</v>
      </c>
      <c r="Z55" s="147">
        <f t="shared" si="8"/>
        <v>0.64333333333333331</v>
      </c>
      <c r="AA55" s="146">
        <f t="shared" si="9"/>
        <v>85123.316062176164</v>
      </c>
      <c r="AB55" s="604"/>
      <c r="AC55" s="254" t="s">
        <v>137</v>
      </c>
      <c r="AD55" s="137">
        <v>664</v>
      </c>
      <c r="AE55" s="146">
        <v>414</v>
      </c>
      <c r="AF55" s="146">
        <v>33435890</v>
      </c>
      <c r="AG55" s="147">
        <f t="shared" si="54"/>
        <v>0.16058960434445307</v>
      </c>
      <c r="AH55" s="147">
        <f t="shared" si="11"/>
        <v>0.62349397590361444</v>
      </c>
      <c r="AI55" s="141">
        <f t="shared" si="12"/>
        <v>80763.019323671499</v>
      </c>
      <c r="AJ55" s="604"/>
      <c r="AK55" s="254" t="s">
        <v>137</v>
      </c>
      <c r="AL55" s="137">
        <v>556</v>
      </c>
      <c r="AM55" s="146">
        <v>312</v>
      </c>
      <c r="AN55" s="146">
        <v>28371630</v>
      </c>
      <c r="AO55" s="147">
        <f t="shared" si="55"/>
        <v>0.16756176154672395</v>
      </c>
      <c r="AP55" s="147">
        <f t="shared" si="14"/>
        <v>0.5611510791366906</v>
      </c>
      <c r="AQ55" s="141">
        <f t="shared" si="15"/>
        <v>90934.711538461532</v>
      </c>
      <c r="AR55" s="604"/>
      <c r="AS55" s="254" t="s">
        <v>137</v>
      </c>
      <c r="AT55" s="137">
        <v>235</v>
      </c>
      <c r="AU55" s="146">
        <v>113</v>
      </c>
      <c r="AV55" s="146">
        <v>10774490</v>
      </c>
      <c r="AW55" s="147">
        <f t="shared" si="56"/>
        <v>0.12137486573576799</v>
      </c>
      <c r="AX55" s="147">
        <f t="shared" si="17"/>
        <v>0.48085106382978721</v>
      </c>
      <c r="AY55" s="146">
        <f t="shared" si="18"/>
        <v>95349.469026548672</v>
      </c>
      <c r="AZ55" s="604"/>
      <c r="BA55" s="254" t="s">
        <v>137</v>
      </c>
      <c r="BB55" s="137">
        <v>110</v>
      </c>
      <c r="BC55" s="146">
        <v>46</v>
      </c>
      <c r="BD55" s="146">
        <v>4155530</v>
      </c>
      <c r="BE55" s="147">
        <f t="shared" si="57"/>
        <v>0.11057692307692307</v>
      </c>
      <c r="BF55" s="147">
        <f t="shared" si="20"/>
        <v>0.41818181818181815</v>
      </c>
      <c r="BG55" s="173">
        <f t="shared" si="21"/>
        <v>90337.608695652176</v>
      </c>
      <c r="BH55" s="604"/>
      <c r="BI55" s="254" t="s">
        <v>137</v>
      </c>
      <c r="BJ55" s="137">
        <f t="shared" si="22"/>
        <v>2189</v>
      </c>
      <c r="BK55" s="146">
        <f t="shared" si="0"/>
        <v>1282</v>
      </c>
      <c r="BL55" s="146">
        <f t="shared" si="1"/>
        <v>110557510</v>
      </c>
      <c r="BM55" s="147">
        <f t="shared" si="58"/>
        <v>0.14531852187712538</v>
      </c>
      <c r="BN55" s="147">
        <f t="shared" si="25"/>
        <v>0.58565555047967111</v>
      </c>
      <c r="BO55" s="146">
        <f t="shared" si="26"/>
        <v>86238.307332293291</v>
      </c>
      <c r="BP55" s="204"/>
      <c r="BR55" s="216" t="s">
        <v>27</v>
      </c>
      <c r="BS55" s="116">
        <v>15</v>
      </c>
      <c r="BT55" s="116">
        <v>98</v>
      </c>
      <c r="BU55" s="116">
        <v>7622</v>
      </c>
      <c r="BV55" s="116">
        <v>6235</v>
      </c>
      <c r="BW55" s="116">
        <v>3938</v>
      </c>
      <c r="BX55" s="116">
        <v>2061</v>
      </c>
      <c r="BY55" s="116">
        <v>790</v>
      </c>
      <c r="BZ55" s="116">
        <f>市区町村別_歯科医療費!D53</f>
        <v>20759</v>
      </c>
    </row>
    <row r="56" spans="2:78" s="82" customFormat="1">
      <c r="B56" s="614"/>
      <c r="C56" s="647"/>
      <c r="D56" s="604"/>
      <c r="E56" s="254" t="s">
        <v>138</v>
      </c>
      <c r="F56" s="137">
        <v>6</v>
      </c>
      <c r="G56" s="146">
        <v>3</v>
      </c>
      <c r="H56" s="146">
        <v>335590</v>
      </c>
      <c r="I56" s="147">
        <f t="shared" si="51"/>
        <v>0.15</v>
      </c>
      <c r="J56" s="147">
        <f t="shared" si="3"/>
        <v>0.5</v>
      </c>
      <c r="K56" s="173">
        <f t="shared" si="4"/>
        <v>111863.33333333333</v>
      </c>
      <c r="L56" s="604"/>
      <c r="M56" s="254" t="s">
        <v>138</v>
      </c>
      <c r="N56" s="137">
        <v>9</v>
      </c>
      <c r="O56" s="146">
        <v>4</v>
      </c>
      <c r="P56" s="146">
        <v>299260</v>
      </c>
      <c r="Q56" s="147">
        <f t="shared" si="52"/>
        <v>6.0606060606060608E-2</v>
      </c>
      <c r="R56" s="147">
        <f t="shared" si="5"/>
        <v>0.44444444444444442</v>
      </c>
      <c r="S56" s="141">
        <f t="shared" si="6"/>
        <v>74815</v>
      </c>
      <c r="T56" s="604"/>
      <c r="U56" s="254" t="s">
        <v>138</v>
      </c>
      <c r="V56" s="137">
        <v>399</v>
      </c>
      <c r="W56" s="146">
        <v>267</v>
      </c>
      <c r="X56" s="146">
        <v>20063700</v>
      </c>
      <c r="Y56" s="147">
        <f t="shared" si="53"/>
        <v>9.0539165818921671E-2</v>
      </c>
      <c r="Z56" s="147">
        <f t="shared" si="8"/>
        <v>0.66917293233082709</v>
      </c>
      <c r="AA56" s="146">
        <f t="shared" si="9"/>
        <v>75144.943820224726</v>
      </c>
      <c r="AB56" s="604"/>
      <c r="AC56" s="254" t="s">
        <v>138</v>
      </c>
      <c r="AD56" s="137">
        <v>405</v>
      </c>
      <c r="AE56" s="146">
        <v>269</v>
      </c>
      <c r="AF56" s="146">
        <v>19885390</v>
      </c>
      <c r="AG56" s="147">
        <f t="shared" si="54"/>
        <v>0.104344453064391</v>
      </c>
      <c r="AH56" s="147">
        <f t="shared" si="11"/>
        <v>0.66419753086419753</v>
      </c>
      <c r="AI56" s="141">
        <f t="shared" si="12"/>
        <v>73923.382899628254</v>
      </c>
      <c r="AJ56" s="604"/>
      <c r="AK56" s="254" t="s">
        <v>138</v>
      </c>
      <c r="AL56" s="137">
        <v>268</v>
      </c>
      <c r="AM56" s="146">
        <v>155</v>
      </c>
      <c r="AN56" s="146">
        <v>12914450</v>
      </c>
      <c r="AO56" s="147">
        <f t="shared" si="55"/>
        <v>8.3243823845327608E-2</v>
      </c>
      <c r="AP56" s="147">
        <f t="shared" si="14"/>
        <v>0.57835820895522383</v>
      </c>
      <c r="AQ56" s="141">
        <f t="shared" si="15"/>
        <v>83319.032258064515</v>
      </c>
      <c r="AR56" s="604"/>
      <c r="AS56" s="254" t="s">
        <v>138</v>
      </c>
      <c r="AT56" s="137">
        <v>113</v>
      </c>
      <c r="AU56" s="146">
        <v>53</v>
      </c>
      <c r="AV56" s="146">
        <v>5136290</v>
      </c>
      <c r="AW56" s="147">
        <f t="shared" si="56"/>
        <v>5.6928034371643392E-2</v>
      </c>
      <c r="AX56" s="147">
        <f t="shared" si="17"/>
        <v>0.46902654867256638</v>
      </c>
      <c r="AY56" s="146">
        <f t="shared" si="18"/>
        <v>96911.132075471702</v>
      </c>
      <c r="AZ56" s="604"/>
      <c r="BA56" s="254" t="s">
        <v>138</v>
      </c>
      <c r="BB56" s="137">
        <v>33</v>
      </c>
      <c r="BC56" s="146">
        <v>18</v>
      </c>
      <c r="BD56" s="146">
        <v>2480000</v>
      </c>
      <c r="BE56" s="147">
        <f t="shared" si="57"/>
        <v>4.3269230769230768E-2</v>
      </c>
      <c r="BF56" s="147">
        <f t="shared" si="20"/>
        <v>0.54545454545454541</v>
      </c>
      <c r="BG56" s="173">
        <f t="shared" si="21"/>
        <v>137777.77777777778</v>
      </c>
      <c r="BH56" s="604"/>
      <c r="BI56" s="254" t="s">
        <v>138</v>
      </c>
      <c r="BJ56" s="137">
        <f t="shared" si="22"/>
        <v>1233</v>
      </c>
      <c r="BK56" s="146">
        <f t="shared" si="0"/>
        <v>769</v>
      </c>
      <c r="BL56" s="146">
        <f t="shared" si="1"/>
        <v>61114680</v>
      </c>
      <c r="BM56" s="147">
        <f t="shared" si="58"/>
        <v>8.716844253003854E-2</v>
      </c>
      <c r="BN56" s="147">
        <f t="shared" si="25"/>
        <v>0.62368207623682081</v>
      </c>
      <c r="BO56" s="146">
        <f t="shared" si="26"/>
        <v>79472.925877763322</v>
      </c>
      <c r="BP56" s="204"/>
      <c r="BR56" s="216" t="s">
        <v>28</v>
      </c>
      <c r="BS56" s="116">
        <v>10</v>
      </c>
      <c r="BT56" s="116">
        <v>52</v>
      </c>
      <c r="BU56" s="116">
        <v>7507</v>
      </c>
      <c r="BV56" s="116">
        <v>6966</v>
      </c>
      <c r="BW56" s="116">
        <v>4016</v>
      </c>
      <c r="BX56" s="116">
        <v>1771</v>
      </c>
      <c r="BY56" s="116">
        <v>636</v>
      </c>
      <c r="BZ56" s="116">
        <f>市区町村別_歯科医療費!D54</f>
        <v>20958</v>
      </c>
    </row>
    <row r="57" spans="2:78" s="82" customFormat="1">
      <c r="B57" s="614"/>
      <c r="C57" s="647"/>
      <c r="D57" s="604"/>
      <c r="E57" s="254" t="s">
        <v>139</v>
      </c>
      <c r="F57" s="137">
        <v>6</v>
      </c>
      <c r="G57" s="146">
        <v>3</v>
      </c>
      <c r="H57" s="146">
        <v>344130</v>
      </c>
      <c r="I57" s="147">
        <f t="shared" si="51"/>
        <v>0.15</v>
      </c>
      <c r="J57" s="147">
        <f t="shared" si="3"/>
        <v>0.5</v>
      </c>
      <c r="K57" s="173">
        <f t="shared" si="4"/>
        <v>114710</v>
      </c>
      <c r="L57" s="604"/>
      <c r="M57" s="254" t="s">
        <v>139</v>
      </c>
      <c r="N57" s="137">
        <v>15</v>
      </c>
      <c r="O57" s="146">
        <v>10</v>
      </c>
      <c r="P57" s="146">
        <v>854640</v>
      </c>
      <c r="Q57" s="147">
        <f t="shared" si="52"/>
        <v>0.15151515151515152</v>
      </c>
      <c r="R57" s="147">
        <f t="shared" si="5"/>
        <v>0.66666666666666663</v>
      </c>
      <c r="S57" s="141">
        <f t="shared" si="6"/>
        <v>85464</v>
      </c>
      <c r="T57" s="604"/>
      <c r="U57" s="254" t="s">
        <v>139</v>
      </c>
      <c r="V57" s="137">
        <v>206</v>
      </c>
      <c r="W57" s="146">
        <v>114</v>
      </c>
      <c r="X57" s="146">
        <v>10371810</v>
      </c>
      <c r="Y57" s="147">
        <f t="shared" si="53"/>
        <v>3.8657171922685654E-2</v>
      </c>
      <c r="Z57" s="147">
        <f t="shared" si="8"/>
        <v>0.55339805825242716</v>
      </c>
      <c r="AA57" s="146">
        <f t="shared" si="9"/>
        <v>90980.789473684214</v>
      </c>
      <c r="AB57" s="604"/>
      <c r="AC57" s="254" t="s">
        <v>139</v>
      </c>
      <c r="AD57" s="137">
        <v>228</v>
      </c>
      <c r="AE57" s="146">
        <v>129</v>
      </c>
      <c r="AF57" s="146">
        <v>10118800</v>
      </c>
      <c r="AG57" s="147">
        <f t="shared" si="54"/>
        <v>5.0038789759503488E-2</v>
      </c>
      <c r="AH57" s="147">
        <f t="shared" si="11"/>
        <v>0.56578947368421051</v>
      </c>
      <c r="AI57" s="141">
        <f t="shared" si="12"/>
        <v>78440.310077519374</v>
      </c>
      <c r="AJ57" s="604"/>
      <c r="AK57" s="254" t="s">
        <v>139</v>
      </c>
      <c r="AL57" s="137">
        <v>212</v>
      </c>
      <c r="AM57" s="146">
        <v>104</v>
      </c>
      <c r="AN57" s="146">
        <v>10792930</v>
      </c>
      <c r="AO57" s="147">
        <f t="shared" si="55"/>
        <v>5.5853920515574654E-2</v>
      </c>
      <c r="AP57" s="147">
        <f t="shared" si="14"/>
        <v>0.49056603773584906</v>
      </c>
      <c r="AQ57" s="141">
        <f t="shared" si="15"/>
        <v>103778.17307692308</v>
      </c>
      <c r="AR57" s="604"/>
      <c r="AS57" s="254" t="s">
        <v>139</v>
      </c>
      <c r="AT57" s="137">
        <v>116</v>
      </c>
      <c r="AU57" s="146">
        <v>54</v>
      </c>
      <c r="AV57" s="146">
        <v>4239870</v>
      </c>
      <c r="AW57" s="147">
        <f t="shared" si="56"/>
        <v>5.8002148227712137E-2</v>
      </c>
      <c r="AX57" s="147">
        <f t="shared" si="17"/>
        <v>0.46551724137931033</v>
      </c>
      <c r="AY57" s="146">
        <f t="shared" si="18"/>
        <v>78516.111111111109</v>
      </c>
      <c r="AZ57" s="604"/>
      <c r="BA57" s="254" t="s">
        <v>139</v>
      </c>
      <c r="BB57" s="137">
        <v>49</v>
      </c>
      <c r="BC57" s="146">
        <v>26</v>
      </c>
      <c r="BD57" s="146">
        <v>2813910</v>
      </c>
      <c r="BE57" s="147">
        <f t="shared" si="57"/>
        <v>6.25E-2</v>
      </c>
      <c r="BF57" s="147">
        <f t="shared" si="20"/>
        <v>0.53061224489795922</v>
      </c>
      <c r="BG57" s="173">
        <f t="shared" si="21"/>
        <v>108227.30769230769</v>
      </c>
      <c r="BH57" s="604"/>
      <c r="BI57" s="254" t="s">
        <v>139</v>
      </c>
      <c r="BJ57" s="137">
        <f t="shared" si="22"/>
        <v>832</v>
      </c>
      <c r="BK57" s="146">
        <f t="shared" si="0"/>
        <v>440</v>
      </c>
      <c r="BL57" s="146">
        <f t="shared" si="1"/>
        <v>39536090</v>
      </c>
      <c r="BM57" s="147">
        <f t="shared" si="58"/>
        <v>4.9875311720698257E-2</v>
      </c>
      <c r="BN57" s="147">
        <f t="shared" si="25"/>
        <v>0.52884615384615385</v>
      </c>
      <c r="BO57" s="146">
        <f t="shared" si="26"/>
        <v>89854.75</v>
      </c>
      <c r="BP57" s="204"/>
      <c r="BR57" s="216" t="s">
        <v>17</v>
      </c>
      <c r="BS57" s="116">
        <v>19</v>
      </c>
      <c r="BT57" s="116">
        <v>144</v>
      </c>
      <c r="BU57" s="116">
        <v>7033</v>
      </c>
      <c r="BV57" s="116">
        <v>6231</v>
      </c>
      <c r="BW57" s="116">
        <v>3441</v>
      </c>
      <c r="BX57" s="116">
        <v>1443</v>
      </c>
      <c r="BY57" s="116">
        <v>474</v>
      </c>
      <c r="BZ57" s="116">
        <f>市区町村別_歯科医療費!D55</f>
        <v>18785</v>
      </c>
    </row>
    <row r="58" spans="2:78" s="82" customFormat="1">
      <c r="B58" s="614"/>
      <c r="C58" s="647"/>
      <c r="D58" s="604"/>
      <c r="E58" s="254" t="s">
        <v>140</v>
      </c>
      <c r="F58" s="137">
        <v>1</v>
      </c>
      <c r="G58" s="146">
        <v>0</v>
      </c>
      <c r="H58" s="146">
        <v>0</v>
      </c>
      <c r="I58" s="147">
        <f t="shared" si="51"/>
        <v>0</v>
      </c>
      <c r="J58" s="147">
        <f t="shared" si="3"/>
        <v>0</v>
      </c>
      <c r="K58" s="173" t="str">
        <f t="shared" si="4"/>
        <v>-</v>
      </c>
      <c r="L58" s="604"/>
      <c r="M58" s="254" t="s">
        <v>140</v>
      </c>
      <c r="N58" s="137">
        <v>8</v>
      </c>
      <c r="O58" s="146">
        <v>6</v>
      </c>
      <c r="P58" s="146">
        <v>464720</v>
      </c>
      <c r="Q58" s="147">
        <f t="shared" si="52"/>
        <v>9.0909090909090912E-2</v>
      </c>
      <c r="R58" s="147">
        <f t="shared" si="5"/>
        <v>0.75</v>
      </c>
      <c r="S58" s="141">
        <f t="shared" si="6"/>
        <v>77453.333333333328</v>
      </c>
      <c r="T58" s="604"/>
      <c r="U58" s="254" t="s">
        <v>140</v>
      </c>
      <c r="V58" s="137">
        <v>131</v>
      </c>
      <c r="W58" s="146">
        <v>84</v>
      </c>
      <c r="X58" s="146">
        <v>5767230</v>
      </c>
      <c r="Y58" s="147">
        <f t="shared" si="53"/>
        <v>2.8484231943031537E-2</v>
      </c>
      <c r="Z58" s="147">
        <f t="shared" si="8"/>
        <v>0.64122137404580148</v>
      </c>
      <c r="AA58" s="146">
        <f t="shared" si="9"/>
        <v>68657.5</v>
      </c>
      <c r="AB58" s="604"/>
      <c r="AC58" s="254" t="s">
        <v>140</v>
      </c>
      <c r="AD58" s="137">
        <v>161</v>
      </c>
      <c r="AE58" s="146">
        <v>91</v>
      </c>
      <c r="AF58" s="146">
        <v>8154900</v>
      </c>
      <c r="AG58" s="147">
        <f t="shared" si="54"/>
        <v>3.5298681148176879E-2</v>
      </c>
      <c r="AH58" s="147">
        <f t="shared" si="11"/>
        <v>0.56521739130434778</v>
      </c>
      <c r="AI58" s="141">
        <f t="shared" si="12"/>
        <v>89614.28571428571</v>
      </c>
      <c r="AJ58" s="604"/>
      <c r="AK58" s="254" t="s">
        <v>140</v>
      </c>
      <c r="AL58" s="137">
        <v>139</v>
      </c>
      <c r="AM58" s="146">
        <v>77</v>
      </c>
      <c r="AN58" s="146">
        <v>7531290</v>
      </c>
      <c r="AO58" s="147">
        <f t="shared" si="55"/>
        <v>4.1353383458646614E-2</v>
      </c>
      <c r="AP58" s="147">
        <f t="shared" si="14"/>
        <v>0.5539568345323741</v>
      </c>
      <c r="AQ58" s="141">
        <f t="shared" si="15"/>
        <v>97808.961038961046</v>
      </c>
      <c r="AR58" s="604"/>
      <c r="AS58" s="254" t="s">
        <v>140</v>
      </c>
      <c r="AT58" s="137">
        <v>52</v>
      </c>
      <c r="AU58" s="146">
        <v>28</v>
      </c>
      <c r="AV58" s="146">
        <v>2405890</v>
      </c>
      <c r="AW58" s="147">
        <f t="shared" si="56"/>
        <v>3.007518796992481E-2</v>
      </c>
      <c r="AX58" s="147">
        <f t="shared" si="17"/>
        <v>0.53846153846153844</v>
      </c>
      <c r="AY58" s="146">
        <f t="shared" si="18"/>
        <v>85924.642857142855</v>
      </c>
      <c r="AZ58" s="604"/>
      <c r="BA58" s="254" t="s">
        <v>140</v>
      </c>
      <c r="BB58" s="137">
        <v>21</v>
      </c>
      <c r="BC58" s="146">
        <v>11</v>
      </c>
      <c r="BD58" s="146">
        <v>643400</v>
      </c>
      <c r="BE58" s="147">
        <f t="shared" si="57"/>
        <v>2.6442307692307692E-2</v>
      </c>
      <c r="BF58" s="147">
        <f t="shared" si="20"/>
        <v>0.52380952380952384</v>
      </c>
      <c r="BG58" s="173">
        <f t="shared" si="21"/>
        <v>58490.909090909088</v>
      </c>
      <c r="BH58" s="604"/>
      <c r="BI58" s="254" t="s">
        <v>140</v>
      </c>
      <c r="BJ58" s="137">
        <f t="shared" si="22"/>
        <v>513</v>
      </c>
      <c r="BK58" s="146">
        <f t="shared" si="0"/>
        <v>297</v>
      </c>
      <c r="BL58" s="146">
        <f t="shared" si="1"/>
        <v>24967430</v>
      </c>
      <c r="BM58" s="147">
        <f t="shared" si="58"/>
        <v>3.366583541147132E-2</v>
      </c>
      <c r="BN58" s="147">
        <f t="shared" si="25"/>
        <v>0.57894736842105265</v>
      </c>
      <c r="BO58" s="146">
        <f t="shared" si="26"/>
        <v>84065.420875420881</v>
      </c>
      <c r="BP58" s="204"/>
      <c r="BR58" s="216" t="s">
        <v>49</v>
      </c>
      <c r="BS58" s="116">
        <v>59</v>
      </c>
      <c r="BT58" s="116">
        <v>181</v>
      </c>
      <c r="BU58" s="116">
        <v>9349</v>
      </c>
      <c r="BV58" s="116">
        <v>7653</v>
      </c>
      <c r="BW58" s="116">
        <v>4730</v>
      </c>
      <c r="BX58" s="116">
        <v>2228</v>
      </c>
      <c r="BY58" s="116">
        <v>856</v>
      </c>
      <c r="BZ58" s="116">
        <f>市区町村別_歯科医療費!D56</f>
        <v>25056</v>
      </c>
    </row>
    <row r="59" spans="2:78" s="82" customFormat="1">
      <c r="B59" s="614"/>
      <c r="C59" s="647"/>
      <c r="D59" s="604"/>
      <c r="E59" s="254" t="s">
        <v>141</v>
      </c>
      <c r="F59" s="137">
        <v>8</v>
      </c>
      <c r="G59" s="146">
        <v>4</v>
      </c>
      <c r="H59" s="146">
        <v>367360</v>
      </c>
      <c r="I59" s="147">
        <f t="shared" si="51"/>
        <v>0.2</v>
      </c>
      <c r="J59" s="147">
        <f t="shared" si="3"/>
        <v>0.5</v>
      </c>
      <c r="K59" s="173">
        <f t="shared" si="4"/>
        <v>91840</v>
      </c>
      <c r="L59" s="604"/>
      <c r="M59" s="254" t="s">
        <v>141</v>
      </c>
      <c r="N59" s="137">
        <v>22</v>
      </c>
      <c r="O59" s="146">
        <v>16</v>
      </c>
      <c r="P59" s="146">
        <v>1046990</v>
      </c>
      <c r="Q59" s="147">
        <f t="shared" si="52"/>
        <v>0.24242424242424243</v>
      </c>
      <c r="R59" s="147">
        <f t="shared" si="5"/>
        <v>0.72727272727272729</v>
      </c>
      <c r="S59" s="141">
        <f t="shared" si="6"/>
        <v>65436.875</v>
      </c>
      <c r="T59" s="604"/>
      <c r="U59" s="254" t="s">
        <v>141</v>
      </c>
      <c r="V59" s="137">
        <v>1191</v>
      </c>
      <c r="W59" s="146">
        <v>757</v>
      </c>
      <c r="X59" s="146">
        <v>59974740</v>
      </c>
      <c r="Y59" s="147">
        <f t="shared" si="53"/>
        <v>0.25669718548660564</v>
      </c>
      <c r="Z59" s="147">
        <f t="shared" si="8"/>
        <v>0.63560033585222497</v>
      </c>
      <c r="AA59" s="146">
        <f t="shared" si="9"/>
        <v>79226.869220607667</v>
      </c>
      <c r="AB59" s="604"/>
      <c r="AC59" s="254" t="s">
        <v>141</v>
      </c>
      <c r="AD59" s="137">
        <v>1053</v>
      </c>
      <c r="AE59" s="146">
        <v>670</v>
      </c>
      <c r="AF59" s="146">
        <v>51603050</v>
      </c>
      <c r="AG59" s="147">
        <f t="shared" si="54"/>
        <v>0.25989138867339023</v>
      </c>
      <c r="AH59" s="147">
        <f t="shared" si="11"/>
        <v>0.63627730294396956</v>
      </c>
      <c r="AI59" s="141">
        <f t="shared" si="12"/>
        <v>77019.477611940296</v>
      </c>
      <c r="AJ59" s="604"/>
      <c r="AK59" s="254" t="s">
        <v>141</v>
      </c>
      <c r="AL59" s="137">
        <v>650</v>
      </c>
      <c r="AM59" s="146">
        <v>362</v>
      </c>
      <c r="AN59" s="146">
        <v>29550690</v>
      </c>
      <c r="AO59" s="147">
        <f t="shared" si="55"/>
        <v>0.19441460794844254</v>
      </c>
      <c r="AP59" s="147">
        <f t="shared" si="14"/>
        <v>0.55692307692307697</v>
      </c>
      <c r="AQ59" s="141">
        <f t="shared" si="15"/>
        <v>81631.740331491717</v>
      </c>
      <c r="AR59" s="604"/>
      <c r="AS59" s="254" t="s">
        <v>141</v>
      </c>
      <c r="AT59" s="137">
        <v>249</v>
      </c>
      <c r="AU59" s="146">
        <v>133</v>
      </c>
      <c r="AV59" s="146">
        <v>10322950</v>
      </c>
      <c r="AW59" s="147">
        <f t="shared" si="56"/>
        <v>0.14285714285714285</v>
      </c>
      <c r="AX59" s="147">
        <f t="shared" si="17"/>
        <v>0.53413654618473894</v>
      </c>
      <c r="AY59" s="146">
        <f t="shared" si="18"/>
        <v>77616.165413533832</v>
      </c>
      <c r="AZ59" s="604"/>
      <c r="BA59" s="254" t="s">
        <v>141</v>
      </c>
      <c r="BB59" s="137">
        <v>97</v>
      </c>
      <c r="BC59" s="146">
        <v>45</v>
      </c>
      <c r="BD59" s="146">
        <v>4565640</v>
      </c>
      <c r="BE59" s="147">
        <f t="shared" si="57"/>
        <v>0.10817307692307693</v>
      </c>
      <c r="BF59" s="147">
        <f t="shared" si="20"/>
        <v>0.46391752577319589</v>
      </c>
      <c r="BG59" s="173">
        <f t="shared" si="21"/>
        <v>101458.66666666667</v>
      </c>
      <c r="BH59" s="604"/>
      <c r="BI59" s="254" t="s">
        <v>141</v>
      </c>
      <c r="BJ59" s="137">
        <f t="shared" si="22"/>
        <v>3270</v>
      </c>
      <c r="BK59" s="146">
        <f t="shared" si="0"/>
        <v>1987</v>
      </c>
      <c r="BL59" s="146">
        <f t="shared" si="1"/>
        <v>157431420</v>
      </c>
      <c r="BM59" s="147">
        <f t="shared" si="58"/>
        <v>0.22523237361142598</v>
      </c>
      <c r="BN59" s="147">
        <f t="shared" si="25"/>
        <v>0.60764525993883789</v>
      </c>
      <c r="BO59" s="146">
        <f t="shared" si="26"/>
        <v>79230.709612481121</v>
      </c>
      <c r="BP59" s="204"/>
      <c r="BR59" s="216" t="s">
        <v>5</v>
      </c>
      <c r="BS59" s="116">
        <v>7</v>
      </c>
      <c r="BT59" s="116">
        <v>23</v>
      </c>
      <c r="BU59" s="116">
        <v>7375</v>
      </c>
      <c r="BV59" s="116">
        <v>6225</v>
      </c>
      <c r="BW59" s="116">
        <v>3913</v>
      </c>
      <c r="BX59" s="116">
        <v>2089</v>
      </c>
      <c r="BY59" s="116">
        <v>846</v>
      </c>
      <c r="BZ59" s="116">
        <f>市区町村別_歯科医療費!D57</f>
        <v>20478</v>
      </c>
    </row>
    <row r="60" spans="2:78" s="82" customFormat="1">
      <c r="B60" s="614"/>
      <c r="C60" s="647"/>
      <c r="D60" s="604"/>
      <c r="E60" s="254" t="s">
        <v>142</v>
      </c>
      <c r="F60" s="137">
        <v>0</v>
      </c>
      <c r="G60" s="146">
        <v>0</v>
      </c>
      <c r="H60" s="146">
        <v>0</v>
      </c>
      <c r="I60" s="147">
        <f t="shared" si="51"/>
        <v>0</v>
      </c>
      <c r="J60" s="147" t="str">
        <f t="shared" si="3"/>
        <v>-</v>
      </c>
      <c r="K60" s="173" t="str">
        <f t="shared" si="4"/>
        <v>-</v>
      </c>
      <c r="L60" s="604"/>
      <c r="M60" s="254" t="s">
        <v>142</v>
      </c>
      <c r="N60" s="137">
        <v>4</v>
      </c>
      <c r="O60" s="146">
        <v>3</v>
      </c>
      <c r="P60" s="146">
        <v>73480</v>
      </c>
      <c r="Q60" s="147">
        <f t="shared" si="52"/>
        <v>4.5454545454545456E-2</v>
      </c>
      <c r="R60" s="147">
        <f t="shared" si="5"/>
        <v>0.75</v>
      </c>
      <c r="S60" s="141">
        <f t="shared" si="6"/>
        <v>24493.333333333332</v>
      </c>
      <c r="T60" s="604"/>
      <c r="U60" s="254" t="s">
        <v>142</v>
      </c>
      <c r="V60" s="137">
        <v>177</v>
      </c>
      <c r="W60" s="146">
        <v>114</v>
      </c>
      <c r="X60" s="146">
        <v>9176130</v>
      </c>
      <c r="Y60" s="147">
        <f t="shared" si="53"/>
        <v>3.8657171922685654E-2</v>
      </c>
      <c r="Z60" s="147">
        <f t="shared" si="8"/>
        <v>0.64406779661016944</v>
      </c>
      <c r="AA60" s="146">
        <f t="shared" si="9"/>
        <v>80492.368421052626</v>
      </c>
      <c r="AB60" s="604"/>
      <c r="AC60" s="254" t="s">
        <v>142</v>
      </c>
      <c r="AD60" s="137">
        <v>203</v>
      </c>
      <c r="AE60" s="146">
        <v>136</v>
      </c>
      <c r="AF60" s="146">
        <v>11503080</v>
      </c>
      <c r="AG60" s="147">
        <f t="shared" si="54"/>
        <v>5.2754072924747868E-2</v>
      </c>
      <c r="AH60" s="147">
        <f t="shared" si="11"/>
        <v>0.66995073891625612</v>
      </c>
      <c r="AI60" s="141">
        <f t="shared" si="12"/>
        <v>84581.470588235301</v>
      </c>
      <c r="AJ60" s="604"/>
      <c r="AK60" s="254" t="s">
        <v>142</v>
      </c>
      <c r="AL60" s="137">
        <v>188</v>
      </c>
      <c r="AM60" s="146">
        <v>106</v>
      </c>
      <c r="AN60" s="146">
        <v>10299950</v>
      </c>
      <c r="AO60" s="147">
        <f t="shared" si="55"/>
        <v>5.6928034371643392E-2</v>
      </c>
      <c r="AP60" s="147">
        <f t="shared" si="14"/>
        <v>0.56382978723404253</v>
      </c>
      <c r="AQ60" s="141">
        <f t="shared" si="15"/>
        <v>97169.339622641506</v>
      </c>
      <c r="AR60" s="604"/>
      <c r="AS60" s="254" t="s">
        <v>142</v>
      </c>
      <c r="AT60" s="137">
        <v>115</v>
      </c>
      <c r="AU60" s="146">
        <v>51</v>
      </c>
      <c r="AV60" s="146">
        <v>4327360</v>
      </c>
      <c r="AW60" s="147">
        <f t="shared" si="56"/>
        <v>5.4779806659505909E-2</v>
      </c>
      <c r="AX60" s="147">
        <f t="shared" si="17"/>
        <v>0.44347826086956521</v>
      </c>
      <c r="AY60" s="146">
        <f t="shared" si="18"/>
        <v>84850.196078431371</v>
      </c>
      <c r="AZ60" s="604"/>
      <c r="BA60" s="254" t="s">
        <v>142</v>
      </c>
      <c r="BB60" s="137">
        <v>51</v>
      </c>
      <c r="BC60" s="146">
        <v>23</v>
      </c>
      <c r="BD60" s="146">
        <v>2112650</v>
      </c>
      <c r="BE60" s="147">
        <f t="shared" si="57"/>
        <v>5.5288461538461536E-2</v>
      </c>
      <c r="BF60" s="147">
        <f t="shared" si="20"/>
        <v>0.45098039215686275</v>
      </c>
      <c r="BG60" s="173">
        <f t="shared" si="21"/>
        <v>91854.34782608696</v>
      </c>
      <c r="BH60" s="604"/>
      <c r="BI60" s="254" t="s">
        <v>142</v>
      </c>
      <c r="BJ60" s="137">
        <f t="shared" si="22"/>
        <v>738</v>
      </c>
      <c r="BK60" s="146">
        <f t="shared" si="0"/>
        <v>433</v>
      </c>
      <c r="BL60" s="146">
        <f t="shared" si="1"/>
        <v>37492650</v>
      </c>
      <c r="BM60" s="147">
        <f t="shared" si="58"/>
        <v>4.9081840852414418E-2</v>
      </c>
      <c r="BN60" s="147">
        <f t="shared" si="25"/>
        <v>0.58672086720867211</v>
      </c>
      <c r="BO60" s="146">
        <f t="shared" si="26"/>
        <v>86588.106235565821</v>
      </c>
      <c r="BP60" s="204"/>
      <c r="BR60" s="216" t="s">
        <v>23</v>
      </c>
      <c r="BS60" s="116">
        <v>34</v>
      </c>
      <c r="BT60" s="116">
        <v>76</v>
      </c>
      <c r="BU60" s="116">
        <v>4078</v>
      </c>
      <c r="BV60" s="116">
        <v>3611</v>
      </c>
      <c r="BW60" s="116">
        <v>2217</v>
      </c>
      <c r="BX60" s="116">
        <v>992</v>
      </c>
      <c r="BY60" s="116">
        <v>395</v>
      </c>
      <c r="BZ60" s="116">
        <f>市区町村別_歯科医療費!D58</f>
        <v>11403</v>
      </c>
    </row>
    <row r="61" spans="2:78" s="82" customFormat="1">
      <c r="B61" s="614"/>
      <c r="C61" s="647"/>
      <c r="D61" s="604"/>
      <c r="E61" s="251" t="s">
        <v>135</v>
      </c>
      <c r="F61" s="137">
        <v>3</v>
      </c>
      <c r="G61" s="146">
        <v>2</v>
      </c>
      <c r="H61" s="146">
        <v>118030</v>
      </c>
      <c r="I61" s="147">
        <f t="shared" si="51"/>
        <v>0.1</v>
      </c>
      <c r="J61" s="147">
        <f t="shared" si="3"/>
        <v>0.66666666666666663</v>
      </c>
      <c r="K61" s="173">
        <f t="shared" si="4"/>
        <v>59015</v>
      </c>
      <c r="L61" s="604"/>
      <c r="M61" s="255" t="s">
        <v>135</v>
      </c>
      <c r="N61" s="137">
        <v>5</v>
      </c>
      <c r="O61" s="146">
        <v>2</v>
      </c>
      <c r="P61" s="146">
        <v>41880</v>
      </c>
      <c r="Q61" s="147">
        <f t="shared" si="52"/>
        <v>3.0303030303030304E-2</v>
      </c>
      <c r="R61" s="147">
        <f t="shared" si="5"/>
        <v>0.4</v>
      </c>
      <c r="S61" s="141">
        <f t="shared" si="6"/>
        <v>20940</v>
      </c>
      <c r="T61" s="604"/>
      <c r="U61" s="255" t="s">
        <v>135</v>
      </c>
      <c r="V61" s="137">
        <v>226</v>
      </c>
      <c r="W61" s="146">
        <v>109</v>
      </c>
      <c r="X61" s="146">
        <v>7135690</v>
      </c>
      <c r="Y61" s="147">
        <f t="shared" si="53"/>
        <v>3.6961681926076635E-2</v>
      </c>
      <c r="Z61" s="147">
        <f t="shared" si="8"/>
        <v>0.48230088495575218</v>
      </c>
      <c r="AA61" s="146">
        <f t="shared" si="9"/>
        <v>65465.045871559632</v>
      </c>
      <c r="AB61" s="604"/>
      <c r="AC61" s="255" t="s">
        <v>135</v>
      </c>
      <c r="AD61" s="137">
        <v>118</v>
      </c>
      <c r="AE61" s="146">
        <v>58</v>
      </c>
      <c r="AF61" s="146">
        <v>4686990</v>
      </c>
      <c r="AG61" s="147">
        <f t="shared" si="54"/>
        <v>2.2498060512024826E-2</v>
      </c>
      <c r="AH61" s="147">
        <f t="shared" si="11"/>
        <v>0.49152542372881358</v>
      </c>
      <c r="AI61" s="141">
        <f t="shared" si="12"/>
        <v>80810.172413793101</v>
      </c>
      <c r="AJ61" s="604"/>
      <c r="AK61" s="255" t="s">
        <v>135</v>
      </c>
      <c r="AL61" s="137">
        <v>85</v>
      </c>
      <c r="AM61" s="146">
        <v>40</v>
      </c>
      <c r="AN61" s="146">
        <v>4277360</v>
      </c>
      <c r="AO61" s="147">
        <f t="shared" si="55"/>
        <v>2.1482277121374866E-2</v>
      </c>
      <c r="AP61" s="147">
        <f t="shared" si="14"/>
        <v>0.47058823529411764</v>
      </c>
      <c r="AQ61" s="141">
        <f t="shared" si="15"/>
        <v>106934</v>
      </c>
      <c r="AR61" s="604"/>
      <c r="AS61" s="255" t="s">
        <v>135</v>
      </c>
      <c r="AT61" s="137">
        <v>57</v>
      </c>
      <c r="AU61" s="146">
        <v>25</v>
      </c>
      <c r="AV61" s="146">
        <v>3833230</v>
      </c>
      <c r="AW61" s="147">
        <f t="shared" si="56"/>
        <v>2.6852846401718582E-2</v>
      </c>
      <c r="AX61" s="147">
        <f t="shared" si="17"/>
        <v>0.43859649122807015</v>
      </c>
      <c r="AY61" s="146">
        <f t="shared" si="18"/>
        <v>153329.20000000001</v>
      </c>
      <c r="AZ61" s="604"/>
      <c r="BA61" s="255" t="s">
        <v>135</v>
      </c>
      <c r="BB61" s="137">
        <v>20</v>
      </c>
      <c r="BC61" s="146">
        <v>10</v>
      </c>
      <c r="BD61" s="146">
        <v>1464230</v>
      </c>
      <c r="BE61" s="147">
        <f t="shared" si="57"/>
        <v>2.403846153846154E-2</v>
      </c>
      <c r="BF61" s="147">
        <f t="shared" si="20"/>
        <v>0.5</v>
      </c>
      <c r="BG61" s="173">
        <f t="shared" si="21"/>
        <v>146423</v>
      </c>
      <c r="BH61" s="604"/>
      <c r="BI61" s="255" t="s">
        <v>135</v>
      </c>
      <c r="BJ61" s="137">
        <f t="shared" si="22"/>
        <v>514</v>
      </c>
      <c r="BK61" s="146">
        <f t="shared" si="0"/>
        <v>246</v>
      </c>
      <c r="BL61" s="146">
        <f t="shared" si="1"/>
        <v>21557410</v>
      </c>
      <c r="BM61" s="147">
        <f t="shared" si="58"/>
        <v>2.7884833371117659E-2</v>
      </c>
      <c r="BN61" s="147">
        <f t="shared" si="25"/>
        <v>0.47859922178988329</v>
      </c>
      <c r="BO61" s="146">
        <f t="shared" si="26"/>
        <v>87631.747967479678</v>
      </c>
      <c r="BP61" s="204"/>
      <c r="BR61" s="216" t="s">
        <v>29</v>
      </c>
      <c r="BS61" s="116">
        <v>50</v>
      </c>
      <c r="BT61" s="116">
        <v>157</v>
      </c>
      <c r="BU61" s="116">
        <v>6847</v>
      </c>
      <c r="BV61" s="116">
        <v>5953</v>
      </c>
      <c r="BW61" s="116">
        <v>3757</v>
      </c>
      <c r="BX61" s="116">
        <v>1790</v>
      </c>
      <c r="BY61" s="116">
        <v>658</v>
      </c>
      <c r="BZ61" s="116">
        <f>市区町村別_歯科医療費!D59</f>
        <v>19212</v>
      </c>
    </row>
    <row r="62" spans="2:78" s="82" customFormat="1">
      <c r="B62" s="614">
        <v>6</v>
      </c>
      <c r="C62" s="645" t="s">
        <v>80</v>
      </c>
      <c r="D62" s="618">
        <f>BS13</f>
        <v>27</v>
      </c>
      <c r="E62" s="252" t="s">
        <v>115</v>
      </c>
      <c r="F62" s="136">
        <v>17</v>
      </c>
      <c r="G62" s="144">
        <v>13</v>
      </c>
      <c r="H62" s="144">
        <v>1661070</v>
      </c>
      <c r="I62" s="145">
        <f>IFERROR(G62/$D$62,"-")</f>
        <v>0.48148148148148145</v>
      </c>
      <c r="J62" s="145">
        <f t="shared" si="3"/>
        <v>0.76470588235294112</v>
      </c>
      <c r="K62" s="172">
        <f t="shared" si="4"/>
        <v>127774.61538461539</v>
      </c>
      <c r="L62" s="618">
        <f>BT13</f>
        <v>130</v>
      </c>
      <c r="M62" s="252" t="s">
        <v>115</v>
      </c>
      <c r="N62" s="136">
        <v>71</v>
      </c>
      <c r="O62" s="144">
        <v>30</v>
      </c>
      <c r="P62" s="144">
        <v>2925140</v>
      </c>
      <c r="Q62" s="145">
        <f>IFERROR(O62/$L$62,"-")</f>
        <v>0.23076923076923078</v>
      </c>
      <c r="R62" s="145">
        <f t="shared" si="5"/>
        <v>0.42253521126760563</v>
      </c>
      <c r="S62" s="140">
        <f t="shared" si="6"/>
        <v>97504.666666666672</v>
      </c>
      <c r="T62" s="618">
        <f>BU13</f>
        <v>3990</v>
      </c>
      <c r="U62" s="252" t="s">
        <v>115</v>
      </c>
      <c r="V62" s="136">
        <v>1997</v>
      </c>
      <c r="W62" s="144">
        <v>1134</v>
      </c>
      <c r="X62" s="144">
        <v>82940130</v>
      </c>
      <c r="Y62" s="145">
        <f>IFERROR(W62/$T$62,"-")</f>
        <v>0.28421052631578947</v>
      </c>
      <c r="Z62" s="145">
        <f t="shared" si="8"/>
        <v>0.56785177766649975</v>
      </c>
      <c r="AA62" s="144">
        <f t="shared" si="9"/>
        <v>73139.444444444438</v>
      </c>
      <c r="AB62" s="618">
        <f>BV13</f>
        <v>3829</v>
      </c>
      <c r="AC62" s="252" t="s">
        <v>115</v>
      </c>
      <c r="AD62" s="136">
        <v>2080</v>
      </c>
      <c r="AE62" s="144">
        <v>1211</v>
      </c>
      <c r="AF62" s="144">
        <v>90174660</v>
      </c>
      <c r="AG62" s="145">
        <f>IFERROR(AE62/$AB$62,"-")</f>
        <v>0.31627056672760512</v>
      </c>
      <c r="AH62" s="145">
        <f t="shared" si="11"/>
        <v>0.5822115384615385</v>
      </c>
      <c r="AI62" s="140">
        <f t="shared" si="12"/>
        <v>74462.972749793553</v>
      </c>
      <c r="AJ62" s="618">
        <f>BW13</f>
        <v>2668</v>
      </c>
      <c r="AK62" s="252" t="s">
        <v>115</v>
      </c>
      <c r="AL62" s="136">
        <v>1312</v>
      </c>
      <c r="AM62" s="144">
        <v>678</v>
      </c>
      <c r="AN62" s="144">
        <v>51760780</v>
      </c>
      <c r="AO62" s="145">
        <f>IFERROR(AM62/$AJ$62,"-")</f>
        <v>0.25412293853073464</v>
      </c>
      <c r="AP62" s="145">
        <f t="shared" si="14"/>
        <v>0.51676829268292679</v>
      </c>
      <c r="AQ62" s="140">
        <f t="shared" si="15"/>
        <v>76343.333333333328</v>
      </c>
      <c r="AR62" s="618">
        <f>BX13</f>
        <v>1231</v>
      </c>
      <c r="AS62" s="252" t="s">
        <v>115</v>
      </c>
      <c r="AT62" s="136">
        <v>571</v>
      </c>
      <c r="AU62" s="144">
        <v>271</v>
      </c>
      <c r="AV62" s="144">
        <v>23452800</v>
      </c>
      <c r="AW62" s="145">
        <f>IFERROR(AU62/$AR$62,"-")</f>
        <v>0.22014622258326563</v>
      </c>
      <c r="AX62" s="145">
        <f t="shared" si="17"/>
        <v>0.47460595446584941</v>
      </c>
      <c r="AY62" s="144">
        <f t="shared" si="18"/>
        <v>86541.697416974173</v>
      </c>
      <c r="AZ62" s="618">
        <f>BY13</f>
        <v>477</v>
      </c>
      <c r="BA62" s="252" t="s">
        <v>115</v>
      </c>
      <c r="BB62" s="136">
        <v>146</v>
      </c>
      <c r="BC62" s="144">
        <v>53</v>
      </c>
      <c r="BD62" s="144">
        <v>4288550</v>
      </c>
      <c r="BE62" s="145">
        <f>IFERROR(BC62/$AZ$62,"-")</f>
        <v>0.1111111111111111</v>
      </c>
      <c r="BF62" s="145">
        <f t="shared" si="20"/>
        <v>0.36301369863013699</v>
      </c>
      <c r="BG62" s="172">
        <f t="shared" si="21"/>
        <v>80916.037735849051</v>
      </c>
      <c r="BH62" s="618">
        <f>BZ13</f>
        <v>12352</v>
      </c>
      <c r="BI62" s="252" t="s">
        <v>115</v>
      </c>
      <c r="BJ62" s="136">
        <f t="shared" si="22"/>
        <v>6194</v>
      </c>
      <c r="BK62" s="144">
        <f t="shared" si="0"/>
        <v>3390</v>
      </c>
      <c r="BL62" s="144">
        <f t="shared" si="1"/>
        <v>257203130</v>
      </c>
      <c r="BM62" s="145">
        <f>IFERROR(BK62/$BH$62,"-")</f>
        <v>0.27444948186528495</v>
      </c>
      <c r="BN62" s="145">
        <f t="shared" si="25"/>
        <v>0.54730384242815633</v>
      </c>
      <c r="BO62" s="144">
        <f t="shared" si="26"/>
        <v>75871.129793510321</v>
      </c>
      <c r="BP62" s="204"/>
      <c r="BR62" s="216" t="s">
        <v>18</v>
      </c>
      <c r="BS62" s="116">
        <v>24</v>
      </c>
      <c r="BT62" s="116">
        <v>105</v>
      </c>
      <c r="BU62" s="116">
        <v>7219</v>
      </c>
      <c r="BV62" s="116">
        <v>6800</v>
      </c>
      <c r="BW62" s="116">
        <v>3966</v>
      </c>
      <c r="BX62" s="116">
        <v>1517</v>
      </c>
      <c r="BY62" s="116">
        <v>487</v>
      </c>
      <c r="BZ62" s="116">
        <f>市区町村別_歯科医療費!D60</f>
        <v>20118</v>
      </c>
    </row>
    <row r="63" spans="2:78" s="82" customFormat="1">
      <c r="B63" s="614"/>
      <c r="C63" s="645"/>
      <c r="D63" s="618"/>
      <c r="E63" s="253" t="s">
        <v>154</v>
      </c>
      <c r="F63" s="137">
        <v>9</v>
      </c>
      <c r="G63" s="146">
        <v>9</v>
      </c>
      <c r="H63" s="146">
        <v>930460</v>
      </c>
      <c r="I63" s="147">
        <f t="shared" ref="I63:I72" si="59">IFERROR(G63/$D$62,"-")</f>
        <v>0.33333333333333331</v>
      </c>
      <c r="J63" s="147">
        <f t="shared" si="3"/>
        <v>1</v>
      </c>
      <c r="K63" s="173">
        <f t="shared" si="4"/>
        <v>103384.44444444444</v>
      </c>
      <c r="L63" s="618"/>
      <c r="M63" s="253" t="s">
        <v>154</v>
      </c>
      <c r="N63" s="137">
        <v>53</v>
      </c>
      <c r="O63" s="146">
        <v>32</v>
      </c>
      <c r="P63" s="146">
        <v>3415450</v>
      </c>
      <c r="Q63" s="147">
        <f t="shared" ref="Q63:Q72" si="60">IFERROR(O63/$L$62,"-")</f>
        <v>0.24615384615384617</v>
      </c>
      <c r="R63" s="147">
        <f t="shared" si="5"/>
        <v>0.60377358490566035</v>
      </c>
      <c r="S63" s="141">
        <f t="shared" si="6"/>
        <v>106732.8125</v>
      </c>
      <c r="T63" s="618"/>
      <c r="U63" s="253" t="s">
        <v>154</v>
      </c>
      <c r="V63" s="137">
        <v>1859</v>
      </c>
      <c r="W63" s="146">
        <v>1096</v>
      </c>
      <c r="X63" s="146">
        <v>76425630</v>
      </c>
      <c r="Y63" s="147">
        <f t="shared" ref="Y63:Y72" si="61">IFERROR(W63/$T$62,"-")</f>
        <v>0.27468671679197992</v>
      </c>
      <c r="Z63" s="147">
        <f t="shared" si="8"/>
        <v>0.58956428187197418</v>
      </c>
      <c r="AA63" s="146">
        <f t="shared" si="9"/>
        <v>69731.414233576637</v>
      </c>
      <c r="AB63" s="618"/>
      <c r="AC63" s="253" t="s">
        <v>154</v>
      </c>
      <c r="AD63" s="137">
        <v>1848</v>
      </c>
      <c r="AE63" s="146">
        <v>1086</v>
      </c>
      <c r="AF63" s="146">
        <v>79377320</v>
      </c>
      <c r="AG63" s="147">
        <f t="shared" ref="AG63:AG72" si="62">IFERROR(AE63/$AB$62,"-")</f>
        <v>0.28362496735440063</v>
      </c>
      <c r="AH63" s="147">
        <f t="shared" si="11"/>
        <v>0.58766233766233766</v>
      </c>
      <c r="AI63" s="141">
        <f t="shared" si="12"/>
        <v>73091.454880294667</v>
      </c>
      <c r="AJ63" s="618"/>
      <c r="AK63" s="253" t="s">
        <v>154</v>
      </c>
      <c r="AL63" s="137">
        <v>1120</v>
      </c>
      <c r="AM63" s="146">
        <v>600</v>
      </c>
      <c r="AN63" s="146">
        <v>45177040</v>
      </c>
      <c r="AO63" s="147">
        <f t="shared" ref="AO63:AO72" si="63">IFERROR(AM63/$AJ$62,"-")</f>
        <v>0.22488755622188905</v>
      </c>
      <c r="AP63" s="147">
        <f t="shared" si="14"/>
        <v>0.5357142857142857</v>
      </c>
      <c r="AQ63" s="141">
        <f t="shared" si="15"/>
        <v>75295.066666666666</v>
      </c>
      <c r="AR63" s="618"/>
      <c r="AS63" s="253" t="s">
        <v>154</v>
      </c>
      <c r="AT63" s="137">
        <v>411</v>
      </c>
      <c r="AU63" s="146">
        <v>186</v>
      </c>
      <c r="AV63" s="146">
        <v>14617400</v>
      </c>
      <c r="AW63" s="147">
        <f t="shared" ref="AW63:AW72" si="64">IFERROR(AU63/$AR$62,"-")</f>
        <v>0.15109666937449229</v>
      </c>
      <c r="AX63" s="147">
        <f t="shared" si="17"/>
        <v>0.45255474452554745</v>
      </c>
      <c r="AY63" s="146">
        <f t="shared" si="18"/>
        <v>78588.172043010753</v>
      </c>
      <c r="AZ63" s="618"/>
      <c r="BA63" s="253" t="s">
        <v>154</v>
      </c>
      <c r="BB63" s="137">
        <v>110</v>
      </c>
      <c r="BC63" s="146">
        <v>37</v>
      </c>
      <c r="BD63" s="146">
        <v>3499760</v>
      </c>
      <c r="BE63" s="147">
        <f t="shared" ref="BE63:BE72" si="65">IFERROR(BC63/$AZ$62,"-")</f>
        <v>7.7568134171907763E-2</v>
      </c>
      <c r="BF63" s="147">
        <f t="shared" si="20"/>
        <v>0.33636363636363636</v>
      </c>
      <c r="BG63" s="173">
        <f t="shared" si="21"/>
        <v>94588.108108108107</v>
      </c>
      <c r="BH63" s="618"/>
      <c r="BI63" s="253" t="s">
        <v>154</v>
      </c>
      <c r="BJ63" s="137">
        <f t="shared" si="22"/>
        <v>5410</v>
      </c>
      <c r="BK63" s="146">
        <f t="shared" si="0"/>
        <v>3046</v>
      </c>
      <c r="BL63" s="146">
        <f t="shared" si="1"/>
        <v>223443060</v>
      </c>
      <c r="BM63" s="147">
        <f t="shared" ref="BM63:BM72" si="66">IFERROR(BK63/$BH$62,"-")</f>
        <v>0.24659974093264247</v>
      </c>
      <c r="BN63" s="147">
        <f t="shared" si="25"/>
        <v>0.56303142329020328</v>
      </c>
      <c r="BO63" s="146">
        <f t="shared" si="26"/>
        <v>73356.224556795802</v>
      </c>
      <c r="BP63" s="204"/>
      <c r="BR63" s="216" t="s">
        <v>11</v>
      </c>
      <c r="BS63" s="116">
        <v>9</v>
      </c>
      <c r="BT63" s="116">
        <v>57</v>
      </c>
      <c r="BU63" s="116">
        <v>4923</v>
      </c>
      <c r="BV63" s="116">
        <v>4095</v>
      </c>
      <c r="BW63" s="116">
        <v>2267</v>
      </c>
      <c r="BX63" s="116">
        <v>943</v>
      </c>
      <c r="BY63" s="116">
        <v>370</v>
      </c>
      <c r="BZ63" s="116">
        <f>市区町村別_歯科医療費!D61</f>
        <v>12664</v>
      </c>
    </row>
    <row r="64" spans="2:78" s="82" customFormat="1">
      <c r="B64" s="614"/>
      <c r="C64" s="645"/>
      <c r="D64" s="618"/>
      <c r="E64" s="254" t="s">
        <v>114</v>
      </c>
      <c r="F64" s="137">
        <v>15</v>
      </c>
      <c r="G64" s="146">
        <v>11</v>
      </c>
      <c r="H64" s="146">
        <v>1200580</v>
      </c>
      <c r="I64" s="147">
        <f t="shared" si="59"/>
        <v>0.40740740740740738</v>
      </c>
      <c r="J64" s="147">
        <f t="shared" si="3"/>
        <v>0.73333333333333328</v>
      </c>
      <c r="K64" s="173">
        <f t="shared" si="4"/>
        <v>109143.63636363637</v>
      </c>
      <c r="L64" s="618"/>
      <c r="M64" s="254" t="s">
        <v>114</v>
      </c>
      <c r="N64" s="137">
        <v>86</v>
      </c>
      <c r="O64" s="146">
        <v>44</v>
      </c>
      <c r="P64" s="146">
        <v>4870430</v>
      </c>
      <c r="Q64" s="147">
        <f t="shared" si="60"/>
        <v>0.33846153846153848</v>
      </c>
      <c r="R64" s="147">
        <f t="shared" si="5"/>
        <v>0.51162790697674421</v>
      </c>
      <c r="S64" s="141">
        <f t="shared" si="6"/>
        <v>110691.59090909091</v>
      </c>
      <c r="T64" s="618"/>
      <c r="U64" s="254" t="s">
        <v>114</v>
      </c>
      <c r="V64" s="137">
        <v>2422</v>
      </c>
      <c r="W64" s="146">
        <v>1379</v>
      </c>
      <c r="X64" s="146">
        <v>102274700</v>
      </c>
      <c r="Y64" s="147">
        <f t="shared" si="61"/>
        <v>0.34561403508771932</v>
      </c>
      <c r="Z64" s="147">
        <f t="shared" si="8"/>
        <v>0.56936416184971095</v>
      </c>
      <c r="AA64" s="146">
        <f t="shared" si="9"/>
        <v>74165.844815083386</v>
      </c>
      <c r="AB64" s="618"/>
      <c r="AC64" s="254" t="s">
        <v>114</v>
      </c>
      <c r="AD64" s="137">
        <v>2598</v>
      </c>
      <c r="AE64" s="146">
        <v>1481</v>
      </c>
      <c r="AF64" s="146">
        <v>116826110</v>
      </c>
      <c r="AG64" s="147">
        <f t="shared" si="62"/>
        <v>0.38678506137372681</v>
      </c>
      <c r="AH64" s="147">
        <f t="shared" si="11"/>
        <v>0.57005388760585063</v>
      </c>
      <c r="AI64" s="141">
        <f t="shared" si="12"/>
        <v>78883.261309925729</v>
      </c>
      <c r="AJ64" s="618"/>
      <c r="AK64" s="254" t="s">
        <v>114</v>
      </c>
      <c r="AL64" s="137">
        <v>1783</v>
      </c>
      <c r="AM64" s="146">
        <v>907</v>
      </c>
      <c r="AN64" s="146">
        <v>71933780</v>
      </c>
      <c r="AO64" s="147">
        <f t="shared" si="63"/>
        <v>0.33995502248875564</v>
      </c>
      <c r="AP64" s="147">
        <f t="shared" si="14"/>
        <v>0.50869321368480092</v>
      </c>
      <c r="AQ64" s="141">
        <f t="shared" si="15"/>
        <v>79309.570011025353</v>
      </c>
      <c r="AR64" s="618"/>
      <c r="AS64" s="254" t="s">
        <v>114</v>
      </c>
      <c r="AT64" s="137">
        <v>810</v>
      </c>
      <c r="AU64" s="146">
        <v>375</v>
      </c>
      <c r="AV64" s="146">
        <v>32897880</v>
      </c>
      <c r="AW64" s="147">
        <f t="shared" si="64"/>
        <v>0.30463038180341184</v>
      </c>
      <c r="AX64" s="147">
        <f t="shared" si="17"/>
        <v>0.46296296296296297</v>
      </c>
      <c r="AY64" s="146">
        <f t="shared" si="18"/>
        <v>87727.679999999993</v>
      </c>
      <c r="AZ64" s="618"/>
      <c r="BA64" s="254" t="s">
        <v>114</v>
      </c>
      <c r="BB64" s="137">
        <v>242</v>
      </c>
      <c r="BC64" s="146">
        <v>92</v>
      </c>
      <c r="BD64" s="146">
        <v>7800520</v>
      </c>
      <c r="BE64" s="147">
        <f t="shared" si="65"/>
        <v>0.19287211740041929</v>
      </c>
      <c r="BF64" s="147">
        <f t="shared" si="20"/>
        <v>0.38016528925619836</v>
      </c>
      <c r="BG64" s="173">
        <f t="shared" si="21"/>
        <v>84788.260869565216</v>
      </c>
      <c r="BH64" s="618"/>
      <c r="BI64" s="254" t="s">
        <v>114</v>
      </c>
      <c r="BJ64" s="137">
        <f t="shared" si="22"/>
        <v>7956</v>
      </c>
      <c r="BK64" s="146">
        <f t="shared" si="0"/>
        <v>4289</v>
      </c>
      <c r="BL64" s="146">
        <f t="shared" si="1"/>
        <v>337804000</v>
      </c>
      <c r="BM64" s="147">
        <f t="shared" si="66"/>
        <v>0.34723121761658032</v>
      </c>
      <c r="BN64" s="147">
        <f t="shared" si="25"/>
        <v>0.53908999497234789</v>
      </c>
      <c r="BO64" s="146">
        <f t="shared" si="26"/>
        <v>78760.550244812315</v>
      </c>
      <c r="BP64" s="204"/>
      <c r="BR64" s="216" t="s">
        <v>50</v>
      </c>
      <c r="BS64" s="116">
        <v>20</v>
      </c>
      <c r="BT64" s="116">
        <v>65</v>
      </c>
      <c r="BU64" s="116">
        <v>3149</v>
      </c>
      <c r="BV64" s="116">
        <v>2784</v>
      </c>
      <c r="BW64" s="116">
        <v>1857</v>
      </c>
      <c r="BX64" s="116">
        <v>940</v>
      </c>
      <c r="BY64" s="116">
        <v>339</v>
      </c>
      <c r="BZ64" s="116">
        <f>市区町村別_歯科医療費!D62</f>
        <v>9154</v>
      </c>
    </row>
    <row r="65" spans="2:78" s="82" customFormat="1">
      <c r="B65" s="614"/>
      <c r="C65" s="645"/>
      <c r="D65" s="618"/>
      <c r="E65" s="254" t="s">
        <v>123</v>
      </c>
      <c r="F65" s="137">
        <v>4</v>
      </c>
      <c r="G65" s="146">
        <v>3</v>
      </c>
      <c r="H65" s="146">
        <v>605940</v>
      </c>
      <c r="I65" s="147">
        <f t="shared" si="59"/>
        <v>0.1111111111111111</v>
      </c>
      <c r="J65" s="147">
        <f t="shared" si="3"/>
        <v>0.75</v>
      </c>
      <c r="K65" s="173">
        <f t="shared" si="4"/>
        <v>201980</v>
      </c>
      <c r="L65" s="618"/>
      <c r="M65" s="254" t="s">
        <v>123</v>
      </c>
      <c r="N65" s="137">
        <v>51</v>
      </c>
      <c r="O65" s="146">
        <v>25</v>
      </c>
      <c r="P65" s="146">
        <v>2714760</v>
      </c>
      <c r="Q65" s="147">
        <f t="shared" si="60"/>
        <v>0.19230769230769232</v>
      </c>
      <c r="R65" s="147">
        <f t="shared" si="5"/>
        <v>0.49019607843137253</v>
      </c>
      <c r="S65" s="141">
        <f t="shared" si="6"/>
        <v>108590.39999999999</v>
      </c>
      <c r="T65" s="618"/>
      <c r="U65" s="254" t="s">
        <v>123</v>
      </c>
      <c r="V65" s="137">
        <v>770</v>
      </c>
      <c r="W65" s="146">
        <v>450</v>
      </c>
      <c r="X65" s="146">
        <v>32429950</v>
      </c>
      <c r="Y65" s="147">
        <f t="shared" si="61"/>
        <v>0.11278195488721804</v>
      </c>
      <c r="Z65" s="147">
        <f t="shared" si="8"/>
        <v>0.58441558441558439</v>
      </c>
      <c r="AA65" s="146">
        <f t="shared" si="9"/>
        <v>72066.555555555562</v>
      </c>
      <c r="AB65" s="618"/>
      <c r="AC65" s="254" t="s">
        <v>123</v>
      </c>
      <c r="AD65" s="137">
        <v>932</v>
      </c>
      <c r="AE65" s="146">
        <v>558</v>
      </c>
      <c r="AF65" s="146">
        <v>43510510</v>
      </c>
      <c r="AG65" s="147">
        <f t="shared" si="62"/>
        <v>0.14572995560198485</v>
      </c>
      <c r="AH65" s="147">
        <f t="shared" si="11"/>
        <v>0.59871244635193133</v>
      </c>
      <c r="AI65" s="141">
        <f t="shared" si="12"/>
        <v>77975.82437275986</v>
      </c>
      <c r="AJ65" s="618"/>
      <c r="AK65" s="254" t="s">
        <v>123</v>
      </c>
      <c r="AL65" s="137">
        <v>699</v>
      </c>
      <c r="AM65" s="146">
        <v>386</v>
      </c>
      <c r="AN65" s="146">
        <v>29421700</v>
      </c>
      <c r="AO65" s="147">
        <f t="shared" si="63"/>
        <v>0.1446776611694153</v>
      </c>
      <c r="AP65" s="147">
        <f t="shared" si="14"/>
        <v>0.55221745350500717</v>
      </c>
      <c r="AQ65" s="141">
        <f t="shared" si="15"/>
        <v>76222.020725388604</v>
      </c>
      <c r="AR65" s="618"/>
      <c r="AS65" s="254" t="s">
        <v>123</v>
      </c>
      <c r="AT65" s="137">
        <v>329</v>
      </c>
      <c r="AU65" s="146">
        <v>152</v>
      </c>
      <c r="AV65" s="146">
        <v>13482340</v>
      </c>
      <c r="AW65" s="147">
        <f t="shared" si="64"/>
        <v>0.12347684809098294</v>
      </c>
      <c r="AX65" s="147">
        <f t="shared" si="17"/>
        <v>0.46200607902735563</v>
      </c>
      <c r="AY65" s="146">
        <f t="shared" si="18"/>
        <v>88699.605263157893</v>
      </c>
      <c r="AZ65" s="618"/>
      <c r="BA65" s="254" t="s">
        <v>123</v>
      </c>
      <c r="BB65" s="137">
        <v>105</v>
      </c>
      <c r="BC65" s="146">
        <v>34</v>
      </c>
      <c r="BD65" s="146">
        <v>2473920</v>
      </c>
      <c r="BE65" s="147">
        <f t="shared" si="65"/>
        <v>7.1278825995807121E-2</v>
      </c>
      <c r="BF65" s="147">
        <f t="shared" si="20"/>
        <v>0.32380952380952382</v>
      </c>
      <c r="BG65" s="173">
        <f t="shared" si="21"/>
        <v>72762.352941176476</v>
      </c>
      <c r="BH65" s="618"/>
      <c r="BI65" s="254" t="s">
        <v>123</v>
      </c>
      <c r="BJ65" s="137">
        <f t="shared" si="22"/>
        <v>2890</v>
      </c>
      <c r="BK65" s="146">
        <f t="shared" si="0"/>
        <v>1608</v>
      </c>
      <c r="BL65" s="146">
        <f t="shared" si="1"/>
        <v>124639120</v>
      </c>
      <c r="BM65" s="147">
        <f t="shared" si="66"/>
        <v>0.13018134715025906</v>
      </c>
      <c r="BN65" s="147">
        <f t="shared" si="25"/>
        <v>0.55640138408304496</v>
      </c>
      <c r="BO65" s="146">
        <f t="shared" si="26"/>
        <v>77511.890547263683</v>
      </c>
      <c r="BP65" s="204"/>
      <c r="BR65" s="216" t="s">
        <v>30</v>
      </c>
      <c r="BS65" s="116">
        <v>5</v>
      </c>
      <c r="BT65" s="116">
        <v>52</v>
      </c>
      <c r="BU65" s="116">
        <v>3673</v>
      </c>
      <c r="BV65" s="116">
        <v>3327</v>
      </c>
      <c r="BW65" s="116">
        <v>2165</v>
      </c>
      <c r="BX65" s="116">
        <v>1063</v>
      </c>
      <c r="BY65" s="116">
        <v>416</v>
      </c>
      <c r="BZ65" s="116">
        <f>市区町村別_歯科医療費!D63</f>
        <v>10701</v>
      </c>
    </row>
    <row r="66" spans="2:78" s="82" customFormat="1">
      <c r="B66" s="614"/>
      <c r="C66" s="645"/>
      <c r="D66" s="618"/>
      <c r="E66" s="254" t="s">
        <v>137</v>
      </c>
      <c r="F66" s="137">
        <v>7</v>
      </c>
      <c r="G66" s="146">
        <v>7</v>
      </c>
      <c r="H66" s="146">
        <v>833160</v>
      </c>
      <c r="I66" s="147">
        <f t="shared" si="59"/>
        <v>0.25925925925925924</v>
      </c>
      <c r="J66" s="147">
        <f t="shared" si="3"/>
        <v>1</v>
      </c>
      <c r="K66" s="173">
        <f t="shared" si="4"/>
        <v>119022.85714285714</v>
      </c>
      <c r="L66" s="618"/>
      <c r="M66" s="254" t="s">
        <v>137</v>
      </c>
      <c r="N66" s="137">
        <v>46</v>
      </c>
      <c r="O66" s="146">
        <v>25</v>
      </c>
      <c r="P66" s="146">
        <v>2701580</v>
      </c>
      <c r="Q66" s="147">
        <f t="shared" si="60"/>
        <v>0.19230769230769232</v>
      </c>
      <c r="R66" s="147">
        <f t="shared" si="5"/>
        <v>0.54347826086956519</v>
      </c>
      <c r="S66" s="141">
        <f t="shared" si="6"/>
        <v>108063.2</v>
      </c>
      <c r="T66" s="618"/>
      <c r="U66" s="254" t="s">
        <v>137</v>
      </c>
      <c r="V66" s="137">
        <v>906</v>
      </c>
      <c r="W66" s="146">
        <v>539</v>
      </c>
      <c r="X66" s="146">
        <v>44687570</v>
      </c>
      <c r="Y66" s="147">
        <f t="shared" si="61"/>
        <v>0.13508771929824562</v>
      </c>
      <c r="Z66" s="147">
        <f t="shared" si="8"/>
        <v>0.59492273730684331</v>
      </c>
      <c r="AA66" s="146">
        <f t="shared" si="9"/>
        <v>82908.29313543599</v>
      </c>
      <c r="AB66" s="618"/>
      <c r="AC66" s="254" t="s">
        <v>137</v>
      </c>
      <c r="AD66" s="137">
        <v>1106</v>
      </c>
      <c r="AE66" s="146">
        <v>652</v>
      </c>
      <c r="AF66" s="146">
        <v>51633050</v>
      </c>
      <c r="AG66" s="147">
        <f t="shared" si="62"/>
        <v>0.17027944633063463</v>
      </c>
      <c r="AH66" s="147">
        <f t="shared" si="11"/>
        <v>0.58951175406871614</v>
      </c>
      <c r="AI66" s="141">
        <f t="shared" si="12"/>
        <v>79191.794478527605</v>
      </c>
      <c r="AJ66" s="618"/>
      <c r="AK66" s="254" t="s">
        <v>137</v>
      </c>
      <c r="AL66" s="137">
        <v>819</v>
      </c>
      <c r="AM66" s="146">
        <v>443</v>
      </c>
      <c r="AN66" s="146">
        <v>35712750</v>
      </c>
      <c r="AO66" s="147">
        <f t="shared" si="63"/>
        <v>0.16604197901049475</v>
      </c>
      <c r="AP66" s="147">
        <f t="shared" si="14"/>
        <v>0.54090354090354087</v>
      </c>
      <c r="AQ66" s="141">
        <f t="shared" si="15"/>
        <v>80615.688487584644</v>
      </c>
      <c r="AR66" s="618"/>
      <c r="AS66" s="254" t="s">
        <v>137</v>
      </c>
      <c r="AT66" s="137">
        <v>362</v>
      </c>
      <c r="AU66" s="146">
        <v>179</v>
      </c>
      <c r="AV66" s="146">
        <v>15897940</v>
      </c>
      <c r="AW66" s="147">
        <f t="shared" si="64"/>
        <v>0.14541023558082861</v>
      </c>
      <c r="AX66" s="147">
        <f t="shared" si="17"/>
        <v>0.49447513812154698</v>
      </c>
      <c r="AY66" s="146">
        <f t="shared" si="18"/>
        <v>88815.307262569826</v>
      </c>
      <c r="AZ66" s="618"/>
      <c r="BA66" s="254" t="s">
        <v>137</v>
      </c>
      <c r="BB66" s="137">
        <v>134</v>
      </c>
      <c r="BC66" s="146">
        <v>55</v>
      </c>
      <c r="BD66" s="146">
        <v>4246270</v>
      </c>
      <c r="BE66" s="147">
        <f t="shared" si="65"/>
        <v>0.11530398322851153</v>
      </c>
      <c r="BF66" s="147">
        <f t="shared" si="20"/>
        <v>0.41044776119402987</v>
      </c>
      <c r="BG66" s="173">
        <f t="shared" si="21"/>
        <v>77204.909090909088</v>
      </c>
      <c r="BH66" s="618"/>
      <c r="BI66" s="254" t="s">
        <v>137</v>
      </c>
      <c r="BJ66" s="137">
        <f t="shared" si="22"/>
        <v>3380</v>
      </c>
      <c r="BK66" s="146">
        <f t="shared" si="0"/>
        <v>1900</v>
      </c>
      <c r="BL66" s="146">
        <f t="shared" si="1"/>
        <v>155712320</v>
      </c>
      <c r="BM66" s="147">
        <f t="shared" si="66"/>
        <v>0.15382124352331605</v>
      </c>
      <c r="BN66" s="147">
        <f t="shared" si="25"/>
        <v>0.56213017751479288</v>
      </c>
      <c r="BO66" s="146">
        <f t="shared" si="26"/>
        <v>81953.85263157895</v>
      </c>
      <c r="BP66" s="204"/>
      <c r="BR66" s="216" t="s">
        <v>24</v>
      </c>
      <c r="BS66" s="116">
        <v>48</v>
      </c>
      <c r="BT66" s="116">
        <v>155</v>
      </c>
      <c r="BU66" s="116">
        <v>27436</v>
      </c>
      <c r="BV66" s="116">
        <v>24645</v>
      </c>
      <c r="BW66" s="116">
        <v>15471</v>
      </c>
      <c r="BX66" s="116">
        <v>6392</v>
      </c>
      <c r="BY66" s="116">
        <v>2332</v>
      </c>
      <c r="BZ66" s="116">
        <f>市区町村別_歯科医療費!D64</f>
        <v>76479</v>
      </c>
    </row>
    <row r="67" spans="2:78" s="82" customFormat="1">
      <c r="B67" s="614"/>
      <c r="C67" s="645"/>
      <c r="D67" s="618"/>
      <c r="E67" s="254" t="s">
        <v>138</v>
      </c>
      <c r="F67" s="137">
        <v>4</v>
      </c>
      <c r="G67" s="146">
        <v>2</v>
      </c>
      <c r="H67" s="146">
        <v>557490</v>
      </c>
      <c r="I67" s="147">
        <f t="shared" si="59"/>
        <v>7.407407407407407E-2</v>
      </c>
      <c r="J67" s="147">
        <f t="shared" si="3"/>
        <v>0.5</v>
      </c>
      <c r="K67" s="173">
        <f t="shared" si="4"/>
        <v>278745</v>
      </c>
      <c r="L67" s="618"/>
      <c r="M67" s="254" t="s">
        <v>138</v>
      </c>
      <c r="N67" s="137">
        <v>31</v>
      </c>
      <c r="O67" s="146">
        <v>15</v>
      </c>
      <c r="P67" s="146">
        <v>1336130</v>
      </c>
      <c r="Q67" s="147">
        <f t="shared" si="60"/>
        <v>0.11538461538461539</v>
      </c>
      <c r="R67" s="147">
        <f t="shared" si="5"/>
        <v>0.4838709677419355</v>
      </c>
      <c r="S67" s="141">
        <f t="shared" si="6"/>
        <v>89075.333333333328</v>
      </c>
      <c r="T67" s="618"/>
      <c r="U67" s="254" t="s">
        <v>138</v>
      </c>
      <c r="V67" s="137">
        <v>381</v>
      </c>
      <c r="W67" s="146">
        <v>239</v>
      </c>
      <c r="X67" s="146">
        <v>16890240</v>
      </c>
      <c r="Y67" s="147">
        <f t="shared" si="61"/>
        <v>5.9899749373433585E-2</v>
      </c>
      <c r="Z67" s="147">
        <f t="shared" si="8"/>
        <v>0.62729658792650922</v>
      </c>
      <c r="AA67" s="146">
        <f t="shared" si="9"/>
        <v>70670.460251046024</v>
      </c>
      <c r="AB67" s="618"/>
      <c r="AC67" s="254" t="s">
        <v>138</v>
      </c>
      <c r="AD67" s="137">
        <v>462</v>
      </c>
      <c r="AE67" s="146">
        <v>286</v>
      </c>
      <c r="AF67" s="146">
        <v>20470830</v>
      </c>
      <c r="AG67" s="147">
        <f t="shared" si="62"/>
        <v>7.4693131365891882E-2</v>
      </c>
      <c r="AH67" s="147">
        <f t="shared" si="11"/>
        <v>0.61904761904761907</v>
      </c>
      <c r="AI67" s="141">
        <f t="shared" si="12"/>
        <v>71576.328671328665</v>
      </c>
      <c r="AJ67" s="618"/>
      <c r="AK67" s="254" t="s">
        <v>138</v>
      </c>
      <c r="AL67" s="137">
        <v>270</v>
      </c>
      <c r="AM67" s="146">
        <v>147</v>
      </c>
      <c r="AN67" s="146">
        <v>10469360</v>
      </c>
      <c r="AO67" s="147">
        <f t="shared" si="63"/>
        <v>5.5097451274362816E-2</v>
      </c>
      <c r="AP67" s="147">
        <f t="shared" si="14"/>
        <v>0.5444444444444444</v>
      </c>
      <c r="AQ67" s="141">
        <f t="shared" si="15"/>
        <v>71220.136054421775</v>
      </c>
      <c r="AR67" s="618"/>
      <c r="AS67" s="254" t="s">
        <v>138</v>
      </c>
      <c r="AT67" s="137">
        <v>121</v>
      </c>
      <c r="AU67" s="146">
        <v>75</v>
      </c>
      <c r="AV67" s="146">
        <v>6014280</v>
      </c>
      <c r="AW67" s="147">
        <f t="shared" si="64"/>
        <v>6.0926076360682375E-2</v>
      </c>
      <c r="AX67" s="147">
        <f t="shared" si="17"/>
        <v>0.6198347107438017</v>
      </c>
      <c r="AY67" s="146">
        <f t="shared" si="18"/>
        <v>80190.399999999994</v>
      </c>
      <c r="AZ67" s="618"/>
      <c r="BA67" s="254" t="s">
        <v>138</v>
      </c>
      <c r="BB67" s="137">
        <v>39</v>
      </c>
      <c r="BC67" s="146">
        <v>17</v>
      </c>
      <c r="BD67" s="146">
        <v>2048850</v>
      </c>
      <c r="BE67" s="147">
        <f t="shared" si="65"/>
        <v>3.5639412997903561E-2</v>
      </c>
      <c r="BF67" s="147">
        <f t="shared" si="20"/>
        <v>0.4358974358974359</v>
      </c>
      <c r="BG67" s="173">
        <f t="shared" si="21"/>
        <v>120520.58823529411</v>
      </c>
      <c r="BH67" s="618"/>
      <c r="BI67" s="254" t="s">
        <v>138</v>
      </c>
      <c r="BJ67" s="137">
        <f t="shared" si="22"/>
        <v>1308</v>
      </c>
      <c r="BK67" s="146">
        <f t="shared" si="0"/>
        <v>781</v>
      </c>
      <c r="BL67" s="146">
        <f t="shared" si="1"/>
        <v>57787180</v>
      </c>
      <c r="BM67" s="147">
        <f t="shared" si="66"/>
        <v>6.3228626943005184E-2</v>
      </c>
      <c r="BN67" s="147">
        <f t="shared" si="25"/>
        <v>0.59709480122324154</v>
      </c>
      <c r="BO67" s="146">
        <f t="shared" si="26"/>
        <v>73991.26760563381</v>
      </c>
      <c r="BP67" s="204"/>
      <c r="BR67" s="216" t="s">
        <v>51</v>
      </c>
      <c r="BS67" s="116">
        <v>28</v>
      </c>
      <c r="BT67" s="116">
        <v>65</v>
      </c>
      <c r="BU67" s="116">
        <v>3740</v>
      </c>
      <c r="BV67" s="116">
        <v>3064</v>
      </c>
      <c r="BW67" s="116">
        <v>1907</v>
      </c>
      <c r="BX67" s="116">
        <v>878</v>
      </c>
      <c r="BY67" s="116">
        <v>311</v>
      </c>
      <c r="BZ67" s="116">
        <f>市区町村別_歯科医療費!D65</f>
        <v>9993</v>
      </c>
    </row>
    <row r="68" spans="2:78" s="82" customFormat="1">
      <c r="B68" s="614"/>
      <c r="C68" s="645"/>
      <c r="D68" s="618"/>
      <c r="E68" s="254" t="s">
        <v>139</v>
      </c>
      <c r="F68" s="137">
        <v>6</v>
      </c>
      <c r="G68" s="146">
        <v>4</v>
      </c>
      <c r="H68" s="146">
        <v>676510</v>
      </c>
      <c r="I68" s="147">
        <f t="shared" si="59"/>
        <v>0.14814814814814814</v>
      </c>
      <c r="J68" s="147">
        <f t="shared" si="3"/>
        <v>0.66666666666666663</v>
      </c>
      <c r="K68" s="173">
        <f t="shared" si="4"/>
        <v>169127.5</v>
      </c>
      <c r="L68" s="618"/>
      <c r="M68" s="254" t="s">
        <v>139</v>
      </c>
      <c r="N68" s="137">
        <v>34</v>
      </c>
      <c r="O68" s="146">
        <v>17</v>
      </c>
      <c r="P68" s="146">
        <v>1871970</v>
      </c>
      <c r="Q68" s="147">
        <f t="shared" si="60"/>
        <v>0.13076923076923078</v>
      </c>
      <c r="R68" s="147">
        <f t="shared" si="5"/>
        <v>0.5</v>
      </c>
      <c r="S68" s="141">
        <f t="shared" si="6"/>
        <v>110115.88235294117</v>
      </c>
      <c r="T68" s="618"/>
      <c r="U68" s="254" t="s">
        <v>139</v>
      </c>
      <c r="V68" s="137">
        <v>261</v>
      </c>
      <c r="W68" s="146">
        <v>138</v>
      </c>
      <c r="X68" s="146">
        <v>10963870</v>
      </c>
      <c r="Y68" s="147">
        <f t="shared" si="61"/>
        <v>3.4586466165413533E-2</v>
      </c>
      <c r="Z68" s="147">
        <f t="shared" si="8"/>
        <v>0.52873563218390807</v>
      </c>
      <c r="AA68" s="146">
        <f t="shared" si="9"/>
        <v>79448.333333333328</v>
      </c>
      <c r="AB68" s="618"/>
      <c r="AC68" s="254" t="s">
        <v>139</v>
      </c>
      <c r="AD68" s="137">
        <v>329</v>
      </c>
      <c r="AE68" s="146">
        <v>184</v>
      </c>
      <c r="AF68" s="146">
        <v>16598780</v>
      </c>
      <c r="AG68" s="147">
        <f t="shared" si="62"/>
        <v>4.8054322277357009E-2</v>
      </c>
      <c r="AH68" s="147">
        <f t="shared" si="11"/>
        <v>0.55927051671732519</v>
      </c>
      <c r="AI68" s="141">
        <f t="shared" si="12"/>
        <v>90210.760869565216</v>
      </c>
      <c r="AJ68" s="618"/>
      <c r="AK68" s="254" t="s">
        <v>139</v>
      </c>
      <c r="AL68" s="137">
        <v>313</v>
      </c>
      <c r="AM68" s="146">
        <v>148</v>
      </c>
      <c r="AN68" s="146">
        <v>10191450</v>
      </c>
      <c r="AO68" s="147">
        <f t="shared" si="63"/>
        <v>5.5472263868065967E-2</v>
      </c>
      <c r="AP68" s="147">
        <f t="shared" si="14"/>
        <v>0.47284345047923321</v>
      </c>
      <c r="AQ68" s="141">
        <f t="shared" si="15"/>
        <v>68861.148648648654</v>
      </c>
      <c r="AR68" s="618"/>
      <c r="AS68" s="254" t="s">
        <v>139</v>
      </c>
      <c r="AT68" s="137">
        <v>149</v>
      </c>
      <c r="AU68" s="146">
        <v>77</v>
      </c>
      <c r="AV68" s="146">
        <v>7127590</v>
      </c>
      <c r="AW68" s="147">
        <f t="shared" si="64"/>
        <v>6.2550771730300575E-2</v>
      </c>
      <c r="AX68" s="147">
        <f t="shared" si="17"/>
        <v>0.51677852348993292</v>
      </c>
      <c r="AY68" s="146">
        <f t="shared" si="18"/>
        <v>92566.103896103901</v>
      </c>
      <c r="AZ68" s="618"/>
      <c r="BA68" s="254" t="s">
        <v>139</v>
      </c>
      <c r="BB68" s="137">
        <v>49</v>
      </c>
      <c r="BC68" s="146">
        <v>20</v>
      </c>
      <c r="BD68" s="146">
        <v>1822510</v>
      </c>
      <c r="BE68" s="147">
        <f t="shared" si="65"/>
        <v>4.1928721174004195E-2</v>
      </c>
      <c r="BF68" s="147">
        <f t="shared" si="20"/>
        <v>0.40816326530612246</v>
      </c>
      <c r="BG68" s="173">
        <f t="shared" si="21"/>
        <v>91125.5</v>
      </c>
      <c r="BH68" s="618"/>
      <c r="BI68" s="254" t="s">
        <v>139</v>
      </c>
      <c r="BJ68" s="137">
        <f t="shared" si="22"/>
        <v>1141</v>
      </c>
      <c r="BK68" s="146">
        <f t="shared" si="0"/>
        <v>588</v>
      </c>
      <c r="BL68" s="146">
        <f t="shared" si="1"/>
        <v>49252680</v>
      </c>
      <c r="BM68" s="147">
        <f t="shared" si="66"/>
        <v>4.7603626943005184E-2</v>
      </c>
      <c r="BN68" s="147">
        <f t="shared" si="25"/>
        <v>0.51533742331288346</v>
      </c>
      <c r="BO68" s="146">
        <f t="shared" si="26"/>
        <v>83763.061224489793</v>
      </c>
      <c r="BP68" s="204"/>
      <c r="BR68" s="216" t="s">
        <v>19</v>
      </c>
      <c r="BS68" s="116">
        <v>0</v>
      </c>
      <c r="BT68" s="116">
        <v>16</v>
      </c>
      <c r="BU68" s="116">
        <v>3422</v>
      </c>
      <c r="BV68" s="116">
        <v>2837</v>
      </c>
      <c r="BW68" s="116">
        <v>1598</v>
      </c>
      <c r="BX68" s="116">
        <v>662</v>
      </c>
      <c r="BY68" s="116">
        <v>248</v>
      </c>
      <c r="BZ68" s="116">
        <f>市区町村別_歯科医療費!D66</f>
        <v>8783</v>
      </c>
    </row>
    <row r="69" spans="2:78" s="82" customFormat="1">
      <c r="B69" s="614"/>
      <c r="C69" s="645"/>
      <c r="D69" s="618"/>
      <c r="E69" s="254" t="s">
        <v>140</v>
      </c>
      <c r="F69" s="137">
        <v>2</v>
      </c>
      <c r="G69" s="146">
        <v>2</v>
      </c>
      <c r="H69" s="146">
        <v>195490</v>
      </c>
      <c r="I69" s="147">
        <f t="shared" si="59"/>
        <v>7.407407407407407E-2</v>
      </c>
      <c r="J69" s="147">
        <f t="shared" si="3"/>
        <v>1</v>
      </c>
      <c r="K69" s="173">
        <f t="shared" si="4"/>
        <v>97745</v>
      </c>
      <c r="L69" s="618"/>
      <c r="M69" s="254" t="s">
        <v>140</v>
      </c>
      <c r="N69" s="137">
        <v>12</v>
      </c>
      <c r="O69" s="146">
        <v>6</v>
      </c>
      <c r="P69" s="146">
        <v>435300</v>
      </c>
      <c r="Q69" s="147">
        <f t="shared" si="60"/>
        <v>4.6153846153846156E-2</v>
      </c>
      <c r="R69" s="147">
        <f t="shared" si="5"/>
        <v>0.5</v>
      </c>
      <c r="S69" s="141">
        <f t="shared" si="6"/>
        <v>72550</v>
      </c>
      <c r="T69" s="618"/>
      <c r="U69" s="254" t="s">
        <v>140</v>
      </c>
      <c r="V69" s="137">
        <v>221</v>
      </c>
      <c r="W69" s="146">
        <v>128</v>
      </c>
      <c r="X69" s="146">
        <v>11049150</v>
      </c>
      <c r="Y69" s="147">
        <f t="shared" si="61"/>
        <v>3.2080200501253132E-2</v>
      </c>
      <c r="Z69" s="147">
        <f t="shared" si="8"/>
        <v>0.579185520361991</v>
      </c>
      <c r="AA69" s="146">
        <f t="shared" si="9"/>
        <v>86321.484375</v>
      </c>
      <c r="AB69" s="618"/>
      <c r="AC69" s="254" t="s">
        <v>140</v>
      </c>
      <c r="AD69" s="137">
        <v>260</v>
      </c>
      <c r="AE69" s="146">
        <v>154</v>
      </c>
      <c r="AF69" s="146">
        <v>13126010</v>
      </c>
      <c r="AG69" s="147">
        <f t="shared" si="62"/>
        <v>4.0219378427787937E-2</v>
      </c>
      <c r="AH69" s="147">
        <f t="shared" si="11"/>
        <v>0.59230769230769231</v>
      </c>
      <c r="AI69" s="141">
        <f t="shared" si="12"/>
        <v>85233.831168831166</v>
      </c>
      <c r="AJ69" s="618"/>
      <c r="AK69" s="254" t="s">
        <v>140</v>
      </c>
      <c r="AL69" s="137">
        <v>190</v>
      </c>
      <c r="AM69" s="146">
        <v>114</v>
      </c>
      <c r="AN69" s="146">
        <v>9695090</v>
      </c>
      <c r="AO69" s="147">
        <f t="shared" si="63"/>
        <v>4.2728635682158921E-2</v>
      </c>
      <c r="AP69" s="147">
        <f t="shared" si="14"/>
        <v>0.6</v>
      </c>
      <c r="AQ69" s="141">
        <f t="shared" si="15"/>
        <v>85044.649122807023</v>
      </c>
      <c r="AR69" s="618"/>
      <c r="AS69" s="254" t="s">
        <v>140</v>
      </c>
      <c r="AT69" s="137">
        <v>88</v>
      </c>
      <c r="AU69" s="146">
        <v>51</v>
      </c>
      <c r="AV69" s="146">
        <v>4941000</v>
      </c>
      <c r="AW69" s="147">
        <f t="shared" si="64"/>
        <v>4.1429731925264016E-2</v>
      </c>
      <c r="AX69" s="147">
        <f t="shared" si="17"/>
        <v>0.57954545454545459</v>
      </c>
      <c r="AY69" s="146">
        <f t="shared" si="18"/>
        <v>96882.352941176476</v>
      </c>
      <c r="AZ69" s="618"/>
      <c r="BA69" s="254" t="s">
        <v>140</v>
      </c>
      <c r="BB69" s="137">
        <v>31</v>
      </c>
      <c r="BC69" s="146">
        <v>18</v>
      </c>
      <c r="BD69" s="146">
        <v>1801460</v>
      </c>
      <c r="BE69" s="147">
        <f t="shared" si="65"/>
        <v>3.7735849056603772E-2</v>
      </c>
      <c r="BF69" s="147">
        <f t="shared" si="20"/>
        <v>0.58064516129032262</v>
      </c>
      <c r="BG69" s="173">
        <f t="shared" si="21"/>
        <v>100081.11111111111</v>
      </c>
      <c r="BH69" s="618"/>
      <c r="BI69" s="254" t="s">
        <v>140</v>
      </c>
      <c r="BJ69" s="137">
        <f t="shared" si="22"/>
        <v>804</v>
      </c>
      <c r="BK69" s="146">
        <f t="shared" si="0"/>
        <v>473</v>
      </c>
      <c r="BL69" s="146">
        <f t="shared" si="1"/>
        <v>41243500</v>
      </c>
      <c r="BM69" s="147">
        <f t="shared" si="66"/>
        <v>3.8293393782383417E-2</v>
      </c>
      <c r="BN69" s="147">
        <f t="shared" si="25"/>
        <v>0.5883084577114428</v>
      </c>
      <c r="BO69" s="146">
        <f t="shared" si="26"/>
        <v>87195.56025369979</v>
      </c>
      <c r="BP69" s="204"/>
      <c r="BR69" s="216" t="s">
        <v>20</v>
      </c>
      <c r="BS69" s="116">
        <v>17</v>
      </c>
      <c r="BT69" s="116">
        <v>46</v>
      </c>
      <c r="BU69" s="116">
        <v>4884</v>
      </c>
      <c r="BV69" s="116">
        <v>4241</v>
      </c>
      <c r="BW69" s="116">
        <v>2298</v>
      </c>
      <c r="BX69" s="116">
        <v>1060</v>
      </c>
      <c r="BY69" s="116">
        <v>407</v>
      </c>
      <c r="BZ69" s="116">
        <f>市区町村別_歯科医療費!D67</f>
        <v>12953</v>
      </c>
    </row>
    <row r="70" spans="2:78" s="82" customFormat="1">
      <c r="B70" s="614"/>
      <c r="C70" s="645"/>
      <c r="D70" s="618"/>
      <c r="E70" s="254" t="s">
        <v>141</v>
      </c>
      <c r="F70" s="137">
        <v>13</v>
      </c>
      <c r="G70" s="146">
        <v>9</v>
      </c>
      <c r="H70" s="146">
        <v>1004950</v>
      </c>
      <c r="I70" s="147">
        <f t="shared" si="59"/>
        <v>0.33333333333333331</v>
      </c>
      <c r="J70" s="147">
        <f t="shared" si="3"/>
        <v>0.69230769230769229</v>
      </c>
      <c r="K70" s="173">
        <f t="shared" si="4"/>
        <v>111661.11111111111</v>
      </c>
      <c r="L70" s="618"/>
      <c r="M70" s="254" t="s">
        <v>141</v>
      </c>
      <c r="N70" s="137">
        <v>58</v>
      </c>
      <c r="O70" s="146">
        <v>29</v>
      </c>
      <c r="P70" s="146">
        <v>3059300</v>
      </c>
      <c r="Q70" s="147">
        <f t="shared" si="60"/>
        <v>0.22307692307692309</v>
      </c>
      <c r="R70" s="147">
        <f t="shared" si="5"/>
        <v>0.5</v>
      </c>
      <c r="S70" s="141">
        <f t="shared" si="6"/>
        <v>105493.10344827586</v>
      </c>
      <c r="T70" s="618"/>
      <c r="U70" s="254" t="s">
        <v>141</v>
      </c>
      <c r="V70" s="137">
        <v>1444</v>
      </c>
      <c r="W70" s="146">
        <v>896</v>
      </c>
      <c r="X70" s="146">
        <v>65257960</v>
      </c>
      <c r="Y70" s="147">
        <f t="shared" si="61"/>
        <v>0.22456140350877193</v>
      </c>
      <c r="Z70" s="147">
        <f t="shared" si="8"/>
        <v>0.62049861495844871</v>
      </c>
      <c r="AA70" s="146">
        <f t="shared" si="9"/>
        <v>72832.544642857145</v>
      </c>
      <c r="AB70" s="618"/>
      <c r="AC70" s="254" t="s">
        <v>141</v>
      </c>
      <c r="AD70" s="137">
        <v>1592</v>
      </c>
      <c r="AE70" s="146">
        <v>984</v>
      </c>
      <c r="AF70" s="146">
        <v>77683850</v>
      </c>
      <c r="AG70" s="147">
        <f t="shared" si="62"/>
        <v>0.25698615826586574</v>
      </c>
      <c r="AH70" s="147">
        <f t="shared" si="11"/>
        <v>0.61809045226130654</v>
      </c>
      <c r="AI70" s="141">
        <f t="shared" si="12"/>
        <v>78947.002032520322</v>
      </c>
      <c r="AJ70" s="618"/>
      <c r="AK70" s="254" t="s">
        <v>141</v>
      </c>
      <c r="AL70" s="137">
        <v>1001</v>
      </c>
      <c r="AM70" s="146">
        <v>557</v>
      </c>
      <c r="AN70" s="146">
        <v>41001050</v>
      </c>
      <c r="AO70" s="147">
        <f t="shared" si="63"/>
        <v>0.20877061469265368</v>
      </c>
      <c r="AP70" s="147">
        <f t="shared" si="14"/>
        <v>0.55644355644355648</v>
      </c>
      <c r="AQ70" s="141">
        <f t="shared" si="15"/>
        <v>73610.502692998198</v>
      </c>
      <c r="AR70" s="618"/>
      <c r="AS70" s="254" t="s">
        <v>141</v>
      </c>
      <c r="AT70" s="137">
        <v>382</v>
      </c>
      <c r="AU70" s="146">
        <v>182</v>
      </c>
      <c r="AV70" s="146">
        <v>15369330</v>
      </c>
      <c r="AW70" s="147">
        <f t="shared" si="64"/>
        <v>0.1478472786352559</v>
      </c>
      <c r="AX70" s="147">
        <f t="shared" si="17"/>
        <v>0.47643979057591623</v>
      </c>
      <c r="AY70" s="146">
        <f t="shared" si="18"/>
        <v>84446.868131868134</v>
      </c>
      <c r="AZ70" s="618"/>
      <c r="BA70" s="254" t="s">
        <v>141</v>
      </c>
      <c r="BB70" s="137">
        <v>103</v>
      </c>
      <c r="BC70" s="146">
        <v>46</v>
      </c>
      <c r="BD70" s="146">
        <v>4529810</v>
      </c>
      <c r="BE70" s="147">
        <f t="shared" si="65"/>
        <v>9.6436058700209645E-2</v>
      </c>
      <c r="BF70" s="147">
        <f t="shared" si="20"/>
        <v>0.44660194174757284</v>
      </c>
      <c r="BG70" s="173">
        <f t="shared" si="21"/>
        <v>98474.130434782608</v>
      </c>
      <c r="BH70" s="618"/>
      <c r="BI70" s="254" t="s">
        <v>141</v>
      </c>
      <c r="BJ70" s="137">
        <f t="shared" si="22"/>
        <v>4593</v>
      </c>
      <c r="BK70" s="146">
        <f t="shared" si="0"/>
        <v>2703</v>
      </c>
      <c r="BL70" s="146">
        <f t="shared" si="1"/>
        <v>207906250</v>
      </c>
      <c r="BM70" s="147">
        <f t="shared" si="66"/>
        <v>0.2188309585492228</v>
      </c>
      <c r="BN70" s="147">
        <f t="shared" si="25"/>
        <v>0.58850424559111691</v>
      </c>
      <c r="BO70" s="146">
        <f t="shared" si="26"/>
        <v>76916.851646318901</v>
      </c>
      <c r="BP70" s="204"/>
      <c r="BR70" s="216" t="s">
        <v>31</v>
      </c>
      <c r="BS70" s="116">
        <v>8</v>
      </c>
      <c r="BT70" s="116">
        <v>15</v>
      </c>
      <c r="BU70" s="116">
        <v>3436</v>
      </c>
      <c r="BV70" s="116">
        <v>2839</v>
      </c>
      <c r="BW70" s="116">
        <v>1857</v>
      </c>
      <c r="BX70" s="116">
        <v>937</v>
      </c>
      <c r="BY70" s="116">
        <v>333</v>
      </c>
      <c r="BZ70" s="116">
        <f>市区町村別_歯科医療費!D68</f>
        <v>9425</v>
      </c>
    </row>
    <row r="71" spans="2:78" s="82" customFormat="1">
      <c r="B71" s="614"/>
      <c r="C71" s="645"/>
      <c r="D71" s="618"/>
      <c r="E71" s="254" t="s">
        <v>142</v>
      </c>
      <c r="F71" s="137">
        <v>2</v>
      </c>
      <c r="G71" s="146">
        <v>1</v>
      </c>
      <c r="H71" s="146">
        <v>163340</v>
      </c>
      <c r="I71" s="147">
        <f t="shared" si="59"/>
        <v>3.7037037037037035E-2</v>
      </c>
      <c r="J71" s="147">
        <f t="shared" si="3"/>
        <v>0.5</v>
      </c>
      <c r="K71" s="173">
        <f t="shared" si="4"/>
        <v>163340</v>
      </c>
      <c r="L71" s="618"/>
      <c r="M71" s="254" t="s">
        <v>142</v>
      </c>
      <c r="N71" s="137">
        <v>17</v>
      </c>
      <c r="O71" s="146">
        <v>7</v>
      </c>
      <c r="P71" s="146">
        <v>1122240</v>
      </c>
      <c r="Q71" s="147">
        <f t="shared" si="60"/>
        <v>5.3846153846153849E-2</v>
      </c>
      <c r="R71" s="147">
        <f t="shared" si="5"/>
        <v>0.41176470588235292</v>
      </c>
      <c r="S71" s="141">
        <f t="shared" si="6"/>
        <v>160320</v>
      </c>
      <c r="T71" s="618"/>
      <c r="U71" s="254" t="s">
        <v>142</v>
      </c>
      <c r="V71" s="137">
        <v>278</v>
      </c>
      <c r="W71" s="146">
        <v>144</v>
      </c>
      <c r="X71" s="146">
        <v>12759900</v>
      </c>
      <c r="Y71" s="147">
        <f t="shared" si="61"/>
        <v>3.6090225563909777E-2</v>
      </c>
      <c r="Z71" s="147">
        <f t="shared" si="8"/>
        <v>0.51798561151079137</v>
      </c>
      <c r="AA71" s="146">
        <f t="shared" si="9"/>
        <v>88610.416666666672</v>
      </c>
      <c r="AB71" s="618"/>
      <c r="AC71" s="254" t="s">
        <v>142</v>
      </c>
      <c r="AD71" s="137">
        <v>359</v>
      </c>
      <c r="AE71" s="146">
        <v>200</v>
      </c>
      <c r="AF71" s="146">
        <v>16345650</v>
      </c>
      <c r="AG71" s="147">
        <f t="shared" si="62"/>
        <v>5.2232958997127189E-2</v>
      </c>
      <c r="AH71" s="147">
        <f t="shared" si="11"/>
        <v>0.55710306406685239</v>
      </c>
      <c r="AI71" s="141">
        <f t="shared" si="12"/>
        <v>81728.25</v>
      </c>
      <c r="AJ71" s="618"/>
      <c r="AK71" s="254" t="s">
        <v>142</v>
      </c>
      <c r="AL71" s="137">
        <v>337</v>
      </c>
      <c r="AM71" s="146">
        <v>169</v>
      </c>
      <c r="AN71" s="146">
        <v>14125540</v>
      </c>
      <c r="AO71" s="147">
        <f t="shared" si="63"/>
        <v>6.3343328335832089E-2</v>
      </c>
      <c r="AP71" s="147">
        <f t="shared" si="14"/>
        <v>0.50148367952522255</v>
      </c>
      <c r="AQ71" s="141">
        <f t="shared" si="15"/>
        <v>83583.076923076922</v>
      </c>
      <c r="AR71" s="618"/>
      <c r="AS71" s="254" t="s">
        <v>142</v>
      </c>
      <c r="AT71" s="137">
        <v>191</v>
      </c>
      <c r="AU71" s="146">
        <v>93</v>
      </c>
      <c r="AV71" s="146">
        <v>8808790</v>
      </c>
      <c r="AW71" s="147">
        <f t="shared" si="64"/>
        <v>7.5548334687246144E-2</v>
      </c>
      <c r="AX71" s="147">
        <f t="shared" si="17"/>
        <v>0.48691099476439792</v>
      </c>
      <c r="AY71" s="146">
        <f t="shared" si="18"/>
        <v>94718.172043010753</v>
      </c>
      <c r="AZ71" s="618"/>
      <c r="BA71" s="254" t="s">
        <v>142</v>
      </c>
      <c r="BB71" s="137">
        <v>86</v>
      </c>
      <c r="BC71" s="146">
        <v>42</v>
      </c>
      <c r="BD71" s="146">
        <v>3427860</v>
      </c>
      <c r="BE71" s="147">
        <f t="shared" si="65"/>
        <v>8.8050314465408799E-2</v>
      </c>
      <c r="BF71" s="147">
        <f t="shared" si="20"/>
        <v>0.48837209302325579</v>
      </c>
      <c r="BG71" s="173">
        <f t="shared" si="21"/>
        <v>81615.71428571429</v>
      </c>
      <c r="BH71" s="618"/>
      <c r="BI71" s="254" t="s">
        <v>142</v>
      </c>
      <c r="BJ71" s="137">
        <f t="shared" si="22"/>
        <v>1270</v>
      </c>
      <c r="BK71" s="146">
        <f t="shared" ref="BK71:BK134" si="67">SUM(G71,O71,W71,AE71,AM71,AU71,BC71)</f>
        <v>656</v>
      </c>
      <c r="BL71" s="146">
        <f t="shared" ref="BL71:BL134" si="68">SUM(H71,P71,X71,AF71,AN71,AV71,BD71)</f>
        <v>56753320</v>
      </c>
      <c r="BM71" s="147">
        <f t="shared" si="66"/>
        <v>5.3108808290155442E-2</v>
      </c>
      <c r="BN71" s="147">
        <f t="shared" si="25"/>
        <v>0.51653543307086613</v>
      </c>
      <c r="BO71" s="146">
        <f t="shared" si="26"/>
        <v>86514.207317073175</v>
      </c>
      <c r="BP71" s="204"/>
      <c r="BR71" s="216" t="s">
        <v>52</v>
      </c>
      <c r="BS71" s="116">
        <v>64</v>
      </c>
      <c r="BT71" s="116">
        <v>139</v>
      </c>
      <c r="BU71" s="116">
        <v>3748</v>
      </c>
      <c r="BV71" s="116">
        <v>2981</v>
      </c>
      <c r="BW71" s="116">
        <v>1749</v>
      </c>
      <c r="BX71" s="116">
        <v>849</v>
      </c>
      <c r="BY71" s="116">
        <v>347</v>
      </c>
      <c r="BZ71" s="116">
        <f>市区町村別_歯科医療費!D69</f>
        <v>9877</v>
      </c>
    </row>
    <row r="72" spans="2:78" s="82" customFormat="1">
      <c r="B72" s="614"/>
      <c r="C72" s="645"/>
      <c r="D72" s="618"/>
      <c r="E72" s="251" t="s">
        <v>135</v>
      </c>
      <c r="F72" s="139">
        <v>1</v>
      </c>
      <c r="G72" s="150">
        <v>0</v>
      </c>
      <c r="H72" s="150">
        <v>0</v>
      </c>
      <c r="I72" s="151">
        <f t="shared" si="59"/>
        <v>0</v>
      </c>
      <c r="J72" s="151">
        <f t="shared" ref="J72:J135" si="69">IFERROR(G72/F72,"-")</f>
        <v>0</v>
      </c>
      <c r="K72" s="198" t="str">
        <f t="shared" ref="K72:K135" si="70">IFERROR(H72/G72,"-")</f>
        <v>-</v>
      </c>
      <c r="L72" s="618"/>
      <c r="M72" s="251" t="s">
        <v>135</v>
      </c>
      <c r="N72" s="139">
        <v>8</v>
      </c>
      <c r="O72" s="150">
        <v>4</v>
      </c>
      <c r="P72" s="150">
        <v>493930</v>
      </c>
      <c r="Q72" s="151">
        <f t="shared" si="60"/>
        <v>3.0769230769230771E-2</v>
      </c>
      <c r="R72" s="151">
        <f t="shared" ref="R72:R135" si="71">IFERROR(O72/N72,"-")</f>
        <v>0.5</v>
      </c>
      <c r="S72" s="143">
        <f t="shared" ref="S72:S135" si="72">IFERROR(P72/O72,"-")</f>
        <v>123482.5</v>
      </c>
      <c r="T72" s="618"/>
      <c r="U72" s="251" t="s">
        <v>135</v>
      </c>
      <c r="V72" s="139">
        <v>309</v>
      </c>
      <c r="W72" s="150">
        <v>151</v>
      </c>
      <c r="X72" s="150">
        <v>10801230</v>
      </c>
      <c r="Y72" s="151">
        <f t="shared" si="61"/>
        <v>3.7844611528822056E-2</v>
      </c>
      <c r="Z72" s="151">
        <f t="shared" ref="Z72:Z135" si="73">IFERROR(W72/V72,"-")</f>
        <v>0.48867313915857608</v>
      </c>
      <c r="AA72" s="150">
        <f t="shared" ref="AA72:AA135" si="74">IFERROR(X72/W72,"-")</f>
        <v>71531.324503311262</v>
      </c>
      <c r="AB72" s="618"/>
      <c r="AC72" s="251" t="s">
        <v>135</v>
      </c>
      <c r="AD72" s="139">
        <v>179</v>
      </c>
      <c r="AE72" s="150">
        <v>81</v>
      </c>
      <c r="AF72" s="150">
        <v>6914140</v>
      </c>
      <c r="AG72" s="151">
        <f t="shared" si="62"/>
        <v>2.1154348393836512E-2</v>
      </c>
      <c r="AH72" s="151">
        <f t="shared" ref="AH72:AH135" si="75">IFERROR(AE72/AD72,"-")</f>
        <v>0.45251396648044695</v>
      </c>
      <c r="AI72" s="143">
        <f t="shared" ref="AI72:AI135" si="76">IFERROR(AF72/AE72,"-")</f>
        <v>85359.753086419747</v>
      </c>
      <c r="AJ72" s="618"/>
      <c r="AK72" s="251" t="s">
        <v>135</v>
      </c>
      <c r="AL72" s="139">
        <v>136</v>
      </c>
      <c r="AM72" s="150">
        <v>64</v>
      </c>
      <c r="AN72" s="150">
        <v>6066320</v>
      </c>
      <c r="AO72" s="151">
        <f t="shared" si="63"/>
        <v>2.3988005997001498E-2</v>
      </c>
      <c r="AP72" s="151">
        <f t="shared" ref="AP72:AP135" si="77">IFERROR(AM72/AL72,"-")</f>
        <v>0.47058823529411764</v>
      </c>
      <c r="AQ72" s="143">
        <f t="shared" ref="AQ72:AQ135" si="78">IFERROR(AN72/AM72,"-")</f>
        <v>94786.25</v>
      </c>
      <c r="AR72" s="618"/>
      <c r="AS72" s="251" t="s">
        <v>135</v>
      </c>
      <c r="AT72" s="139">
        <v>62</v>
      </c>
      <c r="AU72" s="150">
        <v>27</v>
      </c>
      <c r="AV72" s="150">
        <v>5064500</v>
      </c>
      <c r="AW72" s="151">
        <f t="shared" si="64"/>
        <v>2.1933387489845652E-2</v>
      </c>
      <c r="AX72" s="151">
        <f t="shared" ref="AX72:AX135" si="79">IFERROR(AU72/AT72,"-")</f>
        <v>0.43548387096774194</v>
      </c>
      <c r="AY72" s="150">
        <f t="shared" ref="AY72:AY135" si="80">IFERROR(AV72/AU72,"-")</f>
        <v>187574.07407407407</v>
      </c>
      <c r="AZ72" s="618"/>
      <c r="BA72" s="251" t="s">
        <v>135</v>
      </c>
      <c r="BB72" s="139">
        <v>36</v>
      </c>
      <c r="BC72" s="150">
        <v>11</v>
      </c>
      <c r="BD72" s="150">
        <v>1820960</v>
      </c>
      <c r="BE72" s="151">
        <f t="shared" si="65"/>
        <v>2.3060796645702306E-2</v>
      </c>
      <c r="BF72" s="151">
        <f t="shared" ref="BF72:BF135" si="81">IFERROR(BC72/BB72,"-")</f>
        <v>0.30555555555555558</v>
      </c>
      <c r="BG72" s="198">
        <f t="shared" ref="BG72:BG135" si="82">IFERROR(BD72/BC72,"-")</f>
        <v>165541.81818181818</v>
      </c>
      <c r="BH72" s="618"/>
      <c r="BI72" s="251" t="s">
        <v>135</v>
      </c>
      <c r="BJ72" s="139">
        <f t="shared" ref="BJ72:BJ135" si="83">SUM(F72,N72,V72,AD72,AL72,AT72,BB72)</f>
        <v>731</v>
      </c>
      <c r="BK72" s="150">
        <f t="shared" si="67"/>
        <v>338</v>
      </c>
      <c r="BL72" s="150">
        <f t="shared" si="68"/>
        <v>31161080</v>
      </c>
      <c r="BM72" s="151">
        <f t="shared" si="66"/>
        <v>2.73639896373057E-2</v>
      </c>
      <c r="BN72" s="151">
        <f t="shared" ref="BN72:BN135" si="84">IFERROR(BK72/BJ72,"-")</f>
        <v>0.46238030095759236</v>
      </c>
      <c r="BO72" s="150">
        <f t="shared" ref="BO72:BO135" si="85">IFERROR(BL72/BK72,"-")</f>
        <v>92192.544378698221</v>
      </c>
      <c r="BP72" s="204"/>
      <c r="BR72" s="216" t="s">
        <v>12</v>
      </c>
      <c r="BS72" s="116">
        <v>5</v>
      </c>
      <c r="BT72" s="116">
        <v>30</v>
      </c>
      <c r="BU72" s="116">
        <v>1876</v>
      </c>
      <c r="BV72" s="116">
        <v>1385</v>
      </c>
      <c r="BW72" s="116">
        <v>909</v>
      </c>
      <c r="BX72" s="116">
        <v>472</v>
      </c>
      <c r="BY72" s="116">
        <v>204</v>
      </c>
      <c r="BZ72" s="116">
        <f>市区町村別_歯科医療費!D70</f>
        <v>4881</v>
      </c>
    </row>
    <row r="73" spans="2:78" s="82" customFormat="1">
      <c r="B73" s="614">
        <v>7</v>
      </c>
      <c r="C73" s="645" t="s">
        <v>81</v>
      </c>
      <c r="D73" s="618">
        <f>BS14</f>
        <v>34</v>
      </c>
      <c r="E73" s="252" t="s">
        <v>115</v>
      </c>
      <c r="F73" s="136">
        <v>18</v>
      </c>
      <c r="G73" s="144">
        <v>10</v>
      </c>
      <c r="H73" s="144">
        <v>624950</v>
      </c>
      <c r="I73" s="145">
        <f>IFERROR(G73/$D$73,"-")</f>
        <v>0.29411764705882354</v>
      </c>
      <c r="J73" s="145">
        <f t="shared" si="69"/>
        <v>0.55555555555555558</v>
      </c>
      <c r="K73" s="172">
        <f t="shared" si="70"/>
        <v>62495</v>
      </c>
      <c r="L73" s="618">
        <f>BT14</f>
        <v>119</v>
      </c>
      <c r="M73" s="252" t="s">
        <v>115</v>
      </c>
      <c r="N73" s="136">
        <v>64</v>
      </c>
      <c r="O73" s="144">
        <v>35</v>
      </c>
      <c r="P73" s="144">
        <v>2841380</v>
      </c>
      <c r="Q73" s="145">
        <f>IFERROR(O73/$L$73,"-")</f>
        <v>0.29411764705882354</v>
      </c>
      <c r="R73" s="145">
        <f t="shared" si="71"/>
        <v>0.546875</v>
      </c>
      <c r="S73" s="140">
        <f t="shared" si="72"/>
        <v>81182.28571428571</v>
      </c>
      <c r="T73" s="618">
        <f>BU14</f>
        <v>3722</v>
      </c>
      <c r="U73" s="252" t="s">
        <v>115</v>
      </c>
      <c r="V73" s="136">
        <v>2021</v>
      </c>
      <c r="W73" s="144">
        <v>1131</v>
      </c>
      <c r="X73" s="144">
        <v>85332410</v>
      </c>
      <c r="Y73" s="145">
        <f>IFERROR(W73/$T$73,"-")</f>
        <v>0.30386888769478776</v>
      </c>
      <c r="Z73" s="145">
        <f t="shared" si="73"/>
        <v>0.5596239485403266</v>
      </c>
      <c r="AA73" s="144">
        <f t="shared" si="74"/>
        <v>75448.638373121139</v>
      </c>
      <c r="AB73" s="618">
        <f>BV14</f>
        <v>3379</v>
      </c>
      <c r="AC73" s="252" t="s">
        <v>115</v>
      </c>
      <c r="AD73" s="136">
        <v>1994</v>
      </c>
      <c r="AE73" s="144">
        <v>1158</v>
      </c>
      <c r="AF73" s="144">
        <v>89600950</v>
      </c>
      <c r="AG73" s="145">
        <f>IFERROR(AE73/$AB$73,"-")</f>
        <v>0.34270494229061854</v>
      </c>
      <c r="AH73" s="145">
        <f t="shared" si="75"/>
        <v>0.58074222668004016</v>
      </c>
      <c r="AI73" s="140">
        <f t="shared" si="76"/>
        <v>77375.60449050086</v>
      </c>
      <c r="AJ73" s="618">
        <f>BW14</f>
        <v>2275</v>
      </c>
      <c r="AK73" s="252" t="s">
        <v>115</v>
      </c>
      <c r="AL73" s="136">
        <v>1271</v>
      </c>
      <c r="AM73" s="144">
        <v>698</v>
      </c>
      <c r="AN73" s="144">
        <v>53263400</v>
      </c>
      <c r="AO73" s="145">
        <f>IFERROR(AM73/$AJ$73,"-")</f>
        <v>0.30681318681318681</v>
      </c>
      <c r="AP73" s="145">
        <f t="shared" si="77"/>
        <v>0.54917387883556257</v>
      </c>
      <c r="AQ73" s="140">
        <f t="shared" si="78"/>
        <v>76308.595988538684</v>
      </c>
      <c r="AR73" s="618">
        <f>BX14</f>
        <v>1044</v>
      </c>
      <c r="AS73" s="252" t="s">
        <v>115</v>
      </c>
      <c r="AT73" s="136">
        <v>517</v>
      </c>
      <c r="AU73" s="144">
        <v>275</v>
      </c>
      <c r="AV73" s="144">
        <v>24675430</v>
      </c>
      <c r="AW73" s="145">
        <f>IFERROR(AU73/$AR$73,"-")</f>
        <v>0.26340996168582376</v>
      </c>
      <c r="AX73" s="145">
        <f t="shared" si="79"/>
        <v>0.53191489361702127</v>
      </c>
      <c r="AY73" s="144">
        <f t="shared" si="80"/>
        <v>89728.836363636365</v>
      </c>
      <c r="AZ73" s="618">
        <f>BY14</f>
        <v>429</v>
      </c>
      <c r="BA73" s="252" t="s">
        <v>115</v>
      </c>
      <c r="BB73" s="136">
        <v>169</v>
      </c>
      <c r="BC73" s="144">
        <v>90</v>
      </c>
      <c r="BD73" s="144">
        <v>8327030</v>
      </c>
      <c r="BE73" s="145">
        <f>IFERROR(BC73/$AZ$73,"-")</f>
        <v>0.20979020979020979</v>
      </c>
      <c r="BF73" s="145">
        <f t="shared" si="81"/>
        <v>0.53254437869822491</v>
      </c>
      <c r="BG73" s="172">
        <f t="shared" si="82"/>
        <v>92522.555555555562</v>
      </c>
      <c r="BH73" s="618">
        <f>BZ14</f>
        <v>11002</v>
      </c>
      <c r="BI73" s="252" t="s">
        <v>115</v>
      </c>
      <c r="BJ73" s="136">
        <f t="shared" si="83"/>
        <v>6054</v>
      </c>
      <c r="BK73" s="144">
        <f t="shared" si="67"/>
        <v>3397</v>
      </c>
      <c r="BL73" s="144">
        <f t="shared" si="68"/>
        <v>264665550</v>
      </c>
      <c r="BM73" s="145">
        <f>IFERROR(BK73/$BH$73,"-")</f>
        <v>0.30876204326486095</v>
      </c>
      <c r="BN73" s="145">
        <f t="shared" si="84"/>
        <v>0.56111661711265282</v>
      </c>
      <c r="BO73" s="144">
        <f t="shared" si="85"/>
        <v>77911.554312628796</v>
      </c>
      <c r="BP73" s="204"/>
      <c r="BR73" s="216" t="s">
        <v>6</v>
      </c>
      <c r="BS73" s="116">
        <v>8</v>
      </c>
      <c r="BT73" s="116">
        <v>11</v>
      </c>
      <c r="BU73" s="116">
        <v>1961</v>
      </c>
      <c r="BV73" s="116">
        <v>1465</v>
      </c>
      <c r="BW73" s="116">
        <v>890</v>
      </c>
      <c r="BX73" s="116">
        <v>464</v>
      </c>
      <c r="BY73" s="116">
        <v>206</v>
      </c>
      <c r="BZ73" s="116">
        <f>市区町村別_歯科医療費!D71</f>
        <v>5005</v>
      </c>
    </row>
    <row r="74" spans="2:78" s="82" customFormat="1">
      <c r="B74" s="614"/>
      <c r="C74" s="645"/>
      <c r="D74" s="618"/>
      <c r="E74" s="253" t="s">
        <v>154</v>
      </c>
      <c r="F74" s="137">
        <v>16</v>
      </c>
      <c r="G74" s="146">
        <v>12</v>
      </c>
      <c r="H74" s="146">
        <v>677700</v>
      </c>
      <c r="I74" s="147">
        <f t="shared" ref="I74:I83" si="86">IFERROR(G74/$D$73,"-")</f>
        <v>0.35294117647058826</v>
      </c>
      <c r="J74" s="147">
        <f t="shared" si="69"/>
        <v>0.75</v>
      </c>
      <c r="K74" s="173">
        <f t="shared" si="70"/>
        <v>56475</v>
      </c>
      <c r="L74" s="618"/>
      <c r="M74" s="253" t="s">
        <v>154</v>
      </c>
      <c r="N74" s="137">
        <v>56</v>
      </c>
      <c r="O74" s="146">
        <v>32</v>
      </c>
      <c r="P74" s="146">
        <v>2921370</v>
      </c>
      <c r="Q74" s="147">
        <f t="shared" ref="Q74:Q83" si="87">IFERROR(O74/$L$73,"-")</f>
        <v>0.26890756302521007</v>
      </c>
      <c r="R74" s="147">
        <f t="shared" si="71"/>
        <v>0.5714285714285714</v>
      </c>
      <c r="S74" s="141">
        <f t="shared" si="72"/>
        <v>91292.8125</v>
      </c>
      <c r="T74" s="618"/>
      <c r="U74" s="253" t="s">
        <v>154</v>
      </c>
      <c r="V74" s="137">
        <v>1702</v>
      </c>
      <c r="W74" s="146">
        <v>962</v>
      </c>
      <c r="X74" s="146">
        <v>64629700</v>
      </c>
      <c r="Y74" s="147">
        <f t="shared" ref="Y74:Y83" si="88">IFERROR(W74/$T$73,"-")</f>
        <v>0.25846319183234823</v>
      </c>
      <c r="Z74" s="147">
        <f t="shared" si="73"/>
        <v>0.56521739130434778</v>
      </c>
      <c r="AA74" s="146">
        <f t="shared" si="74"/>
        <v>67182.640332640338</v>
      </c>
      <c r="AB74" s="618"/>
      <c r="AC74" s="253" t="s">
        <v>154</v>
      </c>
      <c r="AD74" s="137">
        <v>1605</v>
      </c>
      <c r="AE74" s="146">
        <v>903</v>
      </c>
      <c r="AF74" s="146">
        <v>69194080</v>
      </c>
      <c r="AG74" s="147">
        <f t="shared" ref="AG74:AG83" si="89">IFERROR(AE74/$AB$73,"-")</f>
        <v>0.26723882805563776</v>
      </c>
      <c r="AH74" s="147">
        <f t="shared" si="75"/>
        <v>0.56261682242990652</v>
      </c>
      <c r="AI74" s="141">
        <f t="shared" si="76"/>
        <v>76626.888150609084</v>
      </c>
      <c r="AJ74" s="618"/>
      <c r="AK74" s="253" t="s">
        <v>154</v>
      </c>
      <c r="AL74" s="137">
        <v>947</v>
      </c>
      <c r="AM74" s="146">
        <v>546</v>
      </c>
      <c r="AN74" s="146">
        <v>40896500</v>
      </c>
      <c r="AO74" s="147">
        <f t="shared" ref="AO74:AO83" si="90">IFERROR(AM74/$AJ$73,"-")</f>
        <v>0.24</v>
      </c>
      <c r="AP74" s="147">
        <f t="shared" si="77"/>
        <v>0.57655755015839494</v>
      </c>
      <c r="AQ74" s="141">
        <f t="shared" si="78"/>
        <v>74902.014652014652</v>
      </c>
      <c r="AR74" s="618"/>
      <c r="AS74" s="253" t="s">
        <v>154</v>
      </c>
      <c r="AT74" s="137">
        <v>363</v>
      </c>
      <c r="AU74" s="146">
        <v>189</v>
      </c>
      <c r="AV74" s="146">
        <v>15869960</v>
      </c>
      <c r="AW74" s="147">
        <f t="shared" ref="AW74:AW83" si="91">IFERROR(AU74/$AR$73,"-")</f>
        <v>0.18103448275862069</v>
      </c>
      <c r="AX74" s="147">
        <f t="shared" si="79"/>
        <v>0.52066115702479343</v>
      </c>
      <c r="AY74" s="146">
        <f t="shared" si="80"/>
        <v>83968.042328042327</v>
      </c>
      <c r="AZ74" s="618"/>
      <c r="BA74" s="253" t="s">
        <v>154</v>
      </c>
      <c r="BB74" s="137">
        <v>79</v>
      </c>
      <c r="BC74" s="146">
        <v>35</v>
      </c>
      <c r="BD74" s="146">
        <v>3067370</v>
      </c>
      <c r="BE74" s="147">
        <f t="shared" ref="BE74:BE83" si="92">IFERROR(BC74/$AZ$73,"-")</f>
        <v>8.1585081585081584E-2</v>
      </c>
      <c r="BF74" s="147">
        <f t="shared" si="81"/>
        <v>0.44303797468354428</v>
      </c>
      <c r="BG74" s="173">
        <f t="shared" si="82"/>
        <v>87639.142857142855</v>
      </c>
      <c r="BH74" s="618"/>
      <c r="BI74" s="253" t="s">
        <v>154</v>
      </c>
      <c r="BJ74" s="137">
        <f t="shared" si="83"/>
        <v>4768</v>
      </c>
      <c r="BK74" s="146">
        <f t="shared" si="67"/>
        <v>2679</v>
      </c>
      <c r="BL74" s="146">
        <f t="shared" si="68"/>
        <v>197256680</v>
      </c>
      <c r="BM74" s="147">
        <f t="shared" ref="BM74:BM83" si="93">IFERROR(BK74/$BH$73,"-")</f>
        <v>0.24350118160334486</v>
      </c>
      <c r="BN74" s="147">
        <f t="shared" si="84"/>
        <v>0.56187080536912748</v>
      </c>
      <c r="BO74" s="146">
        <f t="shared" si="85"/>
        <v>73630.712952594258</v>
      </c>
      <c r="BP74" s="204"/>
      <c r="BR74" s="216" t="s">
        <v>7</v>
      </c>
      <c r="BS74" s="116">
        <v>17</v>
      </c>
      <c r="BT74" s="116">
        <v>35</v>
      </c>
      <c r="BU74" s="116">
        <v>756</v>
      </c>
      <c r="BV74" s="116">
        <v>597</v>
      </c>
      <c r="BW74" s="116">
        <v>395</v>
      </c>
      <c r="BX74" s="116">
        <v>258</v>
      </c>
      <c r="BY74" s="116">
        <v>119</v>
      </c>
      <c r="BZ74" s="116">
        <f>市区町村別_歯科医療費!D72</f>
        <v>2177</v>
      </c>
    </row>
    <row r="75" spans="2:78" s="82" customFormat="1">
      <c r="B75" s="614"/>
      <c r="C75" s="645"/>
      <c r="D75" s="618"/>
      <c r="E75" s="254" t="s">
        <v>114</v>
      </c>
      <c r="F75" s="137">
        <v>21</v>
      </c>
      <c r="G75" s="146">
        <v>13</v>
      </c>
      <c r="H75" s="146">
        <v>1037610</v>
      </c>
      <c r="I75" s="147">
        <f t="shared" si="86"/>
        <v>0.38235294117647056</v>
      </c>
      <c r="J75" s="147">
        <f t="shared" si="69"/>
        <v>0.61904761904761907</v>
      </c>
      <c r="K75" s="173">
        <f t="shared" si="70"/>
        <v>79816.153846153844</v>
      </c>
      <c r="L75" s="618"/>
      <c r="M75" s="254" t="s">
        <v>114</v>
      </c>
      <c r="N75" s="137">
        <v>81</v>
      </c>
      <c r="O75" s="146">
        <v>45</v>
      </c>
      <c r="P75" s="146">
        <v>3875190</v>
      </c>
      <c r="Q75" s="147">
        <f t="shared" si="87"/>
        <v>0.37815126050420167</v>
      </c>
      <c r="R75" s="147">
        <f t="shared" si="71"/>
        <v>0.55555555555555558</v>
      </c>
      <c r="S75" s="141">
        <f t="shared" si="72"/>
        <v>86115.333333333328</v>
      </c>
      <c r="T75" s="618"/>
      <c r="U75" s="254" t="s">
        <v>114</v>
      </c>
      <c r="V75" s="137">
        <v>2389</v>
      </c>
      <c r="W75" s="146">
        <v>1294</v>
      </c>
      <c r="X75" s="146">
        <v>96178200</v>
      </c>
      <c r="Y75" s="147">
        <f t="shared" si="88"/>
        <v>0.34766254701773242</v>
      </c>
      <c r="Z75" s="147">
        <f t="shared" si="73"/>
        <v>0.54164922561741313</v>
      </c>
      <c r="AA75" s="146">
        <f t="shared" si="74"/>
        <v>74326.275115919634</v>
      </c>
      <c r="AB75" s="618"/>
      <c r="AC75" s="254" t="s">
        <v>114</v>
      </c>
      <c r="AD75" s="137">
        <v>2336</v>
      </c>
      <c r="AE75" s="146">
        <v>1334</v>
      </c>
      <c r="AF75" s="146">
        <v>101228330</v>
      </c>
      <c r="AG75" s="147">
        <f t="shared" si="89"/>
        <v>0.39479135839005625</v>
      </c>
      <c r="AH75" s="147">
        <f t="shared" si="75"/>
        <v>0.57106164383561642</v>
      </c>
      <c r="AI75" s="141">
        <f t="shared" si="76"/>
        <v>75883.305847076466</v>
      </c>
      <c r="AJ75" s="618"/>
      <c r="AK75" s="254" t="s">
        <v>114</v>
      </c>
      <c r="AL75" s="137">
        <v>1532</v>
      </c>
      <c r="AM75" s="146">
        <v>856</v>
      </c>
      <c r="AN75" s="146">
        <v>65729170</v>
      </c>
      <c r="AO75" s="147">
        <f t="shared" si="90"/>
        <v>0.37626373626373627</v>
      </c>
      <c r="AP75" s="147">
        <f t="shared" si="77"/>
        <v>0.55874673629242821</v>
      </c>
      <c r="AQ75" s="141">
        <f t="shared" si="78"/>
        <v>76786.413551401871</v>
      </c>
      <c r="AR75" s="618"/>
      <c r="AS75" s="254" t="s">
        <v>114</v>
      </c>
      <c r="AT75" s="137">
        <v>704</v>
      </c>
      <c r="AU75" s="146">
        <v>363</v>
      </c>
      <c r="AV75" s="146">
        <v>31004410</v>
      </c>
      <c r="AW75" s="147">
        <f t="shared" si="91"/>
        <v>0.34770114942528735</v>
      </c>
      <c r="AX75" s="147">
        <f t="shared" si="79"/>
        <v>0.515625</v>
      </c>
      <c r="AY75" s="146">
        <f t="shared" si="80"/>
        <v>85411.597796143251</v>
      </c>
      <c r="AZ75" s="618"/>
      <c r="BA75" s="254" t="s">
        <v>114</v>
      </c>
      <c r="BB75" s="137">
        <v>239</v>
      </c>
      <c r="BC75" s="146">
        <v>110</v>
      </c>
      <c r="BD75" s="146">
        <v>8828230</v>
      </c>
      <c r="BE75" s="147">
        <f t="shared" si="92"/>
        <v>0.25641025641025639</v>
      </c>
      <c r="BF75" s="147">
        <f t="shared" si="81"/>
        <v>0.46025104602510458</v>
      </c>
      <c r="BG75" s="173">
        <f t="shared" si="82"/>
        <v>80256.636363636368</v>
      </c>
      <c r="BH75" s="618"/>
      <c r="BI75" s="254" t="s">
        <v>114</v>
      </c>
      <c r="BJ75" s="137">
        <f t="shared" si="83"/>
        <v>7302</v>
      </c>
      <c r="BK75" s="146">
        <f t="shared" si="67"/>
        <v>4015</v>
      </c>
      <c r="BL75" s="146">
        <f t="shared" si="68"/>
        <v>307881140</v>
      </c>
      <c r="BM75" s="147">
        <f t="shared" si="93"/>
        <v>0.3649336484275586</v>
      </c>
      <c r="BN75" s="147">
        <f t="shared" si="84"/>
        <v>0.54984935634072851</v>
      </c>
      <c r="BO75" s="146">
        <f t="shared" si="85"/>
        <v>76682.724782067249</v>
      </c>
      <c r="BP75" s="204"/>
      <c r="BR75" s="216" t="s">
        <v>53</v>
      </c>
      <c r="BS75" s="116">
        <v>14</v>
      </c>
      <c r="BT75" s="116">
        <v>32</v>
      </c>
      <c r="BU75" s="116">
        <v>993</v>
      </c>
      <c r="BV75" s="116">
        <v>827</v>
      </c>
      <c r="BW75" s="116">
        <v>613</v>
      </c>
      <c r="BX75" s="116">
        <v>317</v>
      </c>
      <c r="BY75" s="116">
        <v>127</v>
      </c>
      <c r="BZ75" s="116">
        <f>市区町村別_歯科医療費!D73</f>
        <v>2923</v>
      </c>
    </row>
    <row r="76" spans="2:78" s="82" customFormat="1">
      <c r="B76" s="614"/>
      <c r="C76" s="645"/>
      <c r="D76" s="618"/>
      <c r="E76" s="254" t="s">
        <v>123</v>
      </c>
      <c r="F76" s="137">
        <v>9</v>
      </c>
      <c r="G76" s="146">
        <v>6</v>
      </c>
      <c r="H76" s="146">
        <v>540390</v>
      </c>
      <c r="I76" s="147">
        <f t="shared" si="86"/>
        <v>0.17647058823529413</v>
      </c>
      <c r="J76" s="147">
        <f t="shared" si="69"/>
        <v>0.66666666666666663</v>
      </c>
      <c r="K76" s="173">
        <f t="shared" si="70"/>
        <v>90065</v>
      </c>
      <c r="L76" s="618"/>
      <c r="M76" s="254" t="s">
        <v>123</v>
      </c>
      <c r="N76" s="137">
        <v>35</v>
      </c>
      <c r="O76" s="146">
        <v>16</v>
      </c>
      <c r="P76" s="146">
        <v>1604400</v>
      </c>
      <c r="Q76" s="147">
        <f t="shared" si="87"/>
        <v>0.13445378151260504</v>
      </c>
      <c r="R76" s="147">
        <f t="shared" si="71"/>
        <v>0.45714285714285713</v>
      </c>
      <c r="S76" s="141">
        <f t="shared" si="72"/>
        <v>100275</v>
      </c>
      <c r="T76" s="618"/>
      <c r="U76" s="254" t="s">
        <v>123</v>
      </c>
      <c r="V76" s="137">
        <v>836</v>
      </c>
      <c r="W76" s="146">
        <v>468</v>
      </c>
      <c r="X76" s="146">
        <v>30814070</v>
      </c>
      <c r="Y76" s="147">
        <f t="shared" si="88"/>
        <v>0.12573885008060182</v>
      </c>
      <c r="Z76" s="147">
        <f t="shared" si="73"/>
        <v>0.55980861244019142</v>
      </c>
      <c r="AA76" s="146">
        <f t="shared" si="74"/>
        <v>65842.029914529921</v>
      </c>
      <c r="AB76" s="618"/>
      <c r="AC76" s="254" t="s">
        <v>123</v>
      </c>
      <c r="AD76" s="137">
        <v>911</v>
      </c>
      <c r="AE76" s="146">
        <v>526</v>
      </c>
      <c r="AF76" s="146">
        <v>42840180</v>
      </c>
      <c r="AG76" s="147">
        <f t="shared" si="89"/>
        <v>0.15566735720627403</v>
      </c>
      <c r="AH76" s="147">
        <f t="shared" si="75"/>
        <v>0.57738748627881453</v>
      </c>
      <c r="AI76" s="141">
        <f t="shared" si="76"/>
        <v>81445.209125475289</v>
      </c>
      <c r="AJ76" s="618"/>
      <c r="AK76" s="254" t="s">
        <v>123</v>
      </c>
      <c r="AL76" s="137">
        <v>655</v>
      </c>
      <c r="AM76" s="146">
        <v>364</v>
      </c>
      <c r="AN76" s="146">
        <v>27854840</v>
      </c>
      <c r="AO76" s="147">
        <f t="shared" si="90"/>
        <v>0.16</v>
      </c>
      <c r="AP76" s="147">
        <f t="shared" si="77"/>
        <v>0.55572519083969463</v>
      </c>
      <c r="AQ76" s="141">
        <f t="shared" si="78"/>
        <v>76524.28571428571</v>
      </c>
      <c r="AR76" s="618"/>
      <c r="AS76" s="254" t="s">
        <v>123</v>
      </c>
      <c r="AT76" s="137">
        <v>309</v>
      </c>
      <c r="AU76" s="146">
        <v>169</v>
      </c>
      <c r="AV76" s="146">
        <v>13911610</v>
      </c>
      <c r="AW76" s="147">
        <f t="shared" si="91"/>
        <v>0.16187739463601533</v>
      </c>
      <c r="AX76" s="147">
        <f t="shared" si="79"/>
        <v>0.54692556634304212</v>
      </c>
      <c r="AY76" s="146">
        <f t="shared" si="80"/>
        <v>82317.218934911245</v>
      </c>
      <c r="AZ76" s="618"/>
      <c r="BA76" s="254" t="s">
        <v>123</v>
      </c>
      <c r="BB76" s="137">
        <v>121</v>
      </c>
      <c r="BC76" s="146">
        <v>58</v>
      </c>
      <c r="BD76" s="146">
        <v>4683730</v>
      </c>
      <c r="BE76" s="147">
        <f t="shared" si="92"/>
        <v>0.1351981351981352</v>
      </c>
      <c r="BF76" s="147">
        <f t="shared" si="81"/>
        <v>0.47933884297520662</v>
      </c>
      <c r="BG76" s="173">
        <f t="shared" si="82"/>
        <v>80753.965517241377</v>
      </c>
      <c r="BH76" s="618"/>
      <c r="BI76" s="254" t="s">
        <v>123</v>
      </c>
      <c r="BJ76" s="137">
        <f t="shared" si="83"/>
        <v>2876</v>
      </c>
      <c r="BK76" s="146">
        <f t="shared" si="67"/>
        <v>1607</v>
      </c>
      <c r="BL76" s="146">
        <f t="shared" si="68"/>
        <v>122249220</v>
      </c>
      <c r="BM76" s="147">
        <f t="shared" si="93"/>
        <v>0.14606435193601164</v>
      </c>
      <c r="BN76" s="147">
        <f t="shared" si="84"/>
        <v>0.55876216968011128</v>
      </c>
      <c r="BO76" s="146">
        <f t="shared" si="85"/>
        <v>76072.943372744237</v>
      </c>
      <c r="BP76" s="204"/>
      <c r="BR76" s="216" t="s">
        <v>54</v>
      </c>
      <c r="BS76" s="116">
        <v>23</v>
      </c>
      <c r="BT76" s="116">
        <v>57</v>
      </c>
      <c r="BU76" s="116">
        <v>2794</v>
      </c>
      <c r="BV76" s="116">
        <v>2021</v>
      </c>
      <c r="BW76" s="116">
        <v>1088</v>
      </c>
      <c r="BX76" s="116">
        <v>620</v>
      </c>
      <c r="BY76" s="116">
        <v>238</v>
      </c>
      <c r="BZ76" s="116">
        <f>市区町村別_歯科医療費!D74</f>
        <v>6841</v>
      </c>
    </row>
    <row r="77" spans="2:78" s="82" customFormat="1">
      <c r="B77" s="614"/>
      <c r="C77" s="645"/>
      <c r="D77" s="618"/>
      <c r="E77" s="254" t="s">
        <v>137</v>
      </c>
      <c r="F77" s="137">
        <v>8</v>
      </c>
      <c r="G77" s="146">
        <v>3</v>
      </c>
      <c r="H77" s="146">
        <v>169240</v>
      </c>
      <c r="I77" s="147">
        <f t="shared" si="86"/>
        <v>8.8235294117647065E-2</v>
      </c>
      <c r="J77" s="147">
        <f t="shared" si="69"/>
        <v>0.375</v>
      </c>
      <c r="K77" s="173">
        <f t="shared" si="70"/>
        <v>56413.333333333336</v>
      </c>
      <c r="L77" s="618"/>
      <c r="M77" s="254" t="s">
        <v>137</v>
      </c>
      <c r="N77" s="137">
        <v>41</v>
      </c>
      <c r="O77" s="146">
        <v>24</v>
      </c>
      <c r="P77" s="146">
        <v>2509120</v>
      </c>
      <c r="Q77" s="147">
        <f t="shared" si="87"/>
        <v>0.20168067226890757</v>
      </c>
      <c r="R77" s="147">
        <f t="shared" si="71"/>
        <v>0.58536585365853655</v>
      </c>
      <c r="S77" s="141">
        <f t="shared" si="72"/>
        <v>104546.66666666667</v>
      </c>
      <c r="T77" s="618"/>
      <c r="U77" s="254" t="s">
        <v>137</v>
      </c>
      <c r="V77" s="137">
        <v>813</v>
      </c>
      <c r="W77" s="146">
        <v>462</v>
      </c>
      <c r="X77" s="146">
        <v>33959370</v>
      </c>
      <c r="Y77" s="147">
        <f t="shared" si="88"/>
        <v>0.12412681354110693</v>
      </c>
      <c r="Z77" s="147">
        <f t="shared" si="73"/>
        <v>0.56826568265682653</v>
      </c>
      <c r="AA77" s="146">
        <f t="shared" si="74"/>
        <v>73505.129870129866</v>
      </c>
      <c r="AB77" s="618"/>
      <c r="AC77" s="254" t="s">
        <v>137</v>
      </c>
      <c r="AD77" s="137">
        <v>991</v>
      </c>
      <c r="AE77" s="146">
        <v>586</v>
      </c>
      <c r="AF77" s="146">
        <v>48054650</v>
      </c>
      <c r="AG77" s="147">
        <f t="shared" si="89"/>
        <v>0.17342408996744599</v>
      </c>
      <c r="AH77" s="147">
        <f t="shared" si="75"/>
        <v>0.59132189707366301</v>
      </c>
      <c r="AI77" s="141">
        <f t="shared" si="76"/>
        <v>82004.522184300338</v>
      </c>
      <c r="AJ77" s="618"/>
      <c r="AK77" s="254" t="s">
        <v>137</v>
      </c>
      <c r="AL77" s="137">
        <v>680</v>
      </c>
      <c r="AM77" s="146">
        <v>406</v>
      </c>
      <c r="AN77" s="146">
        <v>33885300</v>
      </c>
      <c r="AO77" s="147">
        <f t="shared" si="90"/>
        <v>0.17846153846153845</v>
      </c>
      <c r="AP77" s="147">
        <f t="shared" si="77"/>
        <v>0.59705882352941175</v>
      </c>
      <c r="AQ77" s="141">
        <f t="shared" si="78"/>
        <v>83461.330049261087</v>
      </c>
      <c r="AR77" s="618"/>
      <c r="AS77" s="254" t="s">
        <v>137</v>
      </c>
      <c r="AT77" s="137">
        <v>337</v>
      </c>
      <c r="AU77" s="146">
        <v>197</v>
      </c>
      <c r="AV77" s="146">
        <v>17919530</v>
      </c>
      <c r="AW77" s="147">
        <f t="shared" si="91"/>
        <v>0.18869731800766285</v>
      </c>
      <c r="AX77" s="147">
        <f t="shared" si="79"/>
        <v>0.58456973293768544</v>
      </c>
      <c r="AY77" s="146">
        <f t="shared" si="80"/>
        <v>90962.081218274107</v>
      </c>
      <c r="AZ77" s="618"/>
      <c r="BA77" s="254" t="s">
        <v>137</v>
      </c>
      <c r="BB77" s="137">
        <v>139</v>
      </c>
      <c r="BC77" s="146">
        <v>69</v>
      </c>
      <c r="BD77" s="146">
        <v>6652900</v>
      </c>
      <c r="BE77" s="147">
        <f t="shared" si="92"/>
        <v>0.16083916083916083</v>
      </c>
      <c r="BF77" s="147">
        <f t="shared" si="81"/>
        <v>0.49640287769784175</v>
      </c>
      <c r="BG77" s="173">
        <f t="shared" si="82"/>
        <v>96418.840579710144</v>
      </c>
      <c r="BH77" s="618"/>
      <c r="BI77" s="254" t="s">
        <v>137</v>
      </c>
      <c r="BJ77" s="137">
        <f t="shared" si="83"/>
        <v>3009</v>
      </c>
      <c r="BK77" s="146">
        <f t="shared" si="67"/>
        <v>1747</v>
      </c>
      <c r="BL77" s="146">
        <f t="shared" si="68"/>
        <v>143150110</v>
      </c>
      <c r="BM77" s="147">
        <f t="shared" si="93"/>
        <v>0.15878931103435739</v>
      </c>
      <c r="BN77" s="147">
        <f t="shared" si="84"/>
        <v>0.58059155865736123</v>
      </c>
      <c r="BO77" s="146">
        <f t="shared" si="85"/>
        <v>81940.532341156271</v>
      </c>
      <c r="BP77" s="204"/>
      <c r="BR77" s="216" t="s">
        <v>55</v>
      </c>
      <c r="BS77" s="116">
        <v>2</v>
      </c>
      <c r="BT77" s="116">
        <v>8</v>
      </c>
      <c r="BU77" s="116">
        <v>394</v>
      </c>
      <c r="BV77" s="116">
        <v>359</v>
      </c>
      <c r="BW77" s="116">
        <v>250</v>
      </c>
      <c r="BX77" s="116">
        <v>138</v>
      </c>
      <c r="BY77" s="116">
        <v>40</v>
      </c>
      <c r="BZ77" s="116">
        <f>市区町村別_歯科医療費!D75</f>
        <v>1191</v>
      </c>
    </row>
    <row r="78" spans="2:78" s="82" customFormat="1">
      <c r="B78" s="614"/>
      <c r="C78" s="645"/>
      <c r="D78" s="618"/>
      <c r="E78" s="254" t="s">
        <v>138</v>
      </c>
      <c r="F78" s="137">
        <v>6</v>
      </c>
      <c r="G78" s="146">
        <v>3</v>
      </c>
      <c r="H78" s="146">
        <v>315410</v>
      </c>
      <c r="I78" s="147">
        <f t="shared" si="86"/>
        <v>8.8235294117647065E-2</v>
      </c>
      <c r="J78" s="147">
        <f t="shared" si="69"/>
        <v>0.5</v>
      </c>
      <c r="K78" s="173">
        <f t="shared" si="70"/>
        <v>105136.66666666667</v>
      </c>
      <c r="L78" s="618"/>
      <c r="M78" s="254" t="s">
        <v>138</v>
      </c>
      <c r="N78" s="137">
        <v>25</v>
      </c>
      <c r="O78" s="146">
        <v>12</v>
      </c>
      <c r="P78" s="146">
        <v>1108860</v>
      </c>
      <c r="Q78" s="147">
        <f t="shared" si="87"/>
        <v>0.10084033613445378</v>
      </c>
      <c r="R78" s="147">
        <f t="shared" si="71"/>
        <v>0.48</v>
      </c>
      <c r="S78" s="141">
        <f t="shared" si="72"/>
        <v>92405</v>
      </c>
      <c r="T78" s="618"/>
      <c r="U78" s="254" t="s">
        <v>138</v>
      </c>
      <c r="V78" s="137">
        <v>551</v>
      </c>
      <c r="W78" s="146">
        <v>306</v>
      </c>
      <c r="X78" s="146">
        <v>19556510</v>
      </c>
      <c r="Y78" s="147">
        <f t="shared" si="88"/>
        <v>8.2213863514239663E-2</v>
      </c>
      <c r="Z78" s="147">
        <f t="shared" si="73"/>
        <v>0.55535390199637025</v>
      </c>
      <c r="AA78" s="146">
        <f t="shared" si="74"/>
        <v>63910.163398692814</v>
      </c>
      <c r="AB78" s="618"/>
      <c r="AC78" s="254" t="s">
        <v>138</v>
      </c>
      <c r="AD78" s="137">
        <v>605</v>
      </c>
      <c r="AE78" s="146">
        <v>360</v>
      </c>
      <c r="AF78" s="146">
        <v>26646420</v>
      </c>
      <c r="AG78" s="147">
        <f t="shared" si="89"/>
        <v>0.10654039656703167</v>
      </c>
      <c r="AH78" s="147">
        <f t="shared" si="75"/>
        <v>0.5950413223140496</v>
      </c>
      <c r="AI78" s="141">
        <f t="shared" si="76"/>
        <v>74017.833333333328</v>
      </c>
      <c r="AJ78" s="618"/>
      <c r="AK78" s="254" t="s">
        <v>138</v>
      </c>
      <c r="AL78" s="137">
        <v>384</v>
      </c>
      <c r="AM78" s="146">
        <v>229</v>
      </c>
      <c r="AN78" s="146">
        <v>15802330</v>
      </c>
      <c r="AO78" s="147">
        <f t="shared" si="90"/>
        <v>0.10065934065934067</v>
      </c>
      <c r="AP78" s="147">
        <f t="shared" si="77"/>
        <v>0.59635416666666663</v>
      </c>
      <c r="AQ78" s="141">
        <f t="shared" si="78"/>
        <v>69005.807860262008</v>
      </c>
      <c r="AR78" s="618"/>
      <c r="AS78" s="254" t="s">
        <v>138</v>
      </c>
      <c r="AT78" s="137">
        <v>140</v>
      </c>
      <c r="AU78" s="146">
        <v>80</v>
      </c>
      <c r="AV78" s="146">
        <v>6273490</v>
      </c>
      <c r="AW78" s="147">
        <f t="shared" si="91"/>
        <v>7.662835249042145E-2</v>
      </c>
      <c r="AX78" s="147">
        <f t="shared" si="79"/>
        <v>0.5714285714285714</v>
      </c>
      <c r="AY78" s="146">
        <f t="shared" si="80"/>
        <v>78418.625</v>
      </c>
      <c r="AZ78" s="618"/>
      <c r="BA78" s="254" t="s">
        <v>138</v>
      </c>
      <c r="BB78" s="137">
        <v>43</v>
      </c>
      <c r="BC78" s="146">
        <v>16</v>
      </c>
      <c r="BD78" s="146">
        <v>1215980</v>
      </c>
      <c r="BE78" s="147">
        <f t="shared" si="92"/>
        <v>3.7296037296037296E-2</v>
      </c>
      <c r="BF78" s="147">
        <f t="shared" si="81"/>
        <v>0.37209302325581395</v>
      </c>
      <c r="BG78" s="173">
        <f t="shared" si="82"/>
        <v>75998.75</v>
      </c>
      <c r="BH78" s="618"/>
      <c r="BI78" s="254" t="s">
        <v>138</v>
      </c>
      <c r="BJ78" s="137">
        <f t="shared" si="83"/>
        <v>1754</v>
      </c>
      <c r="BK78" s="146">
        <f t="shared" si="67"/>
        <v>1006</v>
      </c>
      <c r="BL78" s="146">
        <f t="shared" si="68"/>
        <v>70919000</v>
      </c>
      <c r="BM78" s="147">
        <f t="shared" si="93"/>
        <v>9.1437920378113074E-2</v>
      </c>
      <c r="BN78" s="147">
        <f t="shared" si="84"/>
        <v>0.5735461801596351</v>
      </c>
      <c r="BO78" s="146">
        <f t="shared" si="85"/>
        <v>70496.023856858854</v>
      </c>
      <c r="BP78" s="204"/>
      <c r="BR78" s="216" t="s">
        <v>56</v>
      </c>
      <c r="BS78" s="116">
        <v>5</v>
      </c>
      <c r="BT78" s="116">
        <v>16</v>
      </c>
      <c r="BU78" s="116">
        <v>1227</v>
      </c>
      <c r="BV78" s="116">
        <v>1074</v>
      </c>
      <c r="BW78" s="116">
        <v>720</v>
      </c>
      <c r="BX78" s="116">
        <v>380</v>
      </c>
      <c r="BY78" s="116">
        <v>151</v>
      </c>
      <c r="BZ78" s="116">
        <f>市区町村別_歯科医療費!D76</f>
        <v>3573</v>
      </c>
    </row>
    <row r="79" spans="2:78" s="82" customFormat="1">
      <c r="B79" s="614"/>
      <c r="C79" s="645"/>
      <c r="D79" s="618"/>
      <c r="E79" s="254" t="s">
        <v>139</v>
      </c>
      <c r="F79" s="137">
        <v>7</v>
      </c>
      <c r="G79" s="146">
        <v>3</v>
      </c>
      <c r="H79" s="146">
        <v>321220</v>
      </c>
      <c r="I79" s="147">
        <f t="shared" si="86"/>
        <v>8.8235294117647065E-2</v>
      </c>
      <c r="J79" s="147">
        <f t="shared" si="69"/>
        <v>0.42857142857142855</v>
      </c>
      <c r="K79" s="173">
        <f t="shared" si="70"/>
        <v>107073.33333333333</v>
      </c>
      <c r="L79" s="618"/>
      <c r="M79" s="254" t="s">
        <v>139</v>
      </c>
      <c r="N79" s="137">
        <v>23</v>
      </c>
      <c r="O79" s="146">
        <v>10</v>
      </c>
      <c r="P79" s="146">
        <v>1005110</v>
      </c>
      <c r="Q79" s="147">
        <f t="shared" si="87"/>
        <v>8.4033613445378158E-2</v>
      </c>
      <c r="R79" s="147">
        <f t="shared" si="71"/>
        <v>0.43478260869565216</v>
      </c>
      <c r="S79" s="141">
        <f t="shared" si="72"/>
        <v>100511</v>
      </c>
      <c r="T79" s="618"/>
      <c r="U79" s="254" t="s">
        <v>139</v>
      </c>
      <c r="V79" s="137">
        <v>262</v>
      </c>
      <c r="W79" s="146">
        <v>133</v>
      </c>
      <c r="X79" s="146">
        <v>8628170</v>
      </c>
      <c r="Y79" s="147">
        <f t="shared" si="88"/>
        <v>3.5733476625470176E-2</v>
      </c>
      <c r="Z79" s="147">
        <f t="shared" si="73"/>
        <v>0.50763358778625955</v>
      </c>
      <c r="AA79" s="146">
        <f t="shared" si="74"/>
        <v>64873.458646616542</v>
      </c>
      <c r="AB79" s="618"/>
      <c r="AC79" s="254" t="s">
        <v>139</v>
      </c>
      <c r="AD79" s="137">
        <v>340</v>
      </c>
      <c r="AE79" s="146">
        <v>184</v>
      </c>
      <c r="AF79" s="146">
        <v>14552130</v>
      </c>
      <c r="AG79" s="147">
        <f t="shared" si="89"/>
        <v>5.4453980467593963E-2</v>
      </c>
      <c r="AH79" s="147">
        <f t="shared" si="75"/>
        <v>0.54117647058823526</v>
      </c>
      <c r="AI79" s="141">
        <f t="shared" si="76"/>
        <v>79087.663043478256</v>
      </c>
      <c r="AJ79" s="618"/>
      <c r="AK79" s="254" t="s">
        <v>139</v>
      </c>
      <c r="AL79" s="137">
        <v>321</v>
      </c>
      <c r="AM79" s="146">
        <v>178</v>
      </c>
      <c r="AN79" s="146">
        <v>13898260</v>
      </c>
      <c r="AO79" s="147">
        <f t="shared" si="90"/>
        <v>7.8241758241758247E-2</v>
      </c>
      <c r="AP79" s="147">
        <f t="shared" si="77"/>
        <v>0.55451713395638624</v>
      </c>
      <c r="AQ79" s="141">
        <f t="shared" si="78"/>
        <v>78080.112359550563</v>
      </c>
      <c r="AR79" s="618"/>
      <c r="AS79" s="254" t="s">
        <v>139</v>
      </c>
      <c r="AT79" s="137">
        <v>157</v>
      </c>
      <c r="AU79" s="146">
        <v>86</v>
      </c>
      <c r="AV79" s="146">
        <v>6400030</v>
      </c>
      <c r="AW79" s="147">
        <f t="shared" si="91"/>
        <v>8.2375478927203066E-2</v>
      </c>
      <c r="AX79" s="147">
        <f t="shared" si="79"/>
        <v>0.54777070063694266</v>
      </c>
      <c r="AY79" s="146">
        <f t="shared" si="80"/>
        <v>74418.953488372092</v>
      </c>
      <c r="AZ79" s="618"/>
      <c r="BA79" s="254" t="s">
        <v>139</v>
      </c>
      <c r="BB79" s="137">
        <v>68</v>
      </c>
      <c r="BC79" s="146">
        <v>38</v>
      </c>
      <c r="BD79" s="146">
        <v>3865930</v>
      </c>
      <c r="BE79" s="147">
        <f t="shared" si="92"/>
        <v>8.8578088578088576E-2</v>
      </c>
      <c r="BF79" s="147">
        <f t="shared" si="81"/>
        <v>0.55882352941176472</v>
      </c>
      <c r="BG79" s="173">
        <f t="shared" si="82"/>
        <v>101735</v>
      </c>
      <c r="BH79" s="618"/>
      <c r="BI79" s="254" t="s">
        <v>139</v>
      </c>
      <c r="BJ79" s="137">
        <f t="shared" si="83"/>
        <v>1178</v>
      </c>
      <c r="BK79" s="146">
        <f t="shared" si="67"/>
        <v>632</v>
      </c>
      <c r="BL79" s="146">
        <f t="shared" si="68"/>
        <v>48670850</v>
      </c>
      <c r="BM79" s="147">
        <f t="shared" si="93"/>
        <v>5.7444101072532269E-2</v>
      </c>
      <c r="BN79" s="147">
        <f t="shared" si="84"/>
        <v>0.53650254668930386</v>
      </c>
      <c r="BO79" s="146">
        <f t="shared" si="85"/>
        <v>77010.838607594938</v>
      </c>
      <c r="BP79" s="204"/>
      <c r="BR79" s="216" t="s">
        <v>32</v>
      </c>
      <c r="BS79" s="116">
        <v>3</v>
      </c>
      <c r="BT79" s="116">
        <v>13</v>
      </c>
      <c r="BU79" s="116">
        <v>829</v>
      </c>
      <c r="BV79" s="116">
        <v>638</v>
      </c>
      <c r="BW79" s="116">
        <v>419</v>
      </c>
      <c r="BX79" s="116">
        <v>224</v>
      </c>
      <c r="BY79" s="116">
        <v>85</v>
      </c>
      <c r="BZ79" s="116">
        <f>市区町村別_歯科医療費!D77</f>
        <v>2211</v>
      </c>
    </row>
    <row r="80" spans="2:78" s="82" customFormat="1">
      <c r="B80" s="614"/>
      <c r="C80" s="645"/>
      <c r="D80" s="618"/>
      <c r="E80" s="254" t="s">
        <v>140</v>
      </c>
      <c r="F80" s="137">
        <v>5</v>
      </c>
      <c r="G80" s="146">
        <v>3</v>
      </c>
      <c r="H80" s="146">
        <v>171010</v>
      </c>
      <c r="I80" s="147">
        <f t="shared" si="86"/>
        <v>8.8235294117647065E-2</v>
      </c>
      <c r="J80" s="147">
        <f t="shared" si="69"/>
        <v>0.6</v>
      </c>
      <c r="K80" s="173">
        <f t="shared" si="70"/>
        <v>57003.333333333336</v>
      </c>
      <c r="L80" s="618"/>
      <c r="M80" s="254" t="s">
        <v>140</v>
      </c>
      <c r="N80" s="137">
        <v>9</v>
      </c>
      <c r="O80" s="146">
        <v>3</v>
      </c>
      <c r="P80" s="146">
        <v>263660</v>
      </c>
      <c r="Q80" s="147">
        <f t="shared" si="87"/>
        <v>2.5210084033613446E-2</v>
      </c>
      <c r="R80" s="147">
        <f t="shared" si="71"/>
        <v>0.33333333333333331</v>
      </c>
      <c r="S80" s="141">
        <f t="shared" si="72"/>
        <v>87886.666666666672</v>
      </c>
      <c r="T80" s="618"/>
      <c r="U80" s="254" t="s">
        <v>140</v>
      </c>
      <c r="V80" s="137">
        <v>284</v>
      </c>
      <c r="W80" s="146">
        <v>172</v>
      </c>
      <c r="X80" s="146">
        <v>12529250</v>
      </c>
      <c r="Y80" s="147">
        <f t="shared" si="88"/>
        <v>4.6211714132186998E-2</v>
      </c>
      <c r="Z80" s="147">
        <f t="shared" si="73"/>
        <v>0.60563380281690138</v>
      </c>
      <c r="AA80" s="146">
        <f t="shared" si="74"/>
        <v>72844.476744186046</v>
      </c>
      <c r="AB80" s="618"/>
      <c r="AC80" s="254" t="s">
        <v>140</v>
      </c>
      <c r="AD80" s="137">
        <v>390</v>
      </c>
      <c r="AE80" s="146">
        <v>236</v>
      </c>
      <c r="AF80" s="146">
        <v>20302370</v>
      </c>
      <c r="AG80" s="147">
        <f t="shared" si="89"/>
        <v>6.9843148860609647E-2</v>
      </c>
      <c r="AH80" s="147">
        <f t="shared" si="75"/>
        <v>0.60512820512820509</v>
      </c>
      <c r="AI80" s="141">
        <f t="shared" si="76"/>
        <v>86026.991525423728</v>
      </c>
      <c r="AJ80" s="618"/>
      <c r="AK80" s="254" t="s">
        <v>140</v>
      </c>
      <c r="AL80" s="137">
        <v>274</v>
      </c>
      <c r="AM80" s="146">
        <v>167</v>
      </c>
      <c r="AN80" s="146">
        <v>11773820</v>
      </c>
      <c r="AO80" s="147">
        <f t="shared" si="90"/>
        <v>7.3406593406593404E-2</v>
      </c>
      <c r="AP80" s="147">
        <f t="shared" si="77"/>
        <v>0.60948905109489049</v>
      </c>
      <c r="AQ80" s="141">
        <f t="shared" si="78"/>
        <v>70501.916167664676</v>
      </c>
      <c r="AR80" s="618"/>
      <c r="AS80" s="254" t="s">
        <v>140</v>
      </c>
      <c r="AT80" s="137">
        <v>110</v>
      </c>
      <c r="AU80" s="146">
        <v>71</v>
      </c>
      <c r="AV80" s="146">
        <v>6756620</v>
      </c>
      <c r="AW80" s="147">
        <f t="shared" si="91"/>
        <v>6.8007662835249047E-2</v>
      </c>
      <c r="AX80" s="147">
        <f t="shared" si="79"/>
        <v>0.6454545454545455</v>
      </c>
      <c r="AY80" s="146">
        <f t="shared" si="80"/>
        <v>95163.661971830981</v>
      </c>
      <c r="AZ80" s="618"/>
      <c r="BA80" s="254" t="s">
        <v>140</v>
      </c>
      <c r="BB80" s="137">
        <v>37</v>
      </c>
      <c r="BC80" s="146">
        <v>24</v>
      </c>
      <c r="BD80" s="146">
        <v>2185970</v>
      </c>
      <c r="BE80" s="147">
        <f t="shared" si="92"/>
        <v>5.5944055944055944E-2</v>
      </c>
      <c r="BF80" s="147">
        <f t="shared" si="81"/>
        <v>0.64864864864864868</v>
      </c>
      <c r="BG80" s="173">
        <f t="shared" si="82"/>
        <v>91082.083333333328</v>
      </c>
      <c r="BH80" s="618"/>
      <c r="BI80" s="254" t="s">
        <v>140</v>
      </c>
      <c r="BJ80" s="137">
        <f t="shared" si="83"/>
        <v>1109</v>
      </c>
      <c r="BK80" s="146">
        <f t="shared" si="67"/>
        <v>676</v>
      </c>
      <c r="BL80" s="146">
        <f t="shared" si="68"/>
        <v>53982700</v>
      </c>
      <c r="BM80" s="147">
        <f t="shared" si="93"/>
        <v>6.1443373932012359E-2</v>
      </c>
      <c r="BN80" s="147">
        <f t="shared" si="84"/>
        <v>0.60955816050495937</v>
      </c>
      <c r="BO80" s="146">
        <f t="shared" si="85"/>
        <v>79856.065088757401</v>
      </c>
      <c r="BP80" s="204"/>
      <c r="BR80" s="216" t="s">
        <v>33</v>
      </c>
      <c r="BS80" s="116">
        <v>1</v>
      </c>
      <c r="BT80" s="116">
        <v>3</v>
      </c>
      <c r="BU80" s="116">
        <v>1040</v>
      </c>
      <c r="BV80" s="116">
        <v>910</v>
      </c>
      <c r="BW80" s="116">
        <v>642</v>
      </c>
      <c r="BX80" s="116">
        <v>301</v>
      </c>
      <c r="BY80" s="116">
        <v>124</v>
      </c>
      <c r="BZ80" s="116">
        <f>市区町村別_歯科医療費!D78</f>
        <v>3021</v>
      </c>
    </row>
    <row r="81" spans="2:78" s="82" customFormat="1">
      <c r="B81" s="614"/>
      <c r="C81" s="645"/>
      <c r="D81" s="618"/>
      <c r="E81" s="254" t="s">
        <v>141</v>
      </c>
      <c r="F81" s="137">
        <v>12</v>
      </c>
      <c r="G81" s="146">
        <v>9</v>
      </c>
      <c r="H81" s="146">
        <v>808220</v>
      </c>
      <c r="I81" s="147">
        <f t="shared" si="86"/>
        <v>0.26470588235294118</v>
      </c>
      <c r="J81" s="147">
        <f t="shared" si="69"/>
        <v>0.75</v>
      </c>
      <c r="K81" s="173">
        <f t="shared" si="70"/>
        <v>89802.222222222219</v>
      </c>
      <c r="L81" s="618"/>
      <c r="M81" s="254" t="s">
        <v>141</v>
      </c>
      <c r="N81" s="137">
        <v>47</v>
      </c>
      <c r="O81" s="146">
        <v>25</v>
      </c>
      <c r="P81" s="146">
        <v>2195670</v>
      </c>
      <c r="Q81" s="147">
        <f t="shared" si="87"/>
        <v>0.21008403361344538</v>
      </c>
      <c r="R81" s="147">
        <f t="shared" si="71"/>
        <v>0.53191489361702127</v>
      </c>
      <c r="S81" s="141">
        <f t="shared" si="72"/>
        <v>87826.8</v>
      </c>
      <c r="T81" s="618"/>
      <c r="U81" s="254" t="s">
        <v>141</v>
      </c>
      <c r="V81" s="137">
        <v>1535</v>
      </c>
      <c r="W81" s="146">
        <v>920</v>
      </c>
      <c r="X81" s="146">
        <v>68877580</v>
      </c>
      <c r="Y81" s="147">
        <f t="shared" si="88"/>
        <v>0.24717893605588392</v>
      </c>
      <c r="Z81" s="147">
        <f t="shared" si="73"/>
        <v>0.59934853420195444</v>
      </c>
      <c r="AA81" s="146">
        <f t="shared" si="74"/>
        <v>74866.934782608689</v>
      </c>
      <c r="AB81" s="618"/>
      <c r="AC81" s="254" t="s">
        <v>141</v>
      </c>
      <c r="AD81" s="137">
        <v>1484</v>
      </c>
      <c r="AE81" s="146">
        <v>891</v>
      </c>
      <c r="AF81" s="146">
        <v>70158660</v>
      </c>
      <c r="AG81" s="147">
        <f t="shared" si="89"/>
        <v>0.26368748150340338</v>
      </c>
      <c r="AH81" s="147">
        <f t="shared" si="75"/>
        <v>0.60040431266846361</v>
      </c>
      <c r="AI81" s="141">
        <f t="shared" si="76"/>
        <v>78741.481481481474</v>
      </c>
      <c r="AJ81" s="618"/>
      <c r="AK81" s="254" t="s">
        <v>141</v>
      </c>
      <c r="AL81" s="137">
        <v>877</v>
      </c>
      <c r="AM81" s="146">
        <v>512</v>
      </c>
      <c r="AN81" s="146">
        <v>38843860</v>
      </c>
      <c r="AO81" s="147">
        <f t="shared" si="90"/>
        <v>0.22505494505494505</v>
      </c>
      <c r="AP81" s="147">
        <f t="shared" si="77"/>
        <v>0.58380843785632841</v>
      </c>
      <c r="AQ81" s="141">
        <f t="shared" si="78"/>
        <v>75866.9140625</v>
      </c>
      <c r="AR81" s="618"/>
      <c r="AS81" s="254" t="s">
        <v>141</v>
      </c>
      <c r="AT81" s="137">
        <v>332</v>
      </c>
      <c r="AU81" s="146">
        <v>184</v>
      </c>
      <c r="AV81" s="146">
        <v>14609520</v>
      </c>
      <c r="AW81" s="147">
        <f t="shared" si="91"/>
        <v>0.17624521072796934</v>
      </c>
      <c r="AX81" s="147">
        <f t="shared" si="79"/>
        <v>0.55421686746987953</v>
      </c>
      <c r="AY81" s="146">
        <f t="shared" si="80"/>
        <v>79399.565217391311</v>
      </c>
      <c r="AZ81" s="618"/>
      <c r="BA81" s="254" t="s">
        <v>141</v>
      </c>
      <c r="BB81" s="137">
        <v>109</v>
      </c>
      <c r="BC81" s="146">
        <v>56</v>
      </c>
      <c r="BD81" s="146">
        <v>5023720</v>
      </c>
      <c r="BE81" s="147">
        <f t="shared" si="92"/>
        <v>0.13053613053613053</v>
      </c>
      <c r="BF81" s="147">
        <f t="shared" si="81"/>
        <v>0.51376146788990829</v>
      </c>
      <c r="BG81" s="173">
        <f t="shared" si="82"/>
        <v>89709.28571428571</v>
      </c>
      <c r="BH81" s="618"/>
      <c r="BI81" s="254" t="s">
        <v>141</v>
      </c>
      <c r="BJ81" s="137">
        <f t="shared" si="83"/>
        <v>4396</v>
      </c>
      <c r="BK81" s="146">
        <f t="shared" si="67"/>
        <v>2597</v>
      </c>
      <c r="BL81" s="146">
        <f t="shared" si="68"/>
        <v>200517230</v>
      </c>
      <c r="BM81" s="147">
        <f t="shared" si="93"/>
        <v>0.23604799127431375</v>
      </c>
      <c r="BN81" s="147">
        <f t="shared" si="84"/>
        <v>0.59076433121019112</v>
      </c>
      <c r="BO81" s="146">
        <f t="shared" si="85"/>
        <v>77211.101270696963</v>
      </c>
      <c r="BP81" s="204"/>
      <c r="BR81" s="216" t="s">
        <v>34</v>
      </c>
      <c r="BS81" s="116">
        <v>2</v>
      </c>
      <c r="BT81" s="116">
        <v>3</v>
      </c>
      <c r="BU81" s="116">
        <v>540</v>
      </c>
      <c r="BV81" s="116">
        <v>394</v>
      </c>
      <c r="BW81" s="116">
        <v>255</v>
      </c>
      <c r="BX81" s="116">
        <v>130</v>
      </c>
      <c r="BY81" s="116">
        <v>67</v>
      </c>
      <c r="BZ81" s="116">
        <f>市区町村別_歯科医療費!D79</f>
        <v>1391</v>
      </c>
    </row>
    <row r="82" spans="2:78" s="82" customFormat="1">
      <c r="B82" s="614"/>
      <c r="C82" s="645"/>
      <c r="D82" s="618"/>
      <c r="E82" s="254" t="s">
        <v>142</v>
      </c>
      <c r="F82" s="137">
        <v>6</v>
      </c>
      <c r="G82" s="146">
        <v>3</v>
      </c>
      <c r="H82" s="146">
        <v>438320</v>
      </c>
      <c r="I82" s="147">
        <f t="shared" si="86"/>
        <v>8.8235294117647065E-2</v>
      </c>
      <c r="J82" s="147">
        <f t="shared" si="69"/>
        <v>0.5</v>
      </c>
      <c r="K82" s="173">
        <f t="shared" si="70"/>
        <v>146106.66666666666</v>
      </c>
      <c r="L82" s="618"/>
      <c r="M82" s="254" t="s">
        <v>142</v>
      </c>
      <c r="N82" s="137">
        <v>16</v>
      </c>
      <c r="O82" s="146">
        <v>10</v>
      </c>
      <c r="P82" s="146">
        <v>1124860</v>
      </c>
      <c r="Q82" s="147">
        <f t="shared" si="87"/>
        <v>8.4033613445378158E-2</v>
      </c>
      <c r="R82" s="147">
        <f t="shared" si="71"/>
        <v>0.625</v>
      </c>
      <c r="S82" s="141">
        <f t="shared" si="72"/>
        <v>112486</v>
      </c>
      <c r="T82" s="618"/>
      <c r="U82" s="254" t="s">
        <v>142</v>
      </c>
      <c r="V82" s="137">
        <v>273</v>
      </c>
      <c r="W82" s="146">
        <v>164</v>
      </c>
      <c r="X82" s="146">
        <v>12726190</v>
      </c>
      <c r="Y82" s="147">
        <f t="shared" si="88"/>
        <v>4.4062332079527138E-2</v>
      </c>
      <c r="Z82" s="147">
        <f t="shared" si="73"/>
        <v>0.60073260073260071</v>
      </c>
      <c r="AA82" s="146">
        <f t="shared" si="74"/>
        <v>77598.719512195123</v>
      </c>
      <c r="AB82" s="618"/>
      <c r="AC82" s="254" t="s">
        <v>142</v>
      </c>
      <c r="AD82" s="137">
        <v>355</v>
      </c>
      <c r="AE82" s="146">
        <v>212</v>
      </c>
      <c r="AF82" s="146">
        <v>17281270</v>
      </c>
      <c r="AG82" s="147">
        <f t="shared" si="89"/>
        <v>6.2740455756140873E-2</v>
      </c>
      <c r="AH82" s="147">
        <f t="shared" si="75"/>
        <v>0.59718309859154928</v>
      </c>
      <c r="AI82" s="141">
        <f t="shared" si="76"/>
        <v>81515.424528301883</v>
      </c>
      <c r="AJ82" s="618"/>
      <c r="AK82" s="254" t="s">
        <v>142</v>
      </c>
      <c r="AL82" s="137">
        <v>312</v>
      </c>
      <c r="AM82" s="146">
        <v>179</v>
      </c>
      <c r="AN82" s="146">
        <v>16010020</v>
      </c>
      <c r="AO82" s="147">
        <f t="shared" si="90"/>
        <v>7.8681318681318682E-2</v>
      </c>
      <c r="AP82" s="147">
        <f t="shared" si="77"/>
        <v>0.57371794871794868</v>
      </c>
      <c r="AQ82" s="141">
        <f t="shared" si="78"/>
        <v>89441.452513966477</v>
      </c>
      <c r="AR82" s="618"/>
      <c r="AS82" s="254" t="s">
        <v>142</v>
      </c>
      <c r="AT82" s="137">
        <v>191</v>
      </c>
      <c r="AU82" s="146">
        <v>100</v>
      </c>
      <c r="AV82" s="146">
        <v>8396030</v>
      </c>
      <c r="AW82" s="147">
        <f t="shared" si="91"/>
        <v>9.5785440613026823E-2</v>
      </c>
      <c r="AX82" s="147">
        <f t="shared" si="79"/>
        <v>0.52356020942408377</v>
      </c>
      <c r="AY82" s="146">
        <f t="shared" si="80"/>
        <v>83960.3</v>
      </c>
      <c r="AZ82" s="618"/>
      <c r="BA82" s="254" t="s">
        <v>142</v>
      </c>
      <c r="BB82" s="137">
        <v>95</v>
      </c>
      <c r="BC82" s="146">
        <v>56</v>
      </c>
      <c r="BD82" s="146">
        <v>5058230</v>
      </c>
      <c r="BE82" s="147">
        <f t="shared" si="92"/>
        <v>0.13053613053613053</v>
      </c>
      <c r="BF82" s="147">
        <f t="shared" si="81"/>
        <v>0.58947368421052626</v>
      </c>
      <c r="BG82" s="173">
        <f t="shared" si="82"/>
        <v>90325.53571428571</v>
      </c>
      <c r="BH82" s="618"/>
      <c r="BI82" s="254" t="s">
        <v>142</v>
      </c>
      <c r="BJ82" s="137">
        <f t="shared" si="83"/>
        <v>1248</v>
      </c>
      <c r="BK82" s="146">
        <f t="shared" si="67"/>
        <v>724</v>
      </c>
      <c r="BL82" s="146">
        <f t="shared" si="68"/>
        <v>61034920</v>
      </c>
      <c r="BM82" s="147">
        <f t="shared" si="93"/>
        <v>6.5806217051445196E-2</v>
      </c>
      <c r="BN82" s="147">
        <f t="shared" si="84"/>
        <v>0.58012820512820518</v>
      </c>
      <c r="BO82" s="146">
        <f t="shared" si="85"/>
        <v>84302.375690607732</v>
      </c>
      <c r="BP82" s="204"/>
      <c r="BR82" s="212" t="s">
        <v>122</v>
      </c>
      <c r="BS82" s="116">
        <v>2443</v>
      </c>
      <c r="BT82" s="116">
        <v>8023</v>
      </c>
      <c r="BU82" s="116">
        <v>462860</v>
      </c>
      <c r="BV82" s="116">
        <v>402345</v>
      </c>
      <c r="BW82" s="116">
        <v>259897</v>
      </c>
      <c r="BX82" s="116">
        <v>121354</v>
      </c>
      <c r="BY82" s="116">
        <v>46223</v>
      </c>
      <c r="BZ82" s="116">
        <f>市区町村別_歯科医療費!D80</f>
        <v>1303145</v>
      </c>
    </row>
    <row r="83" spans="2:78" s="82" customFormat="1">
      <c r="B83" s="614"/>
      <c r="C83" s="645"/>
      <c r="D83" s="618"/>
      <c r="E83" s="251" t="s">
        <v>135</v>
      </c>
      <c r="F83" s="137">
        <v>3</v>
      </c>
      <c r="G83" s="146">
        <v>2</v>
      </c>
      <c r="H83" s="146">
        <v>81580</v>
      </c>
      <c r="I83" s="147">
        <f t="shared" si="86"/>
        <v>5.8823529411764705E-2</v>
      </c>
      <c r="J83" s="147">
        <f t="shared" si="69"/>
        <v>0.66666666666666663</v>
      </c>
      <c r="K83" s="173">
        <f t="shared" si="70"/>
        <v>40790</v>
      </c>
      <c r="L83" s="618"/>
      <c r="M83" s="255" t="s">
        <v>135</v>
      </c>
      <c r="N83" s="137">
        <v>7</v>
      </c>
      <c r="O83" s="146">
        <v>6</v>
      </c>
      <c r="P83" s="146">
        <v>487000</v>
      </c>
      <c r="Q83" s="147">
        <f t="shared" si="87"/>
        <v>5.0420168067226892E-2</v>
      </c>
      <c r="R83" s="147">
        <f t="shared" si="71"/>
        <v>0.8571428571428571</v>
      </c>
      <c r="S83" s="141">
        <f t="shared" si="72"/>
        <v>81166.666666666672</v>
      </c>
      <c r="T83" s="618"/>
      <c r="U83" s="255" t="s">
        <v>135</v>
      </c>
      <c r="V83" s="137">
        <v>264</v>
      </c>
      <c r="W83" s="146">
        <v>138</v>
      </c>
      <c r="X83" s="146">
        <v>8968060</v>
      </c>
      <c r="Y83" s="147">
        <f t="shared" si="88"/>
        <v>3.7076840408382591E-2</v>
      </c>
      <c r="Z83" s="147">
        <f t="shared" si="73"/>
        <v>0.52272727272727271</v>
      </c>
      <c r="AA83" s="146">
        <f t="shared" si="74"/>
        <v>64985.942028985504</v>
      </c>
      <c r="AB83" s="618"/>
      <c r="AC83" s="255" t="s">
        <v>135</v>
      </c>
      <c r="AD83" s="137">
        <v>131</v>
      </c>
      <c r="AE83" s="146">
        <v>52</v>
      </c>
      <c r="AF83" s="146">
        <v>4708090</v>
      </c>
      <c r="AG83" s="147">
        <f t="shared" si="89"/>
        <v>1.5389168393015686E-2</v>
      </c>
      <c r="AH83" s="147">
        <f t="shared" si="75"/>
        <v>0.39694656488549618</v>
      </c>
      <c r="AI83" s="141">
        <f t="shared" si="76"/>
        <v>90540.192307692312</v>
      </c>
      <c r="AJ83" s="618"/>
      <c r="AK83" s="255" t="s">
        <v>135</v>
      </c>
      <c r="AL83" s="137">
        <v>100</v>
      </c>
      <c r="AM83" s="146">
        <v>39</v>
      </c>
      <c r="AN83" s="146">
        <v>3964290</v>
      </c>
      <c r="AO83" s="147">
        <f t="shared" si="90"/>
        <v>1.7142857142857144E-2</v>
      </c>
      <c r="AP83" s="147">
        <f t="shared" si="77"/>
        <v>0.39</v>
      </c>
      <c r="AQ83" s="141">
        <f t="shared" si="78"/>
        <v>101648.46153846153</v>
      </c>
      <c r="AR83" s="618"/>
      <c r="AS83" s="255" t="s">
        <v>135</v>
      </c>
      <c r="AT83" s="137">
        <v>45</v>
      </c>
      <c r="AU83" s="146">
        <v>17</v>
      </c>
      <c r="AV83" s="146">
        <v>1961460</v>
      </c>
      <c r="AW83" s="147">
        <f t="shared" si="91"/>
        <v>1.6283524904214558E-2</v>
      </c>
      <c r="AX83" s="147">
        <f t="shared" si="79"/>
        <v>0.37777777777777777</v>
      </c>
      <c r="AY83" s="146">
        <f t="shared" si="80"/>
        <v>115380</v>
      </c>
      <c r="AZ83" s="618"/>
      <c r="BA83" s="255" t="s">
        <v>135</v>
      </c>
      <c r="BB83" s="137">
        <v>30</v>
      </c>
      <c r="BC83" s="146">
        <v>11</v>
      </c>
      <c r="BD83" s="146">
        <v>944220</v>
      </c>
      <c r="BE83" s="147">
        <f t="shared" si="92"/>
        <v>2.564102564102564E-2</v>
      </c>
      <c r="BF83" s="147">
        <f t="shared" si="81"/>
        <v>0.36666666666666664</v>
      </c>
      <c r="BG83" s="173">
        <f t="shared" si="82"/>
        <v>85838.181818181823</v>
      </c>
      <c r="BH83" s="618"/>
      <c r="BI83" s="255" t="s">
        <v>135</v>
      </c>
      <c r="BJ83" s="137">
        <f t="shared" si="83"/>
        <v>580</v>
      </c>
      <c r="BK83" s="146">
        <f t="shared" si="67"/>
        <v>265</v>
      </c>
      <c r="BL83" s="146">
        <f t="shared" si="68"/>
        <v>21114700</v>
      </c>
      <c r="BM83" s="147">
        <f t="shared" si="93"/>
        <v>2.4086529721868751E-2</v>
      </c>
      <c r="BN83" s="147">
        <f t="shared" si="84"/>
        <v>0.45689655172413796</v>
      </c>
      <c r="BO83" s="146">
        <f t="shared" si="85"/>
        <v>79678.113207547169</v>
      </c>
      <c r="BP83" s="204"/>
    </row>
    <row r="84" spans="2:78" s="82" customFormat="1">
      <c r="B84" s="614">
        <v>8</v>
      </c>
      <c r="C84" s="646" t="s">
        <v>59</v>
      </c>
      <c r="D84" s="612">
        <f>BS15</f>
        <v>19</v>
      </c>
      <c r="E84" s="252" t="s">
        <v>115</v>
      </c>
      <c r="F84" s="136">
        <v>7</v>
      </c>
      <c r="G84" s="144">
        <v>6</v>
      </c>
      <c r="H84" s="144">
        <v>487860</v>
      </c>
      <c r="I84" s="145">
        <f>IFERROR(G84/$D$84,"-")</f>
        <v>0.31578947368421051</v>
      </c>
      <c r="J84" s="145">
        <f t="shared" si="69"/>
        <v>0.8571428571428571</v>
      </c>
      <c r="K84" s="172">
        <f t="shared" si="70"/>
        <v>81310</v>
      </c>
      <c r="L84" s="612">
        <f>BT15</f>
        <v>77</v>
      </c>
      <c r="M84" s="252" t="s">
        <v>115</v>
      </c>
      <c r="N84" s="136">
        <v>38</v>
      </c>
      <c r="O84" s="144">
        <v>20</v>
      </c>
      <c r="P84" s="144">
        <v>1291990</v>
      </c>
      <c r="Q84" s="145">
        <f>IFERROR(O84/$L$84,"-")</f>
        <v>0.25974025974025972</v>
      </c>
      <c r="R84" s="145">
        <f t="shared" si="71"/>
        <v>0.52631578947368418</v>
      </c>
      <c r="S84" s="140">
        <f t="shared" si="72"/>
        <v>64599.5</v>
      </c>
      <c r="T84" s="612">
        <f>BU15</f>
        <v>2791</v>
      </c>
      <c r="U84" s="252" t="s">
        <v>115</v>
      </c>
      <c r="V84" s="136">
        <v>1255</v>
      </c>
      <c r="W84" s="144">
        <v>866</v>
      </c>
      <c r="X84" s="144">
        <v>64783020</v>
      </c>
      <c r="Y84" s="145">
        <f>IFERROR(W84/$T$84,"-")</f>
        <v>0.31028305266929418</v>
      </c>
      <c r="Z84" s="145">
        <f t="shared" si="73"/>
        <v>0.69003984063745016</v>
      </c>
      <c r="AA84" s="144">
        <f t="shared" si="74"/>
        <v>74807.182448036954</v>
      </c>
      <c r="AB84" s="612">
        <f>BV15</f>
        <v>2566</v>
      </c>
      <c r="AC84" s="252" t="s">
        <v>115</v>
      </c>
      <c r="AD84" s="136">
        <v>1167</v>
      </c>
      <c r="AE84" s="144">
        <v>785</v>
      </c>
      <c r="AF84" s="144">
        <v>63180730</v>
      </c>
      <c r="AG84" s="145">
        <f>IFERROR(AE84/$AB$84,"-")</f>
        <v>0.30592361652377242</v>
      </c>
      <c r="AH84" s="145">
        <f t="shared" si="75"/>
        <v>0.67266495287060835</v>
      </c>
      <c r="AI84" s="140">
        <f t="shared" si="76"/>
        <v>80485.006369426745</v>
      </c>
      <c r="AJ84" s="612">
        <f>BW15</f>
        <v>1990</v>
      </c>
      <c r="AK84" s="252" t="s">
        <v>115</v>
      </c>
      <c r="AL84" s="136">
        <v>882</v>
      </c>
      <c r="AM84" s="144">
        <v>561</v>
      </c>
      <c r="AN84" s="144">
        <v>44267560</v>
      </c>
      <c r="AO84" s="145">
        <f>IFERROR(AM84/$AJ$84,"-")</f>
        <v>0.28190954773869348</v>
      </c>
      <c r="AP84" s="145">
        <f t="shared" si="77"/>
        <v>0.63605442176870752</v>
      </c>
      <c r="AQ84" s="140">
        <f t="shared" si="78"/>
        <v>78908.306595365415</v>
      </c>
      <c r="AR84" s="612">
        <f>BX15</f>
        <v>1131</v>
      </c>
      <c r="AS84" s="252" t="s">
        <v>115</v>
      </c>
      <c r="AT84" s="136">
        <v>417</v>
      </c>
      <c r="AU84" s="144">
        <v>247</v>
      </c>
      <c r="AV84" s="144">
        <v>18414530</v>
      </c>
      <c r="AW84" s="145">
        <f>IFERROR(AU84/$AR$84,"-")</f>
        <v>0.21839080459770116</v>
      </c>
      <c r="AX84" s="145">
        <f t="shared" si="79"/>
        <v>0.592326139088729</v>
      </c>
      <c r="AY84" s="144">
        <f t="shared" si="80"/>
        <v>74552.753036437251</v>
      </c>
      <c r="AZ84" s="612">
        <f>BY15</f>
        <v>466</v>
      </c>
      <c r="BA84" s="252" t="s">
        <v>115</v>
      </c>
      <c r="BB84" s="136">
        <v>122</v>
      </c>
      <c r="BC84" s="144">
        <v>59</v>
      </c>
      <c r="BD84" s="144">
        <v>5989110</v>
      </c>
      <c r="BE84" s="145">
        <f>IFERROR(BC84/$AZ$84,"-")</f>
        <v>0.12660944206008584</v>
      </c>
      <c r="BF84" s="145">
        <f t="shared" si="81"/>
        <v>0.48360655737704916</v>
      </c>
      <c r="BG84" s="172">
        <f t="shared" si="82"/>
        <v>101510.33898305085</v>
      </c>
      <c r="BH84" s="612">
        <f>BZ15</f>
        <v>9040</v>
      </c>
      <c r="BI84" s="252" t="s">
        <v>115</v>
      </c>
      <c r="BJ84" s="136">
        <f t="shared" si="83"/>
        <v>3888</v>
      </c>
      <c r="BK84" s="144">
        <f t="shared" si="67"/>
        <v>2544</v>
      </c>
      <c r="BL84" s="144">
        <f t="shared" si="68"/>
        <v>198414800</v>
      </c>
      <c r="BM84" s="145">
        <f>IFERROR(BK84/$BH$84,"-")</f>
        <v>0.28141592920353981</v>
      </c>
      <c r="BN84" s="145">
        <f t="shared" si="84"/>
        <v>0.65432098765432101</v>
      </c>
      <c r="BO84" s="144">
        <f t="shared" si="85"/>
        <v>77993.238993710693</v>
      </c>
      <c r="BP84" s="204"/>
    </row>
    <row r="85" spans="2:78" s="82" customFormat="1">
      <c r="B85" s="614"/>
      <c r="C85" s="647"/>
      <c r="D85" s="604"/>
      <c r="E85" s="253" t="s">
        <v>154</v>
      </c>
      <c r="F85" s="137">
        <v>10</v>
      </c>
      <c r="G85" s="146">
        <v>6</v>
      </c>
      <c r="H85" s="146">
        <v>513400</v>
      </c>
      <c r="I85" s="147">
        <f t="shared" ref="I85:I94" si="94">IFERROR(G85/$D$84,"-")</f>
        <v>0.31578947368421051</v>
      </c>
      <c r="J85" s="147">
        <f t="shared" si="69"/>
        <v>0.6</v>
      </c>
      <c r="K85" s="173">
        <f t="shared" si="70"/>
        <v>85566.666666666672</v>
      </c>
      <c r="L85" s="604"/>
      <c r="M85" s="253" t="s">
        <v>154</v>
      </c>
      <c r="N85" s="137">
        <v>27</v>
      </c>
      <c r="O85" s="146">
        <v>14</v>
      </c>
      <c r="P85" s="146">
        <v>735900</v>
      </c>
      <c r="Q85" s="147">
        <f t="shared" ref="Q85:Q94" si="95">IFERROR(O85/$L$84,"-")</f>
        <v>0.18181818181818182</v>
      </c>
      <c r="R85" s="147">
        <f t="shared" si="71"/>
        <v>0.51851851851851849</v>
      </c>
      <c r="S85" s="141">
        <f t="shared" si="72"/>
        <v>52564.285714285717</v>
      </c>
      <c r="T85" s="604"/>
      <c r="U85" s="253" t="s">
        <v>154</v>
      </c>
      <c r="V85" s="137">
        <v>1285</v>
      </c>
      <c r="W85" s="146">
        <v>891</v>
      </c>
      <c r="X85" s="146">
        <v>61270380</v>
      </c>
      <c r="Y85" s="147">
        <f t="shared" ref="Y85:Y94" si="96">IFERROR(W85/$T$84,"-")</f>
        <v>0.31924041562164102</v>
      </c>
      <c r="Z85" s="147">
        <f t="shared" si="73"/>
        <v>0.69338521400778208</v>
      </c>
      <c r="AA85" s="146">
        <f t="shared" si="74"/>
        <v>68765.858585858587</v>
      </c>
      <c r="AB85" s="604"/>
      <c r="AC85" s="253" t="s">
        <v>154</v>
      </c>
      <c r="AD85" s="137">
        <v>1105</v>
      </c>
      <c r="AE85" s="146">
        <v>759</v>
      </c>
      <c r="AF85" s="146">
        <v>58784620</v>
      </c>
      <c r="AG85" s="147">
        <f t="shared" ref="AG85:AG94" si="97">IFERROR(AE85/$AB$84,"-")</f>
        <v>0.29579111457521434</v>
      </c>
      <c r="AH85" s="147">
        <f t="shared" si="75"/>
        <v>0.68687782805429864</v>
      </c>
      <c r="AI85" s="141">
        <f t="shared" si="76"/>
        <v>77450.092226613968</v>
      </c>
      <c r="AJ85" s="604"/>
      <c r="AK85" s="253" t="s">
        <v>154</v>
      </c>
      <c r="AL85" s="137">
        <v>761</v>
      </c>
      <c r="AM85" s="146">
        <v>492</v>
      </c>
      <c r="AN85" s="146">
        <v>38034870</v>
      </c>
      <c r="AO85" s="147">
        <f t="shared" ref="AO85:AO94" si="98">IFERROR(AM85/$AJ$84,"-")</f>
        <v>0.24723618090452262</v>
      </c>
      <c r="AP85" s="147">
        <f t="shared" si="77"/>
        <v>0.64651773981603156</v>
      </c>
      <c r="AQ85" s="141">
        <f t="shared" si="78"/>
        <v>77306.64634146342</v>
      </c>
      <c r="AR85" s="604"/>
      <c r="AS85" s="253" t="s">
        <v>154</v>
      </c>
      <c r="AT85" s="137">
        <v>366</v>
      </c>
      <c r="AU85" s="146">
        <v>215</v>
      </c>
      <c r="AV85" s="146">
        <v>15406150</v>
      </c>
      <c r="AW85" s="147">
        <f t="shared" ref="AW85:AW94" si="99">IFERROR(AU85/$AR$84,"-")</f>
        <v>0.1900972590627763</v>
      </c>
      <c r="AX85" s="147">
        <f t="shared" si="79"/>
        <v>0.58743169398907102</v>
      </c>
      <c r="AY85" s="146">
        <f t="shared" si="80"/>
        <v>71656.511627906977</v>
      </c>
      <c r="AZ85" s="604"/>
      <c r="BA85" s="253" t="s">
        <v>154</v>
      </c>
      <c r="BB85" s="137">
        <v>90</v>
      </c>
      <c r="BC85" s="146">
        <v>45</v>
      </c>
      <c r="BD85" s="146">
        <v>4075320</v>
      </c>
      <c r="BE85" s="147">
        <f t="shared" ref="BE85:BE94" si="100">IFERROR(BC85/$AZ$84,"-")</f>
        <v>9.6566523605150209E-2</v>
      </c>
      <c r="BF85" s="147">
        <f t="shared" si="81"/>
        <v>0.5</v>
      </c>
      <c r="BG85" s="173">
        <f t="shared" si="82"/>
        <v>90562.666666666672</v>
      </c>
      <c r="BH85" s="604"/>
      <c r="BI85" s="253" t="s">
        <v>154</v>
      </c>
      <c r="BJ85" s="137">
        <f t="shared" si="83"/>
        <v>3644</v>
      </c>
      <c r="BK85" s="146">
        <f t="shared" si="67"/>
        <v>2422</v>
      </c>
      <c r="BL85" s="146">
        <f t="shared" si="68"/>
        <v>178820640</v>
      </c>
      <c r="BM85" s="147">
        <f t="shared" ref="BM85:BM94" si="101">IFERROR(BK85/$BH$84,"-")</f>
        <v>0.26792035398230091</v>
      </c>
      <c r="BN85" s="147">
        <f t="shared" si="84"/>
        <v>0.66465422612513725</v>
      </c>
      <c r="BO85" s="146">
        <f t="shared" si="85"/>
        <v>73831.808422791088</v>
      </c>
      <c r="BP85" s="204"/>
    </row>
    <row r="86" spans="2:78" s="82" customFormat="1">
      <c r="B86" s="614"/>
      <c r="C86" s="647"/>
      <c r="D86" s="604"/>
      <c r="E86" s="254" t="s">
        <v>114</v>
      </c>
      <c r="F86" s="137">
        <v>12</v>
      </c>
      <c r="G86" s="146">
        <v>7</v>
      </c>
      <c r="H86" s="146">
        <v>466790</v>
      </c>
      <c r="I86" s="147">
        <f t="shared" si="94"/>
        <v>0.36842105263157893</v>
      </c>
      <c r="J86" s="147">
        <f t="shared" si="69"/>
        <v>0.58333333333333337</v>
      </c>
      <c r="K86" s="173">
        <f t="shared" si="70"/>
        <v>66684.28571428571</v>
      </c>
      <c r="L86" s="604"/>
      <c r="M86" s="254" t="s">
        <v>114</v>
      </c>
      <c r="N86" s="137">
        <v>42</v>
      </c>
      <c r="O86" s="146">
        <v>19</v>
      </c>
      <c r="P86" s="146">
        <v>1356880</v>
      </c>
      <c r="Q86" s="147">
        <f t="shared" si="95"/>
        <v>0.24675324675324675</v>
      </c>
      <c r="R86" s="147">
        <f t="shared" si="71"/>
        <v>0.45238095238095238</v>
      </c>
      <c r="S86" s="141">
        <f t="shared" si="72"/>
        <v>71414.736842105267</v>
      </c>
      <c r="T86" s="604"/>
      <c r="U86" s="254" t="s">
        <v>114</v>
      </c>
      <c r="V86" s="137">
        <v>1583</v>
      </c>
      <c r="W86" s="146">
        <v>1048</v>
      </c>
      <c r="X86" s="146">
        <v>72849090</v>
      </c>
      <c r="Y86" s="147">
        <f t="shared" si="96"/>
        <v>0.3754926549623791</v>
      </c>
      <c r="Z86" s="147">
        <f t="shared" si="73"/>
        <v>0.66203411244472521</v>
      </c>
      <c r="AA86" s="146">
        <f t="shared" si="74"/>
        <v>69512.490458015265</v>
      </c>
      <c r="AB86" s="604"/>
      <c r="AC86" s="254" t="s">
        <v>114</v>
      </c>
      <c r="AD86" s="137">
        <v>1529</v>
      </c>
      <c r="AE86" s="146">
        <v>1032</v>
      </c>
      <c r="AF86" s="146">
        <v>80568950</v>
      </c>
      <c r="AG86" s="147">
        <f t="shared" si="97"/>
        <v>0.40218238503507403</v>
      </c>
      <c r="AH86" s="147">
        <f t="shared" si="75"/>
        <v>0.67495094833224334</v>
      </c>
      <c r="AI86" s="141">
        <f t="shared" si="76"/>
        <v>78070.687984496122</v>
      </c>
      <c r="AJ86" s="604"/>
      <c r="AK86" s="254" t="s">
        <v>114</v>
      </c>
      <c r="AL86" s="137">
        <v>1235</v>
      </c>
      <c r="AM86" s="146">
        <v>756</v>
      </c>
      <c r="AN86" s="146">
        <v>59913310</v>
      </c>
      <c r="AO86" s="147">
        <f t="shared" si="98"/>
        <v>0.37989949748743718</v>
      </c>
      <c r="AP86" s="147">
        <f t="shared" si="77"/>
        <v>0.61214574898785423</v>
      </c>
      <c r="AQ86" s="141">
        <f t="shared" si="78"/>
        <v>79250.410052910054</v>
      </c>
      <c r="AR86" s="604"/>
      <c r="AS86" s="254" t="s">
        <v>114</v>
      </c>
      <c r="AT86" s="137">
        <v>663</v>
      </c>
      <c r="AU86" s="146">
        <v>390</v>
      </c>
      <c r="AV86" s="146">
        <v>33151270</v>
      </c>
      <c r="AW86" s="147">
        <f t="shared" si="99"/>
        <v>0.34482758620689657</v>
      </c>
      <c r="AX86" s="147">
        <f t="shared" si="79"/>
        <v>0.58823529411764708</v>
      </c>
      <c r="AY86" s="146">
        <f t="shared" si="80"/>
        <v>85003.256410256407</v>
      </c>
      <c r="AZ86" s="604"/>
      <c r="BA86" s="254" t="s">
        <v>114</v>
      </c>
      <c r="BB86" s="137">
        <v>230</v>
      </c>
      <c r="BC86" s="146">
        <v>119</v>
      </c>
      <c r="BD86" s="146">
        <v>11466540</v>
      </c>
      <c r="BE86" s="147">
        <f t="shared" si="100"/>
        <v>0.25536480686695279</v>
      </c>
      <c r="BF86" s="147">
        <f t="shared" si="81"/>
        <v>0.5173913043478261</v>
      </c>
      <c r="BG86" s="173">
        <f t="shared" si="82"/>
        <v>96357.478991596639</v>
      </c>
      <c r="BH86" s="604"/>
      <c r="BI86" s="254" t="s">
        <v>114</v>
      </c>
      <c r="BJ86" s="137">
        <f t="shared" si="83"/>
        <v>5294</v>
      </c>
      <c r="BK86" s="146">
        <f t="shared" si="67"/>
        <v>3371</v>
      </c>
      <c r="BL86" s="146">
        <f t="shared" si="68"/>
        <v>259772830</v>
      </c>
      <c r="BM86" s="147">
        <f t="shared" si="101"/>
        <v>0.3728982300884956</v>
      </c>
      <c r="BN86" s="147">
        <f t="shared" si="84"/>
        <v>0.63675859463543638</v>
      </c>
      <c r="BO86" s="146">
        <f t="shared" si="85"/>
        <v>77061.059032927908</v>
      </c>
      <c r="BP86" s="204"/>
    </row>
    <row r="87" spans="2:78" s="82" customFormat="1">
      <c r="B87" s="614"/>
      <c r="C87" s="647"/>
      <c r="D87" s="604"/>
      <c r="E87" s="254" t="s">
        <v>123</v>
      </c>
      <c r="F87" s="137">
        <v>5</v>
      </c>
      <c r="G87" s="146">
        <v>4</v>
      </c>
      <c r="H87" s="146">
        <v>296780</v>
      </c>
      <c r="I87" s="147">
        <f t="shared" si="94"/>
        <v>0.21052631578947367</v>
      </c>
      <c r="J87" s="147">
        <f t="shared" si="69"/>
        <v>0.8</v>
      </c>
      <c r="K87" s="173">
        <f t="shared" si="70"/>
        <v>74195</v>
      </c>
      <c r="L87" s="604"/>
      <c r="M87" s="254" t="s">
        <v>123</v>
      </c>
      <c r="N87" s="137">
        <v>23</v>
      </c>
      <c r="O87" s="146">
        <v>9</v>
      </c>
      <c r="P87" s="146">
        <v>885400</v>
      </c>
      <c r="Q87" s="147">
        <f t="shared" si="95"/>
        <v>0.11688311688311688</v>
      </c>
      <c r="R87" s="147">
        <f t="shared" si="71"/>
        <v>0.39130434782608697</v>
      </c>
      <c r="S87" s="141">
        <f t="shared" si="72"/>
        <v>98377.777777777781</v>
      </c>
      <c r="T87" s="604"/>
      <c r="U87" s="254" t="s">
        <v>123</v>
      </c>
      <c r="V87" s="137">
        <v>522</v>
      </c>
      <c r="W87" s="146">
        <v>366</v>
      </c>
      <c r="X87" s="146">
        <v>25901690</v>
      </c>
      <c r="Y87" s="147">
        <f t="shared" si="96"/>
        <v>0.13113579362235758</v>
      </c>
      <c r="Z87" s="147">
        <f t="shared" si="73"/>
        <v>0.70114942528735635</v>
      </c>
      <c r="AA87" s="146">
        <f t="shared" si="74"/>
        <v>70769.644808743164</v>
      </c>
      <c r="AB87" s="604"/>
      <c r="AC87" s="254" t="s">
        <v>123</v>
      </c>
      <c r="AD87" s="137">
        <v>611</v>
      </c>
      <c r="AE87" s="146">
        <v>428</v>
      </c>
      <c r="AF87" s="146">
        <v>32618270</v>
      </c>
      <c r="AG87" s="147">
        <f t="shared" si="97"/>
        <v>0.16679657053780203</v>
      </c>
      <c r="AH87" s="147">
        <f t="shared" si="75"/>
        <v>0.70049099836333883</v>
      </c>
      <c r="AI87" s="141">
        <f t="shared" si="76"/>
        <v>76210.911214953274</v>
      </c>
      <c r="AJ87" s="604"/>
      <c r="AK87" s="254" t="s">
        <v>123</v>
      </c>
      <c r="AL87" s="137">
        <v>507</v>
      </c>
      <c r="AM87" s="146">
        <v>329</v>
      </c>
      <c r="AN87" s="146">
        <v>25599190</v>
      </c>
      <c r="AO87" s="147">
        <f t="shared" si="98"/>
        <v>0.16532663316582916</v>
      </c>
      <c r="AP87" s="147">
        <f t="shared" si="77"/>
        <v>0.64891518737672582</v>
      </c>
      <c r="AQ87" s="141">
        <f t="shared" si="78"/>
        <v>77809.088145896661</v>
      </c>
      <c r="AR87" s="604"/>
      <c r="AS87" s="254" t="s">
        <v>123</v>
      </c>
      <c r="AT87" s="137">
        <v>278</v>
      </c>
      <c r="AU87" s="146">
        <v>164</v>
      </c>
      <c r="AV87" s="146">
        <v>13359360</v>
      </c>
      <c r="AW87" s="147">
        <f t="shared" si="99"/>
        <v>0.14500442086648982</v>
      </c>
      <c r="AX87" s="147">
        <f t="shared" si="79"/>
        <v>0.58992805755395683</v>
      </c>
      <c r="AY87" s="146">
        <f t="shared" si="80"/>
        <v>81459.512195121948</v>
      </c>
      <c r="AZ87" s="604"/>
      <c r="BA87" s="254" t="s">
        <v>123</v>
      </c>
      <c r="BB87" s="137">
        <v>91</v>
      </c>
      <c r="BC87" s="146">
        <v>47</v>
      </c>
      <c r="BD87" s="146">
        <v>4470880</v>
      </c>
      <c r="BE87" s="147">
        <f t="shared" si="100"/>
        <v>0.10085836909871244</v>
      </c>
      <c r="BF87" s="147">
        <f t="shared" si="81"/>
        <v>0.51648351648351654</v>
      </c>
      <c r="BG87" s="173">
        <f t="shared" si="82"/>
        <v>95125.106382978716</v>
      </c>
      <c r="BH87" s="604"/>
      <c r="BI87" s="254" t="s">
        <v>123</v>
      </c>
      <c r="BJ87" s="137">
        <f t="shared" si="83"/>
        <v>2037</v>
      </c>
      <c r="BK87" s="146">
        <f t="shared" si="67"/>
        <v>1347</v>
      </c>
      <c r="BL87" s="146">
        <f t="shared" si="68"/>
        <v>103131570</v>
      </c>
      <c r="BM87" s="147">
        <f t="shared" si="101"/>
        <v>0.14900442477876105</v>
      </c>
      <c r="BN87" s="147">
        <f t="shared" si="84"/>
        <v>0.66126656848306331</v>
      </c>
      <c r="BO87" s="146">
        <f t="shared" si="85"/>
        <v>76563.89755011136</v>
      </c>
      <c r="BP87" s="204"/>
    </row>
    <row r="88" spans="2:78" s="82" customFormat="1">
      <c r="B88" s="614"/>
      <c r="C88" s="647"/>
      <c r="D88" s="604"/>
      <c r="E88" s="254" t="s">
        <v>137</v>
      </c>
      <c r="F88" s="137">
        <v>8</v>
      </c>
      <c r="G88" s="146">
        <v>4</v>
      </c>
      <c r="H88" s="146">
        <v>290550</v>
      </c>
      <c r="I88" s="147">
        <f t="shared" si="94"/>
        <v>0.21052631578947367</v>
      </c>
      <c r="J88" s="147">
        <f t="shared" si="69"/>
        <v>0.5</v>
      </c>
      <c r="K88" s="173">
        <f t="shared" si="70"/>
        <v>72637.5</v>
      </c>
      <c r="L88" s="604"/>
      <c r="M88" s="254" t="s">
        <v>137</v>
      </c>
      <c r="N88" s="137">
        <v>23</v>
      </c>
      <c r="O88" s="146">
        <v>14</v>
      </c>
      <c r="P88" s="146">
        <v>1228260</v>
      </c>
      <c r="Q88" s="147">
        <f t="shared" si="95"/>
        <v>0.18181818181818182</v>
      </c>
      <c r="R88" s="147">
        <f t="shared" si="71"/>
        <v>0.60869565217391308</v>
      </c>
      <c r="S88" s="141">
        <f t="shared" si="72"/>
        <v>87732.857142857145</v>
      </c>
      <c r="T88" s="604"/>
      <c r="U88" s="254" t="s">
        <v>137</v>
      </c>
      <c r="V88" s="137">
        <v>621</v>
      </c>
      <c r="W88" s="146">
        <v>429</v>
      </c>
      <c r="X88" s="146">
        <v>35470240</v>
      </c>
      <c r="Y88" s="147">
        <f t="shared" si="96"/>
        <v>0.15370834826227159</v>
      </c>
      <c r="Z88" s="147">
        <f t="shared" si="73"/>
        <v>0.6908212560386473</v>
      </c>
      <c r="AA88" s="146">
        <f t="shared" si="74"/>
        <v>82681.212121212127</v>
      </c>
      <c r="AB88" s="604"/>
      <c r="AC88" s="254" t="s">
        <v>137</v>
      </c>
      <c r="AD88" s="137">
        <v>686</v>
      </c>
      <c r="AE88" s="146">
        <v>474</v>
      </c>
      <c r="AF88" s="146">
        <v>38042850</v>
      </c>
      <c r="AG88" s="147">
        <f t="shared" si="97"/>
        <v>0.18472330475448168</v>
      </c>
      <c r="AH88" s="147">
        <f t="shared" si="75"/>
        <v>0.69096209912536444</v>
      </c>
      <c r="AI88" s="141">
        <f t="shared" si="76"/>
        <v>80259.177215189877</v>
      </c>
      <c r="AJ88" s="604"/>
      <c r="AK88" s="254" t="s">
        <v>137</v>
      </c>
      <c r="AL88" s="137">
        <v>575</v>
      </c>
      <c r="AM88" s="146">
        <v>354</v>
      </c>
      <c r="AN88" s="146">
        <v>28916250</v>
      </c>
      <c r="AO88" s="147">
        <f t="shared" si="98"/>
        <v>0.17788944723618091</v>
      </c>
      <c r="AP88" s="147">
        <f t="shared" si="77"/>
        <v>0.6156521739130435</v>
      </c>
      <c r="AQ88" s="141">
        <f t="shared" si="78"/>
        <v>81684.322033898308</v>
      </c>
      <c r="AR88" s="604"/>
      <c r="AS88" s="254" t="s">
        <v>137</v>
      </c>
      <c r="AT88" s="137">
        <v>304</v>
      </c>
      <c r="AU88" s="146">
        <v>179</v>
      </c>
      <c r="AV88" s="146">
        <v>17930660</v>
      </c>
      <c r="AW88" s="147">
        <f t="shared" si="99"/>
        <v>0.15826702033598586</v>
      </c>
      <c r="AX88" s="147">
        <f t="shared" si="79"/>
        <v>0.58881578947368418</v>
      </c>
      <c r="AY88" s="146">
        <f t="shared" si="80"/>
        <v>100171.28491620111</v>
      </c>
      <c r="AZ88" s="604"/>
      <c r="BA88" s="254" t="s">
        <v>137</v>
      </c>
      <c r="BB88" s="137">
        <v>112</v>
      </c>
      <c r="BC88" s="146">
        <v>52</v>
      </c>
      <c r="BD88" s="146">
        <v>5417660</v>
      </c>
      <c r="BE88" s="147">
        <f t="shared" si="100"/>
        <v>0.11158798283261803</v>
      </c>
      <c r="BF88" s="147">
        <f t="shared" si="81"/>
        <v>0.4642857142857143</v>
      </c>
      <c r="BG88" s="173">
        <f t="shared" si="82"/>
        <v>104185.76923076923</v>
      </c>
      <c r="BH88" s="604"/>
      <c r="BI88" s="254" t="s">
        <v>137</v>
      </c>
      <c r="BJ88" s="137">
        <f t="shared" si="83"/>
        <v>2329</v>
      </c>
      <c r="BK88" s="146">
        <f t="shared" si="67"/>
        <v>1506</v>
      </c>
      <c r="BL88" s="146">
        <f t="shared" si="68"/>
        <v>127296470</v>
      </c>
      <c r="BM88" s="147">
        <f t="shared" si="101"/>
        <v>0.16659292035398229</v>
      </c>
      <c r="BN88" s="147">
        <f t="shared" si="84"/>
        <v>0.64662945470158861</v>
      </c>
      <c r="BO88" s="146">
        <f t="shared" si="85"/>
        <v>84526.208499335989</v>
      </c>
      <c r="BP88" s="204"/>
    </row>
    <row r="89" spans="2:78" s="82" customFormat="1">
      <c r="B89" s="614"/>
      <c r="C89" s="647"/>
      <c r="D89" s="604"/>
      <c r="E89" s="254" t="s">
        <v>138</v>
      </c>
      <c r="F89" s="137">
        <v>0</v>
      </c>
      <c r="G89" s="146">
        <v>0</v>
      </c>
      <c r="H89" s="146">
        <v>0</v>
      </c>
      <c r="I89" s="147">
        <f t="shared" si="94"/>
        <v>0</v>
      </c>
      <c r="J89" s="147" t="str">
        <f t="shared" si="69"/>
        <v>-</v>
      </c>
      <c r="K89" s="173" t="str">
        <f t="shared" si="70"/>
        <v>-</v>
      </c>
      <c r="L89" s="604"/>
      <c r="M89" s="254" t="s">
        <v>138</v>
      </c>
      <c r="N89" s="137">
        <v>13</v>
      </c>
      <c r="O89" s="146">
        <v>7</v>
      </c>
      <c r="P89" s="146">
        <v>747030</v>
      </c>
      <c r="Q89" s="147">
        <f t="shared" si="95"/>
        <v>9.0909090909090912E-2</v>
      </c>
      <c r="R89" s="147">
        <f t="shared" si="71"/>
        <v>0.53846153846153844</v>
      </c>
      <c r="S89" s="141">
        <f t="shared" si="72"/>
        <v>106718.57142857143</v>
      </c>
      <c r="T89" s="604"/>
      <c r="U89" s="254" t="s">
        <v>138</v>
      </c>
      <c r="V89" s="137">
        <v>299</v>
      </c>
      <c r="W89" s="146">
        <v>212</v>
      </c>
      <c r="X89" s="146">
        <v>18108690</v>
      </c>
      <c r="Y89" s="147">
        <f t="shared" si="96"/>
        <v>7.5958437835901116E-2</v>
      </c>
      <c r="Z89" s="147">
        <f t="shared" si="73"/>
        <v>0.70903010033444813</v>
      </c>
      <c r="AA89" s="146">
        <f t="shared" si="74"/>
        <v>85418.34905660378</v>
      </c>
      <c r="AB89" s="604"/>
      <c r="AC89" s="254" t="s">
        <v>138</v>
      </c>
      <c r="AD89" s="137">
        <v>294</v>
      </c>
      <c r="AE89" s="146">
        <v>216</v>
      </c>
      <c r="AF89" s="146">
        <v>16608780</v>
      </c>
      <c r="AG89" s="147">
        <f t="shared" si="97"/>
        <v>8.4177708495713169E-2</v>
      </c>
      <c r="AH89" s="147">
        <f t="shared" si="75"/>
        <v>0.73469387755102045</v>
      </c>
      <c r="AI89" s="141">
        <f t="shared" si="76"/>
        <v>76892.5</v>
      </c>
      <c r="AJ89" s="604"/>
      <c r="AK89" s="254" t="s">
        <v>138</v>
      </c>
      <c r="AL89" s="137">
        <v>216</v>
      </c>
      <c r="AM89" s="146">
        <v>145</v>
      </c>
      <c r="AN89" s="146">
        <v>9969940</v>
      </c>
      <c r="AO89" s="147">
        <f t="shared" si="98"/>
        <v>7.2864321608040197E-2</v>
      </c>
      <c r="AP89" s="147">
        <f t="shared" si="77"/>
        <v>0.67129629629629628</v>
      </c>
      <c r="AQ89" s="141">
        <f t="shared" si="78"/>
        <v>68758.206896551725</v>
      </c>
      <c r="AR89" s="604"/>
      <c r="AS89" s="254" t="s">
        <v>138</v>
      </c>
      <c r="AT89" s="137">
        <v>108</v>
      </c>
      <c r="AU89" s="146">
        <v>72</v>
      </c>
      <c r="AV89" s="146">
        <v>5430510</v>
      </c>
      <c r="AW89" s="147">
        <f t="shared" si="99"/>
        <v>6.3660477453580902E-2</v>
      </c>
      <c r="AX89" s="147">
        <f t="shared" si="79"/>
        <v>0.66666666666666663</v>
      </c>
      <c r="AY89" s="146">
        <f t="shared" si="80"/>
        <v>75423.75</v>
      </c>
      <c r="AZ89" s="604"/>
      <c r="BA89" s="254" t="s">
        <v>138</v>
      </c>
      <c r="BB89" s="137">
        <v>29</v>
      </c>
      <c r="BC89" s="146">
        <v>13</v>
      </c>
      <c r="BD89" s="146">
        <v>1829420</v>
      </c>
      <c r="BE89" s="147">
        <f t="shared" si="100"/>
        <v>2.7896995708154508E-2</v>
      </c>
      <c r="BF89" s="147">
        <f t="shared" si="81"/>
        <v>0.44827586206896552</v>
      </c>
      <c r="BG89" s="173">
        <f t="shared" si="82"/>
        <v>140724.61538461538</v>
      </c>
      <c r="BH89" s="604"/>
      <c r="BI89" s="254" t="s">
        <v>138</v>
      </c>
      <c r="BJ89" s="137">
        <f t="shared" si="83"/>
        <v>959</v>
      </c>
      <c r="BK89" s="146">
        <f t="shared" si="67"/>
        <v>665</v>
      </c>
      <c r="BL89" s="146">
        <f t="shared" si="68"/>
        <v>52694370</v>
      </c>
      <c r="BM89" s="147">
        <f t="shared" si="101"/>
        <v>7.3561946902654871E-2</v>
      </c>
      <c r="BN89" s="147">
        <f t="shared" si="84"/>
        <v>0.69343065693430661</v>
      </c>
      <c r="BO89" s="146">
        <f t="shared" si="85"/>
        <v>79239.654135338351</v>
      </c>
      <c r="BP89" s="204"/>
    </row>
    <row r="90" spans="2:78" s="82" customFormat="1">
      <c r="B90" s="614"/>
      <c r="C90" s="647"/>
      <c r="D90" s="604"/>
      <c r="E90" s="254" t="s">
        <v>139</v>
      </c>
      <c r="F90" s="137">
        <v>1</v>
      </c>
      <c r="G90" s="146">
        <v>0</v>
      </c>
      <c r="H90" s="146">
        <v>0</v>
      </c>
      <c r="I90" s="147">
        <f t="shared" si="94"/>
        <v>0</v>
      </c>
      <c r="J90" s="147">
        <f t="shared" si="69"/>
        <v>0</v>
      </c>
      <c r="K90" s="173" t="str">
        <f t="shared" si="70"/>
        <v>-</v>
      </c>
      <c r="L90" s="604"/>
      <c r="M90" s="254" t="s">
        <v>139</v>
      </c>
      <c r="N90" s="137">
        <v>16</v>
      </c>
      <c r="O90" s="146">
        <v>5</v>
      </c>
      <c r="P90" s="146">
        <v>260380</v>
      </c>
      <c r="Q90" s="147">
        <f t="shared" si="95"/>
        <v>6.4935064935064929E-2</v>
      </c>
      <c r="R90" s="147">
        <f t="shared" si="71"/>
        <v>0.3125</v>
      </c>
      <c r="S90" s="141">
        <f t="shared" si="72"/>
        <v>52076</v>
      </c>
      <c r="T90" s="604"/>
      <c r="U90" s="254" t="s">
        <v>139</v>
      </c>
      <c r="V90" s="137">
        <v>210</v>
      </c>
      <c r="W90" s="146">
        <v>147</v>
      </c>
      <c r="X90" s="146">
        <v>9362410</v>
      </c>
      <c r="Y90" s="147">
        <f t="shared" si="96"/>
        <v>5.2669294159799353E-2</v>
      </c>
      <c r="Z90" s="147">
        <f t="shared" si="73"/>
        <v>0.7</v>
      </c>
      <c r="AA90" s="146">
        <f t="shared" si="74"/>
        <v>63689.863945578232</v>
      </c>
      <c r="AB90" s="604"/>
      <c r="AC90" s="254" t="s">
        <v>139</v>
      </c>
      <c r="AD90" s="137">
        <v>249</v>
      </c>
      <c r="AE90" s="146">
        <v>171</v>
      </c>
      <c r="AF90" s="146">
        <v>13039930</v>
      </c>
      <c r="AG90" s="147">
        <f t="shared" si="97"/>
        <v>6.66406858924396E-2</v>
      </c>
      <c r="AH90" s="147">
        <f t="shared" si="75"/>
        <v>0.68674698795180722</v>
      </c>
      <c r="AI90" s="141">
        <f t="shared" si="76"/>
        <v>76256.900584795323</v>
      </c>
      <c r="AJ90" s="604"/>
      <c r="AK90" s="254" t="s">
        <v>139</v>
      </c>
      <c r="AL90" s="137">
        <v>230</v>
      </c>
      <c r="AM90" s="146">
        <v>141</v>
      </c>
      <c r="AN90" s="146">
        <v>10705470</v>
      </c>
      <c r="AO90" s="147">
        <f t="shared" si="98"/>
        <v>7.0854271356783918E-2</v>
      </c>
      <c r="AP90" s="147">
        <f t="shared" si="77"/>
        <v>0.61304347826086958</v>
      </c>
      <c r="AQ90" s="141">
        <f t="shared" si="78"/>
        <v>75925.319148936163</v>
      </c>
      <c r="AR90" s="604"/>
      <c r="AS90" s="254" t="s">
        <v>139</v>
      </c>
      <c r="AT90" s="137">
        <v>146</v>
      </c>
      <c r="AU90" s="146">
        <v>95</v>
      </c>
      <c r="AV90" s="146">
        <v>7778290</v>
      </c>
      <c r="AW90" s="147">
        <f t="shared" si="99"/>
        <v>8.3996463306808128E-2</v>
      </c>
      <c r="AX90" s="147">
        <f t="shared" si="79"/>
        <v>0.65068493150684936</v>
      </c>
      <c r="AY90" s="146">
        <f t="shared" si="80"/>
        <v>81876.736842105267</v>
      </c>
      <c r="AZ90" s="604"/>
      <c r="BA90" s="254" t="s">
        <v>139</v>
      </c>
      <c r="BB90" s="137">
        <v>60</v>
      </c>
      <c r="BC90" s="146">
        <v>30</v>
      </c>
      <c r="BD90" s="146">
        <v>2725640</v>
      </c>
      <c r="BE90" s="147">
        <f t="shared" si="100"/>
        <v>6.4377682403433473E-2</v>
      </c>
      <c r="BF90" s="147">
        <f t="shared" si="81"/>
        <v>0.5</v>
      </c>
      <c r="BG90" s="173">
        <f t="shared" si="82"/>
        <v>90854.666666666672</v>
      </c>
      <c r="BH90" s="604"/>
      <c r="BI90" s="254" t="s">
        <v>139</v>
      </c>
      <c r="BJ90" s="137">
        <f t="shared" si="83"/>
        <v>912</v>
      </c>
      <c r="BK90" s="146">
        <f t="shared" si="67"/>
        <v>589</v>
      </c>
      <c r="BL90" s="146">
        <f t="shared" si="68"/>
        <v>43872120</v>
      </c>
      <c r="BM90" s="147">
        <f t="shared" si="101"/>
        <v>6.5154867256637175E-2</v>
      </c>
      <c r="BN90" s="147">
        <f t="shared" si="84"/>
        <v>0.64583333333333337</v>
      </c>
      <c r="BO90" s="146">
        <f t="shared" si="85"/>
        <v>74485.772495755518</v>
      </c>
      <c r="BP90" s="204"/>
    </row>
    <row r="91" spans="2:78" s="82" customFormat="1">
      <c r="B91" s="614"/>
      <c r="C91" s="647"/>
      <c r="D91" s="604"/>
      <c r="E91" s="254" t="s">
        <v>140</v>
      </c>
      <c r="F91" s="137">
        <v>1</v>
      </c>
      <c r="G91" s="146">
        <v>0</v>
      </c>
      <c r="H91" s="146">
        <v>0</v>
      </c>
      <c r="I91" s="147">
        <f t="shared" si="94"/>
        <v>0</v>
      </c>
      <c r="J91" s="147">
        <f t="shared" si="69"/>
        <v>0</v>
      </c>
      <c r="K91" s="173" t="str">
        <f t="shared" si="70"/>
        <v>-</v>
      </c>
      <c r="L91" s="604"/>
      <c r="M91" s="254" t="s">
        <v>140</v>
      </c>
      <c r="N91" s="137">
        <v>11</v>
      </c>
      <c r="O91" s="146">
        <v>7</v>
      </c>
      <c r="P91" s="146">
        <v>453510</v>
      </c>
      <c r="Q91" s="147">
        <f t="shared" si="95"/>
        <v>9.0909090909090912E-2</v>
      </c>
      <c r="R91" s="147">
        <f t="shared" si="71"/>
        <v>0.63636363636363635</v>
      </c>
      <c r="S91" s="141">
        <f t="shared" si="72"/>
        <v>64787.142857142855</v>
      </c>
      <c r="T91" s="604"/>
      <c r="U91" s="254" t="s">
        <v>140</v>
      </c>
      <c r="V91" s="137">
        <v>161</v>
      </c>
      <c r="W91" s="146">
        <v>117</v>
      </c>
      <c r="X91" s="146">
        <v>7696920</v>
      </c>
      <c r="Y91" s="147">
        <f t="shared" si="96"/>
        <v>4.192045861698316E-2</v>
      </c>
      <c r="Z91" s="147">
        <f t="shared" si="73"/>
        <v>0.72670807453416153</v>
      </c>
      <c r="AA91" s="146">
        <f t="shared" si="74"/>
        <v>65785.641025641031</v>
      </c>
      <c r="AB91" s="604"/>
      <c r="AC91" s="254" t="s">
        <v>140</v>
      </c>
      <c r="AD91" s="137">
        <v>172</v>
      </c>
      <c r="AE91" s="146">
        <v>126</v>
      </c>
      <c r="AF91" s="146">
        <v>10915750</v>
      </c>
      <c r="AG91" s="147">
        <f t="shared" si="97"/>
        <v>4.9103663289166016E-2</v>
      </c>
      <c r="AH91" s="147">
        <f t="shared" si="75"/>
        <v>0.73255813953488369</v>
      </c>
      <c r="AI91" s="141">
        <f t="shared" si="76"/>
        <v>86632.936507936509</v>
      </c>
      <c r="AJ91" s="604"/>
      <c r="AK91" s="254" t="s">
        <v>140</v>
      </c>
      <c r="AL91" s="137">
        <v>164</v>
      </c>
      <c r="AM91" s="146">
        <v>105</v>
      </c>
      <c r="AN91" s="146">
        <v>10181050</v>
      </c>
      <c r="AO91" s="147">
        <f t="shared" si="98"/>
        <v>5.2763819095477386E-2</v>
      </c>
      <c r="AP91" s="147">
        <f t="shared" si="77"/>
        <v>0.6402439024390244</v>
      </c>
      <c r="AQ91" s="141">
        <f t="shared" si="78"/>
        <v>96962.380952380947</v>
      </c>
      <c r="AR91" s="604"/>
      <c r="AS91" s="254" t="s">
        <v>140</v>
      </c>
      <c r="AT91" s="137">
        <v>69</v>
      </c>
      <c r="AU91" s="146">
        <v>38</v>
      </c>
      <c r="AV91" s="146">
        <v>2765300</v>
      </c>
      <c r="AW91" s="147">
        <f t="shared" si="99"/>
        <v>3.3598585322723251E-2</v>
      </c>
      <c r="AX91" s="147">
        <f t="shared" si="79"/>
        <v>0.55072463768115942</v>
      </c>
      <c r="AY91" s="146">
        <f t="shared" si="80"/>
        <v>72771.052631578947</v>
      </c>
      <c r="AZ91" s="604"/>
      <c r="BA91" s="254" t="s">
        <v>140</v>
      </c>
      <c r="BB91" s="137">
        <v>18</v>
      </c>
      <c r="BC91" s="146">
        <v>9</v>
      </c>
      <c r="BD91" s="146">
        <v>904520</v>
      </c>
      <c r="BE91" s="147">
        <f t="shared" si="100"/>
        <v>1.9313304721030045E-2</v>
      </c>
      <c r="BF91" s="147">
        <f t="shared" si="81"/>
        <v>0.5</v>
      </c>
      <c r="BG91" s="173">
        <f t="shared" si="82"/>
        <v>100502.22222222222</v>
      </c>
      <c r="BH91" s="604"/>
      <c r="BI91" s="254" t="s">
        <v>140</v>
      </c>
      <c r="BJ91" s="137">
        <f t="shared" si="83"/>
        <v>596</v>
      </c>
      <c r="BK91" s="146">
        <f t="shared" si="67"/>
        <v>402</v>
      </c>
      <c r="BL91" s="146">
        <f t="shared" si="68"/>
        <v>32917050</v>
      </c>
      <c r="BM91" s="147">
        <f t="shared" si="101"/>
        <v>4.4469026548672567E-2</v>
      </c>
      <c r="BN91" s="147">
        <f t="shared" si="84"/>
        <v>0.67449664429530198</v>
      </c>
      <c r="BO91" s="146">
        <f t="shared" si="85"/>
        <v>81883.208955223876</v>
      </c>
      <c r="BP91" s="204"/>
    </row>
    <row r="92" spans="2:78" s="82" customFormat="1">
      <c r="B92" s="614"/>
      <c r="C92" s="647"/>
      <c r="D92" s="604"/>
      <c r="E92" s="254" t="s">
        <v>141</v>
      </c>
      <c r="F92" s="137">
        <v>8</v>
      </c>
      <c r="G92" s="146">
        <v>6</v>
      </c>
      <c r="H92" s="146">
        <v>434860</v>
      </c>
      <c r="I92" s="147">
        <f t="shared" si="94"/>
        <v>0.31578947368421051</v>
      </c>
      <c r="J92" s="147">
        <f t="shared" si="69"/>
        <v>0.75</v>
      </c>
      <c r="K92" s="173">
        <f t="shared" si="70"/>
        <v>72476.666666666672</v>
      </c>
      <c r="L92" s="604"/>
      <c r="M92" s="254" t="s">
        <v>141</v>
      </c>
      <c r="N92" s="137">
        <v>37</v>
      </c>
      <c r="O92" s="146">
        <v>21</v>
      </c>
      <c r="P92" s="146">
        <v>974400</v>
      </c>
      <c r="Q92" s="147">
        <f t="shared" si="95"/>
        <v>0.27272727272727271</v>
      </c>
      <c r="R92" s="147">
        <f t="shared" si="71"/>
        <v>0.56756756756756754</v>
      </c>
      <c r="S92" s="141">
        <f t="shared" si="72"/>
        <v>46400</v>
      </c>
      <c r="T92" s="604"/>
      <c r="U92" s="254" t="s">
        <v>141</v>
      </c>
      <c r="V92" s="137">
        <v>1113</v>
      </c>
      <c r="W92" s="146">
        <v>827</v>
      </c>
      <c r="X92" s="146">
        <v>58278110</v>
      </c>
      <c r="Y92" s="147">
        <f t="shared" si="96"/>
        <v>0.2963095664636331</v>
      </c>
      <c r="Z92" s="147">
        <f t="shared" si="73"/>
        <v>0.74303683737645998</v>
      </c>
      <c r="AA92" s="146">
        <f t="shared" si="74"/>
        <v>70469.29866989117</v>
      </c>
      <c r="AB92" s="604"/>
      <c r="AC92" s="254" t="s">
        <v>141</v>
      </c>
      <c r="AD92" s="137">
        <v>985</v>
      </c>
      <c r="AE92" s="146">
        <v>682</v>
      </c>
      <c r="AF92" s="146">
        <v>53461120</v>
      </c>
      <c r="AG92" s="147">
        <f t="shared" si="97"/>
        <v>0.26578332034294622</v>
      </c>
      <c r="AH92" s="147">
        <f t="shared" si="75"/>
        <v>0.69238578680203045</v>
      </c>
      <c r="AI92" s="141">
        <f t="shared" si="76"/>
        <v>78388.739002932547</v>
      </c>
      <c r="AJ92" s="604"/>
      <c r="AK92" s="254" t="s">
        <v>141</v>
      </c>
      <c r="AL92" s="137">
        <v>693</v>
      </c>
      <c r="AM92" s="146">
        <v>459</v>
      </c>
      <c r="AN92" s="146">
        <v>35100380</v>
      </c>
      <c r="AO92" s="147">
        <f t="shared" si="98"/>
        <v>0.23065326633165828</v>
      </c>
      <c r="AP92" s="147">
        <f t="shared" si="77"/>
        <v>0.66233766233766234</v>
      </c>
      <c r="AQ92" s="141">
        <f t="shared" si="78"/>
        <v>76471.416122004361</v>
      </c>
      <c r="AR92" s="604"/>
      <c r="AS92" s="254" t="s">
        <v>141</v>
      </c>
      <c r="AT92" s="137">
        <v>346</v>
      </c>
      <c r="AU92" s="146">
        <v>222</v>
      </c>
      <c r="AV92" s="146">
        <v>15620040</v>
      </c>
      <c r="AW92" s="147">
        <f t="shared" si="99"/>
        <v>0.19628647214854111</v>
      </c>
      <c r="AX92" s="147">
        <f t="shared" si="79"/>
        <v>0.64161849710982655</v>
      </c>
      <c r="AY92" s="146">
        <f t="shared" si="80"/>
        <v>70360.540540540547</v>
      </c>
      <c r="AZ92" s="604"/>
      <c r="BA92" s="254" t="s">
        <v>141</v>
      </c>
      <c r="BB92" s="137">
        <v>105</v>
      </c>
      <c r="BC92" s="146">
        <v>52</v>
      </c>
      <c r="BD92" s="146">
        <v>3719370</v>
      </c>
      <c r="BE92" s="147">
        <f t="shared" si="100"/>
        <v>0.11158798283261803</v>
      </c>
      <c r="BF92" s="147">
        <f t="shared" si="81"/>
        <v>0.49523809523809526</v>
      </c>
      <c r="BG92" s="173">
        <f t="shared" si="82"/>
        <v>71526.346153846156</v>
      </c>
      <c r="BH92" s="604"/>
      <c r="BI92" s="254" t="s">
        <v>141</v>
      </c>
      <c r="BJ92" s="137">
        <f t="shared" si="83"/>
        <v>3287</v>
      </c>
      <c r="BK92" s="146">
        <f t="shared" si="67"/>
        <v>2269</v>
      </c>
      <c r="BL92" s="146">
        <f t="shared" si="68"/>
        <v>167588280</v>
      </c>
      <c r="BM92" s="147">
        <f t="shared" si="101"/>
        <v>0.25099557522123894</v>
      </c>
      <c r="BN92" s="147">
        <f t="shared" si="84"/>
        <v>0.69029510191664134</v>
      </c>
      <c r="BO92" s="146">
        <f t="shared" si="85"/>
        <v>73859.973556632875</v>
      </c>
      <c r="BP92" s="204"/>
    </row>
    <row r="93" spans="2:78" s="82" customFormat="1">
      <c r="B93" s="614"/>
      <c r="C93" s="647"/>
      <c r="D93" s="604"/>
      <c r="E93" s="254" t="s">
        <v>142</v>
      </c>
      <c r="F93" s="137">
        <v>1</v>
      </c>
      <c r="G93" s="146">
        <v>1</v>
      </c>
      <c r="H93" s="146">
        <v>134950</v>
      </c>
      <c r="I93" s="147">
        <f t="shared" si="94"/>
        <v>5.2631578947368418E-2</v>
      </c>
      <c r="J93" s="147">
        <f t="shared" si="69"/>
        <v>1</v>
      </c>
      <c r="K93" s="173">
        <f t="shared" si="70"/>
        <v>134950</v>
      </c>
      <c r="L93" s="604"/>
      <c r="M93" s="254" t="s">
        <v>142</v>
      </c>
      <c r="N93" s="137">
        <v>12</v>
      </c>
      <c r="O93" s="146">
        <v>5</v>
      </c>
      <c r="P93" s="146">
        <v>233300</v>
      </c>
      <c r="Q93" s="147">
        <f t="shared" si="95"/>
        <v>6.4935064935064929E-2</v>
      </c>
      <c r="R93" s="147">
        <f t="shared" si="71"/>
        <v>0.41666666666666669</v>
      </c>
      <c r="S93" s="141">
        <f t="shared" si="72"/>
        <v>46660</v>
      </c>
      <c r="T93" s="604"/>
      <c r="U93" s="254" t="s">
        <v>142</v>
      </c>
      <c r="V93" s="137">
        <v>203</v>
      </c>
      <c r="W93" s="146">
        <v>141</v>
      </c>
      <c r="X93" s="146">
        <v>11856090</v>
      </c>
      <c r="Y93" s="147">
        <f t="shared" si="96"/>
        <v>5.0519527051236114E-2</v>
      </c>
      <c r="Z93" s="147">
        <f t="shared" si="73"/>
        <v>0.69458128078817738</v>
      </c>
      <c r="AA93" s="146">
        <f t="shared" si="74"/>
        <v>84085.744680851058</v>
      </c>
      <c r="AB93" s="604"/>
      <c r="AC93" s="254" t="s">
        <v>142</v>
      </c>
      <c r="AD93" s="137">
        <v>258</v>
      </c>
      <c r="AE93" s="146">
        <v>170</v>
      </c>
      <c r="AF93" s="146">
        <v>13160840</v>
      </c>
      <c r="AG93" s="147">
        <f t="shared" si="97"/>
        <v>6.6250974279033509E-2</v>
      </c>
      <c r="AH93" s="147">
        <f t="shared" si="75"/>
        <v>0.65891472868217049</v>
      </c>
      <c r="AI93" s="141">
        <f t="shared" si="76"/>
        <v>77416.705882352937</v>
      </c>
      <c r="AJ93" s="604"/>
      <c r="AK93" s="254" t="s">
        <v>142</v>
      </c>
      <c r="AL93" s="137">
        <v>253</v>
      </c>
      <c r="AM93" s="146">
        <v>147</v>
      </c>
      <c r="AN93" s="146">
        <v>11495320</v>
      </c>
      <c r="AO93" s="147">
        <f t="shared" si="98"/>
        <v>7.3869346733668337E-2</v>
      </c>
      <c r="AP93" s="147">
        <f t="shared" si="77"/>
        <v>0.5810276679841897</v>
      </c>
      <c r="AQ93" s="141">
        <f t="shared" si="78"/>
        <v>78199.455782312929</v>
      </c>
      <c r="AR93" s="604"/>
      <c r="AS93" s="254" t="s">
        <v>142</v>
      </c>
      <c r="AT93" s="137">
        <v>160</v>
      </c>
      <c r="AU93" s="146">
        <v>93</v>
      </c>
      <c r="AV93" s="146">
        <v>7870970</v>
      </c>
      <c r="AW93" s="147">
        <f t="shared" si="99"/>
        <v>8.2228116710875335E-2</v>
      </c>
      <c r="AX93" s="147">
        <f t="shared" si="79"/>
        <v>0.58125000000000004</v>
      </c>
      <c r="AY93" s="146">
        <f t="shared" si="80"/>
        <v>84634.086021505384</v>
      </c>
      <c r="AZ93" s="604"/>
      <c r="BA93" s="254" t="s">
        <v>142</v>
      </c>
      <c r="BB93" s="137">
        <v>70</v>
      </c>
      <c r="BC93" s="146">
        <v>39</v>
      </c>
      <c r="BD93" s="146">
        <v>2658940</v>
      </c>
      <c r="BE93" s="147">
        <f t="shared" si="100"/>
        <v>8.3690987124463517E-2</v>
      </c>
      <c r="BF93" s="147">
        <f t="shared" si="81"/>
        <v>0.55714285714285716</v>
      </c>
      <c r="BG93" s="173">
        <f t="shared" si="82"/>
        <v>68177.948717948719</v>
      </c>
      <c r="BH93" s="604"/>
      <c r="BI93" s="254" t="s">
        <v>142</v>
      </c>
      <c r="BJ93" s="137">
        <f t="shared" si="83"/>
        <v>957</v>
      </c>
      <c r="BK93" s="146">
        <f t="shared" si="67"/>
        <v>596</v>
      </c>
      <c r="BL93" s="146">
        <f t="shared" si="68"/>
        <v>47410410</v>
      </c>
      <c r="BM93" s="147">
        <f t="shared" si="101"/>
        <v>6.5929203539823011E-2</v>
      </c>
      <c r="BN93" s="147">
        <f t="shared" si="84"/>
        <v>0.62277951933124343</v>
      </c>
      <c r="BO93" s="146">
        <f t="shared" si="85"/>
        <v>79547.667785234895</v>
      </c>
      <c r="BP93" s="204"/>
    </row>
    <row r="94" spans="2:78" s="82" customFormat="1">
      <c r="B94" s="614"/>
      <c r="C94" s="647"/>
      <c r="D94" s="604"/>
      <c r="E94" s="251" t="s">
        <v>135</v>
      </c>
      <c r="F94" s="137">
        <v>2</v>
      </c>
      <c r="G94" s="146">
        <v>2</v>
      </c>
      <c r="H94" s="146">
        <v>43940</v>
      </c>
      <c r="I94" s="147">
        <f t="shared" si="94"/>
        <v>0.10526315789473684</v>
      </c>
      <c r="J94" s="147">
        <f t="shared" si="69"/>
        <v>1</v>
      </c>
      <c r="K94" s="173">
        <f t="shared" si="70"/>
        <v>21970</v>
      </c>
      <c r="L94" s="604"/>
      <c r="M94" s="255" t="s">
        <v>135</v>
      </c>
      <c r="N94" s="137">
        <v>2</v>
      </c>
      <c r="O94" s="146">
        <v>1</v>
      </c>
      <c r="P94" s="146">
        <v>119020</v>
      </c>
      <c r="Q94" s="147">
        <f t="shared" si="95"/>
        <v>1.2987012987012988E-2</v>
      </c>
      <c r="R94" s="147">
        <f t="shared" si="71"/>
        <v>0.5</v>
      </c>
      <c r="S94" s="141">
        <f t="shared" si="72"/>
        <v>119020</v>
      </c>
      <c r="T94" s="604"/>
      <c r="U94" s="255" t="s">
        <v>135</v>
      </c>
      <c r="V94" s="137">
        <v>230</v>
      </c>
      <c r="W94" s="146">
        <v>129</v>
      </c>
      <c r="X94" s="146">
        <v>8340350</v>
      </c>
      <c r="Y94" s="147">
        <f t="shared" si="96"/>
        <v>4.6219992834109637E-2</v>
      </c>
      <c r="Z94" s="147">
        <f t="shared" si="73"/>
        <v>0.56086956521739129</v>
      </c>
      <c r="AA94" s="146">
        <f t="shared" si="74"/>
        <v>64653.875968992244</v>
      </c>
      <c r="AB94" s="604"/>
      <c r="AC94" s="255" t="s">
        <v>135</v>
      </c>
      <c r="AD94" s="137">
        <v>144</v>
      </c>
      <c r="AE94" s="146">
        <v>86</v>
      </c>
      <c r="AF94" s="146">
        <v>6272700</v>
      </c>
      <c r="AG94" s="147">
        <f t="shared" si="97"/>
        <v>3.3515198752922838E-2</v>
      </c>
      <c r="AH94" s="147">
        <f t="shared" si="75"/>
        <v>0.59722222222222221</v>
      </c>
      <c r="AI94" s="141">
        <f t="shared" si="76"/>
        <v>72938.372093023252</v>
      </c>
      <c r="AJ94" s="604"/>
      <c r="AK94" s="255" t="s">
        <v>135</v>
      </c>
      <c r="AL94" s="137">
        <v>82</v>
      </c>
      <c r="AM94" s="146">
        <v>42</v>
      </c>
      <c r="AN94" s="146">
        <v>3869940</v>
      </c>
      <c r="AO94" s="147">
        <f t="shared" si="98"/>
        <v>2.1105527638190954E-2</v>
      </c>
      <c r="AP94" s="147">
        <f t="shared" si="77"/>
        <v>0.51219512195121952</v>
      </c>
      <c r="AQ94" s="141">
        <f t="shared" si="78"/>
        <v>92141.428571428565</v>
      </c>
      <c r="AR94" s="604"/>
      <c r="AS94" s="255" t="s">
        <v>135</v>
      </c>
      <c r="AT94" s="137">
        <v>55</v>
      </c>
      <c r="AU94" s="146">
        <v>25</v>
      </c>
      <c r="AV94" s="146">
        <v>2529310</v>
      </c>
      <c r="AW94" s="147">
        <f t="shared" si="99"/>
        <v>2.2104332449160036E-2</v>
      </c>
      <c r="AX94" s="147">
        <f t="shared" si="79"/>
        <v>0.45454545454545453</v>
      </c>
      <c r="AY94" s="146">
        <f t="shared" si="80"/>
        <v>101172.4</v>
      </c>
      <c r="AZ94" s="604"/>
      <c r="BA94" s="255" t="s">
        <v>135</v>
      </c>
      <c r="BB94" s="137">
        <v>25</v>
      </c>
      <c r="BC94" s="146">
        <v>11</v>
      </c>
      <c r="BD94" s="146">
        <v>1691090</v>
      </c>
      <c r="BE94" s="147">
        <f t="shared" si="100"/>
        <v>2.3605150214592276E-2</v>
      </c>
      <c r="BF94" s="147">
        <f t="shared" si="81"/>
        <v>0.44</v>
      </c>
      <c r="BG94" s="173">
        <f t="shared" si="82"/>
        <v>153735.45454545456</v>
      </c>
      <c r="BH94" s="604"/>
      <c r="BI94" s="255" t="s">
        <v>135</v>
      </c>
      <c r="BJ94" s="137">
        <f t="shared" si="83"/>
        <v>540</v>
      </c>
      <c r="BK94" s="146">
        <f t="shared" si="67"/>
        <v>296</v>
      </c>
      <c r="BL94" s="146">
        <f t="shared" si="68"/>
        <v>22866350</v>
      </c>
      <c r="BM94" s="147">
        <f t="shared" si="101"/>
        <v>3.2743362831858407E-2</v>
      </c>
      <c r="BN94" s="147">
        <f t="shared" si="84"/>
        <v>0.54814814814814816</v>
      </c>
      <c r="BO94" s="146">
        <f t="shared" si="85"/>
        <v>77251.182432432426</v>
      </c>
      <c r="BP94" s="204"/>
    </row>
    <row r="95" spans="2:78" s="82" customFormat="1">
      <c r="B95" s="614">
        <v>9</v>
      </c>
      <c r="C95" s="646" t="s">
        <v>82</v>
      </c>
      <c r="D95" s="612">
        <f>BS16</f>
        <v>9</v>
      </c>
      <c r="E95" s="252" t="s">
        <v>115</v>
      </c>
      <c r="F95" s="136">
        <v>5</v>
      </c>
      <c r="G95" s="144">
        <v>3</v>
      </c>
      <c r="H95" s="144">
        <v>346740</v>
      </c>
      <c r="I95" s="145">
        <f>IFERROR(G95/$D$95,"-")</f>
        <v>0.33333333333333331</v>
      </c>
      <c r="J95" s="145">
        <f t="shared" si="69"/>
        <v>0.6</v>
      </c>
      <c r="K95" s="172">
        <f t="shared" si="70"/>
        <v>115580</v>
      </c>
      <c r="L95" s="612">
        <f>BT16</f>
        <v>46</v>
      </c>
      <c r="M95" s="252" t="s">
        <v>115</v>
      </c>
      <c r="N95" s="136">
        <v>17</v>
      </c>
      <c r="O95" s="144">
        <v>10</v>
      </c>
      <c r="P95" s="144">
        <v>920710</v>
      </c>
      <c r="Q95" s="145">
        <f>IFERROR(O95/$L$95,"-")</f>
        <v>0.21739130434782608</v>
      </c>
      <c r="R95" s="145">
        <f t="shared" si="71"/>
        <v>0.58823529411764708</v>
      </c>
      <c r="S95" s="140">
        <f t="shared" si="72"/>
        <v>92071</v>
      </c>
      <c r="T95" s="612">
        <f>BU16</f>
        <v>1879</v>
      </c>
      <c r="U95" s="252" t="s">
        <v>115</v>
      </c>
      <c r="V95" s="136">
        <v>872</v>
      </c>
      <c r="W95" s="144">
        <v>446</v>
      </c>
      <c r="X95" s="144">
        <v>36518390</v>
      </c>
      <c r="Y95" s="145">
        <f>IFERROR(W95/$T$95,"-")</f>
        <v>0.23736029803086747</v>
      </c>
      <c r="Z95" s="145">
        <f t="shared" si="73"/>
        <v>0.51146788990825687</v>
      </c>
      <c r="AA95" s="144">
        <f t="shared" si="74"/>
        <v>81879.798206278021</v>
      </c>
      <c r="AB95" s="612">
        <f>BV16</f>
        <v>1716</v>
      </c>
      <c r="AC95" s="252" t="s">
        <v>115</v>
      </c>
      <c r="AD95" s="136">
        <v>832</v>
      </c>
      <c r="AE95" s="144">
        <v>460</v>
      </c>
      <c r="AF95" s="144">
        <v>37871630</v>
      </c>
      <c r="AG95" s="145">
        <f>IFERROR(AE95/$AB$95,"-")</f>
        <v>0.26806526806526809</v>
      </c>
      <c r="AH95" s="145">
        <f t="shared" si="75"/>
        <v>0.55288461538461542</v>
      </c>
      <c r="AI95" s="140">
        <f t="shared" si="76"/>
        <v>82329.630434782608</v>
      </c>
      <c r="AJ95" s="612">
        <f>BW16</f>
        <v>1271</v>
      </c>
      <c r="AK95" s="252" t="s">
        <v>115</v>
      </c>
      <c r="AL95" s="136">
        <v>529</v>
      </c>
      <c r="AM95" s="144">
        <v>297</v>
      </c>
      <c r="AN95" s="144">
        <v>26111620</v>
      </c>
      <c r="AO95" s="145">
        <f>IFERROR(AM95/$AJ$95,"-")</f>
        <v>0.23367427222659323</v>
      </c>
      <c r="AP95" s="145">
        <f t="shared" si="77"/>
        <v>0.56143667296786393</v>
      </c>
      <c r="AQ95" s="140">
        <f t="shared" si="78"/>
        <v>87917.912457912462</v>
      </c>
      <c r="AR95" s="612">
        <f>BX16</f>
        <v>649</v>
      </c>
      <c r="AS95" s="252" t="s">
        <v>115</v>
      </c>
      <c r="AT95" s="136">
        <v>230</v>
      </c>
      <c r="AU95" s="144">
        <v>124</v>
      </c>
      <c r="AV95" s="144">
        <v>10681200</v>
      </c>
      <c r="AW95" s="145">
        <f>IFERROR(AU95/$AR$95,"-")</f>
        <v>0.19106317411402157</v>
      </c>
      <c r="AX95" s="145">
        <f t="shared" si="79"/>
        <v>0.53913043478260869</v>
      </c>
      <c r="AY95" s="144">
        <f t="shared" si="80"/>
        <v>86138.709677419349</v>
      </c>
      <c r="AZ95" s="612">
        <f>BY16</f>
        <v>262</v>
      </c>
      <c r="BA95" s="252" t="s">
        <v>115</v>
      </c>
      <c r="BB95" s="136">
        <v>61</v>
      </c>
      <c r="BC95" s="144">
        <v>34</v>
      </c>
      <c r="BD95" s="144">
        <v>3198610</v>
      </c>
      <c r="BE95" s="145">
        <f>IFERROR(BC95/$AZ$95,"-")</f>
        <v>0.12977099236641221</v>
      </c>
      <c r="BF95" s="145">
        <f t="shared" si="81"/>
        <v>0.55737704918032782</v>
      </c>
      <c r="BG95" s="172">
        <f t="shared" si="82"/>
        <v>94076.76470588235</v>
      </c>
      <c r="BH95" s="612">
        <f>BZ16</f>
        <v>5832</v>
      </c>
      <c r="BI95" s="252" t="s">
        <v>115</v>
      </c>
      <c r="BJ95" s="136">
        <f t="shared" si="83"/>
        <v>2546</v>
      </c>
      <c r="BK95" s="144">
        <f t="shared" si="67"/>
        <v>1374</v>
      </c>
      <c r="BL95" s="144">
        <f t="shared" si="68"/>
        <v>115648900</v>
      </c>
      <c r="BM95" s="145">
        <f>IFERROR(BK95/$BH$95,"-")</f>
        <v>0.23559670781893005</v>
      </c>
      <c r="BN95" s="145">
        <f t="shared" si="84"/>
        <v>0.53967007069913586</v>
      </c>
      <c r="BO95" s="144">
        <f t="shared" si="85"/>
        <v>84169.505094614258</v>
      </c>
      <c r="BP95" s="204"/>
    </row>
    <row r="96" spans="2:78" s="82" customFormat="1">
      <c r="B96" s="614"/>
      <c r="C96" s="647"/>
      <c r="D96" s="604"/>
      <c r="E96" s="253" t="s">
        <v>154</v>
      </c>
      <c r="F96" s="137">
        <v>4</v>
      </c>
      <c r="G96" s="146">
        <v>2</v>
      </c>
      <c r="H96" s="146">
        <v>44320</v>
      </c>
      <c r="I96" s="147">
        <f t="shared" ref="I96:I105" si="102">IFERROR(G96/$D$95,"-")</f>
        <v>0.22222222222222221</v>
      </c>
      <c r="J96" s="147">
        <f t="shared" si="69"/>
        <v>0.5</v>
      </c>
      <c r="K96" s="173">
        <f t="shared" si="70"/>
        <v>22160</v>
      </c>
      <c r="L96" s="604"/>
      <c r="M96" s="253" t="s">
        <v>154</v>
      </c>
      <c r="N96" s="137">
        <v>16</v>
      </c>
      <c r="O96" s="146">
        <v>7</v>
      </c>
      <c r="P96" s="146">
        <v>639900</v>
      </c>
      <c r="Q96" s="147">
        <f t="shared" ref="Q96:Q105" si="103">IFERROR(O96/$L$95,"-")</f>
        <v>0.15217391304347827</v>
      </c>
      <c r="R96" s="147">
        <f t="shared" si="71"/>
        <v>0.4375</v>
      </c>
      <c r="S96" s="141">
        <f t="shared" si="72"/>
        <v>91414.28571428571</v>
      </c>
      <c r="T96" s="604"/>
      <c r="U96" s="253" t="s">
        <v>154</v>
      </c>
      <c r="V96" s="137">
        <v>820</v>
      </c>
      <c r="W96" s="146">
        <v>433</v>
      </c>
      <c r="X96" s="146">
        <v>34414990</v>
      </c>
      <c r="Y96" s="147">
        <f t="shared" ref="Y96:Y105" si="104">IFERROR(W96/$T$95,"-")</f>
        <v>0.23044172432144758</v>
      </c>
      <c r="Z96" s="147">
        <f t="shared" si="73"/>
        <v>0.5280487804878049</v>
      </c>
      <c r="AA96" s="146">
        <f t="shared" si="74"/>
        <v>79480.346420323331</v>
      </c>
      <c r="AB96" s="604"/>
      <c r="AC96" s="253" t="s">
        <v>154</v>
      </c>
      <c r="AD96" s="137">
        <v>710</v>
      </c>
      <c r="AE96" s="146">
        <v>418</v>
      </c>
      <c r="AF96" s="146">
        <v>33680530</v>
      </c>
      <c r="AG96" s="147">
        <f t="shared" ref="AG96:AG105" si="105">IFERROR(AE96/$AB$95,"-")</f>
        <v>0.24358974358974358</v>
      </c>
      <c r="AH96" s="147">
        <f t="shared" si="75"/>
        <v>0.58873239436619718</v>
      </c>
      <c r="AI96" s="141">
        <f t="shared" si="76"/>
        <v>80575.430622009575</v>
      </c>
      <c r="AJ96" s="604"/>
      <c r="AK96" s="253" t="s">
        <v>154</v>
      </c>
      <c r="AL96" s="137">
        <v>453</v>
      </c>
      <c r="AM96" s="146">
        <v>248</v>
      </c>
      <c r="AN96" s="146">
        <v>18846140</v>
      </c>
      <c r="AO96" s="147">
        <f t="shared" ref="AO96:AO105" si="106">IFERROR(AM96/$AJ$95,"-")</f>
        <v>0.1951219512195122</v>
      </c>
      <c r="AP96" s="147">
        <f t="shared" si="77"/>
        <v>0.54746136865342165</v>
      </c>
      <c r="AQ96" s="141">
        <f t="shared" si="78"/>
        <v>75992.5</v>
      </c>
      <c r="AR96" s="604"/>
      <c r="AS96" s="253" t="s">
        <v>154</v>
      </c>
      <c r="AT96" s="137">
        <v>175</v>
      </c>
      <c r="AU96" s="146">
        <v>95</v>
      </c>
      <c r="AV96" s="146">
        <v>8792950</v>
      </c>
      <c r="AW96" s="147">
        <f t="shared" ref="AW96:AW105" si="107">IFERROR(AU96/$AR$95,"-")</f>
        <v>0.14637904468412943</v>
      </c>
      <c r="AX96" s="147">
        <f t="shared" si="79"/>
        <v>0.54285714285714282</v>
      </c>
      <c r="AY96" s="146">
        <f t="shared" si="80"/>
        <v>92557.368421052626</v>
      </c>
      <c r="AZ96" s="604"/>
      <c r="BA96" s="253" t="s">
        <v>154</v>
      </c>
      <c r="BB96" s="137">
        <v>44</v>
      </c>
      <c r="BC96" s="146">
        <v>21</v>
      </c>
      <c r="BD96" s="146">
        <v>1635770</v>
      </c>
      <c r="BE96" s="147">
        <f t="shared" ref="BE96:BE105" si="108">IFERROR(BC96/$AZ$95,"-")</f>
        <v>8.0152671755725186E-2</v>
      </c>
      <c r="BF96" s="147">
        <f t="shared" si="81"/>
        <v>0.47727272727272729</v>
      </c>
      <c r="BG96" s="173">
        <f t="shared" si="82"/>
        <v>77893.809523809527</v>
      </c>
      <c r="BH96" s="604"/>
      <c r="BI96" s="253" t="s">
        <v>154</v>
      </c>
      <c r="BJ96" s="137">
        <f t="shared" si="83"/>
        <v>2222</v>
      </c>
      <c r="BK96" s="146">
        <f t="shared" si="67"/>
        <v>1224</v>
      </c>
      <c r="BL96" s="146">
        <f t="shared" si="68"/>
        <v>98054600</v>
      </c>
      <c r="BM96" s="147">
        <f t="shared" ref="BM96:BM105" si="109">IFERROR(BK96/$BH$95,"-")</f>
        <v>0.20987654320987653</v>
      </c>
      <c r="BN96" s="147">
        <f t="shared" si="84"/>
        <v>0.55085508550855089</v>
      </c>
      <c r="BO96" s="146">
        <f t="shared" si="85"/>
        <v>80109.967320261436</v>
      </c>
      <c r="BP96" s="204"/>
    </row>
    <row r="97" spans="2:68" s="82" customFormat="1">
      <c r="B97" s="614"/>
      <c r="C97" s="647"/>
      <c r="D97" s="604"/>
      <c r="E97" s="254" t="s">
        <v>114</v>
      </c>
      <c r="F97" s="137">
        <v>4</v>
      </c>
      <c r="G97" s="146">
        <v>1</v>
      </c>
      <c r="H97" s="146">
        <v>27910</v>
      </c>
      <c r="I97" s="147">
        <f t="shared" si="102"/>
        <v>0.1111111111111111</v>
      </c>
      <c r="J97" s="147">
        <f t="shared" si="69"/>
        <v>0.25</v>
      </c>
      <c r="K97" s="173">
        <f t="shared" si="70"/>
        <v>27910</v>
      </c>
      <c r="L97" s="604"/>
      <c r="M97" s="254" t="s">
        <v>114</v>
      </c>
      <c r="N97" s="137">
        <v>27</v>
      </c>
      <c r="O97" s="146">
        <v>14</v>
      </c>
      <c r="P97" s="146">
        <v>1334280</v>
      </c>
      <c r="Q97" s="147">
        <f t="shared" si="103"/>
        <v>0.30434782608695654</v>
      </c>
      <c r="R97" s="147">
        <f t="shared" si="71"/>
        <v>0.51851851851851849</v>
      </c>
      <c r="S97" s="141">
        <f t="shared" si="72"/>
        <v>95305.71428571429</v>
      </c>
      <c r="T97" s="604"/>
      <c r="U97" s="254" t="s">
        <v>114</v>
      </c>
      <c r="V97" s="137">
        <v>1100</v>
      </c>
      <c r="W97" s="146">
        <v>564</v>
      </c>
      <c r="X97" s="146">
        <v>45885010</v>
      </c>
      <c r="Y97" s="147">
        <f t="shared" si="104"/>
        <v>0.30015965939329431</v>
      </c>
      <c r="Z97" s="147">
        <f t="shared" si="73"/>
        <v>0.5127272727272727</v>
      </c>
      <c r="AA97" s="146">
        <f t="shared" si="74"/>
        <v>81356.400709219859</v>
      </c>
      <c r="AB97" s="604"/>
      <c r="AC97" s="254" t="s">
        <v>114</v>
      </c>
      <c r="AD97" s="137">
        <v>1039</v>
      </c>
      <c r="AE97" s="146">
        <v>584</v>
      </c>
      <c r="AF97" s="146">
        <v>50012390</v>
      </c>
      <c r="AG97" s="147">
        <f t="shared" si="105"/>
        <v>0.34032634032634035</v>
      </c>
      <c r="AH97" s="147">
        <f t="shared" si="75"/>
        <v>0.56207892204042353</v>
      </c>
      <c r="AI97" s="141">
        <f t="shared" si="76"/>
        <v>85637.654109589042</v>
      </c>
      <c r="AJ97" s="604"/>
      <c r="AK97" s="254" t="s">
        <v>114</v>
      </c>
      <c r="AL97" s="137">
        <v>773</v>
      </c>
      <c r="AM97" s="146">
        <v>412</v>
      </c>
      <c r="AN97" s="146">
        <v>34699260</v>
      </c>
      <c r="AO97" s="147">
        <f t="shared" si="106"/>
        <v>0.32415420928402833</v>
      </c>
      <c r="AP97" s="147">
        <f t="shared" si="77"/>
        <v>0.53298835705045278</v>
      </c>
      <c r="AQ97" s="141">
        <f t="shared" si="78"/>
        <v>84221.504854368934</v>
      </c>
      <c r="AR97" s="604"/>
      <c r="AS97" s="254" t="s">
        <v>114</v>
      </c>
      <c r="AT97" s="137">
        <v>361</v>
      </c>
      <c r="AU97" s="146">
        <v>189</v>
      </c>
      <c r="AV97" s="146">
        <v>17354730</v>
      </c>
      <c r="AW97" s="147">
        <f t="shared" si="107"/>
        <v>0.29121725731895226</v>
      </c>
      <c r="AX97" s="147">
        <f t="shared" si="79"/>
        <v>0.52354570637119113</v>
      </c>
      <c r="AY97" s="146">
        <f t="shared" si="80"/>
        <v>91823.968253968254</v>
      </c>
      <c r="AZ97" s="604"/>
      <c r="BA97" s="254" t="s">
        <v>114</v>
      </c>
      <c r="BB97" s="137">
        <v>137</v>
      </c>
      <c r="BC97" s="146">
        <v>61</v>
      </c>
      <c r="BD97" s="146">
        <v>6622010</v>
      </c>
      <c r="BE97" s="147">
        <f t="shared" si="108"/>
        <v>0.23282442748091603</v>
      </c>
      <c r="BF97" s="147">
        <f t="shared" si="81"/>
        <v>0.44525547445255476</v>
      </c>
      <c r="BG97" s="173">
        <f t="shared" si="82"/>
        <v>108557.54098360655</v>
      </c>
      <c r="BH97" s="604"/>
      <c r="BI97" s="254" t="s">
        <v>114</v>
      </c>
      <c r="BJ97" s="137">
        <f t="shared" si="83"/>
        <v>3441</v>
      </c>
      <c r="BK97" s="146">
        <f t="shared" si="67"/>
        <v>1825</v>
      </c>
      <c r="BL97" s="146">
        <f t="shared" si="68"/>
        <v>155935590</v>
      </c>
      <c r="BM97" s="147">
        <f t="shared" si="109"/>
        <v>0.31292866941015091</v>
      </c>
      <c r="BN97" s="147">
        <f t="shared" si="84"/>
        <v>0.53036907875617556</v>
      </c>
      <c r="BO97" s="146">
        <f t="shared" si="85"/>
        <v>85444.158904109587</v>
      </c>
      <c r="BP97" s="204"/>
    </row>
    <row r="98" spans="2:68" s="82" customFormat="1">
      <c r="B98" s="614"/>
      <c r="C98" s="647"/>
      <c r="D98" s="604"/>
      <c r="E98" s="254" t="s">
        <v>123</v>
      </c>
      <c r="F98" s="137">
        <v>1</v>
      </c>
      <c r="G98" s="146">
        <v>1</v>
      </c>
      <c r="H98" s="146">
        <v>27910</v>
      </c>
      <c r="I98" s="147">
        <f t="shared" si="102"/>
        <v>0.1111111111111111</v>
      </c>
      <c r="J98" s="147">
        <f t="shared" si="69"/>
        <v>1</v>
      </c>
      <c r="K98" s="173">
        <f t="shared" si="70"/>
        <v>27910</v>
      </c>
      <c r="L98" s="604"/>
      <c r="M98" s="254" t="s">
        <v>123</v>
      </c>
      <c r="N98" s="137">
        <v>9</v>
      </c>
      <c r="O98" s="146">
        <v>6</v>
      </c>
      <c r="P98" s="146">
        <v>461620</v>
      </c>
      <c r="Q98" s="147">
        <f t="shared" si="103"/>
        <v>0.13043478260869565</v>
      </c>
      <c r="R98" s="147">
        <f t="shared" si="71"/>
        <v>0.66666666666666663</v>
      </c>
      <c r="S98" s="141">
        <f t="shared" si="72"/>
        <v>76936.666666666672</v>
      </c>
      <c r="T98" s="604"/>
      <c r="U98" s="254" t="s">
        <v>123</v>
      </c>
      <c r="V98" s="137">
        <v>350</v>
      </c>
      <c r="W98" s="146">
        <v>191</v>
      </c>
      <c r="X98" s="146">
        <v>15571470</v>
      </c>
      <c r="Y98" s="147">
        <f t="shared" si="104"/>
        <v>0.10164981373070782</v>
      </c>
      <c r="Z98" s="147">
        <f t="shared" si="73"/>
        <v>0.54571428571428571</v>
      </c>
      <c r="AA98" s="146">
        <f t="shared" si="74"/>
        <v>81526.020942408373</v>
      </c>
      <c r="AB98" s="604"/>
      <c r="AC98" s="254" t="s">
        <v>123</v>
      </c>
      <c r="AD98" s="137">
        <v>393</v>
      </c>
      <c r="AE98" s="146">
        <v>228</v>
      </c>
      <c r="AF98" s="146">
        <v>18889240</v>
      </c>
      <c r="AG98" s="147">
        <f t="shared" si="105"/>
        <v>0.13286713286713286</v>
      </c>
      <c r="AH98" s="147">
        <f t="shared" si="75"/>
        <v>0.58015267175572516</v>
      </c>
      <c r="AI98" s="141">
        <f t="shared" si="76"/>
        <v>82847.543859649129</v>
      </c>
      <c r="AJ98" s="604"/>
      <c r="AK98" s="254" t="s">
        <v>123</v>
      </c>
      <c r="AL98" s="137">
        <v>312</v>
      </c>
      <c r="AM98" s="146">
        <v>168</v>
      </c>
      <c r="AN98" s="146">
        <v>12046910</v>
      </c>
      <c r="AO98" s="147">
        <f t="shared" si="106"/>
        <v>0.13217938630999213</v>
      </c>
      <c r="AP98" s="147">
        <f t="shared" si="77"/>
        <v>0.53846153846153844</v>
      </c>
      <c r="AQ98" s="141">
        <f t="shared" si="78"/>
        <v>71707.797619047618</v>
      </c>
      <c r="AR98" s="604"/>
      <c r="AS98" s="254" t="s">
        <v>123</v>
      </c>
      <c r="AT98" s="137">
        <v>166</v>
      </c>
      <c r="AU98" s="146">
        <v>97</v>
      </c>
      <c r="AV98" s="146">
        <v>8859690</v>
      </c>
      <c r="AW98" s="147">
        <f t="shared" si="107"/>
        <v>0.14946070878274267</v>
      </c>
      <c r="AX98" s="147">
        <f t="shared" si="79"/>
        <v>0.58433734939759041</v>
      </c>
      <c r="AY98" s="146">
        <f t="shared" si="80"/>
        <v>91337.010309278354</v>
      </c>
      <c r="AZ98" s="604"/>
      <c r="BA98" s="254" t="s">
        <v>123</v>
      </c>
      <c r="BB98" s="137">
        <v>56</v>
      </c>
      <c r="BC98" s="146">
        <v>22</v>
      </c>
      <c r="BD98" s="146">
        <v>2342000</v>
      </c>
      <c r="BE98" s="147">
        <f t="shared" si="108"/>
        <v>8.3969465648854963E-2</v>
      </c>
      <c r="BF98" s="147">
        <f t="shared" si="81"/>
        <v>0.39285714285714285</v>
      </c>
      <c r="BG98" s="173">
        <f t="shared" si="82"/>
        <v>106454.54545454546</v>
      </c>
      <c r="BH98" s="604"/>
      <c r="BI98" s="254" t="s">
        <v>123</v>
      </c>
      <c r="BJ98" s="137">
        <f t="shared" si="83"/>
        <v>1287</v>
      </c>
      <c r="BK98" s="146">
        <f t="shared" si="67"/>
        <v>713</v>
      </c>
      <c r="BL98" s="146">
        <f t="shared" si="68"/>
        <v>58198840</v>
      </c>
      <c r="BM98" s="147">
        <f t="shared" si="109"/>
        <v>0.1222565157750343</v>
      </c>
      <c r="BN98" s="147">
        <f t="shared" si="84"/>
        <v>0.55400155400155404</v>
      </c>
      <c r="BO98" s="146">
        <f t="shared" si="85"/>
        <v>81625.301542777001</v>
      </c>
      <c r="BP98" s="204"/>
    </row>
    <row r="99" spans="2:68" s="82" customFormat="1">
      <c r="B99" s="614"/>
      <c r="C99" s="647"/>
      <c r="D99" s="604"/>
      <c r="E99" s="254" t="s">
        <v>137</v>
      </c>
      <c r="F99" s="137">
        <v>3</v>
      </c>
      <c r="G99" s="146">
        <v>2</v>
      </c>
      <c r="H99" s="146">
        <v>318590</v>
      </c>
      <c r="I99" s="147">
        <f t="shared" si="102"/>
        <v>0.22222222222222221</v>
      </c>
      <c r="J99" s="147">
        <f t="shared" si="69"/>
        <v>0.66666666666666663</v>
      </c>
      <c r="K99" s="173">
        <f t="shared" si="70"/>
        <v>159295</v>
      </c>
      <c r="L99" s="604"/>
      <c r="M99" s="254" t="s">
        <v>137</v>
      </c>
      <c r="N99" s="137">
        <v>8</v>
      </c>
      <c r="O99" s="146">
        <v>3</v>
      </c>
      <c r="P99" s="146">
        <v>130580</v>
      </c>
      <c r="Q99" s="147">
        <f t="shared" si="103"/>
        <v>6.5217391304347824E-2</v>
      </c>
      <c r="R99" s="147">
        <f t="shared" si="71"/>
        <v>0.375</v>
      </c>
      <c r="S99" s="141">
        <f t="shared" si="72"/>
        <v>43526.666666666664</v>
      </c>
      <c r="T99" s="604"/>
      <c r="U99" s="254" t="s">
        <v>137</v>
      </c>
      <c r="V99" s="137">
        <v>450</v>
      </c>
      <c r="W99" s="146">
        <v>219</v>
      </c>
      <c r="X99" s="146">
        <v>19576530</v>
      </c>
      <c r="Y99" s="147">
        <f t="shared" si="104"/>
        <v>0.116551357104843</v>
      </c>
      <c r="Z99" s="147">
        <f t="shared" si="73"/>
        <v>0.48666666666666669</v>
      </c>
      <c r="AA99" s="146">
        <f t="shared" si="74"/>
        <v>89390.547945205486</v>
      </c>
      <c r="AB99" s="604"/>
      <c r="AC99" s="254" t="s">
        <v>137</v>
      </c>
      <c r="AD99" s="137">
        <v>478</v>
      </c>
      <c r="AE99" s="146">
        <v>273</v>
      </c>
      <c r="AF99" s="146">
        <v>25145100</v>
      </c>
      <c r="AG99" s="147">
        <f t="shared" si="105"/>
        <v>0.15909090909090909</v>
      </c>
      <c r="AH99" s="147">
        <f t="shared" si="75"/>
        <v>0.57112970711297073</v>
      </c>
      <c r="AI99" s="141">
        <f t="shared" si="76"/>
        <v>92106.593406593413</v>
      </c>
      <c r="AJ99" s="604"/>
      <c r="AK99" s="254" t="s">
        <v>137</v>
      </c>
      <c r="AL99" s="137">
        <v>339</v>
      </c>
      <c r="AM99" s="146">
        <v>190</v>
      </c>
      <c r="AN99" s="146">
        <v>16565530</v>
      </c>
      <c r="AO99" s="147">
        <f t="shared" si="106"/>
        <v>0.14948859166011014</v>
      </c>
      <c r="AP99" s="147">
        <f t="shared" si="77"/>
        <v>0.56047197640117996</v>
      </c>
      <c r="AQ99" s="141">
        <f t="shared" si="78"/>
        <v>87187</v>
      </c>
      <c r="AR99" s="604"/>
      <c r="AS99" s="254" t="s">
        <v>137</v>
      </c>
      <c r="AT99" s="137">
        <v>154</v>
      </c>
      <c r="AU99" s="146">
        <v>92</v>
      </c>
      <c r="AV99" s="146">
        <v>8455270</v>
      </c>
      <c r="AW99" s="147">
        <f t="shared" si="107"/>
        <v>0.14175654853620956</v>
      </c>
      <c r="AX99" s="147">
        <f t="shared" si="79"/>
        <v>0.59740259740259738</v>
      </c>
      <c r="AY99" s="146">
        <f t="shared" si="80"/>
        <v>91905.108695652176</v>
      </c>
      <c r="AZ99" s="604"/>
      <c r="BA99" s="254" t="s">
        <v>137</v>
      </c>
      <c r="BB99" s="137">
        <v>69</v>
      </c>
      <c r="BC99" s="146">
        <v>31</v>
      </c>
      <c r="BD99" s="146">
        <v>3840630</v>
      </c>
      <c r="BE99" s="147">
        <f t="shared" si="108"/>
        <v>0.1183206106870229</v>
      </c>
      <c r="BF99" s="147">
        <f t="shared" si="81"/>
        <v>0.44927536231884058</v>
      </c>
      <c r="BG99" s="173">
        <f t="shared" si="82"/>
        <v>123891.29032258065</v>
      </c>
      <c r="BH99" s="604"/>
      <c r="BI99" s="254" t="s">
        <v>137</v>
      </c>
      <c r="BJ99" s="137">
        <f t="shared" si="83"/>
        <v>1501</v>
      </c>
      <c r="BK99" s="146">
        <f t="shared" si="67"/>
        <v>810</v>
      </c>
      <c r="BL99" s="146">
        <f t="shared" si="68"/>
        <v>74032230</v>
      </c>
      <c r="BM99" s="147">
        <f t="shared" si="109"/>
        <v>0.1388888888888889</v>
      </c>
      <c r="BN99" s="147">
        <f t="shared" si="84"/>
        <v>0.53964023984010656</v>
      </c>
      <c r="BO99" s="146">
        <f t="shared" si="85"/>
        <v>91397.814814814818</v>
      </c>
      <c r="BP99" s="204"/>
    </row>
    <row r="100" spans="2:68" s="82" customFormat="1">
      <c r="B100" s="614"/>
      <c r="C100" s="647"/>
      <c r="D100" s="604"/>
      <c r="E100" s="254" t="s">
        <v>138</v>
      </c>
      <c r="F100" s="137">
        <v>1</v>
      </c>
      <c r="G100" s="146">
        <v>1</v>
      </c>
      <c r="H100" s="146">
        <v>27910</v>
      </c>
      <c r="I100" s="147">
        <f t="shared" si="102"/>
        <v>0.1111111111111111</v>
      </c>
      <c r="J100" s="147">
        <f t="shared" si="69"/>
        <v>1</v>
      </c>
      <c r="K100" s="173">
        <f t="shared" si="70"/>
        <v>27910</v>
      </c>
      <c r="L100" s="604"/>
      <c r="M100" s="254" t="s">
        <v>138</v>
      </c>
      <c r="N100" s="137">
        <v>3</v>
      </c>
      <c r="O100" s="146">
        <v>1</v>
      </c>
      <c r="P100" s="146">
        <v>4710</v>
      </c>
      <c r="Q100" s="147">
        <f t="shared" si="103"/>
        <v>2.1739130434782608E-2</v>
      </c>
      <c r="R100" s="147">
        <f t="shared" si="71"/>
        <v>0.33333333333333331</v>
      </c>
      <c r="S100" s="141">
        <f t="shared" si="72"/>
        <v>4710</v>
      </c>
      <c r="T100" s="604"/>
      <c r="U100" s="254" t="s">
        <v>138</v>
      </c>
      <c r="V100" s="137">
        <v>236</v>
      </c>
      <c r="W100" s="146">
        <v>120</v>
      </c>
      <c r="X100" s="146">
        <v>10049340</v>
      </c>
      <c r="Y100" s="147">
        <f t="shared" si="104"/>
        <v>6.3863757317722189E-2</v>
      </c>
      <c r="Z100" s="147">
        <f t="shared" si="73"/>
        <v>0.50847457627118642</v>
      </c>
      <c r="AA100" s="146">
        <f t="shared" si="74"/>
        <v>83744.5</v>
      </c>
      <c r="AB100" s="604"/>
      <c r="AC100" s="254" t="s">
        <v>138</v>
      </c>
      <c r="AD100" s="137">
        <v>221</v>
      </c>
      <c r="AE100" s="146">
        <v>145</v>
      </c>
      <c r="AF100" s="146">
        <v>13421000</v>
      </c>
      <c r="AG100" s="147">
        <f t="shared" si="105"/>
        <v>8.4498834498834496E-2</v>
      </c>
      <c r="AH100" s="147">
        <f t="shared" si="75"/>
        <v>0.65610859728506787</v>
      </c>
      <c r="AI100" s="141">
        <f t="shared" si="76"/>
        <v>92558.620689655174</v>
      </c>
      <c r="AJ100" s="604"/>
      <c r="AK100" s="254" t="s">
        <v>138</v>
      </c>
      <c r="AL100" s="137">
        <v>137</v>
      </c>
      <c r="AM100" s="146">
        <v>76</v>
      </c>
      <c r="AN100" s="146">
        <v>5391390</v>
      </c>
      <c r="AO100" s="147">
        <f t="shared" si="106"/>
        <v>5.9795436664044063E-2</v>
      </c>
      <c r="AP100" s="147">
        <f t="shared" si="77"/>
        <v>0.55474452554744524</v>
      </c>
      <c r="AQ100" s="141">
        <f t="shared" si="78"/>
        <v>70939.34210526316</v>
      </c>
      <c r="AR100" s="604"/>
      <c r="AS100" s="254" t="s">
        <v>138</v>
      </c>
      <c r="AT100" s="137">
        <v>54</v>
      </c>
      <c r="AU100" s="146">
        <v>32</v>
      </c>
      <c r="AV100" s="146">
        <v>2708490</v>
      </c>
      <c r="AW100" s="147">
        <f t="shared" si="107"/>
        <v>4.930662557781202E-2</v>
      </c>
      <c r="AX100" s="147">
        <f t="shared" si="79"/>
        <v>0.59259259259259256</v>
      </c>
      <c r="AY100" s="146">
        <f t="shared" si="80"/>
        <v>84640.3125</v>
      </c>
      <c r="AZ100" s="604"/>
      <c r="BA100" s="254" t="s">
        <v>138</v>
      </c>
      <c r="BB100" s="137">
        <v>14</v>
      </c>
      <c r="BC100" s="146">
        <v>8</v>
      </c>
      <c r="BD100" s="146">
        <v>699060</v>
      </c>
      <c r="BE100" s="147">
        <f t="shared" si="108"/>
        <v>3.0534351145038167E-2</v>
      </c>
      <c r="BF100" s="147">
        <f t="shared" si="81"/>
        <v>0.5714285714285714</v>
      </c>
      <c r="BG100" s="173">
        <f t="shared" si="82"/>
        <v>87382.5</v>
      </c>
      <c r="BH100" s="604"/>
      <c r="BI100" s="254" t="s">
        <v>138</v>
      </c>
      <c r="BJ100" s="137">
        <f t="shared" si="83"/>
        <v>666</v>
      </c>
      <c r="BK100" s="146">
        <f t="shared" si="67"/>
        <v>383</v>
      </c>
      <c r="BL100" s="146">
        <f t="shared" si="68"/>
        <v>32301900</v>
      </c>
      <c r="BM100" s="147">
        <f t="shared" si="109"/>
        <v>6.5672153635116595E-2</v>
      </c>
      <c r="BN100" s="147">
        <f t="shared" si="84"/>
        <v>0.57507507507507505</v>
      </c>
      <c r="BO100" s="146">
        <f t="shared" si="85"/>
        <v>84339.164490861614</v>
      </c>
      <c r="BP100" s="204"/>
    </row>
    <row r="101" spans="2:68" s="82" customFormat="1">
      <c r="B101" s="614"/>
      <c r="C101" s="647"/>
      <c r="D101" s="604"/>
      <c r="E101" s="254" t="s">
        <v>139</v>
      </c>
      <c r="F101" s="137">
        <v>2</v>
      </c>
      <c r="G101" s="146">
        <v>2</v>
      </c>
      <c r="H101" s="146">
        <v>67560</v>
      </c>
      <c r="I101" s="147">
        <f t="shared" si="102"/>
        <v>0.22222222222222221</v>
      </c>
      <c r="J101" s="147">
        <f t="shared" si="69"/>
        <v>1</v>
      </c>
      <c r="K101" s="173">
        <f t="shared" si="70"/>
        <v>33780</v>
      </c>
      <c r="L101" s="604"/>
      <c r="M101" s="254" t="s">
        <v>139</v>
      </c>
      <c r="N101" s="137">
        <v>5</v>
      </c>
      <c r="O101" s="146">
        <v>3</v>
      </c>
      <c r="P101" s="146">
        <v>109390</v>
      </c>
      <c r="Q101" s="147">
        <f t="shared" si="103"/>
        <v>6.5217391304347824E-2</v>
      </c>
      <c r="R101" s="147">
        <f t="shared" si="71"/>
        <v>0.6</v>
      </c>
      <c r="S101" s="141">
        <f t="shared" si="72"/>
        <v>36463.333333333336</v>
      </c>
      <c r="T101" s="604"/>
      <c r="U101" s="254" t="s">
        <v>139</v>
      </c>
      <c r="V101" s="137">
        <v>120</v>
      </c>
      <c r="W101" s="146">
        <v>52</v>
      </c>
      <c r="X101" s="146">
        <v>4919170</v>
      </c>
      <c r="Y101" s="147">
        <f t="shared" si="104"/>
        <v>2.7674294837679615E-2</v>
      </c>
      <c r="Z101" s="147">
        <f t="shared" si="73"/>
        <v>0.43333333333333335</v>
      </c>
      <c r="AA101" s="146">
        <f t="shared" si="74"/>
        <v>94599.423076923078</v>
      </c>
      <c r="AB101" s="604"/>
      <c r="AC101" s="254" t="s">
        <v>139</v>
      </c>
      <c r="AD101" s="137">
        <v>152</v>
      </c>
      <c r="AE101" s="146">
        <v>76</v>
      </c>
      <c r="AF101" s="146">
        <v>6128220</v>
      </c>
      <c r="AG101" s="147">
        <f t="shared" si="105"/>
        <v>4.4289044289044288E-2</v>
      </c>
      <c r="AH101" s="147">
        <f t="shared" si="75"/>
        <v>0.5</v>
      </c>
      <c r="AI101" s="141">
        <f t="shared" si="76"/>
        <v>80634.473684210519</v>
      </c>
      <c r="AJ101" s="604"/>
      <c r="AK101" s="254" t="s">
        <v>139</v>
      </c>
      <c r="AL101" s="137">
        <v>158</v>
      </c>
      <c r="AM101" s="146">
        <v>75</v>
      </c>
      <c r="AN101" s="146">
        <v>5124970</v>
      </c>
      <c r="AO101" s="147">
        <f t="shared" si="106"/>
        <v>5.9008654602675056E-2</v>
      </c>
      <c r="AP101" s="147">
        <f t="shared" si="77"/>
        <v>0.47468354430379744</v>
      </c>
      <c r="AQ101" s="141">
        <f t="shared" si="78"/>
        <v>68332.933333333334</v>
      </c>
      <c r="AR101" s="604"/>
      <c r="AS101" s="254" t="s">
        <v>139</v>
      </c>
      <c r="AT101" s="137">
        <v>79</v>
      </c>
      <c r="AU101" s="146">
        <v>39</v>
      </c>
      <c r="AV101" s="146">
        <v>3212540</v>
      </c>
      <c r="AW101" s="147">
        <f t="shared" si="107"/>
        <v>6.0092449922958396E-2</v>
      </c>
      <c r="AX101" s="147">
        <f t="shared" si="79"/>
        <v>0.49367088607594939</v>
      </c>
      <c r="AY101" s="146">
        <f t="shared" si="80"/>
        <v>82372.820512820515</v>
      </c>
      <c r="AZ101" s="604"/>
      <c r="BA101" s="254" t="s">
        <v>139</v>
      </c>
      <c r="BB101" s="137">
        <v>25</v>
      </c>
      <c r="BC101" s="146">
        <v>10</v>
      </c>
      <c r="BD101" s="146">
        <v>335600</v>
      </c>
      <c r="BE101" s="147">
        <f t="shared" si="108"/>
        <v>3.8167938931297711E-2</v>
      </c>
      <c r="BF101" s="147">
        <f t="shared" si="81"/>
        <v>0.4</v>
      </c>
      <c r="BG101" s="173">
        <f t="shared" si="82"/>
        <v>33560</v>
      </c>
      <c r="BH101" s="604"/>
      <c r="BI101" s="254" t="s">
        <v>139</v>
      </c>
      <c r="BJ101" s="137">
        <f t="shared" si="83"/>
        <v>541</v>
      </c>
      <c r="BK101" s="146">
        <f t="shared" si="67"/>
        <v>257</v>
      </c>
      <c r="BL101" s="146">
        <f t="shared" si="68"/>
        <v>19897450</v>
      </c>
      <c r="BM101" s="147">
        <f t="shared" si="109"/>
        <v>4.4067215363511658E-2</v>
      </c>
      <c r="BN101" s="147">
        <f t="shared" si="84"/>
        <v>0.47504621072088726</v>
      </c>
      <c r="BO101" s="146">
        <f t="shared" si="85"/>
        <v>77421.984435797669</v>
      </c>
      <c r="BP101" s="204"/>
    </row>
    <row r="102" spans="2:68" s="82" customFormat="1">
      <c r="B102" s="614"/>
      <c r="C102" s="647"/>
      <c r="D102" s="604"/>
      <c r="E102" s="254" t="s">
        <v>140</v>
      </c>
      <c r="F102" s="137">
        <v>1</v>
      </c>
      <c r="G102" s="146">
        <v>0</v>
      </c>
      <c r="H102" s="146">
        <v>0</v>
      </c>
      <c r="I102" s="147">
        <f t="shared" si="102"/>
        <v>0</v>
      </c>
      <c r="J102" s="147">
        <f t="shared" si="69"/>
        <v>0</v>
      </c>
      <c r="K102" s="173" t="str">
        <f t="shared" si="70"/>
        <v>-</v>
      </c>
      <c r="L102" s="604"/>
      <c r="M102" s="254" t="s">
        <v>140</v>
      </c>
      <c r="N102" s="137">
        <v>6</v>
      </c>
      <c r="O102" s="146">
        <v>5</v>
      </c>
      <c r="P102" s="146">
        <v>413340</v>
      </c>
      <c r="Q102" s="147">
        <f t="shared" si="103"/>
        <v>0.10869565217391304</v>
      </c>
      <c r="R102" s="147">
        <f t="shared" si="71"/>
        <v>0.83333333333333337</v>
      </c>
      <c r="S102" s="141">
        <f t="shared" si="72"/>
        <v>82668</v>
      </c>
      <c r="T102" s="604"/>
      <c r="U102" s="254" t="s">
        <v>140</v>
      </c>
      <c r="V102" s="137">
        <v>95</v>
      </c>
      <c r="W102" s="146">
        <v>59</v>
      </c>
      <c r="X102" s="146">
        <v>5578600</v>
      </c>
      <c r="Y102" s="147">
        <f t="shared" si="104"/>
        <v>3.1399680681213411E-2</v>
      </c>
      <c r="Z102" s="147">
        <f t="shared" si="73"/>
        <v>0.62105263157894741</v>
      </c>
      <c r="AA102" s="146">
        <f t="shared" si="74"/>
        <v>94552.542372881362</v>
      </c>
      <c r="AB102" s="604"/>
      <c r="AC102" s="254" t="s">
        <v>140</v>
      </c>
      <c r="AD102" s="137">
        <v>120</v>
      </c>
      <c r="AE102" s="146">
        <v>73</v>
      </c>
      <c r="AF102" s="146">
        <v>6400630</v>
      </c>
      <c r="AG102" s="147">
        <f t="shared" si="105"/>
        <v>4.2540792540792544E-2</v>
      </c>
      <c r="AH102" s="147">
        <f t="shared" si="75"/>
        <v>0.60833333333333328</v>
      </c>
      <c r="AI102" s="141">
        <f t="shared" si="76"/>
        <v>87679.863013698632</v>
      </c>
      <c r="AJ102" s="604"/>
      <c r="AK102" s="254" t="s">
        <v>140</v>
      </c>
      <c r="AL102" s="137">
        <v>97</v>
      </c>
      <c r="AM102" s="146">
        <v>57</v>
      </c>
      <c r="AN102" s="146">
        <v>5124900</v>
      </c>
      <c r="AO102" s="147">
        <f t="shared" si="106"/>
        <v>4.4846577498033044E-2</v>
      </c>
      <c r="AP102" s="147">
        <f t="shared" si="77"/>
        <v>0.58762886597938147</v>
      </c>
      <c r="AQ102" s="141">
        <f t="shared" si="78"/>
        <v>89910.526315789481</v>
      </c>
      <c r="AR102" s="604"/>
      <c r="AS102" s="254" t="s">
        <v>140</v>
      </c>
      <c r="AT102" s="137">
        <v>39</v>
      </c>
      <c r="AU102" s="146">
        <v>21</v>
      </c>
      <c r="AV102" s="146">
        <v>1859980</v>
      </c>
      <c r="AW102" s="147">
        <f t="shared" si="107"/>
        <v>3.2357473035439135E-2</v>
      </c>
      <c r="AX102" s="147">
        <f t="shared" si="79"/>
        <v>0.53846153846153844</v>
      </c>
      <c r="AY102" s="146">
        <f t="shared" si="80"/>
        <v>88570.476190476184</v>
      </c>
      <c r="AZ102" s="604"/>
      <c r="BA102" s="254" t="s">
        <v>140</v>
      </c>
      <c r="BB102" s="137">
        <v>12</v>
      </c>
      <c r="BC102" s="146">
        <v>7</v>
      </c>
      <c r="BD102" s="146">
        <v>1269920</v>
      </c>
      <c r="BE102" s="147">
        <f t="shared" si="108"/>
        <v>2.6717557251908396E-2</v>
      </c>
      <c r="BF102" s="147">
        <f t="shared" si="81"/>
        <v>0.58333333333333337</v>
      </c>
      <c r="BG102" s="173">
        <f t="shared" si="82"/>
        <v>181417.14285714287</v>
      </c>
      <c r="BH102" s="604"/>
      <c r="BI102" s="254" t="s">
        <v>140</v>
      </c>
      <c r="BJ102" s="137">
        <f t="shared" si="83"/>
        <v>370</v>
      </c>
      <c r="BK102" s="146">
        <f t="shared" si="67"/>
        <v>222</v>
      </c>
      <c r="BL102" s="146">
        <f t="shared" si="68"/>
        <v>20647370</v>
      </c>
      <c r="BM102" s="147">
        <f t="shared" si="109"/>
        <v>3.8065843621399177E-2</v>
      </c>
      <c r="BN102" s="147">
        <f t="shared" si="84"/>
        <v>0.6</v>
      </c>
      <c r="BO102" s="146">
        <f t="shared" si="85"/>
        <v>93006.171171171169</v>
      </c>
      <c r="BP102" s="204"/>
    </row>
    <row r="103" spans="2:68" s="82" customFormat="1">
      <c r="B103" s="614"/>
      <c r="C103" s="647"/>
      <c r="D103" s="604"/>
      <c r="E103" s="254" t="s">
        <v>141</v>
      </c>
      <c r="F103" s="137">
        <v>4</v>
      </c>
      <c r="G103" s="146">
        <v>2</v>
      </c>
      <c r="H103" s="146">
        <v>56060</v>
      </c>
      <c r="I103" s="147">
        <f t="shared" si="102"/>
        <v>0.22222222222222221</v>
      </c>
      <c r="J103" s="147">
        <f t="shared" si="69"/>
        <v>0.5</v>
      </c>
      <c r="K103" s="173">
        <f t="shared" si="70"/>
        <v>28030</v>
      </c>
      <c r="L103" s="604"/>
      <c r="M103" s="254" t="s">
        <v>141</v>
      </c>
      <c r="N103" s="137">
        <v>10</v>
      </c>
      <c r="O103" s="146">
        <v>7</v>
      </c>
      <c r="P103" s="146">
        <v>466480</v>
      </c>
      <c r="Q103" s="147">
        <f t="shared" si="103"/>
        <v>0.15217391304347827</v>
      </c>
      <c r="R103" s="147">
        <f t="shared" si="71"/>
        <v>0.7</v>
      </c>
      <c r="S103" s="141">
        <f t="shared" si="72"/>
        <v>66640</v>
      </c>
      <c r="T103" s="604"/>
      <c r="U103" s="254" t="s">
        <v>141</v>
      </c>
      <c r="V103" s="137">
        <v>646</v>
      </c>
      <c r="W103" s="146">
        <v>357</v>
      </c>
      <c r="X103" s="146">
        <v>29487660</v>
      </c>
      <c r="Y103" s="147">
        <f t="shared" si="104"/>
        <v>0.18999467802022352</v>
      </c>
      <c r="Z103" s="147">
        <f t="shared" si="73"/>
        <v>0.55263157894736847</v>
      </c>
      <c r="AA103" s="146">
        <f t="shared" si="74"/>
        <v>82598.487394957978</v>
      </c>
      <c r="AB103" s="604"/>
      <c r="AC103" s="254" t="s">
        <v>141</v>
      </c>
      <c r="AD103" s="137">
        <v>618</v>
      </c>
      <c r="AE103" s="146">
        <v>372</v>
      </c>
      <c r="AF103" s="146">
        <v>29919630</v>
      </c>
      <c r="AG103" s="147">
        <f t="shared" si="105"/>
        <v>0.21678321678321677</v>
      </c>
      <c r="AH103" s="147">
        <f t="shared" si="75"/>
        <v>0.60194174757281549</v>
      </c>
      <c r="AI103" s="141">
        <f t="shared" si="76"/>
        <v>80429.112903225803</v>
      </c>
      <c r="AJ103" s="604"/>
      <c r="AK103" s="254" t="s">
        <v>141</v>
      </c>
      <c r="AL103" s="137">
        <v>392</v>
      </c>
      <c r="AM103" s="146">
        <v>217</v>
      </c>
      <c r="AN103" s="146">
        <v>17888040</v>
      </c>
      <c r="AO103" s="147">
        <f t="shared" si="106"/>
        <v>0.17073170731707318</v>
      </c>
      <c r="AP103" s="147">
        <f t="shared" si="77"/>
        <v>0.5535714285714286</v>
      </c>
      <c r="AQ103" s="141">
        <f t="shared" si="78"/>
        <v>82433.364055299535</v>
      </c>
      <c r="AR103" s="604"/>
      <c r="AS103" s="254" t="s">
        <v>141</v>
      </c>
      <c r="AT103" s="137">
        <v>151</v>
      </c>
      <c r="AU103" s="146">
        <v>87</v>
      </c>
      <c r="AV103" s="146">
        <v>7990080</v>
      </c>
      <c r="AW103" s="147">
        <f t="shared" si="107"/>
        <v>0.13405238828967642</v>
      </c>
      <c r="AX103" s="147">
        <f t="shared" si="79"/>
        <v>0.57615894039735094</v>
      </c>
      <c r="AY103" s="146">
        <f t="shared" si="80"/>
        <v>91840</v>
      </c>
      <c r="AZ103" s="604"/>
      <c r="BA103" s="254" t="s">
        <v>141</v>
      </c>
      <c r="BB103" s="137">
        <v>47</v>
      </c>
      <c r="BC103" s="146">
        <v>24</v>
      </c>
      <c r="BD103" s="146">
        <v>2170900</v>
      </c>
      <c r="BE103" s="147">
        <f t="shared" si="108"/>
        <v>9.1603053435114504E-2</v>
      </c>
      <c r="BF103" s="147">
        <f t="shared" si="81"/>
        <v>0.51063829787234039</v>
      </c>
      <c r="BG103" s="173">
        <f t="shared" si="82"/>
        <v>90454.166666666672</v>
      </c>
      <c r="BH103" s="604"/>
      <c r="BI103" s="254" t="s">
        <v>141</v>
      </c>
      <c r="BJ103" s="137">
        <f t="shared" si="83"/>
        <v>1868</v>
      </c>
      <c r="BK103" s="146">
        <f t="shared" si="67"/>
        <v>1066</v>
      </c>
      <c r="BL103" s="146">
        <f t="shared" si="68"/>
        <v>87978850</v>
      </c>
      <c r="BM103" s="147">
        <f t="shared" si="109"/>
        <v>0.1827846364883402</v>
      </c>
      <c r="BN103" s="147">
        <f t="shared" si="84"/>
        <v>0.57066381156316914</v>
      </c>
      <c r="BO103" s="146">
        <f t="shared" si="85"/>
        <v>82531.754221388372</v>
      </c>
      <c r="BP103" s="204"/>
    </row>
    <row r="104" spans="2:68" s="82" customFormat="1">
      <c r="B104" s="614"/>
      <c r="C104" s="647"/>
      <c r="D104" s="604"/>
      <c r="E104" s="254" t="s">
        <v>142</v>
      </c>
      <c r="F104" s="137">
        <v>1</v>
      </c>
      <c r="G104" s="146">
        <v>1</v>
      </c>
      <c r="H104" s="146">
        <v>229950</v>
      </c>
      <c r="I104" s="147">
        <f t="shared" si="102"/>
        <v>0.1111111111111111</v>
      </c>
      <c r="J104" s="147">
        <f t="shared" si="69"/>
        <v>1</v>
      </c>
      <c r="K104" s="173">
        <f t="shared" si="70"/>
        <v>229950</v>
      </c>
      <c r="L104" s="604"/>
      <c r="M104" s="254" t="s">
        <v>142</v>
      </c>
      <c r="N104" s="137">
        <v>7</v>
      </c>
      <c r="O104" s="146">
        <v>4</v>
      </c>
      <c r="P104" s="146">
        <v>338270</v>
      </c>
      <c r="Q104" s="147">
        <f t="shared" si="103"/>
        <v>8.6956521739130432E-2</v>
      </c>
      <c r="R104" s="147">
        <f t="shared" si="71"/>
        <v>0.5714285714285714</v>
      </c>
      <c r="S104" s="141">
        <f t="shared" si="72"/>
        <v>84567.5</v>
      </c>
      <c r="T104" s="604"/>
      <c r="U104" s="254" t="s">
        <v>142</v>
      </c>
      <c r="V104" s="137">
        <v>142</v>
      </c>
      <c r="W104" s="146">
        <v>74</v>
      </c>
      <c r="X104" s="146">
        <v>6467490</v>
      </c>
      <c r="Y104" s="147">
        <f t="shared" si="104"/>
        <v>3.9382650345928687E-2</v>
      </c>
      <c r="Z104" s="147">
        <f t="shared" si="73"/>
        <v>0.52112676056338025</v>
      </c>
      <c r="AA104" s="146">
        <f t="shared" si="74"/>
        <v>87398.513513513521</v>
      </c>
      <c r="AB104" s="604"/>
      <c r="AC104" s="254" t="s">
        <v>142</v>
      </c>
      <c r="AD104" s="137">
        <v>159</v>
      </c>
      <c r="AE104" s="146">
        <v>79</v>
      </c>
      <c r="AF104" s="146">
        <v>7503890</v>
      </c>
      <c r="AG104" s="147">
        <f t="shared" si="105"/>
        <v>4.603729603729604E-2</v>
      </c>
      <c r="AH104" s="147">
        <f t="shared" si="75"/>
        <v>0.49685534591194969</v>
      </c>
      <c r="AI104" s="141">
        <f t="shared" si="76"/>
        <v>94985.9493670886</v>
      </c>
      <c r="AJ104" s="604"/>
      <c r="AK104" s="254" t="s">
        <v>142</v>
      </c>
      <c r="AL104" s="137">
        <v>142</v>
      </c>
      <c r="AM104" s="146">
        <v>73</v>
      </c>
      <c r="AN104" s="146">
        <v>6668880</v>
      </c>
      <c r="AO104" s="147">
        <f t="shared" si="106"/>
        <v>5.7435090479937057E-2</v>
      </c>
      <c r="AP104" s="147">
        <f t="shared" si="77"/>
        <v>0.5140845070422535</v>
      </c>
      <c r="AQ104" s="141">
        <f t="shared" si="78"/>
        <v>91354.520547945212</v>
      </c>
      <c r="AR104" s="604"/>
      <c r="AS104" s="254" t="s">
        <v>142</v>
      </c>
      <c r="AT104" s="137">
        <v>67</v>
      </c>
      <c r="AU104" s="146">
        <v>43</v>
      </c>
      <c r="AV104" s="146">
        <v>3624640</v>
      </c>
      <c r="AW104" s="147">
        <f t="shared" si="107"/>
        <v>6.6255778120184905E-2</v>
      </c>
      <c r="AX104" s="147">
        <f t="shared" si="79"/>
        <v>0.64179104477611937</v>
      </c>
      <c r="AY104" s="146">
        <f t="shared" si="80"/>
        <v>84293.953488372092</v>
      </c>
      <c r="AZ104" s="604"/>
      <c r="BA104" s="254" t="s">
        <v>142</v>
      </c>
      <c r="BB104" s="137">
        <v>38</v>
      </c>
      <c r="BC104" s="146">
        <v>21</v>
      </c>
      <c r="BD104" s="146">
        <v>1841890</v>
      </c>
      <c r="BE104" s="147">
        <f t="shared" si="108"/>
        <v>8.0152671755725186E-2</v>
      </c>
      <c r="BF104" s="147">
        <f t="shared" si="81"/>
        <v>0.55263157894736847</v>
      </c>
      <c r="BG104" s="173">
        <f t="shared" si="82"/>
        <v>87709.047619047618</v>
      </c>
      <c r="BH104" s="604"/>
      <c r="BI104" s="254" t="s">
        <v>142</v>
      </c>
      <c r="BJ104" s="137">
        <f t="shared" si="83"/>
        <v>556</v>
      </c>
      <c r="BK104" s="146">
        <f t="shared" si="67"/>
        <v>295</v>
      </c>
      <c r="BL104" s="146">
        <f t="shared" si="68"/>
        <v>26675010</v>
      </c>
      <c r="BM104" s="147">
        <f t="shared" si="109"/>
        <v>5.0582990397805214E-2</v>
      </c>
      <c r="BN104" s="147">
        <f t="shared" si="84"/>
        <v>0.53057553956834536</v>
      </c>
      <c r="BO104" s="146">
        <f t="shared" si="85"/>
        <v>90423.762711864401</v>
      </c>
      <c r="BP104" s="204"/>
    </row>
    <row r="105" spans="2:68" s="82" customFormat="1">
      <c r="B105" s="614"/>
      <c r="C105" s="647"/>
      <c r="D105" s="604"/>
      <c r="E105" s="251" t="s">
        <v>135</v>
      </c>
      <c r="F105" s="137">
        <v>0</v>
      </c>
      <c r="G105" s="146">
        <v>0</v>
      </c>
      <c r="H105" s="146">
        <v>0</v>
      </c>
      <c r="I105" s="147">
        <f t="shared" si="102"/>
        <v>0</v>
      </c>
      <c r="J105" s="147" t="str">
        <f t="shared" si="69"/>
        <v>-</v>
      </c>
      <c r="K105" s="173" t="str">
        <f t="shared" si="70"/>
        <v>-</v>
      </c>
      <c r="L105" s="604"/>
      <c r="M105" s="255" t="s">
        <v>135</v>
      </c>
      <c r="N105" s="137">
        <v>3</v>
      </c>
      <c r="O105" s="146">
        <v>2</v>
      </c>
      <c r="P105" s="146">
        <v>133840</v>
      </c>
      <c r="Q105" s="147">
        <f t="shared" si="103"/>
        <v>4.3478260869565216E-2</v>
      </c>
      <c r="R105" s="147">
        <f t="shared" si="71"/>
        <v>0.66666666666666663</v>
      </c>
      <c r="S105" s="141">
        <f t="shared" si="72"/>
        <v>66920</v>
      </c>
      <c r="T105" s="604"/>
      <c r="U105" s="255" t="s">
        <v>135</v>
      </c>
      <c r="V105" s="137">
        <v>150</v>
      </c>
      <c r="W105" s="146">
        <v>74</v>
      </c>
      <c r="X105" s="146">
        <v>5014010</v>
      </c>
      <c r="Y105" s="147">
        <f t="shared" si="104"/>
        <v>3.9382650345928687E-2</v>
      </c>
      <c r="Z105" s="147">
        <f t="shared" si="73"/>
        <v>0.49333333333333335</v>
      </c>
      <c r="AA105" s="146">
        <f t="shared" si="74"/>
        <v>67756.891891891893</v>
      </c>
      <c r="AB105" s="604"/>
      <c r="AC105" s="255" t="s">
        <v>135</v>
      </c>
      <c r="AD105" s="137">
        <v>80</v>
      </c>
      <c r="AE105" s="146">
        <v>23</v>
      </c>
      <c r="AF105" s="146">
        <v>1466560</v>
      </c>
      <c r="AG105" s="147">
        <f t="shared" si="105"/>
        <v>1.3403263403263404E-2</v>
      </c>
      <c r="AH105" s="147">
        <f t="shared" si="75"/>
        <v>0.28749999999999998</v>
      </c>
      <c r="AI105" s="141">
        <f t="shared" si="76"/>
        <v>63763.478260869568</v>
      </c>
      <c r="AJ105" s="604"/>
      <c r="AK105" s="255" t="s">
        <v>135</v>
      </c>
      <c r="AL105" s="137">
        <v>46</v>
      </c>
      <c r="AM105" s="146">
        <v>25</v>
      </c>
      <c r="AN105" s="146">
        <v>3099780</v>
      </c>
      <c r="AO105" s="147">
        <f t="shared" si="106"/>
        <v>1.9669551534225019E-2</v>
      </c>
      <c r="AP105" s="147">
        <f t="shared" si="77"/>
        <v>0.54347826086956519</v>
      </c>
      <c r="AQ105" s="141">
        <f t="shared" si="78"/>
        <v>123991.2</v>
      </c>
      <c r="AR105" s="604"/>
      <c r="AS105" s="255" t="s">
        <v>135</v>
      </c>
      <c r="AT105" s="137">
        <v>36</v>
      </c>
      <c r="AU105" s="146">
        <v>18</v>
      </c>
      <c r="AV105" s="146">
        <v>1194470</v>
      </c>
      <c r="AW105" s="147">
        <f t="shared" si="107"/>
        <v>2.7734976887519261E-2</v>
      </c>
      <c r="AX105" s="147">
        <f t="shared" si="79"/>
        <v>0.5</v>
      </c>
      <c r="AY105" s="146">
        <f t="shared" si="80"/>
        <v>66359.444444444438</v>
      </c>
      <c r="AZ105" s="604"/>
      <c r="BA105" s="255" t="s">
        <v>135</v>
      </c>
      <c r="BB105" s="137">
        <v>21</v>
      </c>
      <c r="BC105" s="146">
        <v>5</v>
      </c>
      <c r="BD105" s="146">
        <v>713040</v>
      </c>
      <c r="BE105" s="147">
        <f t="shared" si="108"/>
        <v>1.9083969465648856E-2</v>
      </c>
      <c r="BF105" s="147">
        <f t="shared" si="81"/>
        <v>0.23809523809523808</v>
      </c>
      <c r="BG105" s="173">
        <f t="shared" si="82"/>
        <v>142608</v>
      </c>
      <c r="BH105" s="604"/>
      <c r="BI105" s="255" t="s">
        <v>135</v>
      </c>
      <c r="BJ105" s="137">
        <f t="shared" si="83"/>
        <v>336</v>
      </c>
      <c r="BK105" s="146">
        <f t="shared" si="67"/>
        <v>147</v>
      </c>
      <c r="BL105" s="146">
        <f t="shared" si="68"/>
        <v>11621700</v>
      </c>
      <c r="BM105" s="147">
        <f t="shared" si="109"/>
        <v>2.5205761316872428E-2</v>
      </c>
      <c r="BN105" s="147">
        <f t="shared" si="84"/>
        <v>0.4375</v>
      </c>
      <c r="BO105" s="146">
        <f t="shared" si="85"/>
        <v>79059.183673469393</v>
      </c>
      <c r="BP105" s="204"/>
    </row>
    <row r="106" spans="2:68" s="82" customFormat="1">
      <c r="B106" s="614">
        <v>10</v>
      </c>
      <c r="C106" s="646" t="s">
        <v>60</v>
      </c>
      <c r="D106" s="612">
        <f>BS17</f>
        <v>23</v>
      </c>
      <c r="E106" s="252" t="s">
        <v>115</v>
      </c>
      <c r="F106" s="136">
        <v>13</v>
      </c>
      <c r="G106" s="144">
        <v>9</v>
      </c>
      <c r="H106" s="144">
        <v>570400</v>
      </c>
      <c r="I106" s="145">
        <f>IFERROR(G106/$D$106,"-")</f>
        <v>0.39130434782608697</v>
      </c>
      <c r="J106" s="145">
        <f t="shared" si="69"/>
        <v>0.69230769230769229</v>
      </c>
      <c r="K106" s="172">
        <f t="shared" si="70"/>
        <v>63377.777777777781</v>
      </c>
      <c r="L106" s="612">
        <f>BT17</f>
        <v>101</v>
      </c>
      <c r="M106" s="252" t="s">
        <v>115</v>
      </c>
      <c r="N106" s="136">
        <v>50</v>
      </c>
      <c r="O106" s="144">
        <v>25</v>
      </c>
      <c r="P106" s="144">
        <v>2416010</v>
      </c>
      <c r="Q106" s="145">
        <f>IFERROR(O106/$L$106,"-")</f>
        <v>0.24752475247524752</v>
      </c>
      <c r="R106" s="145">
        <f t="shared" si="71"/>
        <v>0.5</v>
      </c>
      <c r="S106" s="140">
        <f t="shared" si="72"/>
        <v>96640.4</v>
      </c>
      <c r="T106" s="612">
        <f>BU17</f>
        <v>4589</v>
      </c>
      <c r="U106" s="252" t="s">
        <v>115</v>
      </c>
      <c r="V106" s="136">
        <v>2223</v>
      </c>
      <c r="W106" s="144">
        <v>1353</v>
      </c>
      <c r="X106" s="144">
        <v>96407990</v>
      </c>
      <c r="Y106" s="145">
        <f>IFERROR(W106/$T$106,"-")</f>
        <v>0.29483547613859229</v>
      </c>
      <c r="Z106" s="145">
        <f t="shared" si="73"/>
        <v>0.60863697705802966</v>
      </c>
      <c r="AA106" s="144">
        <f t="shared" si="74"/>
        <v>71254.981522542497</v>
      </c>
      <c r="AB106" s="612">
        <f>BV17</f>
        <v>4071</v>
      </c>
      <c r="AC106" s="252" t="s">
        <v>115</v>
      </c>
      <c r="AD106" s="136">
        <v>2122</v>
      </c>
      <c r="AE106" s="144">
        <v>1270</v>
      </c>
      <c r="AF106" s="144">
        <v>92496880</v>
      </c>
      <c r="AG106" s="145">
        <f>IFERROR(AE106/$AB$106,"-")</f>
        <v>0.31196266273642842</v>
      </c>
      <c r="AH106" s="145">
        <f t="shared" si="75"/>
        <v>0.59849198868991516</v>
      </c>
      <c r="AI106" s="140">
        <f t="shared" si="76"/>
        <v>72832.188976377947</v>
      </c>
      <c r="AJ106" s="612">
        <f>BW17</f>
        <v>2833</v>
      </c>
      <c r="AK106" s="252" t="s">
        <v>115</v>
      </c>
      <c r="AL106" s="136">
        <v>1461</v>
      </c>
      <c r="AM106" s="144">
        <v>824</v>
      </c>
      <c r="AN106" s="144">
        <v>67399750</v>
      </c>
      <c r="AO106" s="145">
        <f>IFERROR(AM106/$AJ$106,"-")</f>
        <v>0.29085774797034947</v>
      </c>
      <c r="AP106" s="145">
        <f t="shared" si="77"/>
        <v>0.56399726214921286</v>
      </c>
      <c r="AQ106" s="140">
        <f t="shared" si="78"/>
        <v>81795.813106796122</v>
      </c>
      <c r="AR106" s="612">
        <f>BX17</f>
        <v>1324</v>
      </c>
      <c r="AS106" s="252" t="s">
        <v>115</v>
      </c>
      <c r="AT106" s="136">
        <v>575</v>
      </c>
      <c r="AU106" s="144">
        <v>293</v>
      </c>
      <c r="AV106" s="144">
        <v>30262990</v>
      </c>
      <c r="AW106" s="145">
        <f>IFERROR(AU106/$AR$106,"-")</f>
        <v>0.22129909365558911</v>
      </c>
      <c r="AX106" s="145">
        <f t="shared" si="79"/>
        <v>0.50956521739130434</v>
      </c>
      <c r="AY106" s="144">
        <f t="shared" si="80"/>
        <v>103286.65529010238</v>
      </c>
      <c r="AZ106" s="612">
        <f>BY17</f>
        <v>542</v>
      </c>
      <c r="BA106" s="252" t="s">
        <v>115</v>
      </c>
      <c r="BB106" s="136">
        <v>185</v>
      </c>
      <c r="BC106" s="144">
        <v>89</v>
      </c>
      <c r="BD106" s="144">
        <v>9761330</v>
      </c>
      <c r="BE106" s="145">
        <f>IFERROR(BC106/$AZ$106,"-")</f>
        <v>0.16420664206642066</v>
      </c>
      <c r="BF106" s="145">
        <f t="shared" si="81"/>
        <v>0.48108108108108111</v>
      </c>
      <c r="BG106" s="172">
        <f t="shared" si="82"/>
        <v>109677.86516853933</v>
      </c>
      <c r="BH106" s="612">
        <f>BZ17</f>
        <v>13483</v>
      </c>
      <c r="BI106" s="252" t="s">
        <v>115</v>
      </c>
      <c r="BJ106" s="136">
        <f t="shared" si="83"/>
        <v>6629</v>
      </c>
      <c r="BK106" s="144">
        <f t="shared" si="67"/>
        <v>3863</v>
      </c>
      <c r="BL106" s="144">
        <f t="shared" si="68"/>
        <v>299315350</v>
      </c>
      <c r="BM106" s="145">
        <f>IFERROR(BK106/$BH$106,"-")</f>
        <v>0.2865089371801528</v>
      </c>
      <c r="BN106" s="145">
        <f t="shared" si="84"/>
        <v>0.5827424950972997</v>
      </c>
      <c r="BO106" s="144">
        <f t="shared" si="85"/>
        <v>77482.6171369402</v>
      </c>
      <c r="BP106" s="204"/>
    </row>
    <row r="107" spans="2:68" s="82" customFormat="1">
      <c r="B107" s="614"/>
      <c r="C107" s="647"/>
      <c r="D107" s="604"/>
      <c r="E107" s="253" t="s">
        <v>154</v>
      </c>
      <c r="F107" s="137">
        <v>15</v>
      </c>
      <c r="G107" s="146">
        <v>9</v>
      </c>
      <c r="H107" s="146">
        <v>595490</v>
      </c>
      <c r="I107" s="147">
        <f t="shared" ref="I107:I116" si="110">IFERROR(G107/$D$106,"-")</f>
        <v>0.39130434782608697</v>
      </c>
      <c r="J107" s="147">
        <f t="shared" si="69"/>
        <v>0.6</v>
      </c>
      <c r="K107" s="173">
        <f t="shared" si="70"/>
        <v>66165.555555555562</v>
      </c>
      <c r="L107" s="604"/>
      <c r="M107" s="253" t="s">
        <v>154</v>
      </c>
      <c r="N107" s="137">
        <v>50</v>
      </c>
      <c r="O107" s="146">
        <v>29</v>
      </c>
      <c r="P107" s="146">
        <v>2579990</v>
      </c>
      <c r="Q107" s="147">
        <f t="shared" ref="Q107:Q116" si="111">IFERROR(O107/$L$106,"-")</f>
        <v>0.28712871287128711</v>
      </c>
      <c r="R107" s="147">
        <f t="shared" si="71"/>
        <v>0.57999999999999996</v>
      </c>
      <c r="S107" s="141">
        <f t="shared" si="72"/>
        <v>88965.172413793101</v>
      </c>
      <c r="T107" s="604"/>
      <c r="U107" s="253" t="s">
        <v>154</v>
      </c>
      <c r="V107" s="137">
        <v>2171</v>
      </c>
      <c r="W107" s="146">
        <v>1344</v>
      </c>
      <c r="X107" s="146">
        <v>89898370</v>
      </c>
      <c r="Y107" s="147">
        <f t="shared" ref="Y107:Y116" si="112">IFERROR(W107/$T$106,"-")</f>
        <v>0.29287426454565263</v>
      </c>
      <c r="Z107" s="147">
        <f t="shared" si="73"/>
        <v>0.61906955320128976</v>
      </c>
      <c r="AA107" s="146">
        <f t="shared" si="74"/>
        <v>66888.668154761908</v>
      </c>
      <c r="AB107" s="604"/>
      <c r="AC107" s="253" t="s">
        <v>154</v>
      </c>
      <c r="AD107" s="137">
        <v>2027</v>
      </c>
      <c r="AE107" s="146">
        <v>1216</v>
      </c>
      <c r="AF107" s="146">
        <v>84610210</v>
      </c>
      <c r="AG107" s="147">
        <f t="shared" ref="AG107:AG116" si="113">IFERROR(AE107/$AB$106,"-")</f>
        <v>0.29869810857283224</v>
      </c>
      <c r="AH107" s="147">
        <f t="shared" si="75"/>
        <v>0.59990133201776019</v>
      </c>
      <c r="AI107" s="141">
        <f t="shared" si="76"/>
        <v>69580.764802631573</v>
      </c>
      <c r="AJ107" s="604"/>
      <c r="AK107" s="253" t="s">
        <v>154</v>
      </c>
      <c r="AL107" s="137">
        <v>1264</v>
      </c>
      <c r="AM107" s="146">
        <v>696</v>
      </c>
      <c r="AN107" s="146">
        <v>54981850</v>
      </c>
      <c r="AO107" s="147">
        <f t="shared" ref="AO107:AO116" si="114">IFERROR(AM107/$AJ$106,"-")</f>
        <v>0.24567596187786797</v>
      </c>
      <c r="AP107" s="147">
        <f t="shared" si="77"/>
        <v>0.55063291139240511</v>
      </c>
      <c r="AQ107" s="141">
        <f t="shared" si="78"/>
        <v>78996.910919540227</v>
      </c>
      <c r="AR107" s="604"/>
      <c r="AS107" s="253" t="s">
        <v>154</v>
      </c>
      <c r="AT107" s="137">
        <v>463</v>
      </c>
      <c r="AU107" s="146">
        <v>237</v>
      </c>
      <c r="AV107" s="146">
        <v>22174040</v>
      </c>
      <c r="AW107" s="147">
        <f t="shared" ref="AW107:AW116" si="115">IFERROR(AU107/$AR$106,"-")</f>
        <v>0.17900302114803626</v>
      </c>
      <c r="AX107" s="147">
        <f t="shared" si="79"/>
        <v>0.51187904967602593</v>
      </c>
      <c r="AY107" s="146">
        <f t="shared" si="80"/>
        <v>93561.350210970471</v>
      </c>
      <c r="AZ107" s="604"/>
      <c r="BA107" s="253" t="s">
        <v>154</v>
      </c>
      <c r="BB107" s="137">
        <v>109</v>
      </c>
      <c r="BC107" s="146">
        <v>56</v>
      </c>
      <c r="BD107" s="146">
        <v>5452040</v>
      </c>
      <c r="BE107" s="147">
        <f t="shared" ref="BE107:BE116" si="116">IFERROR(BC107/$AZ$106,"-")</f>
        <v>0.10332103321033211</v>
      </c>
      <c r="BF107" s="147">
        <f t="shared" si="81"/>
        <v>0.51376146788990829</v>
      </c>
      <c r="BG107" s="173">
        <f t="shared" si="82"/>
        <v>97357.857142857145</v>
      </c>
      <c r="BH107" s="604"/>
      <c r="BI107" s="253" t="s">
        <v>154</v>
      </c>
      <c r="BJ107" s="137">
        <f t="shared" si="83"/>
        <v>6099</v>
      </c>
      <c r="BK107" s="146">
        <f t="shared" si="67"/>
        <v>3587</v>
      </c>
      <c r="BL107" s="146">
        <f t="shared" si="68"/>
        <v>260291990</v>
      </c>
      <c r="BM107" s="147">
        <f t="shared" ref="BM107:BM116" si="117">IFERROR(BK107/$BH$106,"-")</f>
        <v>0.26603871541941704</v>
      </c>
      <c r="BN107" s="147">
        <f t="shared" si="84"/>
        <v>0.58812920150844405</v>
      </c>
      <c r="BO107" s="146">
        <f t="shared" si="85"/>
        <v>72565.372177306941</v>
      </c>
      <c r="BP107" s="204"/>
    </row>
    <row r="108" spans="2:68" s="82" customFormat="1">
      <c r="B108" s="614"/>
      <c r="C108" s="647"/>
      <c r="D108" s="604"/>
      <c r="E108" s="254" t="s">
        <v>114</v>
      </c>
      <c r="F108" s="137">
        <v>15</v>
      </c>
      <c r="G108" s="146">
        <v>8</v>
      </c>
      <c r="H108" s="146">
        <v>544740</v>
      </c>
      <c r="I108" s="147">
        <f t="shared" si="110"/>
        <v>0.34782608695652173</v>
      </c>
      <c r="J108" s="147">
        <f t="shared" si="69"/>
        <v>0.53333333333333333</v>
      </c>
      <c r="K108" s="173">
        <f t="shared" si="70"/>
        <v>68092.5</v>
      </c>
      <c r="L108" s="604"/>
      <c r="M108" s="254" t="s">
        <v>114</v>
      </c>
      <c r="N108" s="137">
        <v>69</v>
      </c>
      <c r="O108" s="146">
        <v>38</v>
      </c>
      <c r="P108" s="146">
        <v>3719350</v>
      </c>
      <c r="Q108" s="147">
        <f t="shared" si="111"/>
        <v>0.37623762376237624</v>
      </c>
      <c r="R108" s="147">
        <f t="shared" si="71"/>
        <v>0.55072463768115942</v>
      </c>
      <c r="S108" s="141">
        <f t="shared" si="72"/>
        <v>97877.631578947374</v>
      </c>
      <c r="T108" s="604"/>
      <c r="U108" s="254" t="s">
        <v>114</v>
      </c>
      <c r="V108" s="137">
        <v>2870</v>
      </c>
      <c r="W108" s="146">
        <v>1691</v>
      </c>
      <c r="X108" s="146">
        <v>117938070</v>
      </c>
      <c r="Y108" s="147">
        <f t="shared" si="112"/>
        <v>0.36848986707343651</v>
      </c>
      <c r="Z108" s="147">
        <f t="shared" si="73"/>
        <v>0.589198606271777</v>
      </c>
      <c r="AA108" s="146">
        <f t="shared" si="74"/>
        <v>69744.5712596097</v>
      </c>
      <c r="AB108" s="604"/>
      <c r="AC108" s="254" t="s">
        <v>114</v>
      </c>
      <c r="AD108" s="137">
        <v>2810</v>
      </c>
      <c r="AE108" s="146">
        <v>1653</v>
      </c>
      <c r="AF108" s="146">
        <v>120923780</v>
      </c>
      <c r="AG108" s="147">
        <f t="shared" si="113"/>
        <v>0.40604274134119384</v>
      </c>
      <c r="AH108" s="147">
        <f t="shared" si="75"/>
        <v>0.58825622775800712</v>
      </c>
      <c r="AI108" s="141">
        <f t="shared" si="76"/>
        <v>73154.131881427704</v>
      </c>
      <c r="AJ108" s="604"/>
      <c r="AK108" s="254" t="s">
        <v>114</v>
      </c>
      <c r="AL108" s="137">
        <v>1997</v>
      </c>
      <c r="AM108" s="146">
        <v>1104</v>
      </c>
      <c r="AN108" s="146">
        <v>92551140</v>
      </c>
      <c r="AO108" s="147">
        <f t="shared" si="114"/>
        <v>0.38969290504765264</v>
      </c>
      <c r="AP108" s="147">
        <f t="shared" si="77"/>
        <v>0.55282924386579868</v>
      </c>
      <c r="AQ108" s="141">
        <f t="shared" si="78"/>
        <v>83832.554347826081</v>
      </c>
      <c r="AR108" s="604"/>
      <c r="AS108" s="254" t="s">
        <v>114</v>
      </c>
      <c r="AT108" s="137">
        <v>882</v>
      </c>
      <c r="AU108" s="146">
        <v>444</v>
      </c>
      <c r="AV108" s="146">
        <v>46266020</v>
      </c>
      <c r="AW108" s="147">
        <f t="shared" si="115"/>
        <v>0.33534743202416917</v>
      </c>
      <c r="AX108" s="147">
        <f t="shared" si="79"/>
        <v>0.50340136054421769</v>
      </c>
      <c r="AY108" s="146">
        <f t="shared" si="80"/>
        <v>104202.74774774775</v>
      </c>
      <c r="AZ108" s="604"/>
      <c r="BA108" s="254" t="s">
        <v>114</v>
      </c>
      <c r="BB108" s="137">
        <v>317</v>
      </c>
      <c r="BC108" s="146">
        <v>168</v>
      </c>
      <c r="BD108" s="146">
        <v>19969040</v>
      </c>
      <c r="BE108" s="147">
        <f t="shared" si="116"/>
        <v>0.30996309963099633</v>
      </c>
      <c r="BF108" s="147">
        <f t="shared" si="81"/>
        <v>0.52996845425867511</v>
      </c>
      <c r="BG108" s="173">
        <f t="shared" si="82"/>
        <v>118863.33333333333</v>
      </c>
      <c r="BH108" s="604"/>
      <c r="BI108" s="254" t="s">
        <v>114</v>
      </c>
      <c r="BJ108" s="137">
        <f t="shared" si="83"/>
        <v>8960</v>
      </c>
      <c r="BK108" s="146">
        <f t="shared" si="67"/>
        <v>5106</v>
      </c>
      <c r="BL108" s="146">
        <f t="shared" si="68"/>
        <v>401912140</v>
      </c>
      <c r="BM108" s="147">
        <f t="shared" si="117"/>
        <v>0.37869910257361122</v>
      </c>
      <c r="BN108" s="147">
        <f t="shared" si="84"/>
        <v>0.56986607142857137</v>
      </c>
      <c r="BO108" s="146">
        <f t="shared" si="85"/>
        <v>78713.697610654126</v>
      </c>
      <c r="BP108" s="204"/>
    </row>
    <row r="109" spans="2:68" s="82" customFormat="1">
      <c r="B109" s="614"/>
      <c r="C109" s="647"/>
      <c r="D109" s="604"/>
      <c r="E109" s="254" t="s">
        <v>123</v>
      </c>
      <c r="F109" s="137">
        <v>9</v>
      </c>
      <c r="G109" s="146">
        <v>4</v>
      </c>
      <c r="H109" s="146">
        <v>371610</v>
      </c>
      <c r="I109" s="147">
        <f t="shared" si="110"/>
        <v>0.17391304347826086</v>
      </c>
      <c r="J109" s="147">
        <f t="shared" si="69"/>
        <v>0.44444444444444442</v>
      </c>
      <c r="K109" s="173">
        <f t="shared" si="70"/>
        <v>92902.5</v>
      </c>
      <c r="L109" s="604"/>
      <c r="M109" s="254" t="s">
        <v>123</v>
      </c>
      <c r="N109" s="137">
        <v>40</v>
      </c>
      <c r="O109" s="146">
        <v>22</v>
      </c>
      <c r="P109" s="146">
        <v>3238750</v>
      </c>
      <c r="Q109" s="147">
        <f t="shared" si="111"/>
        <v>0.21782178217821782</v>
      </c>
      <c r="R109" s="147">
        <f t="shared" si="71"/>
        <v>0.55000000000000004</v>
      </c>
      <c r="S109" s="141">
        <f t="shared" si="72"/>
        <v>147215.90909090909</v>
      </c>
      <c r="T109" s="604"/>
      <c r="U109" s="254" t="s">
        <v>123</v>
      </c>
      <c r="V109" s="137">
        <v>1070</v>
      </c>
      <c r="W109" s="146">
        <v>662</v>
      </c>
      <c r="X109" s="146">
        <v>49023530</v>
      </c>
      <c r="Y109" s="147">
        <f t="shared" si="112"/>
        <v>0.14425800828067117</v>
      </c>
      <c r="Z109" s="147">
        <f t="shared" si="73"/>
        <v>0.61869158878504671</v>
      </c>
      <c r="AA109" s="146">
        <f t="shared" si="74"/>
        <v>74053.670694864049</v>
      </c>
      <c r="AB109" s="604"/>
      <c r="AC109" s="254" t="s">
        <v>123</v>
      </c>
      <c r="AD109" s="137">
        <v>1196</v>
      </c>
      <c r="AE109" s="146">
        <v>699</v>
      </c>
      <c r="AF109" s="146">
        <v>52567750</v>
      </c>
      <c r="AG109" s="147">
        <f t="shared" si="113"/>
        <v>0.17170228445099484</v>
      </c>
      <c r="AH109" s="147">
        <f t="shared" si="75"/>
        <v>0.58444816053511706</v>
      </c>
      <c r="AI109" s="141">
        <f t="shared" si="76"/>
        <v>75204.220314735343</v>
      </c>
      <c r="AJ109" s="604"/>
      <c r="AK109" s="254" t="s">
        <v>123</v>
      </c>
      <c r="AL109" s="137">
        <v>947</v>
      </c>
      <c r="AM109" s="146">
        <v>557</v>
      </c>
      <c r="AN109" s="146">
        <v>48899850</v>
      </c>
      <c r="AO109" s="147">
        <f t="shared" si="114"/>
        <v>0.1966113660430639</v>
      </c>
      <c r="AP109" s="147">
        <f t="shared" si="77"/>
        <v>0.58817317845828931</v>
      </c>
      <c r="AQ109" s="141">
        <f t="shared" si="78"/>
        <v>87791.472172351889</v>
      </c>
      <c r="AR109" s="604"/>
      <c r="AS109" s="254" t="s">
        <v>123</v>
      </c>
      <c r="AT109" s="137">
        <v>479</v>
      </c>
      <c r="AU109" s="146">
        <v>259</v>
      </c>
      <c r="AV109" s="146">
        <v>28725300</v>
      </c>
      <c r="AW109" s="147">
        <f t="shared" si="115"/>
        <v>0.19561933534743203</v>
      </c>
      <c r="AX109" s="147">
        <f t="shared" si="79"/>
        <v>0.54070981210855951</v>
      </c>
      <c r="AY109" s="146">
        <f t="shared" si="80"/>
        <v>110908.4942084942</v>
      </c>
      <c r="AZ109" s="604"/>
      <c r="BA109" s="254" t="s">
        <v>123</v>
      </c>
      <c r="BB109" s="137">
        <v>178</v>
      </c>
      <c r="BC109" s="146">
        <v>105</v>
      </c>
      <c r="BD109" s="146">
        <v>12754610</v>
      </c>
      <c r="BE109" s="147">
        <f t="shared" si="116"/>
        <v>0.19372693726937271</v>
      </c>
      <c r="BF109" s="147">
        <f t="shared" si="81"/>
        <v>0.5898876404494382</v>
      </c>
      <c r="BG109" s="173">
        <f t="shared" si="82"/>
        <v>121472.47619047618</v>
      </c>
      <c r="BH109" s="604"/>
      <c r="BI109" s="254" t="s">
        <v>123</v>
      </c>
      <c r="BJ109" s="137">
        <f t="shared" si="83"/>
        <v>3919</v>
      </c>
      <c r="BK109" s="146">
        <f t="shared" si="67"/>
        <v>2308</v>
      </c>
      <c r="BL109" s="146">
        <f t="shared" si="68"/>
        <v>195581400</v>
      </c>
      <c r="BM109" s="147">
        <f t="shared" si="117"/>
        <v>0.17117852110064527</v>
      </c>
      <c r="BN109" s="147">
        <f t="shared" si="84"/>
        <v>0.5889257463638683</v>
      </c>
      <c r="BO109" s="146">
        <f t="shared" si="85"/>
        <v>84740.641247833628</v>
      </c>
      <c r="BP109" s="204"/>
    </row>
    <row r="110" spans="2:68" s="82" customFormat="1">
      <c r="B110" s="614"/>
      <c r="C110" s="647"/>
      <c r="D110" s="604"/>
      <c r="E110" s="254" t="s">
        <v>137</v>
      </c>
      <c r="F110" s="137">
        <v>11</v>
      </c>
      <c r="G110" s="146">
        <v>7</v>
      </c>
      <c r="H110" s="146">
        <v>733140</v>
      </c>
      <c r="I110" s="147">
        <f t="shared" si="110"/>
        <v>0.30434782608695654</v>
      </c>
      <c r="J110" s="147">
        <f t="shared" si="69"/>
        <v>0.63636363636363635</v>
      </c>
      <c r="K110" s="173">
        <f t="shared" si="70"/>
        <v>104734.28571428571</v>
      </c>
      <c r="L110" s="604"/>
      <c r="M110" s="254" t="s">
        <v>137</v>
      </c>
      <c r="N110" s="137">
        <v>35</v>
      </c>
      <c r="O110" s="146">
        <v>21</v>
      </c>
      <c r="P110" s="146">
        <v>2633000</v>
      </c>
      <c r="Q110" s="147">
        <f t="shared" si="111"/>
        <v>0.20792079207920791</v>
      </c>
      <c r="R110" s="147">
        <f t="shared" si="71"/>
        <v>0.6</v>
      </c>
      <c r="S110" s="141">
        <f t="shared" si="72"/>
        <v>125380.95238095238</v>
      </c>
      <c r="T110" s="604"/>
      <c r="U110" s="254" t="s">
        <v>137</v>
      </c>
      <c r="V110" s="137">
        <v>1046</v>
      </c>
      <c r="W110" s="146">
        <v>635</v>
      </c>
      <c r="X110" s="146">
        <v>48600570</v>
      </c>
      <c r="Y110" s="147">
        <f t="shared" si="112"/>
        <v>0.13837437350185225</v>
      </c>
      <c r="Z110" s="147">
        <f t="shared" si="73"/>
        <v>0.607074569789675</v>
      </c>
      <c r="AA110" s="146">
        <f t="shared" si="74"/>
        <v>76536.330708661422</v>
      </c>
      <c r="AB110" s="604"/>
      <c r="AC110" s="254" t="s">
        <v>137</v>
      </c>
      <c r="AD110" s="137">
        <v>1166</v>
      </c>
      <c r="AE110" s="146">
        <v>671</v>
      </c>
      <c r="AF110" s="146">
        <v>51472690</v>
      </c>
      <c r="AG110" s="147">
        <f t="shared" si="113"/>
        <v>0.1648243674772783</v>
      </c>
      <c r="AH110" s="147">
        <f t="shared" si="75"/>
        <v>0.57547169811320753</v>
      </c>
      <c r="AI110" s="141">
        <f t="shared" si="76"/>
        <v>76710.417287630407</v>
      </c>
      <c r="AJ110" s="604"/>
      <c r="AK110" s="254" t="s">
        <v>137</v>
      </c>
      <c r="AL110" s="137">
        <v>947</v>
      </c>
      <c r="AM110" s="146">
        <v>561</v>
      </c>
      <c r="AN110" s="146">
        <v>49050500</v>
      </c>
      <c r="AO110" s="147">
        <f t="shared" si="114"/>
        <v>0.19802329685845393</v>
      </c>
      <c r="AP110" s="147">
        <f t="shared" si="77"/>
        <v>0.59239704329461462</v>
      </c>
      <c r="AQ110" s="141">
        <f t="shared" si="78"/>
        <v>87434.046345811046</v>
      </c>
      <c r="AR110" s="604"/>
      <c r="AS110" s="254" t="s">
        <v>137</v>
      </c>
      <c r="AT110" s="137">
        <v>436</v>
      </c>
      <c r="AU110" s="146">
        <v>238</v>
      </c>
      <c r="AV110" s="146">
        <v>24690220</v>
      </c>
      <c r="AW110" s="147">
        <f t="shared" si="115"/>
        <v>0.1797583081570997</v>
      </c>
      <c r="AX110" s="147">
        <f t="shared" si="79"/>
        <v>0.54587155963302747</v>
      </c>
      <c r="AY110" s="146">
        <f t="shared" si="80"/>
        <v>103740.42016806723</v>
      </c>
      <c r="AZ110" s="604"/>
      <c r="BA110" s="254" t="s">
        <v>137</v>
      </c>
      <c r="BB110" s="137">
        <v>159</v>
      </c>
      <c r="BC110" s="146">
        <v>90</v>
      </c>
      <c r="BD110" s="146">
        <v>10500630</v>
      </c>
      <c r="BE110" s="147">
        <f t="shared" si="116"/>
        <v>0.16605166051660517</v>
      </c>
      <c r="BF110" s="147">
        <f t="shared" si="81"/>
        <v>0.56603773584905659</v>
      </c>
      <c r="BG110" s="173">
        <f t="shared" si="82"/>
        <v>116673.66666666667</v>
      </c>
      <c r="BH110" s="604"/>
      <c r="BI110" s="254" t="s">
        <v>137</v>
      </c>
      <c r="BJ110" s="137">
        <f t="shared" si="83"/>
        <v>3800</v>
      </c>
      <c r="BK110" s="146">
        <f t="shared" si="67"/>
        <v>2223</v>
      </c>
      <c r="BL110" s="146">
        <f t="shared" si="68"/>
        <v>187680750</v>
      </c>
      <c r="BM110" s="147">
        <f t="shared" si="117"/>
        <v>0.16487428613809982</v>
      </c>
      <c r="BN110" s="147">
        <f t="shared" si="84"/>
        <v>0.58499999999999996</v>
      </c>
      <c r="BO110" s="146">
        <f t="shared" si="85"/>
        <v>84426.788124156548</v>
      </c>
      <c r="BP110" s="204"/>
    </row>
    <row r="111" spans="2:68" s="82" customFormat="1">
      <c r="B111" s="614"/>
      <c r="C111" s="647"/>
      <c r="D111" s="604"/>
      <c r="E111" s="254" t="s">
        <v>138</v>
      </c>
      <c r="F111" s="137">
        <v>8</v>
      </c>
      <c r="G111" s="146">
        <v>4</v>
      </c>
      <c r="H111" s="146">
        <v>563390</v>
      </c>
      <c r="I111" s="147">
        <f t="shared" si="110"/>
        <v>0.17391304347826086</v>
      </c>
      <c r="J111" s="147">
        <f t="shared" si="69"/>
        <v>0.5</v>
      </c>
      <c r="K111" s="173">
        <f t="shared" si="70"/>
        <v>140847.5</v>
      </c>
      <c r="L111" s="604"/>
      <c r="M111" s="254" t="s">
        <v>138</v>
      </c>
      <c r="N111" s="137">
        <v>23</v>
      </c>
      <c r="O111" s="146">
        <v>11</v>
      </c>
      <c r="P111" s="146">
        <v>872060</v>
      </c>
      <c r="Q111" s="147">
        <f t="shared" si="111"/>
        <v>0.10891089108910891</v>
      </c>
      <c r="R111" s="147">
        <f t="shared" si="71"/>
        <v>0.47826086956521741</v>
      </c>
      <c r="S111" s="141">
        <f t="shared" si="72"/>
        <v>79278.181818181823</v>
      </c>
      <c r="T111" s="604"/>
      <c r="U111" s="254" t="s">
        <v>138</v>
      </c>
      <c r="V111" s="137">
        <v>550</v>
      </c>
      <c r="W111" s="146">
        <v>340</v>
      </c>
      <c r="X111" s="146">
        <v>23273880</v>
      </c>
      <c r="Y111" s="147">
        <f t="shared" si="112"/>
        <v>7.4090215733275219E-2</v>
      </c>
      <c r="Z111" s="147">
        <f t="shared" si="73"/>
        <v>0.61818181818181817</v>
      </c>
      <c r="AA111" s="146">
        <f t="shared" si="74"/>
        <v>68452.588235294112</v>
      </c>
      <c r="AB111" s="604"/>
      <c r="AC111" s="254" t="s">
        <v>138</v>
      </c>
      <c r="AD111" s="137">
        <v>614</v>
      </c>
      <c r="AE111" s="146">
        <v>375</v>
      </c>
      <c r="AF111" s="146">
        <v>27773740</v>
      </c>
      <c r="AG111" s="147">
        <f t="shared" si="113"/>
        <v>9.2114959469417834E-2</v>
      </c>
      <c r="AH111" s="147">
        <f t="shared" si="75"/>
        <v>0.61074918566775249</v>
      </c>
      <c r="AI111" s="141">
        <f t="shared" si="76"/>
        <v>74063.306666666671</v>
      </c>
      <c r="AJ111" s="604"/>
      <c r="AK111" s="254" t="s">
        <v>138</v>
      </c>
      <c r="AL111" s="137">
        <v>394</v>
      </c>
      <c r="AM111" s="146">
        <v>256</v>
      </c>
      <c r="AN111" s="146">
        <v>21697560</v>
      </c>
      <c r="AO111" s="147">
        <f t="shared" si="114"/>
        <v>9.0363572184962937E-2</v>
      </c>
      <c r="AP111" s="147">
        <f t="shared" si="77"/>
        <v>0.64974619289340096</v>
      </c>
      <c r="AQ111" s="141">
        <f t="shared" si="78"/>
        <v>84756.09375</v>
      </c>
      <c r="AR111" s="604"/>
      <c r="AS111" s="254" t="s">
        <v>138</v>
      </c>
      <c r="AT111" s="137">
        <v>136</v>
      </c>
      <c r="AU111" s="146">
        <v>77</v>
      </c>
      <c r="AV111" s="146">
        <v>7310230</v>
      </c>
      <c r="AW111" s="147">
        <f t="shared" si="115"/>
        <v>5.8157099697885198E-2</v>
      </c>
      <c r="AX111" s="147">
        <f t="shared" si="79"/>
        <v>0.56617647058823528</v>
      </c>
      <c r="AY111" s="146">
        <f t="shared" si="80"/>
        <v>94938.051948051943</v>
      </c>
      <c r="AZ111" s="604"/>
      <c r="BA111" s="254" t="s">
        <v>138</v>
      </c>
      <c r="BB111" s="137">
        <v>44</v>
      </c>
      <c r="BC111" s="146">
        <v>29</v>
      </c>
      <c r="BD111" s="146">
        <v>3559420</v>
      </c>
      <c r="BE111" s="147">
        <f t="shared" si="116"/>
        <v>5.350553505535055E-2</v>
      </c>
      <c r="BF111" s="147">
        <f t="shared" si="81"/>
        <v>0.65909090909090906</v>
      </c>
      <c r="BG111" s="173">
        <f t="shared" si="82"/>
        <v>122738.62068965517</v>
      </c>
      <c r="BH111" s="604"/>
      <c r="BI111" s="254" t="s">
        <v>138</v>
      </c>
      <c r="BJ111" s="137">
        <f t="shared" si="83"/>
        <v>1769</v>
      </c>
      <c r="BK111" s="146">
        <f t="shared" si="67"/>
        <v>1092</v>
      </c>
      <c r="BL111" s="146">
        <f t="shared" si="68"/>
        <v>85050280</v>
      </c>
      <c r="BM111" s="147">
        <f t="shared" si="117"/>
        <v>8.0990877401171849E-2</v>
      </c>
      <c r="BN111" s="147">
        <f t="shared" si="84"/>
        <v>0.61729790842283772</v>
      </c>
      <c r="BO111" s="146">
        <f t="shared" si="85"/>
        <v>77884.871794871797</v>
      </c>
      <c r="BP111" s="204"/>
    </row>
    <row r="112" spans="2:68" s="82" customFormat="1">
      <c r="B112" s="614"/>
      <c r="C112" s="647"/>
      <c r="D112" s="604"/>
      <c r="E112" s="254" t="s">
        <v>139</v>
      </c>
      <c r="F112" s="137">
        <v>6</v>
      </c>
      <c r="G112" s="146">
        <v>4</v>
      </c>
      <c r="H112" s="146">
        <v>243280</v>
      </c>
      <c r="I112" s="147">
        <f t="shared" si="110"/>
        <v>0.17391304347826086</v>
      </c>
      <c r="J112" s="147">
        <f t="shared" si="69"/>
        <v>0.66666666666666663</v>
      </c>
      <c r="K112" s="173">
        <f t="shared" si="70"/>
        <v>60820</v>
      </c>
      <c r="L112" s="604"/>
      <c r="M112" s="254" t="s">
        <v>139</v>
      </c>
      <c r="N112" s="137">
        <v>19</v>
      </c>
      <c r="O112" s="146">
        <v>10</v>
      </c>
      <c r="P112" s="146">
        <v>542920</v>
      </c>
      <c r="Q112" s="147">
        <f t="shared" si="111"/>
        <v>9.9009900990099015E-2</v>
      </c>
      <c r="R112" s="147">
        <f t="shared" si="71"/>
        <v>0.52631578947368418</v>
      </c>
      <c r="S112" s="141">
        <f t="shared" si="72"/>
        <v>54292</v>
      </c>
      <c r="T112" s="604"/>
      <c r="U112" s="254" t="s">
        <v>139</v>
      </c>
      <c r="V112" s="137">
        <v>306</v>
      </c>
      <c r="W112" s="146">
        <v>159</v>
      </c>
      <c r="X112" s="146">
        <v>11681980</v>
      </c>
      <c r="Y112" s="147">
        <f t="shared" si="112"/>
        <v>3.4648071475266939E-2</v>
      </c>
      <c r="Z112" s="147">
        <f t="shared" si="73"/>
        <v>0.51960784313725494</v>
      </c>
      <c r="AA112" s="146">
        <f t="shared" si="74"/>
        <v>73471.572327044021</v>
      </c>
      <c r="AB112" s="604"/>
      <c r="AC112" s="254" t="s">
        <v>139</v>
      </c>
      <c r="AD112" s="137">
        <v>417</v>
      </c>
      <c r="AE112" s="146">
        <v>225</v>
      </c>
      <c r="AF112" s="146">
        <v>15291220</v>
      </c>
      <c r="AG112" s="147">
        <f t="shared" si="113"/>
        <v>5.5268975681650699E-2</v>
      </c>
      <c r="AH112" s="147">
        <f t="shared" si="75"/>
        <v>0.53956834532374098</v>
      </c>
      <c r="AI112" s="141">
        <f t="shared" si="76"/>
        <v>67960.977777777778</v>
      </c>
      <c r="AJ112" s="604"/>
      <c r="AK112" s="254" t="s">
        <v>139</v>
      </c>
      <c r="AL112" s="137">
        <v>362</v>
      </c>
      <c r="AM112" s="146">
        <v>209</v>
      </c>
      <c r="AN112" s="146">
        <v>17398100</v>
      </c>
      <c r="AO112" s="147">
        <f t="shared" si="114"/>
        <v>7.3773385104129896E-2</v>
      </c>
      <c r="AP112" s="147">
        <f t="shared" si="77"/>
        <v>0.57734806629834257</v>
      </c>
      <c r="AQ112" s="141">
        <f t="shared" si="78"/>
        <v>83244.497607655503</v>
      </c>
      <c r="AR112" s="604"/>
      <c r="AS112" s="254" t="s">
        <v>139</v>
      </c>
      <c r="AT112" s="137">
        <v>203</v>
      </c>
      <c r="AU112" s="146">
        <v>97</v>
      </c>
      <c r="AV112" s="146">
        <v>12501590</v>
      </c>
      <c r="AW112" s="147">
        <f t="shared" si="115"/>
        <v>7.3262839879154079E-2</v>
      </c>
      <c r="AX112" s="147">
        <f t="shared" si="79"/>
        <v>0.47783251231527096</v>
      </c>
      <c r="AY112" s="146">
        <f t="shared" si="80"/>
        <v>128882.37113402062</v>
      </c>
      <c r="AZ112" s="604"/>
      <c r="BA112" s="254" t="s">
        <v>139</v>
      </c>
      <c r="BB112" s="137">
        <v>88</v>
      </c>
      <c r="BC112" s="146">
        <v>50</v>
      </c>
      <c r="BD112" s="146">
        <v>4763780</v>
      </c>
      <c r="BE112" s="147">
        <f t="shared" si="116"/>
        <v>9.2250922509225092E-2</v>
      </c>
      <c r="BF112" s="147">
        <f t="shared" si="81"/>
        <v>0.56818181818181823</v>
      </c>
      <c r="BG112" s="173">
        <f t="shared" si="82"/>
        <v>95275.6</v>
      </c>
      <c r="BH112" s="604"/>
      <c r="BI112" s="254" t="s">
        <v>139</v>
      </c>
      <c r="BJ112" s="137">
        <f t="shared" si="83"/>
        <v>1401</v>
      </c>
      <c r="BK112" s="146">
        <f t="shared" si="67"/>
        <v>754</v>
      </c>
      <c r="BL112" s="146">
        <f t="shared" si="68"/>
        <v>62422870</v>
      </c>
      <c r="BM112" s="147">
        <f t="shared" si="117"/>
        <v>5.592227249128532E-2</v>
      </c>
      <c r="BN112" s="147">
        <f t="shared" si="84"/>
        <v>0.53818700927908636</v>
      </c>
      <c r="BO112" s="146">
        <f t="shared" si="85"/>
        <v>82788.952254641903</v>
      </c>
      <c r="BP112" s="204"/>
    </row>
    <row r="113" spans="2:68" s="82" customFormat="1">
      <c r="B113" s="614"/>
      <c r="C113" s="647"/>
      <c r="D113" s="604"/>
      <c r="E113" s="254" t="s">
        <v>140</v>
      </c>
      <c r="F113" s="137">
        <v>6</v>
      </c>
      <c r="G113" s="146">
        <v>5</v>
      </c>
      <c r="H113" s="146">
        <v>827940</v>
      </c>
      <c r="I113" s="147">
        <f t="shared" si="110"/>
        <v>0.21739130434782608</v>
      </c>
      <c r="J113" s="147">
        <f t="shared" si="69"/>
        <v>0.83333333333333337</v>
      </c>
      <c r="K113" s="173">
        <f t="shared" si="70"/>
        <v>165588</v>
      </c>
      <c r="L113" s="604"/>
      <c r="M113" s="254" t="s">
        <v>140</v>
      </c>
      <c r="N113" s="137">
        <v>2</v>
      </c>
      <c r="O113" s="146">
        <v>1</v>
      </c>
      <c r="P113" s="146">
        <v>73310</v>
      </c>
      <c r="Q113" s="147">
        <f t="shared" si="111"/>
        <v>9.9009900990099011E-3</v>
      </c>
      <c r="R113" s="147">
        <f t="shared" si="71"/>
        <v>0.5</v>
      </c>
      <c r="S113" s="141">
        <f t="shared" si="72"/>
        <v>73310</v>
      </c>
      <c r="T113" s="604"/>
      <c r="U113" s="254" t="s">
        <v>140</v>
      </c>
      <c r="V113" s="137">
        <v>262</v>
      </c>
      <c r="W113" s="146">
        <v>153</v>
      </c>
      <c r="X113" s="146">
        <v>10987390</v>
      </c>
      <c r="Y113" s="147">
        <f t="shared" si="112"/>
        <v>3.3340597079973854E-2</v>
      </c>
      <c r="Z113" s="147">
        <f t="shared" si="73"/>
        <v>0.58396946564885499</v>
      </c>
      <c r="AA113" s="146">
        <f t="shared" si="74"/>
        <v>71813.006535947716</v>
      </c>
      <c r="AB113" s="604"/>
      <c r="AC113" s="254" t="s">
        <v>140</v>
      </c>
      <c r="AD113" s="137">
        <v>304</v>
      </c>
      <c r="AE113" s="146">
        <v>200</v>
      </c>
      <c r="AF113" s="146">
        <v>18882020</v>
      </c>
      <c r="AG113" s="147">
        <f t="shared" si="113"/>
        <v>4.9127978383689513E-2</v>
      </c>
      <c r="AH113" s="147">
        <f t="shared" si="75"/>
        <v>0.65789473684210531</v>
      </c>
      <c r="AI113" s="141">
        <f t="shared" si="76"/>
        <v>94410.1</v>
      </c>
      <c r="AJ113" s="604"/>
      <c r="AK113" s="254" t="s">
        <v>140</v>
      </c>
      <c r="AL113" s="137">
        <v>266</v>
      </c>
      <c r="AM113" s="146">
        <v>165</v>
      </c>
      <c r="AN113" s="146">
        <v>14344460</v>
      </c>
      <c r="AO113" s="147">
        <f t="shared" si="114"/>
        <v>5.8242146134839391E-2</v>
      </c>
      <c r="AP113" s="147">
        <f t="shared" si="77"/>
        <v>0.62030075187969924</v>
      </c>
      <c r="AQ113" s="141">
        <f t="shared" si="78"/>
        <v>86936.121212121216</v>
      </c>
      <c r="AR113" s="604"/>
      <c r="AS113" s="254" t="s">
        <v>140</v>
      </c>
      <c r="AT113" s="137">
        <v>115</v>
      </c>
      <c r="AU113" s="146">
        <v>76</v>
      </c>
      <c r="AV113" s="146">
        <v>9242530</v>
      </c>
      <c r="AW113" s="147">
        <f t="shared" si="115"/>
        <v>5.7401812688821753E-2</v>
      </c>
      <c r="AX113" s="147">
        <f t="shared" si="79"/>
        <v>0.66086956521739126</v>
      </c>
      <c r="AY113" s="146">
        <f t="shared" si="80"/>
        <v>121612.23684210527</v>
      </c>
      <c r="AZ113" s="604"/>
      <c r="BA113" s="254" t="s">
        <v>140</v>
      </c>
      <c r="BB113" s="137">
        <v>50</v>
      </c>
      <c r="BC113" s="146">
        <v>31</v>
      </c>
      <c r="BD113" s="146">
        <v>4219690</v>
      </c>
      <c r="BE113" s="147">
        <f t="shared" si="116"/>
        <v>5.719557195571956E-2</v>
      </c>
      <c r="BF113" s="147">
        <f t="shared" si="81"/>
        <v>0.62</v>
      </c>
      <c r="BG113" s="173">
        <f t="shared" si="82"/>
        <v>136119.03225806452</v>
      </c>
      <c r="BH113" s="604"/>
      <c r="BI113" s="254" t="s">
        <v>140</v>
      </c>
      <c r="BJ113" s="137">
        <f t="shared" si="83"/>
        <v>1005</v>
      </c>
      <c r="BK113" s="146">
        <f t="shared" si="67"/>
        <v>631</v>
      </c>
      <c r="BL113" s="146">
        <f t="shared" si="68"/>
        <v>58577340</v>
      </c>
      <c r="BM113" s="147">
        <f t="shared" si="117"/>
        <v>4.6799673663131348E-2</v>
      </c>
      <c r="BN113" s="147">
        <f t="shared" si="84"/>
        <v>0.62786069651741294</v>
      </c>
      <c r="BO113" s="146">
        <f t="shared" si="85"/>
        <v>92832.551505546755</v>
      </c>
      <c r="BP113" s="204"/>
    </row>
    <row r="114" spans="2:68" s="82" customFormat="1">
      <c r="B114" s="614"/>
      <c r="C114" s="647"/>
      <c r="D114" s="604"/>
      <c r="E114" s="254" t="s">
        <v>141</v>
      </c>
      <c r="F114" s="137">
        <v>9</v>
      </c>
      <c r="G114" s="146">
        <v>6</v>
      </c>
      <c r="H114" s="146">
        <v>377370</v>
      </c>
      <c r="I114" s="147">
        <f t="shared" si="110"/>
        <v>0.2608695652173913</v>
      </c>
      <c r="J114" s="147">
        <f t="shared" si="69"/>
        <v>0.66666666666666663</v>
      </c>
      <c r="K114" s="173">
        <f t="shared" si="70"/>
        <v>62895</v>
      </c>
      <c r="L114" s="604"/>
      <c r="M114" s="254" t="s">
        <v>141</v>
      </c>
      <c r="N114" s="137">
        <v>50</v>
      </c>
      <c r="O114" s="146">
        <v>29</v>
      </c>
      <c r="P114" s="146">
        <v>2926770</v>
      </c>
      <c r="Q114" s="147">
        <f t="shared" si="111"/>
        <v>0.28712871287128711</v>
      </c>
      <c r="R114" s="147">
        <f t="shared" si="71"/>
        <v>0.57999999999999996</v>
      </c>
      <c r="S114" s="141">
        <f t="shared" si="72"/>
        <v>100923.10344827586</v>
      </c>
      <c r="T114" s="604"/>
      <c r="U114" s="254" t="s">
        <v>141</v>
      </c>
      <c r="V114" s="137">
        <v>1864</v>
      </c>
      <c r="W114" s="146">
        <v>1192</v>
      </c>
      <c r="X114" s="146">
        <v>84542690</v>
      </c>
      <c r="Y114" s="147">
        <f t="shared" si="112"/>
        <v>0.25975157986489433</v>
      </c>
      <c r="Z114" s="147">
        <f t="shared" si="73"/>
        <v>0.63948497854077258</v>
      </c>
      <c r="AA114" s="146">
        <f t="shared" si="74"/>
        <v>70925.075503355707</v>
      </c>
      <c r="AB114" s="604"/>
      <c r="AC114" s="254" t="s">
        <v>141</v>
      </c>
      <c r="AD114" s="137">
        <v>1796</v>
      </c>
      <c r="AE114" s="146">
        <v>1103</v>
      </c>
      <c r="AF114" s="146">
        <v>82995590</v>
      </c>
      <c r="AG114" s="147">
        <f t="shared" si="113"/>
        <v>0.27094080078604765</v>
      </c>
      <c r="AH114" s="147">
        <f t="shared" si="75"/>
        <v>0.61414253897550108</v>
      </c>
      <c r="AI114" s="141">
        <f t="shared" si="76"/>
        <v>75245.321849501357</v>
      </c>
      <c r="AJ114" s="604"/>
      <c r="AK114" s="254" t="s">
        <v>141</v>
      </c>
      <c r="AL114" s="137">
        <v>1187</v>
      </c>
      <c r="AM114" s="146">
        <v>697</v>
      </c>
      <c r="AN114" s="146">
        <v>57112310</v>
      </c>
      <c r="AO114" s="147">
        <f t="shared" si="114"/>
        <v>0.24602894458171551</v>
      </c>
      <c r="AP114" s="147">
        <f t="shared" si="77"/>
        <v>0.58719460825610781</v>
      </c>
      <c r="AQ114" s="141">
        <f t="shared" si="78"/>
        <v>81940.186513629844</v>
      </c>
      <c r="AR114" s="604"/>
      <c r="AS114" s="254" t="s">
        <v>141</v>
      </c>
      <c r="AT114" s="137">
        <v>451</v>
      </c>
      <c r="AU114" s="146">
        <v>244</v>
      </c>
      <c r="AV114" s="146">
        <v>26687480</v>
      </c>
      <c r="AW114" s="147">
        <f t="shared" si="115"/>
        <v>0.18429003021148035</v>
      </c>
      <c r="AX114" s="147">
        <f t="shared" si="79"/>
        <v>0.54101995565410199</v>
      </c>
      <c r="AY114" s="146">
        <f t="shared" si="80"/>
        <v>109374.91803278688</v>
      </c>
      <c r="AZ114" s="604"/>
      <c r="BA114" s="254" t="s">
        <v>141</v>
      </c>
      <c r="BB114" s="137">
        <v>154</v>
      </c>
      <c r="BC114" s="146">
        <v>82</v>
      </c>
      <c r="BD114" s="146">
        <v>9681190</v>
      </c>
      <c r="BE114" s="147">
        <f t="shared" si="116"/>
        <v>0.15129151291512916</v>
      </c>
      <c r="BF114" s="147">
        <f t="shared" si="81"/>
        <v>0.53246753246753242</v>
      </c>
      <c r="BG114" s="173">
        <f t="shared" si="82"/>
        <v>118063.29268292683</v>
      </c>
      <c r="BH114" s="604"/>
      <c r="BI114" s="254" t="s">
        <v>141</v>
      </c>
      <c r="BJ114" s="137">
        <f t="shared" si="83"/>
        <v>5511</v>
      </c>
      <c r="BK114" s="146">
        <f t="shared" si="67"/>
        <v>3353</v>
      </c>
      <c r="BL114" s="146">
        <f t="shared" si="68"/>
        <v>264323400</v>
      </c>
      <c r="BM114" s="147">
        <f t="shared" si="117"/>
        <v>0.24868352740488023</v>
      </c>
      <c r="BN114" s="147">
        <f t="shared" si="84"/>
        <v>0.60841952458718929</v>
      </c>
      <c r="BO114" s="146">
        <f t="shared" si="85"/>
        <v>78831.911720846998</v>
      </c>
      <c r="BP114" s="204"/>
    </row>
    <row r="115" spans="2:68" s="82" customFormat="1">
      <c r="B115" s="614"/>
      <c r="C115" s="647"/>
      <c r="D115" s="604"/>
      <c r="E115" s="254" t="s">
        <v>142</v>
      </c>
      <c r="F115" s="137">
        <v>6</v>
      </c>
      <c r="G115" s="146">
        <v>3</v>
      </c>
      <c r="H115" s="146">
        <v>264970</v>
      </c>
      <c r="I115" s="147">
        <f t="shared" si="110"/>
        <v>0.13043478260869565</v>
      </c>
      <c r="J115" s="147">
        <f t="shared" si="69"/>
        <v>0.5</v>
      </c>
      <c r="K115" s="173">
        <f t="shared" si="70"/>
        <v>88323.333333333328</v>
      </c>
      <c r="L115" s="604"/>
      <c r="M115" s="254" t="s">
        <v>142</v>
      </c>
      <c r="N115" s="137">
        <v>18</v>
      </c>
      <c r="O115" s="146">
        <v>12</v>
      </c>
      <c r="P115" s="146">
        <v>1423540</v>
      </c>
      <c r="Q115" s="147">
        <f t="shared" si="111"/>
        <v>0.11881188118811881</v>
      </c>
      <c r="R115" s="147">
        <f t="shared" si="71"/>
        <v>0.66666666666666663</v>
      </c>
      <c r="S115" s="141">
        <f t="shared" si="72"/>
        <v>118628.33333333333</v>
      </c>
      <c r="T115" s="604"/>
      <c r="U115" s="254" t="s">
        <v>142</v>
      </c>
      <c r="V115" s="137">
        <v>426</v>
      </c>
      <c r="W115" s="146">
        <v>264</v>
      </c>
      <c r="X115" s="146">
        <v>21546300</v>
      </c>
      <c r="Y115" s="147">
        <f t="shared" si="112"/>
        <v>5.7528873392896057E-2</v>
      </c>
      <c r="Z115" s="147">
        <f t="shared" si="73"/>
        <v>0.61971830985915488</v>
      </c>
      <c r="AA115" s="146">
        <f t="shared" si="74"/>
        <v>81614.772727272721</v>
      </c>
      <c r="AB115" s="604"/>
      <c r="AC115" s="254" t="s">
        <v>142</v>
      </c>
      <c r="AD115" s="137">
        <v>513</v>
      </c>
      <c r="AE115" s="146">
        <v>292</v>
      </c>
      <c r="AF115" s="146">
        <v>24604070</v>
      </c>
      <c r="AG115" s="147">
        <f t="shared" si="113"/>
        <v>7.1726848440186688E-2</v>
      </c>
      <c r="AH115" s="147">
        <f t="shared" si="75"/>
        <v>0.56920077972709548</v>
      </c>
      <c r="AI115" s="141">
        <f t="shared" si="76"/>
        <v>84260.513698630137</v>
      </c>
      <c r="AJ115" s="604"/>
      <c r="AK115" s="254" t="s">
        <v>142</v>
      </c>
      <c r="AL115" s="137">
        <v>470</v>
      </c>
      <c r="AM115" s="146">
        <v>282</v>
      </c>
      <c r="AN115" s="146">
        <v>27112670</v>
      </c>
      <c r="AO115" s="147">
        <f t="shared" si="114"/>
        <v>9.9541122484998232E-2</v>
      </c>
      <c r="AP115" s="147">
        <f t="shared" si="77"/>
        <v>0.6</v>
      </c>
      <c r="AQ115" s="141">
        <f t="shared" si="78"/>
        <v>96144.219858156022</v>
      </c>
      <c r="AR115" s="604"/>
      <c r="AS115" s="254" t="s">
        <v>142</v>
      </c>
      <c r="AT115" s="137">
        <v>266</v>
      </c>
      <c r="AU115" s="146">
        <v>142</v>
      </c>
      <c r="AV115" s="146">
        <v>14354270</v>
      </c>
      <c r="AW115" s="147">
        <f t="shared" si="115"/>
        <v>0.10725075528700906</v>
      </c>
      <c r="AX115" s="147">
        <f t="shared" si="79"/>
        <v>0.53383458646616544</v>
      </c>
      <c r="AY115" s="146">
        <f t="shared" si="80"/>
        <v>101086.40845070423</v>
      </c>
      <c r="AZ115" s="604"/>
      <c r="BA115" s="254" t="s">
        <v>142</v>
      </c>
      <c r="BB115" s="137">
        <v>129</v>
      </c>
      <c r="BC115" s="146">
        <v>82</v>
      </c>
      <c r="BD115" s="146">
        <v>9556590</v>
      </c>
      <c r="BE115" s="147">
        <f t="shared" si="116"/>
        <v>0.15129151291512916</v>
      </c>
      <c r="BF115" s="147">
        <f t="shared" si="81"/>
        <v>0.63565891472868219</v>
      </c>
      <c r="BG115" s="173">
        <f t="shared" si="82"/>
        <v>116543.78048780488</v>
      </c>
      <c r="BH115" s="604"/>
      <c r="BI115" s="254" t="s">
        <v>142</v>
      </c>
      <c r="BJ115" s="137">
        <f t="shared" si="83"/>
        <v>1828</v>
      </c>
      <c r="BK115" s="146">
        <f t="shared" si="67"/>
        <v>1077</v>
      </c>
      <c r="BL115" s="146">
        <f t="shared" si="68"/>
        <v>98862410</v>
      </c>
      <c r="BM115" s="147">
        <f t="shared" si="117"/>
        <v>7.9878365348957953E-2</v>
      </c>
      <c r="BN115" s="147">
        <f t="shared" si="84"/>
        <v>0.58916849015317285</v>
      </c>
      <c r="BO115" s="146">
        <f t="shared" si="85"/>
        <v>91794.252553389044</v>
      </c>
      <c r="BP115" s="204"/>
    </row>
    <row r="116" spans="2:68" s="82" customFormat="1">
      <c r="B116" s="614"/>
      <c r="C116" s="647"/>
      <c r="D116" s="604"/>
      <c r="E116" s="251" t="s">
        <v>135</v>
      </c>
      <c r="F116" s="137">
        <v>0</v>
      </c>
      <c r="G116" s="146">
        <v>0</v>
      </c>
      <c r="H116" s="146">
        <v>0</v>
      </c>
      <c r="I116" s="147">
        <f t="shared" si="110"/>
        <v>0</v>
      </c>
      <c r="J116" s="147" t="str">
        <f t="shared" si="69"/>
        <v>-</v>
      </c>
      <c r="K116" s="173" t="str">
        <f t="shared" si="70"/>
        <v>-</v>
      </c>
      <c r="L116" s="604"/>
      <c r="M116" s="255" t="s">
        <v>135</v>
      </c>
      <c r="N116" s="137">
        <v>7</v>
      </c>
      <c r="O116" s="146">
        <v>4</v>
      </c>
      <c r="P116" s="146">
        <v>247770</v>
      </c>
      <c r="Q116" s="147">
        <f t="shared" si="111"/>
        <v>3.9603960396039604E-2</v>
      </c>
      <c r="R116" s="147">
        <f t="shared" si="71"/>
        <v>0.5714285714285714</v>
      </c>
      <c r="S116" s="141">
        <f t="shared" si="72"/>
        <v>61942.5</v>
      </c>
      <c r="T116" s="604"/>
      <c r="U116" s="255" t="s">
        <v>135</v>
      </c>
      <c r="V116" s="137">
        <v>340</v>
      </c>
      <c r="W116" s="146">
        <v>179</v>
      </c>
      <c r="X116" s="146">
        <v>12602020</v>
      </c>
      <c r="Y116" s="147">
        <f t="shared" si="112"/>
        <v>3.9006319459577249E-2</v>
      </c>
      <c r="Z116" s="147">
        <f t="shared" si="73"/>
        <v>0.52647058823529413</v>
      </c>
      <c r="AA116" s="146">
        <f t="shared" si="74"/>
        <v>70402.34636871508</v>
      </c>
      <c r="AB116" s="604"/>
      <c r="AC116" s="255" t="s">
        <v>135</v>
      </c>
      <c r="AD116" s="137">
        <v>209</v>
      </c>
      <c r="AE116" s="146">
        <v>121</v>
      </c>
      <c r="AF116" s="146">
        <v>10037020</v>
      </c>
      <c r="AG116" s="147">
        <f t="shared" si="113"/>
        <v>2.9722426922132155E-2</v>
      </c>
      <c r="AH116" s="147">
        <f t="shared" si="75"/>
        <v>0.57894736842105265</v>
      </c>
      <c r="AI116" s="141">
        <f t="shared" si="76"/>
        <v>82950.578512396693</v>
      </c>
      <c r="AJ116" s="604"/>
      <c r="AK116" s="255" t="s">
        <v>135</v>
      </c>
      <c r="AL116" s="137">
        <v>99</v>
      </c>
      <c r="AM116" s="146">
        <v>49</v>
      </c>
      <c r="AN116" s="146">
        <v>4427400</v>
      </c>
      <c r="AO116" s="147">
        <f t="shared" si="114"/>
        <v>1.729615248852806E-2</v>
      </c>
      <c r="AP116" s="147">
        <f t="shared" si="77"/>
        <v>0.49494949494949497</v>
      </c>
      <c r="AQ116" s="141">
        <f t="shared" si="78"/>
        <v>90355.102040816331</v>
      </c>
      <c r="AR116" s="604"/>
      <c r="AS116" s="255" t="s">
        <v>135</v>
      </c>
      <c r="AT116" s="137">
        <v>61</v>
      </c>
      <c r="AU116" s="146">
        <v>23</v>
      </c>
      <c r="AV116" s="146">
        <v>3121270</v>
      </c>
      <c r="AW116" s="147">
        <f t="shared" si="115"/>
        <v>1.7371601208459216E-2</v>
      </c>
      <c r="AX116" s="147">
        <f t="shared" si="79"/>
        <v>0.37704918032786883</v>
      </c>
      <c r="AY116" s="146">
        <f t="shared" si="80"/>
        <v>135707.39130434784</v>
      </c>
      <c r="AZ116" s="604"/>
      <c r="BA116" s="255" t="s">
        <v>135</v>
      </c>
      <c r="BB116" s="137">
        <v>18</v>
      </c>
      <c r="BC116" s="146">
        <v>7</v>
      </c>
      <c r="BD116" s="146">
        <v>1363110</v>
      </c>
      <c r="BE116" s="147">
        <f t="shared" si="116"/>
        <v>1.2915129151291513E-2</v>
      </c>
      <c r="BF116" s="147">
        <f t="shared" si="81"/>
        <v>0.3888888888888889</v>
      </c>
      <c r="BG116" s="173">
        <f t="shared" si="82"/>
        <v>194730</v>
      </c>
      <c r="BH116" s="604"/>
      <c r="BI116" s="255" t="s">
        <v>135</v>
      </c>
      <c r="BJ116" s="137">
        <f t="shared" si="83"/>
        <v>734</v>
      </c>
      <c r="BK116" s="146">
        <f t="shared" si="67"/>
        <v>383</v>
      </c>
      <c r="BL116" s="146">
        <f t="shared" si="68"/>
        <v>31798590</v>
      </c>
      <c r="BM116" s="147">
        <f t="shared" si="117"/>
        <v>2.840614106652822E-2</v>
      </c>
      <c r="BN116" s="147">
        <f t="shared" si="84"/>
        <v>0.52179836512261579</v>
      </c>
      <c r="BO116" s="146">
        <f t="shared" si="85"/>
        <v>83025.039164490867</v>
      </c>
      <c r="BP116" s="204"/>
    </row>
    <row r="117" spans="2:68" s="82" customFormat="1">
      <c r="B117" s="614">
        <v>11</v>
      </c>
      <c r="C117" s="646" t="s">
        <v>61</v>
      </c>
      <c r="D117" s="612">
        <f>BS18</f>
        <v>60</v>
      </c>
      <c r="E117" s="252" t="s">
        <v>115</v>
      </c>
      <c r="F117" s="136">
        <v>35</v>
      </c>
      <c r="G117" s="144">
        <v>22</v>
      </c>
      <c r="H117" s="144">
        <v>2265330</v>
      </c>
      <c r="I117" s="145">
        <f>IFERROR(G117/$D$117,"-")</f>
        <v>0.36666666666666664</v>
      </c>
      <c r="J117" s="145">
        <f t="shared" si="69"/>
        <v>0.62857142857142856</v>
      </c>
      <c r="K117" s="172">
        <f t="shared" si="70"/>
        <v>102969.54545454546</v>
      </c>
      <c r="L117" s="612">
        <f>BT18</f>
        <v>194</v>
      </c>
      <c r="M117" s="252" t="s">
        <v>115</v>
      </c>
      <c r="N117" s="136">
        <v>99</v>
      </c>
      <c r="O117" s="144">
        <v>51</v>
      </c>
      <c r="P117" s="144">
        <v>6065440</v>
      </c>
      <c r="Q117" s="145">
        <f>IFERROR(O117/$L$117,"-")</f>
        <v>0.26288659793814434</v>
      </c>
      <c r="R117" s="145">
        <f t="shared" si="71"/>
        <v>0.51515151515151514</v>
      </c>
      <c r="S117" s="140">
        <f t="shared" si="72"/>
        <v>118930.19607843137</v>
      </c>
      <c r="T117" s="612">
        <f>BU18</f>
        <v>7479</v>
      </c>
      <c r="U117" s="252" t="s">
        <v>115</v>
      </c>
      <c r="V117" s="136">
        <v>3821</v>
      </c>
      <c r="W117" s="144">
        <v>2212</v>
      </c>
      <c r="X117" s="144">
        <v>166990030</v>
      </c>
      <c r="Y117" s="145">
        <f>IFERROR(W117/$T$117,"-")</f>
        <v>0.29576146543655568</v>
      </c>
      <c r="Z117" s="145">
        <f t="shared" si="73"/>
        <v>0.57890604553781733</v>
      </c>
      <c r="AA117" s="144">
        <f t="shared" si="74"/>
        <v>75492.780289330927</v>
      </c>
      <c r="AB117" s="612">
        <f>BV18</f>
        <v>7244</v>
      </c>
      <c r="AC117" s="252" t="s">
        <v>115</v>
      </c>
      <c r="AD117" s="136">
        <v>3823</v>
      </c>
      <c r="AE117" s="144">
        <v>2227</v>
      </c>
      <c r="AF117" s="144">
        <v>186387190</v>
      </c>
      <c r="AG117" s="145">
        <f>IFERROR(AE117/$AB$117,"-")</f>
        <v>0.30742683600220871</v>
      </c>
      <c r="AH117" s="145">
        <f t="shared" si="75"/>
        <v>0.58252681140465601</v>
      </c>
      <c r="AI117" s="140">
        <f t="shared" si="76"/>
        <v>83694.292770543325</v>
      </c>
      <c r="AJ117" s="612">
        <f>BW18</f>
        <v>4877</v>
      </c>
      <c r="AK117" s="252" t="s">
        <v>115</v>
      </c>
      <c r="AL117" s="136">
        <v>2500</v>
      </c>
      <c r="AM117" s="144">
        <v>1370</v>
      </c>
      <c r="AN117" s="144">
        <v>117319160</v>
      </c>
      <c r="AO117" s="145">
        <f>IFERROR(AM117/$AJ$117,"-")</f>
        <v>0.28091039573508303</v>
      </c>
      <c r="AP117" s="145">
        <f t="shared" si="77"/>
        <v>0.54800000000000004</v>
      </c>
      <c r="AQ117" s="140">
        <f t="shared" si="78"/>
        <v>85634.423357664229</v>
      </c>
      <c r="AR117" s="612">
        <f>BX18</f>
        <v>2457</v>
      </c>
      <c r="AS117" s="252" t="s">
        <v>115</v>
      </c>
      <c r="AT117" s="136">
        <v>1088</v>
      </c>
      <c r="AU117" s="144">
        <v>531</v>
      </c>
      <c r="AV117" s="144">
        <v>51944370</v>
      </c>
      <c r="AW117" s="145">
        <f>IFERROR(AU117/$AR$117,"-")</f>
        <v>0.21611721611721613</v>
      </c>
      <c r="AX117" s="145">
        <f t="shared" si="79"/>
        <v>0.48805147058823528</v>
      </c>
      <c r="AY117" s="144">
        <f t="shared" si="80"/>
        <v>97823.672316384182</v>
      </c>
      <c r="AZ117" s="612">
        <f>BY18</f>
        <v>900</v>
      </c>
      <c r="BA117" s="252" t="s">
        <v>115</v>
      </c>
      <c r="BB117" s="136">
        <v>261</v>
      </c>
      <c r="BC117" s="144">
        <v>122</v>
      </c>
      <c r="BD117" s="144">
        <v>11442830</v>
      </c>
      <c r="BE117" s="145">
        <f>IFERROR(BC117/$AZ$117,"-")</f>
        <v>0.13555555555555557</v>
      </c>
      <c r="BF117" s="145">
        <f t="shared" si="81"/>
        <v>0.46743295019157088</v>
      </c>
      <c r="BG117" s="172">
        <f t="shared" si="82"/>
        <v>93793.688524590165</v>
      </c>
      <c r="BH117" s="612">
        <f>BZ18</f>
        <v>23211</v>
      </c>
      <c r="BI117" s="252" t="s">
        <v>115</v>
      </c>
      <c r="BJ117" s="136">
        <f t="shared" si="83"/>
        <v>11627</v>
      </c>
      <c r="BK117" s="144">
        <f t="shared" si="67"/>
        <v>6535</v>
      </c>
      <c r="BL117" s="144">
        <f t="shared" si="68"/>
        <v>542414350</v>
      </c>
      <c r="BM117" s="145">
        <f>IFERROR(BK117/$BH$117,"-")</f>
        <v>0.28154754211365302</v>
      </c>
      <c r="BN117" s="145">
        <f t="shared" si="84"/>
        <v>0.56205384019953553</v>
      </c>
      <c r="BO117" s="144">
        <f t="shared" si="85"/>
        <v>83001.430757459835</v>
      </c>
      <c r="BP117" s="204"/>
    </row>
    <row r="118" spans="2:68" s="82" customFormat="1">
      <c r="B118" s="614"/>
      <c r="C118" s="647"/>
      <c r="D118" s="604"/>
      <c r="E118" s="253" t="s">
        <v>154</v>
      </c>
      <c r="F118" s="137">
        <v>23</v>
      </c>
      <c r="G118" s="146">
        <v>17</v>
      </c>
      <c r="H118" s="146">
        <v>2303540</v>
      </c>
      <c r="I118" s="147">
        <f t="shared" ref="I118:I127" si="118">IFERROR(G118/$D$117,"-")</f>
        <v>0.28333333333333333</v>
      </c>
      <c r="J118" s="147">
        <f t="shared" si="69"/>
        <v>0.73913043478260865</v>
      </c>
      <c r="K118" s="173">
        <f t="shared" si="70"/>
        <v>135502.35294117648</v>
      </c>
      <c r="L118" s="604"/>
      <c r="M118" s="253" t="s">
        <v>154</v>
      </c>
      <c r="N118" s="137">
        <v>80</v>
      </c>
      <c r="O118" s="146">
        <v>40</v>
      </c>
      <c r="P118" s="146">
        <v>4668640</v>
      </c>
      <c r="Q118" s="147">
        <f t="shared" ref="Q118:Q127" si="119">IFERROR(O118/$L$117,"-")</f>
        <v>0.20618556701030927</v>
      </c>
      <c r="R118" s="147">
        <f t="shared" si="71"/>
        <v>0.5</v>
      </c>
      <c r="S118" s="141">
        <f t="shared" si="72"/>
        <v>116716</v>
      </c>
      <c r="T118" s="604"/>
      <c r="U118" s="253" t="s">
        <v>154</v>
      </c>
      <c r="V118" s="137">
        <v>3549</v>
      </c>
      <c r="W118" s="146">
        <v>2066</v>
      </c>
      <c r="X118" s="146">
        <v>151715470</v>
      </c>
      <c r="Y118" s="147">
        <f t="shared" ref="Y118:Y127" si="120">IFERROR(W118/$T$117,"-")</f>
        <v>0.27624013905602351</v>
      </c>
      <c r="Z118" s="147">
        <f t="shared" si="73"/>
        <v>0.58213581290504368</v>
      </c>
      <c r="AA118" s="146">
        <f t="shared" si="74"/>
        <v>73434.399806389163</v>
      </c>
      <c r="AB118" s="604"/>
      <c r="AC118" s="253" t="s">
        <v>154</v>
      </c>
      <c r="AD118" s="137">
        <v>3444</v>
      </c>
      <c r="AE118" s="146">
        <v>2024</v>
      </c>
      <c r="AF118" s="146">
        <v>160262000</v>
      </c>
      <c r="AG118" s="147">
        <f t="shared" ref="AG118:AG127" si="121">IFERROR(AE118/$AB$117,"-")</f>
        <v>0.27940364439536169</v>
      </c>
      <c r="AH118" s="147">
        <f t="shared" si="75"/>
        <v>0.58768873403019739</v>
      </c>
      <c r="AI118" s="141">
        <f t="shared" si="76"/>
        <v>79180.830039525696</v>
      </c>
      <c r="AJ118" s="604"/>
      <c r="AK118" s="253" t="s">
        <v>154</v>
      </c>
      <c r="AL118" s="137">
        <v>2046</v>
      </c>
      <c r="AM118" s="146">
        <v>1118</v>
      </c>
      <c r="AN118" s="146">
        <v>89160260</v>
      </c>
      <c r="AO118" s="147">
        <f t="shared" ref="AO118:AO127" si="122">IFERROR(AM118/$AJ$117,"-")</f>
        <v>0.229239286446586</v>
      </c>
      <c r="AP118" s="147">
        <f t="shared" si="77"/>
        <v>0.54643206256109478</v>
      </c>
      <c r="AQ118" s="141">
        <f t="shared" si="78"/>
        <v>79749.785330948129</v>
      </c>
      <c r="AR118" s="604"/>
      <c r="AS118" s="253" t="s">
        <v>154</v>
      </c>
      <c r="AT118" s="137">
        <v>802</v>
      </c>
      <c r="AU118" s="146">
        <v>392</v>
      </c>
      <c r="AV118" s="146">
        <v>32695640</v>
      </c>
      <c r="AW118" s="147">
        <f t="shared" ref="AW118:AW127" si="123">IFERROR(AU118/$AR$117,"-")</f>
        <v>0.15954415954415954</v>
      </c>
      <c r="AX118" s="147">
        <f t="shared" si="79"/>
        <v>0.48877805486284287</v>
      </c>
      <c r="AY118" s="146">
        <f t="shared" si="80"/>
        <v>83407.244897959186</v>
      </c>
      <c r="AZ118" s="604"/>
      <c r="BA118" s="253" t="s">
        <v>154</v>
      </c>
      <c r="BB118" s="137">
        <v>172</v>
      </c>
      <c r="BC118" s="146">
        <v>78</v>
      </c>
      <c r="BD118" s="146">
        <v>6835860</v>
      </c>
      <c r="BE118" s="147">
        <f t="shared" ref="BE118:BE127" si="124">IFERROR(BC118/$AZ$117,"-")</f>
        <v>8.666666666666667E-2</v>
      </c>
      <c r="BF118" s="147">
        <f t="shared" si="81"/>
        <v>0.45348837209302323</v>
      </c>
      <c r="BG118" s="173">
        <f t="shared" si="82"/>
        <v>87639.230769230766</v>
      </c>
      <c r="BH118" s="604"/>
      <c r="BI118" s="253" t="s">
        <v>154</v>
      </c>
      <c r="BJ118" s="137">
        <f t="shared" si="83"/>
        <v>10116</v>
      </c>
      <c r="BK118" s="146">
        <f t="shared" si="67"/>
        <v>5735</v>
      </c>
      <c r="BL118" s="146">
        <f t="shared" si="68"/>
        <v>447641410</v>
      </c>
      <c r="BM118" s="147">
        <f t="shared" ref="BM118:BM127" si="125">IFERROR(BK118/$BH$117,"-")</f>
        <v>0.24708112532850804</v>
      </c>
      <c r="BN118" s="147">
        <f t="shared" si="84"/>
        <v>0.56692368525108738</v>
      </c>
      <c r="BO118" s="146">
        <f t="shared" si="85"/>
        <v>78054.299912816045</v>
      </c>
      <c r="BP118" s="204"/>
    </row>
    <row r="119" spans="2:68" s="82" customFormat="1">
      <c r="B119" s="614"/>
      <c r="C119" s="647"/>
      <c r="D119" s="604"/>
      <c r="E119" s="254" t="s">
        <v>114</v>
      </c>
      <c r="F119" s="137">
        <v>37</v>
      </c>
      <c r="G119" s="146">
        <v>22</v>
      </c>
      <c r="H119" s="146">
        <v>2662070</v>
      </c>
      <c r="I119" s="147">
        <f t="shared" si="118"/>
        <v>0.36666666666666664</v>
      </c>
      <c r="J119" s="147">
        <f t="shared" si="69"/>
        <v>0.59459459459459463</v>
      </c>
      <c r="K119" s="173">
        <f t="shared" si="70"/>
        <v>121003.18181818182</v>
      </c>
      <c r="L119" s="604"/>
      <c r="M119" s="254" t="s">
        <v>114</v>
      </c>
      <c r="N119" s="137">
        <v>125</v>
      </c>
      <c r="O119" s="146">
        <v>62</v>
      </c>
      <c r="P119" s="146">
        <v>6213400</v>
      </c>
      <c r="Q119" s="147">
        <f t="shared" si="119"/>
        <v>0.31958762886597936</v>
      </c>
      <c r="R119" s="147">
        <f t="shared" si="71"/>
        <v>0.496</v>
      </c>
      <c r="S119" s="141">
        <f t="shared" si="72"/>
        <v>100216.12903225806</v>
      </c>
      <c r="T119" s="604"/>
      <c r="U119" s="254" t="s">
        <v>114</v>
      </c>
      <c r="V119" s="137">
        <v>4696</v>
      </c>
      <c r="W119" s="146">
        <v>2619</v>
      </c>
      <c r="X119" s="146">
        <v>197461310</v>
      </c>
      <c r="Y119" s="147">
        <f t="shared" si="120"/>
        <v>0.35018050541516244</v>
      </c>
      <c r="Z119" s="147">
        <f t="shared" si="73"/>
        <v>0.55770868824531517</v>
      </c>
      <c r="AA119" s="146">
        <f t="shared" si="74"/>
        <v>75395.68919434899</v>
      </c>
      <c r="AB119" s="604"/>
      <c r="AC119" s="254" t="s">
        <v>114</v>
      </c>
      <c r="AD119" s="137">
        <v>4856</v>
      </c>
      <c r="AE119" s="146">
        <v>2783</v>
      </c>
      <c r="AF119" s="146">
        <v>230044900</v>
      </c>
      <c r="AG119" s="147">
        <f t="shared" si="121"/>
        <v>0.38418001104362232</v>
      </c>
      <c r="AH119" s="147">
        <f t="shared" si="75"/>
        <v>0.57310543657331137</v>
      </c>
      <c r="AI119" s="141">
        <f t="shared" si="76"/>
        <v>82660.761767876393</v>
      </c>
      <c r="AJ119" s="604"/>
      <c r="AK119" s="254" t="s">
        <v>114</v>
      </c>
      <c r="AL119" s="137">
        <v>3359</v>
      </c>
      <c r="AM119" s="146">
        <v>1772</v>
      </c>
      <c r="AN119" s="146">
        <v>151910970</v>
      </c>
      <c r="AO119" s="147">
        <f t="shared" si="122"/>
        <v>0.3633381176953045</v>
      </c>
      <c r="AP119" s="147">
        <f t="shared" si="77"/>
        <v>0.5275379577255136</v>
      </c>
      <c r="AQ119" s="141">
        <f t="shared" si="78"/>
        <v>85728.538374717828</v>
      </c>
      <c r="AR119" s="604"/>
      <c r="AS119" s="254" t="s">
        <v>114</v>
      </c>
      <c r="AT119" s="137">
        <v>1602</v>
      </c>
      <c r="AU119" s="146">
        <v>789</v>
      </c>
      <c r="AV119" s="146">
        <v>77439700</v>
      </c>
      <c r="AW119" s="147">
        <f t="shared" si="123"/>
        <v>0.32112332112332115</v>
      </c>
      <c r="AX119" s="147">
        <f t="shared" si="79"/>
        <v>0.49250936329588013</v>
      </c>
      <c r="AY119" s="146">
        <f t="shared" si="80"/>
        <v>98149.176172370091</v>
      </c>
      <c r="AZ119" s="604"/>
      <c r="BA119" s="254" t="s">
        <v>114</v>
      </c>
      <c r="BB119" s="137">
        <v>462</v>
      </c>
      <c r="BC119" s="146">
        <v>214</v>
      </c>
      <c r="BD119" s="146">
        <v>19316920</v>
      </c>
      <c r="BE119" s="147">
        <f t="shared" si="124"/>
        <v>0.23777777777777778</v>
      </c>
      <c r="BF119" s="147">
        <f t="shared" si="81"/>
        <v>0.46320346320346323</v>
      </c>
      <c r="BG119" s="173">
        <f t="shared" si="82"/>
        <v>90265.98130841121</v>
      </c>
      <c r="BH119" s="604"/>
      <c r="BI119" s="254" t="s">
        <v>114</v>
      </c>
      <c r="BJ119" s="137">
        <f t="shared" si="83"/>
        <v>15137</v>
      </c>
      <c r="BK119" s="146">
        <f t="shared" si="67"/>
        <v>8261</v>
      </c>
      <c r="BL119" s="146">
        <f t="shared" si="68"/>
        <v>685049270</v>
      </c>
      <c r="BM119" s="147">
        <f t="shared" si="125"/>
        <v>0.35590883632760328</v>
      </c>
      <c r="BN119" s="147">
        <f t="shared" si="84"/>
        <v>0.54574882737662678</v>
      </c>
      <c r="BO119" s="146">
        <f t="shared" si="85"/>
        <v>82925.707541459866</v>
      </c>
      <c r="BP119" s="204"/>
    </row>
    <row r="120" spans="2:68" s="82" customFormat="1">
      <c r="B120" s="614"/>
      <c r="C120" s="647"/>
      <c r="D120" s="604"/>
      <c r="E120" s="254" t="s">
        <v>123</v>
      </c>
      <c r="F120" s="137">
        <v>16</v>
      </c>
      <c r="G120" s="146">
        <v>10</v>
      </c>
      <c r="H120" s="146">
        <v>1002610</v>
      </c>
      <c r="I120" s="147">
        <f t="shared" si="118"/>
        <v>0.16666666666666666</v>
      </c>
      <c r="J120" s="147">
        <f t="shared" si="69"/>
        <v>0.625</v>
      </c>
      <c r="K120" s="173">
        <f t="shared" si="70"/>
        <v>100261</v>
      </c>
      <c r="L120" s="604"/>
      <c r="M120" s="254" t="s">
        <v>123</v>
      </c>
      <c r="N120" s="137">
        <v>52</v>
      </c>
      <c r="O120" s="146">
        <v>22</v>
      </c>
      <c r="P120" s="146">
        <v>1572240</v>
      </c>
      <c r="Q120" s="147">
        <f t="shared" si="119"/>
        <v>0.1134020618556701</v>
      </c>
      <c r="R120" s="147">
        <f t="shared" si="71"/>
        <v>0.42307692307692307</v>
      </c>
      <c r="S120" s="141">
        <f t="shared" si="72"/>
        <v>71465.454545454544</v>
      </c>
      <c r="T120" s="604"/>
      <c r="U120" s="254" t="s">
        <v>123</v>
      </c>
      <c r="V120" s="137">
        <v>1582</v>
      </c>
      <c r="W120" s="146">
        <v>901</v>
      </c>
      <c r="X120" s="146">
        <v>73015970</v>
      </c>
      <c r="Y120" s="147">
        <f t="shared" si="120"/>
        <v>0.12047065115657174</v>
      </c>
      <c r="Z120" s="147">
        <f t="shared" si="73"/>
        <v>0.56953223767383054</v>
      </c>
      <c r="AA120" s="146">
        <f t="shared" si="74"/>
        <v>81038.812430632635</v>
      </c>
      <c r="AB120" s="604"/>
      <c r="AC120" s="254" t="s">
        <v>123</v>
      </c>
      <c r="AD120" s="137">
        <v>1828</v>
      </c>
      <c r="AE120" s="146">
        <v>1087</v>
      </c>
      <c r="AF120" s="146">
        <v>88012400</v>
      </c>
      <c r="AG120" s="147">
        <f t="shared" si="121"/>
        <v>0.15005521811154057</v>
      </c>
      <c r="AH120" s="147">
        <f t="shared" si="75"/>
        <v>0.59463894967177244</v>
      </c>
      <c r="AI120" s="141">
        <f t="shared" si="76"/>
        <v>80968.169273229068</v>
      </c>
      <c r="AJ120" s="604"/>
      <c r="AK120" s="254" t="s">
        <v>123</v>
      </c>
      <c r="AL120" s="137">
        <v>1374</v>
      </c>
      <c r="AM120" s="146">
        <v>763</v>
      </c>
      <c r="AN120" s="146">
        <v>67315080</v>
      </c>
      <c r="AO120" s="147">
        <f t="shared" si="122"/>
        <v>0.15644863645683821</v>
      </c>
      <c r="AP120" s="147">
        <f t="shared" si="77"/>
        <v>0.55531295487627363</v>
      </c>
      <c r="AQ120" s="141">
        <f t="shared" si="78"/>
        <v>88224.220183486235</v>
      </c>
      <c r="AR120" s="604"/>
      <c r="AS120" s="254" t="s">
        <v>123</v>
      </c>
      <c r="AT120" s="137">
        <v>679</v>
      </c>
      <c r="AU120" s="146">
        <v>350</v>
      </c>
      <c r="AV120" s="146">
        <v>32742070</v>
      </c>
      <c r="AW120" s="147">
        <f t="shared" si="123"/>
        <v>0.14245014245014245</v>
      </c>
      <c r="AX120" s="147">
        <f t="shared" si="79"/>
        <v>0.51546391752577314</v>
      </c>
      <c r="AY120" s="146">
        <f t="shared" si="80"/>
        <v>93548.771428571432</v>
      </c>
      <c r="AZ120" s="604"/>
      <c r="BA120" s="254" t="s">
        <v>123</v>
      </c>
      <c r="BB120" s="137">
        <v>187</v>
      </c>
      <c r="BC120" s="146">
        <v>84</v>
      </c>
      <c r="BD120" s="146">
        <v>7323540</v>
      </c>
      <c r="BE120" s="147">
        <f t="shared" si="124"/>
        <v>9.3333333333333338E-2</v>
      </c>
      <c r="BF120" s="147">
        <f t="shared" si="81"/>
        <v>0.44919786096256686</v>
      </c>
      <c r="BG120" s="173">
        <f t="shared" si="82"/>
        <v>87185</v>
      </c>
      <c r="BH120" s="604"/>
      <c r="BI120" s="254" t="s">
        <v>123</v>
      </c>
      <c r="BJ120" s="137">
        <f t="shared" si="83"/>
        <v>5718</v>
      </c>
      <c r="BK120" s="146">
        <f t="shared" si="67"/>
        <v>3217</v>
      </c>
      <c r="BL120" s="146">
        <f t="shared" si="68"/>
        <v>270983910</v>
      </c>
      <c r="BM120" s="147">
        <f t="shared" si="125"/>
        <v>0.13859807849726422</v>
      </c>
      <c r="BN120" s="147">
        <f t="shared" si="84"/>
        <v>0.56260930395243092</v>
      </c>
      <c r="BO120" s="146">
        <f t="shared" si="85"/>
        <v>84234.973577867582</v>
      </c>
      <c r="BP120" s="204"/>
    </row>
    <row r="121" spans="2:68" s="82" customFormat="1">
      <c r="B121" s="614"/>
      <c r="C121" s="647"/>
      <c r="D121" s="604"/>
      <c r="E121" s="254" t="s">
        <v>137</v>
      </c>
      <c r="F121" s="137">
        <v>21</v>
      </c>
      <c r="G121" s="146">
        <v>14</v>
      </c>
      <c r="H121" s="146">
        <v>1774260</v>
      </c>
      <c r="I121" s="147">
        <f t="shared" si="118"/>
        <v>0.23333333333333334</v>
      </c>
      <c r="J121" s="147">
        <f t="shared" si="69"/>
        <v>0.66666666666666663</v>
      </c>
      <c r="K121" s="173">
        <f t="shared" si="70"/>
        <v>126732.85714285714</v>
      </c>
      <c r="L121" s="604"/>
      <c r="M121" s="254" t="s">
        <v>137</v>
      </c>
      <c r="N121" s="137">
        <v>71</v>
      </c>
      <c r="O121" s="146">
        <v>33</v>
      </c>
      <c r="P121" s="146">
        <v>3575490</v>
      </c>
      <c r="Q121" s="147">
        <f t="shared" si="119"/>
        <v>0.17010309278350516</v>
      </c>
      <c r="R121" s="147">
        <f t="shared" si="71"/>
        <v>0.46478873239436619</v>
      </c>
      <c r="S121" s="141">
        <f t="shared" si="72"/>
        <v>108348.18181818182</v>
      </c>
      <c r="T121" s="604"/>
      <c r="U121" s="254" t="s">
        <v>137</v>
      </c>
      <c r="V121" s="137">
        <v>1657</v>
      </c>
      <c r="W121" s="146">
        <v>964</v>
      </c>
      <c r="X121" s="146">
        <v>72913490</v>
      </c>
      <c r="Y121" s="147">
        <f t="shared" si="120"/>
        <v>0.1288942371974863</v>
      </c>
      <c r="Z121" s="147">
        <f t="shared" si="73"/>
        <v>0.5817742908871455</v>
      </c>
      <c r="AA121" s="146">
        <f t="shared" si="74"/>
        <v>75636.400414937758</v>
      </c>
      <c r="AB121" s="604"/>
      <c r="AC121" s="254" t="s">
        <v>137</v>
      </c>
      <c r="AD121" s="137">
        <v>1915</v>
      </c>
      <c r="AE121" s="146">
        <v>1150</v>
      </c>
      <c r="AF121" s="146">
        <v>96602430</v>
      </c>
      <c r="AG121" s="147">
        <f t="shared" si="121"/>
        <v>0.15875207067918276</v>
      </c>
      <c r="AH121" s="147">
        <f t="shared" si="75"/>
        <v>0.60052219321148825</v>
      </c>
      <c r="AI121" s="141">
        <f t="shared" si="76"/>
        <v>84002.113043478268</v>
      </c>
      <c r="AJ121" s="604"/>
      <c r="AK121" s="254" t="s">
        <v>137</v>
      </c>
      <c r="AL121" s="137">
        <v>1393</v>
      </c>
      <c r="AM121" s="146">
        <v>775</v>
      </c>
      <c r="AN121" s="146">
        <v>71652610</v>
      </c>
      <c r="AO121" s="147">
        <f t="shared" si="122"/>
        <v>0.15890916547057618</v>
      </c>
      <c r="AP121" s="147">
        <f t="shared" si="77"/>
        <v>0.55635319454414933</v>
      </c>
      <c r="AQ121" s="141">
        <f t="shared" si="78"/>
        <v>92454.980645161297</v>
      </c>
      <c r="AR121" s="604"/>
      <c r="AS121" s="254" t="s">
        <v>137</v>
      </c>
      <c r="AT121" s="137">
        <v>675</v>
      </c>
      <c r="AU121" s="146">
        <v>352</v>
      </c>
      <c r="AV121" s="146">
        <v>37121520</v>
      </c>
      <c r="AW121" s="147">
        <f t="shared" si="123"/>
        <v>0.14326414326414327</v>
      </c>
      <c r="AX121" s="147">
        <f t="shared" si="79"/>
        <v>0.52148148148148143</v>
      </c>
      <c r="AY121" s="146">
        <f t="shared" si="80"/>
        <v>105458.86363636363</v>
      </c>
      <c r="AZ121" s="604"/>
      <c r="BA121" s="254" t="s">
        <v>137</v>
      </c>
      <c r="BB121" s="137">
        <v>199</v>
      </c>
      <c r="BC121" s="146">
        <v>98</v>
      </c>
      <c r="BD121" s="146">
        <v>9721070</v>
      </c>
      <c r="BE121" s="147">
        <f t="shared" si="124"/>
        <v>0.10888888888888888</v>
      </c>
      <c r="BF121" s="147">
        <f t="shared" si="81"/>
        <v>0.49246231155778897</v>
      </c>
      <c r="BG121" s="173">
        <f t="shared" si="82"/>
        <v>99194.591836734689</v>
      </c>
      <c r="BH121" s="604"/>
      <c r="BI121" s="254" t="s">
        <v>137</v>
      </c>
      <c r="BJ121" s="137">
        <f t="shared" si="83"/>
        <v>5931</v>
      </c>
      <c r="BK121" s="146">
        <f t="shared" si="67"/>
        <v>3386</v>
      </c>
      <c r="BL121" s="146">
        <f t="shared" si="68"/>
        <v>293360870</v>
      </c>
      <c r="BM121" s="147">
        <f t="shared" si="125"/>
        <v>0.14587910904312609</v>
      </c>
      <c r="BN121" s="147">
        <f t="shared" si="84"/>
        <v>0.5708986680155117</v>
      </c>
      <c r="BO121" s="146">
        <f t="shared" si="85"/>
        <v>86639.359125812174</v>
      </c>
      <c r="BP121" s="204"/>
    </row>
    <row r="122" spans="2:68" s="82" customFormat="1">
      <c r="B122" s="614"/>
      <c r="C122" s="647"/>
      <c r="D122" s="604"/>
      <c r="E122" s="254" t="s">
        <v>138</v>
      </c>
      <c r="F122" s="137">
        <v>10</v>
      </c>
      <c r="G122" s="146">
        <v>4</v>
      </c>
      <c r="H122" s="146">
        <v>659240</v>
      </c>
      <c r="I122" s="147">
        <f t="shared" si="118"/>
        <v>6.6666666666666666E-2</v>
      </c>
      <c r="J122" s="147">
        <f t="shared" si="69"/>
        <v>0.4</v>
      </c>
      <c r="K122" s="173">
        <f t="shared" si="70"/>
        <v>164810</v>
      </c>
      <c r="L122" s="604"/>
      <c r="M122" s="254" t="s">
        <v>138</v>
      </c>
      <c r="N122" s="137">
        <v>43</v>
      </c>
      <c r="O122" s="146">
        <v>21</v>
      </c>
      <c r="P122" s="146">
        <v>1936490</v>
      </c>
      <c r="Q122" s="147">
        <f t="shared" si="119"/>
        <v>0.10824742268041238</v>
      </c>
      <c r="R122" s="147">
        <f t="shared" si="71"/>
        <v>0.48837209302325579</v>
      </c>
      <c r="S122" s="141">
        <f t="shared" si="72"/>
        <v>92213.809523809527</v>
      </c>
      <c r="T122" s="604"/>
      <c r="U122" s="254" t="s">
        <v>138</v>
      </c>
      <c r="V122" s="137">
        <v>1010</v>
      </c>
      <c r="W122" s="146">
        <v>618</v>
      </c>
      <c r="X122" s="146">
        <v>49171650</v>
      </c>
      <c r="Y122" s="147">
        <f t="shared" si="120"/>
        <v>8.263136782992378E-2</v>
      </c>
      <c r="Z122" s="147">
        <f t="shared" si="73"/>
        <v>0.61188118811881187</v>
      </c>
      <c r="AA122" s="146">
        <f t="shared" si="74"/>
        <v>79565.776699029127</v>
      </c>
      <c r="AB122" s="604"/>
      <c r="AC122" s="254" t="s">
        <v>138</v>
      </c>
      <c r="AD122" s="137">
        <v>1095</v>
      </c>
      <c r="AE122" s="146">
        <v>640</v>
      </c>
      <c r="AF122" s="146">
        <v>52606960</v>
      </c>
      <c r="AG122" s="147">
        <f t="shared" si="121"/>
        <v>8.8348978464936501E-2</v>
      </c>
      <c r="AH122" s="147">
        <f t="shared" si="75"/>
        <v>0.58447488584474883</v>
      </c>
      <c r="AI122" s="141">
        <f t="shared" si="76"/>
        <v>82198.375</v>
      </c>
      <c r="AJ122" s="604"/>
      <c r="AK122" s="254" t="s">
        <v>138</v>
      </c>
      <c r="AL122" s="137">
        <v>703</v>
      </c>
      <c r="AM122" s="146">
        <v>407</v>
      </c>
      <c r="AN122" s="146">
        <v>35104650</v>
      </c>
      <c r="AO122" s="147">
        <f t="shared" si="122"/>
        <v>8.3452942382612263E-2</v>
      </c>
      <c r="AP122" s="147">
        <f t="shared" si="77"/>
        <v>0.57894736842105265</v>
      </c>
      <c r="AQ122" s="141">
        <f t="shared" si="78"/>
        <v>86252.211302211304</v>
      </c>
      <c r="AR122" s="604"/>
      <c r="AS122" s="254" t="s">
        <v>138</v>
      </c>
      <c r="AT122" s="137">
        <v>310</v>
      </c>
      <c r="AU122" s="146">
        <v>163</v>
      </c>
      <c r="AV122" s="146">
        <v>15372000</v>
      </c>
      <c r="AW122" s="147">
        <f t="shared" si="123"/>
        <v>6.6341066341066346E-2</v>
      </c>
      <c r="AX122" s="147">
        <f t="shared" si="79"/>
        <v>0.52580645161290318</v>
      </c>
      <c r="AY122" s="146">
        <f t="shared" si="80"/>
        <v>94306.748466257675</v>
      </c>
      <c r="AZ122" s="604"/>
      <c r="BA122" s="254" t="s">
        <v>138</v>
      </c>
      <c r="BB122" s="137">
        <v>79</v>
      </c>
      <c r="BC122" s="146">
        <v>39</v>
      </c>
      <c r="BD122" s="146">
        <v>3716470</v>
      </c>
      <c r="BE122" s="147">
        <f t="shared" si="124"/>
        <v>4.3333333333333335E-2</v>
      </c>
      <c r="BF122" s="147">
        <f t="shared" si="81"/>
        <v>0.49367088607594939</v>
      </c>
      <c r="BG122" s="173">
        <f t="shared" si="82"/>
        <v>95294.102564102563</v>
      </c>
      <c r="BH122" s="604"/>
      <c r="BI122" s="254" t="s">
        <v>138</v>
      </c>
      <c r="BJ122" s="137">
        <f t="shared" si="83"/>
        <v>3250</v>
      </c>
      <c r="BK122" s="146">
        <f t="shared" si="67"/>
        <v>1892</v>
      </c>
      <c r="BL122" s="146">
        <f t="shared" si="68"/>
        <v>158567460</v>
      </c>
      <c r="BM122" s="147">
        <f t="shared" si="125"/>
        <v>8.1513075696867859E-2</v>
      </c>
      <c r="BN122" s="147">
        <f t="shared" si="84"/>
        <v>0.58215384615384613</v>
      </c>
      <c r="BO122" s="146">
        <f t="shared" si="85"/>
        <v>83809.43974630021</v>
      </c>
      <c r="BP122" s="204"/>
    </row>
    <row r="123" spans="2:68" s="82" customFormat="1">
      <c r="B123" s="614"/>
      <c r="C123" s="647"/>
      <c r="D123" s="604"/>
      <c r="E123" s="254" t="s">
        <v>139</v>
      </c>
      <c r="F123" s="137">
        <v>10</v>
      </c>
      <c r="G123" s="146">
        <v>6</v>
      </c>
      <c r="H123" s="146">
        <v>776120</v>
      </c>
      <c r="I123" s="147">
        <f t="shared" si="118"/>
        <v>0.1</v>
      </c>
      <c r="J123" s="147">
        <f t="shared" si="69"/>
        <v>0.6</v>
      </c>
      <c r="K123" s="173">
        <f t="shared" si="70"/>
        <v>129353.33333333333</v>
      </c>
      <c r="L123" s="604"/>
      <c r="M123" s="254" t="s">
        <v>139</v>
      </c>
      <c r="N123" s="137">
        <v>35</v>
      </c>
      <c r="O123" s="146">
        <v>16</v>
      </c>
      <c r="P123" s="146">
        <v>1303450</v>
      </c>
      <c r="Q123" s="147">
        <f t="shared" si="119"/>
        <v>8.247422680412371E-2</v>
      </c>
      <c r="R123" s="147">
        <f t="shared" si="71"/>
        <v>0.45714285714285713</v>
      </c>
      <c r="S123" s="141">
        <f t="shared" si="72"/>
        <v>81465.625</v>
      </c>
      <c r="T123" s="604"/>
      <c r="U123" s="254" t="s">
        <v>139</v>
      </c>
      <c r="V123" s="137">
        <v>518</v>
      </c>
      <c r="W123" s="146">
        <v>261</v>
      </c>
      <c r="X123" s="146">
        <v>20489780</v>
      </c>
      <c r="Y123" s="147">
        <f t="shared" si="120"/>
        <v>3.4897713598074608E-2</v>
      </c>
      <c r="Z123" s="147">
        <f t="shared" si="73"/>
        <v>0.50386100386100385</v>
      </c>
      <c r="AA123" s="146">
        <f t="shared" si="74"/>
        <v>78504.904214559385</v>
      </c>
      <c r="AB123" s="604"/>
      <c r="AC123" s="254" t="s">
        <v>139</v>
      </c>
      <c r="AD123" s="137">
        <v>712</v>
      </c>
      <c r="AE123" s="146">
        <v>379</v>
      </c>
      <c r="AF123" s="146">
        <v>32444510</v>
      </c>
      <c r="AG123" s="147">
        <f t="shared" si="121"/>
        <v>5.2319160684704581E-2</v>
      </c>
      <c r="AH123" s="147">
        <f t="shared" si="75"/>
        <v>0.53230337078651691</v>
      </c>
      <c r="AI123" s="141">
        <f t="shared" si="76"/>
        <v>85605.567282321907</v>
      </c>
      <c r="AJ123" s="604"/>
      <c r="AK123" s="254" t="s">
        <v>139</v>
      </c>
      <c r="AL123" s="137">
        <v>614</v>
      </c>
      <c r="AM123" s="146">
        <v>305</v>
      </c>
      <c r="AN123" s="146">
        <v>23335030</v>
      </c>
      <c r="AO123" s="147">
        <f t="shared" si="122"/>
        <v>6.2538445765839654E-2</v>
      </c>
      <c r="AP123" s="147">
        <f t="shared" si="77"/>
        <v>0.49674267100977199</v>
      </c>
      <c r="AQ123" s="141">
        <f t="shared" si="78"/>
        <v>76508.295081967211</v>
      </c>
      <c r="AR123" s="604"/>
      <c r="AS123" s="254" t="s">
        <v>139</v>
      </c>
      <c r="AT123" s="137">
        <v>358</v>
      </c>
      <c r="AU123" s="146">
        <v>171</v>
      </c>
      <c r="AV123" s="146">
        <v>16238170</v>
      </c>
      <c r="AW123" s="147">
        <f t="shared" si="123"/>
        <v>6.95970695970696E-2</v>
      </c>
      <c r="AX123" s="147">
        <f t="shared" si="79"/>
        <v>0.47765363128491622</v>
      </c>
      <c r="AY123" s="146">
        <f t="shared" si="80"/>
        <v>94960.058479532163</v>
      </c>
      <c r="AZ123" s="604"/>
      <c r="BA123" s="254" t="s">
        <v>139</v>
      </c>
      <c r="BB123" s="137">
        <v>122</v>
      </c>
      <c r="BC123" s="146">
        <v>56</v>
      </c>
      <c r="BD123" s="146">
        <v>5284610</v>
      </c>
      <c r="BE123" s="147">
        <f t="shared" si="124"/>
        <v>6.222222222222222E-2</v>
      </c>
      <c r="BF123" s="147">
        <f t="shared" si="81"/>
        <v>0.45901639344262296</v>
      </c>
      <c r="BG123" s="173">
        <f t="shared" si="82"/>
        <v>94368.03571428571</v>
      </c>
      <c r="BH123" s="604"/>
      <c r="BI123" s="254" t="s">
        <v>139</v>
      </c>
      <c r="BJ123" s="137">
        <f t="shared" si="83"/>
        <v>2369</v>
      </c>
      <c r="BK123" s="146">
        <f t="shared" si="67"/>
        <v>1194</v>
      </c>
      <c r="BL123" s="146">
        <f t="shared" si="68"/>
        <v>99871670</v>
      </c>
      <c r="BM123" s="147">
        <f t="shared" si="125"/>
        <v>5.1441127051828878E-2</v>
      </c>
      <c r="BN123" s="147">
        <f t="shared" si="84"/>
        <v>0.50401013085690161</v>
      </c>
      <c r="BO123" s="146">
        <f t="shared" si="85"/>
        <v>83644.614740368503</v>
      </c>
      <c r="BP123" s="204"/>
    </row>
    <row r="124" spans="2:68" s="82" customFormat="1">
      <c r="B124" s="614"/>
      <c r="C124" s="647"/>
      <c r="D124" s="604"/>
      <c r="E124" s="254" t="s">
        <v>140</v>
      </c>
      <c r="F124" s="137">
        <v>7</v>
      </c>
      <c r="G124" s="146">
        <v>4</v>
      </c>
      <c r="H124" s="146">
        <v>639920</v>
      </c>
      <c r="I124" s="147">
        <f t="shared" si="118"/>
        <v>6.6666666666666666E-2</v>
      </c>
      <c r="J124" s="147">
        <f t="shared" si="69"/>
        <v>0.5714285714285714</v>
      </c>
      <c r="K124" s="173">
        <f t="shared" si="70"/>
        <v>159980</v>
      </c>
      <c r="L124" s="604"/>
      <c r="M124" s="254" t="s">
        <v>140</v>
      </c>
      <c r="N124" s="137">
        <v>17</v>
      </c>
      <c r="O124" s="146">
        <v>8</v>
      </c>
      <c r="P124" s="146">
        <v>957130</v>
      </c>
      <c r="Q124" s="147">
        <f t="shared" si="119"/>
        <v>4.1237113402061855E-2</v>
      </c>
      <c r="R124" s="147">
        <f t="shared" si="71"/>
        <v>0.47058823529411764</v>
      </c>
      <c r="S124" s="141">
        <f t="shared" si="72"/>
        <v>119641.25</v>
      </c>
      <c r="T124" s="604"/>
      <c r="U124" s="254" t="s">
        <v>140</v>
      </c>
      <c r="V124" s="137">
        <v>415</v>
      </c>
      <c r="W124" s="146">
        <v>248</v>
      </c>
      <c r="X124" s="146">
        <v>21227480</v>
      </c>
      <c r="Y124" s="147">
        <f t="shared" si="120"/>
        <v>3.3159513303917636E-2</v>
      </c>
      <c r="Z124" s="147">
        <f t="shared" si="73"/>
        <v>0.59759036144578315</v>
      </c>
      <c r="AA124" s="146">
        <f t="shared" si="74"/>
        <v>85594.677419354834</v>
      </c>
      <c r="AB124" s="604"/>
      <c r="AC124" s="254" t="s">
        <v>140</v>
      </c>
      <c r="AD124" s="137">
        <v>456</v>
      </c>
      <c r="AE124" s="146">
        <v>286</v>
      </c>
      <c r="AF124" s="146">
        <v>25347880</v>
      </c>
      <c r="AG124" s="147">
        <f t="shared" si="121"/>
        <v>3.9480949751518502E-2</v>
      </c>
      <c r="AH124" s="147">
        <f t="shared" si="75"/>
        <v>0.6271929824561403</v>
      </c>
      <c r="AI124" s="141">
        <f t="shared" si="76"/>
        <v>88628.951048951043</v>
      </c>
      <c r="AJ124" s="604"/>
      <c r="AK124" s="254" t="s">
        <v>140</v>
      </c>
      <c r="AL124" s="137">
        <v>338</v>
      </c>
      <c r="AM124" s="146">
        <v>197</v>
      </c>
      <c r="AN124" s="146">
        <v>19602820</v>
      </c>
      <c r="AO124" s="147">
        <f t="shared" si="122"/>
        <v>4.0393684642198072E-2</v>
      </c>
      <c r="AP124" s="147">
        <f t="shared" si="77"/>
        <v>0.58284023668639051</v>
      </c>
      <c r="AQ124" s="141">
        <f t="shared" si="78"/>
        <v>99506.700507614209</v>
      </c>
      <c r="AR124" s="604"/>
      <c r="AS124" s="254" t="s">
        <v>140</v>
      </c>
      <c r="AT124" s="137">
        <v>203</v>
      </c>
      <c r="AU124" s="146">
        <v>124</v>
      </c>
      <c r="AV124" s="146">
        <v>11878250</v>
      </c>
      <c r="AW124" s="147">
        <f t="shared" si="123"/>
        <v>5.0468050468050467E-2</v>
      </c>
      <c r="AX124" s="147">
        <f t="shared" si="79"/>
        <v>0.61083743842364535</v>
      </c>
      <c r="AY124" s="146">
        <f t="shared" si="80"/>
        <v>95792.338709677424</v>
      </c>
      <c r="AZ124" s="604"/>
      <c r="BA124" s="254" t="s">
        <v>140</v>
      </c>
      <c r="BB124" s="137">
        <v>52</v>
      </c>
      <c r="BC124" s="146">
        <v>33</v>
      </c>
      <c r="BD124" s="146">
        <v>2888490</v>
      </c>
      <c r="BE124" s="147">
        <f t="shared" si="124"/>
        <v>3.6666666666666667E-2</v>
      </c>
      <c r="BF124" s="147">
        <f t="shared" si="81"/>
        <v>0.63461538461538458</v>
      </c>
      <c r="BG124" s="173">
        <f t="shared" si="82"/>
        <v>87530</v>
      </c>
      <c r="BH124" s="604"/>
      <c r="BI124" s="254" t="s">
        <v>140</v>
      </c>
      <c r="BJ124" s="137">
        <f t="shared" si="83"/>
        <v>1488</v>
      </c>
      <c r="BK124" s="146">
        <f t="shared" si="67"/>
        <v>900</v>
      </c>
      <c r="BL124" s="146">
        <f t="shared" si="68"/>
        <v>82541970</v>
      </c>
      <c r="BM124" s="147">
        <f t="shared" si="125"/>
        <v>3.8774718883288095E-2</v>
      </c>
      <c r="BN124" s="147">
        <f t="shared" si="84"/>
        <v>0.60483870967741937</v>
      </c>
      <c r="BO124" s="146">
        <f t="shared" si="85"/>
        <v>91713.3</v>
      </c>
      <c r="BP124" s="204"/>
    </row>
    <row r="125" spans="2:68" s="82" customFormat="1">
      <c r="B125" s="614"/>
      <c r="C125" s="647"/>
      <c r="D125" s="604"/>
      <c r="E125" s="254" t="s">
        <v>141</v>
      </c>
      <c r="F125" s="137">
        <v>17</v>
      </c>
      <c r="G125" s="146">
        <v>10</v>
      </c>
      <c r="H125" s="146">
        <v>1472740</v>
      </c>
      <c r="I125" s="147">
        <f t="shared" si="118"/>
        <v>0.16666666666666666</v>
      </c>
      <c r="J125" s="147">
        <f t="shared" si="69"/>
        <v>0.58823529411764708</v>
      </c>
      <c r="K125" s="173">
        <f t="shared" si="70"/>
        <v>147274</v>
      </c>
      <c r="L125" s="604"/>
      <c r="M125" s="254" t="s">
        <v>141</v>
      </c>
      <c r="N125" s="137">
        <v>80</v>
      </c>
      <c r="O125" s="146">
        <v>44</v>
      </c>
      <c r="P125" s="146">
        <v>4462230</v>
      </c>
      <c r="Q125" s="147">
        <f t="shared" si="119"/>
        <v>0.22680412371134021</v>
      </c>
      <c r="R125" s="147">
        <f t="shared" si="71"/>
        <v>0.55000000000000004</v>
      </c>
      <c r="S125" s="141">
        <f t="shared" si="72"/>
        <v>101414.31818181818</v>
      </c>
      <c r="T125" s="604"/>
      <c r="U125" s="254" t="s">
        <v>141</v>
      </c>
      <c r="V125" s="137">
        <v>2770</v>
      </c>
      <c r="W125" s="146">
        <v>1724</v>
      </c>
      <c r="X125" s="146">
        <v>129881790</v>
      </c>
      <c r="Y125" s="147">
        <f t="shared" si="120"/>
        <v>0.23051210054820162</v>
      </c>
      <c r="Z125" s="147">
        <f t="shared" si="73"/>
        <v>0.62238267148014437</v>
      </c>
      <c r="AA125" s="146">
        <f t="shared" si="74"/>
        <v>75337.465197215774</v>
      </c>
      <c r="AB125" s="604"/>
      <c r="AC125" s="254" t="s">
        <v>141</v>
      </c>
      <c r="AD125" s="137">
        <v>2840</v>
      </c>
      <c r="AE125" s="146">
        <v>1713</v>
      </c>
      <c r="AF125" s="146">
        <v>139109380</v>
      </c>
      <c r="AG125" s="147">
        <f t="shared" si="121"/>
        <v>0.23647156267255659</v>
      </c>
      <c r="AH125" s="147">
        <f t="shared" si="75"/>
        <v>0.60316901408450707</v>
      </c>
      <c r="AI125" s="141">
        <f t="shared" si="76"/>
        <v>81208.044366608287</v>
      </c>
      <c r="AJ125" s="604"/>
      <c r="AK125" s="254" t="s">
        <v>141</v>
      </c>
      <c r="AL125" s="137">
        <v>1736</v>
      </c>
      <c r="AM125" s="146">
        <v>1001</v>
      </c>
      <c r="AN125" s="146">
        <v>82280750</v>
      </c>
      <c r="AO125" s="147">
        <f t="shared" si="122"/>
        <v>0.20524912856264096</v>
      </c>
      <c r="AP125" s="147">
        <f t="shared" si="77"/>
        <v>0.57661290322580649</v>
      </c>
      <c r="AQ125" s="141">
        <f t="shared" si="78"/>
        <v>82198.551448551443</v>
      </c>
      <c r="AR125" s="604"/>
      <c r="AS125" s="254" t="s">
        <v>141</v>
      </c>
      <c r="AT125" s="137">
        <v>734</v>
      </c>
      <c r="AU125" s="146">
        <v>362</v>
      </c>
      <c r="AV125" s="146">
        <v>33881040</v>
      </c>
      <c r="AW125" s="147">
        <f t="shared" si="123"/>
        <v>0.14733414733414735</v>
      </c>
      <c r="AX125" s="147">
        <f t="shared" si="79"/>
        <v>0.49318801089918257</v>
      </c>
      <c r="AY125" s="146">
        <f t="shared" si="80"/>
        <v>93594.033149171271</v>
      </c>
      <c r="AZ125" s="604"/>
      <c r="BA125" s="254" t="s">
        <v>141</v>
      </c>
      <c r="BB125" s="137">
        <v>178</v>
      </c>
      <c r="BC125" s="146">
        <v>98</v>
      </c>
      <c r="BD125" s="146">
        <v>8637000</v>
      </c>
      <c r="BE125" s="147">
        <f t="shared" si="124"/>
        <v>0.10888888888888888</v>
      </c>
      <c r="BF125" s="147">
        <f t="shared" si="81"/>
        <v>0.550561797752809</v>
      </c>
      <c r="BG125" s="173">
        <f t="shared" si="82"/>
        <v>88132.653061224497</v>
      </c>
      <c r="BH125" s="604"/>
      <c r="BI125" s="254" t="s">
        <v>141</v>
      </c>
      <c r="BJ125" s="137">
        <f t="shared" si="83"/>
        <v>8355</v>
      </c>
      <c r="BK125" s="146">
        <f t="shared" si="67"/>
        <v>4952</v>
      </c>
      <c r="BL125" s="146">
        <f t="shared" si="68"/>
        <v>399724930</v>
      </c>
      <c r="BM125" s="147">
        <f t="shared" si="125"/>
        <v>0.2133471199000474</v>
      </c>
      <c r="BN125" s="147">
        <f t="shared" si="84"/>
        <v>0.59269898264512266</v>
      </c>
      <c r="BO125" s="146">
        <f t="shared" si="85"/>
        <v>80719.897011308567</v>
      </c>
      <c r="BP125" s="204"/>
    </row>
    <row r="126" spans="2:68" s="82" customFormat="1">
      <c r="B126" s="614"/>
      <c r="C126" s="647"/>
      <c r="D126" s="604"/>
      <c r="E126" s="254" t="s">
        <v>142</v>
      </c>
      <c r="F126" s="137">
        <v>4</v>
      </c>
      <c r="G126" s="146">
        <v>3</v>
      </c>
      <c r="H126" s="146">
        <v>332710</v>
      </c>
      <c r="I126" s="147">
        <f t="shared" si="118"/>
        <v>0.05</v>
      </c>
      <c r="J126" s="147">
        <f t="shared" si="69"/>
        <v>0.75</v>
      </c>
      <c r="K126" s="173">
        <f t="shared" si="70"/>
        <v>110903.33333333333</v>
      </c>
      <c r="L126" s="604"/>
      <c r="M126" s="254" t="s">
        <v>142</v>
      </c>
      <c r="N126" s="137">
        <v>22</v>
      </c>
      <c r="O126" s="146">
        <v>8</v>
      </c>
      <c r="P126" s="146">
        <v>809300</v>
      </c>
      <c r="Q126" s="147">
        <f t="shared" si="119"/>
        <v>4.1237113402061855E-2</v>
      </c>
      <c r="R126" s="147">
        <f t="shared" si="71"/>
        <v>0.36363636363636365</v>
      </c>
      <c r="S126" s="141">
        <f t="shared" si="72"/>
        <v>101162.5</v>
      </c>
      <c r="T126" s="604"/>
      <c r="U126" s="254" t="s">
        <v>142</v>
      </c>
      <c r="V126" s="137">
        <v>498</v>
      </c>
      <c r="W126" s="146">
        <v>277</v>
      </c>
      <c r="X126" s="146">
        <v>21143560</v>
      </c>
      <c r="Y126" s="147">
        <f t="shared" si="120"/>
        <v>3.7037037037037035E-2</v>
      </c>
      <c r="Z126" s="147">
        <f t="shared" si="73"/>
        <v>0.55622489959839361</v>
      </c>
      <c r="AA126" s="146">
        <f t="shared" si="74"/>
        <v>76330.541516245488</v>
      </c>
      <c r="AB126" s="604"/>
      <c r="AC126" s="254" t="s">
        <v>142</v>
      </c>
      <c r="AD126" s="137">
        <v>654</v>
      </c>
      <c r="AE126" s="146">
        <v>382</v>
      </c>
      <c r="AF126" s="146">
        <v>30998840</v>
      </c>
      <c r="AG126" s="147">
        <f t="shared" si="121"/>
        <v>5.2733296521258972E-2</v>
      </c>
      <c r="AH126" s="147">
        <f t="shared" si="75"/>
        <v>0.58409785932721714</v>
      </c>
      <c r="AI126" s="141">
        <f t="shared" si="76"/>
        <v>81148.795811518328</v>
      </c>
      <c r="AJ126" s="604"/>
      <c r="AK126" s="254" t="s">
        <v>142</v>
      </c>
      <c r="AL126" s="137">
        <v>551</v>
      </c>
      <c r="AM126" s="146">
        <v>283</v>
      </c>
      <c r="AN126" s="146">
        <v>27249930</v>
      </c>
      <c r="AO126" s="147">
        <f t="shared" si="122"/>
        <v>5.8027475907320075E-2</v>
      </c>
      <c r="AP126" s="147">
        <f t="shared" si="77"/>
        <v>0.51361161524500909</v>
      </c>
      <c r="AQ126" s="141">
        <f t="shared" si="78"/>
        <v>96289.505300353354</v>
      </c>
      <c r="AR126" s="604"/>
      <c r="AS126" s="254" t="s">
        <v>142</v>
      </c>
      <c r="AT126" s="137">
        <v>374</v>
      </c>
      <c r="AU126" s="146">
        <v>200</v>
      </c>
      <c r="AV126" s="146">
        <v>22842090</v>
      </c>
      <c r="AW126" s="147">
        <f t="shared" si="123"/>
        <v>8.1400081400081398E-2</v>
      </c>
      <c r="AX126" s="147">
        <f t="shared" si="79"/>
        <v>0.53475935828877008</v>
      </c>
      <c r="AY126" s="146">
        <f t="shared" si="80"/>
        <v>114210.45</v>
      </c>
      <c r="AZ126" s="604"/>
      <c r="BA126" s="254" t="s">
        <v>142</v>
      </c>
      <c r="BB126" s="137">
        <v>122</v>
      </c>
      <c r="BC126" s="146">
        <v>66</v>
      </c>
      <c r="BD126" s="146">
        <v>7492440</v>
      </c>
      <c r="BE126" s="147">
        <f t="shared" si="124"/>
        <v>7.3333333333333334E-2</v>
      </c>
      <c r="BF126" s="147">
        <f t="shared" si="81"/>
        <v>0.54098360655737709</v>
      </c>
      <c r="BG126" s="173">
        <f t="shared" si="82"/>
        <v>113521.81818181818</v>
      </c>
      <c r="BH126" s="604"/>
      <c r="BI126" s="254" t="s">
        <v>142</v>
      </c>
      <c r="BJ126" s="137">
        <f t="shared" si="83"/>
        <v>2225</v>
      </c>
      <c r="BK126" s="146">
        <f t="shared" si="67"/>
        <v>1219</v>
      </c>
      <c r="BL126" s="146">
        <f t="shared" si="68"/>
        <v>110868870</v>
      </c>
      <c r="BM126" s="147">
        <f t="shared" si="125"/>
        <v>5.2518202576364657E-2</v>
      </c>
      <c r="BN126" s="147">
        <f t="shared" si="84"/>
        <v>0.54786516853932588</v>
      </c>
      <c r="BO126" s="146">
        <f t="shared" si="85"/>
        <v>90950.672682526667</v>
      </c>
      <c r="BP126" s="204"/>
    </row>
    <row r="127" spans="2:68" s="82" customFormat="1">
      <c r="B127" s="614"/>
      <c r="C127" s="647"/>
      <c r="D127" s="604"/>
      <c r="E127" s="251" t="s">
        <v>135</v>
      </c>
      <c r="F127" s="137">
        <v>5</v>
      </c>
      <c r="G127" s="146">
        <v>4</v>
      </c>
      <c r="H127" s="146">
        <v>441810</v>
      </c>
      <c r="I127" s="147">
        <f t="shared" si="118"/>
        <v>6.6666666666666666E-2</v>
      </c>
      <c r="J127" s="147">
        <f t="shared" si="69"/>
        <v>0.8</v>
      </c>
      <c r="K127" s="173">
        <f t="shared" si="70"/>
        <v>110452.5</v>
      </c>
      <c r="L127" s="604"/>
      <c r="M127" s="255" t="s">
        <v>135</v>
      </c>
      <c r="N127" s="137">
        <v>12</v>
      </c>
      <c r="O127" s="146">
        <v>9</v>
      </c>
      <c r="P127" s="146">
        <v>993190</v>
      </c>
      <c r="Q127" s="147">
        <f t="shared" si="119"/>
        <v>4.6391752577319589E-2</v>
      </c>
      <c r="R127" s="147">
        <f t="shared" si="71"/>
        <v>0.75</v>
      </c>
      <c r="S127" s="141">
        <f t="shared" si="72"/>
        <v>110354.44444444444</v>
      </c>
      <c r="T127" s="604"/>
      <c r="U127" s="255" t="s">
        <v>135</v>
      </c>
      <c r="V127" s="137">
        <v>535</v>
      </c>
      <c r="W127" s="146">
        <v>270</v>
      </c>
      <c r="X127" s="146">
        <v>17461600</v>
      </c>
      <c r="Y127" s="147">
        <f t="shared" si="120"/>
        <v>3.6101083032490974E-2</v>
      </c>
      <c r="Z127" s="147">
        <f t="shared" si="73"/>
        <v>0.50467289719626163</v>
      </c>
      <c r="AA127" s="146">
        <f t="shared" si="74"/>
        <v>64672.592592592591</v>
      </c>
      <c r="AB127" s="604"/>
      <c r="AC127" s="255" t="s">
        <v>135</v>
      </c>
      <c r="AD127" s="137">
        <v>340</v>
      </c>
      <c r="AE127" s="146">
        <v>158</v>
      </c>
      <c r="AF127" s="146">
        <v>12752260</v>
      </c>
      <c r="AG127" s="147">
        <f t="shared" si="121"/>
        <v>2.1811154058531197E-2</v>
      </c>
      <c r="AH127" s="147">
        <f t="shared" si="75"/>
        <v>0.46470588235294119</v>
      </c>
      <c r="AI127" s="141">
        <f t="shared" si="76"/>
        <v>80710.506329113923</v>
      </c>
      <c r="AJ127" s="604"/>
      <c r="AK127" s="255" t="s">
        <v>135</v>
      </c>
      <c r="AL127" s="137">
        <v>208</v>
      </c>
      <c r="AM127" s="146">
        <v>111</v>
      </c>
      <c r="AN127" s="146">
        <v>10405390</v>
      </c>
      <c r="AO127" s="147">
        <f t="shared" si="122"/>
        <v>2.2759893377076072E-2</v>
      </c>
      <c r="AP127" s="147">
        <f t="shared" si="77"/>
        <v>0.53365384615384615</v>
      </c>
      <c r="AQ127" s="141">
        <f t="shared" si="78"/>
        <v>93742.252252252249</v>
      </c>
      <c r="AR127" s="604"/>
      <c r="AS127" s="255" t="s">
        <v>135</v>
      </c>
      <c r="AT127" s="137">
        <v>102</v>
      </c>
      <c r="AU127" s="146">
        <v>56</v>
      </c>
      <c r="AV127" s="146">
        <v>6884550</v>
      </c>
      <c r="AW127" s="147">
        <f t="shared" si="123"/>
        <v>2.2792022792022793E-2</v>
      </c>
      <c r="AX127" s="147">
        <f t="shared" si="79"/>
        <v>0.5490196078431373</v>
      </c>
      <c r="AY127" s="146">
        <f t="shared" si="80"/>
        <v>122938.39285714286</v>
      </c>
      <c r="AZ127" s="604"/>
      <c r="BA127" s="255" t="s">
        <v>135</v>
      </c>
      <c r="BB127" s="137">
        <v>48</v>
      </c>
      <c r="BC127" s="146">
        <v>21</v>
      </c>
      <c r="BD127" s="146">
        <v>2325450</v>
      </c>
      <c r="BE127" s="147">
        <f t="shared" si="124"/>
        <v>2.3333333333333334E-2</v>
      </c>
      <c r="BF127" s="147">
        <f t="shared" si="81"/>
        <v>0.4375</v>
      </c>
      <c r="BG127" s="173">
        <f t="shared" si="82"/>
        <v>110735.71428571429</v>
      </c>
      <c r="BH127" s="604"/>
      <c r="BI127" s="255" t="s">
        <v>135</v>
      </c>
      <c r="BJ127" s="137">
        <f t="shared" si="83"/>
        <v>1250</v>
      </c>
      <c r="BK127" s="146">
        <f t="shared" si="67"/>
        <v>629</v>
      </c>
      <c r="BL127" s="146">
        <f t="shared" si="68"/>
        <v>51264250</v>
      </c>
      <c r="BM127" s="147">
        <f t="shared" si="125"/>
        <v>2.7099220197320237E-2</v>
      </c>
      <c r="BN127" s="147">
        <f t="shared" si="84"/>
        <v>0.50319999999999998</v>
      </c>
      <c r="BO127" s="146">
        <f t="shared" si="85"/>
        <v>81501.192368839431</v>
      </c>
      <c r="BP127" s="204"/>
    </row>
    <row r="128" spans="2:68" s="82" customFormat="1">
      <c r="B128" s="614">
        <v>12</v>
      </c>
      <c r="C128" s="645" t="s">
        <v>83</v>
      </c>
      <c r="D128" s="618">
        <f>BS19</f>
        <v>36</v>
      </c>
      <c r="E128" s="252" t="s">
        <v>115</v>
      </c>
      <c r="F128" s="136">
        <v>17</v>
      </c>
      <c r="G128" s="144">
        <v>9</v>
      </c>
      <c r="H128" s="144">
        <v>542390</v>
      </c>
      <c r="I128" s="145">
        <f>IFERROR(G128/$D$128,"-")</f>
        <v>0.25</v>
      </c>
      <c r="J128" s="145">
        <f t="shared" si="69"/>
        <v>0.52941176470588236</v>
      </c>
      <c r="K128" s="172">
        <f t="shared" si="70"/>
        <v>60265.555555555555</v>
      </c>
      <c r="L128" s="618">
        <f>BT19</f>
        <v>91</v>
      </c>
      <c r="M128" s="252" t="s">
        <v>115</v>
      </c>
      <c r="N128" s="136">
        <v>51</v>
      </c>
      <c r="O128" s="144">
        <v>30</v>
      </c>
      <c r="P128" s="144">
        <v>3688740</v>
      </c>
      <c r="Q128" s="145">
        <f>IFERROR(O128/$L$128,"-")</f>
        <v>0.32967032967032966</v>
      </c>
      <c r="R128" s="145">
        <f t="shared" si="71"/>
        <v>0.58823529411764708</v>
      </c>
      <c r="S128" s="140">
        <f t="shared" si="72"/>
        <v>122958</v>
      </c>
      <c r="T128" s="618">
        <f>BU19</f>
        <v>3629</v>
      </c>
      <c r="U128" s="252" t="s">
        <v>115</v>
      </c>
      <c r="V128" s="136">
        <v>1677</v>
      </c>
      <c r="W128" s="144">
        <v>963</v>
      </c>
      <c r="X128" s="144">
        <v>74082900</v>
      </c>
      <c r="Y128" s="145">
        <f>IFERROR(W128/$T$128,"-")</f>
        <v>0.26536235877652248</v>
      </c>
      <c r="Z128" s="145">
        <f t="shared" si="73"/>
        <v>0.57423971377459748</v>
      </c>
      <c r="AA128" s="144">
        <f t="shared" si="74"/>
        <v>76929.283489096575</v>
      </c>
      <c r="AB128" s="618">
        <f>BV19</f>
        <v>3546</v>
      </c>
      <c r="AC128" s="252" t="s">
        <v>115</v>
      </c>
      <c r="AD128" s="136">
        <v>1754</v>
      </c>
      <c r="AE128" s="144">
        <v>1074</v>
      </c>
      <c r="AF128" s="144">
        <v>96343770</v>
      </c>
      <c r="AG128" s="145">
        <f>IFERROR(AE128/$AB$128,"-")</f>
        <v>0.30287648054145516</v>
      </c>
      <c r="AH128" s="145">
        <f t="shared" si="75"/>
        <v>0.61231470923603193</v>
      </c>
      <c r="AI128" s="140">
        <f t="shared" si="76"/>
        <v>89705.558659217873</v>
      </c>
      <c r="AJ128" s="618">
        <f>BW19</f>
        <v>2722</v>
      </c>
      <c r="AK128" s="252" t="s">
        <v>115</v>
      </c>
      <c r="AL128" s="136">
        <v>1315</v>
      </c>
      <c r="AM128" s="144">
        <v>736</v>
      </c>
      <c r="AN128" s="144">
        <v>61646200</v>
      </c>
      <c r="AO128" s="145">
        <f>IFERROR(AM128/$AJ$128,"-")</f>
        <v>0.27038941954445261</v>
      </c>
      <c r="AP128" s="145">
        <f t="shared" si="77"/>
        <v>0.55969581749049435</v>
      </c>
      <c r="AQ128" s="140">
        <f t="shared" si="78"/>
        <v>83758.423913043473</v>
      </c>
      <c r="AR128" s="618">
        <f>BX19</f>
        <v>1367</v>
      </c>
      <c r="AS128" s="252" t="s">
        <v>115</v>
      </c>
      <c r="AT128" s="136">
        <v>558</v>
      </c>
      <c r="AU128" s="144">
        <v>303</v>
      </c>
      <c r="AV128" s="144">
        <v>27929450</v>
      </c>
      <c r="AW128" s="145">
        <f>IFERROR(AU128/$AR$128,"-")</f>
        <v>0.22165325530358448</v>
      </c>
      <c r="AX128" s="145">
        <f t="shared" si="79"/>
        <v>0.543010752688172</v>
      </c>
      <c r="AY128" s="144">
        <f t="shared" si="80"/>
        <v>92176.40264026403</v>
      </c>
      <c r="AZ128" s="618">
        <f>BY19</f>
        <v>610</v>
      </c>
      <c r="BA128" s="252" t="s">
        <v>115</v>
      </c>
      <c r="BB128" s="136">
        <v>169</v>
      </c>
      <c r="BC128" s="144">
        <v>80</v>
      </c>
      <c r="BD128" s="144">
        <v>7853980</v>
      </c>
      <c r="BE128" s="145">
        <f>IFERROR(BC128/$AZ$128,"-")</f>
        <v>0.13114754098360656</v>
      </c>
      <c r="BF128" s="145">
        <f t="shared" si="81"/>
        <v>0.47337278106508873</v>
      </c>
      <c r="BG128" s="172">
        <f t="shared" si="82"/>
        <v>98174.75</v>
      </c>
      <c r="BH128" s="618">
        <f>BZ19</f>
        <v>12001</v>
      </c>
      <c r="BI128" s="252" t="s">
        <v>115</v>
      </c>
      <c r="BJ128" s="136">
        <f t="shared" si="83"/>
        <v>5541</v>
      </c>
      <c r="BK128" s="144">
        <f t="shared" si="67"/>
        <v>3195</v>
      </c>
      <c r="BL128" s="144">
        <f t="shared" si="68"/>
        <v>272087430</v>
      </c>
      <c r="BM128" s="145">
        <f>IFERROR(BK128/$BH$128,"-")</f>
        <v>0.26622781434880427</v>
      </c>
      <c r="BN128" s="145">
        <f t="shared" si="84"/>
        <v>0.57661072008662695</v>
      </c>
      <c r="BO128" s="144">
        <f t="shared" si="85"/>
        <v>85160.38497652582</v>
      </c>
      <c r="BP128" s="204"/>
    </row>
    <row r="129" spans="2:68" s="82" customFormat="1">
      <c r="B129" s="614"/>
      <c r="C129" s="645"/>
      <c r="D129" s="618"/>
      <c r="E129" s="253" t="s">
        <v>154</v>
      </c>
      <c r="F129" s="137">
        <v>15</v>
      </c>
      <c r="G129" s="146">
        <v>10</v>
      </c>
      <c r="H129" s="146">
        <v>674150</v>
      </c>
      <c r="I129" s="147">
        <f t="shared" ref="I129:I138" si="126">IFERROR(G129/$D$128,"-")</f>
        <v>0.27777777777777779</v>
      </c>
      <c r="J129" s="147">
        <f t="shared" si="69"/>
        <v>0.66666666666666663</v>
      </c>
      <c r="K129" s="173">
        <f t="shared" si="70"/>
        <v>67415</v>
      </c>
      <c r="L129" s="618"/>
      <c r="M129" s="253" t="s">
        <v>154</v>
      </c>
      <c r="N129" s="137">
        <v>41</v>
      </c>
      <c r="O129" s="146">
        <v>24</v>
      </c>
      <c r="P129" s="146">
        <v>3145140</v>
      </c>
      <c r="Q129" s="147">
        <f t="shared" ref="Q129:Q138" si="127">IFERROR(O129/$L$128,"-")</f>
        <v>0.26373626373626374</v>
      </c>
      <c r="R129" s="147">
        <f t="shared" si="71"/>
        <v>0.58536585365853655</v>
      </c>
      <c r="S129" s="141">
        <f t="shared" si="72"/>
        <v>131047.5</v>
      </c>
      <c r="T129" s="618"/>
      <c r="U129" s="253" t="s">
        <v>154</v>
      </c>
      <c r="V129" s="137">
        <v>1651</v>
      </c>
      <c r="W129" s="146">
        <v>993</v>
      </c>
      <c r="X129" s="146">
        <v>74954600</v>
      </c>
      <c r="Y129" s="147">
        <f t="shared" ref="Y129:Y138" si="128">IFERROR(W129/$T$128,"-")</f>
        <v>0.27362909892532378</v>
      </c>
      <c r="Z129" s="147">
        <f t="shared" si="73"/>
        <v>0.6014536644457904</v>
      </c>
      <c r="AA129" s="146">
        <f t="shared" si="74"/>
        <v>75482.98086606244</v>
      </c>
      <c r="AB129" s="618"/>
      <c r="AC129" s="253" t="s">
        <v>154</v>
      </c>
      <c r="AD129" s="137">
        <v>1639</v>
      </c>
      <c r="AE129" s="146">
        <v>1014</v>
      </c>
      <c r="AF129" s="146">
        <v>87781800</v>
      </c>
      <c r="AG129" s="147">
        <f t="shared" ref="AG129:AG138" si="129">IFERROR(AE129/$AB$128,"-")</f>
        <v>0.2859560067681895</v>
      </c>
      <c r="AH129" s="147">
        <f t="shared" si="75"/>
        <v>0.61866992068334348</v>
      </c>
      <c r="AI129" s="141">
        <f t="shared" si="76"/>
        <v>86569.8224852071</v>
      </c>
      <c r="AJ129" s="618"/>
      <c r="AK129" s="253" t="s">
        <v>154</v>
      </c>
      <c r="AL129" s="137">
        <v>1124</v>
      </c>
      <c r="AM129" s="146">
        <v>621</v>
      </c>
      <c r="AN129" s="146">
        <v>50548930</v>
      </c>
      <c r="AO129" s="147">
        <f t="shared" ref="AO129:AO138" si="130">IFERROR(AM129/$AJ$128,"-")</f>
        <v>0.22814107274063189</v>
      </c>
      <c r="AP129" s="147">
        <f t="shared" si="77"/>
        <v>0.552491103202847</v>
      </c>
      <c r="AQ129" s="141">
        <f t="shared" si="78"/>
        <v>81399.243156199678</v>
      </c>
      <c r="AR129" s="618"/>
      <c r="AS129" s="253" t="s">
        <v>154</v>
      </c>
      <c r="AT129" s="137">
        <v>389</v>
      </c>
      <c r="AU129" s="146">
        <v>197</v>
      </c>
      <c r="AV129" s="146">
        <v>16928920</v>
      </c>
      <c r="AW129" s="147">
        <f t="shared" ref="AW129:AW138" si="131">IFERROR(AU129/$AR$128,"-")</f>
        <v>0.14411119239209949</v>
      </c>
      <c r="AX129" s="147">
        <f t="shared" si="79"/>
        <v>0.50642673521850901</v>
      </c>
      <c r="AY129" s="146">
        <f t="shared" si="80"/>
        <v>85933.604060913713</v>
      </c>
      <c r="AZ129" s="618"/>
      <c r="BA129" s="253" t="s">
        <v>154</v>
      </c>
      <c r="BB129" s="137">
        <v>125</v>
      </c>
      <c r="BC129" s="146">
        <v>48</v>
      </c>
      <c r="BD129" s="146">
        <v>4261830</v>
      </c>
      <c r="BE129" s="147">
        <f t="shared" ref="BE129:BE138" si="132">IFERROR(BC129/$AZ$128,"-")</f>
        <v>7.8688524590163941E-2</v>
      </c>
      <c r="BF129" s="147">
        <f t="shared" si="81"/>
        <v>0.38400000000000001</v>
      </c>
      <c r="BG129" s="173">
        <f t="shared" si="82"/>
        <v>88788.125</v>
      </c>
      <c r="BH129" s="618"/>
      <c r="BI129" s="253" t="s">
        <v>154</v>
      </c>
      <c r="BJ129" s="137">
        <f t="shared" si="83"/>
        <v>4984</v>
      </c>
      <c r="BK129" s="146">
        <f t="shared" si="67"/>
        <v>2907</v>
      </c>
      <c r="BL129" s="146">
        <f t="shared" si="68"/>
        <v>238295370</v>
      </c>
      <c r="BM129" s="147">
        <f t="shared" ref="BM129:BM138" si="133">IFERROR(BK129/$BH$128,"-")</f>
        <v>0.24222981418215148</v>
      </c>
      <c r="BN129" s="147">
        <f t="shared" si="84"/>
        <v>0.5832664526484751</v>
      </c>
      <c r="BO129" s="146">
        <f t="shared" si="85"/>
        <v>81972.951496388036</v>
      </c>
      <c r="BP129" s="204"/>
    </row>
    <row r="130" spans="2:68" s="82" customFormat="1">
      <c r="B130" s="614"/>
      <c r="C130" s="645"/>
      <c r="D130" s="618"/>
      <c r="E130" s="254" t="s">
        <v>114</v>
      </c>
      <c r="F130" s="137">
        <v>21</v>
      </c>
      <c r="G130" s="146">
        <v>11</v>
      </c>
      <c r="H130" s="146">
        <v>426730</v>
      </c>
      <c r="I130" s="147">
        <f t="shared" si="126"/>
        <v>0.30555555555555558</v>
      </c>
      <c r="J130" s="147">
        <f t="shared" si="69"/>
        <v>0.52380952380952384</v>
      </c>
      <c r="K130" s="173">
        <f t="shared" si="70"/>
        <v>38793.63636363636</v>
      </c>
      <c r="L130" s="618"/>
      <c r="M130" s="254" t="s">
        <v>114</v>
      </c>
      <c r="N130" s="137">
        <v>58</v>
      </c>
      <c r="O130" s="146">
        <v>32</v>
      </c>
      <c r="P130" s="146">
        <v>4408990</v>
      </c>
      <c r="Q130" s="147">
        <f t="shared" si="127"/>
        <v>0.35164835164835168</v>
      </c>
      <c r="R130" s="147">
        <f t="shared" si="71"/>
        <v>0.55172413793103448</v>
      </c>
      <c r="S130" s="141">
        <f t="shared" si="72"/>
        <v>137780.9375</v>
      </c>
      <c r="T130" s="618"/>
      <c r="U130" s="254" t="s">
        <v>114</v>
      </c>
      <c r="V130" s="137">
        <v>2163</v>
      </c>
      <c r="W130" s="146">
        <v>1213</v>
      </c>
      <c r="X130" s="146">
        <v>94704970</v>
      </c>
      <c r="Y130" s="147">
        <f t="shared" si="128"/>
        <v>0.33425186001653345</v>
      </c>
      <c r="Z130" s="147">
        <f t="shared" si="73"/>
        <v>0.56079519186315308</v>
      </c>
      <c r="AA130" s="146">
        <f t="shared" si="74"/>
        <v>78074.995877988462</v>
      </c>
      <c r="AB130" s="618"/>
      <c r="AC130" s="254" t="s">
        <v>114</v>
      </c>
      <c r="AD130" s="137">
        <v>2307</v>
      </c>
      <c r="AE130" s="146">
        <v>1379</v>
      </c>
      <c r="AF130" s="146">
        <v>120333810</v>
      </c>
      <c r="AG130" s="147">
        <f t="shared" si="129"/>
        <v>0.3888888888888889</v>
      </c>
      <c r="AH130" s="147">
        <f t="shared" si="75"/>
        <v>0.59774599046380583</v>
      </c>
      <c r="AI130" s="141">
        <f t="shared" si="76"/>
        <v>87261.646120377089</v>
      </c>
      <c r="AJ130" s="618"/>
      <c r="AK130" s="254" t="s">
        <v>114</v>
      </c>
      <c r="AL130" s="137">
        <v>1799</v>
      </c>
      <c r="AM130" s="146">
        <v>982</v>
      </c>
      <c r="AN130" s="146">
        <v>83006620</v>
      </c>
      <c r="AO130" s="147">
        <f t="shared" si="130"/>
        <v>0.36076414401175605</v>
      </c>
      <c r="AP130" s="147">
        <f t="shared" si="77"/>
        <v>0.54585881045025009</v>
      </c>
      <c r="AQ130" s="141">
        <f t="shared" si="78"/>
        <v>84528.126272912428</v>
      </c>
      <c r="AR130" s="618"/>
      <c r="AS130" s="254" t="s">
        <v>114</v>
      </c>
      <c r="AT130" s="137">
        <v>871</v>
      </c>
      <c r="AU130" s="146">
        <v>437</v>
      </c>
      <c r="AV130" s="146">
        <v>40696080</v>
      </c>
      <c r="AW130" s="147">
        <f t="shared" si="131"/>
        <v>0.31967812728602779</v>
      </c>
      <c r="AX130" s="147">
        <f t="shared" si="79"/>
        <v>0.50172215843857637</v>
      </c>
      <c r="AY130" s="146">
        <f t="shared" si="80"/>
        <v>93126.041189931348</v>
      </c>
      <c r="AZ130" s="618"/>
      <c r="BA130" s="254" t="s">
        <v>114</v>
      </c>
      <c r="BB130" s="137">
        <v>309</v>
      </c>
      <c r="BC130" s="146">
        <v>130</v>
      </c>
      <c r="BD130" s="146">
        <v>12709940</v>
      </c>
      <c r="BE130" s="147">
        <f t="shared" si="132"/>
        <v>0.21311475409836064</v>
      </c>
      <c r="BF130" s="147">
        <f t="shared" si="81"/>
        <v>0.42071197411003236</v>
      </c>
      <c r="BG130" s="173">
        <f t="shared" si="82"/>
        <v>97768.769230769234</v>
      </c>
      <c r="BH130" s="618"/>
      <c r="BI130" s="254" t="s">
        <v>114</v>
      </c>
      <c r="BJ130" s="137">
        <f t="shared" si="83"/>
        <v>7528</v>
      </c>
      <c r="BK130" s="146">
        <f t="shared" si="67"/>
        <v>4184</v>
      </c>
      <c r="BL130" s="146">
        <f t="shared" si="68"/>
        <v>356287140</v>
      </c>
      <c r="BM130" s="147">
        <f t="shared" si="133"/>
        <v>0.34863761353220563</v>
      </c>
      <c r="BN130" s="147">
        <f t="shared" si="84"/>
        <v>0.55579171094580238</v>
      </c>
      <c r="BO130" s="146">
        <f t="shared" si="85"/>
        <v>85154.670172084123</v>
      </c>
      <c r="BP130" s="204"/>
    </row>
    <row r="131" spans="2:68" s="82" customFormat="1">
      <c r="B131" s="614"/>
      <c r="C131" s="645"/>
      <c r="D131" s="618"/>
      <c r="E131" s="254" t="s">
        <v>123</v>
      </c>
      <c r="F131" s="137">
        <v>8</v>
      </c>
      <c r="G131" s="146">
        <v>2</v>
      </c>
      <c r="H131" s="146">
        <v>143800</v>
      </c>
      <c r="I131" s="147">
        <f t="shared" si="126"/>
        <v>5.5555555555555552E-2</v>
      </c>
      <c r="J131" s="147">
        <f t="shared" si="69"/>
        <v>0.25</v>
      </c>
      <c r="K131" s="173">
        <f t="shared" si="70"/>
        <v>71900</v>
      </c>
      <c r="L131" s="618"/>
      <c r="M131" s="254" t="s">
        <v>123</v>
      </c>
      <c r="N131" s="137">
        <v>31</v>
      </c>
      <c r="O131" s="146">
        <v>17</v>
      </c>
      <c r="P131" s="146">
        <v>2674090</v>
      </c>
      <c r="Q131" s="147">
        <f t="shared" si="127"/>
        <v>0.18681318681318682</v>
      </c>
      <c r="R131" s="147">
        <f t="shared" si="71"/>
        <v>0.54838709677419351</v>
      </c>
      <c r="S131" s="141">
        <f t="shared" si="72"/>
        <v>157299.41176470587</v>
      </c>
      <c r="T131" s="618"/>
      <c r="U131" s="254" t="s">
        <v>123</v>
      </c>
      <c r="V131" s="137">
        <v>701</v>
      </c>
      <c r="W131" s="146">
        <v>400</v>
      </c>
      <c r="X131" s="146">
        <v>31428000</v>
      </c>
      <c r="Y131" s="147">
        <f t="shared" si="128"/>
        <v>0.11022320198401764</v>
      </c>
      <c r="Z131" s="147">
        <f t="shared" si="73"/>
        <v>0.57061340941512129</v>
      </c>
      <c r="AA131" s="146">
        <f t="shared" si="74"/>
        <v>78570</v>
      </c>
      <c r="AB131" s="618"/>
      <c r="AC131" s="254" t="s">
        <v>123</v>
      </c>
      <c r="AD131" s="137">
        <v>885</v>
      </c>
      <c r="AE131" s="146">
        <v>518</v>
      </c>
      <c r="AF131" s="146">
        <v>46611010</v>
      </c>
      <c r="AG131" s="147">
        <f t="shared" si="129"/>
        <v>0.1460800902425268</v>
      </c>
      <c r="AH131" s="147">
        <f t="shared" si="75"/>
        <v>0.58531073446327686</v>
      </c>
      <c r="AI131" s="141">
        <f t="shared" si="76"/>
        <v>89982.644787644793</v>
      </c>
      <c r="AJ131" s="618"/>
      <c r="AK131" s="254" t="s">
        <v>123</v>
      </c>
      <c r="AL131" s="137">
        <v>725</v>
      </c>
      <c r="AM131" s="146">
        <v>402</v>
      </c>
      <c r="AN131" s="146">
        <v>33776170</v>
      </c>
      <c r="AO131" s="147">
        <f t="shared" si="130"/>
        <v>0.14768552534900808</v>
      </c>
      <c r="AP131" s="147">
        <f t="shared" si="77"/>
        <v>0.55448275862068963</v>
      </c>
      <c r="AQ131" s="141">
        <f t="shared" si="78"/>
        <v>84020.323383084571</v>
      </c>
      <c r="AR131" s="618"/>
      <c r="AS131" s="254" t="s">
        <v>123</v>
      </c>
      <c r="AT131" s="137">
        <v>375</v>
      </c>
      <c r="AU131" s="146">
        <v>205</v>
      </c>
      <c r="AV131" s="146">
        <v>16290300</v>
      </c>
      <c r="AW131" s="147">
        <f t="shared" si="131"/>
        <v>0.14996342355523043</v>
      </c>
      <c r="AX131" s="147">
        <f t="shared" si="79"/>
        <v>0.54666666666666663</v>
      </c>
      <c r="AY131" s="146">
        <f t="shared" si="80"/>
        <v>79464.878048780491</v>
      </c>
      <c r="AZ131" s="618"/>
      <c r="BA131" s="254" t="s">
        <v>123</v>
      </c>
      <c r="BB131" s="137">
        <v>126</v>
      </c>
      <c r="BC131" s="146">
        <v>51</v>
      </c>
      <c r="BD131" s="146">
        <v>4906990</v>
      </c>
      <c r="BE131" s="147">
        <f t="shared" si="132"/>
        <v>8.3606557377049182E-2</v>
      </c>
      <c r="BF131" s="147">
        <f t="shared" si="81"/>
        <v>0.40476190476190477</v>
      </c>
      <c r="BG131" s="173">
        <f t="shared" si="82"/>
        <v>96215.490196078434</v>
      </c>
      <c r="BH131" s="618"/>
      <c r="BI131" s="254" t="s">
        <v>123</v>
      </c>
      <c r="BJ131" s="137">
        <f t="shared" si="83"/>
        <v>2851</v>
      </c>
      <c r="BK131" s="146">
        <f t="shared" si="67"/>
        <v>1595</v>
      </c>
      <c r="BL131" s="146">
        <f t="shared" si="68"/>
        <v>135830360</v>
      </c>
      <c r="BM131" s="147">
        <f t="shared" si="133"/>
        <v>0.13290559120073328</v>
      </c>
      <c r="BN131" s="147">
        <f t="shared" si="84"/>
        <v>0.55945282357067694</v>
      </c>
      <c r="BO131" s="146">
        <f t="shared" si="85"/>
        <v>85160.100313479619</v>
      </c>
      <c r="BP131" s="204"/>
    </row>
    <row r="132" spans="2:68" s="82" customFormat="1">
      <c r="B132" s="614"/>
      <c r="C132" s="645"/>
      <c r="D132" s="618"/>
      <c r="E132" s="254" t="s">
        <v>137</v>
      </c>
      <c r="F132" s="137">
        <v>10</v>
      </c>
      <c r="G132" s="146">
        <v>5</v>
      </c>
      <c r="H132" s="146">
        <v>257570</v>
      </c>
      <c r="I132" s="147">
        <f t="shared" si="126"/>
        <v>0.1388888888888889</v>
      </c>
      <c r="J132" s="147">
        <f t="shared" si="69"/>
        <v>0.5</v>
      </c>
      <c r="K132" s="173">
        <f t="shared" si="70"/>
        <v>51514</v>
      </c>
      <c r="L132" s="618"/>
      <c r="M132" s="254" t="s">
        <v>137</v>
      </c>
      <c r="N132" s="137">
        <v>34</v>
      </c>
      <c r="O132" s="146">
        <v>19</v>
      </c>
      <c r="P132" s="146">
        <v>2156840</v>
      </c>
      <c r="Q132" s="147">
        <f t="shared" si="127"/>
        <v>0.2087912087912088</v>
      </c>
      <c r="R132" s="147">
        <f t="shared" si="71"/>
        <v>0.55882352941176472</v>
      </c>
      <c r="S132" s="141">
        <f t="shared" si="72"/>
        <v>113517.89473684211</v>
      </c>
      <c r="T132" s="618"/>
      <c r="U132" s="254" t="s">
        <v>137</v>
      </c>
      <c r="V132" s="137">
        <v>948</v>
      </c>
      <c r="W132" s="146">
        <v>572</v>
      </c>
      <c r="X132" s="146">
        <v>48080160</v>
      </c>
      <c r="Y132" s="147">
        <f t="shared" si="128"/>
        <v>0.15761917883714521</v>
      </c>
      <c r="Z132" s="147">
        <f t="shared" si="73"/>
        <v>0.6033755274261603</v>
      </c>
      <c r="AA132" s="146">
        <f t="shared" si="74"/>
        <v>84056.223776223778</v>
      </c>
      <c r="AB132" s="618"/>
      <c r="AC132" s="254" t="s">
        <v>137</v>
      </c>
      <c r="AD132" s="137">
        <v>1111</v>
      </c>
      <c r="AE132" s="146">
        <v>686</v>
      </c>
      <c r="AF132" s="146">
        <v>61226430</v>
      </c>
      <c r="AG132" s="147">
        <f t="shared" si="129"/>
        <v>0.19345741680767062</v>
      </c>
      <c r="AH132" s="147">
        <f t="shared" si="75"/>
        <v>0.61746174617461747</v>
      </c>
      <c r="AI132" s="141">
        <f t="shared" si="76"/>
        <v>89251.355685131202</v>
      </c>
      <c r="AJ132" s="618"/>
      <c r="AK132" s="254" t="s">
        <v>137</v>
      </c>
      <c r="AL132" s="137">
        <v>911</v>
      </c>
      <c r="AM132" s="146">
        <v>525</v>
      </c>
      <c r="AN132" s="146">
        <v>47699100</v>
      </c>
      <c r="AO132" s="147">
        <f t="shared" si="130"/>
        <v>0.1928728875826598</v>
      </c>
      <c r="AP132" s="147">
        <f t="shared" si="77"/>
        <v>0.5762897914379802</v>
      </c>
      <c r="AQ132" s="141">
        <f t="shared" si="78"/>
        <v>90855.428571428565</v>
      </c>
      <c r="AR132" s="618"/>
      <c r="AS132" s="254" t="s">
        <v>137</v>
      </c>
      <c r="AT132" s="137">
        <v>429</v>
      </c>
      <c r="AU132" s="146">
        <v>230</v>
      </c>
      <c r="AV132" s="146">
        <v>20774070</v>
      </c>
      <c r="AW132" s="147">
        <f t="shared" si="131"/>
        <v>0.16825164594001463</v>
      </c>
      <c r="AX132" s="147">
        <f t="shared" si="79"/>
        <v>0.53613053613053618</v>
      </c>
      <c r="AY132" s="146">
        <f t="shared" si="80"/>
        <v>90322.043478260865</v>
      </c>
      <c r="AZ132" s="618"/>
      <c r="BA132" s="254" t="s">
        <v>137</v>
      </c>
      <c r="BB132" s="137">
        <v>141</v>
      </c>
      <c r="BC132" s="146">
        <v>71</v>
      </c>
      <c r="BD132" s="146">
        <v>6444030</v>
      </c>
      <c r="BE132" s="147">
        <f t="shared" si="132"/>
        <v>0.11639344262295082</v>
      </c>
      <c r="BF132" s="147">
        <f t="shared" si="81"/>
        <v>0.50354609929078009</v>
      </c>
      <c r="BG132" s="173">
        <f t="shared" si="82"/>
        <v>90760.985915492958</v>
      </c>
      <c r="BH132" s="618"/>
      <c r="BI132" s="254" t="s">
        <v>137</v>
      </c>
      <c r="BJ132" s="137">
        <f t="shared" si="83"/>
        <v>3584</v>
      </c>
      <c r="BK132" s="146">
        <f t="shared" si="67"/>
        <v>2108</v>
      </c>
      <c r="BL132" s="146">
        <f t="shared" si="68"/>
        <v>186638200</v>
      </c>
      <c r="BM132" s="147">
        <f t="shared" si="133"/>
        <v>0.17565202899758353</v>
      </c>
      <c r="BN132" s="147">
        <f t="shared" si="84"/>
        <v>0.5881696428571429</v>
      </c>
      <c r="BO132" s="146">
        <f t="shared" si="85"/>
        <v>88538.045540796971</v>
      </c>
      <c r="BP132" s="204"/>
    </row>
    <row r="133" spans="2:68" s="82" customFormat="1">
      <c r="B133" s="614"/>
      <c r="C133" s="645"/>
      <c r="D133" s="618"/>
      <c r="E133" s="254" t="s">
        <v>138</v>
      </c>
      <c r="F133" s="137">
        <v>3</v>
      </c>
      <c r="G133" s="146">
        <v>0</v>
      </c>
      <c r="H133" s="146">
        <v>0</v>
      </c>
      <c r="I133" s="147">
        <f t="shared" si="126"/>
        <v>0</v>
      </c>
      <c r="J133" s="147">
        <f t="shared" si="69"/>
        <v>0</v>
      </c>
      <c r="K133" s="173" t="str">
        <f t="shared" si="70"/>
        <v>-</v>
      </c>
      <c r="L133" s="618"/>
      <c r="M133" s="254" t="s">
        <v>138</v>
      </c>
      <c r="N133" s="137">
        <v>20</v>
      </c>
      <c r="O133" s="146">
        <v>14</v>
      </c>
      <c r="P133" s="146">
        <v>2693210</v>
      </c>
      <c r="Q133" s="147">
        <f t="shared" si="127"/>
        <v>0.15384615384615385</v>
      </c>
      <c r="R133" s="147">
        <f t="shared" si="71"/>
        <v>0.7</v>
      </c>
      <c r="S133" s="141">
        <f t="shared" si="72"/>
        <v>192372.14285714287</v>
      </c>
      <c r="T133" s="618"/>
      <c r="U133" s="254" t="s">
        <v>138</v>
      </c>
      <c r="V133" s="137">
        <v>329</v>
      </c>
      <c r="W133" s="146">
        <v>197</v>
      </c>
      <c r="X133" s="146">
        <v>16265870</v>
      </c>
      <c r="Y133" s="147">
        <f t="shared" si="128"/>
        <v>5.4284926977128688E-2</v>
      </c>
      <c r="Z133" s="147">
        <f t="shared" si="73"/>
        <v>0.59878419452887544</v>
      </c>
      <c r="AA133" s="146">
        <f t="shared" si="74"/>
        <v>82567.868020304566</v>
      </c>
      <c r="AB133" s="618"/>
      <c r="AC133" s="254" t="s">
        <v>138</v>
      </c>
      <c r="AD133" s="137">
        <v>415</v>
      </c>
      <c r="AE133" s="146">
        <v>276</v>
      </c>
      <c r="AF133" s="146">
        <v>24780980</v>
      </c>
      <c r="AG133" s="147">
        <f t="shared" si="129"/>
        <v>7.7834179357021999E-2</v>
      </c>
      <c r="AH133" s="147">
        <f t="shared" si="75"/>
        <v>0.66506024096385541</v>
      </c>
      <c r="AI133" s="141">
        <f t="shared" si="76"/>
        <v>89786.159420289856</v>
      </c>
      <c r="AJ133" s="618"/>
      <c r="AK133" s="254" t="s">
        <v>138</v>
      </c>
      <c r="AL133" s="137">
        <v>286</v>
      </c>
      <c r="AM133" s="146">
        <v>169</v>
      </c>
      <c r="AN133" s="146">
        <v>13364250</v>
      </c>
      <c r="AO133" s="147">
        <f t="shared" si="130"/>
        <v>6.2086700955180013E-2</v>
      </c>
      <c r="AP133" s="147">
        <f t="shared" si="77"/>
        <v>0.59090909090909094</v>
      </c>
      <c r="AQ133" s="141">
        <f t="shared" si="78"/>
        <v>79078.402366863898</v>
      </c>
      <c r="AR133" s="618"/>
      <c r="AS133" s="254" t="s">
        <v>138</v>
      </c>
      <c r="AT133" s="137">
        <v>113</v>
      </c>
      <c r="AU133" s="146">
        <v>58</v>
      </c>
      <c r="AV133" s="146">
        <v>5298470</v>
      </c>
      <c r="AW133" s="147">
        <f t="shared" si="131"/>
        <v>4.242867593269934E-2</v>
      </c>
      <c r="AX133" s="147">
        <f t="shared" si="79"/>
        <v>0.51327433628318586</v>
      </c>
      <c r="AY133" s="146">
        <f t="shared" si="80"/>
        <v>91352.931034482754</v>
      </c>
      <c r="AZ133" s="618"/>
      <c r="BA133" s="254" t="s">
        <v>138</v>
      </c>
      <c r="BB133" s="137">
        <v>34</v>
      </c>
      <c r="BC133" s="146">
        <v>16</v>
      </c>
      <c r="BD133" s="146">
        <v>1486350</v>
      </c>
      <c r="BE133" s="147">
        <f t="shared" si="132"/>
        <v>2.6229508196721311E-2</v>
      </c>
      <c r="BF133" s="147">
        <f t="shared" si="81"/>
        <v>0.47058823529411764</v>
      </c>
      <c r="BG133" s="173">
        <f t="shared" si="82"/>
        <v>92896.875</v>
      </c>
      <c r="BH133" s="618"/>
      <c r="BI133" s="254" t="s">
        <v>138</v>
      </c>
      <c r="BJ133" s="137">
        <f t="shared" si="83"/>
        <v>1200</v>
      </c>
      <c r="BK133" s="146">
        <f t="shared" si="67"/>
        <v>730</v>
      </c>
      <c r="BL133" s="146">
        <f t="shared" si="68"/>
        <v>63889130</v>
      </c>
      <c r="BM133" s="147">
        <f t="shared" si="133"/>
        <v>6.082826431130739E-2</v>
      </c>
      <c r="BN133" s="147">
        <f t="shared" si="84"/>
        <v>0.60833333333333328</v>
      </c>
      <c r="BO133" s="146">
        <f t="shared" si="85"/>
        <v>87519.356164383556</v>
      </c>
      <c r="BP133" s="204"/>
    </row>
    <row r="134" spans="2:68" s="82" customFormat="1">
      <c r="B134" s="614"/>
      <c r="C134" s="645"/>
      <c r="D134" s="618"/>
      <c r="E134" s="254" t="s">
        <v>139</v>
      </c>
      <c r="F134" s="137">
        <v>7</v>
      </c>
      <c r="G134" s="146">
        <v>4</v>
      </c>
      <c r="H134" s="146">
        <v>169040</v>
      </c>
      <c r="I134" s="147">
        <f t="shared" si="126"/>
        <v>0.1111111111111111</v>
      </c>
      <c r="J134" s="147">
        <f t="shared" si="69"/>
        <v>0.5714285714285714</v>
      </c>
      <c r="K134" s="173">
        <f t="shared" si="70"/>
        <v>42260</v>
      </c>
      <c r="L134" s="618"/>
      <c r="M134" s="254" t="s">
        <v>139</v>
      </c>
      <c r="N134" s="137">
        <v>16</v>
      </c>
      <c r="O134" s="146">
        <v>9</v>
      </c>
      <c r="P134" s="146">
        <v>1032070</v>
      </c>
      <c r="Q134" s="147">
        <f t="shared" si="127"/>
        <v>9.8901098901098897E-2</v>
      </c>
      <c r="R134" s="147">
        <f t="shared" si="71"/>
        <v>0.5625</v>
      </c>
      <c r="S134" s="141">
        <f t="shared" si="72"/>
        <v>114674.44444444444</v>
      </c>
      <c r="T134" s="618"/>
      <c r="U134" s="254" t="s">
        <v>139</v>
      </c>
      <c r="V134" s="137">
        <v>234</v>
      </c>
      <c r="W134" s="146">
        <v>133</v>
      </c>
      <c r="X134" s="146">
        <v>10119060</v>
      </c>
      <c r="Y134" s="147">
        <f t="shared" si="128"/>
        <v>3.6649214659685861E-2</v>
      </c>
      <c r="Z134" s="147">
        <f t="shared" si="73"/>
        <v>0.56837606837606836</v>
      </c>
      <c r="AA134" s="146">
        <f t="shared" si="74"/>
        <v>76083.15789473684</v>
      </c>
      <c r="AB134" s="618"/>
      <c r="AC134" s="254" t="s">
        <v>139</v>
      </c>
      <c r="AD134" s="137">
        <v>291</v>
      </c>
      <c r="AE134" s="146">
        <v>173</v>
      </c>
      <c r="AF134" s="146">
        <v>16337210</v>
      </c>
      <c r="AG134" s="147">
        <f t="shared" si="129"/>
        <v>4.8787366046249295E-2</v>
      </c>
      <c r="AH134" s="147">
        <f t="shared" si="75"/>
        <v>0.59450171821305842</v>
      </c>
      <c r="AI134" s="141">
        <f t="shared" si="76"/>
        <v>94434.739884393057</v>
      </c>
      <c r="AJ134" s="618"/>
      <c r="AK134" s="254" t="s">
        <v>139</v>
      </c>
      <c r="AL134" s="137">
        <v>331</v>
      </c>
      <c r="AM134" s="146">
        <v>175</v>
      </c>
      <c r="AN134" s="146">
        <v>14260880</v>
      </c>
      <c r="AO134" s="147">
        <f t="shared" si="130"/>
        <v>6.4290962527553272E-2</v>
      </c>
      <c r="AP134" s="147">
        <f t="shared" si="77"/>
        <v>0.52870090634441091</v>
      </c>
      <c r="AQ134" s="141">
        <f t="shared" si="78"/>
        <v>81490.742857142861</v>
      </c>
      <c r="AR134" s="618"/>
      <c r="AS134" s="254" t="s">
        <v>139</v>
      </c>
      <c r="AT134" s="137">
        <v>152</v>
      </c>
      <c r="AU134" s="146">
        <v>82</v>
      </c>
      <c r="AV134" s="146">
        <v>6322540</v>
      </c>
      <c r="AW134" s="147">
        <f t="shared" si="131"/>
        <v>5.998536942209217E-2</v>
      </c>
      <c r="AX134" s="147">
        <f t="shared" si="79"/>
        <v>0.53947368421052633</v>
      </c>
      <c r="AY134" s="146">
        <f t="shared" si="80"/>
        <v>77104.14634146342</v>
      </c>
      <c r="AZ134" s="618"/>
      <c r="BA134" s="254" t="s">
        <v>139</v>
      </c>
      <c r="BB134" s="137">
        <v>91</v>
      </c>
      <c r="BC134" s="146">
        <v>37</v>
      </c>
      <c r="BD134" s="146">
        <v>3664040</v>
      </c>
      <c r="BE134" s="147">
        <f t="shared" si="132"/>
        <v>6.0655737704918035E-2</v>
      </c>
      <c r="BF134" s="147">
        <f t="shared" si="81"/>
        <v>0.40659340659340659</v>
      </c>
      <c r="BG134" s="173">
        <f t="shared" si="82"/>
        <v>99028.108108108107</v>
      </c>
      <c r="BH134" s="618"/>
      <c r="BI134" s="254" t="s">
        <v>139</v>
      </c>
      <c r="BJ134" s="137">
        <f t="shared" si="83"/>
        <v>1122</v>
      </c>
      <c r="BK134" s="146">
        <f t="shared" si="67"/>
        <v>613</v>
      </c>
      <c r="BL134" s="146">
        <f t="shared" si="68"/>
        <v>51904840</v>
      </c>
      <c r="BM134" s="147">
        <f t="shared" si="133"/>
        <v>5.10790767436047E-2</v>
      </c>
      <c r="BN134" s="147">
        <f t="shared" si="84"/>
        <v>0.54634581105169344</v>
      </c>
      <c r="BO134" s="146">
        <f t="shared" si="85"/>
        <v>84673.474714518758</v>
      </c>
      <c r="BP134" s="204"/>
    </row>
    <row r="135" spans="2:68" s="82" customFormat="1">
      <c r="B135" s="614"/>
      <c r="C135" s="645"/>
      <c r="D135" s="618"/>
      <c r="E135" s="254" t="s">
        <v>140</v>
      </c>
      <c r="F135" s="137">
        <v>5</v>
      </c>
      <c r="G135" s="146">
        <v>4</v>
      </c>
      <c r="H135" s="146">
        <v>642210</v>
      </c>
      <c r="I135" s="147">
        <f t="shared" si="126"/>
        <v>0.1111111111111111</v>
      </c>
      <c r="J135" s="147">
        <f t="shared" si="69"/>
        <v>0.8</v>
      </c>
      <c r="K135" s="173">
        <f t="shared" si="70"/>
        <v>160552.5</v>
      </c>
      <c r="L135" s="618"/>
      <c r="M135" s="254" t="s">
        <v>140</v>
      </c>
      <c r="N135" s="137">
        <v>8</v>
      </c>
      <c r="O135" s="146">
        <v>5</v>
      </c>
      <c r="P135" s="146">
        <v>281910</v>
      </c>
      <c r="Q135" s="147">
        <f t="shared" si="127"/>
        <v>5.4945054945054944E-2</v>
      </c>
      <c r="R135" s="147">
        <f t="shared" si="71"/>
        <v>0.625</v>
      </c>
      <c r="S135" s="141">
        <f t="shared" si="72"/>
        <v>56382</v>
      </c>
      <c r="T135" s="618"/>
      <c r="U135" s="254" t="s">
        <v>140</v>
      </c>
      <c r="V135" s="137">
        <v>194</v>
      </c>
      <c r="W135" s="146">
        <v>124</v>
      </c>
      <c r="X135" s="146">
        <v>9618400</v>
      </c>
      <c r="Y135" s="147">
        <f t="shared" si="128"/>
        <v>3.4169192615045467E-2</v>
      </c>
      <c r="Z135" s="147">
        <f t="shared" si="73"/>
        <v>0.63917525773195871</v>
      </c>
      <c r="AA135" s="146">
        <f t="shared" si="74"/>
        <v>77567.741935483864</v>
      </c>
      <c r="AB135" s="618"/>
      <c r="AC135" s="254" t="s">
        <v>140</v>
      </c>
      <c r="AD135" s="137">
        <v>227</v>
      </c>
      <c r="AE135" s="146">
        <v>154</v>
      </c>
      <c r="AF135" s="146">
        <v>16314470</v>
      </c>
      <c r="AG135" s="147">
        <f t="shared" si="129"/>
        <v>4.3429216018048507E-2</v>
      </c>
      <c r="AH135" s="147">
        <f t="shared" si="75"/>
        <v>0.67841409691629961</v>
      </c>
      <c r="AI135" s="141">
        <f t="shared" si="76"/>
        <v>105938.11688311688</v>
      </c>
      <c r="AJ135" s="618"/>
      <c r="AK135" s="254" t="s">
        <v>140</v>
      </c>
      <c r="AL135" s="137">
        <v>206</v>
      </c>
      <c r="AM135" s="146">
        <v>135</v>
      </c>
      <c r="AN135" s="146">
        <v>12903900</v>
      </c>
      <c r="AO135" s="147">
        <f t="shared" si="130"/>
        <v>4.9595885378398236E-2</v>
      </c>
      <c r="AP135" s="147">
        <f t="shared" si="77"/>
        <v>0.65533980582524276</v>
      </c>
      <c r="AQ135" s="141">
        <f t="shared" si="78"/>
        <v>95584.444444444438</v>
      </c>
      <c r="AR135" s="618"/>
      <c r="AS135" s="254" t="s">
        <v>140</v>
      </c>
      <c r="AT135" s="137">
        <v>90</v>
      </c>
      <c r="AU135" s="146">
        <v>49</v>
      </c>
      <c r="AV135" s="146">
        <v>4122980</v>
      </c>
      <c r="AW135" s="147">
        <f t="shared" si="131"/>
        <v>3.5844915874177027E-2</v>
      </c>
      <c r="AX135" s="147">
        <f t="shared" si="79"/>
        <v>0.5444444444444444</v>
      </c>
      <c r="AY135" s="146">
        <f t="shared" si="80"/>
        <v>84142.448979591834</v>
      </c>
      <c r="AZ135" s="618"/>
      <c r="BA135" s="254" t="s">
        <v>140</v>
      </c>
      <c r="BB135" s="137">
        <v>31</v>
      </c>
      <c r="BC135" s="146">
        <v>19</v>
      </c>
      <c r="BD135" s="146">
        <v>2344160</v>
      </c>
      <c r="BE135" s="147">
        <f t="shared" si="132"/>
        <v>3.1147540983606559E-2</v>
      </c>
      <c r="BF135" s="147">
        <f t="shared" si="81"/>
        <v>0.61290322580645162</v>
      </c>
      <c r="BG135" s="173">
        <f t="shared" si="82"/>
        <v>123376.84210526316</v>
      </c>
      <c r="BH135" s="618"/>
      <c r="BI135" s="254" t="s">
        <v>140</v>
      </c>
      <c r="BJ135" s="137">
        <f t="shared" si="83"/>
        <v>761</v>
      </c>
      <c r="BK135" s="146">
        <f t="shared" ref="BK135:BK198" si="134">SUM(G135,O135,W135,AE135,AM135,AU135,BC135)</f>
        <v>490</v>
      </c>
      <c r="BL135" s="146">
        <f t="shared" ref="BL135:BL198" si="135">SUM(H135,P135,X135,AF135,AN135,AV135,BD135)</f>
        <v>46228030</v>
      </c>
      <c r="BM135" s="147">
        <f t="shared" si="133"/>
        <v>4.0829930839096744E-2</v>
      </c>
      <c r="BN135" s="147">
        <f t="shared" si="84"/>
        <v>0.64388961892247043</v>
      </c>
      <c r="BO135" s="146">
        <f t="shared" si="85"/>
        <v>94342.918367346938</v>
      </c>
      <c r="BP135" s="204"/>
    </row>
    <row r="136" spans="2:68" s="82" customFormat="1">
      <c r="B136" s="614"/>
      <c r="C136" s="645"/>
      <c r="D136" s="618"/>
      <c r="E136" s="254" t="s">
        <v>141</v>
      </c>
      <c r="F136" s="137">
        <v>21</v>
      </c>
      <c r="G136" s="146">
        <v>10</v>
      </c>
      <c r="H136" s="146">
        <v>411260</v>
      </c>
      <c r="I136" s="147">
        <f t="shared" si="126"/>
        <v>0.27777777777777779</v>
      </c>
      <c r="J136" s="147">
        <f t="shared" ref="J136:J199" si="136">IFERROR(G136/F136,"-")</f>
        <v>0.47619047619047616</v>
      </c>
      <c r="K136" s="173">
        <f t="shared" ref="K136:K199" si="137">IFERROR(H136/G136,"-")</f>
        <v>41126</v>
      </c>
      <c r="L136" s="618"/>
      <c r="M136" s="254" t="s">
        <v>141</v>
      </c>
      <c r="N136" s="137">
        <v>34</v>
      </c>
      <c r="O136" s="146">
        <v>21</v>
      </c>
      <c r="P136" s="146">
        <v>2220920</v>
      </c>
      <c r="Q136" s="147">
        <f t="shared" si="127"/>
        <v>0.23076923076923078</v>
      </c>
      <c r="R136" s="147">
        <f t="shared" ref="R136:R199" si="138">IFERROR(O136/N136,"-")</f>
        <v>0.61764705882352944</v>
      </c>
      <c r="S136" s="141">
        <f t="shared" ref="S136:S199" si="139">IFERROR(P136/O136,"-")</f>
        <v>105758.09523809524</v>
      </c>
      <c r="T136" s="618"/>
      <c r="U136" s="254" t="s">
        <v>141</v>
      </c>
      <c r="V136" s="137">
        <v>1506</v>
      </c>
      <c r="W136" s="146">
        <v>912</v>
      </c>
      <c r="X136" s="146">
        <v>70665470</v>
      </c>
      <c r="Y136" s="147">
        <f t="shared" si="128"/>
        <v>0.2513089005235602</v>
      </c>
      <c r="Z136" s="147">
        <f t="shared" ref="Z136:Z199" si="140">IFERROR(W136/V136,"-")</f>
        <v>0.60557768924302791</v>
      </c>
      <c r="AA136" s="146">
        <f t="shared" ref="AA136:AA199" si="141">IFERROR(X136/W136,"-")</f>
        <v>77484.067982456138</v>
      </c>
      <c r="AB136" s="618"/>
      <c r="AC136" s="254" t="s">
        <v>141</v>
      </c>
      <c r="AD136" s="137">
        <v>1562</v>
      </c>
      <c r="AE136" s="146">
        <v>981</v>
      </c>
      <c r="AF136" s="146">
        <v>86542970</v>
      </c>
      <c r="AG136" s="147">
        <f t="shared" si="129"/>
        <v>0.2766497461928934</v>
      </c>
      <c r="AH136" s="147">
        <f t="shared" ref="AH136:AH199" si="142">IFERROR(AE136/AD136,"-")</f>
        <v>0.62804097311139562</v>
      </c>
      <c r="AI136" s="141">
        <f t="shared" ref="AI136:AI199" si="143">IFERROR(AF136/AE136,"-")</f>
        <v>88219.13353720693</v>
      </c>
      <c r="AJ136" s="618"/>
      <c r="AK136" s="254" t="s">
        <v>141</v>
      </c>
      <c r="AL136" s="137">
        <v>1144</v>
      </c>
      <c r="AM136" s="146">
        <v>661</v>
      </c>
      <c r="AN136" s="146">
        <v>56926630</v>
      </c>
      <c r="AO136" s="147">
        <f t="shared" si="130"/>
        <v>0.24283614988978691</v>
      </c>
      <c r="AP136" s="147">
        <f t="shared" ref="AP136:AP199" si="144">IFERROR(AM136/AL136,"-")</f>
        <v>0.57779720279720281</v>
      </c>
      <c r="AQ136" s="141">
        <f t="shared" ref="AQ136:AQ199" si="145">IFERROR(AN136/AM136,"-")</f>
        <v>86121.981845688351</v>
      </c>
      <c r="AR136" s="618"/>
      <c r="AS136" s="254" t="s">
        <v>141</v>
      </c>
      <c r="AT136" s="137">
        <v>494</v>
      </c>
      <c r="AU136" s="146">
        <v>266</v>
      </c>
      <c r="AV136" s="146">
        <v>23157990</v>
      </c>
      <c r="AW136" s="147">
        <f t="shared" si="131"/>
        <v>0.19458668617410388</v>
      </c>
      <c r="AX136" s="147">
        <f t="shared" ref="AX136:AX199" si="146">IFERROR(AU136/AT136,"-")</f>
        <v>0.53846153846153844</v>
      </c>
      <c r="AY136" s="146">
        <f t="shared" ref="AY136:AY199" si="147">IFERROR(AV136/AU136,"-")</f>
        <v>87060.112781954886</v>
      </c>
      <c r="AZ136" s="618"/>
      <c r="BA136" s="254" t="s">
        <v>141</v>
      </c>
      <c r="BB136" s="137">
        <v>144</v>
      </c>
      <c r="BC136" s="146">
        <v>66</v>
      </c>
      <c r="BD136" s="146">
        <v>6544390</v>
      </c>
      <c r="BE136" s="147">
        <f t="shared" si="132"/>
        <v>0.10819672131147541</v>
      </c>
      <c r="BF136" s="147">
        <f t="shared" ref="BF136:BF199" si="148">IFERROR(BC136/BB136,"-")</f>
        <v>0.45833333333333331</v>
      </c>
      <c r="BG136" s="173">
        <f t="shared" ref="BG136:BG199" si="149">IFERROR(BD136/BC136,"-")</f>
        <v>99157.42424242424</v>
      </c>
      <c r="BH136" s="618"/>
      <c r="BI136" s="254" t="s">
        <v>141</v>
      </c>
      <c r="BJ136" s="137">
        <f t="shared" ref="BJ136:BJ199" si="150">SUM(F136,N136,V136,AD136,AL136,AT136,BB136)</f>
        <v>4905</v>
      </c>
      <c r="BK136" s="146">
        <f t="shared" si="134"/>
        <v>2917</v>
      </c>
      <c r="BL136" s="146">
        <f t="shared" si="135"/>
        <v>246469630</v>
      </c>
      <c r="BM136" s="147">
        <f t="shared" si="133"/>
        <v>0.24306307807682692</v>
      </c>
      <c r="BN136" s="147">
        <f t="shared" ref="BN136:BN199" si="151">IFERROR(BK136/BJ136,"-")</f>
        <v>0.59469928644240566</v>
      </c>
      <c r="BO136" s="146">
        <f t="shared" ref="BO136:BO199" si="152">IFERROR(BL136/BK136,"-")</f>
        <v>84494.21666095304</v>
      </c>
      <c r="BP136" s="204"/>
    </row>
    <row r="137" spans="2:68" s="82" customFormat="1">
      <c r="B137" s="614"/>
      <c r="C137" s="645"/>
      <c r="D137" s="618"/>
      <c r="E137" s="254" t="s">
        <v>142</v>
      </c>
      <c r="F137" s="137">
        <v>5</v>
      </c>
      <c r="G137" s="146">
        <v>3</v>
      </c>
      <c r="H137" s="146">
        <v>218780</v>
      </c>
      <c r="I137" s="147">
        <f t="shared" si="126"/>
        <v>8.3333333333333329E-2</v>
      </c>
      <c r="J137" s="147">
        <f t="shared" si="136"/>
        <v>0.6</v>
      </c>
      <c r="K137" s="173">
        <f t="shared" si="137"/>
        <v>72926.666666666672</v>
      </c>
      <c r="L137" s="618"/>
      <c r="M137" s="254" t="s">
        <v>142</v>
      </c>
      <c r="N137" s="137">
        <v>16</v>
      </c>
      <c r="O137" s="146">
        <v>10</v>
      </c>
      <c r="P137" s="146">
        <v>881140</v>
      </c>
      <c r="Q137" s="147">
        <f t="shared" si="127"/>
        <v>0.10989010989010989</v>
      </c>
      <c r="R137" s="147">
        <f t="shared" si="138"/>
        <v>0.625</v>
      </c>
      <c r="S137" s="141">
        <f t="shared" si="139"/>
        <v>88114</v>
      </c>
      <c r="T137" s="618"/>
      <c r="U137" s="254" t="s">
        <v>142</v>
      </c>
      <c r="V137" s="137">
        <v>270</v>
      </c>
      <c r="W137" s="146">
        <v>152</v>
      </c>
      <c r="X137" s="146">
        <v>13006650</v>
      </c>
      <c r="Y137" s="147">
        <f t="shared" si="128"/>
        <v>4.1884816753926704E-2</v>
      </c>
      <c r="Z137" s="147">
        <f t="shared" si="140"/>
        <v>0.562962962962963</v>
      </c>
      <c r="AA137" s="146">
        <f t="shared" si="141"/>
        <v>85570.06578947368</v>
      </c>
      <c r="AB137" s="618"/>
      <c r="AC137" s="254" t="s">
        <v>142</v>
      </c>
      <c r="AD137" s="137">
        <v>370</v>
      </c>
      <c r="AE137" s="146">
        <v>204</v>
      </c>
      <c r="AF137" s="146">
        <v>17950710</v>
      </c>
      <c r="AG137" s="147">
        <f t="shared" si="129"/>
        <v>5.7529610829103212E-2</v>
      </c>
      <c r="AH137" s="147">
        <f t="shared" si="142"/>
        <v>0.55135135135135138</v>
      </c>
      <c r="AI137" s="141">
        <f t="shared" si="143"/>
        <v>87993.676470588238</v>
      </c>
      <c r="AJ137" s="618"/>
      <c r="AK137" s="254" t="s">
        <v>142</v>
      </c>
      <c r="AL137" s="137">
        <v>336</v>
      </c>
      <c r="AM137" s="146">
        <v>188</v>
      </c>
      <c r="AN137" s="146">
        <v>16446820</v>
      </c>
      <c r="AO137" s="147">
        <f t="shared" si="130"/>
        <v>6.906686260102865E-2</v>
      </c>
      <c r="AP137" s="147">
        <f t="shared" si="144"/>
        <v>0.55952380952380953</v>
      </c>
      <c r="AQ137" s="141">
        <f t="shared" si="145"/>
        <v>87483.085106382976</v>
      </c>
      <c r="AR137" s="618"/>
      <c r="AS137" s="254" t="s">
        <v>142</v>
      </c>
      <c r="AT137" s="137">
        <v>202</v>
      </c>
      <c r="AU137" s="146">
        <v>97</v>
      </c>
      <c r="AV137" s="146">
        <v>8722310</v>
      </c>
      <c r="AW137" s="147">
        <f t="shared" si="131"/>
        <v>7.0958302852962687E-2</v>
      </c>
      <c r="AX137" s="147">
        <f t="shared" si="146"/>
        <v>0.48019801980198018</v>
      </c>
      <c r="AY137" s="146">
        <f t="shared" si="147"/>
        <v>89920.721649484534</v>
      </c>
      <c r="AZ137" s="618"/>
      <c r="BA137" s="254" t="s">
        <v>142</v>
      </c>
      <c r="BB137" s="137">
        <v>70</v>
      </c>
      <c r="BC137" s="146">
        <v>34</v>
      </c>
      <c r="BD137" s="146">
        <v>3100350</v>
      </c>
      <c r="BE137" s="147">
        <f t="shared" si="132"/>
        <v>5.5737704918032788E-2</v>
      </c>
      <c r="BF137" s="147">
        <f t="shared" si="148"/>
        <v>0.48571428571428571</v>
      </c>
      <c r="BG137" s="173">
        <f t="shared" si="149"/>
        <v>91186.76470588235</v>
      </c>
      <c r="BH137" s="618"/>
      <c r="BI137" s="254" t="s">
        <v>142</v>
      </c>
      <c r="BJ137" s="137">
        <f t="shared" si="150"/>
        <v>1269</v>
      </c>
      <c r="BK137" s="146">
        <f t="shared" si="134"/>
        <v>688</v>
      </c>
      <c r="BL137" s="146">
        <f t="shared" si="135"/>
        <v>60326760</v>
      </c>
      <c r="BM137" s="147">
        <f t="shared" si="133"/>
        <v>5.7328555953670528E-2</v>
      </c>
      <c r="BN137" s="147">
        <f t="shared" si="151"/>
        <v>0.5421591804570528</v>
      </c>
      <c r="BO137" s="146">
        <f t="shared" si="152"/>
        <v>87684.244186046519</v>
      </c>
      <c r="BP137" s="204"/>
    </row>
    <row r="138" spans="2:68" s="82" customFormat="1">
      <c r="B138" s="614"/>
      <c r="C138" s="645"/>
      <c r="D138" s="618"/>
      <c r="E138" s="251" t="s">
        <v>135</v>
      </c>
      <c r="F138" s="139">
        <v>5</v>
      </c>
      <c r="G138" s="150">
        <v>5</v>
      </c>
      <c r="H138" s="150">
        <v>683450</v>
      </c>
      <c r="I138" s="151">
        <f t="shared" si="126"/>
        <v>0.1388888888888889</v>
      </c>
      <c r="J138" s="151">
        <f t="shared" si="136"/>
        <v>1</v>
      </c>
      <c r="K138" s="198">
        <f t="shared" si="137"/>
        <v>136690</v>
      </c>
      <c r="L138" s="618"/>
      <c r="M138" s="251" t="s">
        <v>135</v>
      </c>
      <c r="N138" s="139">
        <v>6</v>
      </c>
      <c r="O138" s="150">
        <v>4</v>
      </c>
      <c r="P138" s="150">
        <v>564680</v>
      </c>
      <c r="Q138" s="151">
        <f t="shared" si="127"/>
        <v>4.3956043956043959E-2</v>
      </c>
      <c r="R138" s="151">
        <f t="shared" si="138"/>
        <v>0.66666666666666663</v>
      </c>
      <c r="S138" s="143">
        <f t="shared" si="139"/>
        <v>141170</v>
      </c>
      <c r="T138" s="618"/>
      <c r="U138" s="251" t="s">
        <v>135</v>
      </c>
      <c r="V138" s="139">
        <v>271</v>
      </c>
      <c r="W138" s="150">
        <v>142</v>
      </c>
      <c r="X138" s="150">
        <v>8945670</v>
      </c>
      <c r="Y138" s="151">
        <f t="shared" si="128"/>
        <v>3.9129236704326262E-2</v>
      </c>
      <c r="Z138" s="151">
        <f t="shared" si="140"/>
        <v>0.52398523985239853</v>
      </c>
      <c r="AA138" s="150">
        <f t="shared" si="141"/>
        <v>62997.67605633803</v>
      </c>
      <c r="AB138" s="618"/>
      <c r="AC138" s="251" t="s">
        <v>135</v>
      </c>
      <c r="AD138" s="139">
        <v>172</v>
      </c>
      <c r="AE138" s="150">
        <v>80</v>
      </c>
      <c r="AF138" s="150">
        <v>8148740</v>
      </c>
      <c r="AG138" s="151">
        <f t="shared" si="129"/>
        <v>2.2560631697687534E-2</v>
      </c>
      <c r="AH138" s="151">
        <f t="shared" si="142"/>
        <v>0.46511627906976744</v>
      </c>
      <c r="AI138" s="143">
        <f t="shared" si="143"/>
        <v>101859.25</v>
      </c>
      <c r="AJ138" s="618"/>
      <c r="AK138" s="251" t="s">
        <v>135</v>
      </c>
      <c r="AL138" s="139">
        <v>104</v>
      </c>
      <c r="AM138" s="150">
        <v>47</v>
      </c>
      <c r="AN138" s="150">
        <v>3798500</v>
      </c>
      <c r="AO138" s="151">
        <f t="shared" si="130"/>
        <v>1.7266715650257163E-2</v>
      </c>
      <c r="AP138" s="151">
        <f t="shared" si="144"/>
        <v>0.45192307692307693</v>
      </c>
      <c r="AQ138" s="143">
        <f t="shared" si="145"/>
        <v>80819.148936170212</v>
      </c>
      <c r="AR138" s="618"/>
      <c r="AS138" s="251" t="s">
        <v>135</v>
      </c>
      <c r="AT138" s="139">
        <v>72</v>
      </c>
      <c r="AU138" s="150">
        <v>33</v>
      </c>
      <c r="AV138" s="150">
        <v>4216640</v>
      </c>
      <c r="AW138" s="151">
        <f t="shared" si="131"/>
        <v>2.4140453547915143E-2</v>
      </c>
      <c r="AX138" s="151">
        <f t="shared" si="146"/>
        <v>0.45833333333333331</v>
      </c>
      <c r="AY138" s="150">
        <f t="shared" si="147"/>
        <v>127776.9696969697</v>
      </c>
      <c r="AZ138" s="618"/>
      <c r="BA138" s="251" t="s">
        <v>135</v>
      </c>
      <c r="BB138" s="139">
        <v>43</v>
      </c>
      <c r="BC138" s="150">
        <v>21</v>
      </c>
      <c r="BD138" s="150">
        <v>1858700</v>
      </c>
      <c r="BE138" s="151">
        <f t="shared" si="132"/>
        <v>3.4426229508196723E-2</v>
      </c>
      <c r="BF138" s="151">
        <f t="shared" si="148"/>
        <v>0.48837209302325579</v>
      </c>
      <c r="BG138" s="198">
        <f t="shared" si="149"/>
        <v>88509.523809523816</v>
      </c>
      <c r="BH138" s="618"/>
      <c r="BI138" s="251" t="s">
        <v>135</v>
      </c>
      <c r="BJ138" s="139">
        <f t="shared" si="150"/>
        <v>673</v>
      </c>
      <c r="BK138" s="150">
        <f t="shared" si="134"/>
        <v>332</v>
      </c>
      <c r="BL138" s="150">
        <f t="shared" si="135"/>
        <v>28216380</v>
      </c>
      <c r="BM138" s="151">
        <f t="shared" si="133"/>
        <v>2.7664361303224732E-2</v>
      </c>
      <c r="BN138" s="151">
        <f t="shared" si="151"/>
        <v>0.49331352154531949</v>
      </c>
      <c r="BO138" s="150">
        <f t="shared" si="152"/>
        <v>84989.096385542172</v>
      </c>
      <c r="BP138" s="204"/>
    </row>
    <row r="139" spans="2:68" s="82" customFormat="1">
      <c r="B139" s="614">
        <v>13</v>
      </c>
      <c r="C139" s="645" t="s">
        <v>84</v>
      </c>
      <c r="D139" s="618">
        <f>BS20</f>
        <v>64</v>
      </c>
      <c r="E139" s="252" t="s">
        <v>115</v>
      </c>
      <c r="F139" s="136">
        <v>32</v>
      </c>
      <c r="G139" s="144">
        <v>17</v>
      </c>
      <c r="H139" s="144">
        <v>1478930</v>
      </c>
      <c r="I139" s="145">
        <f>IFERROR(G139/$D$139,"-")</f>
        <v>0.265625</v>
      </c>
      <c r="J139" s="145">
        <f t="shared" si="136"/>
        <v>0.53125</v>
      </c>
      <c r="K139" s="172">
        <f t="shared" si="137"/>
        <v>86995.882352941175</v>
      </c>
      <c r="L139" s="618">
        <f>BT20</f>
        <v>198</v>
      </c>
      <c r="M139" s="252" t="s">
        <v>115</v>
      </c>
      <c r="N139" s="136">
        <v>92</v>
      </c>
      <c r="O139" s="144">
        <v>57</v>
      </c>
      <c r="P139" s="144">
        <v>5831910</v>
      </c>
      <c r="Q139" s="145">
        <f>IFERROR(O139/$L$139,"-")</f>
        <v>0.2878787878787879</v>
      </c>
      <c r="R139" s="145">
        <f t="shared" si="138"/>
        <v>0.61956521739130432</v>
      </c>
      <c r="S139" s="140">
        <f t="shared" si="139"/>
        <v>102314.21052631579</v>
      </c>
      <c r="T139" s="618">
        <f>BU20</f>
        <v>6533</v>
      </c>
      <c r="U139" s="252" t="s">
        <v>115</v>
      </c>
      <c r="V139" s="136">
        <v>2948</v>
      </c>
      <c r="W139" s="144">
        <v>1695</v>
      </c>
      <c r="X139" s="144">
        <v>137226000</v>
      </c>
      <c r="Y139" s="145">
        <f>IFERROR(W139/$T$139,"-")</f>
        <v>0.25945201285779884</v>
      </c>
      <c r="Z139" s="145">
        <f t="shared" si="140"/>
        <v>0.574966078697422</v>
      </c>
      <c r="AA139" s="144">
        <f t="shared" si="141"/>
        <v>80959.292035398234</v>
      </c>
      <c r="AB139" s="618">
        <f>BV20</f>
        <v>6217</v>
      </c>
      <c r="AC139" s="252" t="s">
        <v>115</v>
      </c>
      <c r="AD139" s="136">
        <v>2960</v>
      </c>
      <c r="AE139" s="144">
        <v>1743</v>
      </c>
      <c r="AF139" s="144">
        <v>152411300</v>
      </c>
      <c r="AG139" s="145">
        <f>IFERROR(AE139/$AB$139,"-")</f>
        <v>0.28036030239665433</v>
      </c>
      <c r="AH139" s="145">
        <f t="shared" si="142"/>
        <v>0.58885135135135136</v>
      </c>
      <c r="AI139" s="140">
        <f t="shared" si="143"/>
        <v>87441.939185312673</v>
      </c>
      <c r="AJ139" s="618">
        <f>BW20</f>
        <v>4591</v>
      </c>
      <c r="AK139" s="252" t="s">
        <v>115</v>
      </c>
      <c r="AL139" s="136">
        <v>2083</v>
      </c>
      <c r="AM139" s="144">
        <v>1165</v>
      </c>
      <c r="AN139" s="144">
        <v>111448110</v>
      </c>
      <c r="AO139" s="145">
        <f>IFERROR(AM139/$AJ$139,"-")</f>
        <v>0.25375735133957744</v>
      </c>
      <c r="AP139" s="145">
        <f t="shared" si="144"/>
        <v>0.55928948631781084</v>
      </c>
      <c r="AQ139" s="140">
        <f t="shared" si="145"/>
        <v>95663.613733905586</v>
      </c>
      <c r="AR139" s="618">
        <f>BX20</f>
        <v>2236</v>
      </c>
      <c r="AS139" s="252" t="s">
        <v>115</v>
      </c>
      <c r="AT139" s="136">
        <v>900</v>
      </c>
      <c r="AU139" s="144">
        <v>473</v>
      </c>
      <c r="AV139" s="144">
        <v>47387650</v>
      </c>
      <c r="AW139" s="145">
        <f>IFERROR(AU139/$AR$139,"-")</f>
        <v>0.21153846153846154</v>
      </c>
      <c r="AX139" s="145">
        <f t="shared" si="146"/>
        <v>0.52555555555555555</v>
      </c>
      <c r="AY139" s="144">
        <f t="shared" si="147"/>
        <v>100185.3065539112</v>
      </c>
      <c r="AZ139" s="618">
        <f>BY20</f>
        <v>953</v>
      </c>
      <c r="BA139" s="252" t="s">
        <v>115</v>
      </c>
      <c r="BB139" s="136">
        <v>236</v>
      </c>
      <c r="BC139" s="144">
        <v>121</v>
      </c>
      <c r="BD139" s="144">
        <v>15120150</v>
      </c>
      <c r="BE139" s="145">
        <f>IFERROR(BC139/$AZ$139,"-")</f>
        <v>0.12696747114375656</v>
      </c>
      <c r="BF139" s="145">
        <f t="shared" si="148"/>
        <v>0.51271186440677963</v>
      </c>
      <c r="BG139" s="172">
        <f t="shared" si="149"/>
        <v>124959.9173553719</v>
      </c>
      <c r="BH139" s="618">
        <f>BZ20</f>
        <v>20792</v>
      </c>
      <c r="BI139" s="252" t="s">
        <v>115</v>
      </c>
      <c r="BJ139" s="136">
        <f t="shared" si="150"/>
        <v>9251</v>
      </c>
      <c r="BK139" s="144">
        <f t="shared" si="134"/>
        <v>5271</v>
      </c>
      <c r="BL139" s="144">
        <f t="shared" si="135"/>
        <v>470904050</v>
      </c>
      <c r="BM139" s="145">
        <f>IFERROR(BK139/$BH$139,"-")</f>
        <v>0.25351096575606002</v>
      </c>
      <c r="BN139" s="145">
        <f t="shared" si="151"/>
        <v>0.56977624040644259</v>
      </c>
      <c r="BO139" s="144">
        <f t="shared" si="152"/>
        <v>89338.65490419275</v>
      </c>
      <c r="BP139" s="204"/>
    </row>
    <row r="140" spans="2:68" s="82" customFormat="1">
      <c r="B140" s="614"/>
      <c r="C140" s="645"/>
      <c r="D140" s="618"/>
      <c r="E140" s="253" t="s">
        <v>154</v>
      </c>
      <c r="F140" s="137">
        <v>23</v>
      </c>
      <c r="G140" s="146">
        <v>13</v>
      </c>
      <c r="H140" s="146">
        <v>964930</v>
      </c>
      <c r="I140" s="147">
        <f t="shared" ref="I140:I149" si="153">IFERROR(G140/$D$139,"-")</f>
        <v>0.203125</v>
      </c>
      <c r="J140" s="147">
        <f t="shared" si="136"/>
        <v>0.56521739130434778</v>
      </c>
      <c r="K140" s="173">
        <f t="shared" si="137"/>
        <v>74225.38461538461</v>
      </c>
      <c r="L140" s="618"/>
      <c r="M140" s="253" t="s">
        <v>154</v>
      </c>
      <c r="N140" s="137">
        <v>71</v>
      </c>
      <c r="O140" s="146">
        <v>41</v>
      </c>
      <c r="P140" s="146">
        <v>3946780</v>
      </c>
      <c r="Q140" s="147">
        <f t="shared" ref="Q140:Q149" si="154">IFERROR(O140/$L$139,"-")</f>
        <v>0.20707070707070707</v>
      </c>
      <c r="R140" s="147">
        <f t="shared" si="138"/>
        <v>0.57746478873239437</v>
      </c>
      <c r="S140" s="141">
        <f t="shared" si="139"/>
        <v>96262.926829268297</v>
      </c>
      <c r="T140" s="618"/>
      <c r="U140" s="253" t="s">
        <v>154</v>
      </c>
      <c r="V140" s="137">
        <v>2978</v>
      </c>
      <c r="W140" s="146">
        <v>1755</v>
      </c>
      <c r="X140" s="146">
        <v>143176090</v>
      </c>
      <c r="Y140" s="147">
        <f t="shared" ref="Y140:Y149" si="155">IFERROR(W140/$T$139,"-")</f>
        <v>0.26863615490586257</v>
      </c>
      <c r="Z140" s="147">
        <f t="shared" si="140"/>
        <v>0.58932169241101406</v>
      </c>
      <c r="AA140" s="146">
        <f t="shared" si="141"/>
        <v>81581.817663817666</v>
      </c>
      <c r="AB140" s="618"/>
      <c r="AC140" s="253" t="s">
        <v>154</v>
      </c>
      <c r="AD140" s="137">
        <v>2851</v>
      </c>
      <c r="AE140" s="146">
        <v>1731</v>
      </c>
      <c r="AF140" s="146">
        <v>148708970</v>
      </c>
      <c r="AG140" s="147">
        <f t="shared" ref="AG140:AG149" si="156">IFERROR(AE140/$AB$139,"-")</f>
        <v>0.27843011098600612</v>
      </c>
      <c r="AH140" s="147">
        <f t="shared" si="142"/>
        <v>0.60715538407576286</v>
      </c>
      <c r="AI140" s="141">
        <f t="shared" si="143"/>
        <v>85909.283651068748</v>
      </c>
      <c r="AJ140" s="618"/>
      <c r="AK140" s="253" t="s">
        <v>154</v>
      </c>
      <c r="AL140" s="137">
        <v>1868</v>
      </c>
      <c r="AM140" s="146">
        <v>1051</v>
      </c>
      <c r="AN140" s="146">
        <v>90865360</v>
      </c>
      <c r="AO140" s="147">
        <f t="shared" ref="AO140:AO149" si="157">IFERROR(AM140/$AJ$139,"-")</f>
        <v>0.22892615987802223</v>
      </c>
      <c r="AP140" s="147">
        <f t="shared" si="144"/>
        <v>0.56263383297644542</v>
      </c>
      <c r="AQ140" s="141">
        <f t="shared" si="145"/>
        <v>86456.098953377732</v>
      </c>
      <c r="AR140" s="618"/>
      <c r="AS140" s="253" t="s">
        <v>154</v>
      </c>
      <c r="AT140" s="137">
        <v>652</v>
      </c>
      <c r="AU140" s="146">
        <v>327</v>
      </c>
      <c r="AV140" s="146">
        <v>31520620</v>
      </c>
      <c r="AW140" s="147">
        <f t="shared" ref="AW140:AW149" si="158">IFERROR(AU140/$AR$139,"-")</f>
        <v>0.14624329159212879</v>
      </c>
      <c r="AX140" s="147">
        <f t="shared" si="146"/>
        <v>0.50153374233128833</v>
      </c>
      <c r="AY140" s="146">
        <f t="shared" si="147"/>
        <v>96393.333333333328</v>
      </c>
      <c r="AZ140" s="618"/>
      <c r="BA140" s="253" t="s">
        <v>154</v>
      </c>
      <c r="BB140" s="137">
        <v>176</v>
      </c>
      <c r="BC140" s="146">
        <v>76</v>
      </c>
      <c r="BD140" s="146">
        <v>9183720</v>
      </c>
      <c r="BE140" s="147">
        <f t="shared" ref="BE140:BE149" si="159">IFERROR(BC140/$AZ$139,"-")</f>
        <v>7.9748163693599161E-2</v>
      </c>
      <c r="BF140" s="147">
        <f t="shared" si="148"/>
        <v>0.43181818181818182</v>
      </c>
      <c r="BG140" s="173">
        <f t="shared" si="149"/>
        <v>120838.42105263157</v>
      </c>
      <c r="BH140" s="618"/>
      <c r="BI140" s="253" t="s">
        <v>154</v>
      </c>
      <c r="BJ140" s="137">
        <f t="shared" si="150"/>
        <v>8619</v>
      </c>
      <c r="BK140" s="146">
        <f t="shared" si="134"/>
        <v>4994</v>
      </c>
      <c r="BL140" s="146">
        <f t="shared" si="135"/>
        <v>428366470</v>
      </c>
      <c r="BM140" s="147">
        <f t="shared" ref="BM140:BM149" si="160">IFERROR(BK140/$BH$139,"-")</f>
        <v>0.24018853405155829</v>
      </c>
      <c r="BN140" s="147">
        <f t="shared" si="151"/>
        <v>0.57941756584290516</v>
      </c>
      <c r="BO140" s="146">
        <f t="shared" si="152"/>
        <v>85776.225470564677</v>
      </c>
      <c r="BP140" s="204"/>
    </row>
    <row r="141" spans="2:68" s="82" customFormat="1">
      <c r="B141" s="614"/>
      <c r="C141" s="645"/>
      <c r="D141" s="618"/>
      <c r="E141" s="254" t="s">
        <v>114</v>
      </c>
      <c r="F141" s="137">
        <v>40</v>
      </c>
      <c r="G141" s="146">
        <v>22</v>
      </c>
      <c r="H141" s="146">
        <v>2823110</v>
      </c>
      <c r="I141" s="147">
        <f t="shared" si="153"/>
        <v>0.34375</v>
      </c>
      <c r="J141" s="147">
        <f t="shared" si="136"/>
        <v>0.55000000000000004</v>
      </c>
      <c r="K141" s="173">
        <f t="shared" si="137"/>
        <v>128323.18181818182</v>
      </c>
      <c r="L141" s="618"/>
      <c r="M141" s="254" t="s">
        <v>114</v>
      </c>
      <c r="N141" s="137">
        <v>125</v>
      </c>
      <c r="O141" s="146">
        <v>78</v>
      </c>
      <c r="P141" s="146">
        <v>7750790</v>
      </c>
      <c r="Q141" s="147">
        <f t="shared" si="154"/>
        <v>0.39393939393939392</v>
      </c>
      <c r="R141" s="147">
        <f t="shared" si="138"/>
        <v>0.624</v>
      </c>
      <c r="S141" s="141">
        <f t="shared" si="139"/>
        <v>99369.102564102563</v>
      </c>
      <c r="T141" s="618"/>
      <c r="U141" s="254" t="s">
        <v>114</v>
      </c>
      <c r="V141" s="137">
        <v>4154</v>
      </c>
      <c r="W141" s="146">
        <v>2349</v>
      </c>
      <c r="X141" s="146">
        <v>188820830</v>
      </c>
      <c r="Y141" s="147">
        <f t="shared" si="155"/>
        <v>0.35955916118169295</v>
      </c>
      <c r="Z141" s="147">
        <f t="shared" si="140"/>
        <v>0.56547905633124695</v>
      </c>
      <c r="AA141" s="146">
        <f t="shared" si="141"/>
        <v>80383.495104299698</v>
      </c>
      <c r="AB141" s="618"/>
      <c r="AC141" s="254" t="s">
        <v>114</v>
      </c>
      <c r="AD141" s="137">
        <v>4198</v>
      </c>
      <c r="AE141" s="146">
        <v>2500</v>
      </c>
      <c r="AF141" s="146">
        <v>222032460</v>
      </c>
      <c r="AG141" s="147">
        <f t="shared" si="156"/>
        <v>0.40212321055171302</v>
      </c>
      <c r="AH141" s="147">
        <f t="shared" si="142"/>
        <v>0.59552167698904235</v>
      </c>
      <c r="AI141" s="141">
        <f t="shared" si="143"/>
        <v>88812.983999999997</v>
      </c>
      <c r="AJ141" s="618"/>
      <c r="AK141" s="254" t="s">
        <v>114</v>
      </c>
      <c r="AL141" s="137">
        <v>3129</v>
      </c>
      <c r="AM141" s="146">
        <v>1718</v>
      </c>
      <c r="AN141" s="146">
        <v>164318880</v>
      </c>
      <c r="AO141" s="147">
        <f t="shared" si="157"/>
        <v>0.37421041167501634</v>
      </c>
      <c r="AP141" s="147">
        <f t="shared" si="144"/>
        <v>0.54905720677532754</v>
      </c>
      <c r="AQ141" s="141">
        <f t="shared" si="145"/>
        <v>95645.448195576246</v>
      </c>
      <c r="AR141" s="618"/>
      <c r="AS141" s="254" t="s">
        <v>114</v>
      </c>
      <c r="AT141" s="137">
        <v>1427</v>
      </c>
      <c r="AU141" s="146">
        <v>756</v>
      </c>
      <c r="AV141" s="146">
        <v>79160450</v>
      </c>
      <c r="AW141" s="147">
        <f t="shared" si="158"/>
        <v>0.33810375670840787</v>
      </c>
      <c r="AX141" s="147">
        <f t="shared" si="146"/>
        <v>0.52978276103714084</v>
      </c>
      <c r="AY141" s="146">
        <f t="shared" si="147"/>
        <v>104709.58994708995</v>
      </c>
      <c r="AZ141" s="618"/>
      <c r="BA141" s="254" t="s">
        <v>114</v>
      </c>
      <c r="BB141" s="137">
        <v>527</v>
      </c>
      <c r="BC141" s="146">
        <v>256</v>
      </c>
      <c r="BD141" s="146">
        <v>32704860</v>
      </c>
      <c r="BE141" s="147">
        <f t="shared" si="159"/>
        <v>0.26862539349422876</v>
      </c>
      <c r="BF141" s="147">
        <f t="shared" si="148"/>
        <v>0.48576850094876661</v>
      </c>
      <c r="BG141" s="173">
        <f t="shared" si="149"/>
        <v>127753.359375</v>
      </c>
      <c r="BH141" s="618"/>
      <c r="BI141" s="254" t="s">
        <v>114</v>
      </c>
      <c r="BJ141" s="137">
        <f t="shared" si="150"/>
        <v>13600</v>
      </c>
      <c r="BK141" s="146">
        <f t="shared" si="134"/>
        <v>7679</v>
      </c>
      <c r="BL141" s="146">
        <f t="shared" si="135"/>
        <v>697611380</v>
      </c>
      <c r="BM141" s="147">
        <f t="shared" si="160"/>
        <v>0.3693247402847249</v>
      </c>
      <c r="BN141" s="147">
        <f t="shared" si="151"/>
        <v>0.56463235294117642</v>
      </c>
      <c r="BO141" s="146">
        <f t="shared" si="152"/>
        <v>90846.64409428311</v>
      </c>
      <c r="BP141" s="204"/>
    </row>
    <row r="142" spans="2:68" s="82" customFormat="1">
      <c r="B142" s="614"/>
      <c r="C142" s="645"/>
      <c r="D142" s="618"/>
      <c r="E142" s="254" t="s">
        <v>123</v>
      </c>
      <c r="F142" s="137">
        <v>14</v>
      </c>
      <c r="G142" s="146">
        <v>7</v>
      </c>
      <c r="H142" s="146">
        <v>1547790</v>
      </c>
      <c r="I142" s="147">
        <f t="shared" si="153"/>
        <v>0.109375</v>
      </c>
      <c r="J142" s="147">
        <f t="shared" si="136"/>
        <v>0.5</v>
      </c>
      <c r="K142" s="173">
        <f t="shared" si="137"/>
        <v>221112.85714285713</v>
      </c>
      <c r="L142" s="618"/>
      <c r="M142" s="254" t="s">
        <v>123</v>
      </c>
      <c r="N142" s="137">
        <v>58</v>
      </c>
      <c r="O142" s="146">
        <v>30</v>
      </c>
      <c r="P142" s="146">
        <v>2532470</v>
      </c>
      <c r="Q142" s="147">
        <f t="shared" si="154"/>
        <v>0.15151515151515152</v>
      </c>
      <c r="R142" s="147">
        <f t="shared" si="138"/>
        <v>0.51724137931034486</v>
      </c>
      <c r="S142" s="141">
        <f t="shared" si="139"/>
        <v>84415.666666666672</v>
      </c>
      <c r="T142" s="618"/>
      <c r="U142" s="254" t="s">
        <v>123</v>
      </c>
      <c r="V142" s="137">
        <v>1348</v>
      </c>
      <c r="W142" s="146">
        <v>797</v>
      </c>
      <c r="X142" s="146">
        <v>66423510</v>
      </c>
      <c r="Y142" s="147">
        <f t="shared" si="155"/>
        <v>0.12199602020511251</v>
      </c>
      <c r="Z142" s="147">
        <f t="shared" si="140"/>
        <v>0.59124629080118696</v>
      </c>
      <c r="AA142" s="146">
        <f t="shared" si="141"/>
        <v>83341.91969887077</v>
      </c>
      <c r="AB142" s="618"/>
      <c r="AC142" s="254" t="s">
        <v>123</v>
      </c>
      <c r="AD142" s="137">
        <v>1542</v>
      </c>
      <c r="AE142" s="146">
        <v>971</v>
      </c>
      <c r="AF142" s="146">
        <v>91226080</v>
      </c>
      <c r="AG142" s="147">
        <f t="shared" si="156"/>
        <v>0.15618465497828535</v>
      </c>
      <c r="AH142" s="147">
        <f t="shared" si="142"/>
        <v>0.62970168612191957</v>
      </c>
      <c r="AI142" s="141">
        <f t="shared" si="143"/>
        <v>93950.648815653971</v>
      </c>
      <c r="AJ142" s="618"/>
      <c r="AK142" s="254" t="s">
        <v>123</v>
      </c>
      <c r="AL142" s="137">
        <v>1233</v>
      </c>
      <c r="AM142" s="146">
        <v>694</v>
      </c>
      <c r="AN142" s="146">
        <v>67521270</v>
      </c>
      <c r="AO142" s="147">
        <f t="shared" si="157"/>
        <v>0.1511653234589414</v>
      </c>
      <c r="AP142" s="147">
        <f t="shared" si="144"/>
        <v>0.56285482562854827</v>
      </c>
      <c r="AQ142" s="141">
        <f t="shared" si="145"/>
        <v>97292.896253602303</v>
      </c>
      <c r="AR142" s="618"/>
      <c r="AS142" s="254" t="s">
        <v>123</v>
      </c>
      <c r="AT142" s="137">
        <v>611</v>
      </c>
      <c r="AU142" s="146">
        <v>319</v>
      </c>
      <c r="AV142" s="146">
        <v>34806350</v>
      </c>
      <c r="AW142" s="147">
        <f t="shared" si="158"/>
        <v>0.14266547406082289</v>
      </c>
      <c r="AX142" s="147">
        <f t="shared" si="146"/>
        <v>0.52209492635024546</v>
      </c>
      <c r="AY142" s="146">
        <f t="shared" si="147"/>
        <v>109110.81504702194</v>
      </c>
      <c r="AZ142" s="618"/>
      <c r="BA142" s="254" t="s">
        <v>123</v>
      </c>
      <c r="BB142" s="137">
        <v>222</v>
      </c>
      <c r="BC142" s="146">
        <v>113</v>
      </c>
      <c r="BD142" s="146">
        <v>14204220</v>
      </c>
      <c r="BE142" s="147">
        <f t="shared" si="159"/>
        <v>0.11857292759706191</v>
      </c>
      <c r="BF142" s="147">
        <f t="shared" si="148"/>
        <v>0.50900900900900903</v>
      </c>
      <c r="BG142" s="173">
        <f t="shared" si="149"/>
        <v>125701.06194690266</v>
      </c>
      <c r="BH142" s="618"/>
      <c r="BI142" s="254" t="s">
        <v>123</v>
      </c>
      <c r="BJ142" s="137">
        <f t="shared" si="150"/>
        <v>5028</v>
      </c>
      <c r="BK142" s="146">
        <f t="shared" si="134"/>
        <v>2931</v>
      </c>
      <c r="BL142" s="146">
        <f t="shared" si="135"/>
        <v>278261690</v>
      </c>
      <c r="BM142" s="147">
        <f t="shared" si="160"/>
        <v>0.14096767987687572</v>
      </c>
      <c r="BN142" s="147">
        <f t="shared" si="151"/>
        <v>0.58293556085918852</v>
      </c>
      <c r="BO142" s="146">
        <f t="shared" si="152"/>
        <v>94937.458205390649</v>
      </c>
      <c r="BP142" s="204"/>
    </row>
    <row r="143" spans="2:68" s="82" customFormat="1">
      <c r="B143" s="614"/>
      <c r="C143" s="645"/>
      <c r="D143" s="618"/>
      <c r="E143" s="254" t="s">
        <v>137</v>
      </c>
      <c r="F143" s="137">
        <v>17</v>
      </c>
      <c r="G143" s="146">
        <v>7</v>
      </c>
      <c r="H143" s="146">
        <v>608070</v>
      </c>
      <c r="I143" s="147">
        <f t="shared" si="153"/>
        <v>0.109375</v>
      </c>
      <c r="J143" s="147">
        <f t="shared" si="136"/>
        <v>0.41176470588235292</v>
      </c>
      <c r="K143" s="173">
        <f t="shared" si="137"/>
        <v>86867.142857142855</v>
      </c>
      <c r="L143" s="618"/>
      <c r="M143" s="254" t="s">
        <v>137</v>
      </c>
      <c r="N143" s="137">
        <v>64</v>
      </c>
      <c r="O143" s="146">
        <v>39</v>
      </c>
      <c r="P143" s="146">
        <v>4819160</v>
      </c>
      <c r="Q143" s="147">
        <f t="shared" si="154"/>
        <v>0.19696969696969696</v>
      </c>
      <c r="R143" s="147">
        <f t="shared" si="138"/>
        <v>0.609375</v>
      </c>
      <c r="S143" s="141">
        <f t="shared" si="139"/>
        <v>123568.20512820513</v>
      </c>
      <c r="T143" s="618"/>
      <c r="U143" s="254" t="s">
        <v>137</v>
      </c>
      <c r="V143" s="137">
        <v>1529</v>
      </c>
      <c r="W143" s="146">
        <v>891</v>
      </c>
      <c r="X143" s="146">
        <v>71815170</v>
      </c>
      <c r="Y143" s="147">
        <f t="shared" si="155"/>
        <v>0.13638450941374561</v>
      </c>
      <c r="Z143" s="147">
        <f t="shared" si="140"/>
        <v>0.58273381294964033</v>
      </c>
      <c r="AA143" s="146">
        <f t="shared" si="141"/>
        <v>80600.639730639727</v>
      </c>
      <c r="AB143" s="618"/>
      <c r="AC143" s="254" t="s">
        <v>137</v>
      </c>
      <c r="AD143" s="137">
        <v>1746</v>
      </c>
      <c r="AE143" s="146">
        <v>1060</v>
      </c>
      <c r="AF143" s="146">
        <v>96717620</v>
      </c>
      <c r="AG143" s="147">
        <f t="shared" si="156"/>
        <v>0.17050024127392632</v>
      </c>
      <c r="AH143" s="147">
        <f t="shared" si="142"/>
        <v>0.60710194730813283</v>
      </c>
      <c r="AI143" s="141">
        <f t="shared" si="143"/>
        <v>91243.037735849051</v>
      </c>
      <c r="AJ143" s="618"/>
      <c r="AK143" s="254" t="s">
        <v>137</v>
      </c>
      <c r="AL143" s="137">
        <v>1361</v>
      </c>
      <c r="AM143" s="146">
        <v>768</v>
      </c>
      <c r="AN143" s="146">
        <v>79345070</v>
      </c>
      <c r="AO143" s="147">
        <f t="shared" si="157"/>
        <v>0.1672838161620562</v>
      </c>
      <c r="AP143" s="147">
        <f t="shared" si="144"/>
        <v>0.56429096252755329</v>
      </c>
      <c r="AQ143" s="141">
        <f t="shared" si="145"/>
        <v>103313.89322916667</v>
      </c>
      <c r="AR143" s="618"/>
      <c r="AS143" s="254" t="s">
        <v>137</v>
      </c>
      <c r="AT143" s="137">
        <v>640</v>
      </c>
      <c r="AU143" s="146">
        <v>355</v>
      </c>
      <c r="AV143" s="146">
        <v>39945660</v>
      </c>
      <c r="AW143" s="147">
        <f t="shared" si="158"/>
        <v>0.15876565295169948</v>
      </c>
      <c r="AX143" s="147">
        <f t="shared" si="146"/>
        <v>0.5546875</v>
      </c>
      <c r="AY143" s="146">
        <f t="shared" si="147"/>
        <v>112522.98591549296</v>
      </c>
      <c r="AZ143" s="618"/>
      <c r="BA143" s="254" t="s">
        <v>137</v>
      </c>
      <c r="BB143" s="137">
        <v>215</v>
      </c>
      <c r="BC143" s="146">
        <v>113</v>
      </c>
      <c r="BD143" s="146">
        <v>12296230</v>
      </c>
      <c r="BE143" s="147">
        <f t="shared" si="159"/>
        <v>0.11857292759706191</v>
      </c>
      <c r="BF143" s="147">
        <f t="shared" si="148"/>
        <v>0.52558139534883719</v>
      </c>
      <c r="BG143" s="173">
        <f t="shared" si="149"/>
        <v>108816.19469026549</v>
      </c>
      <c r="BH143" s="618"/>
      <c r="BI143" s="254" t="s">
        <v>137</v>
      </c>
      <c r="BJ143" s="137">
        <f t="shared" si="150"/>
        <v>5572</v>
      </c>
      <c r="BK143" s="146">
        <f t="shared" si="134"/>
        <v>3233</v>
      </c>
      <c r="BL143" s="146">
        <f t="shared" si="135"/>
        <v>305546980</v>
      </c>
      <c r="BM143" s="147">
        <f t="shared" si="160"/>
        <v>0.15549249711427471</v>
      </c>
      <c r="BN143" s="147">
        <f t="shared" si="151"/>
        <v>0.58022254127781769</v>
      </c>
      <c r="BO143" s="146">
        <f t="shared" si="152"/>
        <v>94508.809155583047</v>
      </c>
      <c r="BP143" s="204"/>
    </row>
    <row r="144" spans="2:68" s="82" customFormat="1">
      <c r="B144" s="614"/>
      <c r="C144" s="645"/>
      <c r="D144" s="618"/>
      <c r="E144" s="254" t="s">
        <v>138</v>
      </c>
      <c r="F144" s="137">
        <v>15</v>
      </c>
      <c r="G144" s="146">
        <v>10</v>
      </c>
      <c r="H144" s="146">
        <v>1732000</v>
      </c>
      <c r="I144" s="147">
        <f t="shared" si="153"/>
        <v>0.15625</v>
      </c>
      <c r="J144" s="147">
        <f t="shared" si="136"/>
        <v>0.66666666666666663</v>
      </c>
      <c r="K144" s="173">
        <f t="shared" si="137"/>
        <v>173200</v>
      </c>
      <c r="L144" s="618"/>
      <c r="M144" s="254" t="s">
        <v>138</v>
      </c>
      <c r="N144" s="137">
        <v>33</v>
      </c>
      <c r="O144" s="146">
        <v>19</v>
      </c>
      <c r="P144" s="146">
        <v>1695860</v>
      </c>
      <c r="Q144" s="147">
        <f t="shared" si="154"/>
        <v>9.5959595959595953E-2</v>
      </c>
      <c r="R144" s="147">
        <f t="shared" si="138"/>
        <v>0.5757575757575758</v>
      </c>
      <c r="S144" s="141">
        <f t="shared" si="139"/>
        <v>89255.789473684214</v>
      </c>
      <c r="T144" s="618"/>
      <c r="U144" s="254" t="s">
        <v>138</v>
      </c>
      <c r="V144" s="137">
        <v>638</v>
      </c>
      <c r="W144" s="146">
        <v>384</v>
      </c>
      <c r="X144" s="146">
        <v>32306760</v>
      </c>
      <c r="Y144" s="147">
        <f t="shared" si="155"/>
        <v>5.8778509107607534E-2</v>
      </c>
      <c r="Z144" s="147">
        <f t="shared" si="140"/>
        <v>0.60188087774294674</v>
      </c>
      <c r="AA144" s="146">
        <f t="shared" si="141"/>
        <v>84132.1875</v>
      </c>
      <c r="AB144" s="618"/>
      <c r="AC144" s="254" t="s">
        <v>138</v>
      </c>
      <c r="AD144" s="137">
        <v>779</v>
      </c>
      <c r="AE144" s="146">
        <v>503</v>
      </c>
      <c r="AF144" s="146">
        <v>43622450</v>
      </c>
      <c r="AG144" s="147">
        <f t="shared" si="156"/>
        <v>8.0907189963004666E-2</v>
      </c>
      <c r="AH144" s="147">
        <f t="shared" si="142"/>
        <v>0.64569961489088579</v>
      </c>
      <c r="AI144" s="141">
        <f t="shared" si="143"/>
        <v>86724.552683896618</v>
      </c>
      <c r="AJ144" s="618"/>
      <c r="AK144" s="254" t="s">
        <v>138</v>
      </c>
      <c r="AL144" s="137">
        <v>517</v>
      </c>
      <c r="AM144" s="146">
        <v>293</v>
      </c>
      <c r="AN144" s="146">
        <v>30350830</v>
      </c>
      <c r="AO144" s="147">
        <f t="shared" si="157"/>
        <v>6.3820518405576121E-2</v>
      </c>
      <c r="AP144" s="147">
        <f t="shared" si="144"/>
        <v>0.5667311411992263</v>
      </c>
      <c r="AQ144" s="141">
        <f t="shared" si="145"/>
        <v>103586.4505119454</v>
      </c>
      <c r="AR144" s="618"/>
      <c r="AS144" s="254" t="s">
        <v>138</v>
      </c>
      <c r="AT144" s="137">
        <v>210</v>
      </c>
      <c r="AU144" s="146">
        <v>117</v>
      </c>
      <c r="AV144" s="146">
        <v>11354240</v>
      </c>
      <c r="AW144" s="147">
        <f t="shared" si="158"/>
        <v>5.232558139534884E-2</v>
      </c>
      <c r="AX144" s="147">
        <f t="shared" si="146"/>
        <v>0.55714285714285716</v>
      </c>
      <c r="AY144" s="146">
        <f t="shared" si="147"/>
        <v>97044.786324786328</v>
      </c>
      <c r="AZ144" s="618"/>
      <c r="BA144" s="254" t="s">
        <v>138</v>
      </c>
      <c r="BB144" s="137">
        <v>60</v>
      </c>
      <c r="BC144" s="146">
        <v>30</v>
      </c>
      <c r="BD144" s="146">
        <v>3417150</v>
      </c>
      <c r="BE144" s="147">
        <f t="shared" si="159"/>
        <v>3.1479538300104928E-2</v>
      </c>
      <c r="BF144" s="147">
        <f t="shared" si="148"/>
        <v>0.5</v>
      </c>
      <c r="BG144" s="173">
        <f t="shared" si="149"/>
        <v>113905</v>
      </c>
      <c r="BH144" s="618"/>
      <c r="BI144" s="254" t="s">
        <v>138</v>
      </c>
      <c r="BJ144" s="137">
        <f t="shared" si="150"/>
        <v>2252</v>
      </c>
      <c r="BK144" s="146">
        <f t="shared" si="134"/>
        <v>1356</v>
      </c>
      <c r="BL144" s="146">
        <f t="shared" si="135"/>
        <v>124479290</v>
      </c>
      <c r="BM144" s="147">
        <f t="shared" si="160"/>
        <v>6.5217391304347824E-2</v>
      </c>
      <c r="BN144" s="147">
        <f t="shared" si="151"/>
        <v>0.60213143872113672</v>
      </c>
      <c r="BO144" s="146">
        <f t="shared" si="152"/>
        <v>91798.886430678467</v>
      </c>
      <c r="BP144" s="204"/>
    </row>
    <row r="145" spans="2:68" s="82" customFormat="1">
      <c r="B145" s="614"/>
      <c r="C145" s="645"/>
      <c r="D145" s="618"/>
      <c r="E145" s="254" t="s">
        <v>139</v>
      </c>
      <c r="F145" s="137">
        <v>16</v>
      </c>
      <c r="G145" s="146">
        <v>8</v>
      </c>
      <c r="H145" s="146">
        <v>1499230</v>
      </c>
      <c r="I145" s="147">
        <f t="shared" si="153"/>
        <v>0.125</v>
      </c>
      <c r="J145" s="147">
        <f t="shared" si="136"/>
        <v>0.5</v>
      </c>
      <c r="K145" s="173">
        <f t="shared" si="137"/>
        <v>187403.75</v>
      </c>
      <c r="L145" s="618"/>
      <c r="M145" s="254" t="s">
        <v>139</v>
      </c>
      <c r="N145" s="137">
        <v>41</v>
      </c>
      <c r="O145" s="146">
        <v>21</v>
      </c>
      <c r="P145" s="146">
        <v>1699590</v>
      </c>
      <c r="Q145" s="147">
        <f t="shared" si="154"/>
        <v>0.10606060606060606</v>
      </c>
      <c r="R145" s="147">
        <f t="shared" si="138"/>
        <v>0.51219512195121952</v>
      </c>
      <c r="S145" s="141">
        <f t="shared" si="139"/>
        <v>80932.857142857145</v>
      </c>
      <c r="T145" s="618"/>
      <c r="U145" s="254" t="s">
        <v>139</v>
      </c>
      <c r="V145" s="137">
        <v>416</v>
      </c>
      <c r="W145" s="146">
        <v>236</v>
      </c>
      <c r="X145" s="146">
        <v>21783280</v>
      </c>
      <c r="Y145" s="147">
        <f t="shared" si="155"/>
        <v>3.6124292055717128E-2</v>
      </c>
      <c r="Z145" s="147">
        <f t="shared" si="140"/>
        <v>0.56730769230769229</v>
      </c>
      <c r="AA145" s="146">
        <f t="shared" si="141"/>
        <v>92302.03389830509</v>
      </c>
      <c r="AB145" s="618"/>
      <c r="AC145" s="254" t="s">
        <v>139</v>
      </c>
      <c r="AD145" s="137">
        <v>545</v>
      </c>
      <c r="AE145" s="146">
        <v>318</v>
      </c>
      <c r="AF145" s="146">
        <v>33839930</v>
      </c>
      <c r="AG145" s="147">
        <f t="shared" si="156"/>
        <v>5.1150072382177898E-2</v>
      </c>
      <c r="AH145" s="147">
        <f t="shared" si="142"/>
        <v>0.58348623853211012</v>
      </c>
      <c r="AI145" s="141">
        <f t="shared" si="143"/>
        <v>106414.87421383648</v>
      </c>
      <c r="AJ145" s="618"/>
      <c r="AK145" s="254" t="s">
        <v>139</v>
      </c>
      <c r="AL145" s="137">
        <v>533</v>
      </c>
      <c r="AM145" s="146">
        <v>276</v>
      </c>
      <c r="AN145" s="146">
        <v>28219480</v>
      </c>
      <c r="AO145" s="147">
        <f t="shared" si="157"/>
        <v>6.0117621433238948E-2</v>
      </c>
      <c r="AP145" s="147">
        <f t="shared" si="144"/>
        <v>0.51782363977485923</v>
      </c>
      <c r="AQ145" s="141">
        <f t="shared" si="145"/>
        <v>102244.49275362318</v>
      </c>
      <c r="AR145" s="618"/>
      <c r="AS145" s="254" t="s">
        <v>139</v>
      </c>
      <c r="AT145" s="137">
        <v>297</v>
      </c>
      <c r="AU145" s="146">
        <v>158</v>
      </c>
      <c r="AV145" s="146">
        <v>18332320</v>
      </c>
      <c r="AW145" s="147">
        <f t="shared" si="158"/>
        <v>7.0661896243291597E-2</v>
      </c>
      <c r="AX145" s="147">
        <f t="shared" si="146"/>
        <v>0.53198653198653201</v>
      </c>
      <c r="AY145" s="146">
        <f t="shared" si="147"/>
        <v>116027.34177215189</v>
      </c>
      <c r="AZ145" s="618"/>
      <c r="BA145" s="254" t="s">
        <v>139</v>
      </c>
      <c r="BB145" s="137">
        <v>114</v>
      </c>
      <c r="BC145" s="146">
        <v>50</v>
      </c>
      <c r="BD145" s="146">
        <v>6941650</v>
      </c>
      <c r="BE145" s="147">
        <f t="shared" si="159"/>
        <v>5.2465897166841552E-2</v>
      </c>
      <c r="BF145" s="147">
        <f t="shared" si="148"/>
        <v>0.43859649122807015</v>
      </c>
      <c r="BG145" s="173">
        <f t="shared" si="149"/>
        <v>138833</v>
      </c>
      <c r="BH145" s="618"/>
      <c r="BI145" s="254" t="s">
        <v>139</v>
      </c>
      <c r="BJ145" s="137">
        <f t="shared" si="150"/>
        <v>1962</v>
      </c>
      <c r="BK145" s="146">
        <f t="shared" si="134"/>
        <v>1067</v>
      </c>
      <c r="BL145" s="146">
        <f t="shared" si="135"/>
        <v>112315480</v>
      </c>
      <c r="BM145" s="147">
        <f t="shared" si="160"/>
        <v>5.1317814544055408E-2</v>
      </c>
      <c r="BN145" s="147">
        <f t="shared" si="151"/>
        <v>0.54383282364933738</v>
      </c>
      <c r="BO145" s="146">
        <f t="shared" si="152"/>
        <v>105262.86785379569</v>
      </c>
      <c r="BP145" s="204"/>
    </row>
    <row r="146" spans="2:68" s="82" customFormat="1">
      <c r="B146" s="614"/>
      <c r="C146" s="645"/>
      <c r="D146" s="618"/>
      <c r="E146" s="254" t="s">
        <v>140</v>
      </c>
      <c r="F146" s="137">
        <v>5</v>
      </c>
      <c r="G146" s="146">
        <v>1</v>
      </c>
      <c r="H146" s="146">
        <v>103250</v>
      </c>
      <c r="I146" s="147">
        <f t="shared" si="153"/>
        <v>1.5625E-2</v>
      </c>
      <c r="J146" s="147">
        <f t="shared" si="136"/>
        <v>0.2</v>
      </c>
      <c r="K146" s="173">
        <f t="shared" si="137"/>
        <v>103250</v>
      </c>
      <c r="L146" s="618"/>
      <c r="M146" s="254" t="s">
        <v>140</v>
      </c>
      <c r="N146" s="137">
        <v>21</v>
      </c>
      <c r="O146" s="146">
        <v>15</v>
      </c>
      <c r="P146" s="146">
        <v>2678260</v>
      </c>
      <c r="Q146" s="147">
        <f t="shared" si="154"/>
        <v>7.575757575757576E-2</v>
      </c>
      <c r="R146" s="147">
        <f t="shared" si="138"/>
        <v>0.7142857142857143</v>
      </c>
      <c r="S146" s="141">
        <f t="shared" si="139"/>
        <v>178550.66666666666</v>
      </c>
      <c r="T146" s="618"/>
      <c r="U146" s="254" t="s">
        <v>140</v>
      </c>
      <c r="V146" s="137">
        <v>403</v>
      </c>
      <c r="W146" s="146">
        <v>246</v>
      </c>
      <c r="X146" s="146">
        <v>20594370</v>
      </c>
      <c r="Y146" s="147">
        <f t="shared" si="155"/>
        <v>3.7654982397061075E-2</v>
      </c>
      <c r="Z146" s="147">
        <f t="shared" si="140"/>
        <v>0.61042183622828783</v>
      </c>
      <c r="AA146" s="146">
        <f t="shared" si="141"/>
        <v>83716.951219512193</v>
      </c>
      <c r="AB146" s="618"/>
      <c r="AC146" s="254" t="s">
        <v>140</v>
      </c>
      <c r="AD146" s="137">
        <v>464</v>
      </c>
      <c r="AE146" s="146">
        <v>300</v>
      </c>
      <c r="AF146" s="146">
        <v>31951590</v>
      </c>
      <c r="AG146" s="147">
        <f t="shared" si="156"/>
        <v>4.8254785266205566E-2</v>
      </c>
      <c r="AH146" s="147">
        <f t="shared" si="142"/>
        <v>0.64655172413793105</v>
      </c>
      <c r="AI146" s="141">
        <f t="shared" si="143"/>
        <v>106505.3</v>
      </c>
      <c r="AJ146" s="618"/>
      <c r="AK146" s="254" t="s">
        <v>140</v>
      </c>
      <c r="AL146" s="137">
        <v>456</v>
      </c>
      <c r="AM146" s="146">
        <v>270</v>
      </c>
      <c r="AN146" s="146">
        <v>30166740</v>
      </c>
      <c r="AO146" s="147">
        <f t="shared" si="157"/>
        <v>5.8810716619472882E-2</v>
      </c>
      <c r="AP146" s="147">
        <f t="shared" si="144"/>
        <v>0.59210526315789469</v>
      </c>
      <c r="AQ146" s="141">
        <f t="shared" si="145"/>
        <v>111728.66666666667</v>
      </c>
      <c r="AR146" s="618"/>
      <c r="AS146" s="254" t="s">
        <v>140</v>
      </c>
      <c r="AT146" s="137">
        <v>236</v>
      </c>
      <c r="AU146" s="146">
        <v>151</v>
      </c>
      <c r="AV146" s="146">
        <v>19640670</v>
      </c>
      <c r="AW146" s="147">
        <f t="shared" si="158"/>
        <v>6.7531305903398925E-2</v>
      </c>
      <c r="AX146" s="147">
        <f t="shared" si="146"/>
        <v>0.63983050847457623</v>
      </c>
      <c r="AY146" s="146">
        <f t="shared" si="147"/>
        <v>130070.66225165562</v>
      </c>
      <c r="AZ146" s="618"/>
      <c r="BA146" s="254" t="s">
        <v>140</v>
      </c>
      <c r="BB146" s="137">
        <v>60</v>
      </c>
      <c r="BC146" s="146">
        <v>32</v>
      </c>
      <c r="BD146" s="146">
        <v>4410640</v>
      </c>
      <c r="BE146" s="147">
        <f t="shared" si="159"/>
        <v>3.3578174186778595E-2</v>
      </c>
      <c r="BF146" s="147">
        <f t="shared" si="148"/>
        <v>0.53333333333333333</v>
      </c>
      <c r="BG146" s="173">
        <f t="shared" si="149"/>
        <v>137832.5</v>
      </c>
      <c r="BH146" s="618"/>
      <c r="BI146" s="254" t="s">
        <v>140</v>
      </c>
      <c r="BJ146" s="137">
        <f t="shared" si="150"/>
        <v>1645</v>
      </c>
      <c r="BK146" s="146">
        <f t="shared" si="134"/>
        <v>1015</v>
      </c>
      <c r="BL146" s="146">
        <f t="shared" si="135"/>
        <v>109545520</v>
      </c>
      <c r="BM146" s="147">
        <f t="shared" si="160"/>
        <v>4.8816852635629085E-2</v>
      </c>
      <c r="BN146" s="147">
        <f t="shared" si="151"/>
        <v>0.61702127659574468</v>
      </c>
      <c r="BO146" s="146">
        <f t="shared" si="152"/>
        <v>107926.62068965517</v>
      </c>
      <c r="BP146" s="204"/>
    </row>
    <row r="147" spans="2:68" s="82" customFormat="1">
      <c r="B147" s="614"/>
      <c r="C147" s="645"/>
      <c r="D147" s="618"/>
      <c r="E147" s="254" t="s">
        <v>141</v>
      </c>
      <c r="F147" s="137">
        <v>25</v>
      </c>
      <c r="G147" s="146">
        <v>16</v>
      </c>
      <c r="H147" s="146">
        <v>2274890</v>
      </c>
      <c r="I147" s="147">
        <f t="shared" si="153"/>
        <v>0.25</v>
      </c>
      <c r="J147" s="147">
        <f t="shared" si="136"/>
        <v>0.64</v>
      </c>
      <c r="K147" s="173">
        <f t="shared" si="137"/>
        <v>142180.625</v>
      </c>
      <c r="L147" s="618"/>
      <c r="M147" s="254" t="s">
        <v>141</v>
      </c>
      <c r="N147" s="137">
        <v>78</v>
      </c>
      <c r="O147" s="146">
        <v>49</v>
      </c>
      <c r="P147" s="146">
        <v>5528710</v>
      </c>
      <c r="Q147" s="147">
        <f t="shared" si="154"/>
        <v>0.24747474747474749</v>
      </c>
      <c r="R147" s="147">
        <f t="shared" si="138"/>
        <v>0.62820512820512819</v>
      </c>
      <c r="S147" s="141">
        <f t="shared" si="139"/>
        <v>112830.81632653061</v>
      </c>
      <c r="T147" s="618"/>
      <c r="U147" s="254" t="s">
        <v>141</v>
      </c>
      <c r="V147" s="137">
        <v>2607</v>
      </c>
      <c r="W147" s="146">
        <v>1591</v>
      </c>
      <c r="X147" s="146">
        <v>128628590</v>
      </c>
      <c r="Y147" s="147">
        <f t="shared" si="155"/>
        <v>0.24353283330782183</v>
      </c>
      <c r="Z147" s="147">
        <f t="shared" si="140"/>
        <v>0.61028001534330645</v>
      </c>
      <c r="AA147" s="146">
        <f t="shared" si="141"/>
        <v>80847.636706473917</v>
      </c>
      <c r="AB147" s="618"/>
      <c r="AC147" s="254" t="s">
        <v>141</v>
      </c>
      <c r="AD147" s="137">
        <v>2560</v>
      </c>
      <c r="AE147" s="146">
        <v>1587</v>
      </c>
      <c r="AF147" s="146">
        <v>142480150</v>
      </c>
      <c r="AG147" s="147">
        <f t="shared" si="156"/>
        <v>0.25526781405822746</v>
      </c>
      <c r="AH147" s="147">
        <f t="shared" si="142"/>
        <v>0.61992187499999996</v>
      </c>
      <c r="AI147" s="141">
        <f t="shared" si="143"/>
        <v>89779.55261499685</v>
      </c>
      <c r="AJ147" s="618"/>
      <c r="AK147" s="254" t="s">
        <v>141</v>
      </c>
      <c r="AL147" s="137">
        <v>1788</v>
      </c>
      <c r="AM147" s="146">
        <v>1021</v>
      </c>
      <c r="AN147" s="146">
        <v>95778730</v>
      </c>
      <c r="AO147" s="147">
        <f t="shared" si="157"/>
        <v>0.22239163580919188</v>
      </c>
      <c r="AP147" s="147">
        <f t="shared" si="144"/>
        <v>0.57102908277404918</v>
      </c>
      <c r="AQ147" s="141">
        <f t="shared" si="145"/>
        <v>93808.746327130269</v>
      </c>
      <c r="AR147" s="618"/>
      <c r="AS147" s="254" t="s">
        <v>141</v>
      </c>
      <c r="AT147" s="137">
        <v>765</v>
      </c>
      <c r="AU147" s="146">
        <v>417</v>
      </c>
      <c r="AV147" s="146">
        <v>41830990</v>
      </c>
      <c r="AW147" s="147">
        <f t="shared" si="158"/>
        <v>0.18649373881932022</v>
      </c>
      <c r="AX147" s="147">
        <f t="shared" si="146"/>
        <v>0.54509803921568623</v>
      </c>
      <c r="AY147" s="146">
        <f t="shared" si="147"/>
        <v>100314.1247002398</v>
      </c>
      <c r="AZ147" s="618"/>
      <c r="BA147" s="254" t="s">
        <v>141</v>
      </c>
      <c r="BB147" s="137">
        <v>235</v>
      </c>
      <c r="BC147" s="146">
        <v>119</v>
      </c>
      <c r="BD147" s="146">
        <v>14899120</v>
      </c>
      <c r="BE147" s="147">
        <f t="shared" si="159"/>
        <v>0.12486883525708289</v>
      </c>
      <c r="BF147" s="147">
        <f t="shared" si="148"/>
        <v>0.50638297872340421</v>
      </c>
      <c r="BG147" s="173">
        <f t="shared" si="149"/>
        <v>125202.68907563025</v>
      </c>
      <c r="BH147" s="618"/>
      <c r="BI147" s="254" t="s">
        <v>141</v>
      </c>
      <c r="BJ147" s="137">
        <f t="shared" si="150"/>
        <v>8058</v>
      </c>
      <c r="BK147" s="146">
        <f t="shared" si="134"/>
        <v>4800</v>
      </c>
      <c r="BL147" s="146">
        <f t="shared" si="135"/>
        <v>431421180</v>
      </c>
      <c r="BM147" s="147">
        <f t="shared" si="160"/>
        <v>0.2308580223162755</v>
      </c>
      <c r="BN147" s="147">
        <f t="shared" si="151"/>
        <v>0.59568131049888307</v>
      </c>
      <c r="BO147" s="146">
        <f t="shared" si="152"/>
        <v>89879.412500000006</v>
      </c>
      <c r="BP147" s="204"/>
    </row>
    <row r="148" spans="2:68" s="82" customFormat="1">
      <c r="B148" s="614"/>
      <c r="C148" s="645"/>
      <c r="D148" s="618"/>
      <c r="E148" s="254" t="s">
        <v>142</v>
      </c>
      <c r="F148" s="137">
        <v>7</v>
      </c>
      <c r="G148" s="146">
        <v>5</v>
      </c>
      <c r="H148" s="146">
        <v>326090</v>
      </c>
      <c r="I148" s="147">
        <f t="shared" si="153"/>
        <v>7.8125E-2</v>
      </c>
      <c r="J148" s="147">
        <f t="shared" si="136"/>
        <v>0.7142857142857143</v>
      </c>
      <c r="K148" s="173">
        <f t="shared" si="137"/>
        <v>65218</v>
      </c>
      <c r="L148" s="618"/>
      <c r="M148" s="254" t="s">
        <v>142</v>
      </c>
      <c r="N148" s="137">
        <v>29</v>
      </c>
      <c r="O148" s="146">
        <v>18</v>
      </c>
      <c r="P148" s="146">
        <v>2288530</v>
      </c>
      <c r="Q148" s="147">
        <f t="shared" si="154"/>
        <v>9.0909090909090912E-2</v>
      </c>
      <c r="R148" s="147">
        <f t="shared" si="138"/>
        <v>0.62068965517241381</v>
      </c>
      <c r="S148" s="141">
        <f t="shared" si="139"/>
        <v>127140.55555555556</v>
      </c>
      <c r="T148" s="618"/>
      <c r="U148" s="254" t="s">
        <v>142</v>
      </c>
      <c r="V148" s="137">
        <v>517</v>
      </c>
      <c r="W148" s="146">
        <v>306</v>
      </c>
      <c r="X148" s="146">
        <v>22827130</v>
      </c>
      <c r="Y148" s="147">
        <f t="shared" si="155"/>
        <v>4.6839124445124752E-2</v>
      </c>
      <c r="Z148" s="147">
        <f t="shared" si="140"/>
        <v>0.59187620889748549</v>
      </c>
      <c r="AA148" s="146">
        <f t="shared" si="141"/>
        <v>74598.464052287585</v>
      </c>
      <c r="AB148" s="618"/>
      <c r="AC148" s="254" t="s">
        <v>142</v>
      </c>
      <c r="AD148" s="137">
        <v>581</v>
      </c>
      <c r="AE148" s="146">
        <v>342</v>
      </c>
      <c r="AF148" s="146">
        <v>35571140</v>
      </c>
      <c r="AG148" s="147">
        <f t="shared" si="156"/>
        <v>5.5010455203474341E-2</v>
      </c>
      <c r="AH148" s="147">
        <f t="shared" si="142"/>
        <v>0.58864027538726338</v>
      </c>
      <c r="AI148" s="141">
        <f t="shared" si="143"/>
        <v>104009.1812865497</v>
      </c>
      <c r="AJ148" s="618"/>
      <c r="AK148" s="254" t="s">
        <v>142</v>
      </c>
      <c r="AL148" s="137">
        <v>606</v>
      </c>
      <c r="AM148" s="146">
        <v>330</v>
      </c>
      <c r="AN148" s="146">
        <v>37847760</v>
      </c>
      <c r="AO148" s="147">
        <f t="shared" si="157"/>
        <v>7.1879764757133521E-2</v>
      </c>
      <c r="AP148" s="147">
        <f t="shared" si="144"/>
        <v>0.54455445544554459</v>
      </c>
      <c r="AQ148" s="141">
        <f t="shared" si="145"/>
        <v>114690.18181818182</v>
      </c>
      <c r="AR148" s="618"/>
      <c r="AS148" s="254" t="s">
        <v>142</v>
      </c>
      <c r="AT148" s="137">
        <v>316</v>
      </c>
      <c r="AU148" s="146">
        <v>169</v>
      </c>
      <c r="AV148" s="146">
        <v>20525940</v>
      </c>
      <c r="AW148" s="147">
        <f t="shared" si="158"/>
        <v>7.5581395348837205E-2</v>
      </c>
      <c r="AX148" s="147">
        <f t="shared" si="146"/>
        <v>0.53481012658227844</v>
      </c>
      <c r="AY148" s="146">
        <f t="shared" si="147"/>
        <v>121455.26627218934</v>
      </c>
      <c r="AZ148" s="618"/>
      <c r="BA148" s="254" t="s">
        <v>142</v>
      </c>
      <c r="BB148" s="137">
        <v>147</v>
      </c>
      <c r="BC148" s="146">
        <v>70</v>
      </c>
      <c r="BD148" s="146">
        <v>7897460</v>
      </c>
      <c r="BE148" s="147">
        <f t="shared" si="159"/>
        <v>7.3452256033578175E-2</v>
      </c>
      <c r="BF148" s="147">
        <f t="shared" si="148"/>
        <v>0.47619047619047616</v>
      </c>
      <c r="BG148" s="173">
        <f t="shared" si="149"/>
        <v>112820.85714285714</v>
      </c>
      <c r="BH148" s="618"/>
      <c r="BI148" s="254" t="s">
        <v>142</v>
      </c>
      <c r="BJ148" s="137">
        <f t="shared" si="150"/>
        <v>2203</v>
      </c>
      <c r="BK148" s="146">
        <f t="shared" si="134"/>
        <v>1240</v>
      </c>
      <c r="BL148" s="146">
        <f t="shared" si="135"/>
        <v>127284050</v>
      </c>
      <c r="BM148" s="147">
        <f t="shared" si="160"/>
        <v>5.9638322431704499E-2</v>
      </c>
      <c r="BN148" s="147">
        <f t="shared" si="151"/>
        <v>0.56286881525192922</v>
      </c>
      <c r="BO148" s="146">
        <f t="shared" si="152"/>
        <v>102648.42741935483</v>
      </c>
      <c r="BP148" s="204"/>
    </row>
    <row r="149" spans="2:68" s="82" customFormat="1">
      <c r="B149" s="614"/>
      <c r="C149" s="645"/>
      <c r="D149" s="618"/>
      <c r="E149" s="251" t="s">
        <v>135</v>
      </c>
      <c r="F149" s="137">
        <v>7</v>
      </c>
      <c r="G149" s="146">
        <v>5</v>
      </c>
      <c r="H149" s="146">
        <v>884570</v>
      </c>
      <c r="I149" s="147">
        <f t="shared" si="153"/>
        <v>7.8125E-2</v>
      </c>
      <c r="J149" s="147">
        <f t="shared" si="136"/>
        <v>0.7142857142857143</v>
      </c>
      <c r="K149" s="173">
        <f t="shared" si="137"/>
        <v>176914</v>
      </c>
      <c r="L149" s="618"/>
      <c r="M149" s="255" t="s">
        <v>135</v>
      </c>
      <c r="N149" s="137">
        <v>10</v>
      </c>
      <c r="O149" s="146">
        <v>4</v>
      </c>
      <c r="P149" s="146">
        <v>231900</v>
      </c>
      <c r="Q149" s="147">
        <f t="shared" si="154"/>
        <v>2.0202020202020204E-2</v>
      </c>
      <c r="R149" s="147">
        <f t="shared" si="138"/>
        <v>0.4</v>
      </c>
      <c r="S149" s="141">
        <f t="shared" si="139"/>
        <v>57975</v>
      </c>
      <c r="T149" s="618"/>
      <c r="U149" s="255" t="s">
        <v>135</v>
      </c>
      <c r="V149" s="137">
        <v>465</v>
      </c>
      <c r="W149" s="146">
        <v>241</v>
      </c>
      <c r="X149" s="146">
        <v>18247220</v>
      </c>
      <c r="Y149" s="147">
        <f t="shared" si="155"/>
        <v>3.6889637226389105E-2</v>
      </c>
      <c r="Z149" s="147">
        <f t="shared" si="140"/>
        <v>0.51827956989247315</v>
      </c>
      <c r="AA149" s="146">
        <f t="shared" si="141"/>
        <v>75714.605809128625</v>
      </c>
      <c r="AB149" s="618"/>
      <c r="AC149" s="255" t="s">
        <v>135</v>
      </c>
      <c r="AD149" s="137">
        <v>305</v>
      </c>
      <c r="AE149" s="146">
        <v>151</v>
      </c>
      <c r="AF149" s="146">
        <v>13892120</v>
      </c>
      <c r="AG149" s="147">
        <f t="shared" si="156"/>
        <v>2.4288241917323469E-2</v>
      </c>
      <c r="AH149" s="147">
        <f t="shared" si="142"/>
        <v>0.49508196721311476</v>
      </c>
      <c r="AI149" s="141">
        <f t="shared" si="143"/>
        <v>92000.794701986757</v>
      </c>
      <c r="AJ149" s="618"/>
      <c r="AK149" s="255" t="s">
        <v>135</v>
      </c>
      <c r="AL149" s="137">
        <v>218</v>
      </c>
      <c r="AM149" s="146">
        <v>106</v>
      </c>
      <c r="AN149" s="146">
        <v>12889620</v>
      </c>
      <c r="AO149" s="147">
        <f t="shared" si="157"/>
        <v>2.3088651709867132E-2</v>
      </c>
      <c r="AP149" s="147">
        <f t="shared" si="144"/>
        <v>0.48623853211009177</v>
      </c>
      <c r="AQ149" s="141">
        <f t="shared" si="145"/>
        <v>121600.18867924529</v>
      </c>
      <c r="AR149" s="618"/>
      <c r="AS149" s="255" t="s">
        <v>135</v>
      </c>
      <c r="AT149" s="137">
        <v>124</v>
      </c>
      <c r="AU149" s="146">
        <v>50</v>
      </c>
      <c r="AV149" s="146">
        <v>7628240</v>
      </c>
      <c r="AW149" s="147">
        <f t="shared" si="158"/>
        <v>2.2361359570661897E-2</v>
      </c>
      <c r="AX149" s="147">
        <f t="shared" si="146"/>
        <v>0.40322580645161288</v>
      </c>
      <c r="AY149" s="146">
        <f t="shared" si="147"/>
        <v>152564.79999999999</v>
      </c>
      <c r="AZ149" s="618"/>
      <c r="BA149" s="255" t="s">
        <v>135</v>
      </c>
      <c r="BB149" s="137">
        <v>70</v>
      </c>
      <c r="BC149" s="146">
        <v>26</v>
      </c>
      <c r="BD149" s="146">
        <v>4244460</v>
      </c>
      <c r="BE149" s="147">
        <f t="shared" si="159"/>
        <v>2.7282266526757609E-2</v>
      </c>
      <c r="BF149" s="147">
        <f t="shared" si="148"/>
        <v>0.37142857142857144</v>
      </c>
      <c r="BG149" s="173">
        <f t="shared" si="149"/>
        <v>163248.46153846153</v>
      </c>
      <c r="BH149" s="618"/>
      <c r="BI149" s="255" t="s">
        <v>135</v>
      </c>
      <c r="BJ149" s="137">
        <f t="shared" si="150"/>
        <v>1199</v>
      </c>
      <c r="BK149" s="146">
        <f t="shared" si="134"/>
        <v>583</v>
      </c>
      <c r="BL149" s="146">
        <f t="shared" si="135"/>
        <v>58018130</v>
      </c>
      <c r="BM149" s="147">
        <f t="shared" si="160"/>
        <v>2.8039630627164296E-2</v>
      </c>
      <c r="BN149" s="147">
        <f t="shared" si="151"/>
        <v>0.48623853211009177</v>
      </c>
      <c r="BO149" s="146">
        <f t="shared" si="152"/>
        <v>99516.518010291591</v>
      </c>
      <c r="BP149" s="204"/>
    </row>
    <row r="150" spans="2:68" s="82" customFormat="1">
      <c r="B150" s="614">
        <v>14</v>
      </c>
      <c r="C150" s="646" t="s">
        <v>85</v>
      </c>
      <c r="D150" s="612">
        <f>BS21</f>
        <v>34</v>
      </c>
      <c r="E150" s="252" t="s">
        <v>115</v>
      </c>
      <c r="F150" s="136">
        <v>15</v>
      </c>
      <c r="G150" s="144">
        <v>6</v>
      </c>
      <c r="H150" s="144">
        <v>619060</v>
      </c>
      <c r="I150" s="145">
        <f>IFERROR(G150/$D$150,"-")</f>
        <v>0.17647058823529413</v>
      </c>
      <c r="J150" s="145">
        <f t="shared" si="136"/>
        <v>0.4</v>
      </c>
      <c r="K150" s="172">
        <f t="shared" si="137"/>
        <v>103176.66666666667</v>
      </c>
      <c r="L150" s="612">
        <f>BT21</f>
        <v>111</v>
      </c>
      <c r="M150" s="252" t="s">
        <v>115</v>
      </c>
      <c r="N150" s="136">
        <v>58</v>
      </c>
      <c r="O150" s="144">
        <v>31</v>
      </c>
      <c r="P150" s="144">
        <v>2892130</v>
      </c>
      <c r="Q150" s="145">
        <f>IFERROR(O150/$L$150,"-")</f>
        <v>0.27927927927927926</v>
      </c>
      <c r="R150" s="145">
        <f t="shared" si="138"/>
        <v>0.53448275862068961</v>
      </c>
      <c r="S150" s="140">
        <f t="shared" si="139"/>
        <v>93294.516129032258</v>
      </c>
      <c r="T150" s="612">
        <f>BU21</f>
        <v>4809</v>
      </c>
      <c r="U150" s="252" t="s">
        <v>115</v>
      </c>
      <c r="V150" s="136">
        <v>2283</v>
      </c>
      <c r="W150" s="144">
        <v>1296</v>
      </c>
      <c r="X150" s="144">
        <v>101030790</v>
      </c>
      <c r="Y150" s="145">
        <f>IFERROR(W150/$T$150,"-")</f>
        <v>0.26949469744229571</v>
      </c>
      <c r="Z150" s="145">
        <f t="shared" si="140"/>
        <v>0.56767411300919846</v>
      </c>
      <c r="AA150" s="144">
        <f t="shared" si="141"/>
        <v>77955.856481481474</v>
      </c>
      <c r="AB150" s="612">
        <f>BV21</f>
        <v>4506</v>
      </c>
      <c r="AC150" s="252" t="s">
        <v>115</v>
      </c>
      <c r="AD150" s="136">
        <v>2338</v>
      </c>
      <c r="AE150" s="144">
        <v>1286</v>
      </c>
      <c r="AF150" s="144">
        <v>111439150</v>
      </c>
      <c r="AG150" s="145">
        <f>IFERROR(AE150/$AB$150,"-")</f>
        <v>0.28539724811362627</v>
      </c>
      <c r="AH150" s="145">
        <f t="shared" si="142"/>
        <v>0.55004277159965786</v>
      </c>
      <c r="AI150" s="140">
        <f t="shared" si="143"/>
        <v>86655.637636080864</v>
      </c>
      <c r="AJ150" s="612">
        <f>BW21</f>
        <v>3596</v>
      </c>
      <c r="AK150" s="252" t="s">
        <v>115</v>
      </c>
      <c r="AL150" s="136">
        <v>1872</v>
      </c>
      <c r="AM150" s="144">
        <v>978</v>
      </c>
      <c r="AN150" s="144">
        <v>85976580</v>
      </c>
      <c r="AO150" s="145">
        <f>IFERROR(AM150/$AJ$150,"-")</f>
        <v>0.27196885428253614</v>
      </c>
      <c r="AP150" s="145">
        <f t="shared" si="144"/>
        <v>0.52243589743589747</v>
      </c>
      <c r="AQ150" s="140">
        <f t="shared" si="145"/>
        <v>87910.613496932521</v>
      </c>
      <c r="AR150" s="612">
        <f>BX21</f>
        <v>1864</v>
      </c>
      <c r="AS150" s="252" t="s">
        <v>115</v>
      </c>
      <c r="AT150" s="136">
        <v>839</v>
      </c>
      <c r="AU150" s="144">
        <v>433</v>
      </c>
      <c r="AV150" s="144">
        <v>39981700</v>
      </c>
      <c r="AW150" s="145">
        <f>IFERROR(AU150/$AR$150,"-")</f>
        <v>0.2322961373390558</v>
      </c>
      <c r="AX150" s="145">
        <f t="shared" si="146"/>
        <v>0.51609058402860553</v>
      </c>
      <c r="AY150" s="144">
        <f t="shared" si="147"/>
        <v>92336.489607390307</v>
      </c>
      <c r="AZ150" s="612">
        <f>BY21</f>
        <v>807</v>
      </c>
      <c r="BA150" s="252" t="s">
        <v>115</v>
      </c>
      <c r="BB150" s="136">
        <v>306</v>
      </c>
      <c r="BC150" s="144">
        <v>149</v>
      </c>
      <c r="BD150" s="144">
        <v>17418110</v>
      </c>
      <c r="BE150" s="145">
        <f>IFERROR(BC150/$AZ$150,"-")</f>
        <v>0.18463444857496902</v>
      </c>
      <c r="BF150" s="145">
        <f t="shared" si="148"/>
        <v>0.48692810457516339</v>
      </c>
      <c r="BG150" s="172">
        <f t="shared" si="149"/>
        <v>116900.06711409397</v>
      </c>
      <c r="BH150" s="612">
        <f>BZ21</f>
        <v>15727</v>
      </c>
      <c r="BI150" s="252" t="s">
        <v>115</v>
      </c>
      <c r="BJ150" s="136">
        <f t="shared" si="150"/>
        <v>7711</v>
      </c>
      <c r="BK150" s="144">
        <f t="shared" si="134"/>
        <v>4179</v>
      </c>
      <c r="BL150" s="144">
        <f t="shared" si="135"/>
        <v>359357520</v>
      </c>
      <c r="BM150" s="145">
        <f>IFERROR(BK150/$BH$150,"-")</f>
        <v>0.2657213708908247</v>
      </c>
      <c r="BN150" s="145">
        <f t="shared" si="151"/>
        <v>0.54195305407858907</v>
      </c>
      <c r="BO150" s="144">
        <f t="shared" si="152"/>
        <v>85991.270638908827</v>
      </c>
      <c r="BP150" s="204"/>
    </row>
    <row r="151" spans="2:68" s="82" customFormat="1">
      <c r="B151" s="614"/>
      <c r="C151" s="647"/>
      <c r="D151" s="604"/>
      <c r="E151" s="253" t="s">
        <v>154</v>
      </c>
      <c r="F151" s="137">
        <v>14</v>
      </c>
      <c r="G151" s="146">
        <v>4</v>
      </c>
      <c r="H151" s="146">
        <v>290400</v>
      </c>
      <c r="I151" s="147">
        <f t="shared" ref="I151:I160" si="161">IFERROR(G151/$D$150,"-")</f>
        <v>0.11764705882352941</v>
      </c>
      <c r="J151" s="147">
        <f t="shared" si="136"/>
        <v>0.2857142857142857</v>
      </c>
      <c r="K151" s="173">
        <f t="shared" si="137"/>
        <v>72600</v>
      </c>
      <c r="L151" s="604"/>
      <c r="M151" s="253" t="s">
        <v>154</v>
      </c>
      <c r="N151" s="137">
        <v>49</v>
      </c>
      <c r="O151" s="146">
        <v>23</v>
      </c>
      <c r="P151" s="146">
        <v>2300210</v>
      </c>
      <c r="Q151" s="147">
        <f t="shared" ref="Q151:Q160" si="162">IFERROR(O151/$L$150,"-")</f>
        <v>0.2072072072072072</v>
      </c>
      <c r="R151" s="147">
        <f t="shared" si="138"/>
        <v>0.46938775510204084</v>
      </c>
      <c r="S151" s="141">
        <f t="shared" si="139"/>
        <v>100009.13043478261</v>
      </c>
      <c r="T151" s="604"/>
      <c r="U151" s="253" t="s">
        <v>154</v>
      </c>
      <c r="V151" s="137">
        <v>2302</v>
      </c>
      <c r="W151" s="146">
        <v>1315</v>
      </c>
      <c r="X151" s="146">
        <v>101647750</v>
      </c>
      <c r="Y151" s="147">
        <f t="shared" ref="Y151:Y160" si="163">IFERROR(W151/$T$150,"-")</f>
        <v>0.27344562279060097</v>
      </c>
      <c r="Z151" s="147">
        <f t="shared" si="140"/>
        <v>0.57124239791485665</v>
      </c>
      <c r="AA151" s="146">
        <f t="shared" si="141"/>
        <v>77298.669201520912</v>
      </c>
      <c r="AB151" s="604"/>
      <c r="AC151" s="253" t="s">
        <v>154</v>
      </c>
      <c r="AD151" s="137">
        <v>2104</v>
      </c>
      <c r="AE151" s="146">
        <v>1191</v>
      </c>
      <c r="AF151" s="146">
        <v>100484910</v>
      </c>
      <c r="AG151" s="147">
        <f t="shared" ref="AG151:AG160" si="164">IFERROR(AE151/$AB$150,"-")</f>
        <v>0.26431424766977363</v>
      </c>
      <c r="AH151" s="147">
        <f t="shared" si="142"/>
        <v>0.56606463878326996</v>
      </c>
      <c r="AI151" s="141">
        <f t="shared" si="143"/>
        <v>84370.201511335006</v>
      </c>
      <c r="AJ151" s="604"/>
      <c r="AK151" s="253" t="s">
        <v>154</v>
      </c>
      <c r="AL151" s="137">
        <v>1517</v>
      </c>
      <c r="AM151" s="146">
        <v>804</v>
      </c>
      <c r="AN151" s="146">
        <v>66078680</v>
      </c>
      <c r="AO151" s="147">
        <f t="shared" ref="AO151:AO160" si="165">IFERROR(AM151/$AJ$150,"-")</f>
        <v>0.22358175750834261</v>
      </c>
      <c r="AP151" s="147">
        <f t="shared" si="144"/>
        <v>0.52999340804218853</v>
      </c>
      <c r="AQ151" s="141">
        <f t="shared" si="145"/>
        <v>82187.412935323388</v>
      </c>
      <c r="AR151" s="604"/>
      <c r="AS151" s="253" t="s">
        <v>154</v>
      </c>
      <c r="AT151" s="137">
        <v>613</v>
      </c>
      <c r="AU151" s="146">
        <v>317</v>
      </c>
      <c r="AV151" s="146">
        <v>26837330</v>
      </c>
      <c r="AW151" s="147">
        <f t="shared" ref="AW151:AW160" si="166">IFERROR(AU151/$AR$150,"-")</f>
        <v>0.17006437768240343</v>
      </c>
      <c r="AX151" s="147">
        <f t="shared" si="146"/>
        <v>0.5171288743882545</v>
      </c>
      <c r="AY151" s="146">
        <f t="shared" si="147"/>
        <v>84660.347003154573</v>
      </c>
      <c r="AZ151" s="604"/>
      <c r="BA151" s="253" t="s">
        <v>154</v>
      </c>
      <c r="BB151" s="137">
        <v>186</v>
      </c>
      <c r="BC151" s="146">
        <v>90</v>
      </c>
      <c r="BD151" s="146">
        <v>10385770</v>
      </c>
      <c r="BE151" s="147">
        <f t="shared" ref="BE151:BE160" si="167">IFERROR(BC151/$AZ$150,"-")</f>
        <v>0.11152416356877323</v>
      </c>
      <c r="BF151" s="147">
        <f t="shared" si="148"/>
        <v>0.4838709677419355</v>
      </c>
      <c r="BG151" s="173">
        <f t="shared" si="149"/>
        <v>115397.44444444444</v>
      </c>
      <c r="BH151" s="604"/>
      <c r="BI151" s="253" t="s">
        <v>154</v>
      </c>
      <c r="BJ151" s="137">
        <f t="shared" si="150"/>
        <v>6785</v>
      </c>
      <c r="BK151" s="146">
        <f t="shared" si="134"/>
        <v>3744</v>
      </c>
      <c r="BL151" s="146">
        <f t="shared" si="135"/>
        <v>308025050</v>
      </c>
      <c r="BM151" s="147">
        <f t="shared" ref="BM151:BM160" si="168">IFERROR(BK151/$BH$150,"-")</f>
        <v>0.23806193170979845</v>
      </c>
      <c r="BN151" s="147">
        <f t="shared" si="151"/>
        <v>0.55180545320560059</v>
      </c>
      <c r="BO151" s="146">
        <f t="shared" si="152"/>
        <v>82271.647970085469</v>
      </c>
      <c r="BP151" s="204"/>
    </row>
    <row r="152" spans="2:68" s="82" customFormat="1">
      <c r="B152" s="614"/>
      <c r="C152" s="647"/>
      <c r="D152" s="604"/>
      <c r="E152" s="254" t="s">
        <v>114</v>
      </c>
      <c r="F152" s="137">
        <v>21</v>
      </c>
      <c r="G152" s="146">
        <v>7</v>
      </c>
      <c r="H152" s="146">
        <v>741220</v>
      </c>
      <c r="I152" s="147">
        <f t="shared" si="161"/>
        <v>0.20588235294117646</v>
      </c>
      <c r="J152" s="147">
        <f t="shared" si="136"/>
        <v>0.33333333333333331</v>
      </c>
      <c r="K152" s="173">
        <f t="shared" si="137"/>
        <v>105888.57142857143</v>
      </c>
      <c r="L152" s="604"/>
      <c r="M152" s="254" t="s">
        <v>114</v>
      </c>
      <c r="N152" s="137">
        <v>70</v>
      </c>
      <c r="O152" s="146">
        <v>32</v>
      </c>
      <c r="P152" s="146">
        <v>2994490</v>
      </c>
      <c r="Q152" s="147">
        <f t="shared" si="162"/>
        <v>0.28828828828828829</v>
      </c>
      <c r="R152" s="147">
        <f t="shared" si="138"/>
        <v>0.45714285714285713</v>
      </c>
      <c r="S152" s="141">
        <f t="shared" si="139"/>
        <v>93577.8125</v>
      </c>
      <c r="T152" s="604"/>
      <c r="U152" s="254" t="s">
        <v>114</v>
      </c>
      <c r="V152" s="137">
        <v>2869</v>
      </c>
      <c r="W152" s="146">
        <v>1549</v>
      </c>
      <c r="X152" s="146">
        <v>121236150</v>
      </c>
      <c r="Y152" s="147">
        <f t="shared" si="163"/>
        <v>0.32210438760657101</v>
      </c>
      <c r="Z152" s="147">
        <f t="shared" si="140"/>
        <v>0.53990937608922973</v>
      </c>
      <c r="AA152" s="146">
        <f t="shared" si="141"/>
        <v>78267.366042608133</v>
      </c>
      <c r="AB152" s="604"/>
      <c r="AC152" s="254" t="s">
        <v>114</v>
      </c>
      <c r="AD152" s="137">
        <v>2854</v>
      </c>
      <c r="AE152" s="146">
        <v>1613</v>
      </c>
      <c r="AF152" s="146">
        <v>138421370</v>
      </c>
      <c r="AG152" s="147">
        <f t="shared" si="164"/>
        <v>0.3579671549045717</v>
      </c>
      <c r="AH152" s="147">
        <f t="shared" si="142"/>
        <v>0.56517168885774349</v>
      </c>
      <c r="AI152" s="141">
        <f t="shared" si="143"/>
        <v>85816.100433973959</v>
      </c>
      <c r="AJ152" s="604"/>
      <c r="AK152" s="254" t="s">
        <v>114</v>
      </c>
      <c r="AL152" s="137">
        <v>2386</v>
      </c>
      <c r="AM152" s="146">
        <v>1268</v>
      </c>
      <c r="AN152" s="146">
        <v>112013420</v>
      </c>
      <c r="AO152" s="147">
        <f t="shared" si="165"/>
        <v>0.35261401557285871</v>
      </c>
      <c r="AP152" s="147">
        <f t="shared" si="144"/>
        <v>0.5314333612740989</v>
      </c>
      <c r="AQ152" s="141">
        <f t="shared" si="145"/>
        <v>88338.659305993686</v>
      </c>
      <c r="AR152" s="604"/>
      <c r="AS152" s="254" t="s">
        <v>114</v>
      </c>
      <c r="AT152" s="137">
        <v>1194</v>
      </c>
      <c r="AU152" s="146">
        <v>620</v>
      </c>
      <c r="AV152" s="146">
        <v>57854330</v>
      </c>
      <c r="AW152" s="147">
        <f t="shared" si="166"/>
        <v>0.33261802575107297</v>
      </c>
      <c r="AX152" s="147">
        <f t="shared" si="146"/>
        <v>0.51926298157453932</v>
      </c>
      <c r="AY152" s="146">
        <f t="shared" si="147"/>
        <v>93313.43548387097</v>
      </c>
      <c r="AZ152" s="604"/>
      <c r="BA152" s="254" t="s">
        <v>114</v>
      </c>
      <c r="BB152" s="137">
        <v>423</v>
      </c>
      <c r="BC152" s="146">
        <v>211</v>
      </c>
      <c r="BD152" s="146">
        <v>25311620</v>
      </c>
      <c r="BE152" s="147">
        <f t="shared" si="167"/>
        <v>0.26146220570012391</v>
      </c>
      <c r="BF152" s="147">
        <f t="shared" si="148"/>
        <v>0.49881796690307328</v>
      </c>
      <c r="BG152" s="173">
        <f t="shared" si="149"/>
        <v>119960.28436018957</v>
      </c>
      <c r="BH152" s="604"/>
      <c r="BI152" s="254" t="s">
        <v>114</v>
      </c>
      <c r="BJ152" s="137">
        <f t="shared" si="150"/>
        <v>9817</v>
      </c>
      <c r="BK152" s="146">
        <f t="shared" si="134"/>
        <v>5300</v>
      </c>
      <c r="BL152" s="146">
        <f t="shared" si="135"/>
        <v>458572600</v>
      </c>
      <c r="BM152" s="147">
        <f t="shared" si="168"/>
        <v>0.33700006358491763</v>
      </c>
      <c r="BN152" s="147">
        <f t="shared" si="151"/>
        <v>0.53987980034633798</v>
      </c>
      <c r="BO152" s="146">
        <f t="shared" si="152"/>
        <v>86523.132075471702</v>
      </c>
      <c r="BP152" s="204"/>
    </row>
    <row r="153" spans="2:68" s="82" customFormat="1">
      <c r="B153" s="614"/>
      <c r="C153" s="647"/>
      <c r="D153" s="604"/>
      <c r="E153" s="254" t="s">
        <v>123</v>
      </c>
      <c r="F153" s="137">
        <v>6</v>
      </c>
      <c r="G153" s="146">
        <v>1</v>
      </c>
      <c r="H153" s="146">
        <v>48400</v>
      </c>
      <c r="I153" s="147">
        <f t="shared" si="161"/>
        <v>2.9411764705882353E-2</v>
      </c>
      <c r="J153" s="147">
        <f t="shared" si="136"/>
        <v>0.16666666666666666</v>
      </c>
      <c r="K153" s="173">
        <f t="shared" si="137"/>
        <v>48400</v>
      </c>
      <c r="L153" s="604"/>
      <c r="M153" s="254" t="s">
        <v>123</v>
      </c>
      <c r="N153" s="137">
        <v>29</v>
      </c>
      <c r="O153" s="146">
        <v>13</v>
      </c>
      <c r="P153" s="146">
        <v>1061630</v>
      </c>
      <c r="Q153" s="147">
        <f t="shared" si="162"/>
        <v>0.11711711711711711</v>
      </c>
      <c r="R153" s="147">
        <f t="shared" si="138"/>
        <v>0.44827586206896552</v>
      </c>
      <c r="S153" s="141">
        <f t="shared" si="139"/>
        <v>81663.846153846156</v>
      </c>
      <c r="T153" s="604"/>
      <c r="U153" s="254" t="s">
        <v>123</v>
      </c>
      <c r="V153" s="137">
        <v>982</v>
      </c>
      <c r="W153" s="146">
        <v>565</v>
      </c>
      <c r="X153" s="146">
        <v>43480430</v>
      </c>
      <c r="Y153" s="147">
        <f t="shared" si="163"/>
        <v>0.11748804325223539</v>
      </c>
      <c r="Z153" s="147">
        <f t="shared" si="140"/>
        <v>0.57535641547861505</v>
      </c>
      <c r="AA153" s="146">
        <f t="shared" si="141"/>
        <v>76956.513274336277</v>
      </c>
      <c r="AB153" s="604"/>
      <c r="AC153" s="254" t="s">
        <v>123</v>
      </c>
      <c r="AD153" s="137">
        <v>1115</v>
      </c>
      <c r="AE153" s="146">
        <v>626</v>
      </c>
      <c r="AF153" s="146">
        <v>51295640</v>
      </c>
      <c r="AG153" s="147">
        <f t="shared" si="164"/>
        <v>0.13892587660896583</v>
      </c>
      <c r="AH153" s="147">
        <f t="shared" si="142"/>
        <v>0.56143497757847538</v>
      </c>
      <c r="AI153" s="141">
        <f t="shared" si="143"/>
        <v>81941.916932907348</v>
      </c>
      <c r="AJ153" s="604"/>
      <c r="AK153" s="254" t="s">
        <v>123</v>
      </c>
      <c r="AL153" s="137">
        <v>1051</v>
      </c>
      <c r="AM153" s="146">
        <v>541</v>
      </c>
      <c r="AN153" s="146">
        <v>50006110</v>
      </c>
      <c r="AO153" s="147">
        <f t="shared" si="165"/>
        <v>0.15044493882091212</v>
      </c>
      <c r="AP153" s="147">
        <f t="shared" si="144"/>
        <v>0.51474785918173172</v>
      </c>
      <c r="AQ153" s="141">
        <f t="shared" si="145"/>
        <v>92432.735674676529</v>
      </c>
      <c r="AR153" s="604"/>
      <c r="AS153" s="254" t="s">
        <v>123</v>
      </c>
      <c r="AT153" s="137">
        <v>516</v>
      </c>
      <c r="AU153" s="146">
        <v>270</v>
      </c>
      <c r="AV153" s="146">
        <v>22941390</v>
      </c>
      <c r="AW153" s="147">
        <f t="shared" si="166"/>
        <v>0.14484978540772533</v>
      </c>
      <c r="AX153" s="147">
        <f t="shared" si="146"/>
        <v>0.52325581395348841</v>
      </c>
      <c r="AY153" s="146">
        <f t="shared" si="147"/>
        <v>84968.111111111109</v>
      </c>
      <c r="AZ153" s="604"/>
      <c r="BA153" s="254" t="s">
        <v>123</v>
      </c>
      <c r="BB153" s="137">
        <v>188</v>
      </c>
      <c r="BC153" s="146">
        <v>91</v>
      </c>
      <c r="BD153" s="146">
        <v>11219540</v>
      </c>
      <c r="BE153" s="147">
        <f t="shared" si="167"/>
        <v>0.1127633209417596</v>
      </c>
      <c r="BF153" s="147">
        <f t="shared" si="148"/>
        <v>0.48404255319148937</v>
      </c>
      <c r="BG153" s="173">
        <f t="shared" si="149"/>
        <v>123291.64835164836</v>
      </c>
      <c r="BH153" s="604"/>
      <c r="BI153" s="254" t="s">
        <v>123</v>
      </c>
      <c r="BJ153" s="137">
        <f t="shared" si="150"/>
        <v>3887</v>
      </c>
      <c r="BK153" s="146">
        <f t="shared" si="134"/>
        <v>2107</v>
      </c>
      <c r="BL153" s="146">
        <f t="shared" si="135"/>
        <v>180053140</v>
      </c>
      <c r="BM153" s="147">
        <f t="shared" si="168"/>
        <v>0.13397342150441915</v>
      </c>
      <c r="BN153" s="147">
        <f t="shared" si="151"/>
        <v>0.54206328788268587</v>
      </c>
      <c r="BO153" s="146">
        <f t="shared" si="152"/>
        <v>85454.741338395819</v>
      </c>
      <c r="BP153" s="204"/>
    </row>
    <row r="154" spans="2:68" s="82" customFormat="1">
      <c r="B154" s="614"/>
      <c r="C154" s="647"/>
      <c r="D154" s="604"/>
      <c r="E154" s="254" t="s">
        <v>137</v>
      </c>
      <c r="F154" s="137">
        <v>9</v>
      </c>
      <c r="G154" s="146">
        <v>2</v>
      </c>
      <c r="H154" s="146">
        <v>280220</v>
      </c>
      <c r="I154" s="147">
        <f t="shared" si="161"/>
        <v>5.8823529411764705E-2</v>
      </c>
      <c r="J154" s="147">
        <f t="shared" si="136"/>
        <v>0.22222222222222221</v>
      </c>
      <c r="K154" s="173">
        <f t="shared" si="137"/>
        <v>140110</v>
      </c>
      <c r="L154" s="604"/>
      <c r="M154" s="254" t="s">
        <v>137</v>
      </c>
      <c r="N154" s="137">
        <v>36</v>
      </c>
      <c r="O154" s="146">
        <v>10</v>
      </c>
      <c r="P154" s="146">
        <v>864250</v>
      </c>
      <c r="Q154" s="147">
        <f t="shared" si="162"/>
        <v>9.0090090090090086E-2</v>
      </c>
      <c r="R154" s="147">
        <f t="shared" si="138"/>
        <v>0.27777777777777779</v>
      </c>
      <c r="S154" s="141">
        <f t="shared" si="139"/>
        <v>86425</v>
      </c>
      <c r="T154" s="604"/>
      <c r="U154" s="254" t="s">
        <v>137</v>
      </c>
      <c r="V154" s="137">
        <v>987</v>
      </c>
      <c r="W154" s="146">
        <v>595</v>
      </c>
      <c r="X154" s="146">
        <v>47833130</v>
      </c>
      <c r="Y154" s="147">
        <f t="shared" si="163"/>
        <v>0.12372634643377002</v>
      </c>
      <c r="Z154" s="147">
        <f t="shared" si="140"/>
        <v>0.6028368794326241</v>
      </c>
      <c r="AA154" s="146">
        <f t="shared" si="141"/>
        <v>80391.815126050424</v>
      </c>
      <c r="AB154" s="604"/>
      <c r="AC154" s="254" t="s">
        <v>137</v>
      </c>
      <c r="AD154" s="137">
        <v>1160</v>
      </c>
      <c r="AE154" s="146">
        <v>688</v>
      </c>
      <c r="AF154" s="146">
        <v>62790110</v>
      </c>
      <c r="AG154" s="147">
        <f t="shared" si="164"/>
        <v>0.15268530847758544</v>
      </c>
      <c r="AH154" s="147">
        <f t="shared" si="142"/>
        <v>0.59310344827586203</v>
      </c>
      <c r="AI154" s="141">
        <f t="shared" si="143"/>
        <v>91264.694767441862</v>
      </c>
      <c r="AJ154" s="604"/>
      <c r="AK154" s="254" t="s">
        <v>137</v>
      </c>
      <c r="AL154" s="137">
        <v>1013</v>
      </c>
      <c r="AM154" s="146">
        <v>564</v>
      </c>
      <c r="AN154" s="146">
        <v>54754620</v>
      </c>
      <c r="AO154" s="147">
        <f t="shared" si="165"/>
        <v>0.15684093437152391</v>
      </c>
      <c r="AP154" s="147">
        <f t="shared" si="144"/>
        <v>0.55676209279368216</v>
      </c>
      <c r="AQ154" s="141">
        <f t="shared" si="145"/>
        <v>97082.659574468082</v>
      </c>
      <c r="AR154" s="604"/>
      <c r="AS154" s="254" t="s">
        <v>137</v>
      </c>
      <c r="AT154" s="137">
        <v>486</v>
      </c>
      <c r="AU154" s="146">
        <v>264</v>
      </c>
      <c r="AV154" s="146">
        <v>25021970</v>
      </c>
      <c r="AW154" s="147">
        <f t="shared" si="166"/>
        <v>0.14163090128755365</v>
      </c>
      <c r="AX154" s="147">
        <f t="shared" si="146"/>
        <v>0.54320987654320985</v>
      </c>
      <c r="AY154" s="146">
        <f t="shared" si="147"/>
        <v>94780.189393939392</v>
      </c>
      <c r="AZ154" s="604"/>
      <c r="BA154" s="254" t="s">
        <v>137</v>
      </c>
      <c r="BB154" s="137">
        <v>181</v>
      </c>
      <c r="BC154" s="146">
        <v>105</v>
      </c>
      <c r="BD154" s="146">
        <v>10663240</v>
      </c>
      <c r="BE154" s="147">
        <f t="shared" si="167"/>
        <v>0.13011152416356878</v>
      </c>
      <c r="BF154" s="147">
        <f t="shared" si="148"/>
        <v>0.58011049723756902</v>
      </c>
      <c r="BG154" s="173">
        <f t="shared" si="149"/>
        <v>101554.66666666667</v>
      </c>
      <c r="BH154" s="604"/>
      <c r="BI154" s="254" t="s">
        <v>137</v>
      </c>
      <c r="BJ154" s="137">
        <f t="shared" si="150"/>
        <v>3872</v>
      </c>
      <c r="BK154" s="146">
        <f t="shared" si="134"/>
        <v>2228</v>
      </c>
      <c r="BL154" s="146">
        <f t="shared" si="135"/>
        <v>202207540</v>
      </c>
      <c r="BM154" s="147">
        <f t="shared" si="168"/>
        <v>0.14166719654098048</v>
      </c>
      <c r="BN154" s="147">
        <f t="shared" si="151"/>
        <v>0.57541322314049592</v>
      </c>
      <c r="BO154" s="146">
        <f t="shared" si="152"/>
        <v>90757.423698384198</v>
      </c>
      <c r="BP154" s="204"/>
    </row>
    <row r="155" spans="2:68" s="82" customFormat="1">
      <c r="B155" s="614"/>
      <c r="C155" s="647"/>
      <c r="D155" s="604"/>
      <c r="E155" s="254" t="s">
        <v>138</v>
      </c>
      <c r="F155" s="137">
        <v>4</v>
      </c>
      <c r="G155" s="146">
        <v>0</v>
      </c>
      <c r="H155" s="146">
        <v>0</v>
      </c>
      <c r="I155" s="147">
        <f t="shared" si="161"/>
        <v>0</v>
      </c>
      <c r="J155" s="147">
        <f t="shared" si="136"/>
        <v>0</v>
      </c>
      <c r="K155" s="173" t="str">
        <f t="shared" si="137"/>
        <v>-</v>
      </c>
      <c r="L155" s="604"/>
      <c r="M155" s="254" t="s">
        <v>138</v>
      </c>
      <c r="N155" s="137">
        <v>29</v>
      </c>
      <c r="O155" s="146">
        <v>12</v>
      </c>
      <c r="P155" s="146">
        <v>1003250</v>
      </c>
      <c r="Q155" s="147">
        <f t="shared" si="162"/>
        <v>0.10810810810810811</v>
      </c>
      <c r="R155" s="147">
        <f t="shared" si="138"/>
        <v>0.41379310344827586</v>
      </c>
      <c r="S155" s="141">
        <f t="shared" si="139"/>
        <v>83604.166666666672</v>
      </c>
      <c r="T155" s="604"/>
      <c r="U155" s="254" t="s">
        <v>138</v>
      </c>
      <c r="V155" s="137">
        <v>532</v>
      </c>
      <c r="W155" s="146">
        <v>325</v>
      </c>
      <c r="X155" s="146">
        <v>22932930</v>
      </c>
      <c r="Y155" s="147">
        <f t="shared" si="163"/>
        <v>6.7581617799958416E-2</v>
      </c>
      <c r="Z155" s="147">
        <f t="shared" si="140"/>
        <v>0.61090225563909772</v>
      </c>
      <c r="AA155" s="146">
        <f t="shared" si="141"/>
        <v>70562.86153846154</v>
      </c>
      <c r="AB155" s="604"/>
      <c r="AC155" s="254" t="s">
        <v>138</v>
      </c>
      <c r="AD155" s="137">
        <v>615</v>
      </c>
      <c r="AE155" s="146">
        <v>372</v>
      </c>
      <c r="AF155" s="146">
        <v>30575930</v>
      </c>
      <c r="AG155" s="147">
        <f t="shared" si="164"/>
        <v>8.2556591211717711E-2</v>
      </c>
      <c r="AH155" s="147">
        <f t="shared" si="142"/>
        <v>0.60487804878048779</v>
      </c>
      <c r="AI155" s="141">
        <f t="shared" si="143"/>
        <v>82193.360215053763</v>
      </c>
      <c r="AJ155" s="604"/>
      <c r="AK155" s="254" t="s">
        <v>138</v>
      </c>
      <c r="AL155" s="137">
        <v>457</v>
      </c>
      <c r="AM155" s="146">
        <v>259</v>
      </c>
      <c r="AN155" s="146">
        <v>24047310</v>
      </c>
      <c r="AO155" s="147">
        <f t="shared" si="165"/>
        <v>7.2024471635150161E-2</v>
      </c>
      <c r="AP155" s="147">
        <f t="shared" si="144"/>
        <v>0.56673960612691465</v>
      </c>
      <c r="AQ155" s="141">
        <f t="shared" si="145"/>
        <v>92846.75675675676</v>
      </c>
      <c r="AR155" s="604"/>
      <c r="AS155" s="254" t="s">
        <v>138</v>
      </c>
      <c r="AT155" s="137">
        <v>191</v>
      </c>
      <c r="AU155" s="146">
        <v>117</v>
      </c>
      <c r="AV155" s="146">
        <v>8955120</v>
      </c>
      <c r="AW155" s="147">
        <f t="shared" si="166"/>
        <v>6.2768240343347645E-2</v>
      </c>
      <c r="AX155" s="147">
        <f t="shared" si="146"/>
        <v>0.61256544502617805</v>
      </c>
      <c r="AY155" s="146">
        <f t="shared" si="147"/>
        <v>76539.487179487172</v>
      </c>
      <c r="AZ155" s="604"/>
      <c r="BA155" s="254" t="s">
        <v>138</v>
      </c>
      <c r="BB155" s="137">
        <v>63</v>
      </c>
      <c r="BC155" s="146">
        <v>40</v>
      </c>
      <c r="BD155" s="146">
        <v>5384420</v>
      </c>
      <c r="BE155" s="147">
        <f t="shared" si="167"/>
        <v>4.9566294919454773E-2</v>
      </c>
      <c r="BF155" s="147">
        <f t="shared" si="148"/>
        <v>0.63492063492063489</v>
      </c>
      <c r="BG155" s="173">
        <f t="shared" si="149"/>
        <v>134610.5</v>
      </c>
      <c r="BH155" s="604"/>
      <c r="BI155" s="254" t="s">
        <v>138</v>
      </c>
      <c r="BJ155" s="137">
        <f t="shared" si="150"/>
        <v>1891</v>
      </c>
      <c r="BK155" s="146">
        <f t="shared" si="134"/>
        <v>1125</v>
      </c>
      <c r="BL155" s="146">
        <f t="shared" si="135"/>
        <v>92898960</v>
      </c>
      <c r="BM155" s="147">
        <f t="shared" si="168"/>
        <v>7.1533032364723081E-2</v>
      </c>
      <c r="BN155" s="147">
        <f t="shared" si="151"/>
        <v>0.59492332099418299</v>
      </c>
      <c r="BO155" s="146">
        <f t="shared" si="152"/>
        <v>82576.853333333333</v>
      </c>
      <c r="BP155" s="204"/>
    </row>
    <row r="156" spans="2:68" s="82" customFormat="1">
      <c r="B156" s="614"/>
      <c r="C156" s="647"/>
      <c r="D156" s="604"/>
      <c r="E156" s="254" t="s">
        <v>139</v>
      </c>
      <c r="F156" s="137">
        <v>4</v>
      </c>
      <c r="G156" s="146">
        <v>0</v>
      </c>
      <c r="H156" s="146">
        <v>0</v>
      </c>
      <c r="I156" s="147">
        <f t="shared" si="161"/>
        <v>0</v>
      </c>
      <c r="J156" s="147">
        <f t="shared" si="136"/>
        <v>0</v>
      </c>
      <c r="K156" s="173" t="str">
        <f t="shared" si="137"/>
        <v>-</v>
      </c>
      <c r="L156" s="604"/>
      <c r="M156" s="254" t="s">
        <v>139</v>
      </c>
      <c r="N156" s="137">
        <v>29</v>
      </c>
      <c r="O156" s="146">
        <v>10</v>
      </c>
      <c r="P156" s="146">
        <v>887480</v>
      </c>
      <c r="Q156" s="147">
        <f t="shared" si="162"/>
        <v>9.0090090090090086E-2</v>
      </c>
      <c r="R156" s="147">
        <f t="shared" si="138"/>
        <v>0.34482758620689657</v>
      </c>
      <c r="S156" s="141">
        <f t="shared" si="139"/>
        <v>88748</v>
      </c>
      <c r="T156" s="604"/>
      <c r="U156" s="254" t="s">
        <v>139</v>
      </c>
      <c r="V156" s="137">
        <v>321</v>
      </c>
      <c r="W156" s="146">
        <v>174</v>
      </c>
      <c r="X156" s="146">
        <v>13951540</v>
      </c>
      <c r="Y156" s="147">
        <f t="shared" si="163"/>
        <v>3.6182158452900813E-2</v>
      </c>
      <c r="Z156" s="147">
        <f t="shared" si="140"/>
        <v>0.54205607476635509</v>
      </c>
      <c r="AA156" s="146">
        <f t="shared" si="141"/>
        <v>80181.264367816097</v>
      </c>
      <c r="AB156" s="604"/>
      <c r="AC156" s="254" t="s">
        <v>139</v>
      </c>
      <c r="AD156" s="137">
        <v>394</v>
      </c>
      <c r="AE156" s="146">
        <v>213</v>
      </c>
      <c r="AF156" s="146">
        <v>20392410</v>
      </c>
      <c r="AG156" s="147">
        <f t="shared" si="164"/>
        <v>4.7270306258322237E-2</v>
      </c>
      <c r="AH156" s="147">
        <f t="shared" si="142"/>
        <v>0.54060913705583757</v>
      </c>
      <c r="AI156" s="141">
        <f t="shared" si="143"/>
        <v>95739.014084507042</v>
      </c>
      <c r="AJ156" s="604"/>
      <c r="AK156" s="254" t="s">
        <v>139</v>
      </c>
      <c r="AL156" s="137">
        <v>419</v>
      </c>
      <c r="AM156" s="146">
        <v>218</v>
      </c>
      <c r="AN156" s="146">
        <v>17027470</v>
      </c>
      <c r="AO156" s="147">
        <f t="shared" si="165"/>
        <v>6.0622914349276975E-2</v>
      </c>
      <c r="AP156" s="147">
        <f t="shared" si="144"/>
        <v>0.52028639618138428</v>
      </c>
      <c r="AQ156" s="141">
        <f t="shared" si="145"/>
        <v>78107.660550458721</v>
      </c>
      <c r="AR156" s="604"/>
      <c r="AS156" s="254" t="s">
        <v>139</v>
      </c>
      <c r="AT156" s="137">
        <v>267</v>
      </c>
      <c r="AU156" s="146">
        <v>140</v>
      </c>
      <c r="AV156" s="146">
        <v>12257030</v>
      </c>
      <c r="AW156" s="147">
        <f t="shared" si="166"/>
        <v>7.5107296137339061E-2</v>
      </c>
      <c r="AX156" s="147">
        <f t="shared" si="146"/>
        <v>0.52434456928838946</v>
      </c>
      <c r="AY156" s="146">
        <f t="shared" si="147"/>
        <v>87550.21428571429</v>
      </c>
      <c r="AZ156" s="604"/>
      <c r="BA156" s="254" t="s">
        <v>139</v>
      </c>
      <c r="BB156" s="137">
        <v>98</v>
      </c>
      <c r="BC156" s="146">
        <v>54</v>
      </c>
      <c r="BD156" s="146">
        <v>6079520</v>
      </c>
      <c r="BE156" s="147">
        <f t="shared" si="167"/>
        <v>6.6914498141263934E-2</v>
      </c>
      <c r="BF156" s="147">
        <f t="shared" si="148"/>
        <v>0.55102040816326525</v>
      </c>
      <c r="BG156" s="173">
        <f t="shared" si="149"/>
        <v>112583.70370370371</v>
      </c>
      <c r="BH156" s="604"/>
      <c r="BI156" s="254" t="s">
        <v>139</v>
      </c>
      <c r="BJ156" s="137">
        <f t="shared" si="150"/>
        <v>1532</v>
      </c>
      <c r="BK156" s="146">
        <f t="shared" si="134"/>
        <v>809</v>
      </c>
      <c r="BL156" s="146">
        <f t="shared" si="135"/>
        <v>70595450</v>
      </c>
      <c r="BM156" s="147">
        <f t="shared" si="168"/>
        <v>5.1440198384943091E-2</v>
      </c>
      <c r="BN156" s="147">
        <f t="shared" si="151"/>
        <v>0.52806788511749347</v>
      </c>
      <c r="BO156" s="146">
        <f t="shared" si="152"/>
        <v>87262.608158220028</v>
      </c>
      <c r="BP156" s="204"/>
    </row>
    <row r="157" spans="2:68" s="82" customFormat="1">
      <c r="B157" s="614"/>
      <c r="C157" s="647"/>
      <c r="D157" s="604"/>
      <c r="E157" s="254" t="s">
        <v>140</v>
      </c>
      <c r="F157" s="137">
        <v>4</v>
      </c>
      <c r="G157" s="146">
        <v>2</v>
      </c>
      <c r="H157" s="146">
        <v>286530</v>
      </c>
      <c r="I157" s="147">
        <f t="shared" si="161"/>
        <v>5.8823529411764705E-2</v>
      </c>
      <c r="J157" s="147">
        <f t="shared" si="136"/>
        <v>0.5</v>
      </c>
      <c r="K157" s="173">
        <f t="shared" si="137"/>
        <v>143265</v>
      </c>
      <c r="L157" s="604"/>
      <c r="M157" s="254" t="s">
        <v>140</v>
      </c>
      <c r="N157" s="137">
        <v>4</v>
      </c>
      <c r="O157" s="146">
        <v>0</v>
      </c>
      <c r="P157" s="146">
        <v>0</v>
      </c>
      <c r="Q157" s="147">
        <f t="shared" si="162"/>
        <v>0</v>
      </c>
      <c r="R157" s="147">
        <f t="shared" si="138"/>
        <v>0</v>
      </c>
      <c r="S157" s="141" t="str">
        <f t="shared" si="139"/>
        <v>-</v>
      </c>
      <c r="T157" s="604"/>
      <c r="U157" s="254" t="s">
        <v>140</v>
      </c>
      <c r="V157" s="137">
        <v>278</v>
      </c>
      <c r="W157" s="146">
        <v>179</v>
      </c>
      <c r="X157" s="146">
        <v>13375890</v>
      </c>
      <c r="Y157" s="147">
        <f t="shared" si="163"/>
        <v>3.7221875649823245E-2</v>
      </c>
      <c r="Z157" s="147">
        <f t="shared" si="140"/>
        <v>0.64388489208633093</v>
      </c>
      <c r="AA157" s="146">
        <f t="shared" si="141"/>
        <v>74725.642458100556</v>
      </c>
      <c r="AB157" s="604"/>
      <c r="AC157" s="254" t="s">
        <v>140</v>
      </c>
      <c r="AD157" s="137">
        <v>308</v>
      </c>
      <c r="AE157" s="146">
        <v>179</v>
      </c>
      <c r="AF157" s="146">
        <v>17931630</v>
      </c>
      <c r="AG157" s="147">
        <f t="shared" si="164"/>
        <v>3.9724811362627607E-2</v>
      </c>
      <c r="AH157" s="147">
        <f t="shared" si="142"/>
        <v>0.58116883116883122</v>
      </c>
      <c r="AI157" s="141">
        <f t="shared" si="143"/>
        <v>100176.70391061452</v>
      </c>
      <c r="AJ157" s="604"/>
      <c r="AK157" s="254" t="s">
        <v>140</v>
      </c>
      <c r="AL157" s="137">
        <v>286</v>
      </c>
      <c r="AM157" s="146">
        <v>172</v>
      </c>
      <c r="AN157" s="146">
        <v>16258170</v>
      </c>
      <c r="AO157" s="147">
        <f t="shared" si="165"/>
        <v>4.7830923248053395E-2</v>
      </c>
      <c r="AP157" s="147">
        <f t="shared" si="144"/>
        <v>0.60139860139860135</v>
      </c>
      <c r="AQ157" s="141">
        <f t="shared" si="145"/>
        <v>94524.244186046519</v>
      </c>
      <c r="AR157" s="604"/>
      <c r="AS157" s="254" t="s">
        <v>140</v>
      </c>
      <c r="AT157" s="137">
        <v>148</v>
      </c>
      <c r="AU157" s="146">
        <v>88</v>
      </c>
      <c r="AV157" s="146">
        <v>10124650</v>
      </c>
      <c r="AW157" s="147">
        <f t="shared" si="166"/>
        <v>4.7210300429184553E-2</v>
      </c>
      <c r="AX157" s="147">
        <f t="shared" si="146"/>
        <v>0.59459459459459463</v>
      </c>
      <c r="AY157" s="146">
        <f t="shared" si="147"/>
        <v>115052.84090909091</v>
      </c>
      <c r="AZ157" s="604"/>
      <c r="BA157" s="254" t="s">
        <v>140</v>
      </c>
      <c r="BB157" s="137">
        <v>56</v>
      </c>
      <c r="BC157" s="146">
        <v>32</v>
      </c>
      <c r="BD157" s="146">
        <v>3183680</v>
      </c>
      <c r="BE157" s="147">
        <f t="shared" si="167"/>
        <v>3.9653035935563817E-2</v>
      </c>
      <c r="BF157" s="147">
        <f t="shared" si="148"/>
        <v>0.5714285714285714</v>
      </c>
      <c r="BG157" s="173">
        <f t="shared" si="149"/>
        <v>99490</v>
      </c>
      <c r="BH157" s="604"/>
      <c r="BI157" s="254" t="s">
        <v>140</v>
      </c>
      <c r="BJ157" s="137">
        <f t="shared" si="150"/>
        <v>1084</v>
      </c>
      <c r="BK157" s="146">
        <f t="shared" si="134"/>
        <v>652</v>
      </c>
      <c r="BL157" s="146">
        <f t="shared" si="135"/>
        <v>61160550</v>
      </c>
      <c r="BM157" s="147">
        <f t="shared" si="168"/>
        <v>4.1457366312710624E-2</v>
      </c>
      <c r="BN157" s="147">
        <f t="shared" si="151"/>
        <v>0.60147601476014756</v>
      </c>
      <c r="BO157" s="146">
        <f t="shared" si="152"/>
        <v>93804.524539877297</v>
      </c>
      <c r="BP157" s="204"/>
    </row>
    <row r="158" spans="2:68" s="82" customFormat="1">
      <c r="B158" s="614"/>
      <c r="C158" s="647"/>
      <c r="D158" s="604"/>
      <c r="E158" s="254" t="s">
        <v>141</v>
      </c>
      <c r="F158" s="137">
        <v>13</v>
      </c>
      <c r="G158" s="146">
        <v>6</v>
      </c>
      <c r="H158" s="146">
        <v>532200</v>
      </c>
      <c r="I158" s="147">
        <f t="shared" si="161"/>
        <v>0.17647058823529413</v>
      </c>
      <c r="J158" s="147">
        <f t="shared" si="136"/>
        <v>0.46153846153846156</v>
      </c>
      <c r="K158" s="173">
        <f t="shared" si="137"/>
        <v>88700</v>
      </c>
      <c r="L158" s="604"/>
      <c r="M158" s="254" t="s">
        <v>141</v>
      </c>
      <c r="N158" s="137">
        <v>35</v>
      </c>
      <c r="O158" s="146">
        <v>19</v>
      </c>
      <c r="P158" s="146">
        <v>1434230</v>
      </c>
      <c r="Q158" s="147">
        <f t="shared" si="162"/>
        <v>0.17117117117117117</v>
      </c>
      <c r="R158" s="147">
        <f t="shared" si="138"/>
        <v>0.54285714285714282</v>
      </c>
      <c r="S158" s="141">
        <f t="shared" si="139"/>
        <v>75485.789473684214</v>
      </c>
      <c r="T158" s="604"/>
      <c r="U158" s="254" t="s">
        <v>141</v>
      </c>
      <c r="V158" s="137">
        <v>1828</v>
      </c>
      <c r="W158" s="146">
        <v>1109</v>
      </c>
      <c r="X158" s="146">
        <v>86689980</v>
      </c>
      <c r="Y158" s="147">
        <f t="shared" si="163"/>
        <v>0.23060927427739655</v>
      </c>
      <c r="Z158" s="147">
        <f t="shared" si="140"/>
        <v>0.60667396061269152</v>
      </c>
      <c r="AA158" s="146">
        <f t="shared" si="141"/>
        <v>78169.504057709652</v>
      </c>
      <c r="AB158" s="604"/>
      <c r="AC158" s="254" t="s">
        <v>141</v>
      </c>
      <c r="AD158" s="137">
        <v>1893</v>
      </c>
      <c r="AE158" s="146">
        <v>1133</v>
      </c>
      <c r="AF158" s="146">
        <v>93640770</v>
      </c>
      <c r="AG158" s="147">
        <f t="shared" si="164"/>
        <v>0.25144252108300047</v>
      </c>
      <c r="AH158" s="147">
        <f t="shared" si="142"/>
        <v>0.59852086634970947</v>
      </c>
      <c r="AI158" s="141">
        <f t="shared" si="143"/>
        <v>82648.517210944396</v>
      </c>
      <c r="AJ158" s="604"/>
      <c r="AK158" s="254" t="s">
        <v>141</v>
      </c>
      <c r="AL158" s="137">
        <v>1422</v>
      </c>
      <c r="AM158" s="146">
        <v>790</v>
      </c>
      <c r="AN158" s="146">
        <v>68799940</v>
      </c>
      <c r="AO158" s="147">
        <f t="shared" si="165"/>
        <v>0.21968854282536152</v>
      </c>
      <c r="AP158" s="147">
        <f t="shared" si="144"/>
        <v>0.55555555555555558</v>
      </c>
      <c r="AQ158" s="141">
        <f t="shared" si="145"/>
        <v>87088.531645569616</v>
      </c>
      <c r="AR158" s="604"/>
      <c r="AS158" s="254" t="s">
        <v>141</v>
      </c>
      <c r="AT158" s="137">
        <v>549</v>
      </c>
      <c r="AU158" s="146">
        <v>285</v>
      </c>
      <c r="AV158" s="146">
        <v>23368990</v>
      </c>
      <c r="AW158" s="147">
        <f t="shared" si="166"/>
        <v>0.15289699570815452</v>
      </c>
      <c r="AX158" s="147">
        <f t="shared" si="146"/>
        <v>0.51912568306010931</v>
      </c>
      <c r="AY158" s="146">
        <f t="shared" si="147"/>
        <v>81996.456140350871</v>
      </c>
      <c r="AZ158" s="604"/>
      <c r="BA158" s="254" t="s">
        <v>141</v>
      </c>
      <c r="BB158" s="137">
        <v>198</v>
      </c>
      <c r="BC158" s="146">
        <v>98</v>
      </c>
      <c r="BD158" s="146">
        <v>10388150</v>
      </c>
      <c r="BE158" s="147">
        <f t="shared" si="167"/>
        <v>0.12143742255266418</v>
      </c>
      <c r="BF158" s="147">
        <f t="shared" si="148"/>
        <v>0.49494949494949497</v>
      </c>
      <c r="BG158" s="173">
        <f t="shared" si="149"/>
        <v>106001.5306122449</v>
      </c>
      <c r="BH158" s="604"/>
      <c r="BI158" s="254" t="s">
        <v>141</v>
      </c>
      <c r="BJ158" s="137">
        <f t="shared" si="150"/>
        <v>5938</v>
      </c>
      <c r="BK158" s="146">
        <f t="shared" si="134"/>
        <v>3440</v>
      </c>
      <c r="BL158" s="146">
        <f t="shared" si="135"/>
        <v>284854260</v>
      </c>
      <c r="BM158" s="147">
        <f t="shared" si="168"/>
        <v>0.21873211674190882</v>
      </c>
      <c r="BN158" s="147">
        <f t="shared" si="151"/>
        <v>0.57931963624115868</v>
      </c>
      <c r="BO158" s="146">
        <f t="shared" si="152"/>
        <v>82806.470930232565</v>
      </c>
      <c r="BP158" s="204"/>
    </row>
    <row r="159" spans="2:68" s="82" customFormat="1">
      <c r="B159" s="614"/>
      <c r="C159" s="647"/>
      <c r="D159" s="604"/>
      <c r="E159" s="254" t="s">
        <v>142</v>
      </c>
      <c r="F159" s="137">
        <v>4</v>
      </c>
      <c r="G159" s="146">
        <v>1</v>
      </c>
      <c r="H159" s="146">
        <v>48400</v>
      </c>
      <c r="I159" s="147">
        <f t="shared" si="161"/>
        <v>2.9411764705882353E-2</v>
      </c>
      <c r="J159" s="147">
        <f t="shared" si="136"/>
        <v>0.25</v>
      </c>
      <c r="K159" s="173">
        <f t="shared" si="137"/>
        <v>48400</v>
      </c>
      <c r="L159" s="604"/>
      <c r="M159" s="254" t="s">
        <v>142</v>
      </c>
      <c r="N159" s="137">
        <v>12</v>
      </c>
      <c r="O159" s="146">
        <v>5</v>
      </c>
      <c r="P159" s="146">
        <v>122880</v>
      </c>
      <c r="Q159" s="147">
        <f t="shared" si="162"/>
        <v>4.5045045045045043E-2</v>
      </c>
      <c r="R159" s="147">
        <f t="shared" si="138"/>
        <v>0.41666666666666669</v>
      </c>
      <c r="S159" s="141">
        <f t="shared" si="139"/>
        <v>24576</v>
      </c>
      <c r="T159" s="604"/>
      <c r="U159" s="254" t="s">
        <v>142</v>
      </c>
      <c r="V159" s="137">
        <v>275</v>
      </c>
      <c r="W159" s="146">
        <v>170</v>
      </c>
      <c r="X159" s="146">
        <v>13795230</v>
      </c>
      <c r="Y159" s="147">
        <f t="shared" si="163"/>
        <v>3.5350384695362863E-2</v>
      </c>
      <c r="Z159" s="147">
        <f t="shared" si="140"/>
        <v>0.61818181818181817</v>
      </c>
      <c r="AA159" s="146">
        <f t="shared" si="141"/>
        <v>81148.411764705888</v>
      </c>
      <c r="AB159" s="604"/>
      <c r="AC159" s="254" t="s">
        <v>142</v>
      </c>
      <c r="AD159" s="137">
        <v>333</v>
      </c>
      <c r="AE159" s="146">
        <v>182</v>
      </c>
      <c r="AF159" s="146">
        <v>15988260</v>
      </c>
      <c r="AG159" s="147">
        <f t="shared" si="164"/>
        <v>4.0390590324012425E-2</v>
      </c>
      <c r="AH159" s="147">
        <f t="shared" si="142"/>
        <v>0.54654654654654655</v>
      </c>
      <c r="AI159" s="141">
        <f t="shared" si="143"/>
        <v>87847.582417582424</v>
      </c>
      <c r="AJ159" s="604"/>
      <c r="AK159" s="254" t="s">
        <v>142</v>
      </c>
      <c r="AL159" s="137">
        <v>409</v>
      </c>
      <c r="AM159" s="146">
        <v>224</v>
      </c>
      <c r="AN159" s="146">
        <v>22788620</v>
      </c>
      <c r="AO159" s="147">
        <f t="shared" si="165"/>
        <v>6.2291434927697439E-2</v>
      </c>
      <c r="AP159" s="147">
        <f t="shared" si="144"/>
        <v>0.5476772616136919</v>
      </c>
      <c r="AQ159" s="141">
        <f t="shared" si="145"/>
        <v>101734.91071428571</v>
      </c>
      <c r="AR159" s="604"/>
      <c r="AS159" s="254" t="s">
        <v>142</v>
      </c>
      <c r="AT159" s="137">
        <v>247</v>
      </c>
      <c r="AU159" s="146">
        <v>151</v>
      </c>
      <c r="AV159" s="146">
        <v>14001120</v>
      </c>
      <c r="AW159" s="147">
        <f t="shared" si="166"/>
        <v>8.1008583690987124E-2</v>
      </c>
      <c r="AX159" s="147">
        <f t="shared" si="146"/>
        <v>0.61133603238866396</v>
      </c>
      <c r="AY159" s="146">
        <f t="shared" si="147"/>
        <v>92722.649006622523</v>
      </c>
      <c r="AZ159" s="604"/>
      <c r="BA159" s="254" t="s">
        <v>142</v>
      </c>
      <c r="BB159" s="137">
        <v>146</v>
      </c>
      <c r="BC159" s="146">
        <v>78</v>
      </c>
      <c r="BD159" s="146">
        <v>8367730</v>
      </c>
      <c r="BE159" s="147">
        <f t="shared" si="167"/>
        <v>9.6654275092936809E-2</v>
      </c>
      <c r="BF159" s="147">
        <f t="shared" si="148"/>
        <v>0.53424657534246578</v>
      </c>
      <c r="BG159" s="173">
        <f t="shared" si="149"/>
        <v>107278.58974358975</v>
      </c>
      <c r="BH159" s="604"/>
      <c r="BI159" s="254" t="s">
        <v>142</v>
      </c>
      <c r="BJ159" s="137">
        <f t="shared" si="150"/>
        <v>1426</v>
      </c>
      <c r="BK159" s="146">
        <f t="shared" si="134"/>
        <v>811</v>
      </c>
      <c r="BL159" s="146">
        <f t="shared" si="135"/>
        <v>75112240</v>
      </c>
      <c r="BM159" s="147">
        <f t="shared" si="168"/>
        <v>5.1567368220258154E-2</v>
      </c>
      <c r="BN159" s="147">
        <f t="shared" si="151"/>
        <v>0.56872370266479666</v>
      </c>
      <c r="BO159" s="146">
        <f t="shared" si="152"/>
        <v>92616.818742293472</v>
      </c>
      <c r="BP159" s="204"/>
    </row>
    <row r="160" spans="2:68" s="82" customFormat="1">
      <c r="B160" s="614"/>
      <c r="C160" s="647"/>
      <c r="D160" s="604"/>
      <c r="E160" s="251" t="s">
        <v>135</v>
      </c>
      <c r="F160" s="137">
        <v>1</v>
      </c>
      <c r="G160" s="146">
        <v>0</v>
      </c>
      <c r="H160" s="146">
        <v>0</v>
      </c>
      <c r="I160" s="147">
        <f t="shared" si="161"/>
        <v>0</v>
      </c>
      <c r="J160" s="147">
        <f t="shared" si="136"/>
        <v>0</v>
      </c>
      <c r="K160" s="173" t="str">
        <f t="shared" si="137"/>
        <v>-</v>
      </c>
      <c r="L160" s="604"/>
      <c r="M160" s="255" t="s">
        <v>135</v>
      </c>
      <c r="N160" s="137">
        <v>4</v>
      </c>
      <c r="O160" s="146">
        <v>3</v>
      </c>
      <c r="P160" s="146">
        <v>266680</v>
      </c>
      <c r="Q160" s="147">
        <f t="shared" si="162"/>
        <v>2.7027027027027029E-2</v>
      </c>
      <c r="R160" s="147">
        <f t="shared" si="138"/>
        <v>0.75</v>
      </c>
      <c r="S160" s="141">
        <f t="shared" si="139"/>
        <v>88893.333333333328</v>
      </c>
      <c r="T160" s="604"/>
      <c r="U160" s="255" t="s">
        <v>135</v>
      </c>
      <c r="V160" s="137">
        <v>413</v>
      </c>
      <c r="W160" s="146">
        <v>214</v>
      </c>
      <c r="X160" s="146">
        <v>15252930</v>
      </c>
      <c r="Y160" s="147">
        <f t="shared" si="163"/>
        <v>4.4499896028280306E-2</v>
      </c>
      <c r="Z160" s="147">
        <f t="shared" si="140"/>
        <v>0.51815980629539948</v>
      </c>
      <c r="AA160" s="146">
        <f t="shared" si="141"/>
        <v>71275.373831775694</v>
      </c>
      <c r="AB160" s="604"/>
      <c r="AC160" s="255" t="s">
        <v>135</v>
      </c>
      <c r="AD160" s="137">
        <v>234</v>
      </c>
      <c r="AE160" s="146">
        <v>133</v>
      </c>
      <c r="AF160" s="146">
        <v>11064630</v>
      </c>
      <c r="AG160" s="147">
        <f t="shared" si="164"/>
        <v>2.9516200621393696E-2</v>
      </c>
      <c r="AH160" s="147">
        <f t="shared" si="142"/>
        <v>0.56837606837606836</v>
      </c>
      <c r="AI160" s="141">
        <f t="shared" si="143"/>
        <v>83192.706766917298</v>
      </c>
      <c r="AJ160" s="604"/>
      <c r="AK160" s="255" t="s">
        <v>135</v>
      </c>
      <c r="AL160" s="137">
        <v>163</v>
      </c>
      <c r="AM160" s="146">
        <v>74</v>
      </c>
      <c r="AN160" s="146">
        <v>6700810</v>
      </c>
      <c r="AO160" s="147">
        <f t="shared" si="165"/>
        <v>2.0578420467185762E-2</v>
      </c>
      <c r="AP160" s="147">
        <f t="shared" si="144"/>
        <v>0.45398773006134968</v>
      </c>
      <c r="AQ160" s="141">
        <f t="shared" si="145"/>
        <v>90551.486486486479</v>
      </c>
      <c r="AR160" s="604"/>
      <c r="AS160" s="255" t="s">
        <v>135</v>
      </c>
      <c r="AT160" s="137">
        <v>94</v>
      </c>
      <c r="AU160" s="146">
        <v>41</v>
      </c>
      <c r="AV160" s="146">
        <v>5346660</v>
      </c>
      <c r="AW160" s="147">
        <f t="shared" si="166"/>
        <v>2.1995708154506438E-2</v>
      </c>
      <c r="AX160" s="147">
        <f t="shared" si="146"/>
        <v>0.43617021276595747</v>
      </c>
      <c r="AY160" s="146">
        <f t="shared" si="147"/>
        <v>130406.34146341463</v>
      </c>
      <c r="AZ160" s="604"/>
      <c r="BA160" s="255" t="s">
        <v>135</v>
      </c>
      <c r="BB160" s="137">
        <v>50</v>
      </c>
      <c r="BC160" s="146">
        <v>18</v>
      </c>
      <c r="BD160" s="146">
        <v>2932620</v>
      </c>
      <c r="BE160" s="147">
        <f t="shared" si="167"/>
        <v>2.2304832713754646E-2</v>
      </c>
      <c r="BF160" s="147">
        <f t="shared" si="148"/>
        <v>0.36</v>
      </c>
      <c r="BG160" s="173">
        <f t="shared" si="149"/>
        <v>162923.33333333334</v>
      </c>
      <c r="BH160" s="604"/>
      <c r="BI160" s="255" t="s">
        <v>135</v>
      </c>
      <c r="BJ160" s="137">
        <f t="shared" si="150"/>
        <v>959</v>
      </c>
      <c r="BK160" s="146">
        <f t="shared" si="134"/>
        <v>483</v>
      </c>
      <c r="BL160" s="146">
        <f t="shared" si="135"/>
        <v>41564330</v>
      </c>
      <c r="BM160" s="147">
        <f t="shared" si="168"/>
        <v>3.0711515228587779E-2</v>
      </c>
      <c r="BN160" s="147">
        <f t="shared" si="151"/>
        <v>0.5036496350364964</v>
      </c>
      <c r="BO160" s="146">
        <f t="shared" si="152"/>
        <v>86054.513457556939</v>
      </c>
      <c r="BP160" s="204"/>
    </row>
    <row r="161" spans="2:68" s="82" customFormat="1">
      <c r="B161" s="614">
        <v>15</v>
      </c>
      <c r="C161" s="646" t="s">
        <v>86</v>
      </c>
      <c r="D161" s="612">
        <f>BS22</f>
        <v>66</v>
      </c>
      <c r="E161" s="252" t="s">
        <v>115</v>
      </c>
      <c r="F161" s="136">
        <v>36</v>
      </c>
      <c r="G161" s="144">
        <v>19</v>
      </c>
      <c r="H161" s="144">
        <v>1671170</v>
      </c>
      <c r="I161" s="145">
        <f>IFERROR(G161/$D$161,"-")</f>
        <v>0.2878787878787879</v>
      </c>
      <c r="J161" s="145">
        <f t="shared" si="136"/>
        <v>0.52777777777777779</v>
      </c>
      <c r="K161" s="172">
        <f t="shared" si="137"/>
        <v>87956.31578947368</v>
      </c>
      <c r="L161" s="612">
        <f>BT22</f>
        <v>234</v>
      </c>
      <c r="M161" s="252" t="s">
        <v>115</v>
      </c>
      <c r="N161" s="136">
        <v>126</v>
      </c>
      <c r="O161" s="144">
        <v>73</v>
      </c>
      <c r="P161" s="144">
        <v>7687450</v>
      </c>
      <c r="Q161" s="145">
        <f>IFERROR(O161/$L$161,"-")</f>
        <v>0.31196581196581197</v>
      </c>
      <c r="R161" s="145">
        <f t="shared" si="138"/>
        <v>0.57936507936507942</v>
      </c>
      <c r="S161" s="140">
        <f t="shared" si="139"/>
        <v>105307.53424657535</v>
      </c>
      <c r="T161" s="612">
        <f>BU22</f>
        <v>8286</v>
      </c>
      <c r="U161" s="252" t="s">
        <v>115</v>
      </c>
      <c r="V161" s="136">
        <v>4152</v>
      </c>
      <c r="W161" s="144">
        <v>2462</v>
      </c>
      <c r="X161" s="144">
        <v>182862770</v>
      </c>
      <c r="Y161" s="145">
        <f>IFERROR(W161/$T$161,"-")</f>
        <v>0.29712768525223265</v>
      </c>
      <c r="Z161" s="145">
        <f t="shared" si="140"/>
        <v>0.59296724470134876</v>
      </c>
      <c r="AA161" s="144">
        <f t="shared" si="141"/>
        <v>74274.073923639313</v>
      </c>
      <c r="AB161" s="612">
        <f>BV22</f>
        <v>7548</v>
      </c>
      <c r="AC161" s="252" t="s">
        <v>115</v>
      </c>
      <c r="AD161" s="136">
        <v>4147</v>
      </c>
      <c r="AE161" s="144">
        <v>2487</v>
      </c>
      <c r="AF161" s="144">
        <v>206157340</v>
      </c>
      <c r="AG161" s="145">
        <f>IFERROR(AE161/$AB$161,"-")</f>
        <v>0.3294912559618442</v>
      </c>
      <c r="AH161" s="145">
        <f t="shared" si="142"/>
        <v>0.59971063419339277</v>
      </c>
      <c r="AI161" s="140">
        <f t="shared" si="143"/>
        <v>82893.98472054684</v>
      </c>
      <c r="AJ161" s="612">
        <f>BW22</f>
        <v>5553</v>
      </c>
      <c r="AK161" s="252" t="s">
        <v>115</v>
      </c>
      <c r="AL161" s="136">
        <v>2900</v>
      </c>
      <c r="AM161" s="144">
        <v>1625</v>
      </c>
      <c r="AN161" s="144">
        <v>137411460</v>
      </c>
      <c r="AO161" s="145">
        <f>IFERROR(AM161/$AJ$161,"-")</f>
        <v>0.29263461192148388</v>
      </c>
      <c r="AP161" s="145">
        <f t="shared" si="144"/>
        <v>0.56034482758620685</v>
      </c>
      <c r="AQ161" s="140">
        <f t="shared" si="145"/>
        <v>84560.898461538454</v>
      </c>
      <c r="AR161" s="612">
        <f>BX22</f>
        <v>2677</v>
      </c>
      <c r="AS161" s="252" t="s">
        <v>115</v>
      </c>
      <c r="AT161" s="136">
        <v>1152</v>
      </c>
      <c r="AU161" s="144">
        <v>562</v>
      </c>
      <c r="AV161" s="144">
        <v>47804520</v>
      </c>
      <c r="AW161" s="145">
        <f>IFERROR(AU161/$AR$161,"-")</f>
        <v>0.2099364960776989</v>
      </c>
      <c r="AX161" s="145">
        <f t="shared" si="146"/>
        <v>0.48784722222222221</v>
      </c>
      <c r="AY161" s="144">
        <f t="shared" si="147"/>
        <v>85061.423487544482</v>
      </c>
      <c r="AZ161" s="612">
        <f>BY22</f>
        <v>991</v>
      </c>
      <c r="BA161" s="252" t="s">
        <v>115</v>
      </c>
      <c r="BB161" s="136">
        <v>308</v>
      </c>
      <c r="BC161" s="144">
        <v>164</v>
      </c>
      <c r="BD161" s="144">
        <v>16735780</v>
      </c>
      <c r="BE161" s="145">
        <f>IFERROR(BC161/$AZ$161,"-")</f>
        <v>0.16548940464177597</v>
      </c>
      <c r="BF161" s="145">
        <f t="shared" si="148"/>
        <v>0.53246753246753242</v>
      </c>
      <c r="BG161" s="172">
        <f t="shared" si="149"/>
        <v>102047.43902439025</v>
      </c>
      <c r="BH161" s="612">
        <f>BZ22</f>
        <v>25355</v>
      </c>
      <c r="BI161" s="252" t="s">
        <v>115</v>
      </c>
      <c r="BJ161" s="136">
        <f t="shared" si="150"/>
        <v>12821</v>
      </c>
      <c r="BK161" s="144">
        <f t="shared" si="134"/>
        <v>7392</v>
      </c>
      <c r="BL161" s="144">
        <f t="shared" si="135"/>
        <v>600330490</v>
      </c>
      <c r="BM161" s="145">
        <f>IFERROR(BK161/$BH$161,"-")</f>
        <v>0.29154013015184382</v>
      </c>
      <c r="BN161" s="145">
        <f t="shared" si="151"/>
        <v>0.57655409094454413</v>
      </c>
      <c r="BO161" s="144">
        <f t="shared" si="152"/>
        <v>81213.54031385282</v>
      </c>
      <c r="BP161" s="204"/>
    </row>
    <row r="162" spans="2:68" s="82" customFormat="1">
      <c r="B162" s="614"/>
      <c r="C162" s="647"/>
      <c r="D162" s="604"/>
      <c r="E162" s="253" t="s">
        <v>154</v>
      </c>
      <c r="F162" s="137">
        <v>27</v>
      </c>
      <c r="G162" s="146">
        <v>15</v>
      </c>
      <c r="H162" s="146">
        <v>1552220</v>
      </c>
      <c r="I162" s="147">
        <f t="shared" ref="I162:I171" si="169">IFERROR(G162/$D$161,"-")</f>
        <v>0.22727272727272727</v>
      </c>
      <c r="J162" s="147">
        <f t="shared" si="136"/>
        <v>0.55555555555555558</v>
      </c>
      <c r="K162" s="173">
        <f t="shared" si="137"/>
        <v>103481.33333333333</v>
      </c>
      <c r="L162" s="604"/>
      <c r="M162" s="253" t="s">
        <v>154</v>
      </c>
      <c r="N162" s="137">
        <v>97</v>
      </c>
      <c r="O162" s="146">
        <v>60</v>
      </c>
      <c r="P162" s="146">
        <v>4776950</v>
      </c>
      <c r="Q162" s="147">
        <f t="shared" ref="Q162:Q171" si="170">IFERROR(O162/$L$161,"-")</f>
        <v>0.25641025641025639</v>
      </c>
      <c r="R162" s="147">
        <f t="shared" si="138"/>
        <v>0.61855670103092786</v>
      </c>
      <c r="S162" s="141">
        <f t="shared" si="139"/>
        <v>79615.833333333328</v>
      </c>
      <c r="T162" s="604"/>
      <c r="U162" s="253" t="s">
        <v>154</v>
      </c>
      <c r="V162" s="137">
        <v>3808</v>
      </c>
      <c r="W162" s="146">
        <v>2257</v>
      </c>
      <c r="X162" s="146">
        <v>167710390</v>
      </c>
      <c r="Y162" s="147">
        <f t="shared" ref="Y162:Y171" si="171">IFERROR(W162/$T$161,"-")</f>
        <v>0.27238715906348054</v>
      </c>
      <c r="Z162" s="147">
        <f t="shared" si="140"/>
        <v>0.59269957983193278</v>
      </c>
      <c r="AA162" s="146">
        <f t="shared" si="141"/>
        <v>74306.774479397427</v>
      </c>
      <c r="AB162" s="604"/>
      <c r="AC162" s="253" t="s">
        <v>154</v>
      </c>
      <c r="AD162" s="137">
        <v>3649</v>
      </c>
      <c r="AE162" s="146">
        <v>2259</v>
      </c>
      <c r="AF162" s="146">
        <v>187575570</v>
      </c>
      <c r="AG162" s="147">
        <f t="shared" ref="AG162:AG171" si="172">IFERROR(AE162/$AB$161,"-")</f>
        <v>0.2992845786963434</v>
      </c>
      <c r="AH162" s="147">
        <f t="shared" si="142"/>
        <v>0.61907371882707596</v>
      </c>
      <c r="AI162" s="141">
        <f t="shared" si="143"/>
        <v>83034.780876494027</v>
      </c>
      <c r="AJ162" s="604"/>
      <c r="AK162" s="253" t="s">
        <v>154</v>
      </c>
      <c r="AL162" s="137">
        <v>2363</v>
      </c>
      <c r="AM162" s="146">
        <v>1342</v>
      </c>
      <c r="AN162" s="146">
        <v>111689660</v>
      </c>
      <c r="AO162" s="147">
        <f t="shared" ref="AO162:AO171" si="173">IFERROR(AM162/$AJ$161,"-")</f>
        <v>0.24167116873761932</v>
      </c>
      <c r="AP162" s="147">
        <f t="shared" si="144"/>
        <v>0.56792213288192972</v>
      </c>
      <c r="AQ162" s="141">
        <f t="shared" si="145"/>
        <v>83226.274217585698</v>
      </c>
      <c r="AR162" s="604"/>
      <c r="AS162" s="253" t="s">
        <v>154</v>
      </c>
      <c r="AT162" s="137">
        <v>833</v>
      </c>
      <c r="AU162" s="146">
        <v>421</v>
      </c>
      <c r="AV162" s="146">
        <v>34338950</v>
      </c>
      <c r="AW162" s="147">
        <f t="shared" ref="AW162:AW171" si="174">IFERROR(AU162/$AR$161,"-")</f>
        <v>0.15726559581621219</v>
      </c>
      <c r="AX162" s="147">
        <f t="shared" si="146"/>
        <v>0.50540216086434575</v>
      </c>
      <c r="AY162" s="146">
        <f t="shared" si="147"/>
        <v>81565.201900237531</v>
      </c>
      <c r="AZ162" s="604"/>
      <c r="BA162" s="253" t="s">
        <v>154</v>
      </c>
      <c r="BB162" s="137">
        <v>194</v>
      </c>
      <c r="BC162" s="146">
        <v>92</v>
      </c>
      <c r="BD162" s="146">
        <v>7352320</v>
      </c>
      <c r="BE162" s="147">
        <f t="shared" ref="BE162:BE171" si="175">IFERROR(BC162/$AZ$161,"-")</f>
        <v>9.2835519677093845E-2</v>
      </c>
      <c r="BF162" s="147">
        <f t="shared" si="148"/>
        <v>0.47422680412371132</v>
      </c>
      <c r="BG162" s="173">
        <f t="shared" si="149"/>
        <v>79916.521739130432</v>
      </c>
      <c r="BH162" s="604"/>
      <c r="BI162" s="253" t="s">
        <v>154</v>
      </c>
      <c r="BJ162" s="137">
        <f t="shared" si="150"/>
        <v>10971</v>
      </c>
      <c r="BK162" s="146">
        <f t="shared" si="134"/>
        <v>6446</v>
      </c>
      <c r="BL162" s="146">
        <f t="shared" si="135"/>
        <v>514996060</v>
      </c>
      <c r="BM162" s="147">
        <f t="shared" ref="BM162:BM171" si="176">IFERROR(BK162/$BH$161,"-")</f>
        <v>0.25422993492407808</v>
      </c>
      <c r="BN162" s="147">
        <f t="shared" si="151"/>
        <v>0.58754899279919792</v>
      </c>
      <c r="BO162" s="146">
        <f t="shared" si="152"/>
        <v>79893.896990381632</v>
      </c>
      <c r="BP162" s="204"/>
    </row>
    <row r="163" spans="2:68" s="82" customFormat="1">
      <c r="B163" s="614"/>
      <c r="C163" s="647"/>
      <c r="D163" s="604"/>
      <c r="E163" s="254" t="s">
        <v>114</v>
      </c>
      <c r="F163" s="137">
        <v>38</v>
      </c>
      <c r="G163" s="146">
        <v>23</v>
      </c>
      <c r="H163" s="146">
        <v>2117580</v>
      </c>
      <c r="I163" s="147">
        <f t="shared" si="169"/>
        <v>0.34848484848484851</v>
      </c>
      <c r="J163" s="147">
        <f t="shared" si="136"/>
        <v>0.60526315789473684</v>
      </c>
      <c r="K163" s="173">
        <f t="shared" si="137"/>
        <v>92068.695652173919</v>
      </c>
      <c r="L163" s="604"/>
      <c r="M163" s="254" t="s">
        <v>114</v>
      </c>
      <c r="N163" s="137">
        <v>131</v>
      </c>
      <c r="O163" s="146">
        <v>79</v>
      </c>
      <c r="P163" s="146">
        <v>7572950</v>
      </c>
      <c r="Q163" s="147">
        <f t="shared" si="170"/>
        <v>0.33760683760683763</v>
      </c>
      <c r="R163" s="147">
        <f t="shared" si="138"/>
        <v>0.60305343511450382</v>
      </c>
      <c r="S163" s="141">
        <f t="shared" si="139"/>
        <v>95860.126582278477</v>
      </c>
      <c r="T163" s="604"/>
      <c r="U163" s="254" t="s">
        <v>114</v>
      </c>
      <c r="V163" s="137">
        <v>5044</v>
      </c>
      <c r="W163" s="146">
        <v>2901</v>
      </c>
      <c r="X163" s="146">
        <v>221181230</v>
      </c>
      <c r="Y163" s="147">
        <f t="shared" si="171"/>
        <v>0.35010861694424328</v>
      </c>
      <c r="Z163" s="147">
        <f t="shared" si="140"/>
        <v>0.57513877874702612</v>
      </c>
      <c r="AA163" s="146">
        <f t="shared" si="141"/>
        <v>76243.098931402958</v>
      </c>
      <c r="AB163" s="604"/>
      <c r="AC163" s="254" t="s">
        <v>114</v>
      </c>
      <c r="AD163" s="137">
        <v>4928</v>
      </c>
      <c r="AE163" s="146">
        <v>2914</v>
      </c>
      <c r="AF163" s="146">
        <v>239941320</v>
      </c>
      <c r="AG163" s="147">
        <f t="shared" si="172"/>
        <v>0.38606253312135663</v>
      </c>
      <c r="AH163" s="147">
        <f t="shared" si="142"/>
        <v>0.59131493506493504</v>
      </c>
      <c r="AI163" s="141">
        <f t="shared" si="143"/>
        <v>82340.878517501711</v>
      </c>
      <c r="AJ163" s="604"/>
      <c r="AK163" s="254" t="s">
        <v>114</v>
      </c>
      <c r="AL163" s="137">
        <v>3723</v>
      </c>
      <c r="AM163" s="146">
        <v>2040</v>
      </c>
      <c r="AN163" s="146">
        <v>174814330</v>
      </c>
      <c r="AO163" s="147">
        <f t="shared" si="173"/>
        <v>0.36736898973527821</v>
      </c>
      <c r="AP163" s="147">
        <f t="shared" si="144"/>
        <v>0.54794520547945202</v>
      </c>
      <c r="AQ163" s="141">
        <f t="shared" si="145"/>
        <v>85693.299019607846</v>
      </c>
      <c r="AR163" s="604"/>
      <c r="AS163" s="254" t="s">
        <v>114</v>
      </c>
      <c r="AT163" s="137">
        <v>1690</v>
      </c>
      <c r="AU163" s="146">
        <v>837</v>
      </c>
      <c r="AV163" s="146">
        <v>73942010</v>
      </c>
      <c r="AW163" s="147">
        <f t="shared" si="174"/>
        <v>0.31266342921180423</v>
      </c>
      <c r="AX163" s="147">
        <f t="shared" si="146"/>
        <v>0.4952662721893491</v>
      </c>
      <c r="AY163" s="146">
        <f t="shared" si="147"/>
        <v>88341.708482676229</v>
      </c>
      <c r="AZ163" s="604"/>
      <c r="BA163" s="254" t="s">
        <v>114</v>
      </c>
      <c r="BB163" s="137">
        <v>509</v>
      </c>
      <c r="BC163" s="146">
        <v>249</v>
      </c>
      <c r="BD163" s="146">
        <v>25269380</v>
      </c>
      <c r="BE163" s="147">
        <f t="shared" si="175"/>
        <v>0.25126135216952572</v>
      </c>
      <c r="BF163" s="147">
        <f t="shared" si="148"/>
        <v>0.48919449901768175</v>
      </c>
      <c r="BG163" s="173">
        <f t="shared" si="149"/>
        <v>101483.45381526105</v>
      </c>
      <c r="BH163" s="604"/>
      <c r="BI163" s="254" t="s">
        <v>114</v>
      </c>
      <c r="BJ163" s="137">
        <f t="shared" si="150"/>
        <v>16063</v>
      </c>
      <c r="BK163" s="146">
        <f t="shared" si="134"/>
        <v>9043</v>
      </c>
      <c r="BL163" s="146">
        <f t="shared" si="135"/>
        <v>744838800</v>
      </c>
      <c r="BM163" s="147">
        <f t="shared" si="176"/>
        <v>0.35665549201340957</v>
      </c>
      <c r="BN163" s="147">
        <f t="shared" si="151"/>
        <v>0.56297080246529296</v>
      </c>
      <c r="BO163" s="146">
        <f t="shared" si="152"/>
        <v>82366.338604445424</v>
      </c>
      <c r="BP163" s="204"/>
    </row>
    <row r="164" spans="2:68" s="82" customFormat="1">
      <c r="B164" s="614"/>
      <c r="C164" s="647"/>
      <c r="D164" s="604"/>
      <c r="E164" s="254" t="s">
        <v>123</v>
      </c>
      <c r="F164" s="137">
        <v>15</v>
      </c>
      <c r="G164" s="146">
        <v>11</v>
      </c>
      <c r="H164" s="146">
        <v>533830</v>
      </c>
      <c r="I164" s="147">
        <f t="shared" si="169"/>
        <v>0.16666666666666666</v>
      </c>
      <c r="J164" s="147">
        <f t="shared" si="136"/>
        <v>0.73333333333333328</v>
      </c>
      <c r="K164" s="173">
        <f t="shared" si="137"/>
        <v>48530</v>
      </c>
      <c r="L164" s="604"/>
      <c r="M164" s="254" t="s">
        <v>123</v>
      </c>
      <c r="N164" s="137">
        <v>72</v>
      </c>
      <c r="O164" s="146">
        <v>45</v>
      </c>
      <c r="P164" s="146">
        <v>4314730</v>
      </c>
      <c r="Q164" s="147">
        <f t="shared" si="170"/>
        <v>0.19230769230769232</v>
      </c>
      <c r="R164" s="147">
        <f t="shared" si="138"/>
        <v>0.625</v>
      </c>
      <c r="S164" s="141">
        <f t="shared" si="139"/>
        <v>95882.888888888891</v>
      </c>
      <c r="T164" s="604"/>
      <c r="U164" s="254" t="s">
        <v>123</v>
      </c>
      <c r="V164" s="137">
        <v>1604</v>
      </c>
      <c r="W164" s="146">
        <v>956</v>
      </c>
      <c r="X164" s="146">
        <v>74869660</v>
      </c>
      <c r="Y164" s="147">
        <f t="shared" si="171"/>
        <v>0.11537533188510742</v>
      </c>
      <c r="Z164" s="147">
        <f t="shared" si="140"/>
        <v>0.5960099750623441</v>
      </c>
      <c r="AA164" s="146">
        <f t="shared" si="141"/>
        <v>78315.543933054389</v>
      </c>
      <c r="AB164" s="604"/>
      <c r="AC164" s="254" t="s">
        <v>123</v>
      </c>
      <c r="AD164" s="137">
        <v>1828</v>
      </c>
      <c r="AE164" s="146">
        <v>1162</v>
      </c>
      <c r="AF164" s="146">
        <v>94153250</v>
      </c>
      <c r="AG164" s="147">
        <f t="shared" si="172"/>
        <v>0.15394806571277159</v>
      </c>
      <c r="AH164" s="147">
        <f t="shared" si="142"/>
        <v>0.6356673960612691</v>
      </c>
      <c r="AI164" s="141">
        <f t="shared" si="143"/>
        <v>81026.89328743545</v>
      </c>
      <c r="AJ164" s="604"/>
      <c r="AK164" s="254" t="s">
        <v>123</v>
      </c>
      <c r="AL164" s="137">
        <v>1431</v>
      </c>
      <c r="AM164" s="146">
        <v>817</v>
      </c>
      <c r="AN164" s="146">
        <v>71640190</v>
      </c>
      <c r="AO164" s="147">
        <f t="shared" si="173"/>
        <v>0.14712767873221683</v>
      </c>
      <c r="AP164" s="147">
        <f t="shared" si="144"/>
        <v>0.57092941998602376</v>
      </c>
      <c r="AQ164" s="141">
        <f t="shared" si="145"/>
        <v>87686.891064871481</v>
      </c>
      <c r="AR164" s="604"/>
      <c r="AS164" s="254" t="s">
        <v>123</v>
      </c>
      <c r="AT164" s="137">
        <v>694</v>
      </c>
      <c r="AU164" s="146">
        <v>339</v>
      </c>
      <c r="AV164" s="146">
        <v>29359920</v>
      </c>
      <c r="AW164" s="147">
        <f t="shared" si="174"/>
        <v>0.12663429211804259</v>
      </c>
      <c r="AX164" s="147">
        <f t="shared" si="146"/>
        <v>0.48847262247838619</v>
      </c>
      <c r="AY164" s="146">
        <f t="shared" si="147"/>
        <v>86607.433628318584</v>
      </c>
      <c r="AZ164" s="604"/>
      <c r="BA164" s="254" t="s">
        <v>123</v>
      </c>
      <c r="BB164" s="137">
        <v>220</v>
      </c>
      <c r="BC164" s="146">
        <v>114</v>
      </c>
      <c r="BD164" s="146">
        <v>9968630</v>
      </c>
      <c r="BE164" s="147">
        <f t="shared" si="175"/>
        <v>0.11503531786074672</v>
      </c>
      <c r="BF164" s="147">
        <f t="shared" si="148"/>
        <v>0.51818181818181819</v>
      </c>
      <c r="BG164" s="173">
        <f t="shared" si="149"/>
        <v>87444.122807017542</v>
      </c>
      <c r="BH164" s="604"/>
      <c r="BI164" s="254" t="s">
        <v>123</v>
      </c>
      <c r="BJ164" s="137">
        <f t="shared" si="150"/>
        <v>5864</v>
      </c>
      <c r="BK164" s="146">
        <f t="shared" si="134"/>
        <v>3444</v>
      </c>
      <c r="BL164" s="146">
        <f t="shared" si="135"/>
        <v>284840210</v>
      </c>
      <c r="BM164" s="147">
        <f t="shared" si="176"/>
        <v>0.1358311970025636</v>
      </c>
      <c r="BN164" s="147">
        <f t="shared" si="151"/>
        <v>0.58731241473397</v>
      </c>
      <c r="BO164" s="146">
        <f t="shared" si="152"/>
        <v>82706.216608594652</v>
      </c>
      <c r="BP164" s="204"/>
    </row>
    <row r="165" spans="2:68" s="82" customFormat="1">
      <c r="B165" s="614"/>
      <c r="C165" s="647"/>
      <c r="D165" s="604"/>
      <c r="E165" s="254" t="s">
        <v>137</v>
      </c>
      <c r="F165" s="137">
        <v>21</v>
      </c>
      <c r="G165" s="146">
        <v>14</v>
      </c>
      <c r="H165" s="146">
        <v>1604810</v>
      </c>
      <c r="I165" s="147">
        <f t="shared" si="169"/>
        <v>0.21212121212121213</v>
      </c>
      <c r="J165" s="147">
        <f t="shared" si="136"/>
        <v>0.66666666666666663</v>
      </c>
      <c r="K165" s="173">
        <f t="shared" si="137"/>
        <v>114629.28571428571</v>
      </c>
      <c r="L165" s="604"/>
      <c r="M165" s="254" t="s">
        <v>137</v>
      </c>
      <c r="N165" s="137">
        <v>83</v>
      </c>
      <c r="O165" s="146">
        <v>41</v>
      </c>
      <c r="P165" s="146">
        <v>3924210</v>
      </c>
      <c r="Q165" s="147">
        <f t="shared" si="170"/>
        <v>0.1752136752136752</v>
      </c>
      <c r="R165" s="147">
        <f t="shared" si="138"/>
        <v>0.49397590361445781</v>
      </c>
      <c r="S165" s="141">
        <f t="shared" si="139"/>
        <v>95712.439024390245</v>
      </c>
      <c r="T165" s="604"/>
      <c r="U165" s="254" t="s">
        <v>137</v>
      </c>
      <c r="V165" s="137">
        <v>1973</v>
      </c>
      <c r="W165" s="146">
        <v>1162</v>
      </c>
      <c r="X165" s="146">
        <v>88790080</v>
      </c>
      <c r="Y165" s="147">
        <f t="shared" si="171"/>
        <v>0.14023654356746318</v>
      </c>
      <c r="Z165" s="147">
        <f t="shared" si="140"/>
        <v>0.58895083628991385</v>
      </c>
      <c r="AA165" s="146">
        <f t="shared" si="141"/>
        <v>76411.428571428565</v>
      </c>
      <c r="AB165" s="604"/>
      <c r="AC165" s="254" t="s">
        <v>137</v>
      </c>
      <c r="AD165" s="137">
        <v>2271</v>
      </c>
      <c r="AE165" s="146">
        <v>1417</v>
      </c>
      <c r="AF165" s="146">
        <v>119677140</v>
      </c>
      <c r="AG165" s="147">
        <f t="shared" si="172"/>
        <v>0.18773184949655539</v>
      </c>
      <c r="AH165" s="147">
        <f t="shared" si="142"/>
        <v>0.62395420519594891</v>
      </c>
      <c r="AI165" s="141">
        <f t="shared" si="143"/>
        <v>84458.108680310514</v>
      </c>
      <c r="AJ165" s="604"/>
      <c r="AK165" s="254" t="s">
        <v>137</v>
      </c>
      <c r="AL165" s="137">
        <v>1710</v>
      </c>
      <c r="AM165" s="146">
        <v>983</v>
      </c>
      <c r="AN165" s="146">
        <v>87111050</v>
      </c>
      <c r="AO165" s="147">
        <f t="shared" si="173"/>
        <v>0.17702142985773456</v>
      </c>
      <c r="AP165" s="147">
        <f t="shared" si="144"/>
        <v>0.57485380116959062</v>
      </c>
      <c r="AQ165" s="141">
        <f t="shared" si="145"/>
        <v>88617.548321464899</v>
      </c>
      <c r="AR165" s="604"/>
      <c r="AS165" s="254" t="s">
        <v>137</v>
      </c>
      <c r="AT165" s="137">
        <v>743</v>
      </c>
      <c r="AU165" s="146">
        <v>381</v>
      </c>
      <c r="AV165" s="146">
        <v>33174500</v>
      </c>
      <c r="AW165" s="147">
        <f t="shared" si="174"/>
        <v>0.14232349645125139</v>
      </c>
      <c r="AX165" s="147">
        <f t="shared" si="146"/>
        <v>0.51278600269179009</v>
      </c>
      <c r="AY165" s="146">
        <f t="shared" si="147"/>
        <v>87072.178477690293</v>
      </c>
      <c r="AZ165" s="604"/>
      <c r="BA165" s="254" t="s">
        <v>137</v>
      </c>
      <c r="BB165" s="137">
        <v>213</v>
      </c>
      <c r="BC165" s="146">
        <v>105</v>
      </c>
      <c r="BD165" s="146">
        <v>10776440</v>
      </c>
      <c r="BE165" s="147">
        <f t="shared" si="175"/>
        <v>0.10595358224016145</v>
      </c>
      <c r="BF165" s="147">
        <f t="shared" si="148"/>
        <v>0.49295774647887325</v>
      </c>
      <c r="BG165" s="173">
        <f t="shared" si="149"/>
        <v>102632.76190476191</v>
      </c>
      <c r="BH165" s="604"/>
      <c r="BI165" s="254" t="s">
        <v>137</v>
      </c>
      <c r="BJ165" s="137">
        <f t="shared" si="150"/>
        <v>7014</v>
      </c>
      <c r="BK165" s="146">
        <f t="shared" si="134"/>
        <v>4103</v>
      </c>
      <c r="BL165" s="146">
        <f t="shared" si="135"/>
        <v>345058230</v>
      </c>
      <c r="BM165" s="147">
        <f t="shared" si="176"/>
        <v>0.16182212581344901</v>
      </c>
      <c r="BN165" s="147">
        <f t="shared" si="151"/>
        <v>0.58497291132021667</v>
      </c>
      <c r="BO165" s="146">
        <f t="shared" si="152"/>
        <v>84099.008042895439</v>
      </c>
      <c r="BP165" s="204"/>
    </row>
    <row r="166" spans="2:68" s="82" customFormat="1">
      <c r="B166" s="614"/>
      <c r="C166" s="647"/>
      <c r="D166" s="604"/>
      <c r="E166" s="254" t="s">
        <v>138</v>
      </c>
      <c r="F166" s="137">
        <v>16</v>
      </c>
      <c r="G166" s="146">
        <v>10</v>
      </c>
      <c r="H166" s="146">
        <v>760990</v>
      </c>
      <c r="I166" s="147">
        <f t="shared" si="169"/>
        <v>0.15151515151515152</v>
      </c>
      <c r="J166" s="147">
        <f t="shared" si="136"/>
        <v>0.625</v>
      </c>
      <c r="K166" s="173">
        <f t="shared" si="137"/>
        <v>76099</v>
      </c>
      <c r="L166" s="604"/>
      <c r="M166" s="254" t="s">
        <v>138</v>
      </c>
      <c r="N166" s="137">
        <v>46</v>
      </c>
      <c r="O166" s="146">
        <v>26</v>
      </c>
      <c r="P166" s="146">
        <v>3034030</v>
      </c>
      <c r="Q166" s="147">
        <f t="shared" si="170"/>
        <v>0.1111111111111111</v>
      </c>
      <c r="R166" s="147">
        <f t="shared" si="138"/>
        <v>0.56521739130434778</v>
      </c>
      <c r="S166" s="141">
        <f t="shared" si="139"/>
        <v>116693.46153846153</v>
      </c>
      <c r="T166" s="604"/>
      <c r="U166" s="254" t="s">
        <v>138</v>
      </c>
      <c r="V166" s="137">
        <v>1114</v>
      </c>
      <c r="W166" s="146">
        <v>691</v>
      </c>
      <c r="X166" s="146">
        <v>53241520</v>
      </c>
      <c r="Y166" s="147">
        <f t="shared" si="171"/>
        <v>8.3393676080135162E-2</v>
      </c>
      <c r="Z166" s="147">
        <f t="shared" si="140"/>
        <v>0.6202872531418312</v>
      </c>
      <c r="AA166" s="146">
        <f t="shared" si="141"/>
        <v>77049.956584659914</v>
      </c>
      <c r="AB166" s="604"/>
      <c r="AC166" s="254" t="s">
        <v>138</v>
      </c>
      <c r="AD166" s="137">
        <v>1194</v>
      </c>
      <c r="AE166" s="146">
        <v>760</v>
      </c>
      <c r="AF166" s="146">
        <v>62062360</v>
      </c>
      <c r="AG166" s="147">
        <f t="shared" si="172"/>
        <v>0.10068892421833599</v>
      </c>
      <c r="AH166" s="147">
        <f t="shared" si="142"/>
        <v>0.6365159128978225</v>
      </c>
      <c r="AI166" s="141">
        <f t="shared" si="143"/>
        <v>81661</v>
      </c>
      <c r="AJ166" s="604"/>
      <c r="AK166" s="254" t="s">
        <v>138</v>
      </c>
      <c r="AL166" s="137">
        <v>770</v>
      </c>
      <c r="AM166" s="146">
        <v>450</v>
      </c>
      <c r="AN166" s="146">
        <v>38605950</v>
      </c>
      <c r="AO166" s="147">
        <f t="shared" si="173"/>
        <v>8.1037277147487846E-2</v>
      </c>
      <c r="AP166" s="147">
        <f t="shared" si="144"/>
        <v>0.58441558441558439</v>
      </c>
      <c r="AQ166" s="141">
        <f t="shared" si="145"/>
        <v>85791</v>
      </c>
      <c r="AR166" s="604"/>
      <c r="AS166" s="254" t="s">
        <v>138</v>
      </c>
      <c r="AT166" s="137">
        <v>301</v>
      </c>
      <c r="AU166" s="146">
        <v>145</v>
      </c>
      <c r="AV166" s="146">
        <v>11294370</v>
      </c>
      <c r="AW166" s="147">
        <f t="shared" si="174"/>
        <v>5.4165110197982813E-2</v>
      </c>
      <c r="AX166" s="147">
        <f t="shared" si="146"/>
        <v>0.48172757475083056</v>
      </c>
      <c r="AY166" s="146">
        <f t="shared" si="147"/>
        <v>77892.206896551725</v>
      </c>
      <c r="AZ166" s="604"/>
      <c r="BA166" s="254" t="s">
        <v>138</v>
      </c>
      <c r="BB166" s="137">
        <v>72</v>
      </c>
      <c r="BC166" s="146">
        <v>35</v>
      </c>
      <c r="BD166" s="146">
        <v>2874320</v>
      </c>
      <c r="BE166" s="147">
        <f t="shared" si="175"/>
        <v>3.5317860746720484E-2</v>
      </c>
      <c r="BF166" s="147">
        <f t="shared" si="148"/>
        <v>0.4861111111111111</v>
      </c>
      <c r="BG166" s="173">
        <f t="shared" si="149"/>
        <v>82123.428571428565</v>
      </c>
      <c r="BH166" s="604"/>
      <c r="BI166" s="254" t="s">
        <v>138</v>
      </c>
      <c r="BJ166" s="137">
        <f t="shared" si="150"/>
        <v>3513</v>
      </c>
      <c r="BK166" s="146">
        <f t="shared" si="134"/>
        <v>2117</v>
      </c>
      <c r="BL166" s="146">
        <f t="shared" si="135"/>
        <v>171873540</v>
      </c>
      <c r="BM166" s="147">
        <f t="shared" si="176"/>
        <v>8.3494379806744234E-2</v>
      </c>
      <c r="BN166" s="147">
        <f t="shared" si="151"/>
        <v>0.60261884429262735</v>
      </c>
      <c r="BO166" s="146">
        <f t="shared" si="152"/>
        <v>81187.312234293815</v>
      </c>
      <c r="BP166" s="204"/>
    </row>
    <row r="167" spans="2:68" s="82" customFormat="1">
      <c r="B167" s="614"/>
      <c r="C167" s="647"/>
      <c r="D167" s="604"/>
      <c r="E167" s="254" t="s">
        <v>139</v>
      </c>
      <c r="F167" s="137">
        <v>18</v>
      </c>
      <c r="G167" s="146">
        <v>9</v>
      </c>
      <c r="H167" s="146">
        <v>587540</v>
      </c>
      <c r="I167" s="147">
        <f t="shared" si="169"/>
        <v>0.13636363636363635</v>
      </c>
      <c r="J167" s="147">
        <f t="shared" si="136"/>
        <v>0.5</v>
      </c>
      <c r="K167" s="173">
        <f t="shared" si="137"/>
        <v>65282.222222222219</v>
      </c>
      <c r="L167" s="604"/>
      <c r="M167" s="254" t="s">
        <v>139</v>
      </c>
      <c r="N167" s="137">
        <v>42</v>
      </c>
      <c r="O167" s="146">
        <v>20</v>
      </c>
      <c r="P167" s="146">
        <v>1834930</v>
      </c>
      <c r="Q167" s="147">
        <f t="shared" si="170"/>
        <v>8.5470085470085472E-2</v>
      </c>
      <c r="R167" s="147">
        <f t="shared" si="138"/>
        <v>0.47619047619047616</v>
      </c>
      <c r="S167" s="141">
        <f t="shared" si="139"/>
        <v>91746.5</v>
      </c>
      <c r="T167" s="604"/>
      <c r="U167" s="254" t="s">
        <v>139</v>
      </c>
      <c r="V167" s="137">
        <v>542</v>
      </c>
      <c r="W167" s="146">
        <v>303</v>
      </c>
      <c r="X167" s="146">
        <v>24717890</v>
      </c>
      <c r="Y167" s="147">
        <f t="shared" si="171"/>
        <v>3.6567704561911656E-2</v>
      </c>
      <c r="Z167" s="147">
        <f t="shared" si="140"/>
        <v>0.55904059040590404</v>
      </c>
      <c r="AA167" s="146">
        <f t="shared" si="141"/>
        <v>81577.194719471954</v>
      </c>
      <c r="AB167" s="604"/>
      <c r="AC167" s="254" t="s">
        <v>139</v>
      </c>
      <c r="AD167" s="137">
        <v>704</v>
      </c>
      <c r="AE167" s="146">
        <v>404</v>
      </c>
      <c r="AF167" s="146">
        <v>33727060</v>
      </c>
      <c r="AG167" s="147">
        <f t="shared" si="172"/>
        <v>5.3524112347641761E-2</v>
      </c>
      <c r="AH167" s="147">
        <f t="shared" si="142"/>
        <v>0.57386363636363635</v>
      </c>
      <c r="AI167" s="141">
        <f t="shared" si="143"/>
        <v>83482.821782178216</v>
      </c>
      <c r="AJ167" s="604"/>
      <c r="AK167" s="254" t="s">
        <v>139</v>
      </c>
      <c r="AL167" s="137">
        <v>649</v>
      </c>
      <c r="AM167" s="146">
        <v>349</v>
      </c>
      <c r="AN167" s="146">
        <v>29727360</v>
      </c>
      <c r="AO167" s="147">
        <f t="shared" si="173"/>
        <v>6.2848910498829458E-2</v>
      </c>
      <c r="AP167" s="147">
        <f t="shared" si="144"/>
        <v>0.53775038520801233</v>
      </c>
      <c r="AQ167" s="141">
        <f t="shared" si="145"/>
        <v>85178.68194842407</v>
      </c>
      <c r="AR167" s="604"/>
      <c r="AS167" s="254" t="s">
        <v>139</v>
      </c>
      <c r="AT167" s="137">
        <v>399</v>
      </c>
      <c r="AU167" s="146">
        <v>182</v>
      </c>
      <c r="AV167" s="146">
        <v>15224750</v>
      </c>
      <c r="AW167" s="147">
        <f t="shared" si="174"/>
        <v>6.798655211057153E-2</v>
      </c>
      <c r="AX167" s="147">
        <f t="shared" si="146"/>
        <v>0.45614035087719296</v>
      </c>
      <c r="AY167" s="146">
        <f t="shared" si="147"/>
        <v>83652.472527472521</v>
      </c>
      <c r="AZ167" s="604"/>
      <c r="BA167" s="254" t="s">
        <v>139</v>
      </c>
      <c r="BB167" s="137">
        <v>123</v>
      </c>
      <c r="BC167" s="146">
        <v>64</v>
      </c>
      <c r="BD167" s="146">
        <v>5448790</v>
      </c>
      <c r="BE167" s="147">
        <f t="shared" si="175"/>
        <v>6.4581231079717458E-2</v>
      </c>
      <c r="BF167" s="147">
        <f t="shared" si="148"/>
        <v>0.52032520325203258</v>
      </c>
      <c r="BG167" s="173">
        <f t="shared" si="149"/>
        <v>85137.34375</v>
      </c>
      <c r="BH167" s="604"/>
      <c r="BI167" s="254" t="s">
        <v>139</v>
      </c>
      <c r="BJ167" s="137">
        <f t="shared" si="150"/>
        <v>2477</v>
      </c>
      <c r="BK167" s="146">
        <f t="shared" si="134"/>
        <v>1331</v>
      </c>
      <c r="BL167" s="146">
        <f t="shared" si="135"/>
        <v>111268320</v>
      </c>
      <c r="BM167" s="147">
        <f t="shared" si="176"/>
        <v>5.2494577006507594E-2</v>
      </c>
      <c r="BN167" s="147">
        <f t="shared" si="151"/>
        <v>0.5373435607589826</v>
      </c>
      <c r="BO167" s="146">
        <f t="shared" si="152"/>
        <v>83597.535687453041</v>
      </c>
      <c r="BP167" s="204"/>
    </row>
    <row r="168" spans="2:68" s="82" customFormat="1">
      <c r="B168" s="614"/>
      <c r="C168" s="647"/>
      <c r="D168" s="604"/>
      <c r="E168" s="254" t="s">
        <v>140</v>
      </c>
      <c r="F168" s="137">
        <v>7</v>
      </c>
      <c r="G168" s="146">
        <v>5</v>
      </c>
      <c r="H168" s="146">
        <v>388960</v>
      </c>
      <c r="I168" s="147">
        <f t="shared" si="169"/>
        <v>7.575757575757576E-2</v>
      </c>
      <c r="J168" s="147">
        <f t="shared" si="136"/>
        <v>0.7142857142857143</v>
      </c>
      <c r="K168" s="173">
        <f t="shared" si="137"/>
        <v>77792</v>
      </c>
      <c r="L168" s="604"/>
      <c r="M168" s="254" t="s">
        <v>140</v>
      </c>
      <c r="N168" s="137">
        <v>29</v>
      </c>
      <c r="O168" s="146">
        <v>13</v>
      </c>
      <c r="P168" s="146">
        <v>1054710</v>
      </c>
      <c r="Q168" s="147">
        <f t="shared" si="170"/>
        <v>5.5555555555555552E-2</v>
      </c>
      <c r="R168" s="147">
        <f t="shared" si="138"/>
        <v>0.44827586206896552</v>
      </c>
      <c r="S168" s="141">
        <f t="shared" si="139"/>
        <v>81131.538461538468</v>
      </c>
      <c r="T168" s="604"/>
      <c r="U168" s="254" t="s">
        <v>140</v>
      </c>
      <c r="V168" s="137">
        <v>397</v>
      </c>
      <c r="W168" s="146">
        <v>229</v>
      </c>
      <c r="X168" s="146">
        <v>18258870</v>
      </c>
      <c r="Y168" s="147">
        <f t="shared" si="171"/>
        <v>2.7636978035240164E-2</v>
      </c>
      <c r="Z168" s="147">
        <f t="shared" si="140"/>
        <v>0.5768261964735516</v>
      </c>
      <c r="AA168" s="146">
        <f t="shared" si="141"/>
        <v>79733.056768558949</v>
      </c>
      <c r="AB168" s="604"/>
      <c r="AC168" s="254" t="s">
        <v>140</v>
      </c>
      <c r="AD168" s="137">
        <v>459</v>
      </c>
      <c r="AE168" s="146">
        <v>303</v>
      </c>
      <c r="AF168" s="146">
        <v>25999120</v>
      </c>
      <c r="AG168" s="147">
        <f t="shared" si="172"/>
        <v>4.0143084260731321E-2</v>
      </c>
      <c r="AH168" s="147">
        <f t="shared" si="142"/>
        <v>0.66013071895424835</v>
      </c>
      <c r="AI168" s="141">
        <f t="shared" si="143"/>
        <v>85805.676567656759</v>
      </c>
      <c r="AJ168" s="604"/>
      <c r="AK168" s="254" t="s">
        <v>140</v>
      </c>
      <c r="AL168" s="137">
        <v>403</v>
      </c>
      <c r="AM168" s="146">
        <v>265</v>
      </c>
      <c r="AN168" s="146">
        <v>25532490</v>
      </c>
      <c r="AO168" s="147">
        <f t="shared" si="173"/>
        <v>4.7721952097965065E-2</v>
      </c>
      <c r="AP168" s="147">
        <f t="shared" si="144"/>
        <v>0.65756823821339949</v>
      </c>
      <c r="AQ168" s="141">
        <f t="shared" si="145"/>
        <v>96349.018867924533</v>
      </c>
      <c r="AR168" s="604"/>
      <c r="AS168" s="254" t="s">
        <v>140</v>
      </c>
      <c r="AT168" s="137">
        <v>160</v>
      </c>
      <c r="AU168" s="146">
        <v>97</v>
      </c>
      <c r="AV168" s="146">
        <v>8475490</v>
      </c>
      <c r="AW168" s="147">
        <f t="shared" si="174"/>
        <v>3.6234590960029886E-2</v>
      </c>
      <c r="AX168" s="147">
        <f t="shared" si="146"/>
        <v>0.60624999999999996</v>
      </c>
      <c r="AY168" s="146">
        <f t="shared" si="147"/>
        <v>87376.18556701031</v>
      </c>
      <c r="AZ168" s="604"/>
      <c r="BA168" s="254" t="s">
        <v>140</v>
      </c>
      <c r="BB168" s="137">
        <v>48</v>
      </c>
      <c r="BC168" s="146">
        <v>33</v>
      </c>
      <c r="BD168" s="146">
        <v>3581210</v>
      </c>
      <c r="BE168" s="147">
        <f t="shared" si="175"/>
        <v>3.3299697275479316E-2</v>
      </c>
      <c r="BF168" s="147">
        <f t="shared" si="148"/>
        <v>0.6875</v>
      </c>
      <c r="BG168" s="173">
        <f t="shared" si="149"/>
        <v>108521.51515151515</v>
      </c>
      <c r="BH168" s="604"/>
      <c r="BI168" s="254" t="s">
        <v>140</v>
      </c>
      <c r="BJ168" s="137">
        <f t="shared" si="150"/>
        <v>1503</v>
      </c>
      <c r="BK168" s="146">
        <f t="shared" si="134"/>
        <v>945</v>
      </c>
      <c r="BL168" s="146">
        <f t="shared" si="135"/>
        <v>83290850</v>
      </c>
      <c r="BM168" s="147">
        <f t="shared" si="176"/>
        <v>3.7270755275093673E-2</v>
      </c>
      <c r="BN168" s="147">
        <f t="shared" si="151"/>
        <v>0.62874251497005984</v>
      </c>
      <c r="BO168" s="146">
        <f t="shared" si="152"/>
        <v>88138.465608465602</v>
      </c>
      <c r="BP168" s="204"/>
    </row>
    <row r="169" spans="2:68" s="82" customFormat="1">
      <c r="B169" s="614"/>
      <c r="C169" s="647"/>
      <c r="D169" s="604"/>
      <c r="E169" s="254" t="s">
        <v>141</v>
      </c>
      <c r="F169" s="137">
        <v>33</v>
      </c>
      <c r="G169" s="146">
        <v>18</v>
      </c>
      <c r="H169" s="146">
        <v>1661670</v>
      </c>
      <c r="I169" s="147">
        <f t="shared" si="169"/>
        <v>0.27272727272727271</v>
      </c>
      <c r="J169" s="147">
        <f t="shared" si="136"/>
        <v>0.54545454545454541</v>
      </c>
      <c r="K169" s="173">
        <f t="shared" si="137"/>
        <v>92315</v>
      </c>
      <c r="L169" s="604"/>
      <c r="M169" s="254" t="s">
        <v>141</v>
      </c>
      <c r="N169" s="137">
        <v>99</v>
      </c>
      <c r="O169" s="146">
        <v>59</v>
      </c>
      <c r="P169" s="146">
        <v>6343530</v>
      </c>
      <c r="Q169" s="147">
        <f t="shared" si="170"/>
        <v>0.25213675213675213</v>
      </c>
      <c r="R169" s="147">
        <f t="shared" si="138"/>
        <v>0.59595959595959591</v>
      </c>
      <c r="S169" s="141">
        <f t="shared" si="139"/>
        <v>107517.45762711864</v>
      </c>
      <c r="T169" s="604"/>
      <c r="U169" s="254" t="s">
        <v>141</v>
      </c>
      <c r="V169" s="137">
        <v>3368</v>
      </c>
      <c r="W169" s="146">
        <v>2126</v>
      </c>
      <c r="X169" s="146">
        <v>163516260</v>
      </c>
      <c r="Y169" s="147">
        <f t="shared" si="171"/>
        <v>0.25657735940139997</v>
      </c>
      <c r="Z169" s="147">
        <f t="shared" si="140"/>
        <v>0.63123515439429934</v>
      </c>
      <c r="AA169" s="146">
        <f t="shared" si="141"/>
        <v>76912.634054562557</v>
      </c>
      <c r="AB169" s="604"/>
      <c r="AC169" s="254" t="s">
        <v>141</v>
      </c>
      <c r="AD169" s="137">
        <v>3184</v>
      </c>
      <c r="AE169" s="146">
        <v>2022</v>
      </c>
      <c r="AF169" s="146">
        <v>170210480</v>
      </c>
      <c r="AG169" s="147">
        <f t="shared" si="172"/>
        <v>0.26788553259141495</v>
      </c>
      <c r="AH169" s="147">
        <f t="shared" si="142"/>
        <v>0.63505025125628145</v>
      </c>
      <c r="AI169" s="141">
        <f t="shared" si="143"/>
        <v>84179.268051434221</v>
      </c>
      <c r="AJ169" s="604"/>
      <c r="AK169" s="254" t="s">
        <v>141</v>
      </c>
      <c r="AL169" s="137">
        <v>2143</v>
      </c>
      <c r="AM169" s="146">
        <v>1251</v>
      </c>
      <c r="AN169" s="146">
        <v>104800270</v>
      </c>
      <c r="AO169" s="147">
        <f t="shared" si="173"/>
        <v>0.22528363047001621</v>
      </c>
      <c r="AP169" s="147">
        <f t="shared" si="144"/>
        <v>0.58376108259449366</v>
      </c>
      <c r="AQ169" s="141">
        <f t="shared" si="145"/>
        <v>83773.197442046367</v>
      </c>
      <c r="AR169" s="604"/>
      <c r="AS169" s="254" t="s">
        <v>141</v>
      </c>
      <c r="AT169" s="137">
        <v>840</v>
      </c>
      <c r="AU169" s="146">
        <v>426</v>
      </c>
      <c r="AV169" s="146">
        <v>34533470</v>
      </c>
      <c r="AW169" s="147">
        <f t="shared" si="174"/>
        <v>0.15913335823683228</v>
      </c>
      <c r="AX169" s="147">
        <f t="shared" si="146"/>
        <v>0.50714285714285712</v>
      </c>
      <c r="AY169" s="146">
        <f t="shared" si="147"/>
        <v>81064.483568075113</v>
      </c>
      <c r="AZ169" s="604"/>
      <c r="BA169" s="254" t="s">
        <v>141</v>
      </c>
      <c r="BB169" s="137">
        <v>223</v>
      </c>
      <c r="BC169" s="146">
        <v>103</v>
      </c>
      <c r="BD169" s="146">
        <v>8120440</v>
      </c>
      <c r="BE169" s="147">
        <f t="shared" si="175"/>
        <v>0.10393541876892028</v>
      </c>
      <c r="BF169" s="147">
        <f t="shared" si="148"/>
        <v>0.46188340807174888</v>
      </c>
      <c r="BG169" s="173">
        <f t="shared" si="149"/>
        <v>78839.223300970873</v>
      </c>
      <c r="BH169" s="604"/>
      <c r="BI169" s="254" t="s">
        <v>141</v>
      </c>
      <c r="BJ169" s="137">
        <f t="shared" si="150"/>
        <v>9890</v>
      </c>
      <c r="BK169" s="146">
        <f t="shared" si="134"/>
        <v>6005</v>
      </c>
      <c r="BL169" s="146">
        <f t="shared" si="135"/>
        <v>489186120</v>
      </c>
      <c r="BM169" s="147">
        <f t="shared" si="176"/>
        <v>0.23683691579570104</v>
      </c>
      <c r="BN169" s="147">
        <f t="shared" si="151"/>
        <v>0.60717896865520726</v>
      </c>
      <c r="BO169" s="146">
        <f t="shared" si="152"/>
        <v>81463.134054954207</v>
      </c>
      <c r="BP169" s="204"/>
    </row>
    <row r="170" spans="2:68" s="82" customFormat="1">
      <c r="B170" s="614"/>
      <c r="C170" s="647"/>
      <c r="D170" s="604"/>
      <c r="E170" s="254" t="s">
        <v>142</v>
      </c>
      <c r="F170" s="137">
        <v>7</v>
      </c>
      <c r="G170" s="146">
        <v>5</v>
      </c>
      <c r="H170" s="146">
        <v>472070</v>
      </c>
      <c r="I170" s="147">
        <f t="shared" si="169"/>
        <v>7.575757575757576E-2</v>
      </c>
      <c r="J170" s="147">
        <f t="shared" si="136"/>
        <v>0.7142857142857143</v>
      </c>
      <c r="K170" s="173">
        <f t="shared" si="137"/>
        <v>94414</v>
      </c>
      <c r="L170" s="604"/>
      <c r="M170" s="254" t="s">
        <v>142</v>
      </c>
      <c r="N170" s="137">
        <v>32</v>
      </c>
      <c r="O170" s="146">
        <v>15</v>
      </c>
      <c r="P170" s="146">
        <v>1582260</v>
      </c>
      <c r="Q170" s="147">
        <f t="shared" si="170"/>
        <v>6.4102564102564097E-2</v>
      </c>
      <c r="R170" s="147">
        <f t="shared" si="138"/>
        <v>0.46875</v>
      </c>
      <c r="S170" s="141">
        <f t="shared" si="139"/>
        <v>105484</v>
      </c>
      <c r="T170" s="604"/>
      <c r="U170" s="254" t="s">
        <v>142</v>
      </c>
      <c r="V170" s="137">
        <v>513</v>
      </c>
      <c r="W170" s="146">
        <v>290</v>
      </c>
      <c r="X170" s="146">
        <v>22366130</v>
      </c>
      <c r="Y170" s="147">
        <f t="shared" si="171"/>
        <v>3.4998793145063961E-2</v>
      </c>
      <c r="Z170" s="147">
        <f t="shared" si="140"/>
        <v>0.56530214424951264</v>
      </c>
      <c r="AA170" s="146">
        <f t="shared" si="141"/>
        <v>77124.586206896551</v>
      </c>
      <c r="AB170" s="604"/>
      <c r="AC170" s="254" t="s">
        <v>142</v>
      </c>
      <c r="AD170" s="137">
        <v>679</v>
      </c>
      <c r="AE170" s="146">
        <v>388</v>
      </c>
      <c r="AF170" s="146">
        <v>35161480</v>
      </c>
      <c r="AG170" s="147">
        <f t="shared" si="172"/>
        <v>5.1404345521992578E-2</v>
      </c>
      <c r="AH170" s="147">
        <f t="shared" si="142"/>
        <v>0.5714285714285714</v>
      </c>
      <c r="AI170" s="141">
        <f t="shared" si="143"/>
        <v>90622.371134020621</v>
      </c>
      <c r="AJ170" s="604"/>
      <c r="AK170" s="254" t="s">
        <v>142</v>
      </c>
      <c r="AL170" s="137">
        <v>653</v>
      </c>
      <c r="AM170" s="146">
        <v>347</v>
      </c>
      <c r="AN170" s="146">
        <v>32399910</v>
      </c>
      <c r="AO170" s="147">
        <f t="shared" si="173"/>
        <v>6.2488744822618403E-2</v>
      </c>
      <c r="AP170" s="147">
        <f t="shared" si="144"/>
        <v>0.53139356814701377</v>
      </c>
      <c r="AQ170" s="141">
        <f t="shared" si="145"/>
        <v>93371.498559077809</v>
      </c>
      <c r="AR170" s="604"/>
      <c r="AS170" s="254" t="s">
        <v>142</v>
      </c>
      <c r="AT170" s="137">
        <v>355</v>
      </c>
      <c r="AU170" s="146">
        <v>173</v>
      </c>
      <c r="AV170" s="146">
        <v>15198520</v>
      </c>
      <c r="AW170" s="147">
        <f t="shared" si="174"/>
        <v>6.4624579753455355E-2</v>
      </c>
      <c r="AX170" s="147">
        <f t="shared" si="146"/>
        <v>0.48732394366197185</v>
      </c>
      <c r="AY170" s="146">
        <f t="shared" si="147"/>
        <v>87852.716763005781</v>
      </c>
      <c r="AZ170" s="604"/>
      <c r="BA170" s="254" t="s">
        <v>142</v>
      </c>
      <c r="BB170" s="137">
        <v>159</v>
      </c>
      <c r="BC170" s="146">
        <v>79</v>
      </c>
      <c r="BD170" s="146">
        <v>8026670</v>
      </c>
      <c r="BE170" s="147">
        <f t="shared" si="175"/>
        <v>7.9717457114026238E-2</v>
      </c>
      <c r="BF170" s="147">
        <f t="shared" si="148"/>
        <v>0.49685534591194969</v>
      </c>
      <c r="BG170" s="173">
        <f t="shared" si="149"/>
        <v>101603.41772151898</v>
      </c>
      <c r="BH170" s="604"/>
      <c r="BI170" s="254" t="s">
        <v>142</v>
      </c>
      <c r="BJ170" s="137">
        <f t="shared" si="150"/>
        <v>2398</v>
      </c>
      <c r="BK170" s="146">
        <f t="shared" si="134"/>
        <v>1297</v>
      </c>
      <c r="BL170" s="146">
        <f t="shared" si="135"/>
        <v>115207040</v>
      </c>
      <c r="BM170" s="147">
        <f t="shared" si="176"/>
        <v>5.1153618615657662E-2</v>
      </c>
      <c r="BN170" s="147">
        <f t="shared" si="151"/>
        <v>0.54086738949124269</v>
      </c>
      <c r="BO170" s="146">
        <f t="shared" si="152"/>
        <v>88825.782575173478</v>
      </c>
      <c r="BP170" s="204"/>
    </row>
    <row r="171" spans="2:68" s="82" customFormat="1">
      <c r="B171" s="614"/>
      <c r="C171" s="647"/>
      <c r="D171" s="604"/>
      <c r="E171" s="251" t="s">
        <v>135</v>
      </c>
      <c r="F171" s="137">
        <v>4</v>
      </c>
      <c r="G171" s="146">
        <v>1</v>
      </c>
      <c r="H171" s="146">
        <v>39840</v>
      </c>
      <c r="I171" s="147">
        <f t="shared" si="169"/>
        <v>1.5151515151515152E-2</v>
      </c>
      <c r="J171" s="147">
        <f t="shared" si="136"/>
        <v>0.25</v>
      </c>
      <c r="K171" s="173">
        <f t="shared" si="137"/>
        <v>39840</v>
      </c>
      <c r="L171" s="604"/>
      <c r="M171" s="255" t="s">
        <v>135</v>
      </c>
      <c r="N171" s="137">
        <v>20</v>
      </c>
      <c r="O171" s="146">
        <v>11</v>
      </c>
      <c r="P171" s="146">
        <v>1141790</v>
      </c>
      <c r="Q171" s="147">
        <f t="shared" si="170"/>
        <v>4.7008547008547008E-2</v>
      </c>
      <c r="R171" s="147">
        <f t="shared" si="138"/>
        <v>0.55000000000000004</v>
      </c>
      <c r="S171" s="141">
        <f t="shared" si="139"/>
        <v>103799.09090909091</v>
      </c>
      <c r="T171" s="604"/>
      <c r="U171" s="255" t="s">
        <v>135</v>
      </c>
      <c r="V171" s="137">
        <v>651</v>
      </c>
      <c r="W171" s="146">
        <v>350</v>
      </c>
      <c r="X171" s="146">
        <v>22843570</v>
      </c>
      <c r="Y171" s="147">
        <f t="shared" si="171"/>
        <v>4.2239922761284091E-2</v>
      </c>
      <c r="Z171" s="147">
        <f t="shared" si="140"/>
        <v>0.5376344086021505</v>
      </c>
      <c r="AA171" s="146">
        <f t="shared" si="141"/>
        <v>65267.342857142859</v>
      </c>
      <c r="AB171" s="604"/>
      <c r="AC171" s="255" t="s">
        <v>135</v>
      </c>
      <c r="AD171" s="137">
        <v>431</v>
      </c>
      <c r="AE171" s="146">
        <v>228</v>
      </c>
      <c r="AF171" s="146">
        <v>19303900</v>
      </c>
      <c r="AG171" s="147">
        <f t="shared" si="172"/>
        <v>3.0206677265500796E-2</v>
      </c>
      <c r="AH171" s="147">
        <f t="shared" si="142"/>
        <v>0.52900232018561488</v>
      </c>
      <c r="AI171" s="141">
        <f t="shared" si="143"/>
        <v>84666.228070175435</v>
      </c>
      <c r="AJ171" s="604"/>
      <c r="AK171" s="255" t="s">
        <v>135</v>
      </c>
      <c r="AL171" s="137">
        <v>254</v>
      </c>
      <c r="AM171" s="146">
        <v>131</v>
      </c>
      <c r="AN171" s="146">
        <v>14985470</v>
      </c>
      <c r="AO171" s="147">
        <f t="shared" si="173"/>
        <v>2.3590851791824238E-2</v>
      </c>
      <c r="AP171" s="147">
        <f t="shared" si="144"/>
        <v>0.51574803149606296</v>
      </c>
      <c r="AQ171" s="141">
        <f t="shared" si="145"/>
        <v>114392.90076335878</v>
      </c>
      <c r="AR171" s="604"/>
      <c r="AS171" s="255" t="s">
        <v>135</v>
      </c>
      <c r="AT171" s="137">
        <v>131</v>
      </c>
      <c r="AU171" s="146">
        <v>68</v>
      </c>
      <c r="AV171" s="146">
        <v>8331050</v>
      </c>
      <c r="AW171" s="147">
        <f t="shared" si="174"/>
        <v>2.5401568920433319E-2</v>
      </c>
      <c r="AX171" s="147">
        <f t="shared" si="146"/>
        <v>0.51908396946564883</v>
      </c>
      <c r="AY171" s="146">
        <f t="shared" si="147"/>
        <v>122515.44117647059</v>
      </c>
      <c r="AZ171" s="604"/>
      <c r="BA171" s="255" t="s">
        <v>135</v>
      </c>
      <c r="BB171" s="137">
        <v>80</v>
      </c>
      <c r="BC171" s="146">
        <v>38</v>
      </c>
      <c r="BD171" s="146">
        <v>5451290</v>
      </c>
      <c r="BE171" s="147">
        <f t="shared" si="175"/>
        <v>3.8345105953582238E-2</v>
      </c>
      <c r="BF171" s="147">
        <f t="shared" si="148"/>
        <v>0.47499999999999998</v>
      </c>
      <c r="BG171" s="173">
        <f t="shared" si="149"/>
        <v>143455</v>
      </c>
      <c r="BH171" s="604"/>
      <c r="BI171" s="255" t="s">
        <v>135</v>
      </c>
      <c r="BJ171" s="137">
        <f t="shared" si="150"/>
        <v>1571</v>
      </c>
      <c r="BK171" s="146">
        <f t="shared" si="134"/>
        <v>827</v>
      </c>
      <c r="BL171" s="146">
        <f t="shared" si="135"/>
        <v>72096910</v>
      </c>
      <c r="BM171" s="147">
        <f t="shared" si="176"/>
        <v>3.2616840859790969E-2</v>
      </c>
      <c r="BN171" s="147">
        <f t="shared" si="151"/>
        <v>0.52641629535327816</v>
      </c>
      <c r="BO171" s="146">
        <f t="shared" si="152"/>
        <v>87178.851269649342</v>
      </c>
      <c r="BP171" s="204"/>
    </row>
    <row r="172" spans="2:68" s="82" customFormat="1">
      <c r="B172" s="614">
        <v>16</v>
      </c>
      <c r="C172" s="646" t="s">
        <v>62</v>
      </c>
      <c r="D172" s="612">
        <f>BS23</f>
        <v>32</v>
      </c>
      <c r="E172" s="252" t="s">
        <v>115</v>
      </c>
      <c r="F172" s="136">
        <v>14</v>
      </c>
      <c r="G172" s="144">
        <v>7</v>
      </c>
      <c r="H172" s="144">
        <v>401030</v>
      </c>
      <c r="I172" s="145">
        <f>IFERROR(G172/$D$172,"-")</f>
        <v>0.21875</v>
      </c>
      <c r="J172" s="145">
        <f t="shared" si="136"/>
        <v>0.5</v>
      </c>
      <c r="K172" s="172">
        <f t="shared" si="137"/>
        <v>57290</v>
      </c>
      <c r="L172" s="612">
        <f>BT23</f>
        <v>129</v>
      </c>
      <c r="M172" s="252" t="s">
        <v>115</v>
      </c>
      <c r="N172" s="136">
        <v>66</v>
      </c>
      <c r="O172" s="144">
        <v>39</v>
      </c>
      <c r="P172" s="144">
        <v>4330650</v>
      </c>
      <c r="Q172" s="145">
        <f>IFERROR(O172/$L$172,"-")</f>
        <v>0.30232558139534882</v>
      </c>
      <c r="R172" s="145">
        <f t="shared" si="138"/>
        <v>0.59090909090909094</v>
      </c>
      <c r="S172" s="140">
        <f t="shared" si="139"/>
        <v>111042.30769230769</v>
      </c>
      <c r="T172" s="612">
        <f>BU23</f>
        <v>4974</v>
      </c>
      <c r="U172" s="252" t="s">
        <v>115</v>
      </c>
      <c r="V172" s="136">
        <v>2335</v>
      </c>
      <c r="W172" s="144">
        <v>1443</v>
      </c>
      <c r="X172" s="144">
        <v>106915150</v>
      </c>
      <c r="Y172" s="145">
        <f>IFERROR(W172/$T$172,"-")</f>
        <v>0.29010856453558503</v>
      </c>
      <c r="Z172" s="145">
        <f t="shared" si="140"/>
        <v>0.61798715203426124</v>
      </c>
      <c r="AA172" s="144">
        <f t="shared" si="141"/>
        <v>74092.273042273038</v>
      </c>
      <c r="AB172" s="612">
        <f>BV23</f>
        <v>4835</v>
      </c>
      <c r="AC172" s="252" t="s">
        <v>115</v>
      </c>
      <c r="AD172" s="136">
        <v>2439</v>
      </c>
      <c r="AE172" s="144">
        <v>1541</v>
      </c>
      <c r="AF172" s="144">
        <v>132880050</v>
      </c>
      <c r="AG172" s="145">
        <f>IFERROR(AE172/$AB$172,"-")</f>
        <v>0.31871768355739399</v>
      </c>
      <c r="AH172" s="145">
        <f t="shared" si="142"/>
        <v>0.63181631816318162</v>
      </c>
      <c r="AI172" s="140">
        <f t="shared" si="143"/>
        <v>86229.753406878648</v>
      </c>
      <c r="AJ172" s="612">
        <f>BW23</f>
        <v>3940</v>
      </c>
      <c r="AK172" s="252" t="s">
        <v>115</v>
      </c>
      <c r="AL172" s="136">
        <v>1912</v>
      </c>
      <c r="AM172" s="144">
        <v>1135</v>
      </c>
      <c r="AN172" s="144">
        <v>97216950</v>
      </c>
      <c r="AO172" s="145">
        <f>IFERROR(AM172/$AJ$172,"-")</f>
        <v>0.28807106598984772</v>
      </c>
      <c r="AP172" s="145">
        <f t="shared" si="144"/>
        <v>0.59361924686192469</v>
      </c>
      <c r="AQ172" s="140">
        <f t="shared" si="145"/>
        <v>85653.700440528628</v>
      </c>
      <c r="AR172" s="612">
        <f>BX23</f>
        <v>2186</v>
      </c>
      <c r="AS172" s="252" t="s">
        <v>115</v>
      </c>
      <c r="AT172" s="136">
        <v>916</v>
      </c>
      <c r="AU172" s="144">
        <v>470</v>
      </c>
      <c r="AV172" s="144">
        <v>40241730</v>
      </c>
      <c r="AW172" s="145">
        <f>IFERROR(AU172/$AR$172,"-")</f>
        <v>0.21500457456541627</v>
      </c>
      <c r="AX172" s="145">
        <f t="shared" si="146"/>
        <v>0.51310043668122274</v>
      </c>
      <c r="AY172" s="144">
        <f t="shared" si="147"/>
        <v>85620.702127659577</v>
      </c>
      <c r="AZ172" s="612">
        <f>BY23</f>
        <v>875</v>
      </c>
      <c r="BA172" s="252" t="s">
        <v>115</v>
      </c>
      <c r="BB172" s="136">
        <v>276</v>
      </c>
      <c r="BC172" s="144">
        <v>141</v>
      </c>
      <c r="BD172" s="144">
        <v>13472010</v>
      </c>
      <c r="BE172" s="145">
        <f>IFERROR(BC172/$AZ$172,"-")</f>
        <v>0.16114285714285714</v>
      </c>
      <c r="BF172" s="145">
        <f t="shared" si="148"/>
        <v>0.51086956521739135</v>
      </c>
      <c r="BG172" s="172">
        <f t="shared" si="149"/>
        <v>95546.170212765952</v>
      </c>
      <c r="BH172" s="612">
        <f>BZ23</f>
        <v>16971</v>
      </c>
      <c r="BI172" s="252" t="s">
        <v>115</v>
      </c>
      <c r="BJ172" s="136">
        <f t="shared" si="150"/>
        <v>7958</v>
      </c>
      <c r="BK172" s="144">
        <f t="shared" si="134"/>
        <v>4776</v>
      </c>
      <c r="BL172" s="144">
        <f t="shared" si="135"/>
        <v>395457570</v>
      </c>
      <c r="BM172" s="145">
        <f>IFERROR(BK172/$BH$172,"-")</f>
        <v>0.28142124801131341</v>
      </c>
      <c r="BN172" s="145">
        <f t="shared" si="151"/>
        <v>0.600150791656195</v>
      </c>
      <c r="BO172" s="144">
        <f t="shared" si="152"/>
        <v>82800.998743718592</v>
      </c>
      <c r="BP172" s="204"/>
    </row>
    <row r="173" spans="2:68" s="82" customFormat="1">
      <c r="B173" s="614"/>
      <c r="C173" s="647"/>
      <c r="D173" s="604"/>
      <c r="E173" s="253" t="s">
        <v>154</v>
      </c>
      <c r="F173" s="137">
        <v>14</v>
      </c>
      <c r="G173" s="146">
        <v>10</v>
      </c>
      <c r="H173" s="146">
        <v>487290</v>
      </c>
      <c r="I173" s="147">
        <f t="shared" ref="I173:I182" si="177">IFERROR(G173/$D$172,"-")</f>
        <v>0.3125</v>
      </c>
      <c r="J173" s="147">
        <f t="shared" si="136"/>
        <v>0.7142857142857143</v>
      </c>
      <c r="K173" s="173">
        <f t="shared" si="137"/>
        <v>48729</v>
      </c>
      <c r="L173" s="604"/>
      <c r="M173" s="253" t="s">
        <v>154</v>
      </c>
      <c r="N173" s="137">
        <v>58</v>
      </c>
      <c r="O173" s="146">
        <v>33</v>
      </c>
      <c r="P173" s="146">
        <v>2598970</v>
      </c>
      <c r="Q173" s="147">
        <f t="shared" ref="Q173:Q182" si="178">IFERROR(O173/$L$172,"-")</f>
        <v>0.2558139534883721</v>
      </c>
      <c r="R173" s="147">
        <f t="shared" si="138"/>
        <v>0.56896551724137934</v>
      </c>
      <c r="S173" s="141">
        <f t="shared" si="139"/>
        <v>78756.666666666672</v>
      </c>
      <c r="T173" s="604"/>
      <c r="U173" s="253" t="s">
        <v>154</v>
      </c>
      <c r="V173" s="137">
        <v>2276</v>
      </c>
      <c r="W173" s="146">
        <v>1417</v>
      </c>
      <c r="X173" s="146">
        <v>102191080</v>
      </c>
      <c r="Y173" s="147">
        <f t="shared" ref="Y173:Y182" si="179">IFERROR(W173/$T$172,"-")</f>
        <v>0.28488138319260153</v>
      </c>
      <c r="Z173" s="147">
        <f t="shared" si="140"/>
        <v>0.62258347978910367</v>
      </c>
      <c r="AA173" s="146">
        <f t="shared" si="141"/>
        <v>72117.911079745943</v>
      </c>
      <c r="AB173" s="604"/>
      <c r="AC173" s="253" t="s">
        <v>154</v>
      </c>
      <c r="AD173" s="137">
        <v>2218</v>
      </c>
      <c r="AE173" s="146">
        <v>1424</v>
      </c>
      <c r="AF173" s="146">
        <v>124689910</v>
      </c>
      <c r="AG173" s="147">
        <f t="shared" ref="AG173:AG182" si="180">IFERROR(AE173/$AB$172,"-")</f>
        <v>0.29451913133402274</v>
      </c>
      <c r="AH173" s="147">
        <f t="shared" si="142"/>
        <v>0.64201983769161408</v>
      </c>
      <c r="AI173" s="141">
        <f t="shared" si="143"/>
        <v>87563.139044943819</v>
      </c>
      <c r="AJ173" s="604"/>
      <c r="AK173" s="253" t="s">
        <v>154</v>
      </c>
      <c r="AL173" s="137">
        <v>1616</v>
      </c>
      <c r="AM173" s="146">
        <v>951</v>
      </c>
      <c r="AN173" s="146">
        <v>78990630</v>
      </c>
      <c r="AO173" s="147">
        <f t="shared" ref="AO173:AO182" si="181">IFERROR(AM173/$AJ$172,"-")</f>
        <v>0.24137055837563451</v>
      </c>
      <c r="AP173" s="147">
        <f t="shared" si="144"/>
        <v>0.58849009900990101</v>
      </c>
      <c r="AQ173" s="141">
        <f t="shared" si="145"/>
        <v>83060.599369085176</v>
      </c>
      <c r="AR173" s="604"/>
      <c r="AS173" s="253" t="s">
        <v>154</v>
      </c>
      <c r="AT173" s="137">
        <v>750</v>
      </c>
      <c r="AU173" s="146">
        <v>394</v>
      </c>
      <c r="AV173" s="146">
        <v>31411260</v>
      </c>
      <c r="AW173" s="147">
        <f t="shared" ref="AW173:AW182" si="182">IFERROR(AU173/$AR$172,"-")</f>
        <v>0.18023787740164685</v>
      </c>
      <c r="AX173" s="147">
        <f t="shared" si="146"/>
        <v>0.52533333333333332</v>
      </c>
      <c r="AY173" s="146">
        <f t="shared" si="147"/>
        <v>79724.01015228426</v>
      </c>
      <c r="AZ173" s="604"/>
      <c r="BA173" s="253" t="s">
        <v>154</v>
      </c>
      <c r="BB173" s="137">
        <v>157</v>
      </c>
      <c r="BC173" s="146">
        <v>77</v>
      </c>
      <c r="BD173" s="146">
        <v>9202660</v>
      </c>
      <c r="BE173" s="147">
        <f t="shared" ref="BE173:BE182" si="183">IFERROR(BC173/$AZ$172,"-")</f>
        <v>8.7999999999999995E-2</v>
      </c>
      <c r="BF173" s="147">
        <f t="shared" si="148"/>
        <v>0.49044585987261147</v>
      </c>
      <c r="BG173" s="173">
        <f t="shared" si="149"/>
        <v>119515.06493506493</v>
      </c>
      <c r="BH173" s="604"/>
      <c r="BI173" s="253" t="s">
        <v>154</v>
      </c>
      <c r="BJ173" s="137">
        <f t="shared" si="150"/>
        <v>7089</v>
      </c>
      <c r="BK173" s="146">
        <f t="shared" si="134"/>
        <v>4306</v>
      </c>
      <c r="BL173" s="146">
        <f t="shared" si="135"/>
        <v>349571800</v>
      </c>
      <c r="BM173" s="147">
        <f t="shared" ref="BM173:BM182" si="184">IFERROR(BK173/$BH$172,"-")</f>
        <v>0.25372694596664896</v>
      </c>
      <c r="BN173" s="147">
        <f t="shared" si="151"/>
        <v>0.60741994639582453</v>
      </c>
      <c r="BO173" s="146">
        <f t="shared" si="152"/>
        <v>81182.489549465856</v>
      </c>
      <c r="BP173" s="204"/>
    </row>
    <row r="174" spans="2:68" s="82" customFormat="1">
      <c r="B174" s="614"/>
      <c r="C174" s="647"/>
      <c r="D174" s="604"/>
      <c r="E174" s="254" t="s">
        <v>114</v>
      </c>
      <c r="F174" s="137">
        <v>16</v>
      </c>
      <c r="G174" s="146">
        <v>10</v>
      </c>
      <c r="H174" s="146">
        <v>467510</v>
      </c>
      <c r="I174" s="147">
        <f t="shared" si="177"/>
        <v>0.3125</v>
      </c>
      <c r="J174" s="147">
        <f t="shared" si="136"/>
        <v>0.625</v>
      </c>
      <c r="K174" s="173">
        <f t="shared" si="137"/>
        <v>46751</v>
      </c>
      <c r="L174" s="604"/>
      <c r="M174" s="254" t="s">
        <v>114</v>
      </c>
      <c r="N174" s="137">
        <v>74</v>
      </c>
      <c r="O174" s="146">
        <v>39</v>
      </c>
      <c r="P174" s="146">
        <v>2942710</v>
      </c>
      <c r="Q174" s="147">
        <f t="shared" si="178"/>
        <v>0.30232558139534882</v>
      </c>
      <c r="R174" s="147">
        <f t="shared" si="138"/>
        <v>0.52702702702702697</v>
      </c>
      <c r="S174" s="141">
        <f t="shared" si="139"/>
        <v>75454.102564102563</v>
      </c>
      <c r="T174" s="604"/>
      <c r="U174" s="254" t="s">
        <v>114</v>
      </c>
      <c r="V174" s="137">
        <v>2885</v>
      </c>
      <c r="W174" s="146">
        <v>1734</v>
      </c>
      <c r="X174" s="146">
        <v>125033180</v>
      </c>
      <c r="Y174" s="147">
        <f t="shared" si="179"/>
        <v>0.3486127864897467</v>
      </c>
      <c r="Z174" s="147">
        <f t="shared" si="140"/>
        <v>0.60103986135181975</v>
      </c>
      <c r="AA174" s="146">
        <f t="shared" si="141"/>
        <v>72106.793540945786</v>
      </c>
      <c r="AB174" s="604"/>
      <c r="AC174" s="254" t="s">
        <v>114</v>
      </c>
      <c r="AD174" s="137">
        <v>2946</v>
      </c>
      <c r="AE174" s="146">
        <v>1839</v>
      </c>
      <c r="AF174" s="146">
        <v>154775030</v>
      </c>
      <c r="AG174" s="147">
        <f t="shared" si="180"/>
        <v>0.38035160289555325</v>
      </c>
      <c r="AH174" s="147">
        <f t="shared" si="142"/>
        <v>0.62423625254582482</v>
      </c>
      <c r="AI174" s="141">
        <f t="shared" si="143"/>
        <v>84162.60467645459</v>
      </c>
      <c r="AJ174" s="604"/>
      <c r="AK174" s="254" t="s">
        <v>114</v>
      </c>
      <c r="AL174" s="137">
        <v>2538</v>
      </c>
      <c r="AM174" s="146">
        <v>1481</v>
      </c>
      <c r="AN174" s="146">
        <v>131576210</v>
      </c>
      <c r="AO174" s="147">
        <f t="shared" si="181"/>
        <v>0.37588832487309642</v>
      </c>
      <c r="AP174" s="147">
        <f t="shared" si="144"/>
        <v>0.5835303388494878</v>
      </c>
      <c r="AQ174" s="141">
        <f t="shared" si="145"/>
        <v>88842.815665091155</v>
      </c>
      <c r="AR174" s="604"/>
      <c r="AS174" s="254" t="s">
        <v>114</v>
      </c>
      <c r="AT174" s="137">
        <v>1293</v>
      </c>
      <c r="AU174" s="146">
        <v>646</v>
      </c>
      <c r="AV174" s="146">
        <v>62529740</v>
      </c>
      <c r="AW174" s="147">
        <f t="shared" si="182"/>
        <v>0.29551692589204026</v>
      </c>
      <c r="AX174" s="147">
        <f t="shared" si="146"/>
        <v>0.49961330239752516</v>
      </c>
      <c r="AY174" s="146">
        <f t="shared" si="147"/>
        <v>96795.263157894733</v>
      </c>
      <c r="AZ174" s="604"/>
      <c r="BA174" s="254" t="s">
        <v>114</v>
      </c>
      <c r="BB174" s="137">
        <v>425</v>
      </c>
      <c r="BC174" s="146">
        <v>205</v>
      </c>
      <c r="BD174" s="146">
        <v>23165950</v>
      </c>
      <c r="BE174" s="147">
        <f t="shared" si="183"/>
        <v>0.23428571428571429</v>
      </c>
      <c r="BF174" s="147">
        <f t="shared" si="148"/>
        <v>0.4823529411764706</v>
      </c>
      <c r="BG174" s="173">
        <f t="shared" si="149"/>
        <v>113004.63414634146</v>
      </c>
      <c r="BH174" s="604"/>
      <c r="BI174" s="254" t="s">
        <v>114</v>
      </c>
      <c r="BJ174" s="137">
        <f t="shared" si="150"/>
        <v>10177</v>
      </c>
      <c r="BK174" s="146">
        <f t="shared" si="134"/>
        <v>5954</v>
      </c>
      <c r="BL174" s="146">
        <f t="shared" si="135"/>
        <v>500490330</v>
      </c>
      <c r="BM174" s="147">
        <f t="shared" si="184"/>
        <v>0.35083377526368509</v>
      </c>
      <c r="BN174" s="147">
        <f t="shared" si="151"/>
        <v>0.58504470865677505</v>
      </c>
      <c r="BO174" s="146">
        <f t="shared" si="152"/>
        <v>84059.511252939206</v>
      </c>
      <c r="BP174" s="204"/>
    </row>
    <row r="175" spans="2:68" s="82" customFormat="1">
      <c r="B175" s="614"/>
      <c r="C175" s="647"/>
      <c r="D175" s="604"/>
      <c r="E175" s="254" t="s">
        <v>123</v>
      </c>
      <c r="F175" s="137">
        <v>6</v>
      </c>
      <c r="G175" s="146">
        <v>4</v>
      </c>
      <c r="H175" s="146">
        <v>540300</v>
      </c>
      <c r="I175" s="147">
        <f t="shared" si="177"/>
        <v>0.125</v>
      </c>
      <c r="J175" s="147">
        <f t="shared" si="136"/>
        <v>0.66666666666666663</v>
      </c>
      <c r="K175" s="173">
        <f t="shared" si="137"/>
        <v>135075</v>
      </c>
      <c r="L175" s="604"/>
      <c r="M175" s="254" t="s">
        <v>123</v>
      </c>
      <c r="N175" s="137">
        <v>34</v>
      </c>
      <c r="O175" s="146">
        <v>19</v>
      </c>
      <c r="P175" s="146">
        <v>1301910</v>
      </c>
      <c r="Q175" s="147">
        <f t="shared" si="178"/>
        <v>0.14728682170542637</v>
      </c>
      <c r="R175" s="147">
        <f t="shared" si="138"/>
        <v>0.55882352941176472</v>
      </c>
      <c r="S175" s="141">
        <f t="shared" si="139"/>
        <v>68521.578947368427</v>
      </c>
      <c r="T175" s="604"/>
      <c r="U175" s="254" t="s">
        <v>123</v>
      </c>
      <c r="V175" s="137">
        <v>1071</v>
      </c>
      <c r="W175" s="146">
        <v>641</v>
      </c>
      <c r="X175" s="146">
        <v>45876060</v>
      </c>
      <c r="Y175" s="147">
        <f t="shared" si="179"/>
        <v>0.12887012464817049</v>
      </c>
      <c r="Z175" s="147">
        <f t="shared" si="140"/>
        <v>0.59850606909430437</v>
      </c>
      <c r="AA175" s="146">
        <f t="shared" si="141"/>
        <v>71569.51638065523</v>
      </c>
      <c r="AB175" s="604"/>
      <c r="AC175" s="254" t="s">
        <v>123</v>
      </c>
      <c r="AD175" s="137">
        <v>1240</v>
      </c>
      <c r="AE175" s="146">
        <v>778</v>
      </c>
      <c r="AF175" s="146">
        <v>72938430</v>
      </c>
      <c r="AG175" s="147">
        <f t="shared" si="180"/>
        <v>0.1609100310237849</v>
      </c>
      <c r="AH175" s="147">
        <f t="shared" si="142"/>
        <v>0.6274193548387097</v>
      </c>
      <c r="AI175" s="141">
        <f t="shared" si="143"/>
        <v>93751.195372750648</v>
      </c>
      <c r="AJ175" s="604"/>
      <c r="AK175" s="254" t="s">
        <v>123</v>
      </c>
      <c r="AL175" s="137">
        <v>1111</v>
      </c>
      <c r="AM175" s="146">
        <v>666</v>
      </c>
      <c r="AN175" s="146">
        <v>54748650</v>
      </c>
      <c r="AO175" s="147">
        <f t="shared" si="181"/>
        <v>0.16903553299492385</v>
      </c>
      <c r="AP175" s="147">
        <f t="shared" si="144"/>
        <v>0.59945994599459951</v>
      </c>
      <c r="AQ175" s="141">
        <f t="shared" si="145"/>
        <v>82205.180180180178</v>
      </c>
      <c r="AR175" s="604"/>
      <c r="AS175" s="254" t="s">
        <v>123</v>
      </c>
      <c r="AT175" s="137">
        <v>593</v>
      </c>
      <c r="AU175" s="146">
        <v>305</v>
      </c>
      <c r="AV175" s="146">
        <v>30502260</v>
      </c>
      <c r="AW175" s="147">
        <f t="shared" si="182"/>
        <v>0.13952424519670631</v>
      </c>
      <c r="AX175" s="147">
        <f t="shared" si="146"/>
        <v>0.51433389544688024</v>
      </c>
      <c r="AY175" s="146">
        <f t="shared" si="147"/>
        <v>100007.40983606558</v>
      </c>
      <c r="AZ175" s="604"/>
      <c r="BA175" s="254" t="s">
        <v>123</v>
      </c>
      <c r="BB175" s="137">
        <v>183</v>
      </c>
      <c r="BC175" s="146">
        <v>101</v>
      </c>
      <c r="BD175" s="146">
        <v>11808290</v>
      </c>
      <c r="BE175" s="147">
        <f t="shared" si="183"/>
        <v>0.11542857142857142</v>
      </c>
      <c r="BF175" s="147">
        <f t="shared" si="148"/>
        <v>0.55191256830601088</v>
      </c>
      <c r="BG175" s="173">
        <f t="shared" si="149"/>
        <v>116913.76237623762</v>
      </c>
      <c r="BH175" s="604"/>
      <c r="BI175" s="254" t="s">
        <v>123</v>
      </c>
      <c r="BJ175" s="137">
        <f t="shared" si="150"/>
        <v>4238</v>
      </c>
      <c r="BK175" s="146">
        <f t="shared" si="134"/>
        <v>2514</v>
      </c>
      <c r="BL175" s="146">
        <f t="shared" si="135"/>
        <v>217715900</v>
      </c>
      <c r="BM175" s="147">
        <f t="shared" si="184"/>
        <v>0.14813505391550291</v>
      </c>
      <c r="BN175" s="147">
        <f t="shared" si="151"/>
        <v>0.59320434167059932</v>
      </c>
      <c r="BO175" s="146">
        <f t="shared" si="152"/>
        <v>86601.392203659503</v>
      </c>
      <c r="BP175" s="204"/>
    </row>
    <row r="176" spans="2:68" s="82" customFormat="1">
      <c r="B176" s="614"/>
      <c r="C176" s="647"/>
      <c r="D176" s="604"/>
      <c r="E176" s="254" t="s">
        <v>137</v>
      </c>
      <c r="F176" s="137">
        <v>10</v>
      </c>
      <c r="G176" s="146">
        <v>6</v>
      </c>
      <c r="H176" s="146">
        <v>560190</v>
      </c>
      <c r="I176" s="147">
        <f t="shared" si="177"/>
        <v>0.1875</v>
      </c>
      <c r="J176" s="147">
        <f t="shared" si="136"/>
        <v>0.6</v>
      </c>
      <c r="K176" s="173">
        <f t="shared" si="137"/>
        <v>93365</v>
      </c>
      <c r="L176" s="604"/>
      <c r="M176" s="254" t="s">
        <v>137</v>
      </c>
      <c r="N176" s="137">
        <v>53</v>
      </c>
      <c r="O176" s="146">
        <v>29</v>
      </c>
      <c r="P176" s="146">
        <v>2586460</v>
      </c>
      <c r="Q176" s="147">
        <f t="shared" si="178"/>
        <v>0.22480620155038761</v>
      </c>
      <c r="R176" s="147">
        <f t="shared" si="138"/>
        <v>0.54716981132075471</v>
      </c>
      <c r="S176" s="141">
        <f t="shared" si="139"/>
        <v>89188.275862068971</v>
      </c>
      <c r="T176" s="604"/>
      <c r="U176" s="254" t="s">
        <v>137</v>
      </c>
      <c r="V176" s="137">
        <v>1005</v>
      </c>
      <c r="W176" s="146">
        <v>643</v>
      </c>
      <c r="X176" s="146">
        <v>46554700</v>
      </c>
      <c r="Y176" s="147">
        <f t="shared" si="179"/>
        <v>0.12927221552070767</v>
      </c>
      <c r="Z176" s="147">
        <f t="shared" si="140"/>
        <v>0.63980099502487564</v>
      </c>
      <c r="AA176" s="146">
        <f t="shared" si="141"/>
        <v>72402.332814930021</v>
      </c>
      <c r="AB176" s="604"/>
      <c r="AC176" s="254" t="s">
        <v>137</v>
      </c>
      <c r="AD176" s="137">
        <v>1321</v>
      </c>
      <c r="AE176" s="146">
        <v>835</v>
      </c>
      <c r="AF176" s="146">
        <v>66991290</v>
      </c>
      <c r="AG176" s="147">
        <f t="shared" si="180"/>
        <v>0.17269906928645296</v>
      </c>
      <c r="AH176" s="147">
        <f t="shared" si="142"/>
        <v>0.63209689629068888</v>
      </c>
      <c r="AI176" s="141">
        <f t="shared" si="143"/>
        <v>80229.089820359281</v>
      </c>
      <c r="AJ176" s="604"/>
      <c r="AK176" s="254" t="s">
        <v>137</v>
      </c>
      <c r="AL176" s="137">
        <v>1202</v>
      </c>
      <c r="AM176" s="146">
        <v>735</v>
      </c>
      <c r="AN176" s="146">
        <v>66287810</v>
      </c>
      <c r="AO176" s="147">
        <f t="shared" si="181"/>
        <v>0.18654822335025381</v>
      </c>
      <c r="AP176" s="147">
        <f t="shared" si="144"/>
        <v>0.61148086522462564</v>
      </c>
      <c r="AQ176" s="141">
        <f t="shared" si="145"/>
        <v>90187.496598639453</v>
      </c>
      <c r="AR176" s="604"/>
      <c r="AS176" s="254" t="s">
        <v>137</v>
      </c>
      <c r="AT176" s="137">
        <v>634</v>
      </c>
      <c r="AU176" s="146">
        <v>340</v>
      </c>
      <c r="AV176" s="146">
        <v>31129900</v>
      </c>
      <c r="AW176" s="147">
        <f t="shared" si="182"/>
        <v>0.15553522415370541</v>
      </c>
      <c r="AX176" s="147">
        <f t="shared" si="146"/>
        <v>0.5362776025236593</v>
      </c>
      <c r="AY176" s="146">
        <f t="shared" si="147"/>
        <v>91558.529411764699</v>
      </c>
      <c r="AZ176" s="604"/>
      <c r="BA176" s="254" t="s">
        <v>137</v>
      </c>
      <c r="BB176" s="137">
        <v>198</v>
      </c>
      <c r="BC176" s="146">
        <v>101</v>
      </c>
      <c r="BD176" s="146">
        <v>13382730</v>
      </c>
      <c r="BE176" s="147">
        <f t="shared" si="183"/>
        <v>0.11542857142857142</v>
      </c>
      <c r="BF176" s="147">
        <f t="shared" si="148"/>
        <v>0.51010101010101006</v>
      </c>
      <c r="BG176" s="173">
        <f t="shared" si="149"/>
        <v>132502.27722772278</v>
      </c>
      <c r="BH176" s="604"/>
      <c r="BI176" s="254" t="s">
        <v>137</v>
      </c>
      <c r="BJ176" s="137">
        <f t="shared" si="150"/>
        <v>4423</v>
      </c>
      <c r="BK176" s="146">
        <f t="shared" si="134"/>
        <v>2689</v>
      </c>
      <c r="BL176" s="146">
        <f t="shared" si="135"/>
        <v>227493080</v>
      </c>
      <c r="BM176" s="147">
        <f t="shared" si="184"/>
        <v>0.15844676212362266</v>
      </c>
      <c r="BN176" s="147">
        <f t="shared" si="151"/>
        <v>0.60795839927650919</v>
      </c>
      <c r="BO176" s="146">
        <f t="shared" si="152"/>
        <v>84601.368538490147</v>
      </c>
      <c r="BP176" s="204"/>
    </row>
    <row r="177" spans="2:68" s="82" customFormat="1">
      <c r="B177" s="614"/>
      <c r="C177" s="647"/>
      <c r="D177" s="604"/>
      <c r="E177" s="254" t="s">
        <v>138</v>
      </c>
      <c r="F177" s="137">
        <v>5</v>
      </c>
      <c r="G177" s="146">
        <v>3</v>
      </c>
      <c r="H177" s="146">
        <v>217570</v>
      </c>
      <c r="I177" s="147">
        <f t="shared" si="177"/>
        <v>9.375E-2</v>
      </c>
      <c r="J177" s="147">
        <f t="shared" si="136"/>
        <v>0.6</v>
      </c>
      <c r="K177" s="173">
        <f t="shared" si="137"/>
        <v>72523.333333333328</v>
      </c>
      <c r="L177" s="604"/>
      <c r="M177" s="254" t="s">
        <v>138</v>
      </c>
      <c r="N177" s="137">
        <v>22</v>
      </c>
      <c r="O177" s="146">
        <v>12</v>
      </c>
      <c r="P177" s="146">
        <v>932510</v>
      </c>
      <c r="Q177" s="147">
        <f t="shared" si="178"/>
        <v>9.3023255813953487E-2</v>
      </c>
      <c r="R177" s="147">
        <f t="shared" si="138"/>
        <v>0.54545454545454541</v>
      </c>
      <c r="S177" s="141">
        <f t="shared" si="139"/>
        <v>77709.166666666672</v>
      </c>
      <c r="T177" s="604"/>
      <c r="U177" s="254" t="s">
        <v>138</v>
      </c>
      <c r="V177" s="137">
        <v>729</v>
      </c>
      <c r="W177" s="146">
        <v>479</v>
      </c>
      <c r="X177" s="146">
        <v>34609490</v>
      </c>
      <c r="Y177" s="147">
        <f t="shared" si="179"/>
        <v>9.6300763972657827E-2</v>
      </c>
      <c r="Z177" s="147">
        <f t="shared" si="140"/>
        <v>0.65706447187928674</v>
      </c>
      <c r="AA177" s="146">
        <f t="shared" si="141"/>
        <v>72253.63256784968</v>
      </c>
      <c r="AB177" s="604"/>
      <c r="AC177" s="254" t="s">
        <v>138</v>
      </c>
      <c r="AD177" s="137">
        <v>759</v>
      </c>
      <c r="AE177" s="146">
        <v>506</v>
      </c>
      <c r="AF177" s="146">
        <v>39508050</v>
      </c>
      <c r="AG177" s="147">
        <f t="shared" si="180"/>
        <v>0.1046535677352637</v>
      </c>
      <c r="AH177" s="147">
        <f t="shared" si="142"/>
        <v>0.66666666666666663</v>
      </c>
      <c r="AI177" s="141">
        <f t="shared" si="143"/>
        <v>78079.150197628464</v>
      </c>
      <c r="AJ177" s="604"/>
      <c r="AK177" s="254" t="s">
        <v>138</v>
      </c>
      <c r="AL177" s="137">
        <v>598</v>
      </c>
      <c r="AM177" s="146">
        <v>375</v>
      </c>
      <c r="AN177" s="146">
        <v>30485230</v>
      </c>
      <c r="AO177" s="147">
        <f t="shared" si="181"/>
        <v>9.5177664974619283E-2</v>
      </c>
      <c r="AP177" s="147">
        <f t="shared" si="144"/>
        <v>0.62709030100334451</v>
      </c>
      <c r="AQ177" s="141">
        <f t="shared" si="145"/>
        <v>81293.94666666667</v>
      </c>
      <c r="AR177" s="604"/>
      <c r="AS177" s="254" t="s">
        <v>138</v>
      </c>
      <c r="AT177" s="137">
        <v>261</v>
      </c>
      <c r="AU177" s="146">
        <v>151</v>
      </c>
      <c r="AV177" s="146">
        <v>16140120</v>
      </c>
      <c r="AW177" s="147">
        <f t="shared" si="182"/>
        <v>6.9075937785910341E-2</v>
      </c>
      <c r="AX177" s="147">
        <f t="shared" si="146"/>
        <v>0.57854406130268199</v>
      </c>
      <c r="AY177" s="146">
        <f t="shared" si="147"/>
        <v>106888.21192052981</v>
      </c>
      <c r="AZ177" s="604"/>
      <c r="BA177" s="254" t="s">
        <v>138</v>
      </c>
      <c r="BB177" s="137">
        <v>71</v>
      </c>
      <c r="BC177" s="146">
        <v>36</v>
      </c>
      <c r="BD177" s="146">
        <v>4520330</v>
      </c>
      <c r="BE177" s="147">
        <f t="shared" si="183"/>
        <v>4.1142857142857141E-2</v>
      </c>
      <c r="BF177" s="147">
        <f t="shared" si="148"/>
        <v>0.50704225352112675</v>
      </c>
      <c r="BG177" s="173">
        <f t="shared" si="149"/>
        <v>125564.72222222222</v>
      </c>
      <c r="BH177" s="604"/>
      <c r="BI177" s="254" t="s">
        <v>138</v>
      </c>
      <c r="BJ177" s="137">
        <f t="shared" si="150"/>
        <v>2445</v>
      </c>
      <c r="BK177" s="146">
        <f t="shared" si="134"/>
        <v>1562</v>
      </c>
      <c r="BL177" s="146">
        <f t="shared" si="135"/>
        <v>126413300</v>
      </c>
      <c r="BM177" s="147">
        <f t="shared" si="184"/>
        <v>9.2039361263331565E-2</v>
      </c>
      <c r="BN177" s="147">
        <f t="shared" si="151"/>
        <v>0.63885480572597142</v>
      </c>
      <c r="BO177" s="146">
        <f t="shared" si="152"/>
        <v>80930.409731113963</v>
      </c>
      <c r="BP177" s="204"/>
    </row>
    <row r="178" spans="2:68" s="82" customFormat="1">
      <c r="B178" s="614"/>
      <c r="C178" s="647"/>
      <c r="D178" s="604"/>
      <c r="E178" s="254" t="s">
        <v>139</v>
      </c>
      <c r="F178" s="137">
        <v>3</v>
      </c>
      <c r="G178" s="146">
        <v>2</v>
      </c>
      <c r="H178" s="146">
        <v>202480</v>
      </c>
      <c r="I178" s="147">
        <f t="shared" si="177"/>
        <v>6.25E-2</v>
      </c>
      <c r="J178" s="147">
        <f t="shared" si="136"/>
        <v>0.66666666666666663</v>
      </c>
      <c r="K178" s="173">
        <f t="shared" si="137"/>
        <v>101240</v>
      </c>
      <c r="L178" s="604"/>
      <c r="M178" s="254" t="s">
        <v>139</v>
      </c>
      <c r="N178" s="137">
        <v>23</v>
      </c>
      <c r="O178" s="146">
        <v>13</v>
      </c>
      <c r="P178" s="146">
        <v>1067690</v>
      </c>
      <c r="Q178" s="147">
        <f t="shared" si="178"/>
        <v>0.10077519379844961</v>
      </c>
      <c r="R178" s="147">
        <f t="shared" si="138"/>
        <v>0.56521739130434778</v>
      </c>
      <c r="S178" s="141">
        <f t="shared" si="139"/>
        <v>82130</v>
      </c>
      <c r="T178" s="604"/>
      <c r="U178" s="254" t="s">
        <v>139</v>
      </c>
      <c r="V178" s="137">
        <v>306</v>
      </c>
      <c r="W178" s="146">
        <v>186</v>
      </c>
      <c r="X178" s="146">
        <v>14382170</v>
      </c>
      <c r="Y178" s="147">
        <f t="shared" si="179"/>
        <v>3.739445114595899E-2</v>
      </c>
      <c r="Z178" s="147">
        <f t="shared" si="140"/>
        <v>0.60784313725490191</v>
      </c>
      <c r="AA178" s="146">
        <f t="shared" si="141"/>
        <v>77323.494623655919</v>
      </c>
      <c r="AB178" s="604"/>
      <c r="AC178" s="254" t="s">
        <v>139</v>
      </c>
      <c r="AD178" s="137">
        <v>405</v>
      </c>
      <c r="AE178" s="146">
        <v>246</v>
      </c>
      <c r="AF178" s="146">
        <v>19093560</v>
      </c>
      <c r="AG178" s="147">
        <f t="shared" si="180"/>
        <v>5.0879007238883146E-2</v>
      </c>
      <c r="AH178" s="147">
        <f t="shared" si="142"/>
        <v>0.6074074074074074</v>
      </c>
      <c r="AI178" s="141">
        <f t="shared" si="143"/>
        <v>77616.097560975613</v>
      </c>
      <c r="AJ178" s="604"/>
      <c r="AK178" s="254" t="s">
        <v>139</v>
      </c>
      <c r="AL178" s="137">
        <v>407</v>
      </c>
      <c r="AM178" s="146">
        <v>239</v>
      </c>
      <c r="AN178" s="146">
        <v>22744400</v>
      </c>
      <c r="AO178" s="147">
        <f t="shared" si="181"/>
        <v>6.0659898477157359E-2</v>
      </c>
      <c r="AP178" s="147">
        <f t="shared" si="144"/>
        <v>0.58722358722358725</v>
      </c>
      <c r="AQ178" s="141">
        <f t="shared" si="145"/>
        <v>95164.853556485352</v>
      </c>
      <c r="AR178" s="604"/>
      <c r="AS178" s="254" t="s">
        <v>139</v>
      </c>
      <c r="AT178" s="137">
        <v>247</v>
      </c>
      <c r="AU178" s="146">
        <v>133</v>
      </c>
      <c r="AV178" s="146">
        <v>11614200</v>
      </c>
      <c r="AW178" s="147">
        <f t="shared" si="182"/>
        <v>6.0841720036596526E-2</v>
      </c>
      <c r="AX178" s="147">
        <f t="shared" si="146"/>
        <v>0.53846153846153844</v>
      </c>
      <c r="AY178" s="146">
        <f t="shared" si="147"/>
        <v>87324.812030075191</v>
      </c>
      <c r="AZ178" s="604"/>
      <c r="BA178" s="254" t="s">
        <v>139</v>
      </c>
      <c r="BB178" s="137">
        <v>110</v>
      </c>
      <c r="BC178" s="146">
        <v>50</v>
      </c>
      <c r="BD178" s="146">
        <v>6219820</v>
      </c>
      <c r="BE178" s="147">
        <f t="shared" si="183"/>
        <v>5.7142857142857141E-2</v>
      </c>
      <c r="BF178" s="147">
        <f t="shared" si="148"/>
        <v>0.45454545454545453</v>
      </c>
      <c r="BG178" s="173">
        <f t="shared" si="149"/>
        <v>124396.4</v>
      </c>
      <c r="BH178" s="604"/>
      <c r="BI178" s="254" t="s">
        <v>139</v>
      </c>
      <c r="BJ178" s="137">
        <f t="shared" si="150"/>
        <v>1501</v>
      </c>
      <c r="BK178" s="146">
        <f t="shared" si="134"/>
        <v>869</v>
      </c>
      <c r="BL178" s="146">
        <f t="shared" si="135"/>
        <v>75324320</v>
      </c>
      <c r="BM178" s="147">
        <f t="shared" si="184"/>
        <v>5.1204996759177418E-2</v>
      </c>
      <c r="BN178" s="147">
        <f t="shared" si="151"/>
        <v>0.57894736842105265</v>
      </c>
      <c r="BO178" s="146">
        <f t="shared" si="152"/>
        <v>86679.30955120828</v>
      </c>
      <c r="BP178" s="204"/>
    </row>
    <row r="179" spans="2:68" s="82" customFormat="1">
      <c r="B179" s="614"/>
      <c r="C179" s="647"/>
      <c r="D179" s="604"/>
      <c r="E179" s="254" t="s">
        <v>140</v>
      </c>
      <c r="F179" s="137">
        <v>6</v>
      </c>
      <c r="G179" s="146">
        <v>4</v>
      </c>
      <c r="H179" s="146">
        <v>134660</v>
      </c>
      <c r="I179" s="147">
        <f t="shared" si="177"/>
        <v>0.125</v>
      </c>
      <c r="J179" s="147">
        <f t="shared" si="136"/>
        <v>0.66666666666666663</v>
      </c>
      <c r="K179" s="173">
        <f t="shared" si="137"/>
        <v>33665</v>
      </c>
      <c r="L179" s="604"/>
      <c r="M179" s="254" t="s">
        <v>140</v>
      </c>
      <c r="N179" s="137">
        <v>24</v>
      </c>
      <c r="O179" s="146">
        <v>15</v>
      </c>
      <c r="P179" s="146">
        <v>1737840</v>
      </c>
      <c r="Q179" s="147">
        <f t="shared" si="178"/>
        <v>0.11627906976744186</v>
      </c>
      <c r="R179" s="147">
        <f t="shared" si="138"/>
        <v>0.625</v>
      </c>
      <c r="S179" s="141">
        <f t="shared" si="139"/>
        <v>115856</v>
      </c>
      <c r="T179" s="604"/>
      <c r="U179" s="254" t="s">
        <v>140</v>
      </c>
      <c r="V179" s="137">
        <v>257</v>
      </c>
      <c r="W179" s="146">
        <v>170</v>
      </c>
      <c r="X179" s="146">
        <v>13624040</v>
      </c>
      <c r="Y179" s="147">
        <f t="shared" si="179"/>
        <v>3.4177724165661443E-2</v>
      </c>
      <c r="Z179" s="147">
        <f t="shared" si="140"/>
        <v>0.66147859922178986</v>
      </c>
      <c r="AA179" s="146">
        <f t="shared" si="141"/>
        <v>80141.411764705888</v>
      </c>
      <c r="AB179" s="604"/>
      <c r="AC179" s="254" t="s">
        <v>140</v>
      </c>
      <c r="AD179" s="137">
        <v>330</v>
      </c>
      <c r="AE179" s="146">
        <v>225</v>
      </c>
      <c r="AF179" s="146">
        <v>20077490</v>
      </c>
      <c r="AG179" s="147">
        <f t="shared" si="180"/>
        <v>4.6535677352637021E-2</v>
      </c>
      <c r="AH179" s="147">
        <f t="shared" si="142"/>
        <v>0.68181818181818177</v>
      </c>
      <c r="AI179" s="141">
        <f t="shared" si="143"/>
        <v>89233.288888888885</v>
      </c>
      <c r="AJ179" s="604"/>
      <c r="AK179" s="254" t="s">
        <v>140</v>
      </c>
      <c r="AL179" s="137">
        <v>269</v>
      </c>
      <c r="AM179" s="146">
        <v>172</v>
      </c>
      <c r="AN179" s="146">
        <v>15000590</v>
      </c>
      <c r="AO179" s="147">
        <f t="shared" si="181"/>
        <v>4.3654822335025378E-2</v>
      </c>
      <c r="AP179" s="147">
        <f t="shared" si="144"/>
        <v>0.63940520446096649</v>
      </c>
      <c r="AQ179" s="141">
        <f t="shared" si="145"/>
        <v>87212.732558139542</v>
      </c>
      <c r="AR179" s="604"/>
      <c r="AS179" s="254" t="s">
        <v>140</v>
      </c>
      <c r="AT179" s="137">
        <v>137</v>
      </c>
      <c r="AU179" s="146">
        <v>74</v>
      </c>
      <c r="AV179" s="146">
        <v>7072630</v>
      </c>
      <c r="AW179" s="147">
        <f t="shared" si="182"/>
        <v>3.385178408051235E-2</v>
      </c>
      <c r="AX179" s="147">
        <f t="shared" si="146"/>
        <v>0.54014598540145986</v>
      </c>
      <c r="AY179" s="146">
        <f t="shared" si="147"/>
        <v>95576.08108108108</v>
      </c>
      <c r="AZ179" s="604"/>
      <c r="BA179" s="254" t="s">
        <v>140</v>
      </c>
      <c r="BB179" s="137">
        <v>32</v>
      </c>
      <c r="BC179" s="146">
        <v>16</v>
      </c>
      <c r="BD179" s="146">
        <v>2064490</v>
      </c>
      <c r="BE179" s="147">
        <f t="shared" si="183"/>
        <v>1.8285714285714287E-2</v>
      </c>
      <c r="BF179" s="147">
        <f t="shared" si="148"/>
        <v>0.5</v>
      </c>
      <c r="BG179" s="173">
        <f t="shared" si="149"/>
        <v>129030.625</v>
      </c>
      <c r="BH179" s="604"/>
      <c r="BI179" s="254" t="s">
        <v>140</v>
      </c>
      <c r="BJ179" s="137">
        <f t="shared" si="150"/>
        <v>1055</v>
      </c>
      <c r="BK179" s="146">
        <f t="shared" si="134"/>
        <v>676</v>
      </c>
      <c r="BL179" s="146">
        <f t="shared" si="135"/>
        <v>59711740</v>
      </c>
      <c r="BM179" s="147">
        <f t="shared" si="184"/>
        <v>3.9832655706793944E-2</v>
      </c>
      <c r="BN179" s="147">
        <f t="shared" si="151"/>
        <v>0.64075829383886251</v>
      </c>
      <c r="BO179" s="146">
        <f t="shared" si="152"/>
        <v>88330.976331360944</v>
      </c>
      <c r="BP179" s="204"/>
    </row>
    <row r="180" spans="2:68" s="82" customFormat="1">
      <c r="B180" s="614"/>
      <c r="C180" s="647"/>
      <c r="D180" s="604"/>
      <c r="E180" s="254" t="s">
        <v>141</v>
      </c>
      <c r="F180" s="137">
        <v>16</v>
      </c>
      <c r="G180" s="146">
        <v>9</v>
      </c>
      <c r="H180" s="146">
        <v>476820</v>
      </c>
      <c r="I180" s="147">
        <f t="shared" si="177"/>
        <v>0.28125</v>
      </c>
      <c r="J180" s="147">
        <f t="shared" si="136"/>
        <v>0.5625</v>
      </c>
      <c r="K180" s="173">
        <f t="shared" si="137"/>
        <v>52980</v>
      </c>
      <c r="L180" s="604"/>
      <c r="M180" s="254" t="s">
        <v>141</v>
      </c>
      <c r="N180" s="137">
        <v>55</v>
      </c>
      <c r="O180" s="146">
        <v>35</v>
      </c>
      <c r="P180" s="146">
        <v>3089750</v>
      </c>
      <c r="Q180" s="147">
        <f t="shared" si="178"/>
        <v>0.27131782945736432</v>
      </c>
      <c r="R180" s="147">
        <f t="shared" si="138"/>
        <v>0.63636363636363635</v>
      </c>
      <c r="S180" s="141">
        <f t="shared" si="139"/>
        <v>88278.571428571435</v>
      </c>
      <c r="T180" s="604"/>
      <c r="U180" s="254" t="s">
        <v>141</v>
      </c>
      <c r="V180" s="137">
        <v>2075</v>
      </c>
      <c r="W180" s="146">
        <v>1374</v>
      </c>
      <c r="X180" s="146">
        <v>102015350</v>
      </c>
      <c r="Y180" s="147">
        <f t="shared" si="179"/>
        <v>0.27623642943305188</v>
      </c>
      <c r="Z180" s="147">
        <f t="shared" si="140"/>
        <v>0.66216867469879515</v>
      </c>
      <c r="AA180" s="146">
        <f t="shared" si="141"/>
        <v>74246.979621542938</v>
      </c>
      <c r="AB180" s="604"/>
      <c r="AC180" s="254" t="s">
        <v>141</v>
      </c>
      <c r="AD180" s="137">
        <v>2132</v>
      </c>
      <c r="AE180" s="146">
        <v>1405</v>
      </c>
      <c r="AF180" s="146">
        <v>120534770</v>
      </c>
      <c r="AG180" s="147">
        <f t="shared" si="180"/>
        <v>0.2905894519131334</v>
      </c>
      <c r="AH180" s="147">
        <f t="shared" si="142"/>
        <v>0.65900562851782363</v>
      </c>
      <c r="AI180" s="141">
        <f t="shared" si="143"/>
        <v>85789.871886120993</v>
      </c>
      <c r="AJ180" s="604"/>
      <c r="AK180" s="254" t="s">
        <v>141</v>
      </c>
      <c r="AL180" s="137">
        <v>1601</v>
      </c>
      <c r="AM180" s="146">
        <v>1008</v>
      </c>
      <c r="AN180" s="146">
        <v>87053480</v>
      </c>
      <c r="AO180" s="147">
        <f t="shared" si="181"/>
        <v>0.25583756345177666</v>
      </c>
      <c r="AP180" s="147">
        <f t="shared" si="144"/>
        <v>0.62960649594003748</v>
      </c>
      <c r="AQ180" s="141">
        <f t="shared" si="145"/>
        <v>86362.579365079364</v>
      </c>
      <c r="AR180" s="604"/>
      <c r="AS180" s="254" t="s">
        <v>141</v>
      </c>
      <c r="AT180" s="137">
        <v>732</v>
      </c>
      <c r="AU180" s="146">
        <v>393</v>
      </c>
      <c r="AV180" s="146">
        <v>38790640</v>
      </c>
      <c r="AW180" s="147">
        <f t="shared" si="182"/>
        <v>0.1797804208600183</v>
      </c>
      <c r="AX180" s="147">
        <f t="shared" si="146"/>
        <v>0.53688524590163933</v>
      </c>
      <c r="AY180" s="146">
        <f t="shared" si="147"/>
        <v>98703.91857506361</v>
      </c>
      <c r="AZ180" s="604"/>
      <c r="BA180" s="254" t="s">
        <v>141</v>
      </c>
      <c r="BB180" s="137">
        <v>194</v>
      </c>
      <c r="BC180" s="146">
        <v>97</v>
      </c>
      <c r="BD180" s="146">
        <v>9498900</v>
      </c>
      <c r="BE180" s="147">
        <f t="shared" si="183"/>
        <v>0.11085714285714286</v>
      </c>
      <c r="BF180" s="147">
        <f t="shared" si="148"/>
        <v>0.5</v>
      </c>
      <c r="BG180" s="173">
        <f t="shared" si="149"/>
        <v>97926.804123711336</v>
      </c>
      <c r="BH180" s="604"/>
      <c r="BI180" s="254" t="s">
        <v>141</v>
      </c>
      <c r="BJ180" s="137">
        <f t="shared" si="150"/>
        <v>6805</v>
      </c>
      <c r="BK180" s="146">
        <f t="shared" si="134"/>
        <v>4321</v>
      </c>
      <c r="BL180" s="146">
        <f t="shared" si="135"/>
        <v>361459710</v>
      </c>
      <c r="BM180" s="147">
        <f t="shared" si="184"/>
        <v>0.25461080667020208</v>
      </c>
      <c r="BN180" s="147">
        <f t="shared" si="151"/>
        <v>0.63497428361498898</v>
      </c>
      <c r="BO180" s="146">
        <f t="shared" si="152"/>
        <v>83651.865308956258</v>
      </c>
      <c r="BP180" s="204"/>
    </row>
    <row r="181" spans="2:68" s="82" customFormat="1">
      <c r="B181" s="614"/>
      <c r="C181" s="647"/>
      <c r="D181" s="604"/>
      <c r="E181" s="254" t="s">
        <v>142</v>
      </c>
      <c r="F181" s="137">
        <v>4</v>
      </c>
      <c r="G181" s="146">
        <v>3</v>
      </c>
      <c r="H181" s="146">
        <v>579080</v>
      </c>
      <c r="I181" s="147">
        <f t="shared" si="177"/>
        <v>9.375E-2</v>
      </c>
      <c r="J181" s="147">
        <f t="shared" si="136"/>
        <v>0.75</v>
      </c>
      <c r="K181" s="173">
        <f t="shared" si="137"/>
        <v>193026.66666666666</v>
      </c>
      <c r="L181" s="604"/>
      <c r="M181" s="254" t="s">
        <v>142</v>
      </c>
      <c r="N181" s="137">
        <v>22</v>
      </c>
      <c r="O181" s="146">
        <v>11</v>
      </c>
      <c r="P181" s="146">
        <v>994450</v>
      </c>
      <c r="Q181" s="147">
        <f t="shared" si="178"/>
        <v>8.5271317829457363E-2</v>
      </c>
      <c r="R181" s="147">
        <f t="shared" si="138"/>
        <v>0.5</v>
      </c>
      <c r="S181" s="141">
        <f t="shared" si="139"/>
        <v>90404.545454545456</v>
      </c>
      <c r="T181" s="604"/>
      <c r="U181" s="254" t="s">
        <v>142</v>
      </c>
      <c r="V181" s="137">
        <v>328</v>
      </c>
      <c r="W181" s="146">
        <v>199</v>
      </c>
      <c r="X181" s="146">
        <v>15663620</v>
      </c>
      <c r="Y181" s="147">
        <f t="shared" si="179"/>
        <v>4.0008041817450747E-2</v>
      </c>
      <c r="Z181" s="147">
        <f t="shared" si="140"/>
        <v>0.60670731707317072</v>
      </c>
      <c r="AA181" s="146">
        <f t="shared" si="141"/>
        <v>78711.658291457294</v>
      </c>
      <c r="AB181" s="604"/>
      <c r="AC181" s="254" t="s">
        <v>142</v>
      </c>
      <c r="AD181" s="137">
        <v>400</v>
      </c>
      <c r="AE181" s="146">
        <v>257</v>
      </c>
      <c r="AF181" s="146">
        <v>22556100</v>
      </c>
      <c r="AG181" s="147">
        <f t="shared" si="180"/>
        <v>5.3154084798345401E-2</v>
      </c>
      <c r="AH181" s="147">
        <f t="shared" si="142"/>
        <v>0.64249999999999996</v>
      </c>
      <c r="AI181" s="141">
        <f t="shared" si="143"/>
        <v>87766.926070038913</v>
      </c>
      <c r="AJ181" s="604"/>
      <c r="AK181" s="254" t="s">
        <v>142</v>
      </c>
      <c r="AL181" s="137">
        <v>440</v>
      </c>
      <c r="AM181" s="146">
        <v>267</v>
      </c>
      <c r="AN181" s="146">
        <v>27149030</v>
      </c>
      <c r="AO181" s="147">
        <f t="shared" si="181"/>
        <v>6.7766497461928935E-2</v>
      </c>
      <c r="AP181" s="147">
        <f t="shared" si="144"/>
        <v>0.60681818181818181</v>
      </c>
      <c r="AQ181" s="141">
        <f t="shared" si="145"/>
        <v>101681.76029962547</v>
      </c>
      <c r="AR181" s="604"/>
      <c r="AS181" s="254" t="s">
        <v>142</v>
      </c>
      <c r="AT181" s="137">
        <v>263</v>
      </c>
      <c r="AU181" s="146">
        <v>145</v>
      </c>
      <c r="AV181" s="146">
        <v>13832790</v>
      </c>
      <c r="AW181" s="147">
        <f t="shared" si="182"/>
        <v>6.6331198536139072E-2</v>
      </c>
      <c r="AX181" s="147">
        <f t="shared" si="146"/>
        <v>0.5513307984790875</v>
      </c>
      <c r="AY181" s="146">
        <f t="shared" si="147"/>
        <v>95398.551724137928</v>
      </c>
      <c r="AZ181" s="604"/>
      <c r="BA181" s="254" t="s">
        <v>142</v>
      </c>
      <c r="BB181" s="137">
        <v>120</v>
      </c>
      <c r="BC181" s="146">
        <v>66</v>
      </c>
      <c r="BD181" s="146">
        <v>8277600</v>
      </c>
      <c r="BE181" s="147">
        <f t="shared" si="183"/>
        <v>7.5428571428571428E-2</v>
      </c>
      <c r="BF181" s="147">
        <f t="shared" si="148"/>
        <v>0.55000000000000004</v>
      </c>
      <c r="BG181" s="173">
        <f t="shared" si="149"/>
        <v>125418.18181818182</v>
      </c>
      <c r="BH181" s="604"/>
      <c r="BI181" s="254" t="s">
        <v>142</v>
      </c>
      <c r="BJ181" s="137">
        <f t="shared" si="150"/>
        <v>1577</v>
      </c>
      <c r="BK181" s="146">
        <f t="shared" si="134"/>
        <v>948</v>
      </c>
      <c r="BL181" s="146">
        <f t="shared" si="135"/>
        <v>89052670</v>
      </c>
      <c r="BM181" s="147">
        <f t="shared" si="184"/>
        <v>5.5859996464557186E-2</v>
      </c>
      <c r="BN181" s="147">
        <f t="shared" si="151"/>
        <v>0.60114140773620794</v>
      </c>
      <c r="BO181" s="146">
        <f t="shared" si="152"/>
        <v>93937.415611814344</v>
      </c>
      <c r="BP181" s="204"/>
    </row>
    <row r="182" spans="2:68" s="82" customFormat="1">
      <c r="B182" s="614"/>
      <c r="C182" s="647"/>
      <c r="D182" s="604"/>
      <c r="E182" s="251" t="s">
        <v>135</v>
      </c>
      <c r="F182" s="137">
        <v>2</v>
      </c>
      <c r="G182" s="146">
        <v>1</v>
      </c>
      <c r="H182" s="146">
        <v>134950</v>
      </c>
      <c r="I182" s="147">
        <f t="shared" si="177"/>
        <v>3.125E-2</v>
      </c>
      <c r="J182" s="147">
        <f t="shared" si="136"/>
        <v>0.5</v>
      </c>
      <c r="K182" s="173">
        <f t="shared" si="137"/>
        <v>134950</v>
      </c>
      <c r="L182" s="604"/>
      <c r="M182" s="255" t="s">
        <v>135</v>
      </c>
      <c r="N182" s="137">
        <v>6</v>
      </c>
      <c r="O182" s="146">
        <v>4</v>
      </c>
      <c r="P182" s="146">
        <v>513370</v>
      </c>
      <c r="Q182" s="147">
        <f t="shared" si="178"/>
        <v>3.1007751937984496E-2</v>
      </c>
      <c r="R182" s="147">
        <f t="shared" si="138"/>
        <v>0.66666666666666663</v>
      </c>
      <c r="S182" s="141">
        <f t="shared" si="139"/>
        <v>128342.5</v>
      </c>
      <c r="T182" s="604"/>
      <c r="U182" s="255" t="s">
        <v>135</v>
      </c>
      <c r="V182" s="137">
        <v>412</v>
      </c>
      <c r="W182" s="146">
        <v>232</v>
      </c>
      <c r="X182" s="146">
        <v>15383140</v>
      </c>
      <c r="Y182" s="147">
        <f t="shared" si="179"/>
        <v>4.6642541214314437E-2</v>
      </c>
      <c r="Z182" s="147">
        <f t="shared" si="140"/>
        <v>0.56310679611650483</v>
      </c>
      <c r="AA182" s="146">
        <f t="shared" si="141"/>
        <v>66306.637931034478</v>
      </c>
      <c r="AB182" s="604"/>
      <c r="AC182" s="255" t="s">
        <v>135</v>
      </c>
      <c r="AD182" s="137">
        <v>266</v>
      </c>
      <c r="AE182" s="146">
        <v>136</v>
      </c>
      <c r="AF182" s="146">
        <v>11589100</v>
      </c>
      <c r="AG182" s="147">
        <f t="shared" si="180"/>
        <v>2.81282316442606E-2</v>
      </c>
      <c r="AH182" s="147">
        <f t="shared" si="142"/>
        <v>0.51127819548872178</v>
      </c>
      <c r="AI182" s="141">
        <f t="shared" si="143"/>
        <v>85213.970588235301</v>
      </c>
      <c r="AJ182" s="604"/>
      <c r="AK182" s="255" t="s">
        <v>135</v>
      </c>
      <c r="AL182" s="137">
        <v>207</v>
      </c>
      <c r="AM182" s="146">
        <v>104</v>
      </c>
      <c r="AN182" s="146">
        <v>11175740</v>
      </c>
      <c r="AO182" s="147">
        <f t="shared" si="181"/>
        <v>2.6395939086294416E-2</v>
      </c>
      <c r="AP182" s="147">
        <f t="shared" si="144"/>
        <v>0.50241545893719808</v>
      </c>
      <c r="AQ182" s="141">
        <f t="shared" si="145"/>
        <v>107459.03846153847</v>
      </c>
      <c r="AR182" s="604"/>
      <c r="AS182" s="255" t="s">
        <v>135</v>
      </c>
      <c r="AT182" s="137">
        <v>129</v>
      </c>
      <c r="AU182" s="146">
        <v>63</v>
      </c>
      <c r="AV182" s="146">
        <v>10713680</v>
      </c>
      <c r="AW182" s="147">
        <f t="shared" si="182"/>
        <v>2.8819762122598354E-2</v>
      </c>
      <c r="AX182" s="147">
        <f t="shared" si="146"/>
        <v>0.48837209302325579</v>
      </c>
      <c r="AY182" s="146">
        <f t="shared" si="147"/>
        <v>170058.41269841269</v>
      </c>
      <c r="AZ182" s="604"/>
      <c r="BA182" s="255" t="s">
        <v>135</v>
      </c>
      <c r="BB182" s="137">
        <v>60</v>
      </c>
      <c r="BC182" s="146">
        <v>29</v>
      </c>
      <c r="BD182" s="146">
        <v>5116960</v>
      </c>
      <c r="BE182" s="147">
        <f t="shared" si="183"/>
        <v>3.3142857142857141E-2</v>
      </c>
      <c r="BF182" s="147">
        <f t="shared" si="148"/>
        <v>0.48333333333333334</v>
      </c>
      <c r="BG182" s="173">
        <f t="shared" si="149"/>
        <v>176446.89655172414</v>
      </c>
      <c r="BH182" s="604"/>
      <c r="BI182" s="255" t="s">
        <v>135</v>
      </c>
      <c r="BJ182" s="137">
        <f t="shared" si="150"/>
        <v>1082</v>
      </c>
      <c r="BK182" s="146">
        <f t="shared" si="134"/>
        <v>569</v>
      </c>
      <c r="BL182" s="146">
        <f t="shared" si="135"/>
        <v>54626940</v>
      </c>
      <c r="BM182" s="147">
        <f t="shared" si="184"/>
        <v>3.3527782688115022E-2</v>
      </c>
      <c r="BN182" s="147">
        <f t="shared" si="151"/>
        <v>0.52587800369685767</v>
      </c>
      <c r="BO182" s="146">
        <f t="shared" si="152"/>
        <v>96005.1669595782</v>
      </c>
      <c r="BP182" s="204"/>
    </row>
    <row r="183" spans="2:68" s="82" customFormat="1">
      <c r="B183" s="614">
        <v>17</v>
      </c>
      <c r="C183" s="646" t="s">
        <v>87</v>
      </c>
      <c r="D183" s="612">
        <f>BS24</f>
        <v>66</v>
      </c>
      <c r="E183" s="252" t="s">
        <v>115</v>
      </c>
      <c r="F183" s="136">
        <v>32</v>
      </c>
      <c r="G183" s="144">
        <v>18</v>
      </c>
      <c r="H183" s="144">
        <v>1984420</v>
      </c>
      <c r="I183" s="145">
        <f>IFERROR(G183/$D$183,"-")</f>
        <v>0.27272727272727271</v>
      </c>
      <c r="J183" s="145">
        <f t="shared" si="136"/>
        <v>0.5625</v>
      </c>
      <c r="K183" s="172">
        <f t="shared" si="137"/>
        <v>110245.55555555556</v>
      </c>
      <c r="L183" s="612">
        <f>BT24</f>
        <v>214</v>
      </c>
      <c r="M183" s="252" t="s">
        <v>115</v>
      </c>
      <c r="N183" s="136">
        <v>108</v>
      </c>
      <c r="O183" s="144">
        <v>63</v>
      </c>
      <c r="P183" s="144">
        <v>5687350</v>
      </c>
      <c r="Q183" s="145">
        <f>IFERROR(O183/$L$183,"-")</f>
        <v>0.29439252336448596</v>
      </c>
      <c r="R183" s="145">
        <f t="shared" si="138"/>
        <v>0.58333333333333337</v>
      </c>
      <c r="S183" s="140">
        <f t="shared" si="139"/>
        <v>90275.39682539682</v>
      </c>
      <c r="T183" s="612">
        <f>BU24</f>
        <v>7210</v>
      </c>
      <c r="U183" s="252" t="s">
        <v>115</v>
      </c>
      <c r="V183" s="136">
        <v>3542</v>
      </c>
      <c r="W183" s="144">
        <v>2089</v>
      </c>
      <c r="X183" s="144">
        <v>153764990</v>
      </c>
      <c r="Y183" s="145">
        <f>IFERROR(W183/$T$183,"-")</f>
        <v>0.28973647711511791</v>
      </c>
      <c r="Z183" s="145">
        <f t="shared" si="140"/>
        <v>0.5897797854319593</v>
      </c>
      <c r="AA183" s="144">
        <f t="shared" si="141"/>
        <v>73606.984202967928</v>
      </c>
      <c r="AB183" s="612">
        <f>BV24</f>
        <v>7014</v>
      </c>
      <c r="AC183" s="252" t="s">
        <v>115</v>
      </c>
      <c r="AD183" s="136">
        <v>3726</v>
      </c>
      <c r="AE183" s="144">
        <v>2224</v>
      </c>
      <c r="AF183" s="144">
        <v>183377750</v>
      </c>
      <c r="AG183" s="145">
        <f>IFERROR(AE183/$AB$183,"-")</f>
        <v>0.31708012546335901</v>
      </c>
      <c r="AH183" s="145">
        <f t="shared" si="142"/>
        <v>0.59688674181427803</v>
      </c>
      <c r="AI183" s="140">
        <f t="shared" si="143"/>
        <v>82454.024280575541</v>
      </c>
      <c r="AJ183" s="612">
        <f>BW24</f>
        <v>5477</v>
      </c>
      <c r="AK183" s="252" t="s">
        <v>115</v>
      </c>
      <c r="AL183" s="136">
        <v>2756</v>
      </c>
      <c r="AM183" s="144">
        <v>1527</v>
      </c>
      <c r="AN183" s="144">
        <v>139614630</v>
      </c>
      <c r="AO183" s="145">
        <f>IFERROR(AM183/$AJ$183,"-")</f>
        <v>0.2788022640131459</v>
      </c>
      <c r="AP183" s="145">
        <f t="shared" si="144"/>
        <v>0.55406386066763424</v>
      </c>
      <c r="AQ183" s="140">
        <f t="shared" si="145"/>
        <v>91430.66797642436</v>
      </c>
      <c r="AR183" s="612">
        <f>BX24</f>
        <v>2837</v>
      </c>
      <c r="AS183" s="252" t="s">
        <v>115</v>
      </c>
      <c r="AT183" s="136">
        <v>1189</v>
      </c>
      <c r="AU183" s="144">
        <v>638</v>
      </c>
      <c r="AV183" s="144">
        <v>63574270</v>
      </c>
      <c r="AW183" s="145">
        <f>IFERROR(AU183/$AR$183,"-")</f>
        <v>0.22488544236869934</v>
      </c>
      <c r="AX183" s="145">
        <f t="shared" si="146"/>
        <v>0.53658536585365857</v>
      </c>
      <c r="AY183" s="144">
        <f t="shared" si="147"/>
        <v>99646.191222570531</v>
      </c>
      <c r="AZ183" s="612">
        <f>BY24</f>
        <v>1152</v>
      </c>
      <c r="BA183" s="252" t="s">
        <v>115</v>
      </c>
      <c r="BB183" s="136">
        <v>350</v>
      </c>
      <c r="BC183" s="144">
        <v>156</v>
      </c>
      <c r="BD183" s="144">
        <v>17064290</v>
      </c>
      <c r="BE183" s="145">
        <f>IFERROR(BC183/$AZ$183,"-")</f>
        <v>0.13541666666666666</v>
      </c>
      <c r="BF183" s="145">
        <f t="shared" si="148"/>
        <v>0.44571428571428573</v>
      </c>
      <c r="BG183" s="172">
        <f t="shared" si="149"/>
        <v>109386.47435897436</v>
      </c>
      <c r="BH183" s="612">
        <f>BZ24</f>
        <v>23970</v>
      </c>
      <c r="BI183" s="252" t="s">
        <v>115</v>
      </c>
      <c r="BJ183" s="136">
        <f t="shared" si="150"/>
        <v>11703</v>
      </c>
      <c r="BK183" s="144">
        <f t="shared" si="134"/>
        <v>6715</v>
      </c>
      <c r="BL183" s="144">
        <f t="shared" si="135"/>
        <v>565067700</v>
      </c>
      <c r="BM183" s="145">
        <f>IFERROR(BK183/$BH$183,"-")</f>
        <v>0.28014184397163122</v>
      </c>
      <c r="BN183" s="145">
        <f t="shared" si="151"/>
        <v>0.57378449970093137</v>
      </c>
      <c r="BO183" s="144">
        <f t="shared" si="152"/>
        <v>84150.067014147426</v>
      </c>
      <c r="BP183" s="204"/>
    </row>
    <row r="184" spans="2:68" s="82" customFormat="1">
      <c r="B184" s="614"/>
      <c r="C184" s="647"/>
      <c r="D184" s="604"/>
      <c r="E184" s="253" t="s">
        <v>154</v>
      </c>
      <c r="F184" s="137">
        <v>28</v>
      </c>
      <c r="G184" s="146">
        <v>15</v>
      </c>
      <c r="H184" s="146">
        <v>1653150</v>
      </c>
      <c r="I184" s="147">
        <f t="shared" ref="I184:I193" si="185">IFERROR(G184/$D$183,"-")</f>
        <v>0.22727272727272727</v>
      </c>
      <c r="J184" s="147">
        <f t="shared" si="136"/>
        <v>0.5357142857142857</v>
      </c>
      <c r="K184" s="173">
        <f t="shared" si="137"/>
        <v>110210</v>
      </c>
      <c r="L184" s="604"/>
      <c r="M184" s="253" t="s">
        <v>154</v>
      </c>
      <c r="N184" s="137">
        <v>90</v>
      </c>
      <c r="O184" s="146">
        <v>54</v>
      </c>
      <c r="P184" s="146">
        <v>4665280</v>
      </c>
      <c r="Q184" s="147">
        <f t="shared" ref="Q184:Q193" si="186">IFERROR(O184/$L$183,"-")</f>
        <v>0.25233644859813081</v>
      </c>
      <c r="R184" s="147">
        <f t="shared" si="138"/>
        <v>0.6</v>
      </c>
      <c r="S184" s="141">
        <f t="shared" si="139"/>
        <v>86394.074074074073</v>
      </c>
      <c r="T184" s="604"/>
      <c r="U184" s="253" t="s">
        <v>154</v>
      </c>
      <c r="V184" s="137">
        <v>3433</v>
      </c>
      <c r="W184" s="146">
        <v>2056</v>
      </c>
      <c r="X184" s="146">
        <v>149657500</v>
      </c>
      <c r="Y184" s="147">
        <f t="shared" ref="Y184:Y193" si="187">IFERROR(W184/$T$183,"-")</f>
        <v>0.28515950069348128</v>
      </c>
      <c r="Z184" s="147">
        <f t="shared" si="140"/>
        <v>0.59889309641712785</v>
      </c>
      <c r="AA184" s="146">
        <f t="shared" si="141"/>
        <v>72790.612840466929</v>
      </c>
      <c r="AB184" s="604"/>
      <c r="AC184" s="253" t="s">
        <v>154</v>
      </c>
      <c r="AD184" s="137">
        <v>3283</v>
      </c>
      <c r="AE184" s="146">
        <v>2004</v>
      </c>
      <c r="AF184" s="146">
        <v>162417480</v>
      </c>
      <c r="AG184" s="147">
        <f t="shared" ref="AG184:AG193" si="188">IFERROR(AE184/$AB$183,"-")</f>
        <v>0.2857142857142857</v>
      </c>
      <c r="AH184" s="147">
        <f t="shared" si="142"/>
        <v>0.61041730124885774</v>
      </c>
      <c r="AI184" s="141">
        <f t="shared" si="143"/>
        <v>81046.64670658682</v>
      </c>
      <c r="AJ184" s="604"/>
      <c r="AK184" s="253" t="s">
        <v>154</v>
      </c>
      <c r="AL184" s="137">
        <v>2281</v>
      </c>
      <c r="AM184" s="146">
        <v>1251</v>
      </c>
      <c r="AN184" s="146">
        <v>111521080</v>
      </c>
      <c r="AO184" s="147">
        <f t="shared" ref="AO184:AO193" si="189">IFERROR(AM184/$AJ$183,"-")</f>
        <v>0.22840971334672266</v>
      </c>
      <c r="AP184" s="147">
        <f t="shared" si="144"/>
        <v>0.54844366505918452</v>
      </c>
      <c r="AQ184" s="141">
        <f t="shared" si="145"/>
        <v>89145.547561950443</v>
      </c>
      <c r="AR184" s="604"/>
      <c r="AS184" s="253" t="s">
        <v>154</v>
      </c>
      <c r="AT184" s="137">
        <v>921</v>
      </c>
      <c r="AU184" s="146">
        <v>496</v>
      </c>
      <c r="AV184" s="146">
        <v>47267600</v>
      </c>
      <c r="AW184" s="147">
        <f t="shared" ref="AW184:AW193" si="190">IFERROR(AU184/$AR$183,"-")</f>
        <v>0.17483256961579133</v>
      </c>
      <c r="AX184" s="147">
        <f t="shared" si="146"/>
        <v>0.53854505971769817</v>
      </c>
      <c r="AY184" s="146">
        <f t="shared" si="147"/>
        <v>95297.580645161288</v>
      </c>
      <c r="AZ184" s="604"/>
      <c r="BA184" s="253" t="s">
        <v>154</v>
      </c>
      <c r="BB184" s="137">
        <v>230</v>
      </c>
      <c r="BC184" s="146">
        <v>103</v>
      </c>
      <c r="BD184" s="146">
        <v>11174420</v>
      </c>
      <c r="BE184" s="147">
        <f t="shared" ref="BE184:BE193" si="191">IFERROR(BC184/$AZ$183,"-")</f>
        <v>8.9409722222222224E-2</v>
      </c>
      <c r="BF184" s="147">
        <f t="shared" si="148"/>
        <v>0.44782608695652176</v>
      </c>
      <c r="BG184" s="173">
        <f t="shared" si="149"/>
        <v>108489.5145631068</v>
      </c>
      <c r="BH184" s="604"/>
      <c r="BI184" s="253" t="s">
        <v>154</v>
      </c>
      <c r="BJ184" s="137">
        <f t="shared" si="150"/>
        <v>10266</v>
      </c>
      <c r="BK184" s="146">
        <f t="shared" si="134"/>
        <v>5979</v>
      </c>
      <c r="BL184" s="146">
        <f t="shared" si="135"/>
        <v>488356510</v>
      </c>
      <c r="BM184" s="147">
        <f t="shared" ref="BM184:BM193" si="192">IFERROR(BK184/$BH$183,"-")</f>
        <v>0.24943679599499374</v>
      </c>
      <c r="BN184" s="147">
        <f t="shared" si="151"/>
        <v>0.58240794856808886</v>
      </c>
      <c r="BO184" s="146">
        <f t="shared" si="152"/>
        <v>81678.62686067904</v>
      </c>
      <c r="BP184" s="204"/>
    </row>
    <row r="185" spans="2:68" s="82" customFormat="1">
      <c r="B185" s="614"/>
      <c r="C185" s="647"/>
      <c r="D185" s="604"/>
      <c r="E185" s="254" t="s">
        <v>114</v>
      </c>
      <c r="F185" s="137">
        <v>38</v>
      </c>
      <c r="G185" s="146">
        <v>18</v>
      </c>
      <c r="H185" s="146">
        <v>1379550</v>
      </c>
      <c r="I185" s="147">
        <f t="shared" si="185"/>
        <v>0.27272727272727271</v>
      </c>
      <c r="J185" s="147">
        <f t="shared" si="136"/>
        <v>0.47368421052631576</v>
      </c>
      <c r="K185" s="173">
        <f t="shared" si="137"/>
        <v>76641.666666666672</v>
      </c>
      <c r="L185" s="604"/>
      <c r="M185" s="254" t="s">
        <v>114</v>
      </c>
      <c r="N185" s="137">
        <v>134</v>
      </c>
      <c r="O185" s="146">
        <v>79</v>
      </c>
      <c r="P185" s="146">
        <v>7472850</v>
      </c>
      <c r="Q185" s="147">
        <f t="shared" si="186"/>
        <v>0.36915887850467288</v>
      </c>
      <c r="R185" s="147">
        <f t="shared" si="138"/>
        <v>0.58955223880597019</v>
      </c>
      <c r="S185" s="141">
        <f t="shared" si="139"/>
        <v>94593.037974683539</v>
      </c>
      <c r="T185" s="604"/>
      <c r="U185" s="254" t="s">
        <v>114</v>
      </c>
      <c r="V185" s="137">
        <v>4423</v>
      </c>
      <c r="W185" s="146">
        <v>2512</v>
      </c>
      <c r="X185" s="146">
        <v>184615730</v>
      </c>
      <c r="Y185" s="147">
        <f t="shared" si="187"/>
        <v>0.34840499306518724</v>
      </c>
      <c r="Z185" s="147">
        <f t="shared" si="140"/>
        <v>0.56794031200542616</v>
      </c>
      <c r="AA185" s="146">
        <f t="shared" si="141"/>
        <v>73493.523089171969</v>
      </c>
      <c r="AB185" s="604"/>
      <c r="AC185" s="254" t="s">
        <v>114</v>
      </c>
      <c r="AD185" s="137">
        <v>4537</v>
      </c>
      <c r="AE185" s="146">
        <v>2688</v>
      </c>
      <c r="AF185" s="146">
        <v>221129320</v>
      </c>
      <c r="AG185" s="147">
        <f t="shared" si="188"/>
        <v>0.38323353293413176</v>
      </c>
      <c r="AH185" s="147">
        <f t="shared" si="142"/>
        <v>0.59246197928146349</v>
      </c>
      <c r="AI185" s="141">
        <f t="shared" si="143"/>
        <v>82265.372023809527</v>
      </c>
      <c r="AJ185" s="604"/>
      <c r="AK185" s="254" t="s">
        <v>114</v>
      </c>
      <c r="AL185" s="137">
        <v>3547</v>
      </c>
      <c r="AM185" s="146">
        <v>1931</v>
      </c>
      <c r="AN185" s="146">
        <v>175194540</v>
      </c>
      <c r="AO185" s="147">
        <f t="shared" si="189"/>
        <v>0.35256527295964946</v>
      </c>
      <c r="AP185" s="147">
        <f t="shared" si="144"/>
        <v>0.54440372145475047</v>
      </c>
      <c r="AQ185" s="141">
        <f t="shared" si="145"/>
        <v>90727.364060072505</v>
      </c>
      <c r="AR185" s="604"/>
      <c r="AS185" s="254" t="s">
        <v>114</v>
      </c>
      <c r="AT185" s="137">
        <v>1764</v>
      </c>
      <c r="AU185" s="146">
        <v>941</v>
      </c>
      <c r="AV185" s="146">
        <v>95061160</v>
      </c>
      <c r="AW185" s="147">
        <f t="shared" si="190"/>
        <v>0.3316884032428622</v>
      </c>
      <c r="AX185" s="147">
        <f t="shared" si="146"/>
        <v>0.53344671201814053</v>
      </c>
      <c r="AY185" s="146">
        <f t="shared" si="147"/>
        <v>101021.42401700318</v>
      </c>
      <c r="AZ185" s="604"/>
      <c r="BA185" s="254" t="s">
        <v>114</v>
      </c>
      <c r="BB185" s="137">
        <v>589</v>
      </c>
      <c r="BC185" s="146">
        <v>276</v>
      </c>
      <c r="BD185" s="146">
        <v>34013690</v>
      </c>
      <c r="BE185" s="147">
        <f t="shared" si="191"/>
        <v>0.23958333333333334</v>
      </c>
      <c r="BF185" s="147">
        <f t="shared" si="148"/>
        <v>0.46859083191850592</v>
      </c>
      <c r="BG185" s="173">
        <f t="shared" si="149"/>
        <v>123238.00724637682</v>
      </c>
      <c r="BH185" s="604"/>
      <c r="BI185" s="254" t="s">
        <v>114</v>
      </c>
      <c r="BJ185" s="137">
        <f t="shared" si="150"/>
        <v>15032</v>
      </c>
      <c r="BK185" s="146">
        <f t="shared" si="134"/>
        <v>8445</v>
      </c>
      <c r="BL185" s="146">
        <f t="shared" si="135"/>
        <v>718866840</v>
      </c>
      <c r="BM185" s="147">
        <f t="shared" si="192"/>
        <v>0.3523153942428035</v>
      </c>
      <c r="BN185" s="147">
        <f t="shared" si="151"/>
        <v>0.56180149015433745</v>
      </c>
      <c r="BO185" s="146">
        <f t="shared" si="152"/>
        <v>85123.367673179397</v>
      </c>
      <c r="BP185" s="204"/>
    </row>
    <row r="186" spans="2:68" s="82" customFormat="1">
      <c r="B186" s="614"/>
      <c r="C186" s="647"/>
      <c r="D186" s="604"/>
      <c r="E186" s="254" t="s">
        <v>123</v>
      </c>
      <c r="F186" s="137">
        <v>16</v>
      </c>
      <c r="G186" s="146">
        <v>6</v>
      </c>
      <c r="H186" s="146">
        <v>542750</v>
      </c>
      <c r="I186" s="147">
        <f t="shared" si="185"/>
        <v>9.0909090909090912E-2</v>
      </c>
      <c r="J186" s="147">
        <f t="shared" si="136"/>
        <v>0.375</v>
      </c>
      <c r="K186" s="173">
        <f t="shared" si="137"/>
        <v>90458.333333333328</v>
      </c>
      <c r="L186" s="604"/>
      <c r="M186" s="254" t="s">
        <v>123</v>
      </c>
      <c r="N186" s="137">
        <v>65</v>
      </c>
      <c r="O186" s="146">
        <v>37</v>
      </c>
      <c r="P186" s="146">
        <v>3902110</v>
      </c>
      <c r="Q186" s="147">
        <f t="shared" si="186"/>
        <v>0.17289719626168223</v>
      </c>
      <c r="R186" s="147">
        <f t="shared" si="138"/>
        <v>0.56923076923076921</v>
      </c>
      <c r="S186" s="141">
        <f t="shared" si="139"/>
        <v>105462.43243243243</v>
      </c>
      <c r="T186" s="604"/>
      <c r="U186" s="254" t="s">
        <v>123</v>
      </c>
      <c r="V186" s="137">
        <v>1718</v>
      </c>
      <c r="W186" s="146">
        <v>1022</v>
      </c>
      <c r="X186" s="146">
        <v>74758700</v>
      </c>
      <c r="Y186" s="147">
        <f t="shared" si="187"/>
        <v>0.14174757281553399</v>
      </c>
      <c r="Z186" s="147">
        <f t="shared" si="140"/>
        <v>0.5948777648428405</v>
      </c>
      <c r="AA186" s="146">
        <f t="shared" si="141"/>
        <v>73149.412915851266</v>
      </c>
      <c r="AB186" s="604"/>
      <c r="AC186" s="254" t="s">
        <v>123</v>
      </c>
      <c r="AD186" s="137">
        <v>1974</v>
      </c>
      <c r="AE186" s="146">
        <v>1203</v>
      </c>
      <c r="AF186" s="146">
        <v>100054580</v>
      </c>
      <c r="AG186" s="147">
        <f t="shared" si="188"/>
        <v>0.17151411462788707</v>
      </c>
      <c r="AH186" s="147">
        <f t="shared" si="142"/>
        <v>0.60942249240121582</v>
      </c>
      <c r="AI186" s="141">
        <f t="shared" si="143"/>
        <v>83170.889443059015</v>
      </c>
      <c r="AJ186" s="604"/>
      <c r="AK186" s="254" t="s">
        <v>123</v>
      </c>
      <c r="AL186" s="137">
        <v>1643</v>
      </c>
      <c r="AM186" s="146">
        <v>933</v>
      </c>
      <c r="AN186" s="146">
        <v>86836260</v>
      </c>
      <c r="AO186" s="147">
        <f t="shared" si="189"/>
        <v>0.17034873105714807</v>
      </c>
      <c r="AP186" s="147">
        <f t="shared" si="144"/>
        <v>0.56786366402921484</v>
      </c>
      <c r="AQ186" s="141">
        <f t="shared" si="145"/>
        <v>93072.090032154345</v>
      </c>
      <c r="AR186" s="604"/>
      <c r="AS186" s="254" t="s">
        <v>123</v>
      </c>
      <c r="AT186" s="137">
        <v>808</v>
      </c>
      <c r="AU186" s="146">
        <v>456</v>
      </c>
      <c r="AV186" s="146">
        <v>47400790</v>
      </c>
      <c r="AW186" s="147">
        <f t="shared" si="190"/>
        <v>0.16073316884032429</v>
      </c>
      <c r="AX186" s="147">
        <f t="shared" si="146"/>
        <v>0.5643564356435643</v>
      </c>
      <c r="AY186" s="146">
        <f t="shared" si="147"/>
        <v>103949.10087719298</v>
      </c>
      <c r="AZ186" s="604"/>
      <c r="BA186" s="254" t="s">
        <v>123</v>
      </c>
      <c r="BB186" s="137">
        <v>269</v>
      </c>
      <c r="BC186" s="146">
        <v>122</v>
      </c>
      <c r="BD186" s="146">
        <v>15793950</v>
      </c>
      <c r="BE186" s="147">
        <f t="shared" si="191"/>
        <v>0.10590277777777778</v>
      </c>
      <c r="BF186" s="147">
        <f t="shared" si="148"/>
        <v>0.45353159851301117</v>
      </c>
      <c r="BG186" s="173">
        <f t="shared" si="149"/>
        <v>129458.60655737705</v>
      </c>
      <c r="BH186" s="604"/>
      <c r="BI186" s="254" t="s">
        <v>123</v>
      </c>
      <c r="BJ186" s="137">
        <f t="shared" si="150"/>
        <v>6493</v>
      </c>
      <c r="BK186" s="146">
        <f t="shared" si="134"/>
        <v>3779</v>
      </c>
      <c r="BL186" s="146">
        <f t="shared" si="135"/>
        <v>329289140</v>
      </c>
      <c r="BM186" s="147">
        <f t="shared" si="192"/>
        <v>0.15765540258656655</v>
      </c>
      <c r="BN186" s="147">
        <f t="shared" si="151"/>
        <v>0.58201139688895731</v>
      </c>
      <c r="BO186" s="146">
        <f t="shared" si="152"/>
        <v>87136.581106112732</v>
      </c>
      <c r="BP186" s="204"/>
    </row>
    <row r="187" spans="2:68" s="82" customFormat="1">
      <c r="B187" s="614"/>
      <c r="C187" s="647"/>
      <c r="D187" s="604"/>
      <c r="E187" s="254" t="s">
        <v>137</v>
      </c>
      <c r="F187" s="137">
        <v>27</v>
      </c>
      <c r="G187" s="146">
        <v>13</v>
      </c>
      <c r="H187" s="146">
        <v>1448830</v>
      </c>
      <c r="I187" s="147">
        <f t="shared" si="185"/>
        <v>0.19696969696969696</v>
      </c>
      <c r="J187" s="147">
        <f t="shared" si="136"/>
        <v>0.48148148148148145</v>
      </c>
      <c r="K187" s="173">
        <f t="shared" si="137"/>
        <v>111448.46153846153</v>
      </c>
      <c r="L187" s="604"/>
      <c r="M187" s="254" t="s">
        <v>137</v>
      </c>
      <c r="N187" s="137">
        <v>85</v>
      </c>
      <c r="O187" s="146">
        <v>46</v>
      </c>
      <c r="P187" s="146">
        <v>4501600</v>
      </c>
      <c r="Q187" s="147">
        <f t="shared" si="186"/>
        <v>0.21495327102803738</v>
      </c>
      <c r="R187" s="147">
        <f t="shared" si="138"/>
        <v>0.54117647058823526</v>
      </c>
      <c r="S187" s="141">
        <f t="shared" si="139"/>
        <v>97860.869565217392</v>
      </c>
      <c r="T187" s="604"/>
      <c r="U187" s="254" t="s">
        <v>137</v>
      </c>
      <c r="V187" s="137">
        <v>1718</v>
      </c>
      <c r="W187" s="146">
        <v>1028</v>
      </c>
      <c r="X187" s="146">
        <v>77576690</v>
      </c>
      <c r="Y187" s="147">
        <f t="shared" si="187"/>
        <v>0.14257975034674064</v>
      </c>
      <c r="Z187" s="147">
        <f t="shared" si="140"/>
        <v>0.59837019790454016</v>
      </c>
      <c r="AA187" s="146">
        <f t="shared" si="141"/>
        <v>75463.706225680929</v>
      </c>
      <c r="AB187" s="604"/>
      <c r="AC187" s="254" t="s">
        <v>137</v>
      </c>
      <c r="AD187" s="137">
        <v>2202</v>
      </c>
      <c r="AE187" s="146">
        <v>1359</v>
      </c>
      <c r="AF187" s="146">
        <v>118532960</v>
      </c>
      <c r="AG187" s="147">
        <f t="shared" si="188"/>
        <v>0.19375534644995723</v>
      </c>
      <c r="AH187" s="147">
        <f t="shared" si="142"/>
        <v>0.6171662125340599</v>
      </c>
      <c r="AI187" s="141">
        <f t="shared" si="143"/>
        <v>87220.721118469461</v>
      </c>
      <c r="AJ187" s="604"/>
      <c r="AK187" s="254" t="s">
        <v>137</v>
      </c>
      <c r="AL187" s="137">
        <v>1779</v>
      </c>
      <c r="AM187" s="146">
        <v>1026</v>
      </c>
      <c r="AN187" s="146">
        <v>98768300</v>
      </c>
      <c r="AO187" s="147">
        <f t="shared" si="189"/>
        <v>0.18732882965126893</v>
      </c>
      <c r="AP187" s="147">
        <f t="shared" si="144"/>
        <v>0.57672849915682967</v>
      </c>
      <c r="AQ187" s="141">
        <f t="shared" si="145"/>
        <v>96265.399610136446</v>
      </c>
      <c r="AR187" s="604"/>
      <c r="AS187" s="254" t="s">
        <v>137</v>
      </c>
      <c r="AT187" s="137">
        <v>921</v>
      </c>
      <c r="AU187" s="146">
        <v>521</v>
      </c>
      <c r="AV187" s="146">
        <v>51715510</v>
      </c>
      <c r="AW187" s="147">
        <f t="shared" si="190"/>
        <v>0.18364469510045822</v>
      </c>
      <c r="AX187" s="147">
        <f t="shared" si="146"/>
        <v>0.56568946796959829</v>
      </c>
      <c r="AY187" s="146">
        <f t="shared" si="147"/>
        <v>99262.015355086376</v>
      </c>
      <c r="AZ187" s="604"/>
      <c r="BA187" s="254" t="s">
        <v>137</v>
      </c>
      <c r="BB187" s="137">
        <v>307</v>
      </c>
      <c r="BC187" s="146">
        <v>138</v>
      </c>
      <c r="BD187" s="146">
        <v>18335740</v>
      </c>
      <c r="BE187" s="147">
        <f t="shared" si="191"/>
        <v>0.11979166666666667</v>
      </c>
      <c r="BF187" s="147">
        <f t="shared" si="148"/>
        <v>0.44951140065146578</v>
      </c>
      <c r="BG187" s="173">
        <f t="shared" si="149"/>
        <v>132867.68115942029</v>
      </c>
      <c r="BH187" s="604"/>
      <c r="BI187" s="254" t="s">
        <v>137</v>
      </c>
      <c r="BJ187" s="137">
        <f t="shared" si="150"/>
        <v>7039</v>
      </c>
      <c r="BK187" s="146">
        <f t="shared" si="134"/>
        <v>4131</v>
      </c>
      <c r="BL187" s="146">
        <f t="shared" si="135"/>
        <v>370879630</v>
      </c>
      <c r="BM187" s="147">
        <f t="shared" si="192"/>
        <v>0.17234042553191489</v>
      </c>
      <c r="BN187" s="147">
        <f t="shared" si="151"/>
        <v>0.58687313538854946</v>
      </c>
      <c r="BO187" s="146">
        <f t="shared" si="152"/>
        <v>89779.624788186877</v>
      </c>
      <c r="BP187" s="204"/>
    </row>
    <row r="188" spans="2:68" s="82" customFormat="1">
      <c r="B188" s="614"/>
      <c r="C188" s="647"/>
      <c r="D188" s="604"/>
      <c r="E188" s="254" t="s">
        <v>138</v>
      </c>
      <c r="F188" s="137">
        <v>8</v>
      </c>
      <c r="G188" s="146">
        <v>2</v>
      </c>
      <c r="H188" s="146">
        <v>84340</v>
      </c>
      <c r="I188" s="147">
        <f t="shared" si="185"/>
        <v>3.0303030303030304E-2</v>
      </c>
      <c r="J188" s="147">
        <f t="shared" si="136"/>
        <v>0.25</v>
      </c>
      <c r="K188" s="173">
        <f t="shared" si="137"/>
        <v>42170</v>
      </c>
      <c r="L188" s="604"/>
      <c r="M188" s="254" t="s">
        <v>138</v>
      </c>
      <c r="N188" s="137">
        <v>45</v>
      </c>
      <c r="O188" s="146">
        <v>28</v>
      </c>
      <c r="P188" s="146">
        <v>2694740</v>
      </c>
      <c r="Q188" s="147">
        <f t="shared" si="186"/>
        <v>0.13084112149532709</v>
      </c>
      <c r="R188" s="147">
        <f t="shared" si="138"/>
        <v>0.62222222222222223</v>
      </c>
      <c r="S188" s="141">
        <f t="shared" si="139"/>
        <v>96240.71428571429</v>
      </c>
      <c r="T188" s="604"/>
      <c r="U188" s="254" t="s">
        <v>138</v>
      </c>
      <c r="V188" s="137">
        <v>923</v>
      </c>
      <c r="W188" s="146">
        <v>588</v>
      </c>
      <c r="X188" s="146">
        <v>45129860</v>
      </c>
      <c r="Y188" s="147">
        <f t="shared" si="187"/>
        <v>8.155339805825243E-2</v>
      </c>
      <c r="Z188" s="147">
        <f t="shared" si="140"/>
        <v>0.63705308775731306</v>
      </c>
      <c r="AA188" s="146">
        <f t="shared" si="141"/>
        <v>76751.462585034009</v>
      </c>
      <c r="AB188" s="604"/>
      <c r="AC188" s="254" t="s">
        <v>138</v>
      </c>
      <c r="AD188" s="137">
        <v>1006</v>
      </c>
      <c r="AE188" s="146">
        <v>642</v>
      </c>
      <c r="AF188" s="146">
        <v>53902360</v>
      </c>
      <c r="AG188" s="147">
        <f t="shared" si="188"/>
        <v>9.153122326775022E-2</v>
      </c>
      <c r="AH188" s="147">
        <f t="shared" si="142"/>
        <v>0.63817097415506963</v>
      </c>
      <c r="AI188" s="141">
        <f t="shared" si="143"/>
        <v>83960.062305295956</v>
      </c>
      <c r="AJ188" s="604"/>
      <c r="AK188" s="254" t="s">
        <v>138</v>
      </c>
      <c r="AL188" s="137">
        <v>676</v>
      </c>
      <c r="AM188" s="146">
        <v>395</v>
      </c>
      <c r="AN188" s="146">
        <v>34334930</v>
      </c>
      <c r="AO188" s="147">
        <f t="shared" si="189"/>
        <v>7.2119773598685405E-2</v>
      </c>
      <c r="AP188" s="147">
        <f t="shared" si="144"/>
        <v>0.58431952662721898</v>
      </c>
      <c r="AQ188" s="141">
        <f t="shared" si="145"/>
        <v>86923.873417721523</v>
      </c>
      <c r="AR188" s="604"/>
      <c r="AS188" s="254" t="s">
        <v>138</v>
      </c>
      <c r="AT188" s="137">
        <v>293</v>
      </c>
      <c r="AU188" s="146">
        <v>162</v>
      </c>
      <c r="AV188" s="146">
        <v>16009360</v>
      </c>
      <c r="AW188" s="147">
        <f t="shared" si="190"/>
        <v>5.7102573140641523E-2</v>
      </c>
      <c r="AX188" s="147">
        <f t="shared" si="146"/>
        <v>0.55290102389078499</v>
      </c>
      <c r="AY188" s="146">
        <f t="shared" si="147"/>
        <v>98823.209876543217</v>
      </c>
      <c r="AZ188" s="604"/>
      <c r="BA188" s="254" t="s">
        <v>138</v>
      </c>
      <c r="BB188" s="137">
        <v>72</v>
      </c>
      <c r="BC188" s="146">
        <v>32</v>
      </c>
      <c r="BD188" s="146">
        <v>2892910</v>
      </c>
      <c r="BE188" s="147">
        <f t="shared" si="191"/>
        <v>2.7777777777777776E-2</v>
      </c>
      <c r="BF188" s="147">
        <f t="shared" si="148"/>
        <v>0.44444444444444442</v>
      </c>
      <c r="BG188" s="173">
        <f t="shared" si="149"/>
        <v>90403.4375</v>
      </c>
      <c r="BH188" s="604"/>
      <c r="BI188" s="254" t="s">
        <v>138</v>
      </c>
      <c r="BJ188" s="137">
        <f t="shared" si="150"/>
        <v>3023</v>
      </c>
      <c r="BK188" s="146">
        <f t="shared" si="134"/>
        <v>1849</v>
      </c>
      <c r="BL188" s="146">
        <f t="shared" si="135"/>
        <v>155048500</v>
      </c>
      <c r="BM188" s="147">
        <f t="shared" si="192"/>
        <v>7.7138089278264502E-2</v>
      </c>
      <c r="BN188" s="147">
        <f t="shared" si="151"/>
        <v>0.61164406218987766</v>
      </c>
      <c r="BO188" s="146">
        <f t="shared" si="152"/>
        <v>83855.32720389399</v>
      </c>
      <c r="BP188" s="204"/>
    </row>
    <row r="189" spans="2:68" s="82" customFormat="1">
      <c r="B189" s="614"/>
      <c r="C189" s="647"/>
      <c r="D189" s="604"/>
      <c r="E189" s="254" t="s">
        <v>139</v>
      </c>
      <c r="F189" s="137">
        <v>11</v>
      </c>
      <c r="G189" s="146">
        <v>6</v>
      </c>
      <c r="H189" s="146">
        <v>304540</v>
      </c>
      <c r="I189" s="147">
        <f t="shared" si="185"/>
        <v>9.0909090909090912E-2</v>
      </c>
      <c r="J189" s="147">
        <f t="shared" si="136"/>
        <v>0.54545454545454541</v>
      </c>
      <c r="K189" s="173">
        <f t="shared" si="137"/>
        <v>50756.666666666664</v>
      </c>
      <c r="L189" s="604"/>
      <c r="M189" s="254" t="s">
        <v>139</v>
      </c>
      <c r="N189" s="137">
        <v>38</v>
      </c>
      <c r="O189" s="146">
        <v>19</v>
      </c>
      <c r="P189" s="146">
        <v>1840000</v>
      </c>
      <c r="Q189" s="147">
        <f t="shared" si="186"/>
        <v>8.8785046728971959E-2</v>
      </c>
      <c r="R189" s="147">
        <f t="shared" si="138"/>
        <v>0.5</v>
      </c>
      <c r="S189" s="141">
        <f t="shared" si="139"/>
        <v>96842.105263157893</v>
      </c>
      <c r="T189" s="604"/>
      <c r="U189" s="254" t="s">
        <v>139</v>
      </c>
      <c r="V189" s="137">
        <v>586</v>
      </c>
      <c r="W189" s="146">
        <v>343</v>
      </c>
      <c r="X189" s="146">
        <v>25512280</v>
      </c>
      <c r="Y189" s="147">
        <f t="shared" si="187"/>
        <v>4.7572815533980579E-2</v>
      </c>
      <c r="Z189" s="147">
        <f t="shared" si="140"/>
        <v>0.58532423208191131</v>
      </c>
      <c r="AA189" s="146">
        <f t="shared" si="141"/>
        <v>74379.825072886291</v>
      </c>
      <c r="AB189" s="604"/>
      <c r="AC189" s="254" t="s">
        <v>139</v>
      </c>
      <c r="AD189" s="137">
        <v>720</v>
      </c>
      <c r="AE189" s="146">
        <v>443</v>
      </c>
      <c r="AF189" s="146">
        <v>37707240</v>
      </c>
      <c r="AG189" s="147">
        <f t="shared" si="188"/>
        <v>6.3159395494724838E-2</v>
      </c>
      <c r="AH189" s="147">
        <f t="shared" si="142"/>
        <v>0.61527777777777781</v>
      </c>
      <c r="AI189" s="141">
        <f t="shared" si="143"/>
        <v>85117.92325056433</v>
      </c>
      <c r="AJ189" s="604"/>
      <c r="AK189" s="254" t="s">
        <v>139</v>
      </c>
      <c r="AL189" s="137">
        <v>636</v>
      </c>
      <c r="AM189" s="146">
        <v>365</v>
      </c>
      <c r="AN189" s="146">
        <v>32160660</v>
      </c>
      <c r="AO189" s="147">
        <f t="shared" si="189"/>
        <v>6.6642322439291579E-2</v>
      </c>
      <c r="AP189" s="147">
        <f t="shared" si="144"/>
        <v>0.57389937106918243</v>
      </c>
      <c r="AQ189" s="141">
        <f t="shared" si="145"/>
        <v>88111.397260273967</v>
      </c>
      <c r="AR189" s="604"/>
      <c r="AS189" s="254" t="s">
        <v>139</v>
      </c>
      <c r="AT189" s="137">
        <v>385</v>
      </c>
      <c r="AU189" s="146">
        <v>204</v>
      </c>
      <c r="AV189" s="146">
        <v>20866410</v>
      </c>
      <c r="AW189" s="147">
        <f t="shared" si="190"/>
        <v>7.1906943954881911E-2</v>
      </c>
      <c r="AX189" s="147">
        <f t="shared" si="146"/>
        <v>0.52987012987012982</v>
      </c>
      <c r="AY189" s="146">
        <f t="shared" si="147"/>
        <v>102286.32352941176</v>
      </c>
      <c r="AZ189" s="604"/>
      <c r="BA189" s="254" t="s">
        <v>139</v>
      </c>
      <c r="BB189" s="137">
        <v>135</v>
      </c>
      <c r="BC189" s="146">
        <v>66</v>
      </c>
      <c r="BD189" s="146">
        <v>8775470</v>
      </c>
      <c r="BE189" s="147">
        <f t="shared" si="191"/>
        <v>5.7291666666666664E-2</v>
      </c>
      <c r="BF189" s="147">
        <f t="shared" si="148"/>
        <v>0.48888888888888887</v>
      </c>
      <c r="BG189" s="173">
        <f t="shared" si="149"/>
        <v>132961.66666666666</v>
      </c>
      <c r="BH189" s="604"/>
      <c r="BI189" s="254" t="s">
        <v>139</v>
      </c>
      <c r="BJ189" s="137">
        <f t="shared" si="150"/>
        <v>2511</v>
      </c>
      <c r="BK189" s="146">
        <f t="shared" si="134"/>
        <v>1446</v>
      </c>
      <c r="BL189" s="146">
        <f t="shared" si="135"/>
        <v>127166600</v>
      </c>
      <c r="BM189" s="147">
        <f t="shared" si="192"/>
        <v>6.0325406758448059E-2</v>
      </c>
      <c r="BN189" s="147">
        <f t="shared" si="151"/>
        <v>0.57586618876941453</v>
      </c>
      <c r="BO189" s="146">
        <f t="shared" si="152"/>
        <v>87943.706777316736</v>
      </c>
      <c r="BP189" s="204"/>
    </row>
    <row r="190" spans="2:68" s="82" customFormat="1">
      <c r="B190" s="614"/>
      <c r="C190" s="647"/>
      <c r="D190" s="604"/>
      <c r="E190" s="254" t="s">
        <v>140</v>
      </c>
      <c r="F190" s="137">
        <v>4</v>
      </c>
      <c r="G190" s="146">
        <v>2</v>
      </c>
      <c r="H190" s="146">
        <v>45380</v>
      </c>
      <c r="I190" s="147">
        <f t="shared" si="185"/>
        <v>3.0303030303030304E-2</v>
      </c>
      <c r="J190" s="147">
        <f t="shared" si="136"/>
        <v>0.5</v>
      </c>
      <c r="K190" s="173">
        <f t="shared" si="137"/>
        <v>22690</v>
      </c>
      <c r="L190" s="604"/>
      <c r="M190" s="254" t="s">
        <v>140</v>
      </c>
      <c r="N190" s="137">
        <v>22</v>
      </c>
      <c r="O190" s="146">
        <v>15</v>
      </c>
      <c r="P190" s="146">
        <v>2100330</v>
      </c>
      <c r="Q190" s="147">
        <f t="shared" si="186"/>
        <v>7.0093457943925228E-2</v>
      </c>
      <c r="R190" s="147">
        <f t="shared" si="138"/>
        <v>0.68181818181818177</v>
      </c>
      <c r="S190" s="141">
        <f t="shared" si="139"/>
        <v>140022</v>
      </c>
      <c r="T190" s="604"/>
      <c r="U190" s="254" t="s">
        <v>140</v>
      </c>
      <c r="V190" s="137">
        <v>414</v>
      </c>
      <c r="W190" s="146">
        <v>236</v>
      </c>
      <c r="X190" s="146">
        <v>18976720</v>
      </c>
      <c r="Y190" s="147">
        <f t="shared" si="187"/>
        <v>3.2732316227461859E-2</v>
      </c>
      <c r="Z190" s="147">
        <f t="shared" si="140"/>
        <v>0.57004830917874394</v>
      </c>
      <c r="AA190" s="146">
        <f t="shared" si="141"/>
        <v>80409.830508474581</v>
      </c>
      <c r="AB190" s="604"/>
      <c r="AC190" s="254" t="s">
        <v>140</v>
      </c>
      <c r="AD190" s="137">
        <v>512</v>
      </c>
      <c r="AE190" s="146">
        <v>334</v>
      </c>
      <c r="AF190" s="146">
        <v>30251280</v>
      </c>
      <c r="AG190" s="147">
        <f t="shared" si="188"/>
        <v>4.7619047619047616E-2</v>
      </c>
      <c r="AH190" s="147">
        <f t="shared" si="142"/>
        <v>0.65234375</v>
      </c>
      <c r="AI190" s="141">
        <f t="shared" si="143"/>
        <v>90572.694610778446</v>
      </c>
      <c r="AJ190" s="604"/>
      <c r="AK190" s="254" t="s">
        <v>140</v>
      </c>
      <c r="AL190" s="137">
        <v>400</v>
      </c>
      <c r="AM190" s="146">
        <v>253</v>
      </c>
      <c r="AN190" s="146">
        <v>23637420</v>
      </c>
      <c r="AO190" s="147">
        <f t="shared" si="189"/>
        <v>4.619317144422129E-2</v>
      </c>
      <c r="AP190" s="147">
        <f t="shared" si="144"/>
        <v>0.63249999999999995</v>
      </c>
      <c r="AQ190" s="141">
        <f t="shared" si="145"/>
        <v>93428.53754940712</v>
      </c>
      <c r="AR190" s="604"/>
      <c r="AS190" s="254" t="s">
        <v>140</v>
      </c>
      <c r="AT190" s="137">
        <v>209</v>
      </c>
      <c r="AU190" s="146">
        <v>132</v>
      </c>
      <c r="AV190" s="146">
        <v>16635550</v>
      </c>
      <c r="AW190" s="147">
        <f t="shared" si="190"/>
        <v>4.6528022559041239E-2</v>
      </c>
      <c r="AX190" s="147">
        <f t="shared" si="146"/>
        <v>0.63157894736842102</v>
      </c>
      <c r="AY190" s="146">
        <f t="shared" si="147"/>
        <v>126026.89393939394</v>
      </c>
      <c r="AZ190" s="604"/>
      <c r="BA190" s="254" t="s">
        <v>140</v>
      </c>
      <c r="BB190" s="137">
        <v>58</v>
      </c>
      <c r="BC190" s="146">
        <v>35</v>
      </c>
      <c r="BD190" s="146">
        <v>4791370</v>
      </c>
      <c r="BE190" s="147">
        <f t="shared" si="191"/>
        <v>3.0381944444444444E-2</v>
      </c>
      <c r="BF190" s="147">
        <f t="shared" si="148"/>
        <v>0.60344827586206895</v>
      </c>
      <c r="BG190" s="173">
        <f t="shared" si="149"/>
        <v>136896.28571428571</v>
      </c>
      <c r="BH190" s="604"/>
      <c r="BI190" s="254" t="s">
        <v>140</v>
      </c>
      <c r="BJ190" s="137">
        <f t="shared" si="150"/>
        <v>1619</v>
      </c>
      <c r="BK190" s="146">
        <f t="shared" si="134"/>
        <v>1007</v>
      </c>
      <c r="BL190" s="146">
        <f t="shared" si="135"/>
        <v>96438050</v>
      </c>
      <c r="BM190" s="147">
        <f t="shared" si="192"/>
        <v>4.201084689194827E-2</v>
      </c>
      <c r="BN190" s="147">
        <f t="shared" si="151"/>
        <v>0.62198888202594194</v>
      </c>
      <c r="BO190" s="146">
        <f t="shared" si="152"/>
        <v>95767.676266137045</v>
      </c>
      <c r="BP190" s="204"/>
    </row>
    <row r="191" spans="2:68" s="82" customFormat="1">
      <c r="B191" s="614"/>
      <c r="C191" s="647"/>
      <c r="D191" s="604"/>
      <c r="E191" s="254" t="s">
        <v>141</v>
      </c>
      <c r="F191" s="137">
        <v>23</v>
      </c>
      <c r="G191" s="146">
        <v>15</v>
      </c>
      <c r="H191" s="146">
        <v>950720</v>
      </c>
      <c r="I191" s="147">
        <f t="shared" si="185"/>
        <v>0.22727272727272727</v>
      </c>
      <c r="J191" s="147">
        <f t="shared" si="136"/>
        <v>0.65217391304347827</v>
      </c>
      <c r="K191" s="173">
        <f t="shared" si="137"/>
        <v>63381.333333333336</v>
      </c>
      <c r="L191" s="604"/>
      <c r="M191" s="254" t="s">
        <v>141</v>
      </c>
      <c r="N191" s="137">
        <v>89</v>
      </c>
      <c r="O191" s="146">
        <v>49</v>
      </c>
      <c r="P191" s="146">
        <v>4789050</v>
      </c>
      <c r="Q191" s="147">
        <f t="shared" si="186"/>
        <v>0.22897196261682243</v>
      </c>
      <c r="R191" s="147">
        <f t="shared" si="138"/>
        <v>0.550561797752809</v>
      </c>
      <c r="S191" s="141">
        <f t="shared" si="139"/>
        <v>97735.71428571429</v>
      </c>
      <c r="T191" s="604"/>
      <c r="U191" s="254" t="s">
        <v>141</v>
      </c>
      <c r="V191" s="137">
        <v>3110</v>
      </c>
      <c r="W191" s="146">
        <v>1971</v>
      </c>
      <c r="X191" s="146">
        <v>144325470</v>
      </c>
      <c r="Y191" s="147">
        <f t="shared" si="187"/>
        <v>0.27337031900138697</v>
      </c>
      <c r="Z191" s="147">
        <f t="shared" si="140"/>
        <v>0.63376205787781348</v>
      </c>
      <c r="AA191" s="146">
        <f t="shared" si="141"/>
        <v>73224.490106544894</v>
      </c>
      <c r="AB191" s="604"/>
      <c r="AC191" s="254" t="s">
        <v>141</v>
      </c>
      <c r="AD191" s="137">
        <v>3148</v>
      </c>
      <c r="AE191" s="146">
        <v>1972</v>
      </c>
      <c r="AF191" s="146">
        <v>161665610</v>
      </c>
      <c r="AG191" s="147">
        <f t="shared" si="188"/>
        <v>0.28115198175078415</v>
      </c>
      <c r="AH191" s="147">
        <f t="shared" si="142"/>
        <v>0.62642947903430746</v>
      </c>
      <c r="AI191" s="141">
        <f t="shared" si="143"/>
        <v>81980.532454361048</v>
      </c>
      <c r="AJ191" s="604"/>
      <c r="AK191" s="254" t="s">
        <v>141</v>
      </c>
      <c r="AL191" s="137">
        <v>2288</v>
      </c>
      <c r="AM191" s="146">
        <v>1300</v>
      </c>
      <c r="AN191" s="146">
        <v>115780200</v>
      </c>
      <c r="AO191" s="147">
        <f t="shared" si="189"/>
        <v>0.2373562169070659</v>
      </c>
      <c r="AP191" s="147">
        <f t="shared" si="144"/>
        <v>0.56818181818181823</v>
      </c>
      <c r="AQ191" s="141">
        <f t="shared" si="145"/>
        <v>89061.692307692312</v>
      </c>
      <c r="AR191" s="604"/>
      <c r="AS191" s="254" t="s">
        <v>141</v>
      </c>
      <c r="AT191" s="137">
        <v>957</v>
      </c>
      <c r="AU191" s="146">
        <v>517</v>
      </c>
      <c r="AV191" s="146">
        <v>50507310</v>
      </c>
      <c r="AW191" s="147">
        <f t="shared" si="190"/>
        <v>0.18223475502291153</v>
      </c>
      <c r="AX191" s="147">
        <f t="shared" si="146"/>
        <v>0.54022988505747127</v>
      </c>
      <c r="AY191" s="146">
        <f t="shared" si="147"/>
        <v>97693.056092843326</v>
      </c>
      <c r="AZ191" s="604"/>
      <c r="BA191" s="254" t="s">
        <v>141</v>
      </c>
      <c r="BB191" s="137">
        <v>262</v>
      </c>
      <c r="BC191" s="146">
        <v>108</v>
      </c>
      <c r="BD191" s="146">
        <v>13508770</v>
      </c>
      <c r="BE191" s="147">
        <f t="shared" si="191"/>
        <v>9.375E-2</v>
      </c>
      <c r="BF191" s="147">
        <f t="shared" si="148"/>
        <v>0.41221374045801529</v>
      </c>
      <c r="BG191" s="173">
        <f t="shared" si="149"/>
        <v>125081.20370370371</v>
      </c>
      <c r="BH191" s="604"/>
      <c r="BI191" s="254" t="s">
        <v>141</v>
      </c>
      <c r="BJ191" s="137">
        <f t="shared" si="150"/>
        <v>9877</v>
      </c>
      <c r="BK191" s="146">
        <f t="shared" si="134"/>
        <v>5932</v>
      </c>
      <c r="BL191" s="146">
        <f t="shared" si="135"/>
        <v>491527130</v>
      </c>
      <c r="BM191" s="147">
        <f t="shared" si="192"/>
        <v>0.24747601168126826</v>
      </c>
      <c r="BN191" s="147">
        <f t="shared" si="151"/>
        <v>0.60058722284094357</v>
      </c>
      <c r="BO191" s="146">
        <f t="shared" si="152"/>
        <v>82860.271409305467</v>
      </c>
      <c r="BP191" s="204"/>
    </row>
    <row r="192" spans="2:68" s="82" customFormat="1">
      <c r="B192" s="614"/>
      <c r="C192" s="647"/>
      <c r="D192" s="604"/>
      <c r="E192" s="254" t="s">
        <v>142</v>
      </c>
      <c r="F192" s="137">
        <v>7</v>
      </c>
      <c r="G192" s="146">
        <v>3</v>
      </c>
      <c r="H192" s="146">
        <v>182180</v>
      </c>
      <c r="I192" s="147">
        <f t="shared" si="185"/>
        <v>4.5454545454545456E-2</v>
      </c>
      <c r="J192" s="147">
        <f t="shared" si="136"/>
        <v>0.42857142857142855</v>
      </c>
      <c r="K192" s="173">
        <f t="shared" si="137"/>
        <v>60726.666666666664</v>
      </c>
      <c r="L192" s="604"/>
      <c r="M192" s="254" t="s">
        <v>142</v>
      </c>
      <c r="N192" s="137">
        <v>34</v>
      </c>
      <c r="O192" s="146">
        <v>20</v>
      </c>
      <c r="P192" s="146">
        <v>1985480</v>
      </c>
      <c r="Q192" s="147">
        <f t="shared" si="186"/>
        <v>9.3457943925233641E-2</v>
      </c>
      <c r="R192" s="147">
        <f t="shared" si="138"/>
        <v>0.58823529411764708</v>
      </c>
      <c r="S192" s="141">
        <f t="shared" si="139"/>
        <v>99274</v>
      </c>
      <c r="T192" s="604"/>
      <c r="U192" s="254" t="s">
        <v>142</v>
      </c>
      <c r="V192" s="137">
        <v>507</v>
      </c>
      <c r="W192" s="146">
        <v>288</v>
      </c>
      <c r="X192" s="146">
        <v>22773080</v>
      </c>
      <c r="Y192" s="147">
        <f t="shared" si="187"/>
        <v>3.9944521497919556E-2</v>
      </c>
      <c r="Z192" s="147">
        <f t="shared" si="140"/>
        <v>0.56804733727810652</v>
      </c>
      <c r="AA192" s="146">
        <f t="shared" si="141"/>
        <v>79073.194444444438</v>
      </c>
      <c r="AB192" s="604"/>
      <c r="AC192" s="254" t="s">
        <v>142</v>
      </c>
      <c r="AD192" s="137">
        <v>668</v>
      </c>
      <c r="AE192" s="146">
        <v>400</v>
      </c>
      <c r="AF192" s="146">
        <v>35769780</v>
      </c>
      <c r="AG192" s="147">
        <f t="shared" si="188"/>
        <v>5.7028799543769604E-2</v>
      </c>
      <c r="AH192" s="147">
        <f t="shared" si="142"/>
        <v>0.59880239520958078</v>
      </c>
      <c r="AI192" s="141">
        <f t="shared" si="143"/>
        <v>89424.45</v>
      </c>
      <c r="AJ192" s="604"/>
      <c r="AK192" s="254" t="s">
        <v>142</v>
      </c>
      <c r="AL192" s="137">
        <v>678</v>
      </c>
      <c r="AM192" s="146">
        <v>378</v>
      </c>
      <c r="AN192" s="146">
        <v>38044830</v>
      </c>
      <c r="AO192" s="147">
        <f t="shared" si="189"/>
        <v>6.9015884608362249E-2</v>
      </c>
      <c r="AP192" s="147">
        <f t="shared" si="144"/>
        <v>0.55752212389380529</v>
      </c>
      <c r="AQ192" s="141">
        <f t="shared" si="145"/>
        <v>100647.69841269842</v>
      </c>
      <c r="AR192" s="604"/>
      <c r="AS192" s="254" t="s">
        <v>142</v>
      </c>
      <c r="AT192" s="137">
        <v>443</v>
      </c>
      <c r="AU192" s="146">
        <v>249</v>
      </c>
      <c r="AV192" s="146">
        <v>25860840</v>
      </c>
      <c r="AW192" s="147">
        <f t="shared" si="190"/>
        <v>8.7768769827282336E-2</v>
      </c>
      <c r="AX192" s="147">
        <f t="shared" si="146"/>
        <v>0.56207674943566588</v>
      </c>
      <c r="AY192" s="146">
        <f t="shared" si="147"/>
        <v>103858.7951807229</v>
      </c>
      <c r="AZ192" s="604"/>
      <c r="BA192" s="254" t="s">
        <v>142</v>
      </c>
      <c r="BB192" s="137">
        <v>172</v>
      </c>
      <c r="BC192" s="146">
        <v>85</v>
      </c>
      <c r="BD192" s="146">
        <v>10963490</v>
      </c>
      <c r="BE192" s="147">
        <f t="shared" si="191"/>
        <v>7.3784722222222224E-2</v>
      </c>
      <c r="BF192" s="147">
        <f t="shared" si="148"/>
        <v>0.4941860465116279</v>
      </c>
      <c r="BG192" s="173">
        <f t="shared" si="149"/>
        <v>128982.23529411765</v>
      </c>
      <c r="BH192" s="604"/>
      <c r="BI192" s="254" t="s">
        <v>142</v>
      </c>
      <c r="BJ192" s="137">
        <f t="shared" si="150"/>
        <v>2509</v>
      </c>
      <c r="BK192" s="146">
        <f t="shared" si="134"/>
        <v>1423</v>
      </c>
      <c r="BL192" s="146">
        <f t="shared" si="135"/>
        <v>135579680</v>
      </c>
      <c r="BM192" s="147">
        <f t="shared" si="192"/>
        <v>5.9365874009178136E-2</v>
      </c>
      <c r="BN192" s="147">
        <f t="shared" si="151"/>
        <v>0.56715823037066559</v>
      </c>
      <c r="BO192" s="146">
        <f t="shared" si="152"/>
        <v>95277.357695010534</v>
      </c>
      <c r="BP192" s="204"/>
    </row>
    <row r="193" spans="2:68" s="82" customFormat="1">
      <c r="B193" s="614"/>
      <c r="C193" s="647"/>
      <c r="D193" s="604"/>
      <c r="E193" s="251" t="s">
        <v>135</v>
      </c>
      <c r="F193" s="137">
        <v>7</v>
      </c>
      <c r="G193" s="146">
        <v>3</v>
      </c>
      <c r="H193" s="146">
        <v>337770</v>
      </c>
      <c r="I193" s="147">
        <f t="shared" si="185"/>
        <v>4.5454545454545456E-2</v>
      </c>
      <c r="J193" s="147">
        <f t="shared" si="136"/>
        <v>0.42857142857142855</v>
      </c>
      <c r="K193" s="173">
        <f t="shared" si="137"/>
        <v>112590</v>
      </c>
      <c r="L193" s="604"/>
      <c r="M193" s="255" t="s">
        <v>135</v>
      </c>
      <c r="N193" s="137">
        <v>16</v>
      </c>
      <c r="O193" s="146">
        <v>8</v>
      </c>
      <c r="P193" s="146">
        <v>676190</v>
      </c>
      <c r="Q193" s="147">
        <f t="shared" si="186"/>
        <v>3.7383177570093455E-2</v>
      </c>
      <c r="R193" s="147">
        <f t="shared" si="138"/>
        <v>0.5</v>
      </c>
      <c r="S193" s="141">
        <f t="shared" si="139"/>
        <v>84523.75</v>
      </c>
      <c r="T193" s="604"/>
      <c r="U193" s="255" t="s">
        <v>135</v>
      </c>
      <c r="V193" s="137">
        <v>551</v>
      </c>
      <c r="W193" s="146">
        <v>271</v>
      </c>
      <c r="X193" s="146">
        <v>20069300</v>
      </c>
      <c r="Y193" s="147">
        <f t="shared" si="187"/>
        <v>3.7586685159500692E-2</v>
      </c>
      <c r="Z193" s="147">
        <f t="shared" si="140"/>
        <v>0.49183303085299457</v>
      </c>
      <c r="AA193" s="146">
        <f t="shared" si="141"/>
        <v>74056.457564575641</v>
      </c>
      <c r="AB193" s="604"/>
      <c r="AC193" s="255" t="s">
        <v>135</v>
      </c>
      <c r="AD193" s="137">
        <v>314</v>
      </c>
      <c r="AE193" s="146">
        <v>171</v>
      </c>
      <c r="AF193" s="146">
        <v>15098990</v>
      </c>
      <c r="AG193" s="147">
        <f t="shared" si="188"/>
        <v>2.4379811804961505E-2</v>
      </c>
      <c r="AH193" s="147">
        <f t="shared" si="142"/>
        <v>0.54458598726114649</v>
      </c>
      <c r="AI193" s="141">
        <f t="shared" si="143"/>
        <v>88298.187134502921</v>
      </c>
      <c r="AJ193" s="604"/>
      <c r="AK193" s="255" t="s">
        <v>135</v>
      </c>
      <c r="AL193" s="137">
        <v>228</v>
      </c>
      <c r="AM193" s="146">
        <v>103</v>
      </c>
      <c r="AN193" s="146">
        <v>12164050</v>
      </c>
      <c r="AO193" s="147">
        <f t="shared" si="189"/>
        <v>1.8805915647252144E-2</v>
      </c>
      <c r="AP193" s="147">
        <f t="shared" si="144"/>
        <v>0.4517543859649123</v>
      </c>
      <c r="AQ193" s="141">
        <f t="shared" si="145"/>
        <v>118097.57281553397</v>
      </c>
      <c r="AR193" s="604"/>
      <c r="AS193" s="255" t="s">
        <v>135</v>
      </c>
      <c r="AT193" s="137">
        <v>145</v>
      </c>
      <c r="AU193" s="146">
        <v>65</v>
      </c>
      <c r="AV193" s="146">
        <v>8850990</v>
      </c>
      <c r="AW193" s="147">
        <f t="shared" si="190"/>
        <v>2.2911526260133944E-2</v>
      </c>
      <c r="AX193" s="147">
        <f t="shared" si="146"/>
        <v>0.44827586206896552</v>
      </c>
      <c r="AY193" s="146">
        <f t="shared" si="147"/>
        <v>136169.07692307694</v>
      </c>
      <c r="AZ193" s="604"/>
      <c r="BA193" s="255" t="s">
        <v>135</v>
      </c>
      <c r="BB193" s="137">
        <v>65</v>
      </c>
      <c r="BC193" s="146">
        <v>29</v>
      </c>
      <c r="BD193" s="146">
        <v>3671870</v>
      </c>
      <c r="BE193" s="147">
        <f t="shared" si="191"/>
        <v>2.5173611111111112E-2</v>
      </c>
      <c r="BF193" s="147">
        <f t="shared" si="148"/>
        <v>0.44615384615384618</v>
      </c>
      <c r="BG193" s="173">
        <f t="shared" si="149"/>
        <v>126616.20689655172</v>
      </c>
      <c r="BH193" s="604"/>
      <c r="BI193" s="255" t="s">
        <v>135</v>
      </c>
      <c r="BJ193" s="137">
        <f t="shared" si="150"/>
        <v>1326</v>
      </c>
      <c r="BK193" s="146">
        <f t="shared" si="134"/>
        <v>650</v>
      </c>
      <c r="BL193" s="146">
        <f t="shared" si="135"/>
        <v>60869160</v>
      </c>
      <c r="BM193" s="147">
        <f t="shared" si="192"/>
        <v>2.7117229870671673E-2</v>
      </c>
      <c r="BN193" s="147">
        <f t="shared" si="151"/>
        <v>0.49019607843137253</v>
      </c>
      <c r="BO193" s="146">
        <f t="shared" si="152"/>
        <v>93644.86153846154</v>
      </c>
      <c r="BP193" s="204"/>
    </row>
    <row r="194" spans="2:68" s="82" customFormat="1">
      <c r="B194" s="614">
        <v>18</v>
      </c>
      <c r="C194" s="645" t="s">
        <v>63</v>
      </c>
      <c r="D194" s="618">
        <f>BS25</f>
        <v>38</v>
      </c>
      <c r="E194" s="252" t="s">
        <v>115</v>
      </c>
      <c r="F194" s="136">
        <v>19</v>
      </c>
      <c r="G194" s="144">
        <v>11</v>
      </c>
      <c r="H194" s="144">
        <v>1254970</v>
      </c>
      <c r="I194" s="145">
        <f>IFERROR(G194/$D$194,"-")</f>
        <v>0.28947368421052633</v>
      </c>
      <c r="J194" s="145">
        <f t="shared" si="136"/>
        <v>0.57894736842105265</v>
      </c>
      <c r="K194" s="172">
        <f t="shared" si="137"/>
        <v>114088.18181818182</v>
      </c>
      <c r="L194" s="618">
        <f>BT25</f>
        <v>146</v>
      </c>
      <c r="M194" s="252" t="s">
        <v>115</v>
      </c>
      <c r="N194" s="136">
        <v>68</v>
      </c>
      <c r="O194" s="144">
        <v>48</v>
      </c>
      <c r="P194" s="144">
        <v>6325360</v>
      </c>
      <c r="Q194" s="145">
        <f>IFERROR(O194/$L$194,"-")</f>
        <v>0.32876712328767121</v>
      </c>
      <c r="R194" s="145">
        <f t="shared" si="138"/>
        <v>0.70588235294117652</v>
      </c>
      <c r="S194" s="140">
        <f t="shared" si="139"/>
        <v>131778.33333333334</v>
      </c>
      <c r="T194" s="618">
        <f>BU25</f>
        <v>6534</v>
      </c>
      <c r="U194" s="252" t="s">
        <v>115</v>
      </c>
      <c r="V194" s="136">
        <v>2993</v>
      </c>
      <c r="W194" s="144">
        <v>1813</v>
      </c>
      <c r="X194" s="144">
        <v>144389110</v>
      </c>
      <c r="Y194" s="145">
        <f>IFERROR(W194/$T$194,"-")</f>
        <v>0.27747168656259563</v>
      </c>
      <c r="Z194" s="145">
        <f t="shared" si="140"/>
        <v>0.60574674239893089</v>
      </c>
      <c r="AA194" s="144">
        <f t="shared" si="141"/>
        <v>79640.987313844453</v>
      </c>
      <c r="AB194" s="618">
        <f>BV25</f>
        <v>6337</v>
      </c>
      <c r="AC194" s="252" t="s">
        <v>115</v>
      </c>
      <c r="AD194" s="136">
        <v>3096</v>
      </c>
      <c r="AE194" s="144">
        <v>1915</v>
      </c>
      <c r="AF194" s="144">
        <v>173835170</v>
      </c>
      <c r="AG194" s="145">
        <f>IFERROR(AE194/$AB$194,"-")</f>
        <v>0.3021934669401925</v>
      </c>
      <c r="AH194" s="145">
        <f t="shared" si="142"/>
        <v>0.61854005167958659</v>
      </c>
      <c r="AI194" s="140">
        <f t="shared" si="143"/>
        <v>90775.545691906009</v>
      </c>
      <c r="AJ194" s="618">
        <f>BW25</f>
        <v>4894</v>
      </c>
      <c r="AK194" s="252" t="s">
        <v>115</v>
      </c>
      <c r="AL194" s="136">
        <v>2279</v>
      </c>
      <c r="AM194" s="144">
        <v>1325</v>
      </c>
      <c r="AN194" s="144">
        <v>125231570</v>
      </c>
      <c r="AO194" s="145">
        <f>IFERROR(AM194/$AJ$194,"-")</f>
        <v>0.27073968124233755</v>
      </c>
      <c r="AP194" s="145">
        <f t="shared" si="144"/>
        <v>0.58139534883720934</v>
      </c>
      <c r="AQ194" s="140">
        <f t="shared" si="145"/>
        <v>94514.392452830187</v>
      </c>
      <c r="AR194" s="618">
        <f>BX25</f>
        <v>2661</v>
      </c>
      <c r="AS194" s="252" t="s">
        <v>115</v>
      </c>
      <c r="AT194" s="136">
        <v>1051</v>
      </c>
      <c r="AU194" s="144">
        <v>545</v>
      </c>
      <c r="AV194" s="144">
        <v>49553810</v>
      </c>
      <c r="AW194" s="145">
        <f>IFERROR(AU194/$AR$194,"-")</f>
        <v>0.20481022172115745</v>
      </c>
      <c r="AX194" s="145">
        <f t="shared" si="146"/>
        <v>0.5185537583254044</v>
      </c>
      <c r="AY194" s="144">
        <f t="shared" si="147"/>
        <v>90924.422018348618</v>
      </c>
      <c r="AZ194" s="618">
        <f>BY25</f>
        <v>1051</v>
      </c>
      <c r="BA194" s="252" t="s">
        <v>115</v>
      </c>
      <c r="BB194" s="136">
        <v>274</v>
      </c>
      <c r="BC194" s="144">
        <v>130</v>
      </c>
      <c r="BD194" s="144">
        <v>13941310</v>
      </c>
      <c r="BE194" s="145">
        <f>IFERROR(BC194/$AZ$194,"-")</f>
        <v>0.12369172216936251</v>
      </c>
      <c r="BF194" s="145">
        <f t="shared" si="148"/>
        <v>0.47445255474452552</v>
      </c>
      <c r="BG194" s="172">
        <f t="shared" si="149"/>
        <v>107240.84615384616</v>
      </c>
      <c r="BH194" s="618">
        <f>BZ25</f>
        <v>21661</v>
      </c>
      <c r="BI194" s="252" t="s">
        <v>115</v>
      </c>
      <c r="BJ194" s="136">
        <f t="shared" si="150"/>
        <v>9780</v>
      </c>
      <c r="BK194" s="144">
        <f t="shared" si="134"/>
        <v>5787</v>
      </c>
      <c r="BL194" s="144">
        <f t="shared" si="135"/>
        <v>514531300</v>
      </c>
      <c r="BM194" s="145">
        <f>IFERROR(BK194/$BH$194,"-")</f>
        <v>0.26716218087807581</v>
      </c>
      <c r="BN194" s="145">
        <f t="shared" si="151"/>
        <v>0.59171779141104297</v>
      </c>
      <c r="BO194" s="144">
        <f t="shared" si="152"/>
        <v>88911.57767409712</v>
      </c>
      <c r="BP194" s="204"/>
    </row>
    <row r="195" spans="2:68" s="82" customFormat="1">
      <c r="B195" s="614"/>
      <c r="C195" s="645"/>
      <c r="D195" s="618"/>
      <c r="E195" s="253" t="s">
        <v>154</v>
      </c>
      <c r="F195" s="137">
        <v>12</v>
      </c>
      <c r="G195" s="146">
        <v>9</v>
      </c>
      <c r="H195" s="146">
        <v>1287220</v>
      </c>
      <c r="I195" s="147">
        <f t="shared" ref="I195:I204" si="193">IFERROR(G195/$D$194,"-")</f>
        <v>0.23684210526315788</v>
      </c>
      <c r="J195" s="147">
        <f t="shared" si="136"/>
        <v>0.75</v>
      </c>
      <c r="K195" s="173">
        <f t="shared" si="137"/>
        <v>143024.44444444444</v>
      </c>
      <c r="L195" s="618"/>
      <c r="M195" s="253" t="s">
        <v>154</v>
      </c>
      <c r="N195" s="137">
        <v>65</v>
      </c>
      <c r="O195" s="146">
        <v>40</v>
      </c>
      <c r="P195" s="146">
        <v>5662070</v>
      </c>
      <c r="Q195" s="147">
        <f t="shared" ref="Q195:Q204" si="194">IFERROR(O195/$L$194,"-")</f>
        <v>0.27397260273972601</v>
      </c>
      <c r="R195" s="147">
        <f t="shared" si="138"/>
        <v>0.61538461538461542</v>
      </c>
      <c r="S195" s="141">
        <f t="shared" si="139"/>
        <v>141551.75</v>
      </c>
      <c r="T195" s="618"/>
      <c r="U195" s="253" t="s">
        <v>154</v>
      </c>
      <c r="V195" s="137">
        <v>3051</v>
      </c>
      <c r="W195" s="146">
        <v>1912</v>
      </c>
      <c r="X195" s="146">
        <v>144859120</v>
      </c>
      <c r="Y195" s="147">
        <f t="shared" ref="Y195:Y204" si="195">IFERROR(W195/$T$194,"-")</f>
        <v>0.29262320171411083</v>
      </c>
      <c r="Z195" s="147">
        <f t="shared" si="140"/>
        <v>0.62667977712225498</v>
      </c>
      <c r="AA195" s="146">
        <f t="shared" si="141"/>
        <v>75763.138075313807</v>
      </c>
      <c r="AB195" s="618"/>
      <c r="AC195" s="253" t="s">
        <v>154</v>
      </c>
      <c r="AD195" s="137">
        <v>2902</v>
      </c>
      <c r="AE195" s="146">
        <v>1818</v>
      </c>
      <c r="AF195" s="146">
        <v>155906160</v>
      </c>
      <c r="AG195" s="147">
        <f t="shared" ref="AG195:AG204" si="196">IFERROR(AE195/$AB$194,"-")</f>
        <v>0.28688653937194258</v>
      </c>
      <c r="AH195" s="147">
        <f t="shared" si="142"/>
        <v>0.62646450723638869</v>
      </c>
      <c r="AI195" s="141">
        <f t="shared" si="143"/>
        <v>85756.963696369639</v>
      </c>
      <c r="AJ195" s="618"/>
      <c r="AK195" s="253" t="s">
        <v>154</v>
      </c>
      <c r="AL195" s="137">
        <v>2045</v>
      </c>
      <c r="AM195" s="146">
        <v>1220</v>
      </c>
      <c r="AN195" s="146">
        <v>106739190</v>
      </c>
      <c r="AO195" s="147">
        <f t="shared" ref="AO195:AO204" si="197">IFERROR(AM195/$AJ$194,"-")</f>
        <v>0.24928483857785044</v>
      </c>
      <c r="AP195" s="147">
        <f t="shared" si="144"/>
        <v>0.5965770171149144</v>
      </c>
      <c r="AQ195" s="141">
        <f t="shared" si="145"/>
        <v>87491.139344262294</v>
      </c>
      <c r="AR195" s="618"/>
      <c r="AS195" s="253" t="s">
        <v>154</v>
      </c>
      <c r="AT195" s="137">
        <v>893</v>
      </c>
      <c r="AU195" s="146">
        <v>465</v>
      </c>
      <c r="AV195" s="146">
        <v>43783380</v>
      </c>
      <c r="AW195" s="147">
        <f t="shared" ref="AW195:AW204" si="198">IFERROR(AU195/$AR$194,"-")</f>
        <v>0.17474633596392333</v>
      </c>
      <c r="AX195" s="147">
        <f t="shared" si="146"/>
        <v>0.5207166853303471</v>
      </c>
      <c r="AY195" s="146">
        <f t="shared" si="147"/>
        <v>94157.806451612909</v>
      </c>
      <c r="AZ195" s="618"/>
      <c r="BA195" s="253" t="s">
        <v>154</v>
      </c>
      <c r="BB195" s="137">
        <v>234</v>
      </c>
      <c r="BC195" s="146">
        <v>112</v>
      </c>
      <c r="BD195" s="146">
        <v>11888030</v>
      </c>
      <c r="BE195" s="147">
        <f t="shared" ref="BE195:BE204" si="199">IFERROR(BC195/$AZ$194,"-")</f>
        <v>0.1065651760228354</v>
      </c>
      <c r="BF195" s="147">
        <f t="shared" si="148"/>
        <v>0.47863247863247865</v>
      </c>
      <c r="BG195" s="173">
        <f t="shared" si="149"/>
        <v>106143.125</v>
      </c>
      <c r="BH195" s="618"/>
      <c r="BI195" s="253" t="s">
        <v>154</v>
      </c>
      <c r="BJ195" s="137">
        <f t="shared" si="150"/>
        <v>9202</v>
      </c>
      <c r="BK195" s="146">
        <f t="shared" si="134"/>
        <v>5576</v>
      </c>
      <c r="BL195" s="146">
        <f t="shared" si="135"/>
        <v>470125170</v>
      </c>
      <c r="BM195" s="147">
        <f t="shared" ref="BM195:BM204" si="200">IFERROR(BK195/$BH$194,"-")</f>
        <v>0.25742117169105766</v>
      </c>
      <c r="BN195" s="147">
        <f t="shared" si="151"/>
        <v>0.6059552271245382</v>
      </c>
      <c r="BO195" s="146">
        <f t="shared" si="152"/>
        <v>84312.261477761844</v>
      </c>
      <c r="BP195" s="204"/>
    </row>
    <row r="196" spans="2:68" s="82" customFormat="1">
      <c r="B196" s="614"/>
      <c r="C196" s="645"/>
      <c r="D196" s="618"/>
      <c r="E196" s="254" t="s">
        <v>114</v>
      </c>
      <c r="F196" s="137">
        <v>22</v>
      </c>
      <c r="G196" s="146">
        <v>13</v>
      </c>
      <c r="H196" s="146">
        <v>3215270</v>
      </c>
      <c r="I196" s="147">
        <f t="shared" si="193"/>
        <v>0.34210526315789475</v>
      </c>
      <c r="J196" s="147">
        <f t="shared" si="136"/>
        <v>0.59090909090909094</v>
      </c>
      <c r="K196" s="173">
        <f t="shared" si="137"/>
        <v>247328.46153846153</v>
      </c>
      <c r="L196" s="618"/>
      <c r="M196" s="254" t="s">
        <v>114</v>
      </c>
      <c r="N196" s="137">
        <v>82</v>
      </c>
      <c r="O196" s="146">
        <v>55</v>
      </c>
      <c r="P196" s="146">
        <v>8054340</v>
      </c>
      <c r="Q196" s="147">
        <f t="shared" si="194"/>
        <v>0.37671232876712329</v>
      </c>
      <c r="R196" s="147">
        <f t="shared" si="138"/>
        <v>0.67073170731707321</v>
      </c>
      <c r="S196" s="141">
        <f t="shared" si="139"/>
        <v>146442.54545454544</v>
      </c>
      <c r="T196" s="618"/>
      <c r="U196" s="254" t="s">
        <v>114</v>
      </c>
      <c r="V196" s="137">
        <v>3918</v>
      </c>
      <c r="W196" s="146">
        <v>2330</v>
      </c>
      <c r="X196" s="146">
        <v>182245180</v>
      </c>
      <c r="Y196" s="147">
        <f t="shared" si="195"/>
        <v>0.35659626568717478</v>
      </c>
      <c r="Z196" s="147">
        <f t="shared" si="140"/>
        <v>0.59469116896375707</v>
      </c>
      <c r="AA196" s="146">
        <f t="shared" si="141"/>
        <v>78216.815450643771</v>
      </c>
      <c r="AB196" s="618"/>
      <c r="AC196" s="254" t="s">
        <v>114</v>
      </c>
      <c r="AD196" s="137">
        <v>4029</v>
      </c>
      <c r="AE196" s="146">
        <v>2461</v>
      </c>
      <c r="AF196" s="146">
        <v>215388210</v>
      </c>
      <c r="AG196" s="147">
        <f t="shared" si="196"/>
        <v>0.38835411077797066</v>
      </c>
      <c r="AH196" s="147">
        <f t="shared" si="142"/>
        <v>0.61082154380739639</v>
      </c>
      <c r="AI196" s="141">
        <f t="shared" si="143"/>
        <v>87520.605444941088</v>
      </c>
      <c r="AJ196" s="618"/>
      <c r="AK196" s="254" t="s">
        <v>114</v>
      </c>
      <c r="AL196" s="137">
        <v>3310</v>
      </c>
      <c r="AM196" s="146">
        <v>1927</v>
      </c>
      <c r="AN196" s="146">
        <v>185457520</v>
      </c>
      <c r="AO196" s="147">
        <f t="shared" si="197"/>
        <v>0.39374744585206373</v>
      </c>
      <c r="AP196" s="147">
        <f t="shared" si="144"/>
        <v>0.58217522658610277</v>
      </c>
      <c r="AQ196" s="141">
        <f t="shared" si="145"/>
        <v>96241.577581733261</v>
      </c>
      <c r="AR196" s="618"/>
      <c r="AS196" s="254" t="s">
        <v>114</v>
      </c>
      <c r="AT196" s="137">
        <v>1699</v>
      </c>
      <c r="AU196" s="146">
        <v>890</v>
      </c>
      <c r="AV196" s="146">
        <v>87828570</v>
      </c>
      <c r="AW196" s="147">
        <f t="shared" si="198"/>
        <v>0.33446072904922963</v>
      </c>
      <c r="AX196" s="147">
        <f t="shared" si="146"/>
        <v>0.52383755150088285</v>
      </c>
      <c r="AY196" s="146">
        <f t="shared" si="147"/>
        <v>98683.786516853928</v>
      </c>
      <c r="AZ196" s="618"/>
      <c r="BA196" s="254" t="s">
        <v>114</v>
      </c>
      <c r="BB196" s="137">
        <v>567</v>
      </c>
      <c r="BC196" s="146">
        <v>285</v>
      </c>
      <c r="BD196" s="146">
        <v>31429070</v>
      </c>
      <c r="BE196" s="147">
        <f t="shared" si="199"/>
        <v>0.27117031398667935</v>
      </c>
      <c r="BF196" s="147">
        <f t="shared" si="148"/>
        <v>0.50264550264550267</v>
      </c>
      <c r="BG196" s="173">
        <f t="shared" si="149"/>
        <v>110277.43859649122</v>
      </c>
      <c r="BH196" s="618"/>
      <c r="BI196" s="254" t="s">
        <v>114</v>
      </c>
      <c r="BJ196" s="137">
        <f t="shared" si="150"/>
        <v>13627</v>
      </c>
      <c r="BK196" s="146">
        <f t="shared" si="134"/>
        <v>7961</v>
      </c>
      <c r="BL196" s="146">
        <f t="shared" si="135"/>
        <v>713618160</v>
      </c>
      <c r="BM196" s="147">
        <f t="shared" si="200"/>
        <v>0.36752689164858504</v>
      </c>
      <c r="BN196" s="147">
        <f t="shared" si="151"/>
        <v>0.584207822704924</v>
      </c>
      <c r="BO196" s="146">
        <f t="shared" si="152"/>
        <v>89639.261399321695</v>
      </c>
      <c r="BP196" s="204"/>
    </row>
    <row r="197" spans="2:68" s="82" customFormat="1">
      <c r="B197" s="614"/>
      <c r="C197" s="645"/>
      <c r="D197" s="618"/>
      <c r="E197" s="254" t="s">
        <v>123</v>
      </c>
      <c r="F197" s="137">
        <v>14</v>
      </c>
      <c r="G197" s="146">
        <v>5</v>
      </c>
      <c r="H197" s="146">
        <v>837170</v>
      </c>
      <c r="I197" s="147">
        <f t="shared" si="193"/>
        <v>0.13157894736842105</v>
      </c>
      <c r="J197" s="147">
        <f t="shared" si="136"/>
        <v>0.35714285714285715</v>
      </c>
      <c r="K197" s="173">
        <f t="shared" si="137"/>
        <v>167434</v>
      </c>
      <c r="L197" s="618"/>
      <c r="M197" s="254" t="s">
        <v>123</v>
      </c>
      <c r="N197" s="137">
        <v>53</v>
      </c>
      <c r="O197" s="146">
        <v>33</v>
      </c>
      <c r="P197" s="146">
        <v>4027650</v>
      </c>
      <c r="Q197" s="147">
        <f t="shared" si="194"/>
        <v>0.22602739726027396</v>
      </c>
      <c r="R197" s="147">
        <f t="shared" si="138"/>
        <v>0.62264150943396224</v>
      </c>
      <c r="S197" s="141">
        <f t="shared" si="139"/>
        <v>122050</v>
      </c>
      <c r="T197" s="618"/>
      <c r="U197" s="254" t="s">
        <v>123</v>
      </c>
      <c r="V197" s="137">
        <v>1294</v>
      </c>
      <c r="W197" s="146">
        <v>795</v>
      </c>
      <c r="X197" s="146">
        <v>60513420</v>
      </c>
      <c r="Y197" s="147">
        <f t="shared" si="195"/>
        <v>0.1216712580348944</v>
      </c>
      <c r="Z197" s="147">
        <f t="shared" si="140"/>
        <v>0.61437403400309121</v>
      </c>
      <c r="AA197" s="146">
        <f t="shared" si="141"/>
        <v>76117.509433962259</v>
      </c>
      <c r="AB197" s="618"/>
      <c r="AC197" s="254" t="s">
        <v>123</v>
      </c>
      <c r="AD197" s="137">
        <v>1482</v>
      </c>
      <c r="AE197" s="146">
        <v>932</v>
      </c>
      <c r="AF197" s="146">
        <v>85905660</v>
      </c>
      <c r="AG197" s="147">
        <f t="shared" si="196"/>
        <v>0.14707274735679343</v>
      </c>
      <c r="AH197" s="147">
        <f t="shared" si="142"/>
        <v>0.62887989203778683</v>
      </c>
      <c r="AI197" s="141">
        <f t="shared" si="143"/>
        <v>92173.454935622314</v>
      </c>
      <c r="AJ197" s="618"/>
      <c r="AK197" s="254" t="s">
        <v>123</v>
      </c>
      <c r="AL197" s="137">
        <v>1346</v>
      </c>
      <c r="AM197" s="146">
        <v>797</v>
      </c>
      <c r="AN197" s="146">
        <v>76668790</v>
      </c>
      <c r="AO197" s="147">
        <f t="shared" si="197"/>
        <v>0.16285247241520229</v>
      </c>
      <c r="AP197" s="147">
        <f t="shared" si="144"/>
        <v>0.59212481426448738</v>
      </c>
      <c r="AQ197" s="141">
        <f t="shared" si="145"/>
        <v>96196.725219573404</v>
      </c>
      <c r="AR197" s="618"/>
      <c r="AS197" s="254" t="s">
        <v>123</v>
      </c>
      <c r="AT197" s="137">
        <v>741</v>
      </c>
      <c r="AU197" s="146">
        <v>415</v>
      </c>
      <c r="AV197" s="146">
        <v>39842200</v>
      </c>
      <c r="AW197" s="147">
        <f t="shared" si="198"/>
        <v>0.155956407365652</v>
      </c>
      <c r="AX197" s="147">
        <f t="shared" si="146"/>
        <v>0.56005398110661264</v>
      </c>
      <c r="AY197" s="146">
        <f t="shared" si="147"/>
        <v>96005.301204819276</v>
      </c>
      <c r="AZ197" s="618"/>
      <c r="BA197" s="254" t="s">
        <v>123</v>
      </c>
      <c r="BB197" s="137">
        <v>247</v>
      </c>
      <c r="BC197" s="146">
        <v>123</v>
      </c>
      <c r="BD197" s="146">
        <v>13521570</v>
      </c>
      <c r="BE197" s="147">
        <f t="shared" si="199"/>
        <v>0.1170313986679353</v>
      </c>
      <c r="BF197" s="147">
        <f t="shared" si="148"/>
        <v>0.49797570850202427</v>
      </c>
      <c r="BG197" s="173">
        <f t="shared" si="149"/>
        <v>109931.46341463414</v>
      </c>
      <c r="BH197" s="618"/>
      <c r="BI197" s="254" t="s">
        <v>123</v>
      </c>
      <c r="BJ197" s="137">
        <f t="shared" si="150"/>
        <v>5177</v>
      </c>
      <c r="BK197" s="146">
        <f t="shared" si="134"/>
        <v>3100</v>
      </c>
      <c r="BL197" s="146">
        <f t="shared" si="135"/>
        <v>281316460</v>
      </c>
      <c r="BM197" s="147">
        <f t="shared" si="200"/>
        <v>0.14311435298462674</v>
      </c>
      <c r="BN197" s="147">
        <f t="shared" si="151"/>
        <v>0.59880239520958078</v>
      </c>
      <c r="BO197" s="146">
        <f t="shared" si="152"/>
        <v>90747.245161290324</v>
      </c>
      <c r="BP197" s="204"/>
    </row>
    <row r="198" spans="2:68" s="82" customFormat="1">
      <c r="B198" s="614"/>
      <c r="C198" s="645"/>
      <c r="D198" s="618"/>
      <c r="E198" s="254" t="s">
        <v>137</v>
      </c>
      <c r="F198" s="137">
        <v>11</v>
      </c>
      <c r="G198" s="146">
        <v>5</v>
      </c>
      <c r="H198" s="146">
        <v>502950</v>
      </c>
      <c r="I198" s="147">
        <f t="shared" si="193"/>
        <v>0.13157894736842105</v>
      </c>
      <c r="J198" s="147">
        <f t="shared" si="136"/>
        <v>0.45454545454545453</v>
      </c>
      <c r="K198" s="173">
        <f t="shared" si="137"/>
        <v>100590</v>
      </c>
      <c r="L198" s="618"/>
      <c r="M198" s="254" t="s">
        <v>137</v>
      </c>
      <c r="N198" s="137">
        <v>52</v>
      </c>
      <c r="O198" s="146">
        <v>39</v>
      </c>
      <c r="P198" s="146">
        <v>5930870</v>
      </c>
      <c r="Q198" s="147">
        <f t="shared" si="194"/>
        <v>0.26712328767123289</v>
      </c>
      <c r="R198" s="147">
        <f t="shared" si="138"/>
        <v>0.75</v>
      </c>
      <c r="S198" s="141">
        <f t="shared" si="139"/>
        <v>152073.58974358975</v>
      </c>
      <c r="T198" s="618"/>
      <c r="U198" s="254" t="s">
        <v>137</v>
      </c>
      <c r="V198" s="137">
        <v>1436</v>
      </c>
      <c r="W198" s="146">
        <v>887</v>
      </c>
      <c r="X198" s="146">
        <v>75395740</v>
      </c>
      <c r="Y198" s="147">
        <f t="shared" si="195"/>
        <v>0.13575145393327212</v>
      </c>
      <c r="Z198" s="147">
        <f t="shared" si="140"/>
        <v>0.61768802228412256</v>
      </c>
      <c r="AA198" s="146">
        <f t="shared" si="141"/>
        <v>85000.834272829758</v>
      </c>
      <c r="AB198" s="618"/>
      <c r="AC198" s="254" t="s">
        <v>137</v>
      </c>
      <c r="AD198" s="137">
        <v>1748</v>
      </c>
      <c r="AE198" s="146">
        <v>1090</v>
      </c>
      <c r="AF198" s="146">
        <v>99569870</v>
      </c>
      <c r="AG198" s="147">
        <f t="shared" si="196"/>
        <v>0.17200568092157173</v>
      </c>
      <c r="AH198" s="147">
        <f t="shared" si="142"/>
        <v>0.6235697940503433</v>
      </c>
      <c r="AI198" s="141">
        <f t="shared" si="143"/>
        <v>91348.504587155971</v>
      </c>
      <c r="AJ198" s="618"/>
      <c r="AK198" s="254" t="s">
        <v>137</v>
      </c>
      <c r="AL198" s="137">
        <v>1549</v>
      </c>
      <c r="AM198" s="146">
        <v>940</v>
      </c>
      <c r="AN198" s="146">
        <v>95516140</v>
      </c>
      <c r="AO198" s="147">
        <f t="shared" si="197"/>
        <v>0.19207192480588475</v>
      </c>
      <c r="AP198" s="147">
        <f t="shared" si="144"/>
        <v>0.60684312459651391</v>
      </c>
      <c r="AQ198" s="141">
        <f t="shared" si="145"/>
        <v>101612.91489361702</v>
      </c>
      <c r="AR198" s="618"/>
      <c r="AS198" s="254" t="s">
        <v>137</v>
      </c>
      <c r="AT198" s="137">
        <v>790</v>
      </c>
      <c r="AU198" s="146">
        <v>430</v>
      </c>
      <c r="AV198" s="146">
        <v>46509570</v>
      </c>
      <c r="AW198" s="147">
        <f t="shared" si="198"/>
        <v>0.16159338594513342</v>
      </c>
      <c r="AX198" s="147">
        <f t="shared" si="146"/>
        <v>0.54430379746835444</v>
      </c>
      <c r="AY198" s="146">
        <f t="shared" si="147"/>
        <v>108161.79069767441</v>
      </c>
      <c r="AZ198" s="618"/>
      <c r="BA198" s="254" t="s">
        <v>137</v>
      </c>
      <c r="BB198" s="137">
        <v>293</v>
      </c>
      <c r="BC198" s="146">
        <v>146</v>
      </c>
      <c r="BD198" s="146">
        <v>19578560</v>
      </c>
      <c r="BE198" s="147">
        <f t="shared" si="199"/>
        <v>0.13891531874405327</v>
      </c>
      <c r="BF198" s="147">
        <f t="shared" si="148"/>
        <v>0.49829351535836175</v>
      </c>
      <c r="BG198" s="173">
        <f t="shared" si="149"/>
        <v>134099.72602739726</v>
      </c>
      <c r="BH198" s="618"/>
      <c r="BI198" s="254" t="s">
        <v>137</v>
      </c>
      <c r="BJ198" s="137">
        <f t="shared" si="150"/>
        <v>5879</v>
      </c>
      <c r="BK198" s="146">
        <f t="shared" si="134"/>
        <v>3537</v>
      </c>
      <c r="BL198" s="146">
        <f t="shared" si="135"/>
        <v>343003700</v>
      </c>
      <c r="BM198" s="147">
        <f t="shared" si="200"/>
        <v>0.16328886016342736</v>
      </c>
      <c r="BN198" s="147">
        <f t="shared" si="151"/>
        <v>0.60163293077053925</v>
      </c>
      <c r="BO198" s="146">
        <f t="shared" si="152"/>
        <v>96975.883517104885</v>
      </c>
      <c r="BP198" s="204"/>
    </row>
    <row r="199" spans="2:68" s="82" customFormat="1">
      <c r="B199" s="614"/>
      <c r="C199" s="645"/>
      <c r="D199" s="618"/>
      <c r="E199" s="254" t="s">
        <v>138</v>
      </c>
      <c r="F199" s="137">
        <v>8</v>
      </c>
      <c r="G199" s="146">
        <v>4</v>
      </c>
      <c r="H199" s="146">
        <v>498870</v>
      </c>
      <c r="I199" s="147">
        <f t="shared" si="193"/>
        <v>0.10526315789473684</v>
      </c>
      <c r="J199" s="147">
        <f t="shared" si="136"/>
        <v>0.5</v>
      </c>
      <c r="K199" s="173">
        <f t="shared" si="137"/>
        <v>124717.5</v>
      </c>
      <c r="L199" s="618"/>
      <c r="M199" s="254" t="s">
        <v>138</v>
      </c>
      <c r="N199" s="137">
        <v>28</v>
      </c>
      <c r="O199" s="146">
        <v>21</v>
      </c>
      <c r="P199" s="146">
        <v>2286280</v>
      </c>
      <c r="Q199" s="147">
        <f t="shared" si="194"/>
        <v>0.14383561643835616</v>
      </c>
      <c r="R199" s="147">
        <f t="shared" si="138"/>
        <v>0.75</v>
      </c>
      <c r="S199" s="141">
        <f t="shared" si="139"/>
        <v>108870.47619047618</v>
      </c>
      <c r="T199" s="618"/>
      <c r="U199" s="254" t="s">
        <v>138</v>
      </c>
      <c r="V199" s="137">
        <v>773</v>
      </c>
      <c r="W199" s="146">
        <v>524</v>
      </c>
      <c r="X199" s="146">
        <v>41793240</v>
      </c>
      <c r="Y199" s="147">
        <f t="shared" si="195"/>
        <v>8.0195898377716554E-2</v>
      </c>
      <c r="Z199" s="147">
        <f t="shared" si="140"/>
        <v>0.67787839586028464</v>
      </c>
      <c r="AA199" s="146">
        <f t="shared" si="141"/>
        <v>79758.091603053428</v>
      </c>
      <c r="AB199" s="618"/>
      <c r="AC199" s="254" t="s">
        <v>138</v>
      </c>
      <c r="AD199" s="137">
        <v>886</v>
      </c>
      <c r="AE199" s="146">
        <v>581</v>
      </c>
      <c r="AF199" s="146">
        <v>51565270</v>
      </c>
      <c r="AG199" s="147">
        <f t="shared" si="196"/>
        <v>9.1683762032507499E-2</v>
      </c>
      <c r="AH199" s="147">
        <f t="shared" si="142"/>
        <v>0.65575620767494358</v>
      </c>
      <c r="AI199" s="141">
        <f t="shared" si="143"/>
        <v>88752.616179001721</v>
      </c>
      <c r="AJ199" s="618"/>
      <c r="AK199" s="254" t="s">
        <v>138</v>
      </c>
      <c r="AL199" s="137">
        <v>672</v>
      </c>
      <c r="AM199" s="146">
        <v>402</v>
      </c>
      <c r="AN199" s="146">
        <v>37306320</v>
      </c>
      <c r="AO199" s="147">
        <f t="shared" si="197"/>
        <v>8.2141397629750715E-2</v>
      </c>
      <c r="AP199" s="147">
        <f t="shared" si="144"/>
        <v>0.5982142857142857</v>
      </c>
      <c r="AQ199" s="141">
        <f t="shared" si="145"/>
        <v>92801.791044776124</v>
      </c>
      <c r="AR199" s="618"/>
      <c r="AS199" s="254" t="s">
        <v>138</v>
      </c>
      <c r="AT199" s="137">
        <v>300</v>
      </c>
      <c r="AU199" s="146">
        <v>167</v>
      </c>
      <c r="AV199" s="146">
        <v>14527200</v>
      </c>
      <c r="AW199" s="147">
        <f t="shared" si="198"/>
        <v>6.2758361518226224E-2</v>
      </c>
      <c r="AX199" s="147">
        <f t="shared" si="146"/>
        <v>0.55666666666666664</v>
      </c>
      <c r="AY199" s="146">
        <f t="shared" si="147"/>
        <v>86989.22155688623</v>
      </c>
      <c r="AZ199" s="618"/>
      <c r="BA199" s="254" t="s">
        <v>138</v>
      </c>
      <c r="BB199" s="137">
        <v>81</v>
      </c>
      <c r="BC199" s="146">
        <v>40</v>
      </c>
      <c r="BD199" s="146">
        <v>4761320</v>
      </c>
      <c r="BE199" s="147">
        <f t="shared" si="199"/>
        <v>3.8058991436726926E-2</v>
      </c>
      <c r="BF199" s="147">
        <f t="shared" si="148"/>
        <v>0.49382716049382713</v>
      </c>
      <c r="BG199" s="173">
        <f t="shared" si="149"/>
        <v>119033</v>
      </c>
      <c r="BH199" s="618"/>
      <c r="BI199" s="254" t="s">
        <v>138</v>
      </c>
      <c r="BJ199" s="137">
        <f t="shared" si="150"/>
        <v>2748</v>
      </c>
      <c r="BK199" s="146">
        <f t="shared" ref="BK199:BK262" si="201">SUM(G199,O199,W199,AE199,AM199,AU199,BC199)</f>
        <v>1739</v>
      </c>
      <c r="BL199" s="146">
        <f t="shared" ref="BL199:BL262" si="202">SUM(H199,P199,X199,AF199,AN199,AV199,BD199)</f>
        <v>152738500</v>
      </c>
      <c r="BM199" s="147">
        <f t="shared" si="200"/>
        <v>8.0282535432343843E-2</v>
      </c>
      <c r="BN199" s="147">
        <f t="shared" si="151"/>
        <v>0.63282387190684131</v>
      </c>
      <c r="BO199" s="146">
        <f t="shared" si="152"/>
        <v>87831.224841863135</v>
      </c>
      <c r="BP199" s="204"/>
    </row>
    <row r="200" spans="2:68" s="82" customFormat="1">
      <c r="B200" s="614"/>
      <c r="C200" s="645"/>
      <c r="D200" s="618"/>
      <c r="E200" s="254" t="s">
        <v>139</v>
      </c>
      <c r="F200" s="137">
        <v>8</v>
      </c>
      <c r="G200" s="146">
        <v>3</v>
      </c>
      <c r="H200" s="146">
        <v>308750</v>
      </c>
      <c r="I200" s="147">
        <f t="shared" si="193"/>
        <v>7.8947368421052627E-2</v>
      </c>
      <c r="J200" s="147">
        <f t="shared" ref="J200:J263" si="203">IFERROR(G200/F200,"-")</f>
        <v>0.375</v>
      </c>
      <c r="K200" s="173">
        <f t="shared" ref="K200:K263" si="204">IFERROR(H200/G200,"-")</f>
        <v>102916.66666666667</v>
      </c>
      <c r="L200" s="618"/>
      <c r="M200" s="254" t="s">
        <v>139</v>
      </c>
      <c r="N200" s="137">
        <v>26</v>
      </c>
      <c r="O200" s="146">
        <v>14</v>
      </c>
      <c r="P200" s="146">
        <v>1283540</v>
      </c>
      <c r="Q200" s="147">
        <f t="shared" si="194"/>
        <v>9.5890410958904104E-2</v>
      </c>
      <c r="R200" s="147">
        <f t="shared" ref="R200:R263" si="205">IFERROR(O200/N200,"-")</f>
        <v>0.53846153846153844</v>
      </c>
      <c r="S200" s="141">
        <f t="shared" ref="S200:S263" si="206">IFERROR(P200/O200,"-")</f>
        <v>91681.428571428565</v>
      </c>
      <c r="T200" s="618"/>
      <c r="U200" s="254" t="s">
        <v>139</v>
      </c>
      <c r="V200" s="137">
        <v>448</v>
      </c>
      <c r="W200" s="146">
        <v>252</v>
      </c>
      <c r="X200" s="146">
        <v>21569900</v>
      </c>
      <c r="Y200" s="147">
        <f t="shared" si="195"/>
        <v>3.8567493112947659E-2</v>
      </c>
      <c r="Z200" s="147">
        <f t="shared" ref="Z200:Z263" si="207">IFERROR(W200/V200,"-")</f>
        <v>0.5625</v>
      </c>
      <c r="AA200" s="146">
        <f t="shared" ref="AA200:AA263" si="208">IFERROR(X200/W200,"-")</f>
        <v>85594.841269841272</v>
      </c>
      <c r="AB200" s="618"/>
      <c r="AC200" s="254" t="s">
        <v>139</v>
      </c>
      <c r="AD200" s="137">
        <v>523</v>
      </c>
      <c r="AE200" s="146">
        <v>312</v>
      </c>
      <c r="AF200" s="146">
        <v>28433850</v>
      </c>
      <c r="AG200" s="147">
        <f t="shared" si="196"/>
        <v>4.92346536215875E-2</v>
      </c>
      <c r="AH200" s="147">
        <f t="shared" ref="AH200:AH263" si="209">IFERROR(AE200/AD200,"-")</f>
        <v>0.59655831739961762</v>
      </c>
      <c r="AI200" s="141">
        <f t="shared" ref="AI200:AI263" si="210">IFERROR(AF200/AE200,"-")</f>
        <v>91134.13461538461</v>
      </c>
      <c r="AJ200" s="618"/>
      <c r="AK200" s="254" t="s">
        <v>139</v>
      </c>
      <c r="AL200" s="137">
        <v>544</v>
      </c>
      <c r="AM200" s="146">
        <v>290</v>
      </c>
      <c r="AN200" s="146">
        <v>29914620</v>
      </c>
      <c r="AO200" s="147">
        <f t="shared" si="197"/>
        <v>5.9256232120964446E-2</v>
      </c>
      <c r="AP200" s="147">
        <f t="shared" ref="AP200:AP263" si="211">IFERROR(AM200/AL200,"-")</f>
        <v>0.53308823529411764</v>
      </c>
      <c r="AQ200" s="141">
        <f t="shared" ref="AQ200:AQ263" si="212">IFERROR(AN200/AM200,"-")</f>
        <v>103153.86206896552</v>
      </c>
      <c r="AR200" s="618"/>
      <c r="AS200" s="254" t="s">
        <v>139</v>
      </c>
      <c r="AT200" s="137">
        <v>327</v>
      </c>
      <c r="AU200" s="146">
        <v>165</v>
      </c>
      <c r="AV200" s="146">
        <v>16363080</v>
      </c>
      <c r="AW200" s="147">
        <f t="shared" si="198"/>
        <v>6.2006764374295378E-2</v>
      </c>
      <c r="AX200" s="147">
        <f t="shared" ref="AX200:AX263" si="213">IFERROR(AU200/AT200,"-")</f>
        <v>0.50458715596330272</v>
      </c>
      <c r="AY200" s="146">
        <f t="shared" ref="AY200:AY263" si="214">IFERROR(AV200/AU200,"-")</f>
        <v>99170.181818181823</v>
      </c>
      <c r="AZ200" s="618"/>
      <c r="BA200" s="254" t="s">
        <v>139</v>
      </c>
      <c r="BB200" s="137">
        <v>124</v>
      </c>
      <c r="BC200" s="146">
        <v>58</v>
      </c>
      <c r="BD200" s="146">
        <v>6362470</v>
      </c>
      <c r="BE200" s="147">
        <f t="shared" si="199"/>
        <v>5.5185537583254042E-2</v>
      </c>
      <c r="BF200" s="147">
        <f t="shared" ref="BF200:BF263" si="215">IFERROR(BC200/BB200,"-")</f>
        <v>0.46774193548387094</v>
      </c>
      <c r="BG200" s="173">
        <f t="shared" ref="BG200:BG263" si="216">IFERROR(BD200/BC200,"-")</f>
        <v>109697.75862068965</v>
      </c>
      <c r="BH200" s="618"/>
      <c r="BI200" s="254" t="s">
        <v>139</v>
      </c>
      <c r="BJ200" s="137">
        <f t="shared" ref="BJ200:BJ263" si="217">SUM(F200,N200,V200,AD200,AL200,AT200,BB200)</f>
        <v>2000</v>
      </c>
      <c r="BK200" s="146">
        <f t="shared" si="201"/>
        <v>1094</v>
      </c>
      <c r="BL200" s="146">
        <f t="shared" si="202"/>
        <v>104236210</v>
      </c>
      <c r="BM200" s="147">
        <f t="shared" si="200"/>
        <v>5.0505516827477955E-2</v>
      </c>
      <c r="BN200" s="147">
        <f t="shared" ref="BN200:BN263" si="218">IFERROR(BK200/BJ200,"-")</f>
        <v>0.54700000000000004</v>
      </c>
      <c r="BO200" s="146">
        <f t="shared" ref="BO200:BO263" si="219">IFERROR(BL200/BK200,"-")</f>
        <v>95279.899451553923</v>
      </c>
      <c r="BP200" s="204"/>
    </row>
    <row r="201" spans="2:68" s="82" customFormat="1">
      <c r="B201" s="614"/>
      <c r="C201" s="645"/>
      <c r="D201" s="618"/>
      <c r="E201" s="254" t="s">
        <v>140</v>
      </c>
      <c r="F201" s="137">
        <v>6</v>
      </c>
      <c r="G201" s="146">
        <v>5</v>
      </c>
      <c r="H201" s="146">
        <v>480210</v>
      </c>
      <c r="I201" s="147">
        <f t="shared" si="193"/>
        <v>0.13157894736842105</v>
      </c>
      <c r="J201" s="147">
        <f t="shared" si="203"/>
        <v>0.83333333333333337</v>
      </c>
      <c r="K201" s="173">
        <f t="shared" si="204"/>
        <v>96042</v>
      </c>
      <c r="L201" s="618"/>
      <c r="M201" s="254" t="s">
        <v>140</v>
      </c>
      <c r="N201" s="137">
        <v>11</v>
      </c>
      <c r="O201" s="146">
        <v>6</v>
      </c>
      <c r="P201" s="146">
        <v>1173530</v>
      </c>
      <c r="Q201" s="147">
        <f t="shared" si="194"/>
        <v>4.1095890410958902E-2</v>
      </c>
      <c r="R201" s="147">
        <f t="shared" si="205"/>
        <v>0.54545454545454541</v>
      </c>
      <c r="S201" s="141">
        <f t="shared" si="206"/>
        <v>195588.33333333334</v>
      </c>
      <c r="T201" s="618"/>
      <c r="U201" s="254" t="s">
        <v>140</v>
      </c>
      <c r="V201" s="137">
        <v>352</v>
      </c>
      <c r="W201" s="146">
        <v>232</v>
      </c>
      <c r="X201" s="146">
        <v>20145140</v>
      </c>
      <c r="Y201" s="147">
        <f t="shared" si="195"/>
        <v>3.5506580961126417E-2</v>
      </c>
      <c r="Z201" s="147">
        <f t="shared" si="207"/>
        <v>0.65909090909090906</v>
      </c>
      <c r="AA201" s="146">
        <f t="shared" si="208"/>
        <v>86832.5</v>
      </c>
      <c r="AB201" s="618"/>
      <c r="AC201" s="254" t="s">
        <v>140</v>
      </c>
      <c r="AD201" s="137">
        <v>402</v>
      </c>
      <c r="AE201" s="146">
        <v>261</v>
      </c>
      <c r="AF201" s="146">
        <v>25624080</v>
      </c>
      <c r="AG201" s="147">
        <f t="shared" si="196"/>
        <v>4.1186681394981856E-2</v>
      </c>
      <c r="AH201" s="147">
        <f t="shared" si="209"/>
        <v>0.64925373134328357</v>
      </c>
      <c r="AI201" s="141">
        <f t="shared" si="210"/>
        <v>98176.551724137928</v>
      </c>
      <c r="AJ201" s="618"/>
      <c r="AK201" s="254" t="s">
        <v>140</v>
      </c>
      <c r="AL201" s="137">
        <v>371</v>
      </c>
      <c r="AM201" s="146">
        <v>247</v>
      </c>
      <c r="AN201" s="146">
        <v>26369350</v>
      </c>
      <c r="AO201" s="147">
        <f t="shared" si="197"/>
        <v>5.0469963220269719E-2</v>
      </c>
      <c r="AP201" s="147">
        <f t="shared" si="211"/>
        <v>0.66576819407008081</v>
      </c>
      <c r="AQ201" s="141">
        <f t="shared" si="212"/>
        <v>106758.50202429151</v>
      </c>
      <c r="AR201" s="618"/>
      <c r="AS201" s="254" t="s">
        <v>140</v>
      </c>
      <c r="AT201" s="137">
        <v>203</v>
      </c>
      <c r="AU201" s="146">
        <v>118</v>
      </c>
      <c r="AV201" s="146">
        <v>12377980</v>
      </c>
      <c r="AW201" s="147">
        <f t="shared" si="198"/>
        <v>4.4344231491920329E-2</v>
      </c>
      <c r="AX201" s="147">
        <f t="shared" si="213"/>
        <v>0.58128078817733986</v>
      </c>
      <c r="AY201" s="146">
        <f t="shared" si="214"/>
        <v>104898.13559322034</v>
      </c>
      <c r="AZ201" s="618"/>
      <c r="BA201" s="254" t="s">
        <v>140</v>
      </c>
      <c r="BB201" s="137">
        <v>50</v>
      </c>
      <c r="BC201" s="146">
        <v>29</v>
      </c>
      <c r="BD201" s="146">
        <v>3962340</v>
      </c>
      <c r="BE201" s="147">
        <f t="shared" si="199"/>
        <v>2.7592768791627021E-2</v>
      </c>
      <c r="BF201" s="147">
        <f t="shared" si="215"/>
        <v>0.57999999999999996</v>
      </c>
      <c r="BG201" s="173">
        <f t="shared" si="216"/>
        <v>136632.41379310345</v>
      </c>
      <c r="BH201" s="618"/>
      <c r="BI201" s="254" t="s">
        <v>140</v>
      </c>
      <c r="BJ201" s="137">
        <f t="shared" si="217"/>
        <v>1395</v>
      </c>
      <c r="BK201" s="146">
        <f t="shared" si="201"/>
        <v>898</v>
      </c>
      <c r="BL201" s="146">
        <f t="shared" si="202"/>
        <v>90132630</v>
      </c>
      <c r="BM201" s="147">
        <f t="shared" si="200"/>
        <v>4.1456996445224138E-2</v>
      </c>
      <c r="BN201" s="147">
        <f t="shared" si="218"/>
        <v>0.64372759856630823</v>
      </c>
      <c r="BO201" s="146">
        <f t="shared" si="219"/>
        <v>100370.41202672606</v>
      </c>
      <c r="BP201" s="204"/>
    </row>
    <row r="202" spans="2:68" s="82" customFormat="1">
      <c r="B202" s="614"/>
      <c r="C202" s="645"/>
      <c r="D202" s="618"/>
      <c r="E202" s="254" t="s">
        <v>141</v>
      </c>
      <c r="F202" s="137">
        <v>19</v>
      </c>
      <c r="G202" s="146">
        <v>12</v>
      </c>
      <c r="H202" s="146">
        <v>685810</v>
      </c>
      <c r="I202" s="147">
        <f t="shared" si="193"/>
        <v>0.31578947368421051</v>
      </c>
      <c r="J202" s="147">
        <f t="shared" si="203"/>
        <v>0.63157894736842102</v>
      </c>
      <c r="K202" s="173">
        <f t="shared" si="204"/>
        <v>57150.833333333336</v>
      </c>
      <c r="L202" s="618"/>
      <c r="M202" s="254" t="s">
        <v>141</v>
      </c>
      <c r="N202" s="137">
        <v>61</v>
      </c>
      <c r="O202" s="146">
        <v>40</v>
      </c>
      <c r="P202" s="146">
        <v>4657480</v>
      </c>
      <c r="Q202" s="147">
        <f t="shared" si="194"/>
        <v>0.27397260273972601</v>
      </c>
      <c r="R202" s="147">
        <f t="shared" si="205"/>
        <v>0.65573770491803274</v>
      </c>
      <c r="S202" s="141">
        <f t="shared" si="206"/>
        <v>116437</v>
      </c>
      <c r="T202" s="618"/>
      <c r="U202" s="254" t="s">
        <v>141</v>
      </c>
      <c r="V202" s="137">
        <v>2548</v>
      </c>
      <c r="W202" s="146">
        <v>1620</v>
      </c>
      <c r="X202" s="146">
        <v>128003290</v>
      </c>
      <c r="Y202" s="147">
        <f t="shared" si="195"/>
        <v>0.24793388429752067</v>
      </c>
      <c r="Z202" s="147">
        <f t="shared" si="207"/>
        <v>0.63579277864992145</v>
      </c>
      <c r="AA202" s="146">
        <f t="shared" si="208"/>
        <v>79014.376543209873</v>
      </c>
      <c r="AB202" s="618"/>
      <c r="AC202" s="254" t="s">
        <v>141</v>
      </c>
      <c r="AD202" s="137">
        <v>2674</v>
      </c>
      <c r="AE202" s="146">
        <v>1740</v>
      </c>
      <c r="AF202" s="146">
        <v>160187980</v>
      </c>
      <c r="AG202" s="147">
        <f t="shared" si="196"/>
        <v>0.2745778759665457</v>
      </c>
      <c r="AH202" s="147">
        <f t="shared" si="209"/>
        <v>0.65071054599850409</v>
      </c>
      <c r="AI202" s="141">
        <f t="shared" si="210"/>
        <v>92062.057471264372</v>
      </c>
      <c r="AJ202" s="618"/>
      <c r="AK202" s="254" t="s">
        <v>141</v>
      </c>
      <c r="AL202" s="137">
        <v>1985</v>
      </c>
      <c r="AM202" s="146">
        <v>1209</v>
      </c>
      <c r="AN202" s="146">
        <v>115251430</v>
      </c>
      <c r="AO202" s="147">
        <f t="shared" si="197"/>
        <v>0.24703718839395178</v>
      </c>
      <c r="AP202" s="147">
        <f t="shared" si="211"/>
        <v>0.60906801007556677</v>
      </c>
      <c r="AQ202" s="141">
        <f t="shared" si="212"/>
        <v>95327.899090157152</v>
      </c>
      <c r="AR202" s="618"/>
      <c r="AS202" s="254" t="s">
        <v>141</v>
      </c>
      <c r="AT202" s="137">
        <v>879</v>
      </c>
      <c r="AU202" s="146">
        <v>476</v>
      </c>
      <c r="AV202" s="146">
        <v>47737800</v>
      </c>
      <c r="AW202" s="147">
        <f t="shared" si="198"/>
        <v>0.17888012025554303</v>
      </c>
      <c r="AX202" s="147">
        <f t="shared" si="213"/>
        <v>0.54152445961319684</v>
      </c>
      <c r="AY202" s="146">
        <f t="shared" si="214"/>
        <v>100289.49579831933</v>
      </c>
      <c r="AZ202" s="618"/>
      <c r="BA202" s="254" t="s">
        <v>141</v>
      </c>
      <c r="BB202" s="137">
        <v>273</v>
      </c>
      <c r="BC202" s="146">
        <v>138</v>
      </c>
      <c r="BD202" s="146">
        <v>15204160</v>
      </c>
      <c r="BE202" s="147">
        <f t="shared" si="199"/>
        <v>0.1313035204567079</v>
      </c>
      <c r="BF202" s="147">
        <f t="shared" si="215"/>
        <v>0.50549450549450547</v>
      </c>
      <c r="BG202" s="173">
        <f t="shared" si="216"/>
        <v>110175.07246376811</v>
      </c>
      <c r="BH202" s="618"/>
      <c r="BI202" s="254" t="s">
        <v>141</v>
      </c>
      <c r="BJ202" s="137">
        <f t="shared" si="217"/>
        <v>8439</v>
      </c>
      <c r="BK202" s="146">
        <f t="shared" si="201"/>
        <v>5235</v>
      </c>
      <c r="BL202" s="146">
        <f t="shared" si="202"/>
        <v>471727950</v>
      </c>
      <c r="BM202" s="147">
        <f t="shared" si="200"/>
        <v>0.24167859286274873</v>
      </c>
      <c r="BN202" s="147">
        <f t="shared" si="218"/>
        <v>0.62033416281549947</v>
      </c>
      <c r="BO202" s="146">
        <f t="shared" si="219"/>
        <v>90110.4011461318</v>
      </c>
      <c r="BP202" s="204"/>
    </row>
    <row r="203" spans="2:68" s="82" customFormat="1">
      <c r="B203" s="614"/>
      <c r="C203" s="645"/>
      <c r="D203" s="618"/>
      <c r="E203" s="254" t="s">
        <v>142</v>
      </c>
      <c r="F203" s="137">
        <v>3</v>
      </c>
      <c r="G203" s="146">
        <v>1</v>
      </c>
      <c r="H203" s="146">
        <v>830</v>
      </c>
      <c r="I203" s="147">
        <f t="shared" si="193"/>
        <v>2.6315789473684209E-2</v>
      </c>
      <c r="J203" s="147">
        <f t="shared" si="203"/>
        <v>0.33333333333333331</v>
      </c>
      <c r="K203" s="173">
        <f t="shared" si="204"/>
        <v>830</v>
      </c>
      <c r="L203" s="618"/>
      <c r="M203" s="254" t="s">
        <v>142</v>
      </c>
      <c r="N203" s="137">
        <v>26</v>
      </c>
      <c r="O203" s="146">
        <v>17</v>
      </c>
      <c r="P203" s="146">
        <v>2729790</v>
      </c>
      <c r="Q203" s="147">
        <f t="shared" si="194"/>
        <v>0.11643835616438356</v>
      </c>
      <c r="R203" s="147">
        <f t="shared" si="205"/>
        <v>0.65384615384615385</v>
      </c>
      <c r="S203" s="141">
        <f t="shared" si="206"/>
        <v>160575.88235294117</v>
      </c>
      <c r="T203" s="618"/>
      <c r="U203" s="254" t="s">
        <v>142</v>
      </c>
      <c r="V203" s="137">
        <v>497</v>
      </c>
      <c r="W203" s="146">
        <v>301</v>
      </c>
      <c r="X203" s="146">
        <v>27674450</v>
      </c>
      <c r="Y203" s="147">
        <f t="shared" si="195"/>
        <v>4.6066727884909703E-2</v>
      </c>
      <c r="Z203" s="147">
        <f t="shared" si="207"/>
        <v>0.60563380281690138</v>
      </c>
      <c r="AA203" s="146">
        <f t="shared" si="208"/>
        <v>91941.694352159466</v>
      </c>
      <c r="AB203" s="618"/>
      <c r="AC203" s="254" t="s">
        <v>142</v>
      </c>
      <c r="AD203" s="137">
        <v>632</v>
      </c>
      <c r="AE203" s="146">
        <v>393</v>
      </c>
      <c r="AF203" s="146">
        <v>44387920</v>
      </c>
      <c r="AG203" s="147">
        <f t="shared" si="196"/>
        <v>6.201672715796118E-2</v>
      </c>
      <c r="AH203" s="147">
        <f t="shared" si="209"/>
        <v>0.62183544303797467</v>
      </c>
      <c r="AI203" s="141">
        <f t="shared" si="210"/>
        <v>112946.36132315522</v>
      </c>
      <c r="AJ203" s="618"/>
      <c r="AK203" s="254" t="s">
        <v>142</v>
      </c>
      <c r="AL203" s="137">
        <v>688</v>
      </c>
      <c r="AM203" s="146">
        <v>403</v>
      </c>
      <c r="AN203" s="146">
        <v>41779660</v>
      </c>
      <c r="AO203" s="147">
        <f t="shared" si="197"/>
        <v>8.2345729464650588E-2</v>
      </c>
      <c r="AP203" s="147">
        <f t="shared" si="211"/>
        <v>0.58575581395348841</v>
      </c>
      <c r="AQ203" s="141">
        <f t="shared" si="212"/>
        <v>103671.6129032258</v>
      </c>
      <c r="AR203" s="618"/>
      <c r="AS203" s="254" t="s">
        <v>142</v>
      </c>
      <c r="AT203" s="137">
        <v>447</v>
      </c>
      <c r="AU203" s="146">
        <v>228</v>
      </c>
      <c r="AV203" s="146">
        <v>22377590</v>
      </c>
      <c r="AW203" s="147">
        <f t="shared" si="198"/>
        <v>8.5682074408117245E-2</v>
      </c>
      <c r="AX203" s="147">
        <f t="shared" si="213"/>
        <v>0.51006711409395977</v>
      </c>
      <c r="AY203" s="146">
        <f t="shared" si="214"/>
        <v>98147.324561403511</v>
      </c>
      <c r="AZ203" s="618"/>
      <c r="BA203" s="254" t="s">
        <v>142</v>
      </c>
      <c r="BB203" s="137">
        <v>184</v>
      </c>
      <c r="BC203" s="146">
        <v>94</v>
      </c>
      <c r="BD203" s="146">
        <v>12456880</v>
      </c>
      <c r="BE203" s="147">
        <f t="shared" si="199"/>
        <v>8.9438629876308282E-2</v>
      </c>
      <c r="BF203" s="147">
        <f t="shared" si="215"/>
        <v>0.51086956521739135</v>
      </c>
      <c r="BG203" s="173">
        <f t="shared" si="216"/>
        <v>132520</v>
      </c>
      <c r="BH203" s="618"/>
      <c r="BI203" s="254" t="s">
        <v>142</v>
      </c>
      <c r="BJ203" s="137">
        <f t="shared" si="217"/>
        <v>2477</v>
      </c>
      <c r="BK203" s="146">
        <f t="shared" si="201"/>
        <v>1437</v>
      </c>
      <c r="BL203" s="146">
        <f t="shared" si="202"/>
        <v>151407120</v>
      </c>
      <c r="BM203" s="147">
        <f t="shared" si="200"/>
        <v>6.6340427496422147E-2</v>
      </c>
      <c r="BN203" s="147">
        <f t="shared" si="218"/>
        <v>0.58013726281792488</v>
      </c>
      <c r="BO203" s="146">
        <f t="shared" si="219"/>
        <v>105363.34029227558</v>
      </c>
      <c r="BP203" s="204"/>
    </row>
    <row r="204" spans="2:68" s="82" customFormat="1">
      <c r="B204" s="614"/>
      <c r="C204" s="645"/>
      <c r="D204" s="618"/>
      <c r="E204" s="251" t="s">
        <v>135</v>
      </c>
      <c r="F204" s="139">
        <v>2</v>
      </c>
      <c r="G204" s="150">
        <v>1</v>
      </c>
      <c r="H204" s="150">
        <v>259120</v>
      </c>
      <c r="I204" s="151">
        <f t="shared" si="193"/>
        <v>2.6315789473684209E-2</v>
      </c>
      <c r="J204" s="151">
        <f t="shared" si="203"/>
        <v>0.5</v>
      </c>
      <c r="K204" s="198">
        <f t="shared" si="204"/>
        <v>259120</v>
      </c>
      <c r="L204" s="618"/>
      <c r="M204" s="251" t="s">
        <v>135</v>
      </c>
      <c r="N204" s="139">
        <v>10</v>
      </c>
      <c r="O204" s="150">
        <v>3</v>
      </c>
      <c r="P204" s="150">
        <v>481010</v>
      </c>
      <c r="Q204" s="151">
        <f t="shared" si="194"/>
        <v>2.0547945205479451E-2</v>
      </c>
      <c r="R204" s="151">
        <f t="shared" si="205"/>
        <v>0.3</v>
      </c>
      <c r="S204" s="143">
        <f t="shared" si="206"/>
        <v>160336.66666666666</v>
      </c>
      <c r="T204" s="618"/>
      <c r="U204" s="251" t="s">
        <v>135</v>
      </c>
      <c r="V204" s="139">
        <v>505</v>
      </c>
      <c r="W204" s="150">
        <v>267</v>
      </c>
      <c r="X204" s="150">
        <v>21099990</v>
      </c>
      <c r="Y204" s="151">
        <f t="shared" si="195"/>
        <v>4.0863177226813589E-2</v>
      </c>
      <c r="Z204" s="151">
        <f t="shared" si="207"/>
        <v>0.52871287128712874</v>
      </c>
      <c r="AA204" s="150">
        <f t="shared" si="208"/>
        <v>79026.179775280892</v>
      </c>
      <c r="AB204" s="618"/>
      <c r="AC204" s="251" t="s">
        <v>135</v>
      </c>
      <c r="AD204" s="139">
        <v>336</v>
      </c>
      <c r="AE204" s="150">
        <v>184</v>
      </c>
      <c r="AF204" s="150">
        <v>18244360</v>
      </c>
      <c r="AG204" s="151">
        <f t="shared" si="196"/>
        <v>2.9035821366577244E-2</v>
      </c>
      <c r="AH204" s="151">
        <f t="shared" si="209"/>
        <v>0.54761904761904767</v>
      </c>
      <c r="AI204" s="143">
        <f t="shared" si="210"/>
        <v>99154.130434782608</v>
      </c>
      <c r="AJ204" s="618"/>
      <c r="AK204" s="251" t="s">
        <v>135</v>
      </c>
      <c r="AL204" s="139">
        <v>226</v>
      </c>
      <c r="AM204" s="150">
        <v>119</v>
      </c>
      <c r="AN204" s="150">
        <v>15623190</v>
      </c>
      <c r="AO204" s="151">
        <f t="shared" si="197"/>
        <v>2.4315488353085411E-2</v>
      </c>
      <c r="AP204" s="151">
        <f t="shared" si="211"/>
        <v>0.52654867256637172</v>
      </c>
      <c r="AQ204" s="143">
        <f t="shared" si="212"/>
        <v>131287.31092436975</v>
      </c>
      <c r="AR204" s="618"/>
      <c r="AS204" s="251" t="s">
        <v>135</v>
      </c>
      <c r="AT204" s="139">
        <v>124</v>
      </c>
      <c r="AU204" s="150">
        <v>63</v>
      </c>
      <c r="AV204" s="150">
        <v>9858730</v>
      </c>
      <c r="AW204" s="151">
        <f t="shared" si="198"/>
        <v>2.367531003382187E-2</v>
      </c>
      <c r="AX204" s="151">
        <f t="shared" si="213"/>
        <v>0.50806451612903225</v>
      </c>
      <c r="AY204" s="150">
        <f t="shared" si="214"/>
        <v>156487.77777777778</v>
      </c>
      <c r="AZ204" s="618"/>
      <c r="BA204" s="251" t="s">
        <v>135</v>
      </c>
      <c r="BB204" s="139">
        <v>81</v>
      </c>
      <c r="BC204" s="150">
        <v>32</v>
      </c>
      <c r="BD204" s="150">
        <v>4142270</v>
      </c>
      <c r="BE204" s="151">
        <f t="shared" si="199"/>
        <v>3.0447193149381543E-2</v>
      </c>
      <c r="BF204" s="151">
        <f t="shared" si="215"/>
        <v>0.39506172839506171</v>
      </c>
      <c r="BG204" s="198">
        <f t="shared" si="216"/>
        <v>129445.9375</v>
      </c>
      <c r="BH204" s="618"/>
      <c r="BI204" s="251" t="s">
        <v>135</v>
      </c>
      <c r="BJ204" s="139">
        <f t="shared" si="217"/>
        <v>1284</v>
      </c>
      <c r="BK204" s="150">
        <f t="shared" si="201"/>
        <v>669</v>
      </c>
      <c r="BL204" s="150">
        <f t="shared" si="202"/>
        <v>69708670</v>
      </c>
      <c r="BM204" s="151">
        <f t="shared" si="200"/>
        <v>3.0885000692488805E-2</v>
      </c>
      <c r="BN204" s="151">
        <f t="shared" si="218"/>
        <v>0.5210280373831776</v>
      </c>
      <c r="BO204" s="150">
        <f t="shared" si="219"/>
        <v>104198.31091180867</v>
      </c>
      <c r="BP204" s="204"/>
    </row>
    <row r="205" spans="2:68" s="82" customFormat="1">
      <c r="B205" s="614">
        <v>19</v>
      </c>
      <c r="C205" s="645" t="s">
        <v>88</v>
      </c>
      <c r="D205" s="618">
        <f>BS26</f>
        <v>51</v>
      </c>
      <c r="E205" s="252" t="s">
        <v>115</v>
      </c>
      <c r="F205" s="136">
        <v>27</v>
      </c>
      <c r="G205" s="144">
        <v>14</v>
      </c>
      <c r="H205" s="144">
        <v>2231550</v>
      </c>
      <c r="I205" s="145">
        <f>IFERROR(G205/$D$205,"-")</f>
        <v>0.27450980392156865</v>
      </c>
      <c r="J205" s="145">
        <f t="shared" si="203"/>
        <v>0.51851851851851849</v>
      </c>
      <c r="K205" s="172">
        <f t="shared" si="204"/>
        <v>159396.42857142858</v>
      </c>
      <c r="L205" s="618">
        <f>BT26</f>
        <v>197</v>
      </c>
      <c r="M205" s="252" t="s">
        <v>115</v>
      </c>
      <c r="N205" s="136">
        <v>97</v>
      </c>
      <c r="O205" s="144">
        <v>52</v>
      </c>
      <c r="P205" s="144">
        <v>4435260</v>
      </c>
      <c r="Q205" s="145">
        <f>IFERROR(O205/$L$205,"-")</f>
        <v>0.26395939086294418</v>
      </c>
      <c r="R205" s="145">
        <f t="shared" si="205"/>
        <v>0.53608247422680411</v>
      </c>
      <c r="S205" s="140">
        <f t="shared" si="206"/>
        <v>85293.461538461532</v>
      </c>
      <c r="T205" s="618">
        <f>BU26</f>
        <v>4909</v>
      </c>
      <c r="U205" s="252" t="s">
        <v>115</v>
      </c>
      <c r="V205" s="136">
        <v>2286</v>
      </c>
      <c r="W205" s="144">
        <v>1172</v>
      </c>
      <c r="X205" s="144">
        <v>102599680</v>
      </c>
      <c r="Y205" s="145">
        <f>IFERROR(W205/$T$205,"-")</f>
        <v>0.23874516194744347</v>
      </c>
      <c r="Z205" s="145">
        <f t="shared" si="207"/>
        <v>0.51268591426071741</v>
      </c>
      <c r="AA205" s="144">
        <f t="shared" si="208"/>
        <v>87542.389078498294</v>
      </c>
      <c r="AB205" s="618">
        <f>BV26</f>
        <v>4424</v>
      </c>
      <c r="AC205" s="252" t="s">
        <v>115</v>
      </c>
      <c r="AD205" s="136">
        <v>2159</v>
      </c>
      <c r="AE205" s="144">
        <v>1082</v>
      </c>
      <c r="AF205" s="144">
        <v>98316350</v>
      </c>
      <c r="AG205" s="145">
        <f>IFERROR(AE205/$AB$205,"-")</f>
        <v>0.24457504520795659</v>
      </c>
      <c r="AH205" s="145">
        <f t="shared" si="209"/>
        <v>0.50115794349235754</v>
      </c>
      <c r="AI205" s="140">
        <f t="shared" si="210"/>
        <v>90865.388170055448</v>
      </c>
      <c r="AJ205" s="618">
        <f>BW26</f>
        <v>3223</v>
      </c>
      <c r="AK205" s="252" t="s">
        <v>115</v>
      </c>
      <c r="AL205" s="136">
        <v>1474</v>
      </c>
      <c r="AM205" s="144">
        <v>715</v>
      </c>
      <c r="AN205" s="144">
        <v>69186970</v>
      </c>
      <c r="AO205" s="145">
        <f>IFERROR(AM205/$AJ$205,"-")</f>
        <v>0.22184300341296928</v>
      </c>
      <c r="AP205" s="145">
        <f t="shared" si="211"/>
        <v>0.48507462686567165</v>
      </c>
      <c r="AQ205" s="140">
        <f t="shared" si="212"/>
        <v>96764.993006993012</v>
      </c>
      <c r="AR205" s="618">
        <f>BX26</f>
        <v>1652</v>
      </c>
      <c r="AS205" s="252" t="s">
        <v>115</v>
      </c>
      <c r="AT205" s="136">
        <v>635</v>
      </c>
      <c r="AU205" s="144">
        <v>317</v>
      </c>
      <c r="AV205" s="144">
        <v>32332000</v>
      </c>
      <c r="AW205" s="145">
        <f>IFERROR(AU205/$AR$205,"-")</f>
        <v>0.19188861985472155</v>
      </c>
      <c r="AX205" s="145">
        <f t="shared" si="213"/>
        <v>0.49921259842519683</v>
      </c>
      <c r="AY205" s="144">
        <f t="shared" si="214"/>
        <v>101993.69085173501</v>
      </c>
      <c r="AZ205" s="618">
        <f>BY26</f>
        <v>642</v>
      </c>
      <c r="BA205" s="252" t="s">
        <v>115</v>
      </c>
      <c r="BB205" s="136">
        <v>183</v>
      </c>
      <c r="BC205" s="144">
        <v>88</v>
      </c>
      <c r="BD205" s="144">
        <v>10424260</v>
      </c>
      <c r="BE205" s="145">
        <f>IFERROR(BC205/$AZ$205,"-")</f>
        <v>0.13707165109034267</v>
      </c>
      <c r="BF205" s="145">
        <f t="shared" si="215"/>
        <v>0.48087431693989069</v>
      </c>
      <c r="BG205" s="172">
        <f t="shared" si="216"/>
        <v>118457.5</v>
      </c>
      <c r="BH205" s="618">
        <f>BZ26</f>
        <v>15098</v>
      </c>
      <c r="BI205" s="252" t="s">
        <v>115</v>
      </c>
      <c r="BJ205" s="136">
        <f t="shared" si="217"/>
        <v>6861</v>
      </c>
      <c r="BK205" s="144">
        <f t="shared" si="201"/>
        <v>3440</v>
      </c>
      <c r="BL205" s="144">
        <f t="shared" si="202"/>
        <v>319526070</v>
      </c>
      <c r="BM205" s="145">
        <f>IFERROR(BK205/$BH$205,"-")</f>
        <v>0.2278447476486952</v>
      </c>
      <c r="BN205" s="145">
        <f t="shared" si="218"/>
        <v>0.50138463780789977</v>
      </c>
      <c r="BO205" s="144">
        <f t="shared" si="219"/>
        <v>92885.485465116275</v>
      </c>
      <c r="BP205" s="204"/>
    </row>
    <row r="206" spans="2:68" s="82" customFormat="1">
      <c r="B206" s="614"/>
      <c r="C206" s="645"/>
      <c r="D206" s="618"/>
      <c r="E206" s="253" t="s">
        <v>154</v>
      </c>
      <c r="F206" s="137">
        <v>18</v>
      </c>
      <c r="G206" s="146">
        <v>11</v>
      </c>
      <c r="H206" s="146">
        <v>1344930</v>
      </c>
      <c r="I206" s="147">
        <f t="shared" ref="I206:I215" si="220">IFERROR(G206/$D$205,"-")</f>
        <v>0.21568627450980393</v>
      </c>
      <c r="J206" s="147">
        <f t="shared" si="203"/>
        <v>0.61111111111111116</v>
      </c>
      <c r="K206" s="173">
        <f t="shared" si="204"/>
        <v>122266.36363636363</v>
      </c>
      <c r="L206" s="618"/>
      <c r="M206" s="253" t="s">
        <v>154</v>
      </c>
      <c r="N206" s="137">
        <v>67</v>
      </c>
      <c r="O206" s="146">
        <v>36</v>
      </c>
      <c r="P206" s="146">
        <v>2855290</v>
      </c>
      <c r="Q206" s="147">
        <f t="shared" ref="Q206:Q215" si="221">IFERROR(O206/$L$205,"-")</f>
        <v>0.18274111675126903</v>
      </c>
      <c r="R206" s="147">
        <f t="shared" si="205"/>
        <v>0.53731343283582089</v>
      </c>
      <c r="S206" s="141">
        <f t="shared" si="206"/>
        <v>79313.611111111109</v>
      </c>
      <c r="T206" s="618"/>
      <c r="U206" s="253" t="s">
        <v>154</v>
      </c>
      <c r="V206" s="137">
        <v>1998</v>
      </c>
      <c r="W206" s="146">
        <v>1025</v>
      </c>
      <c r="X206" s="146">
        <v>84265990</v>
      </c>
      <c r="Y206" s="147">
        <f t="shared" ref="Y206:Y215" si="222">IFERROR(W206/$T$205,"-")</f>
        <v>0.20880016296598086</v>
      </c>
      <c r="Z206" s="147">
        <f t="shared" si="207"/>
        <v>0.51301301301301305</v>
      </c>
      <c r="AA206" s="146">
        <f t="shared" si="208"/>
        <v>82210.721951219515</v>
      </c>
      <c r="AB206" s="618"/>
      <c r="AC206" s="253" t="s">
        <v>154</v>
      </c>
      <c r="AD206" s="137">
        <v>1880</v>
      </c>
      <c r="AE206" s="146">
        <v>981</v>
      </c>
      <c r="AF206" s="146">
        <v>89176610</v>
      </c>
      <c r="AG206" s="147">
        <f t="shared" ref="AG206:AG215" si="223">IFERROR(AE206/$AB$205,"-")</f>
        <v>0.22174502712477395</v>
      </c>
      <c r="AH206" s="147">
        <f t="shared" si="209"/>
        <v>0.52180851063829792</v>
      </c>
      <c r="AI206" s="141">
        <f t="shared" si="210"/>
        <v>90903.781855249748</v>
      </c>
      <c r="AJ206" s="618"/>
      <c r="AK206" s="253" t="s">
        <v>154</v>
      </c>
      <c r="AL206" s="137">
        <v>1199</v>
      </c>
      <c r="AM206" s="146">
        <v>582</v>
      </c>
      <c r="AN206" s="146">
        <v>55572740</v>
      </c>
      <c r="AO206" s="147">
        <f t="shared" ref="AO206:AO215" si="224">IFERROR(AM206/$AJ$205,"-")</f>
        <v>0.18057710207880856</v>
      </c>
      <c r="AP206" s="147">
        <f t="shared" si="211"/>
        <v>0.4854045037531276</v>
      </c>
      <c r="AQ206" s="141">
        <f t="shared" si="212"/>
        <v>95485.807560137458</v>
      </c>
      <c r="AR206" s="618"/>
      <c r="AS206" s="253" t="s">
        <v>154</v>
      </c>
      <c r="AT206" s="137">
        <v>475</v>
      </c>
      <c r="AU206" s="146">
        <v>202</v>
      </c>
      <c r="AV206" s="146">
        <v>20462980</v>
      </c>
      <c r="AW206" s="147">
        <f t="shared" ref="AW206:AW215" si="225">IFERROR(AU206/$AR$205,"-")</f>
        <v>0.12227602905569007</v>
      </c>
      <c r="AX206" s="147">
        <f t="shared" si="213"/>
        <v>0.42526315789473684</v>
      </c>
      <c r="AY206" s="146">
        <f t="shared" si="214"/>
        <v>101301.88118811882</v>
      </c>
      <c r="AZ206" s="618"/>
      <c r="BA206" s="253" t="s">
        <v>154</v>
      </c>
      <c r="BB206" s="137">
        <v>105</v>
      </c>
      <c r="BC206" s="146">
        <v>50</v>
      </c>
      <c r="BD206" s="146">
        <v>5672250</v>
      </c>
      <c r="BE206" s="147">
        <f t="shared" ref="BE206:BE215" si="226">IFERROR(BC206/$AZ$205,"-")</f>
        <v>7.7881619937694699E-2</v>
      </c>
      <c r="BF206" s="147">
        <f t="shared" si="215"/>
        <v>0.47619047619047616</v>
      </c>
      <c r="BG206" s="173">
        <f t="shared" si="216"/>
        <v>113445</v>
      </c>
      <c r="BH206" s="618"/>
      <c r="BI206" s="253" t="s">
        <v>154</v>
      </c>
      <c r="BJ206" s="137">
        <f t="shared" si="217"/>
        <v>5742</v>
      </c>
      <c r="BK206" s="146">
        <f t="shared" si="201"/>
        <v>2887</v>
      </c>
      <c r="BL206" s="146">
        <f t="shared" si="202"/>
        <v>259350790</v>
      </c>
      <c r="BM206" s="147">
        <f t="shared" ref="BM206:BM215" si="227">IFERROR(BK206/$BH$205,"-")</f>
        <v>0.19121737978540204</v>
      </c>
      <c r="BN206" s="147">
        <f t="shared" si="218"/>
        <v>0.50278648554510619</v>
      </c>
      <c r="BO206" s="146">
        <f t="shared" si="219"/>
        <v>89834.011084170415</v>
      </c>
      <c r="BP206" s="204"/>
    </row>
    <row r="207" spans="2:68" s="82" customFormat="1">
      <c r="B207" s="614"/>
      <c r="C207" s="645"/>
      <c r="D207" s="618"/>
      <c r="E207" s="254" t="s">
        <v>114</v>
      </c>
      <c r="F207" s="137">
        <v>31</v>
      </c>
      <c r="G207" s="146">
        <v>17</v>
      </c>
      <c r="H207" s="146">
        <v>1542540</v>
      </c>
      <c r="I207" s="147">
        <f t="shared" si="220"/>
        <v>0.33333333333333331</v>
      </c>
      <c r="J207" s="147">
        <f t="shared" si="203"/>
        <v>0.54838709677419351</v>
      </c>
      <c r="K207" s="173">
        <f t="shared" si="204"/>
        <v>90737.647058823524</v>
      </c>
      <c r="L207" s="618"/>
      <c r="M207" s="254" t="s">
        <v>114</v>
      </c>
      <c r="N207" s="137">
        <v>112</v>
      </c>
      <c r="O207" s="146">
        <v>63</v>
      </c>
      <c r="P207" s="146">
        <v>5072340</v>
      </c>
      <c r="Q207" s="147">
        <f t="shared" si="221"/>
        <v>0.31979695431472083</v>
      </c>
      <c r="R207" s="147">
        <f t="shared" si="205"/>
        <v>0.5625</v>
      </c>
      <c r="S207" s="141">
        <f t="shared" si="206"/>
        <v>80513.333333333328</v>
      </c>
      <c r="T207" s="618"/>
      <c r="U207" s="254" t="s">
        <v>114</v>
      </c>
      <c r="V207" s="137">
        <v>2926</v>
      </c>
      <c r="W207" s="146">
        <v>1414</v>
      </c>
      <c r="X207" s="146">
        <v>123629870</v>
      </c>
      <c r="Y207" s="147">
        <f t="shared" si="222"/>
        <v>0.2880423711550214</v>
      </c>
      <c r="Z207" s="147">
        <f t="shared" si="207"/>
        <v>0.48325358851674644</v>
      </c>
      <c r="AA207" s="146">
        <f t="shared" si="208"/>
        <v>87432.722772277222</v>
      </c>
      <c r="AB207" s="618"/>
      <c r="AC207" s="254" t="s">
        <v>114</v>
      </c>
      <c r="AD207" s="137">
        <v>2850</v>
      </c>
      <c r="AE207" s="146">
        <v>1400</v>
      </c>
      <c r="AF207" s="146">
        <v>130616740</v>
      </c>
      <c r="AG207" s="147">
        <f t="shared" si="223"/>
        <v>0.31645569620253167</v>
      </c>
      <c r="AH207" s="147">
        <f t="shared" si="209"/>
        <v>0.49122807017543857</v>
      </c>
      <c r="AI207" s="141">
        <f t="shared" si="210"/>
        <v>93297.671428571426</v>
      </c>
      <c r="AJ207" s="618"/>
      <c r="AK207" s="254" t="s">
        <v>114</v>
      </c>
      <c r="AL207" s="137">
        <v>2040</v>
      </c>
      <c r="AM207" s="146">
        <v>978</v>
      </c>
      <c r="AN207" s="146">
        <v>94643870</v>
      </c>
      <c r="AO207" s="147">
        <f t="shared" si="224"/>
        <v>0.30344399627676077</v>
      </c>
      <c r="AP207" s="147">
        <f t="shared" si="211"/>
        <v>0.47941176470588237</v>
      </c>
      <c r="AQ207" s="141">
        <f t="shared" si="212"/>
        <v>96772.873210633945</v>
      </c>
      <c r="AR207" s="618"/>
      <c r="AS207" s="254" t="s">
        <v>114</v>
      </c>
      <c r="AT207" s="137">
        <v>975</v>
      </c>
      <c r="AU207" s="146">
        <v>447</v>
      </c>
      <c r="AV207" s="146">
        <v>49971400</v>
      </c>
      <c r="AW207" s="147">
        <f t="shared" si="225"/>
        <v>0.27058111380145278</v>
      </c>
      <c r="AX207" s="147">
        <f t="shared" si="213"/>
        <v>0.45846153846153848</v>
      </c>
      <c r="AY207" s="146">
        <f t="shared" si="214"/>
        <v>111792.84116331096</v>
      </c>
      <c r="AZ207" s="618"/>
      <c r="BA207" s="254" t="s">
        <v>114</v>
      </c>
      <c r="BB207" s="137">
        <v>314</v>
      </c>
      <c r="BC207" s="146">
        <v>148</v>
      </c>
      <c r="BD207" s="146">
        <v>16695670</v>
      </c>
      <c r="BE207" s="147">
        <f t="shared" si="226"/>
        <v>0.23052959501557632</v>
      </c>
      <c r="BF207" s="147">
        <f t="shared" si="215"/>
        <v>0.4713375796178344</v>
      </c>
      <c r="BG207" s="173">
        <f t="shared" si="216"/>
        <v>112808.58108108108</v>
      </c>
      <c r="BH207" s="618"/>
      <c r="BI207" s="254" t="s">
        <v>114</v>
      </c>
      <c r="BJ207" s="137">
        <f t="shared" si="217"/>
        <v>9248</v>
      </c>
      <c r="BK207" s="146">
        <f t="shared" si="201"/>
        <v>4467</v>
      </c>
      <c r="BL207" s="146">
        <f t="shared" si="202"/>
        <v>422172430</v>
      </c>
      <c r="BM207" s="147">
        <f t="shared" si="227"/>
        <v>0.29586700225195389</v>
      </c>
      <c r="BN207" s="147">
        <f t="shared" si="218"/>
        <v>0.48302335640138411</v>
      </c>
      <c r="BO207" s="146">
        <f t="shared" si="219"/>
        <v>94509.162749048584</v>
      </c>
      <c r="BP207" s="204"/>
    </row>
    <row r="208" spans="2:68" s="82" customFormat="1">
      <c r="B208" s="614"/>
      <c r="C208" s="645"/>
      <c r="D208" s="618"/>
      <c r="E208" s="254" t="s">
        <v>123</v>
      </c>
      <c r="F208" s="137">
        <v>15</v>
      </c>
      <c r="G208" s="146">
        <v>13</v>
      </c>
      <c r="H208" s="146">
        <v>1451400</v>
      </c>
      <c r="I208" s="147">
        <f t="shared" si="220"/>
        <v>0.25490196078431371</v>
      </c>
      <c r="J208" s="147">
        <f t="shared" si="203"/>
        <v>0.8666666666666667</v>
      </c>
      <c r="K208" s="173">
        <f t="shared" si="204"/>
        <v>111646.15384615384</v>
      </c>
      <c r="L208" s="618"/>
      <c r="M208" s="254" t="s">
        <v>123</v>
      </c>
      <c r="N208" s="137">
        <v>55</v>
      </c>
      <c r="O208" s="146">
        <v>30</v>
      </c>
      <c r="P208" s="146">
        <v>2738350</v>
      </c>
      <c r="Q208" s="147">
        <f t="shared" si="221"/>
        <v>0.15228426395939088</v>
      </c>
      <c r="R208" s="147">
        <f t="shared" si="205"/>
        <v>0.54545454545454541</v>
      </c>
      <c r="S208" s="141">
        <f t="shared" si="206"/>
        <v>91278.333333333328</v>
      </c>
      <c r="T208" s="618"/>
      <c r="U208" s="254" t="s">
        <v>123</v>
      </c>
      <c r="V208" s="137">
        <v>913</v>
      </c>
      <c r="W208" s="146">
        <v>480</v>
      </c>
      <c r="X208" s="146">
        <v>44191150</v>
      </c>
      <c r="Y208" s="147">
        <f t="shared" si="222"/>
        <v>9.7779588510898352E-2</v>
      </c>
      <c r="Z208" s="147">
        <f t="shared" si="207"/>
        <v>0.52573932092004383</v>
      </c>
      <c r="AA208" s="146">
        <f t="shared" si="208"/>
        <v>92064.895833333328</v>
      </c>
      <c r="AB208" s="618"/>
      <c r="AC208" s="254" t="s">
        <v>123</v>
      </c>
      <c r="AD208" s="137">
        <v>1033</v>
      </c>
      <c r="AE208" s="146">
        <v>541</v>
      </c>
      <c r="AF208" s="146">
        <v>51449910</v>
      </c>
      <c r="AG208" s="147">
        <f t="shared" si="223"/>
        <v>0.12228752260397829</v>
      </c>
      <c r="AH208" s="147">
        <f t="shared" si="209"/>
        <v>0.52371732817037753</v>
      </c>
      <c r="AI208" s="141">
        <f t="shared" si="210"/>
        <v>95101.49722735674</v>
      </c>
      <c r="AJ208" s="618"/>
      <c r="AK208" s="254" t="s">
        <v>123</v>
      </c>
      <c r="AL208" s="137">
        <v>800</v>
      </c>
      <c r="AM208" s="146">
        <v>395</v>
      </c>
      <c r="AN208" s="146">
        <v>36728370</v>
      </c>
      <c r="AO208" s="147">
        <f t="shared" si="224"/>
        <v>0.1225566242631089</v>
      </c>
      <c r="AP208" s="147">
        <f t="shared" si="211"/>
        <v>0.49375000000000002</v>
      </c>
      <c r="AQ208" s="141">
        <f t="shared" si="212"/>
        <v>92983.215189873416</v>
      </c>
      <c r="AR208" s="618"/>
      <c r="AS208" s="254" t="s">
        <v>123</v>
      </c>
      <c r="AT208" s="137">
        <v>397</v>
      </c>
      <c r="AU208" s="146">
        <v>191</v>
      </c>
      <c r="AV208" s="146">
        <v>19927440</v>
      </c>
      <c r="AW208" s="147">
        <f t="shared" si="225"/>
        <v>0.11561743341404358</v>
      </c>
      <c r="AX208" s="147">
        <f t="shared" si="213"/>
        <v>0.48110831234256929</v>
      </c>
      <c r="AY208" s="146">
        <f t="shared" si="214"/>
        <v>104332.14659685864</v>
      </c>
      <c r="AZ208" s="618"/>
      <c r="BA208" s="254" t="s">
        <v>123</v>
      </c>
      <c r="BB208" s="137">
        <v>138</v>
      </c>
      <c r="BC208" s="146">
        <v>68</v>
      </c>
      <c r="BD208" s="146">
        <v>6982530</v>
      </c>
      <c r="BE208" s="147">
        <f t="shared" si="226"/>
        <v>0.1059190031152648</v>
      </c>
      <c r="BF208" s="147">
        <f t="shared" si="215"/>
        <v>0.49275362318840582</v>
      </c>
      <c r="BG208" s="173">
        <f t="shared" si="216"/>
        <v>102684.26470588235</v>
      </c>
      <c r="BH208" s="618"/>
      <c r="BI208" s="254" t="s">
        <v>123</v>
      </c>
      <c r="BJ208" s="137">
        <f t="shared" si="217"/>
        <v>3351</v>
      </c>
      <c r="BK208" s="146">
        <f t="shared" si="201"/>
        <v>1718</v>
      </c>
      <c r="BL208" s="146">
        <f t="shared" si="202"/>
        <v>163469150</v>
      </c>
      <c r="BM208" s="147">
        <f t="shared" si="227"/>
        <v>0.11378990594780766</v>
      </c>
      <c r="BN208" s="147">
        <f t="shared" si="218"/>
        <v>0.51268278125932554</v>
      </c>
      <c r="BO208" s="146">
        <f t="shared" si="219"/>
        <v>95150.844004656581</v>
      </c>
      <c r="BP208" s="204"/>
    </row>
    <row r="209" spans="2:68" s="82" customFormat="1">
      <c r="B209" s="614"/>
      <c r="C209" s="645"/>
      <c r="D209" s="618"/>
      <c r="E209" s="254" t="s">
        <v>137</v>
      </c>
      <c r="F209" s="137">
        <v>15</v>
      </c>
      <c r="G209" s="146">
        <v>9</v>
      </c>
      <c r="H209" s="146">
        <v>1714290</v>
      </c>
      <c r="I209" s="147">
        <f t="shared" si="220"/>
        <v>0.17647058823529413</v>
      </c>
      <c r="J209" s="147">
        <f t="shared" si="203"/>
        <v>0.6</v>
      </c>
      <c r="K209" s="173">
        <f t="shared" si="204"/>
        <v>190476.66666666666</v>
      </c>
      <c r="L209" s="618"/>
      <c r="M209" s="254" t="s">
        <v>137</v>
      </c>
      <c r="N209" s="137">
        <v>58</v>
      </c>
      <c r="O209" s="146">
        <v>27</v>
      </c>
      <c r="P209" s="146">
        <v>2423130</v>
      </c>
      <c r="Q209" s="147">
        <f t="shared" si="221"/>
        <v>0.13705583756345177</v>
      </c>
      <c r="R209" s="147">
        <f t="shared" si="205"/>
        <v>0.46551724137931033</v>
      </c>
      <c r="S209" s="141">
        <f t="shared" si="206"/>
        <v>89745.555555555562</v>
      </c>
      <c r="T209" s="618"/>
      <c r="U209" s="254" t="s">
        <v>137</v>
      </c>
      <c r="V209" s="137">
        <v>1005</v>
      </c>
      <c r="W209" s="146">
        <v>519</v>
      </c>
      <c r="X209" s="146">
        <v>45260620</v>
      </c>
      <c r="Y209" s="147">
        <f t="shared" si="222"/>
        <v>0.10572418007740884</v>
      </c>
      <c r="Z209" s="147">
        <f t="shared" si="207"/>
        <v>0.5164179104477612</v>
      </c>
      <c r="AA209" s="146">
        <f t="shared" si="208"/>
        <v>87207.360308285162</v>
      </c>
      <c r="AB209" s="618"/>
      <c r="AC209" s="254" t="s">
        <v>137</v>
      </c>
      <c r="AD209" s="137">
        <v>1166</v>
      </c>
      <c r="AE209" s="146">
        <v>595</v>
      </c>
      <c r="AF209" s="146">
        <v>57504270</v>
      </c>
      <c r="AG209" s="147">
        <f t="shared" si="223"/>
        <v>0.13449367088607594</v>
      </c>
      <c r="AH209" s="147">
        <f t="shared" si="209"/>
        <v>0.51029159519725553</v>
      </c>
      <c r="AI209" s="141">
        <f t="shared" si="210"/>
        <v>96645.831932773115</v>
      </c>
      <c r="AJ209" s="618"/>
      <c r="AK209" s="254" t="s">
        <v>137</v>
      </c>
      <c r="AL209" s="137">
        <v>872</v>
      </c>
      <c r="AM209" s="146">
        <v>453</v>
      </c>
      <c r="AN209" s="146">
        <v>45327190</v>
      </c>
      <c r="AO209" s="147">
        <f t="shared" si="224"/>
        <v>0.1405522804840211</v>
      </c>
      <c r="AP209" s="147">
        <f t="shared" si="211"/>
        <v>0.51949541284403666</v>
      </c>
      <c r="AQ209" s="141">
        <f t="shared" si="212"/>
        <v>100060.02207505518</v>
      </c>
      <c r="AR209" s="618"/>
      <c r="AS209" s="254" t="s">
        <v>137</v>
      </c>
      <c r="AT209" s="137">
        <v>434</v>
      </c>
      <c r="AU209" s="146">
        <v>207</v>
      </c>
      <c r="AV209" s="146">
        <v>24059400</v>
      </c>
      <c r="AW209" s="147">
        <f t="shared" si="225"/>
        <v>0.12530266343825666</v>
      </c>
      <c r="AX209" s="147">
        <f t="shared" si="213"/>
        <v>0.47695852534562211</v>
      </c>
      <c r="AY209" s="146">
        <f t="shared" si="214"/>
        <v>116228.98550724638</v>
      </c>
      <c r="AZ209" s="618"/>
      <c r="BA209" s="254" t="s">
        <v>137</v>
      </c>
      <c r="BB209" s="137">
        <v>122</v>
      </c>
      <c r="BC209" s="146">
        <v>63</v>
      </c>
      <c r="BD209" s="146">
        <v>6550770</v>
      </c>
      <c r="BE209" s="147">
        <f t="shared" si="226"/>
        <v>9.8130841121495324E-2</v>
      </c>
      <c r="BF209" s="147">
        <f t="shared" si="215"/>
        <v>0.51639344262295084</v>
      </c>
      <c r="BG209" s="173">
        <f t="shared" si="216"/>
        <v>103980.47619047618</v>
      </c>
      <c r="BH209" s="618"/>
      <c r="BI209" s="254" t="s">
        <v>137</v>
      </c>
      <c r="BJ209" s="137">
        <f t="shared" si="217"/>
        <v>3672</v>
      </c>
      <c r="BK209" s="146">
        <f t="shared" si="201"/>
        <v>1873</v>
      </c>
      <c r="BL209" s="146">
        <f t="shared" si="202"/>
        <v>182839670</v>
      </c>
      <c r="BM209" s="147">
        <f t="shared" si="227"/>
        <v>0.12405616637965293</v>
      </c>
      <c r="BN209" s="147">
        <f t="shared" si="218"/>
        <v>0.51007625272331159</v>
      </c>
      <c r="BO209" s="146">
        <f t="shared" si="219"/>
        <v>97618.617191671117</v>
      </c>
      <c r="BP209" s="204"/>
    </row>
    <row r="210" spans="2:68" s="82" customFormat="1">
      <c r="B210" s="614"/>
      <c r="C210" s="645"/>
      <c r="D210" s="618"/>
      <c r="E210" s="254" t="s">
        <v>138</v>
      </c>
      <c r="F210" s="137">
        <v>9</v>
      </c>
      <c r="G210" s="146">
        <v>6</v>
      </c>
      <c r="H210" s="146">
        <v>452030</v>
      </c>
      <c r="I210" s="147">
        <f t="shared" si="220"/>
        <v>0.11764705882352941</v>
      </c>
      <c r="J210" s="147">
        <f t="shared" si="203"/>
        <v>0.66666666666666663</v>
      </c>
      <c r="K210" s="173">
        <f t="shared" si="204"/>
        <v>75338.333333333328</v>
      </c>
      <c r="L210" s="618"/>
      <c r="M210" s="254" t="s">
        <v>138</v>
      </c>
      <c r="N210" s="137">
        <v>41</v>
      </c>
      <c r="O210" s="146">
        <v>22</v>
      </c>
      <c r="P210" s="146">
        <v>2024770</v>
      </c>
      <c r="Q210" s="147">
        <f t="shared" si="221"/>
        <v>0.1116751269035533</v>
      </c>
      <c r="R210" s="147">
        <f t="shared" si="205"/>
        <v>0.53658536585365857</v>
      </c>
      <c r="S210" s="141">
        <f t="shared" si="206"/>
        <v>92035</v>
      </c>
      <c r="T210" s="618"/>
      <c r="U210" s="254" t="s">
        <v>138</v>
      </c>
      <c r="V210" s="137">
        <v>609</v>
      </c>
      <c r="W210" s="146">
        <v>350</v>
      </c>
      <c r="X210" s="146">
        <v>29842820</v>
      </c>
      <c r="Y210" s="147">
        <f t="shared" si="222"/>
        <v>7.129761662253005E-2</v>
      </c>
      <c r="Z210" s="147">
        <f t="shared" si="207"/>
        <v>0.57471264367816088</v>
      </c>
      <c r="AA210" s="146">
        <f t="shared" si="208"/>
        <v>85265.2</v>
      </c>
      <c r="AB210" s="618"/>
      <c r="AC210" s="254" t="s">
        <v>138</v>
      </c>
      <c r="AD210" s="137">
        <v>656</v>
      </c>
      <c r="AE210" s="146">
        <v>364</v>
      </c>
      <c r="AF210" s="146">
        <v>32367590</v>
      </c>
      <c r="AG210" s="147">
        <f t="shared" si="223"/>
        <v>8.2278481012658222E-2</v>
      </c>
      <c r="AH210" s="147">
        <f t="shared" si="209"/>
        <v>0.55487804878048785</v>
      </c>
      <c r="AI210" s="141">
        <f t="shared" si="210"/>
        <v>88921.950549450543</v>
      </c>
      <c r="AJ210" s="618"/>
      <c r="AK210" s="254" t="s">
        <v>138</v>
      </c>
      <c r="AL210" s="137">
        <v>449</v>
      </c>
      <c r="AM210" s="146">
        <v>216</v>
      </c>
      <c r="AN210" s="146">
        <v>20055100</v>
      </c>
      <c r="AO210" s="147">
        <f t="shared" si="224"/>
        <v>6.701830592615575E-2</v>
      </c>
      <c r="AP210" s="147">
        <f t="shared" si="211"/>
        <v>0.48106904231625836</v>
      </c>
      <c r="AQ210" s="141">
        <f t="shared" si="212"/>
        <v>92847.685185185182</v>
      </c>
      <c r="AR210" s="618"/>
      <c r="AS210" s="254" t="s">
        <v>138</v>
      </c>
      <c r="AT210" s="137">
        <v>155</v>
      </c>
      <c r="AU210" s="146">
        <v>70</v>
      </c>
      <c r="AV210" s="146">
        <v>8179530</v>
      </c>
      <c r="AW210" s="147">
        <f t="shared" si="225"/>
        <v>4.2372881355932202E-2</v>
      </c>
      <c r="AX210" s="147">
        <f t="shared" si="213"/>
        <v>0.45161290322580644</v>
      </c>
      <c r="AY210" s="146">
        <f t="shared" si="214"/>
        <v>116850.42857142857</v>
      </c>
      <c r="AZ210" s="618"/>
      <c r="BA210" s="254" t="s">
        <v>138</v>
      </c>
      <c r="BB210" s="137">
        <v>35</v>
      </c>
      <c r="BC210" s="146">
        <v>16</v>
      </c>
      <c r="BD210" s="146">
        <v>2309920</v>
      </c>
      <c r="BE210" s="147">
        <f t="shared" si="226"/>
        <v>2.4922118380062305E-2</v>
      </c>
      <c r="BF210" s="147">
        <f t="shared" si="215"/>
        <v>0.45714285714285713</v>
      </c>
      <c r="BG210" s="173">
        <f t="shared" si="216"/>
        <v>144370</v>
      </c>
      <c r="BH210" s="618"/>
      <c r="BI210" s="254" t="s">
        <v>138</v>
      </c>
      <c r="BJ210" s="137">
        <f t="shared" si="217"/>
        <v>1954</v>
      </c>
      <c r="BK210" s="146">
        <f t="shared" si="201"/>
        <v>1044</v>
      </c>
      <c r="BL210" s="146">
        <f t="shared" si="202"/>
        <v>95231760</v>
      </c>
      <c r="BM210" s="147">
        <f t="shared" si="227"/>
        <v>6.9148231553848194E-2</v>
      </c>
      <c r="BN210" s="147">
        <f t="shared" si="218"/>
        <v>0.53428863868986698</v>
      </c>
      <c r="BO210" s="146">
        <f t="shared" si="219"/>
        <v>91218.160919540227</v>
      </c>
      <c r="BP210" s="204"/>
    </row>
    <row r="211" spans="2:68" s="82" customFormat="1">
      <c r="B211" s="614"/>
      <c r="C211" s="645"/>
      <c r="D211" s="618"/>
      <c r="E211" s="254" t="s">
        <v>139</v>
      </c>
      <c r="F211" s="137">
        <v>10</v>
      </c>
      <c r="G211" s="146">
        <v>5</v>
      </c>
      <c r="H211" s="146">
        <v>218190</v>
      </c>
      <c r="I211" s="147">
        <f t="shared" si="220"/>
        <v>9.8039215686274508E-2</v>
      </c>
      <c r="J211" s="147">
        <f t="shared" si="203"/>
        <v>0.5</v>
      </c>
      <c r="K211" s="173">
        <f t="shared" si="204"/>
        <v>43638</v>
      </c>
      <c r="L211" s="618"/>
      <c r="M211" s="254" t="s">
        <v>139</v>
      </c>
      <c r="N211" s="137">
        <v>35</v>
      </c>
      <c r="O211" s="146">
        <v>18</v>
      </c>
      <c r="P211" s="146">
        <v>1769100</v>
      </c>
      <c r="Q211" s="147">
        <f t="shared" si="221"/>
        <v>9.1370558375634514E-2</v>
      </c>
      <c r="R211" s="147">
        <f t="shared" si="205"/>
        <v>0.51428571428571423</v>
      </c>
      <c r="S211" s="141">
        <f t="shared" si="206"/>
        <v>98283.333333333328</v>
      </c>
      <c r="T211" s="618"/>
      <c r="U211" s="254" t="s">
        <v>139</v>
      </c>
      <c r="V211" s="137">
        <v>360</v>
      </c>
      <c r="W211" s="146">
        <v>179</v>
      </c>
      <c r="X211" s="146">
        <v>16580480</v>
      </c>
      <c r="Y211" s="147">
        <f t="shared" si="222"/>
        <v>3.6463638215522509E-2</v>
      </c>
      <c r="Z211" s="147">
        <f t="shared" si="207"/>
        <v>0.49722222222222223</v>
      </c>
      <c r="AA211" s="146">
        <f t="shared" si="208"/>
        <v>92628.379888268159</v>
      </c>
      <c r="AB211" s="618"/>
      <c r="AC211" s="254" t="s">
        <v>139</v>
      </c>
      <c r="AD211" s="137">
        <v>431</v>
      </c>
      <c r="AE211" s="146">
        <v>200</v>
      </c>
      <c r="AF211" s="146">
        <v>16667330</v>
      </c>
      <c r="AG211" s="147">
        <f t="shared" si="223"/>
        <v>4.5207956600361664E-2</v>
      </c>
      <c r="AH211" s="147">
        <f t="shared" si="209"/>
        <v>0.46403712296983757</v>
      </c>
      <c r="AI211" s="141">
        <f t="shared" si="210"/>
        <v>83336.649999999994</v>
      </c>
      <c r="AJ211" s="618"/>
      <c r="AK211" s="254" t="s">
        <v>139</v>
      </c>
      <c r="AL211" s="137">
        <v>386</v>
      </c>
      <c r="AM211" s="146">
        <v>190</v>
      </c>
      <c r="AN211" s="146">
        <v>17290270</v>
      </c>
      <c r="AO211" s="147">
        <f t="shared" si="224"/>
        <v>5.8951287620229602E-2</v>
      </c>
      <c r="AP211" s="147">
        <f t="shared" si="211"/>
        <v>0.49222797927461137</v>
      </c>
      <c r="AQ211" s="141">
        <f t="shared" si="212"/>
        <v>91001.421052631573</v>
      </c>
      <c r="AR211" s="618"/>
      <c r="AS211" s="254" t="s">
        <v>139</v>
      </c>
      <c r="AT211" s="137">
        <v>213</v>
      </c>
      <c r="AU211" s="146">
        <v>97</v>
      </c>
      <c r="AV211" s="146">
        <v>9665800</v>
      </c>
      <c r="AW211" s="147">
        <f t="shared" si="225"/>
        <v>5.871670702179177E-2</v>
      </c>
      <c r="AX211" s="147">
        <f t="shared" si="213"/>
        <v>0.45539906103286387</v>
      </c>
      <c r="AY211" s="146">
        <f t="shared" si="214"/>
        <v>99647.422680412375</v>
      </c>
      <c r="AZ211" s="618"/>
      <c r="BA211" s="254" t="s">
        <v>139</v>
      </c>
      <c r="BB211" s="137">
        <v>84</v>
      </c>
      <c r="BC211" s="146">
        <v>38</v>
      </c>
      <c r="BD211" s="146">
        <v>3130420</v>
      </c>
      <c r="BE211" s="147">
        <f t="shared" si="226"/>
        <v>5.9190031152647975E-2</v>
      </c>
      <c r="BF211" s="147">
        <f t="shared" si="215"/>
        <v>0.45238095238095238</v>
      </c>
      <c r="BG211" s="173">
        <f t="shared" si="216"/>
        <v>82379.473684210519</v>
      </c>
      <c r="BH211" s="618"/>
      <c r="BI211" s="254" t="s">
        <v>139</v>
      </c>
      <c r="BJ211" s="137">
        <f t="shared" si="217"/>
        <v>1519</v>
      </c>
      <c r="BK211" s="146">
        <f t="shared" si="201"/>
        <v>727</v>
      </c>
      <c r="BL211" s="146">
        <f t="shared" si="202"/>
        <v>65321590</v>
      </c>
      <c r="BM211" s="147">
        <f t="shared" si="227"/>
        <v>4.8152073122267852E-2</v>
      </c>
      <c r="BN211" s="147">
        <f t="shared" si="218"/>
        <v>0.47860434496379195</v>
      </c>
      <c r="BO211" s="146">
        <f t="shared" si="219"/>
        <v>89850.880330123793</v>
      </c>
      <c r="BP211" s="204"/>
    </row>
    <row r="212" spans="2:68" s="82" customFormat="1">
      <c r="B212" s="614"/>
      <c r="C212" s="645"/>
      <c r="D212" s="618"/>
      <c r="E212" s="254" t="s">
        <v>140</v>
      </c>
      <c r="F212" s="137">
        <v>6</v>
      </c>
      <c r="G212" s="146">
        <v>3</v>
      </c>
      <c r="H212" s="146">
        <v>620370</v>
      </c>
      <c r="I212" s="147">
        <f t="shared" si="220"/>
        <v>5.8823529411764705E-2</v>
      </c>
      <c r="J212" s="147">
        <f t="shared" si="203"/>
        <v>0.5</v>
      </c>
      <c r="K212" s="173">
        <f t="shared" si="204"/>
        <v>206790</v>
      </c>
      <c r="L212" s="618"/>
      <c r="M212" s="254" t="s">
        <v>140</v>
      </c>
      <c r="N212" s="137">
        <v>22</v>
      </c>
      <c r="O212" s="146">
        <v>10</v>
      </c>
      <c r="P212" s="146">
        <v>484440</v>
      </c>
      <c r="Q212" s="147">
        <f t="shared" si="221"/>
        <v>5.0761421319796954E-2</v>
      </c>
      <c r="R212" s="147">
        <f t="shared" si="205"/>
        <v>0.45454545454545453</v>
      </c>
      <c r="S212" s="141">
        <f t="shared" si="206"/>
        <v>48444</v>
      </c>
      <c r="T212" s="618"/>
      <c r="U212" s="254" t="s">
        <v>140</v>
      </c>
      <c r="V212" s="137">
        <v>245</v>
      </c>
      <c r="W212" s="146">
        <v>142</v>
      </c>
      <c r="X212" s="146">
        <v>11960640</v>
      </c>
      <c r="Y212" s="147">
        <f t="shared" si="222"/>
        <v>2.8926461601140763E-2</v>
      </c>
      <c r="Z212" s="147">
        <f t="shared" si="207"/>
        <v>0.57959183673469383</v>
      </c>
      <c r="AA212" s="146">
        <f t="shared" si="208"/>
        <v>84229.859154929582</v>
      </c>
      <c r="AB212" s="618"/>
      <c r="AC212" s="254" t="s">
        <v>140</v>
      </c>
      <c r="AD212" s="137">
        <v>282</v>
      </c>
      <c r="AE212" s="146">
        <v>157</v>
      </c>
      <c r="AF212" s="146">
        <v>16873610</v>
      </c>
      <c r="AG212" s="147">
        <f t="shared" si="223"/>
        <v>3.5488245931283906E-2</v>
      </c>
      <c r="AH212" s="147">
        <f t="shared" si="209"/>
        <v>0.55673758865248224</v>
      </c>
      <c r="AI212" s="141">
        <f t="shared" si="210"/>
        <v>107475.22292993631</v>
      </c>
      <c r="AJ212" s="618"/>
      <c r="AK212" s="254" t="s">
        <v>140</v>
      </c>
      <c r="AL212" s="137">
        <v>208</v>
      </c>
      <c r="AM212" s="146">
        <v>125</v>
      </c>
      <c r="AN212" s="146">
        <v>13101260</v>
      </c>
      <c r="AO212" s="147">
        <f t="shared" si="224"/>
        <v>3.8783741855414208E-2</v>
      </c>
      <c r="AP212" s="147">
        <f t="shared" si="211"/>
        <v>0.60096153846153844</v>
      </c>
      <c r="AQ212" s="141">
        <f t="shared" si="212"/>
        <v>104810.08</v>
      </c>
      <c r="AR212" s="618"/>
      <c r="AS212" s="254" t="s">
        <v>140</v>
      </c>
      <c r="AT212" s="137">
        <v>118</v>
      </c>
      <c r="AU212" s="146">
        <v>70</v>
      </c>
      <c r="AV212" s="146">
        <v>8659220</v>
      </c>
      <c r="AW212" s="147">
        <f t="shared" si="225"/>
        <v>4.2372881355932202E-2</v>
      </c>
      <c r="AX212" s="147">
        <f t="shared" si="213"/>
        <v>0.59322033898305082</v>
      </c>
      <c r="AY212" s="146">
        <f t="shared" si="214"/>
        <v>123703.14285714286</v>
      </c>
      <c r="AZ212" s="618"/>
      <c r="BA212" s="254" t="s">
        <v>140</v>
      </c>
      <c r="BB212" s="137">
        <v>21</v>
      </c>
      <c r="BC212" s="146">
        <v>15</v>
      </c>
      <c r="BD212" s="146">
        <v>1850180</v>
      </c>
      <c r="BE212" s="147">
        <f t="shared" si="226"/>
        <v>2.336448598130841E-2</v>
      </c>
      <c r="BF212" s="147">
        <f t="shared" si="215"/>
        <v>0.7142857142857143</v>
      </c>
      <c r="BG212" s="173">
        <f t="shared" si="216"/>
        <v>123345.33333333333</v>
      </c>
      <c r="BH212" s="618"/>
      <c r="BI212" s="254" t="s">
        <v>140</v>
      </c>
      <c r="BJ212" s="137">
        <f t="shared" si="217"/>
        <v>902</v>
      </c>
      <c r="BK212" s="146">
        <f t="shared" si="201"/>
        <v>522</v>
      </c>
      <c r="BL212" s="146">
        <f t="shared" si="202"/>
        <v>53549720</v>
      </c>
      <c r="BM212" s="147">
        <f t="shared" si="227"/>
        <v>3.4574115776924097E-2</v>
      </c>
      <c r="BN212" s="147">
        <f t="shared" si="218"/>
        <v>0.57871396895787142</v>
      </c>
      <c r="BO212" s="146">
        <f t="shared" si="219"/>
        <v>102585.67049808429</v>
      </c>
      <c r="BP212" s="204"/>
    </row>
    <row r="213" spans="2:68" s="82" customFormat="1">
      <c r="B213" s="614"/>
      <c r="C213" s="645"/>
      <c r="D213" s="618"/>
      <c r="E213" s="254" t="s">
        <v>141</v>
      </c>
      <c r="F213" s="137">
        <v>14</v>
      </c>
      <c r="G213" s="146">
        <v>7</v>
      </c>
      <c r="H213" s="146">
        <v>815310</v>
      </c>
      <c r="I213" s="147">
        <f t="shared" si="220"/>
        <v>0.13725490196078433</v>
      </c>
      <c r="J213" s="147">
        <f t="shared" si="203"/>
        <v>0.5</v>
      </c>
      <c r="K213" s="173">
        <f t="shared" si="204"/>
        <v>116472.85714285714</v>
      </c>
      <c r="L213" s="618"/>
      <c r="M213" s="254" t="s">
        <v>141</v>
      </c>
      <c r="N213" s="137">
        <v>87</v>
      </c>
      <c r="O213" s="146">
        <v>53</v>
      </c>
      <c r="P213" s="146">
        <v>4105460</v>
      </c>
      <c r="Q213" s="147">
        <f t="shared" si="221"/>
        <v>0.26903553299492383</v>
      </c>
      <c r="R213" s="147">
        <f t="shared" si="205"/>
        <v>0.60919540229885061</v>
      </c>
      <c r="S213" s="141">
        <f t="shared" si="206"/>
        <v>77461.509433962259</v>
      </c>
      <c r="T213" s="618"/>
      <c r="U213" s="254" t="s">
        <v>141</v>
      </c>
      <c r="V213" s="137">
        <v>1699</v>
      </c>
      <c r="W213" s="146">
        <v>903</v>
      </c>
      <c r="X213" s="146">
        <v>77905090</v>
      </c>
      <c r="Y213" s="147">
        <f t="shared" si="222"/>
        <v>0.18394785088612753</v>
      </c>
      <c r="Z213" s="147">
        <f t="shared" si="207"/>
        <v>0.53148911124190701</v>
      </c>
      <c r="AA213" s="146">
        <f t="shared" si="208"/>
        <v>86273.632336655588</v>
      </c>
      <c r="AB213" s="618"/>
      <c r="AC213" s="254" t="s">
        <v>141</v>
      </c>
      <c r="AD213" s="137">
        <v>1680</v>
      </c>
      <c r="AE213" s="146">
        <v>888</v>
      </c>
      <c r="AF213" s="146">
        <v>80778390</v>
      </c>
      <c r="AG213" s="147">
        <f t="shared" si="223"/>
        <v>0.2007233273056058</v>
      </c>
      <c r="AH213" s="147">
        <f t="shared" si="209"/>
        <v>0.52857142857142858</v>
      </c>
      <c r="AI213" s="141">
        <f t="shared" si="210"/>
        <v>90966.6554054054</v>
      </c>
      <c r="AJ213" s="618"/>
      <c r="AK213" s="254" t="s">
        <v>141</v>
      </c>
      <c r="AL213" s="137">
        <v>1127</v>
      </c>
      <c r="AM213" s="146">
        <v>546</v>
      </c>
      <c r="AN213" s="146">
        <v>53165260</v>
      </c>
      <c r="AO213" s="147">
        <f t="shared" si="224"/>
        <v>0.16940738442444928</v>
      </c>
      <c r="AP213" s="147">
        <f t="shared" si="211"/>
        <v>0.48447204968944102</v>
      </c>
      <c r="AQ213" s="141">
        <f t="shared" si="212"/>
        <v>97372.271062271058</v>
      </c>
      <c r="AR213" s="618"/>
      <c r="AS213" s="254" t="s">
        <v>141</v>
      </c>
      <c r="AT213" s="137">
        <v>450</v>
      </c>
      <c r="AU213" s="146">
        <v>220</v>
      </c>
      <c r="AV213" s="146">
        <v>22047960</v>
      </c>
      <c r="AW213" s="147">
        <f t="shared" si="225"/>
        <v>0.13317191283292978</v>
      </c>
      <c r="AX213" s="147">
        <f t="shared" si="213"/>
        <v>0.48888888888888887</v>
      </c>
      <c r="AY213" s="146">
        <f t="shared" si="214"/>
        <v>100218</v>
      </c>
      <c r="AZ213" s="618"/>
      <c r="BA213" s="254" t="s">
        <v>141</v>
      </c>
      <c r="BB213" s="137">
        <v>127</v>
      </c>
      <c r="BC213" s="146">
        <v>63</v>
      </c>
      <c r="BD213" s="146">
        <v>6946370</v>
      </c>
      <c r="BE213" s="147">
        <f t="shared" si="226"/>
        <v>9.8130841121495324E-2</v>
      </c>
      <c r="BF213" s="147">
        <f t="shared" si="215"/>
        <v>0.49606299212598426</v>
      </c>
      <c r="BG213" s="173">
        <f t="shared" si="216"/>
        <v>110259.84126984127</v>
      </c>
      <c r="BH213" s="618"/>
      <c r="BI213" s="254" t="s">
        <v>141</v>
      </c>
      <c r="BJ213" s="137">
        <f t="shared" si="217"/>
        <v>5184</v>
      </c>
      <c r="BK213" s="146">
        <f t="shared" si="201"/>
        <v>2680</v>
      </c>
      <c r="BL213" s="146">
        <f t="shared" si="202"/>
        <v>245763840</v>
      </c>
      <c r="BM213" s="147">
        <f t="shared" si="227"/>
        <v>0.17750695456351834</v>
      </c>
      <c r="BN213" s="147">
        <f t="shared" si="218"/>
        <v>0.51697530864197527</v>
      </c>
      <c r="BO213" s="146">
        <f t="shared" si="219"/>
        <v>91702.925373134334</v>
      </c>
      <c r="BP213" s="204"/>
    </row>
    <row r="214" spans="2:68" s="82" customFormat="1">
      <c r="B214" s="614"/>
      <c r="C214" s="645"/>
      <c r="D214" s="618"/>
      <c r="E214" s="254" t="s">
        <v>142</v>
      </c>
      <c r="F214" s="137">
        <v>8</v>
      </c>
      <c r="G214" s="146">
        <v>5</v>
      </c>
      <c r="H214" s="146">
        <v>495990</v>
      </c>
      <c r="I214" s="147">
        <f t="shared" si="220"/>
        <v>9.8039215686274508E-2</v>
      </c>
      <c r="J214" s="147">
        <f t="shared" si="203"/>
        <v>0.625</v>
      </c>
      <c r="K214" s="173">
        <f t="shared" si="204"/>
        <v>99198</v>
      </c>
      <c r="L214" s="618"/>
      <c r="M214" s="254" t="s">
        <v>142</v>
      </c>
      <c r="N214" s="137">
        <v>22</v>
      </c>
      <c r="O214" s="146">
        <v>14</v>
      </c>
      <c r="P214" s="146">
        <v>967010</v>
      </c>
      <c r="Q214" s="147">
        <f t="shared" si="221"/>
        <v>7.1065989847715741E-2</v>
      </c>
      <c r="R214" s="147">
        <f t="shared" si="205"/>
        <v>0.63636363636363635</v>
      </c>
      <c r="S214" s="141">
        <f t="shared" si="206"/>
        <v>69072.142857142855</v>
      </c>
      <c r="T214" s="618"/>
      <c r="U214" s="254" t="s">
        <v>142</v>
      </c>
      <c r="V214" s="137">
        <v>452</v>
      </c>
      <c r="W214" s="146">
        <v>257</v>
      </c>
      <c r="X214" s="146">
        <v>22492220</v>
      </c>
      <c r="Y214" s="147">
        <f t="shared" si="222"/>
        <v>5.2352821348543493E-2</v>
      </c>
      <c r="Z214" s="147">
        <f t="shared" si="207"/>
        <v>0.56858407079646023</v>
      </c>
      <c r="AA214" s="146">
        <f t="shared" si="208"/>
        <v>87518.365758754866</v>
      </c>
      <c r="AB214" s="618"/>
      <c r="AC214" s="254" t="s">
        <v>142</v>
      </c>
      <c r="AD214" s="137">
        <v>503</v>
      </c>
      <c r="AE214" s="146">
        <v>275</v>
      </c>
      <c r="AF214" s="146">
        <v>25990080</v>
      </c>
      <c r="AG214" s="147">
        <f t="shared" si="223"/>
        <v>6.2160940325497287E-2</v>
      </c>
      <c r="AH214" s="147">
        <f t="shared" si="209"/>
        <v>0.54671968190854869</v>
      </c>
      <c r="AI214" s="141">
        <f t="shared" si="210"/>
        <v>94509.381818181821</v>
      </c>
      <c r="AJ214" s="618"/>
      <c r="AK214" s="254" t="s">
        <v>142</v>
      </c>
      <c r="AL214" s="137">
        <v>427</v>
      </c>
      <c r="AM214" s="146">
        <v>215</v>
      </c>
      <c r="AN214" s="146">
        <v>21011090</v>
      </c>
      <c r="AO214" s="147">
        <f t="shared" si="224"/>
        <v>6.6708035991312448E-2</v>
      </c>
      <c r="AP214" s="147">
        <f t="shared" si="211"/>
        <v>0.50351288056206089</v>
      </c>
      <c r="AQ214" s="141">
        <f t="shared" si="212"/>
        <v>97726</v>
      </c>
      <c r="AR214" s="618"/>
      <c r="AS214" s="254" t="s">
        <v>142</v>
      </c>
      <c r="AT214" s="137">
        <v>254</v>
      </c>
      <c r="AU214" s="146">
        <v>133</v>
      </c>
      <c r="AV214" s="146">
        <v>13136730</v>
      </c>
      <c r="AW214" s="147">
        <f t="shared" si="225"/>
        <v>8.050847457627118E-2</v>
      </c>
      <c r="AX214" s="147">
        <f t="shared" si="213"/>
        <v>0.52362204724409445</v>
      </c>
      <c r="AY214" s="146">
        <f t="shared" si="214"/>
        <v>98772.406015037588</v>
      </c>
      <c r="AZ214" s="618"/>
      <c r="BA214" s="254" t="s">
        <v>142</v>
      </c>
      <c r="BB214" s="137">
        <v>99</v>
      </c>
      <c r="BC214" s="146">
        <v>56</v>
      </c>
      <c r="BD214" s="146">
        <v>6639050</v>
      </c>
      <c r="BE214" s="147">
        <f t="shared" si="226"/>
        <v>8.7227414330218064E-2</v>
      </c>
      <c r="BF214" s="147">
        <f t="shared" si="215"/>
        <v>0.56565656565656564</v>
      </c>
      <c r="BG214" s="173">
        <f t="shared" si="216"/>
        <v>118554.46428571429</v>
      </c>
      <c r="BH214" s="618"/>
      <c r="BI214" s="254" t="s">
        <v>142</v>
      </c>
      <c r="BJ214" s="137">
        <f t="shared" si="217"/>
        <v>1765</v>
      </c>
      <c r="BK214" s="146">
        <f t="shared" si="201"/>
        <v>955</v>
      </c>
      <c r="BL214" s="146">
        <f t="shared" si="202"/>
        <v>90732170</v>
      </c>
      <c r="BM214" s="147">
        <f t="shared" si="227"/>
        <v>6.3253411047820909E-2</v>
      </c>
      <c r="BN214" s="147">
        <f t="shared" si="218"/>
        <v>0.54107648725212465</v>
      </c>
      <c r="BO214" s="146">
        <f t="shared" si="219"/>
        <v>95007.507853403135</v>
      </c>
      <c r="BP214" s="204"/>
    </row>
    <row r="215" spans="2:68" s="82" customFormat="1">
      <c r="B215" s="614"/>
      <c r="C215" s="645"/>
      <c r="D215" s="618"/>
      <c r="E215" s="251" t="s">
        <v>135</v>
      </c>
      <c r="F215" s="137">
        <v>5</v>
      </c>
      <c r="G215" s="146">
        <v>4</v>
      </c>
      <c r="H215" s="146">
        <v>546280</v>
      </c>
      <c r="I215" s="147">
        <f t="shared" si="220"/>
        <v>7.8431372549019607E-2</v>
      </c>
      <c r="J215" s="147">
        <f t="shared" si="203"/>
        <v>0.8</v>
      </c>
      <c r="K215" s="173">
        <f t="shared" si="204"/>
        <v>136570</v>
      </c>
      <c r="L215" s="618"/>
      <c r="M215" s="255" t="s">
        <v>135</v>
      </c>
      <c r="N215" s="137">
        <v>13</v>
      </c>
      <c r="O215" s="146">
        <v>5</v>
      </c>
      <c r="P215" s="146">
        <v>537740</v>
      </c>
      <c r="Q215" s="147">
        <f t="shared" si="221"/>
        <v>2.5380710659898477E-2</v>
      </c>
      <c r="R215" s="147">
        <f t="shared" si="205"/>
        <v>0.38461538461538464</v>
      </c>
      <c r="S215" s="141">
        <f t="shared" si="206"/>
        <v>107548</v>
      </c>
      <c r="T215" s="618"/>
      <c r="U215" s="255" t="s">
        <v>135</v>
      </c>
      <c r="V215" s="137">
        <v>328</v>
      </c>
      <c r="W215" s="146">
        <v>133</v>
      </c>
      <c r="X215" s="146">
        <v>8544510</v>
      </c>
      <c r="Y215" s="147">
        <f t="shared" si="222"/>
        <v>2.7093094316561418E-2</v>
      </c>
      <c r="Z215" s="147">
        <f t="shared" si="207"/>
        <v>0.40548780487804881</v>
      </c>
      <c r="AA215" s="146">
        <f t="shared" si="208"/>
        <v>64244.436090225565</v>
      </c>
      <c r="AB215" s="618"/>
      <c r="AC215" s="255" t="s">
        <v>135</v>
      </c>
      <c r="AD215" s="137">
        <v>234</v>
      </c>
      <c r="AE215" s="146">
        <v>107</v>
      </c>
      <c r="AF215" s="146">
        <v>9906340</v>
      </c>
      <c r="AG215" s="147">
        <f t="shared" si="223"/>
        <v>2.4186256781193492E-2</v>
      </c>
      <c r="AH215" s="147">
        <f t="shared" si="209"/>
        <v>0.45726495726495725</v>
      </c>
      <c r="AI215" s="141">
        <f t="shared" si="210"/>
        <v>92582.616822429904</v>
      </c>
      <c r="AJ215" s="618"/>
      <c r="AK215" s="255" t="s">
        <v>135</v>
      </c>
      <c r="AL215" s="137">
        <v>136</v>
      </c>
      <c r="AM215" s="146">
        <v>47</v>
      </c>
      <c r="AN215" s="146">
        <v>6150470</v>
      </c>
      <c r="AO215" s="147">
        <f t="shared" si="224"/>
        <v>1.4582686937635743E-2</v>
      </c>
      <c r="AP215" s="147">
        <f t="shared" si="211"/>
        <v>0.34558823529411764</v>
      </c>
      <c r="AQ215" s="141">
        <f t="shared" si="212"/>
        <v>130861.06382978724</v>
      </c>
      <c r="AR215" s="618"/>
      <c r="AS215" s="255" t="s">
        <v>135</v>
      </c>
      <c r="AT215" s="137">
        <v>87</v>
      </c>
      <c r="AU215" s="146">
        <v>35</v>
      </c>
      <c r="AV215" s="146">
        <v>5351560</v>
      </c>
      <c r="AW215" s="147">
        <f t="shared" si="225"/>
        <v>2.1186440677966101E-2</v>
      </c>
      <c r="AX215" s="147">
        <f t="shared" si="213"/>
        <v>0.40229885057471265</v>
      </c>
      <c r="AY215" s="146">
        <f t="shared" si="214"/>
        <v>152901.71428571429</v>
      </c>
      <c r="AZ215" s="618"/>
      <c r="BA215" s="255" t="s">
        <v>135</v>
      </c>
      <c r="BB215" s="137">
        <v>55</v>
      </c>
      <c r="BC215" s="146">
        <v>26</v>
      </c>
      <c r="BD215" s="146">
        <v>3302570</v>
      </c>
      <c r="BE215" s="147">
        <f t="shared" si="226"/>
        <v>4.0498442367601244E-2</v>
      </c>
      <c r="BF215" s="147">
        <f t="shared" si="215"/>
        <v>0.47272727272727272</v>
      </c>
      <c r="BG215" s="173">
        <f t="shared" si="216"/>
        <v>127021.92307692308</v>
      </c>
      <c r="BH215" s="618"/>
      <c r="BI215" s="255" t="s">
        <v>135</v>
      </c>
      <c r="BJ215" s="137">
        <f t="shared" si="217"/>
        <v>858</v>
      </c>
      <c r="BK215" s="146">
        <f t="shared" si="201"/>
        <v>357</v>
      </c>
      <c r="BL215" s="146">
        <f t="shared" si="202"/>
        <v>34339470</v>
      </c>
      <c r="BM215" s="147">
        <f t="shared" si="227"/>
        <v>2.3645515962379123E-2</v>
      </c>
      <c r="BN215" s="147">
        <f t="shared" si="218"/>
        <v>0.41608391608391609</v>
      </c>
      <c r="BO215" s="146">
        <f t="shared" si="219"/>
        <v>96188.991596638662</v>
      </c>
      <c r="BP215" s="204"/>
    </row>
    <row r="216" spans="2:68" s="82" customFormat="1">
      <c r="B216" s="614">
        <v>20</v>
      </c>
      <c r="C216" s="646" t="s">
        <v>89</v>
      </c>
      <c r="D216" s="612">
        <f>BS27</f>
        <v>45</v>
      </c>
      <c r="E216" s="252" t="s">
        <v>115</v>
      </c>
      <c r="F216" s="136">
        <v>26</v>
      </c>
      <c r="G216" s="144">
        <v>16</v>
      </c>
      <c r="H216" s="144">
        <v>1062450</v>
      </c>
      <c r="I216" s="145">
        <f>IFERROR(G216/$D$216,"-")</f>
        <v>0.35555555555555557</v>
      </c>
      <c r="J216" s="145">
        <f t="shared" si="203"/>
        <v>0.61538461538461542</v>
      </c>
      <c r="K216" s="172">
        <f t="shared" si="204"/>
        <v>66403.125</v>
      </c>
      <c r="L216" s="612">
        <f>BT27</f>
        <v>174</v>
      </c>
      <c r="M216" s="252" t="s">
        <v>115</v>
      </c>
      <c r="N216" s="136">
        <v>89</v>
      </c>
      <c r="O216" s="144">
        <v>49</v>
      </c>
      <c r="P216" s="144">
        <v>5636270</v>
      </c>
      <c r="Q216" s="145">
        <f>IFERROR(O216/$L$216,"-")</f>
        <v>0.28160919540229884</v>
      </c>
      <c r="R216" s="145">
        <f t="shared" si="205"/>
        <v>0.550561797752809</v>
      </c>
      <c r="S216" s="140">
        <f t="shared" si="206"/>
        <v>115025.91836734694</v>
      </c>
      <c r="T216" s="612">
        <f>BU27</f>
        <v>7541</v>
      </c>
      <c r="U216" s="252" t="s">
        <v>115</v>
      </c>
      <c r="V216" s="136">
        <v>3916</v>
      </c>
      <c r="W216" s="144">
        <v>2379</v>
      </c>
      <c r="X216" s="144">
        <v>178944760</v>
      </c>
      <c r="Y216" s="145">
        <f>IFERROR(W216/$T$216,"-")</f>
        <v>0.31547540114043232</v>
      </c>
      <c r="Z216" s="145">
        <f t="shared" si="207"/>
        <v>0.60750766087844743</v>
      </c>
      <c r="AA216" s="144">
        <f t="shared" si="208"/>
        <v>75218.478352248843</v>
      </c>
      <c r="AB216" s="612">
        <f>BV27</f>
        <v>6731</v>
      </c>
      <c r="AC216" s="252" t="s">
        <v>115</v>
      </c>
      <c r="AD216" s="136">
        <v>3831</v>
      </c>
      <c r="AE216" s="144">
        <v>2335</v>
      </c>
      <c r="AF216" s="144">
        <v>186267580</v>
      </c>
      <c r="AG216" s="145">
        <f>IFERROR(AE216/$AB$216,"-")</f>
        <v>0.34690239191799138</v>
      </c>
      <c r="AH216" s="145">
        <f t="shared" si="209"/>
        <v>0.60950143565648651</v>
      </c>
      <c r="AI216" s="140">
        <f t="shared" si="210"/>
        <v>79771.982869379019</v>
      </c>
      <c r="AJ216" s="612">
        <f>BW27</f>
        <v>4822</v>
      </c>
      <c r="AK216" s="252" t="s">
        <v>115</v>
      </c>
      <c r="AL216" s="136">
        <v>2633</v>
      </c>
      <c r="AM216" s="144">
        <v>1477</v>
      </c>
      <c r="AN216" s="144">
        <v>128098290</v>
      </c>
      <c r="AO216" s="145">
        <f>IFERROR(AM216/$AJ$216,"-")</f>
        <v>0.30630443799253421</v>
      </c>
      <c r="AP216" s="145">
        <f t="shared" si="211"/>
        <v>0.56095708317508541</v>
      </c>
      <c r="AQ216" s="140">
        <f t="shared" si="212"/>
        <v>86728.700067704805</v>
      </c>
      <c r="AR216" s="612">
        <f>BX27</f>
        <v>2392</v>
      </c>
      <c r="AS216" s="252" t="s">
        <v>115</v>
      </c>
      <c r="AT216" s="136">
        <v>1116</v>
      </c>
      <c r="AU216" s="144">
        <v>570</v>
      </c>
      <c r="AV216" s="144">
        <v>50425850</v>
      </c>
      <c r="AW216" s="145">
        <f>IFERROR(AU216/$AR$216,"-")</f>
        <v>0.23829431438127091</v>
      </c>
      <c r="AX216" s="145">
        <f t="shared" si="213"/>
        <v>0.510752688172043</v>
      </c>
      <c r="AY216" s="144">
        <f t="shared" si="214"/>
        <v>88466.403508771924</v>
      </c>
      <c r="AZ216" s="612">
        <f>BY27</f>
        <v>944</v>
      </c>
      <c r="BA216" s="252" t="s">
        <v>115</v>
      </c>
      <c r="BB216" s="136">
        <v>334</v>
      </c>
      <c r="BC216" s="144">
        <v>174</v>
      </c>
      <c r="BD216" s="144">
        <v>16716080</v>
      </c>
      <c r="BE216" s="145">
        <f>IFERROR(BC216/$AZ$216,"-")</f>
        <v>0.18432203389830509</v>
      </c>
      <c r="BF216" s="145">
        <f t="shared" si="215"/>
        <v>0.52095808383233533</v>
      </c>
      <c r="BG216" s="172">
        <f t="shared" si="216"/>
        <v>96069.425287356324</v>
      </c>
      <c r="BH216" s="612">
        <f>BZ27</f>
        <v>22649</v>
      </c>
      <c r="BI216" s="252" t="s">
        <v>115</v>
      </c>
      <c r="BJ216" s="136">
        <f t="shared" si="217"/>
        <v>11945</v>
      </c>
      <c r="BK216" s="144">
        <f t="shared" si="201"/>
        <v>7000</v>
      </c>
      <c r="BL216" s="144">
        <f t="shared" si="202"/>
        <v>567151280</v>
      </c>
      <c r="BM216" s="145">
        <f>IFERROR(BK216/$BH$216,"-")</f>
        <v>0.30906441785509292</v>
      </c>
      <c r="BN216" s="145">
        <f t="shared" si="218"/>
        <v>0.58601925491837592</v>
      </c>
      <c r="BO216" s="144">
        <f t="shared" si="219"/>
        <v>81021.611428571428</v>
      </c>
      <c r="BP216" s="204"/>
    </row>
    <row r="217" spans="2:68" s="82" customFormat="1">
      <c r="B217" s="614"/>
      <c r="C217" s="647"/>
      <c r="D217" s="604"/>
      <c r="E217" s="253" t="s">
        <v>154</v>
      </c>
      <c r="F217" s="137">
        <v>19</v>
      </c>
      <c r="G217" s="146">
        <v>10</v>
      </c>
      <c r="H217" s="146">
        <v>403830</v>
      </c>
      <c r="I217" s="147">
        <f t="shared" ref="I217:I226" si="228">IFERROR(G217/$D$216,"-")</f>
        <v>0.22222222222222221</v>
      </c>
      <c r="J217" s="147">
        <f t="shared" si="203"/>
        <v>0.52631578947368418</v>
      </c>
      <c r="K217" s="173">
        <f t="shared" si="204"/>
        <v>40383</v>
      </c>
      <c r="L217" s="604"/>
      <c r="M217" s="253" t="s">
        <v>154</v>
      </c>
      <c r="N217" s="137">
        <v>83</v>
      </c>
      <c r="O217" s="146">
        <v>50</v>
      </c>
      <c r="P217" s="146">
        <v>4798500</v>
      </c>
      <c r="Q217" s="147">
        <f t="shared" ref="Q217:Q226" si="229">IFERROR(O217/$L$216,"-")</f>
        <v>0.28735632183908044</v>
      </c>
      <c r="R217" s="147">
        <f t="shared" si="205"/>
        <v>0.60240963855421692</v>
      </c>
      <c r="S217" s="141">
        <f t="shared" si="206"/>
        <v>95970</v>
      </c>
      <c r="T217" s="604"/>
      <c r="U217" s="253" t="s">
        <v>154</v>
      </c>
      <c r="V217" s="137">
        <v>3512</v>
      </c>
      <c r="W217" s="146">
        <v>2178</v>
      </c>
      <c r="X217" s="146">
        <v>162548670</v>
      </c>
      <c r="Y217" s="147">
        <f t="shared" ref="Y217:Y226" si="230">IFERROR(W217/$T$216,"-")</f>
        <v>0.28882111125845378</v>
      </c>
      <c r="Z217" s="147">
        <f t="shared" si="207"/>
        <v>0.62015945330296129</v>
      </c>
      <c r="AA217" s="146">
        <f t="shared" si="208"/>
        <v>74632.079889807166</v>
      </c>
      <c r="AB217" s="604"/>
      <c r="AC217" s="253" t="s">
        <v>154</v>
      </c>
      <c r="AD217" s="137">
        <v>3270</v>
      </c>
      <c r="AE217" s="146">
        <v>1998</v>
      </c>
      <c r="AF217" s="146">
        <v>156948390</v>
      </c>
      <c r="AG217" s="147">
        <f t="shared" ref="AG217:AG226" si="231">IFERROR(AE217/$AB$216,"-")</f>
        <v>0.29683553706730054</v>
      </c>
      <c r="AH217" s="147">
        <f t="shared" si="209"/>
        <v>0.61100917431192658</v>
      </c>
      <c r="AI217" s="141">
        <f t="shared" si="210"/>
        <v>78552.747747747751</v>
      </c>
      <c r="AJ217" s="604"/>
      <c r="AK217" s="253" t="s">
        <v>154</v>
      </c>
      <c r="AL217" s="137">
        <v>2041</v>
      </c>
      <c r="AM217" s="146">
        <v>1174</v>
      </c>
      <c r="AN217" s="146">
        <v>96863130</v>
      </c>
      <c r="AO217" s="147">
        <f t="shared" ref="AO217:AO226" si="232">IFERROR(AM217/$AJ$216,"-")</f>
        <v>0.24346744089589381</v>
      </c>
      <c r="AP217" s="147">
        <f t="shared" si="211"/>
        <v>0.57520823125918663</v>
      </c>
      <c r="AQ217" s="141">
        <f t="shared" si="212"/>
        <v>82506.925042589442</v>
      </c>
      <c r="AR217" s="604"/>
      <c r="AS217" s="253" t="s">
        <v>154</v>
      </c>
      <c r="AT217" s="137">
        <v>822</v>
      </c>
      <c r="AU217" s="146">
        <v>431</v>
      </c>
      <c r="AV217" s="146">
        <v>37125980</v>
      </c>
      <c r="AW217" s="147">
        <f t="shared" ref="AW217:AW226" si="233">IFERROR(AU217/$AR$216,"-")</f>
        <v>0.18018394648829431</v>
      </c>
      <c r="AX217" s="147">
        <f t="shared" si="213"/>
        <v>0.52433090024330897</v>
      </c>
      <c r="AY217" s="146">
        <f t="shared" si="214"/>
        <v>86139.164733178652</v>
      </c>
      <c r="AZ217" s="604"/>
      <c r="BA217" s="253" t="s">
        <v>154</v>
      </c>
      <c r="BB217" s="137">
        <v>209</v>
      </c>
      <c r="BC217" s="146">
        <v>98</v>
      </c>
      <c r="BD217" s="146">
        <v>8272160</v>
      </c>
      <c r="BE217" s="147">
        <f t="shared" ref="BE217:BE226" si="234">IFERROR(BC217/$AZ$216,"-")</f>
        <v>0.1038135593220339</v>
      </c>
      <c r="BF217" s="147">
        <f t="shared" si="215"/>
        <v>0.46889952153110048</v>
      </c>
      <c r="BG217" s="173">
        <f t="shared" si="216"/>
        <v>84409.795918367352</v>
      </c>
      <c r="BH217" s="604"/>
      <c r="BI217" s="253" t="s">
        <v>154</v>
      </c>
      <c r="BJ217" s="137">
        <f t="shared" si="217"/>
        <v>9956</v>
      </c>
      <c r="BK217" s="146">
        <f t="shared" si="201"/>
        <v>5939</v>
      </c>
      <c r="BL217" s="146">
        <f t="shared" si="202"/>
        <v>466960660</v>
      </c>
      <c r="BM217" s="147">
        <f t="shared" ref="BM217:BM226" si="235">IFERROR(BK217/$BH$216,"-")</f>
        <v>0.26221908252019954</v>
      </c>
      <c r="BN217" s="147">
        <f t="shared" si="218"/>
        <v>0.59652470871836083</v>
      </c>
      <c r="BO217" s="146">
        <f t="shared" si="219"/>
        <v>78626.142448223603</v>
      </c>
      <c r="BP217" s="204"/>
    </row>
    <row r="218" spans="2:68" s="82" customFormat="1">
      <c r="B218" s="614"/>
      <c r="C218" s="647"/>
      <c r="D218" s="604"/>
      <c r="E218" s="254" t="s">
        <v>114</v>
      </c>
      <c r="F218" s="137">
        <v>26</v>
      </c>
      <c r="G218" s="146">
        <v>15</v>
      </c>
      <c r="H218" s="146">
        <v>859160</v>
      </c>
      <c r="I218" s="147">
        <f t="shared" si="228"/>
        <v>0.33333333333333331</v>
      </c>
      <c r="J218" s="147">
        <f t="shared" si="203"/>
        <v>0.57692307692307687</v>
      </c>
      <c r="K218" s="173">
        <f t="shared" si="204"/>
        <v>57277.333333333336</v>
      </c>
      <c r="L218" s="604"/>
      <c r="M218" s="254" t="s">
        <v>114</v>
      </c>
      <c r="N218" s="137">
        <v>128</v>
      </c>
      <c r="O218" s="146">
        <v>72</v>
      </c>
      <c r="P218" s="146">
        <v>7258330</v>
      </c>
      <c r="Q218" s="147">
        <f t="shared" si="229"/>
        <v>0.41379310344827586</v>
      </c>
      <c r="R218" s="147">
        <f t="shared" si="205"/>
        <v>0.5625</v>
      </c>
      <c r="S218" s="141">
        <f t="shared" si="206"/>
        <v>100810.13888888889</v>
      </c>
      <c r="T218" s="604"/>
      <c r="U218" s="254" t="s">
        <v>114</v>
      </c>
      <c r="V218" s="137">
        <v>4587</v>
      </c>
      <c r="W218" s="146">
        <v>2677</v>
      </c>
      <c r="X218" s="146">
        <v>199186810</v>
      </c>
      <c r="Y218" s="147">
        <f t="shared" si="230"/>
        <v>0.35499270653759446</v>
      </c>
      <c r="Z218" s="147">
        <f t="shared" si="207"/>
        <v>0.58360584259864834</v>
      </c>
      <c r="AA218" s="146">
        <f t="shared" si="208"/>
        <v>74406.72768023907</v>
      </c>
      <c r="AB218" s="604"/>
      <c r="AC218" s="254" t="s">
        <v>114</v>
      </c>
      <c r="AD218" s="137">
        <v>4462</v>
      </c>
      <c r="AE218" s="146">
        <v>2679</v>
      </c>
      <c r="AF218" s="146">
        <v>217722830</v>
      </c>
      <c r="AG218" s="147">
        <f t="shared" si="231"/>
        <v>0.39800921111276183</v>
      </c>
      <c r="AH218" s="147">
        <f t="shared" si="209"/>
        <v>0.60040340654415059</v>
      </c>
      <c r="AI218" s="141">
        <f t="shared" si="210"/>
        <v>81270.186636804778</v>
      </c>
      <c r="AJ218" s="604"/>
      <c r="AK218" s="254" t="s">
        <v>114</v>
      </c>
      <c r="AL218" s="137">
        <v>3267</v>
      </c>
      <c r="AM218" s="146">
        <v>1828</v>
      </c>
      <c r="AN218" s="146">
        <v>159261180</v>
      </c>
      <c r="AO218" s="147">
        <f t="shared" si="232"/>
        <v>0.37909581086686023</v>
      </c>
      <c r="AP218" s="147">
        <f t="shared" si="211"/>
        <v>0.55953474135292314</v>
      </c>
      <c r="AQ218" s="141">
        <f t="shared" si="212"/>
        <v>87123.183807439826</v>
      </c>
      <c r="AR218" s="604"/>
      <c r="AS218" s="254" t="s">
        <v>114</v>
      </c>
      <c r="AT218" s="137">
        <v>1603</v>
      </c>
      <c r="AU218" s="146">
        <v>820</v>
      </c>
      <c r="AV218" s="146">
        <v>76426140</v>
      </c>
      <c r="AW218" s="147">
        <f t="shared" si="233"/>
        <v>0.34280936454849498</v>
      </c>
      <c r="AX218" s="147">
        <f t="shared" si="213"/>
        <v>0.51154086088583905</v>
      </c>
      <c r="AY218" s="146">
        <f t="shared" si="214"/>
        <v>93202.609756097561</v>
      </c>
      <c r="AZ218" s="604"/>
      <c r="BA218" s="254" t="s">
        <v>114</v>
      </c>
      <c r="BB218" s="137">
        <v>530</v>
      </c>
      <c r="BC218" s="146">
        <v>254</v>
      </c>
      <c r="BD218" s="146">
        <v>24964380</v>
      </c>
      <c r="BE218" s="147">
        <f t="shared" si="234"/>
        <v>0.2690677966101695</v>
      </c>
      <c r="BF218" s="147">
        <f t="shared" si="215"/>
        <v>0.47924528301886793</v>
      </c>
      <c r="BG218" s="173">
        <f t="shared" si="216"/>
        <v>98284.960629921261</v>
      </c>
      <c r="BH218" s="604"/>
      <c r="BI218" s="254" t="s">
        <v>114</v>
      </c>
      <c r="BJ218" s="137">
        <f t="shared" si="217"/>
        <v>14603</v>
      </c>
      <c r="BK218" s="146">
        <f t="shared" si="201"/>
        <v>8345</v>
      </c>
      <c r="BL218" s="146">
        <f t="shared" si="202"/>
        <v>685678830</v>
      </c>
      <c r="BM218" s="147">
        <f t="shared" si="235"/>
        <v>0.36844893814296437</v>
      </c>
      <c r="BN218" s="147">
        <f t="shared" si="218"/>
        <v>0.57145791960556047</v>
      </c>
      <c r="BO218" s="146">
        <f t="shared" si="219"/>
        <v>82166.426602756139</v>
      </c>
      <c r="BP218" s="204"/>
    </row>
    <row r="219" spans="2:68" s="82" customFormat="1">
      <c r="B219" s="614"/>
      <c r="C219" s="647"/>
      <c r="D219" s="604"/>
      <c r="E219" s="254" t="s">
        <v>123</v>
      </c>
      <c r="F219" s="137">
        <v>16</v>
      </c>
      <c r="G219" s="146">
        <v>11</v>
      </c>
      <c r="H219" s="146">
        <v>646390</v>
      </c>
      <c r="I219" s="147">
        <f t="shared" si="228"/>
        <v>0.24444444444444444</v>
      </c>
      <c r="J219" s="147">
        <f t="shared" si="203"/>
        <v>0.6875</v>
      </c>
      <c r="K219" s="173">
        <f t="shared" si="204"/>
        <v>58762.727272727272</v>
      </c>
      <c r="L219" s="604"/>
      <c r="M219" s="254" t="s">
        <v>123</v>
      </c>
      <c r="N219" s="137">
        <v>54</v>
      </c>
      <c r="O219" s="146">
        <v>29</v>
      </c>
      <c r="P219" s="146">
        <v>2199630</v>
      </c>
      <c r="Q219" s="147">
        <f t="shared" si="229"/>
        <v>0.16666666666666666</v>
      </c>
      <c r="R219" s="147">
        <f t="shared" si="205"/>
        <v>0.53703703703703709</v>
      </c>
      <c r="S219" s="141">
        <f t="shared" si="206"/>
        <v>75849.31034482758</v>
      </c>
      <c r="T219" s="604"/>
      <c r="U219" s="254" t="s">
        <v>123</v>
      </c>
      <c r="V219" s="137">
        <v>1731</v>
      </c>
      <c r="W219" s="146">
        <v>1046</v>
      </c>
      <c r="X219" s="146">
        <v>80501030</v>
      </c>
      <c r="Y219" s="147">
        <f t="shared" si="230"/>
        <v>0.13870839411218672</v>
      </c>
      <c r="Z219" s="147">
        <f t="shared" si="207"/>
        <v>0.60427498555748127</v>
      </c>
      <c r="AA219" s="146">
        <f t="shared" si="208"/>
        <v>76960.831739961766</v>
      </c>
      <c r="AB219" s="604"/>
      <c r="AC219" s="254" t="s">
        <v>123</v>
      </c>
      <c r="AD219" s="137">
        <v>1909</v>
      </c>
      <c r="AE219" s="146">
        <v>1179</v>
      </c>
      <c r="AF219" s="146">
        <v>93588890</v>
      </c>
      <c r="AG219" s="147">
        <f t="shared" si="231"/>
        <v>0.17515970880998366</v>
      </c>
      <c r="AH219" s="147">
        <f t="shared" si="209"/>
        <v>0.61760083813514932</v>
      </c>
      <c r="AI219" s="141">
        <f t="shared" si="210"/>
        <v>79379.889737065314</v>
      </c>
      <c r="AJ219" s="604"/>
      <c r="AK219" s="254" t="s">
        <v>123</v>
      </c>
      <c r="AL219" s="137">
        <v>1428</v>
      </c>
      <c r="AM219" s="146">
        <v>824</v>
      </c>
      <c r="AN219" s="146">
        <v>70789720</v>
      </c>
      <c r="AO219" s="147">
        <f t="shared" si="232"/>
        <v>0.1708834508502696</v>
      </c>
      <c r="AP219" s="147">
        <f t="shared" si="211"/>
        <v>0.57703081232492992</v>
      </c>
      <c r="AQ219" s="141">
        <f t="shared" si="212"/>
        <v>85909.854368932036</v>
      </c>
      <c r="AR219" s="604"/>
      <c r="AS219" s="254" t="s">
        <v>123</v>
      </c>
      <c r="AT219" s="137">
        <v>726</v>
      </c>
      <c r="AU219" s="146">
        <v>374</v>
      </c>
      <c r="AV219" s="146">
        <v>34301440</v>
      </c>
      <c r="AW219" s="147">
        <f t="shared" si="233"/>
        <v>0.15635451505016723</v>
      </c>
      <c r="AX219" s="147">
        <f t="shared" si="213"/>
        <v>0.51515151515151514</v>
      </c>
      <c r="AY219" s="146">
        <f t="shared" si="214"/>
        <v>91715.080213903741</v>
      </c>
      <c r="AZ219" s="604"/>
      <c r="BA219" s="254" t="s">
        <v>123</v>
      </c>
      <c r="BB219" s="137">
        <v>235</v>
      </c>
      <c r="BC219" s="146">
        <v>114</v>
      </c>
      <c r="BD219" s="146">
        <v>9819870</v>
      </c>
      <c r="BE219" s="147">
        <f t="shared" si="234"/>
        <v>0.12076271186440678</v>
      </c>
      <c r="BF219" s="147">
        <f t="shared" si="215"/>
        <v>0.48510638297872338</v>
      </c>
      <c r="BG219" s="173">
        <f t="shared" si="216"/>
        <v>86139.210526315786</v>
      </c>
      <c r="BH219" s="604"/>
      <c r="BI219" s="254" t="s">
        <v>123</v>
      </c>
      <c r="BJ219" s="137">
        <f t="shared" si="217"/>
        <v>6099</v>
      </c>
      <c r="BK219" s="146">
        <f t="shared" si="201"/>
        <v>3577</v>
      </c>
      <c r="BL219" s="146">
        <f t="shared" si="202"/>
        <v>291846970</v>
      </c>
      <c r="BM219" s="147">
        <f t="shared" si="235"/>
        <v>0.1579319175239525</v>
      </c>
      <c r="BN219" s="147">
        <f t="shared" si="218"/>
        <v>0.58648958845712407</v>
      </c>
      <c r="BO219" s="146">
        <f t="shared" si="219"/>
        <v>81589.87140061504</v>
      </c>
      <c r="BP219" s="204"/>
    </row>
    <row r="220" spans="2:68" s="82" customFormat="1">
      <c r="B220" s="614"/>
      <c r="C220" s="647"/>
      <c r="D220" s="604"/>
      <c r="E220" s="254" t="s">
        <v>137</v>
      </c>
      <c r="F220" s="137">
        <v>11</v>
      </c>
      <c r="G220" s="146">
        <v>8</v>
      </c>
      <c r="H220" s="146">
        <v>508050</v>
      </c>
      <c r="I220" s="147">
        <f t="shared" si="228"/>
        <v>0.17777777777777778</v>
      </c>
      <c r="J220" s="147">
        <f t="shared" si="203"/>
        <v>0.72727272727272729</v>
      </c>
      <c r="K220" s="173">
        <f t="shared" si="204"/>
        <v>63506.25</v>
      </c>
      <c r="L220" s="604"/>
      <c r="M220" s="254" t="s">
        <v>137</v>
      </c>
      <c r="N220" s="137">
        <v>71</v>
      </c>
      <c r="O220" s="146">
        <v>42</v>
      </c>
      <c r="P220" s="146">
        <v>5438920</v>
      </c>
      <c r="Q220" s="147">
        <f t="shared" si="229"/>
        <v>0.2413793103448276</v>
      </c>
      <c r="R220" s="147">
        <f t="shared" si="205"/>
        <v>0.59154929577464788</v>
      </c>
      <c r="S220" s="141">
        <f t="shared" si="206"/>
        <v>129498.09523809524</v>
      </c>
      <c r="T220" s="604"/>
      <c r="U220" s="254" t="s">
        <v>137</v>
      </c>
      <c r="V220" s="137">
        <v>1627</v>
      </c>
      <c r="W220" s="146">
        <v>981</v>
      </c>
      <c r="X220" s="146">
        <v>82659530</v>
      </c>
      <c r="Y220" s="147">
        <f t="shared" si="230"/>
        <v>0.13008884763293993</v>
      </c>
      <c r="Z220" s="147">
        <f t="shared" si="207"/>
        <v>0.60295021511985247</v>
      </c>
      <c r="AA220" s="146">
        <f t="shared" si="208"/>
        <v>84260.47910295616</v>
      </c>
      <c r="AB220" s="604"/>
      <c r="AC220" s="254" t="s">
        <v>137</v>
      </c>
      <c r="AD220" s="137">
        <v>1786</v>
      </c>
      <c r="AE220" s="146">
        <v>1121</v>
      </c>
      <c r="AF220" s="146">
        <v>94233460</v>
      </c>
      <c r="AG220" s="147">
        <f t="shared" si="231"/>
        <v>0.16654286138760957</v>
      </c>
      <c r="AH220" s="147">
        <f t="shared" si="209"/>
        <v>0.62765957446808507</v>
      </c>
      <c r="AI220" s="141">
        <f t="shared" si="210"/>
        <v>84061.962533452272</v>
      </c>
      <c r="AJ220" s="604"/>
      <c r="AK220" s="254" t="s">
        <v>137</v>
      </c>
      <c r="AL220" s="137">
        <v>1454</v>
      </c>
      <c r="AM220" s="146">
        <v>829</v>
      </c>
      <c r="AN220" s="146">
        <v>72255810</v>
      </c>
      <c r="AO220" s="147">
        <f t="shared" si="232"/>
        <v>0.17192036499377852</v>
      </c>
      <c r="AP220" s="147">
        <f t="shared" si="211"/>
        <v>0.57015130674002756</v>
      </c>
      <c r="AQ220" s="141">
        <f t="shared" si="212"/>
        <v>87160.205066344992</v>
      </c>
      <c r="AR220" s="604"/>
      <c r="AS220" s="254" t="s">
        <v>137</v>
      </c>
      <c r="AT220" s="137">
        <v>750</v>
      </c>
      <c r="AU220" s="146">
        <v>383</v>
      </c>
      <c r="AV220" s="146">
        <v>37096690</v>
      </c>
      <c r="AW220" s="147">
        <f t="shared" si="233"/>
        <v>0.1601170568561873</v>
      </c>
      <c r="AX220" s="147">
        <f t="shared" si="213"/>
        <v>0.51066666666666671</v>
      </c>
      <c r="AY220" s="146">
        <f t="shared" si="214"/>
        <v>96858.198433420359</v>
      </c>
      <c r="AZ220" s="604"/>
      <c r="BA220" s="254" t="s">
        <v>137</v>
      </c>
      <c r="BB220" s="137">
        <v>251</v>
      </c>
      <c r="BC220" s="146">
        <v>128</v>
      </c>
      <c r="BD220" s="146">
        <v>11771180</v>
      </c>
      <c r="BE220" s="147">
        <f t="shared" si="234"/>
        <v>0.13559322033898305</v>
      </c>
      <c r="BF220" s="147">
        <f t="shared" si="215"/>
        <v>0.50996015936254979</v>
      </c>
      <c r="BG220" s="173">
        <f t="shared" si="216"/>
        <v>91962.34375</v>
      </c>
      <c r="BH220" s="604"/>
      <c r="BI220" s="254" t="s">
        <v>137</v>
      </c>
      <c r="BJ220" s="137">
        <f t="shared" si="217"/>
        <v>5950</v>
      </c>
      <c r="BK220" s="146">
        <f t="shared" si="201"/>
        <v>3492</v>
      </c>
      <c r="BL220" s="146">
        <f t="shared" si="202"/>
        <v>303963640</v>
      </c>
      <c r="BM220" s="147">
        <f t="shared" si="235"/>
        <v>0.1541789924499978</v>
      </c>
      <c r="BN220" s="147">
        <f t="shared" si="218"/>
        <v>0.58689075630252097</v>
      </c>
      <c r="BO220" s="146">
        <f t="shared" si="219"/>
        <v>87045.715922107673</v>
      </c>
      <c r="BP220" s="204"/>
    </row>
    <row r="221" spans="2:68" s="82" customFormat="1">
      <c r="B221" s="614"/>
      <c r="C221" s="647"/>
      <c r="D221" s="604"/>
      <c r="E221" s="254" t="s">
        <v>138</v>
      </c>
      <c r="F221" s="137">
        <v>5</v>
      </c>
      <c r="G221" s="146">
        <v>4</v>
      </c>
      <c r="H221" s="146">
        <v>189940</v>
      </c>
      <c r="I221" s="147">
        <f t="shared" si="228"/>
        <v>8.8888888888888892E-2</v>
      </c>
      <c r="J221" s="147">
        <f t="shared" si="203"/>
        <v>0.8</v>
      </c>
      <c r="K221" s="173">
        <f t="shared" si="204"/>
        <v>47485</v>
      </c>
      <c r="L221" s="604"/>
      <c r="M221" s="254" t="s">
        <v>138</v>
      </c>
      <c r="N221" s="137">
        <v>45</v>
      </c>
      <c r="O221" s="146">
        <v>30</v>
      </c>
      <c r="P221" s="146">
        <v>1927580</v>
      </c>
      <c r="Q221" s="147">
        <f t="shared" si="229"/>
        <v>0.17241379310344829</v>
      </c>
      <c r="R221" s="147">
        <f t="shared" si="205"/>
        <v>0.66666666666666663</v>
      </c>
      <c r="S221" s="141">
        <f t="shared" si="206"/>
        <v>64252.666666666664</v>
      </c>
      <c r="T221" s="604"/>
      <c r="U221" s="254" t="s">
        <v>138</v>
      </c>
      <c r="V221" s="137">
        <v>1048</v>
      </c>
      <c r="W221" s="146">
        <v>663</v>
      </c>
      <c r="X221" s="146">
        <v>52251960</v>
      </c>
      <c r="Y221" s="147">
        <f t="shared" si="230"/>
        <v>8.7919374088317195E-2</v>
      </c>
      <c r="Z221" s="147">
        <f t="shared" si="207"/>
        <v>0.63263358778625955</v>
      </c>
      <c r="AA221" s="146">
        <f t="shared" si="208"/>
        <v>78811.402714932134</v>
      </c>
      <c r="AB221" s="604"/>
      <c r="AC221" s="254" t="s">
        <v>138</v>
      </c>
      <c r="AD221" s="137">
        <v>1041</v>
      </c>
      <c r="AE221" s="146">
        <v>670</v>
      </c>
      <c r="AF221" s="146">
        <v>52905340</v>
      </c>
      <c r="AG221" s="147">
        <f t="shared" si="231"/>
        <v>9.9539444361907592E-2</v>
      </c>
      <c r="AH221" s="147">
        <f t="shared" si="209"/>
        <v>0.643611911623439</v>
      </c>
      <c r="AI221" s="141">
        <f t="shared" si="210"/>
        <v>78963.19402985074</v>
      </c>
      <c r="AJ221" s="604"/>
      <c r="AK221" s="254" t="s">
        <v>138</v>
      </c>
      <c r="AL221" s="137">
        <v>760</v>
      </c>
      <c r="AM221" s="146">
        <v>457</v>
      </c>
      <c r="AN221" s="146">
        <v>37621030</v>
      </c>
      <c r="AO221" s="147">
        <f t="shared" si="232"/>
        <v>9.4773952716715057E-2</v>
      </c>
      <c r="AP221" s="147">
        <f t="shared" si="211"/>
        <v>0.60131578947368425</v>
      </c>
      <c r="AQ221" s="141">
        <f t="shared" si="212"/>
        <v>82321.728665207876</v>
      </c>
      <c r="AR221" s="604"/>
      <c r="AS221" s="254" t="s">
        <v>138</v>
      </c>
      <c r="AT221" s="137">
        <v>325</v>
      </c>
      <c r="AU221" s="146">
        <v>185</v>
      </c>
      <c r="AV221" s="146">
        <v>15921470</v>
      </c>
      <c r="AW221" s="147">
        <f t="shared" si="233"/>
        <v>7.7341137123745823E-2</v>
      </c>
      <c r="AX221" s="147">
        <f t="shared" si="213"/>
        <v>0.56923076923076921</v>
      </c>
      <c r="AY221" s="146">
        <f t="shared" si="214"/>
        <v>86062</v>
      </c>
      <c r="AZ221" s="604"/>
      <c r="BA221" s="254" t="s">
        <v>138</v>
      </c>
      <c r="BB221" s="137">
        <v>83</v>
      </c>
      <c r="BC221" s="146">
        <v>41</v>
      </c>
      <c r="BD221" s="146">
        <v>3813110</v>
      </c>
      <c r="BE221" s="147">
        <f t="shared" si="234"/>
        <v>4.3432203389830511E-2</v>
      </c>
      <c r="BF221" s="147">
        <f t="shared" si="215"/>
        <v>0.49397590361445781</v>
      </c>
      <c r="BG221" s="173">
        <f t="shared" si="216"/>
        <v>93002.682926829264</v>
      </c>
      <c r="BH221" s="604"/>
      <c r="BI221" s="254" t="s">
        <v>138</v>
      </c>
      <c r="BJ221" s="137">
        <f t="shared" si="217"/>
        <v>3307</v>
      </c>
      <c r="BK221" s="146">
        <f t="shared" si="201"/>
        <v>2050</v>
      </c>
      <c r="BL221" s="146">
        <f t="shared" si="202"/>
        <v>164630430</v>
      </c>
      <c r="BM221" s="147">
        <f t="shared" si="235"/>
        <v>9.0511722371848652E-2</v>
      </c>
      <c r="BN221" s="147">
        <f t="shared" si="218"/>
        <v>0.61989718778348957</v>
      </c>
      <c r="BO221" s="146">
        <f t="shared" si="219"/>
        <v>80307.526829268289</v>
      </c>
      <c r="BP221" s="204"/>
    </row>
    <row r="222" spans="2:68" s="82" customFormat="1">
      <c r="B222" s="614"/>
      <c r="C222" s="647"/>
      <c r="D222" s="604"/>
      <c r="E222" s="254" t="s">
        <v>139</v>
      </c>
      <c r="F222" s="137">
        <v>7</v>
      </c>
      <c r="G222" s="146">
        <v>5</v>
      </c>
      <c r="H222" s="146">
        <v>262910</v>
      </c>
      <c r="I222" s="147">
        <f t="shared" si="228"/>
        <v>0.1111111111111111</v>
      </c>
      <c r="J222" s="147">
        <f t="shared" si="203"/>
        <v>0.7142857142857143</v>
      </c>
      <c r="K222" s="173">
        <f t="shared" si="204"/>
        <v>52582</v>
      </c>
      <c r="L222" s="604"/>
      <c r="M222" s="254" t="s">
        <v>139</v>
      </c>
      <c r="N222" s="137">
        <v>35</v>
      </c>
      <c r="O222" s="146">
        <v>21</v>
      </c>
      <c r="P222" s="146">
        <v>1129990</v>
      </c>
      <c r="Q222" s="147">
        <f t="shared" si="229"/>
        <v>0.1206896551724138</v>
      </c>
      <c r="R222" s="147">
        <f t="shared" si="205"/>
        <v>0.6</v>
      </c>
      <c r="S222" s="141">
        <f t="shared" si="206"/>
        <v>53809.047619047618</v>
      </c>
      <c r="T222" s="604"/>
      <c r="U222" s="254" t="s">
        <v>139</v>
      </c>
      <c r="V222" s="137">
        <v>560</v>
      </c>
      <c r="W222" s="146">
        <v>309</v>
      </c>
      <c r="X222" s="146">
        <v>23638370</v>
      </c>
      <c r="Y222" s="147">
        <f t="shared" si="230"/>
        <v>4.0975997878265481E-2</v>
      </c>
      <c r="Z222" s="147">
        <f t="shared" si="207"/>
        <v>0.55178571428571432</v>
      </c>
      <c r="AA222" s="146">
        <f t="shared" si="208"/>
        <v>76499.579288025896</v>
      </c>
      <c r="AB222" s="604"/>
      <c r="AC222" s="254" t="s">
        <v>139</v>
      </c>
      <c r="AD222" s="137">
        <v>710</v>
      </c>
      <c r="AE222" s="146">
        <v>407</v>
      </c>
      <c r="AF222" s="146">
        <v>32814430</v>
      </c>
      <c r="AG222" s="147">
        <f t="shared" si="231"/>
        <v>6.0466498291487147E-2</v>
      </c>
      <c r="AH222" s="147">
        <f t="shared" si="209"/>
        <v>0.57323943661971832</v>
      </c>
      <c r="AI222" s="141">
        <f t="shared" si="210"/>
        <v>80625.135135135133</v>
      </c>
      <c r="AJ222" s="604"/>
      <c r="AK222" s="254" t="s">
        <v>139</v>
      </c>
      <c r="AL222" s="137">
        <v>667</v>
      </c>
      <c r="AM222" s="146">
        <v>364</v>
      </c>
      <c r="AN222" s="146">
        <v>30605770</v>
      </c>
      <c r="AO222" s="147">
        <f t="shared" si="232"/>
        <v>7.5487349647449187E-2</v>
      </c>
      <c r="AP222" s="147">
        <f t="shared" si="211"/>
        <v>0.54572713643178405</v>
      </c>
      <c r="AQ222" s="141">
        <f t="shared" si="212"/>
        <v>84081.78571428571</v>
      </c>
      <c r="AR222" s="604"/>
      <c r="AS222" s="254" t="s">
        <v>139</v>
      </c>
      <c r="AT222" s="137">
        <v>359</v>
      </c>
      <c r="AU222" s="146">
        <v>179</v>
      </c>
      <c r="AV222" s="146">
        <v>16556870</v>
      </c>
      <c r="AW222" s="147">
        <f t="shared" si="233"/>
        <v>7.4832775919732447E-2</v>
      </c>
      <c r="AX222" s="147">
        <f t="shared" si="213"/>
        <v>0.49860724233983289</v>
      </c>
      <c r="AY222" s="146">
        <f t="shared" si="214"/>
        <v>92496.48044692738</v>
      </c>
      <c r="AZ222" s="604"/>
      <c r="BA222" s="254" t="s">
        <v>139</v>
      </c>
      <c r="BB222" s="137">
        <v>125</v>
      </c>
      <c r="BC222" s="146">
        <v>54</v>
      </c>
      <c r="BD222" s="146">
        <v>4503790</v>
      </c>
      <c r="BE222" s="147">
        <f t="shared" si="234"/>
        <v>5.7203389830508475E-2</v>
      </c>
      <c r="BF222" s="147">
        <f t="shared" si="215"/>
        <v>0.432</v>
      </c>
      <c r="BG222" s="173">
        <f t="shared" si="216"/>
        <v>83403.518518518526</v>
      </c>
      <c r="BH222" s="604"/>
      <c r="BI222" s="254" t="s">
        <v>139</v>
      </c>
      <c r="BJ222" s="137">
        <f t="shared" si="217"/>
        <v>2463</v>
      </c>
      <c r="BK222" s="146">
        <f t="shared" si="201"/>
        <v>1339</v>
      </c>
      <c r="BL222" s="146">
        <f t="shared" si="202"/>
        <v>109512130</v>
      </c>
      <c r="BM222" s="147">
        <f t="shared" si="235"/>
        <v>5.9119607929709918E-2</v>
      </c>
      <c r="BN222" s="147">
        <f t="shared" si="218"/>
        <v>0.54364596021112466</v>
      </c>
      <c r="BO222" s="146">
        <f t="shared" si="219"/>
        <v>81786.504854368934</v>
      </c>
      <c r="BP222" s="204"/>
    </row>
    <row r="223" spans="2:68" s="82" customFormat="1">
      <c r="B223" s="614"/>
      <c r="C223" s="647"/>
      <c r="D223" s="604"/>
      <c r="E223" s="254" t="s">
        <v>140</v>
      </c>
      <c r="F223" s="137">
        <v>6</v>
      </c>
      <c r="G223" s="146">
        <v>4</v>
      </c>
      <c r="H223" s="146">
        <v>272530</v>
      </c>
      <c r="I223" s="147">
        <f t="shared" si="228"/>
        <v>8.8888888888888892E-2</v>
      </c>
      <c r="J223" s="147">
        <f t="shared" si="203"/>
        <v>0.66666666666666663</v>
      </c>
      <c r="K223" s="173">
        <f t="shared" si="204"/>
        <v>68132.5</v>
      </c>
      <c r="L223" s="604"/>
      <c r="M223" s="254" t="s">
        <v>140</v>
      </c>
      <c r="N223" s="137">
        <v>13</v>
      </c>
      <c r="O223" s="146">
        <v>6</v>
      </c>
      <c r="P223" s="146">
        <v>472750</v>
      </c>
      <c r="Q223" s="147">
        <f t="shared" si="229"/>
        <v>3.4482758620689655E-2</v>
      </c>
      <c r="R223" s="147">
        <f t="shared" si="205"/>
        <v>0.46153846153846156</v>
      </c>
      <c r="S223" s="141">
        <f t="shared" si="206"/>
        <v>78791.666666666672</v>
      </c>
      <c r="T223" s="604"/>
      <c r="U223" s="254" t="s">
        <v>140</v>
      </c>
      <c r="V223" s="137">
        <v>389</v>
      </c>
      <c r="W223" s="146">
        <v>239</v>
      </c>
      <c r="X223" s="146">
        <v>19789800</v>
      </c>
      <c r="Y223" s="147">
        <f t="shared" si="230"/>
        <v>3.1693409362153563E-2</v>
      </c>
      <c r="Z223" s="147">
        <f t="shared" si="207"/>
        <v>0.61439588688946012</v>
      </c>
      <c r="AA223" s="146">
        <f t="shared" si="208"/>
        <v>82802.51046025104</v>
      </c>
      <c r="AB223" s="604"/>
      <c r="AC223" s="254" t="s">
        <v>140</v>
      </c>
      <c r="AD223" s="137">
        <v>486</v>
      </c>
      <c r="AE223" s="146">
        <v>299</v>
      </c>
      <c r="AF223" s="146">
        <v>28117680</v>
      </c>
      <c r="AG223" s="147">
        <f t="shared" si="231"/>
        <v>4.442133412568712E-2</v>
      </c>
      <c r="AH223" s="147">
        <f t="shared" si="209"/>
        <v>0.6152263374485597</v>
      </c>
      <c r="AI223" s="141">
        <f t="shared" si="210"/>
        <v>94039.063545150508</v>
      </c>
      <c r="AJ223" s="604"/>
      <c r="AK223" s="254" t="s">
        <v>140</v>
      </c>
      <c r="AL223" s="137">
        <v>411</v>
      </c>
      <c r="AM223" s="146">
        <v>223</v>
      </c>
      <c r="AN223" s="146">
        <v>21369240</v>
      </c>
      <c r="AO223" s="147">
        <f t="shared" si="232"/>
        <v>4.6246370800497719E-2</v>
      </c>
      <c r="AP223" s="147">
        <f t="shared" si="211"/>
        <v>0.54257907542579076</v>
      </c>
      <c r="AQ223" s="141">
        <f t="shared" si="212"/>
        <v>95826.188340807174</v>
      </c>
      <c r="AR223" s="604"/>
      <c r="AS223" s="254" t="s">
        <v>140</v>
      </c>
      <c r="AT223" s="137">
        <v>198</v>
      </c>
      <c r="AU223" s="146">
        <v>111</v>
      </c>
      <c r="AV223" s="146">
        <v>10118450</v>
      </c>
      <c r="AW223" s="147">
        <f t="shared" si="233"/>
        <v>4.6404682274247488E-2</v>
      </c>
      <c r="AX223" s="147">
        <f t="shared" si="213"/>
        <v>0.56060606060606055</v>
      </c>
      <c r="AY223" s="146">
        <f t="shared" si="214"/>
        <v>91157.207207207204</v>
      </c>
      <c r="AZ223" s="604"/>
      <c r="BA223" s="254" t="s">
        <v>140</v>
      </c>
      <c r="BB223" s="137">
        <v>75</v>
      </c>
      <c r="BC223" s="146">
        <v>45</v>
      </c>
      <c r="BD223" s="146">
        <v>4780560</v>
      </c>
      <c r="BE223" s="147">
        <f t="shared" si="234"/>
        <v>4.7669491525423727E-2</v>
      </c>
      <c r="BF223" s="147">
        <f t="shared" si="215"/>
        <v>0.6</v>
      </c>
      <c r="BG223" s="173">
        <f t="shared" si="216"/>
        <v>106234.66666666667</v>
      </c>
      <c r="BH223" s="604"/>
      <c r="BI223" s="254" t="s">
        <v>140</v>
      </c>
      <c r="BJ223" s="137">
        <f t="shared" si="217"/>
        <v>1578</v>
      </c>
      <c r="BK223" s="146">
        <f t="shared" si="201"/>
        <v>927</v>
      </c>
      <c r="BL223" s="146">
        <f t="shared" si="202"/>
        <v>84921010</v>
      </c>
      <c r="BM223" s="147">
        <f t="shared" si="235"/>
        <v>4.0928959335953023E-2</v>
      </c>
      <c r="BN223" s="147">
        <f t="shared" si="218"/>
        <v>0.5874524714828897</v>
      </c>
      <c r="BO223" s="146">
        <f t="shared" si="219"/>
        <v>91608.425026968718</v>
      </c>
      <c r="BP223" s="204"/>
    </row>
    <row r="224" spans="2:68" s="82" customFormat="1">
      <c r="B224" s="614"/>
      <c r="C224" s="647"/>
      <c r="D224" s="604"/>
      <c r="E224" s="254" t="s">
        <v>141</v>
      </c>
      <c r="F224" s="137">
        <v>17</v>
      </c>
      <c r="G224" s="146">
        <v>15</v>
      </c>
      <c r="H224" s="146">
        <v>1146360</v>
      </c>
      <c r="I224" s="147">
        <f t="shared" si="228"/>
        <v>0.33333333333333331</v>
      </c>
      <c r="J224" s="147">
        <f t="shared" si="203"/>
        <v>0.88235294117647056</v>
      </c>
      <c r="K224" s="173">
        <f t="shared" si="204"/>
        <v>76424</v>
      </c>
      <c r="L224" s="604"/>
      <c r="M224" s="254" t="s">
        <v>141</v>
      </c>
      <c r="N224" s="137">
        <v>74</v>
      </c>
      <c r="O224" s="146">
        <v>42</v>
      </c>
      <c r="P224" s="146">
        <v>3296690</v>
      </c>
      <c r="Q224" s="147">
        <f t="shared" si="229"/>
        <v>0.2413793103448276</v>
      </c>
      <c r="R224" s="147">
        <f t="shared" si="205"/>
        <v>0.56756756756756754</v>
      </c>
      <c r="S224" s="141">
        <f t="shared" si="206"/>
        <v>78492.619047619053</v>
      </c>
      <c r="T224" s="604"/>
      <c r="U224" s="254" t="s">
        <v>141</v>
      </c>
      <c r="V224" s="137">
        <v>2941</v>
      </c>
      <c r="W224" s="146">
        <v>1885</v>
      </c>
      <c r="X224" s="146">
        <v>142584650</v>
      </c>
      <c r="Y224" s="147">
        <f t="shared" si="230"/>
        <v>0.24996684789815674</v>
      </c>
      <c r="Z224" s="147">
        <f t="shared" si="207"/>
        <v>0.64093845630737845</v>
      </c>
      <c r="AA224" s="146">
        <f t="shared" si="208"/>
        <v>75641.724137931029</v>
      </c>
      <c r="AB224" s="604"/>
      <c r="AC224" s="254" t="s">
        <v>141</v>
      </c>
      <c r="AD224" s="137">
        <v>2834</v>
      </c>
      <c r="AE224" s="146">
        <v>1813</v>
      </c>
      <c r="AF224" s="146">
        <v>146496130</v>
      </c>
      <c r="AG224" s="147">
        <f t="shared" si="231"/>
        <v>0.26935076511662459</v>
      </c>
      <c r="AH224" s="147">
        <f t="shared" si="209"/>
        <v>0.63973182780522231</v>
      </c>
      <c r="AI224" s="141">
        <f t="shared" si="210"/>
        <v>80803.160507446228</v>
      </c>
      <c r="AJ224" s="604"/>
      <c r="AK224" s="254" t="s">
        <v>141</v>
      </c>
      <c r="AL224" s="137">
        <v>1845</v>
      </c>
      <c r="AM224" s="146">
        <v>1070</v>
      </c>
      <c r="AN224" s="146">
        <v>93415360</v>
      </c>
      <c r="AO224" s="147">
        <f t="shared" si="232"/>
        <v>0.22189962671090835</v>
      </c>
      <c r="AP224" s="147">
        <f t="shared" si="211"/>
        <v>0.57994579945799463</v>
      </c>
      <c r="AQ224" s="141">
        <f t="shared" si="212"/>
        <v>87304.074766355145</v>
      </c>
      <c r="AR224" s="604"/>
      <c r="AS224" s="254" t="s">
        <v>141</v>
      </c>
      <c r="AT224" s="137">
        <v>745</v>
      </c>
      <c r="AU224" s="146">
        <v>401</v>
      </c>
      <c r="AV224" s="146">
        <v>34095140</v>
      </c>
      <c r="AW224" s="147">
        <f t="shared" si="233"/>
        <v>0.16764214046822742</v>
      </c>
      <c r="AX224" s="147">
        <f t="shared" si="213"/>
        <v>0.53825503355704696</v>
      </c>
      <c r="AY224" s="146">
        <f t="shared" si="214"/>
        <v>85025.286783042393</v>
      </c>
      <c r="AZ224" s="604"/>
      <c r="BA224" s="254" t="s">
        <v>141</v>
      </c>
      <c r="BB224" s="137">
        <v>233</v>
      </c>
      <c r="BC224" s="146">
        <v>122</v>
      </c>
      <c r="BD224" s="146">
        <v>10592750</v>
      </c>
      <c r="BE224" s="147">
        <f t="shared" si="234"/>
        <v>0.12923728813559321</v>
      </c>
      <c r="BF224" s="147">
        <f t="shared" si="215"/>
        <v>0.52360515021459231</v>
      </c>
      <c r="BG224" s="173">
        <f t="shared" si="216"/>
        <v>86825.819672131154</v>
      </c>
      <c r="BH224" s="604"/>
      <c r="BI224" s="254" t="s">
        <v>141</v>
      </c>
      <c r="BJ224" s="137">
        <f t="shared" si="217"/>
        <v>8689</v>
      </c>
      <c r="BK224" s="146">
        <f t="shared" si="201"/>
        <v>5348</v>
      </c>
      <c r="BL224" s="146">
        <f t="shared" si="202"/>
        <v>431627080</v>
      </c>
      <c r="BM224" s="147">
        <f t="shared" si="235"/>
        <v>0.23612521524129101</v>
      </c>
      <c r="BN224" s="147">
        <f t="shared" si="218"/>
        <v>0.61549085050063301</v>
      </c>
      <c r="BO224" s="146">
        <f t="shared" si="219"/>
        <v>80708.130142109207</v>
      </c>
      <c r="BP224" s="204"/>
    </row>
    <row r="225" spans="2:68" s="82" customFormat="1">
      <c r="B225" s="614"/>
      <c r="C225" s="647"/>
      <c r="D225" s="604"/>
      <c r="E225" s="254" t="s">
        <v>142</v>
      </c>
      <c r="F225" s="137">
        <v>3</v>
      </c>
      <c r="G225" s="146">
        <v>3</v>
      </c>
      <c r="H225" s="146">
        <v>187960</v>
      </c>
      <c r="I225" s="147">
        <f t="shared" si="228"/>
        <v>6.6666666666666666E-2</v>
      </c>
      <c r="J225" s="147">
        <f t="shared" si="203"/>
        <v>1</v>
      </c>
      <c r="K225" s="173">
        <f t="shared" si="204"/>
        <v>62653.333333333336</v>
      </c>
      <c r="L225" s="604"/>
      <c r="M225" s="254" t="s">
        <v>142</v>
      </c>
      <c r="N225" s="137">
        <v>22</v>
      </c>
      <c r="O225" s="146">
        <v>13</v>
      </c>
      <c r="P225" s="146">
        <v>1177800</v>
      </c>
      <c r="Q225" s="147">
        <f t="shared" si="229"/>
        <v>7.4712643678160925E-2</v>
      </c>
      <c r="R225" s="147">
        <f t="shared" si="205"/>
        <v>0.59090909090909094</v>
      </c>
      <c r="S225" s="141">
        <f t="shared" si="206"/>
        <v>90600</v>
      </c>
      <c r="T225" s="604"/>
      <c r="U225" s="254" t="s">
        <v>142</v>
      </c>
      <c r="V225" s="137">
        <v>585</v>
      </c>
      <c r="W225" s="146">
        <v>344</v>
      </c>
      <c r="X225" s="146">
        <v>25545000</v>
      </c>
      <c r="Y225" s="147">
        <f t="shared" si="230"/>
        <v>4.5617292136321444E-2</v>
      </c>
      <c r="Z225" s="147">
        <f t="shared" si="207"/>
        <v>0.58803418803418805</v>
      </c>
      <c r="AA225" s="146">
        <f t="shared" si="208"/>
        <v>74258.720930232565</v>
      </c>
      <c r="AB225" s="604"/>
      <c r="AC225" s="254" t="s">
        <v>142</v>
      </c>
      <c r="AD225" s="137">
        <v>771</v>
      </c>
      <c r="AE225" s="146">
        <v>442</v>
      </c>
      <c r="AF225" s="146">
        <v>35910930</v>
      </c>
      <c r="AG225" s="147">
        <f t="shared" si="231"/>
        <v>6.5666320011885312E-2</v>
      </c>
      <c r="AH225" s="147">
        <f t="shared" si="209"/>
        <v>0.57328145265888453</v>
      </c>
      <c r="AI225" s="141">
        <f t="shared" si="210"/>
        <v>81246.447963800907</v>
      </c>
      <c r="AJ225" s="604"/>
      <c r="AK225" s="254" t="s">
        <v>142</v>
      </c>
      <c r="AL225" s="137">
        <v>700</v>
      </c>
      <c r="AM225" s="146">
        <v>385</v>
      </c>
      <c r="AN225" s="146">
        <v>32600560</v>
      </c>
      <c r="AO225" s="147">
        <f t="shared" si="232"/>
        <v>7.9842389050186646E-2</v>
      </c>
      <c r="AP225" s="147">
        <f t="shared" si="211"/>
        <v>0.55000000000000004</v>
      </c>
      <c r="AQ225" s="141">
        <f t="shared" si="212"/>
        <v>84676.779220779223</v>
      </c>
      <c r="AR225" s="604"/>
      <c r="AS225" s="254" t="s">
        <v>142</v>
      </c>
      <c r="AT225" s="137">
        <v>411</v>
      </c>
      <c r="AU225" s="146">
        <v>199</v>
      </c>
      <c r="AV225" s="146">
        <v>18904250</v>
      </c>
      <c r="AW225" s="147">
        <f t="shared" si="233"/>
        <v>8.3193979933110368E-2</v>
      </c>
      <c r="AX225" s="147">
        <f t="shared" si="213"/>
        <v>0.48418491484184917</v>
      </c>
      <c r="AY225" s="146">
        <f t="shared" si="214"/>
        <v>94996.231155778893</v>
      </c>
      <c r="AZ225" s="604"/>
      <c r="BA225" s="254" t="s">
        <v>142</v>
      </c>
      <c r="BB225" s="137">
        <v>185</v>
      </c>
      <c r="BC225" s="146">
        <v>83</v>
      </c>
      <c r="BD225" s="146">
        <v>7037250</v>
      </c>
      <c r="BE225" s="147">
        <f t="shared" si="234"/>
        <v>8.7923728813559324E-2</v>
      </c>
      <c r="BF225" s="147">
        <f t="shared" si="215"/>
        <v>0.44864864864864867</v>
      </c>
      <c r="BG225" s="173">
        <f t="shared" si="216"/>
        <v>84786.144578313251</v>
      </c>
      <c r="BH225" s="604"/>
      <c r="BI225" s="254" t="s">
        <v>142</v>
      </c>
      <c r="BJ225" s="137">
        <f t="shared" si="217"/>
        <v>2677</v>
      </c>
      <c r="BK225" s="146">
        <f t="shared" si="201"/>
        <v>1469</v>
      </c>
      <c r="BL225" s="146">
        <f t="shared" si="202"/>
        <v>121363750</v>
      </c>
      <c r="BM225" s="147">
        <f t="shared" si="235"/>
        <v>6.4859375689875931E-2</v>
      </c>
      <c r="BN225" s="147">
        <f t="shared" si="218"/>
        <v>0.54874859917818453</v>
      </c>
      <c r="BO225" s="146">
        <f t="shared" si="219"/>
        <v>82616.575901974138</v>
      </c>
      <c r="BP225" s="204"/>
    </row>
    <row r="226" spans="2:68" s="82" customFormat="1">
      <c r="B226" s="614"/>
      <c r="C226" s="647"/>
      <c r="D226" s="604"/>
      <c r="E226" s="251" t="s">
        <v>135</v>
      </c>
      <c r="F226" s="137">
        <v>5</v>
      </c>
      <c r="G226" s="146">
        <v>2</v>
      </c>
      <c r="H226" s="146">
        <v>141020</v>
      </c>
      <c r="I226" s="147">
        <f t="shared" si="228"/>
        <v>4.4444444444444446E-2</v>
      </c>
      <c r="J226" s="147">
        <f t="shared" si="203"/>
        <v>0.4</v>
      </c>
      <c r="K226" s="173">
        <f t="shared" si="204"/>
        <v>70510</v>
      </c>
      <c r="L226" s="604"/>
      <c r="M226" s="255" t="s">
        <v>135</v>
      </c>
      <c r="N226" s="137">
        <v>7</v>
      </c>
      <c r="O226" s="146">
        <v>4</v>
      </c>
      <c r="P226" s="146">
        <v>574460</v>
      </c>
      <c r="Q226" s="147">
        <f t="shared" si="229"/>
        <v>2.2988505747126436E-2</v>
      </c>
      <c r="R226" s="147">
        <f t="shared" si="205"/>
        <v>0.5714285714285714</v>
      </c>
      <c r="S226" s="141">
        <f t="shared" si="206"/>
        <v>143615</v>
      </c>
      <c r="T226" s="604"/>
      <c r="U226" s="255" t="s">
        <v>135</v>
      </c>
      <c r="V226" s="137">
        <v>618</v>
      </c>
      <c r="W226" s="146">
        <v>327</v>
      </c>
      <c r="X226" s="146">
        <v>23100450</v>
      </c>
      <c r="Y226" s="147">
        <f t="shared" si="230"/>
        <v>4.3362949210979974E-2</v>
      </c>
      <c r="Z226" s="147">
        <f t="shared" si="207"/>
        <v>0.529126213592233</v>
      </c>
      <c r="AA226" s="146">
        <f t="shared" si="208"/>
        <v>70643.577981651382</v>
      </c>
      <c r="AB226" s="604"/>
      <c r="AC226" s="255" t="s">
        <v>135</v>
      </c>
      <c r="AD226" s="137">
        <v>359</v>
      </c>
      <c r="AE226" s="146">
        <v>201</v>
      </c>
      <c r="AF226" s="146">
        <v>19623040</v>
      </c>
      <c r="AG226" s="147">
        <f t="shared" si="231"/>
        <v>2.9861833308572276E-2</v>
      </c>
      <c r="AH226" s="147">
        <f t="shared" si="209"/>
        <v>0.55988857938718661</v>
      </c>
      <c r="AI226" s="141">
        <f t="shared" si="210"/>
        <v>97627.064676616908</v>
      </c>
      <c r="AJ226" s="604"/>
      <c r="AK226" s="255" t="s">
        <v>135</v>
      </c>
      <c r="AL226" s="137">
        <v>202</v>
      </c>
      <c r="AM226" s="146">
        <v>99</v>
      </c>
      <c r="AN226" s="146">
        <v>10659850</v>
      </c>
      <c r="AO226" s="147">
        <f t="shared" si="232"/>
        <v>2.0530900041476566E-2</v>
      </c>
      <c r="AP226" s="147">
        <f t="shared" si="211"/>
        <v>0.49009900990099009</v>
      </c>
      <c r="AQ226" s="141">
        <f t="shared" si="212"/>
        <v>107675.25252525252</v>
      </c>
      <c r="AR226" s="604"/>
      <c r="AS226" s="255" t="s">
        <v>135</v>
      </c>
      <c r="AT226" s="137">
        <v>102</v>
      </c>
      <c r="AU226" s="146">
        <v>50</v>
      </c>
      <c r="AV226" s="146">
        <v>6432880</v>
      </c>
      <c r="AW226" s="147">
        <f t="shared" si="233"/>
        <v>2.0903010033444816E-2</v>
      </c>
      <c r="AX226" s="147">
        <f t="shared" si="213"/>
        <v>0.49019607843137253</v>
      </c>
      <c r="AY226" s="146">
        <f t="shared" si="214"/>
        <v>128657.60000000001</v>
      </c>
      <c r="AZ226" s="604"/>
      <c r="BA226" s="255" t="s">
        <v>135</v>
      </c>
      <c r="BB226" s="137">
        <v>63</v>
      </c>
      <c r="BC226" s="146">
        <v>26</v>
      </c>
      <c r="BD226" s="146">
        <v>3842250</v>
      </c>
      <c r="BE226" s="147">
        <f t="shared" si="234"/>
        <v>2.7542372881355932E-2</v>
      </c>
      <c r="BF226" s="147">
        <f t="shared" si="215"/>
        <v>0.41269841269841268</v>
      </c>
      <c r="BG226" s="173">
        <f t="shared" si="216"/>
        <v>147778.84615384616</v>
      </c>
      <c r="BH226" s="604"/>
      <c r="BI226" s="255" t="s">
        <v>135</v>
      </c>
      <c r="BJ226" s="137">
        <f t="shared" si="217"/>
        <v>1356</v>
      </c>
      <c r="BK226" s="146">
        <f t="shared" si="201"/>
        <v>709</v>
      </c>
      <c r="BL226" s="146">
        <f t="shared" si="202"/>
        <v>64373950</v>
      </c>
      <c r="BM226" s="147">
        <f t="shared" si="235"/>
        <v>3.1303810322751556E-2</v>
      </c>
      <c r="BN226" s="147">
        <f t="shared" si="218"/>
        <v>0.52286135693215341</v>
      </c>
      <c r="BO226" s="146">
        <f t="shared" si="219"/>
        <v>90795.41607898449</v>
      </c>
      <c r="BP226" s="204"/>
    </row>
    <row r="227" spans="2:68" s="82" customFormat="1">
      <c r="B227" s="614">
        <v>21</v>
      </c>
      <c r="C227" s="646" t="s">
        <v>90</v>
      </c>
      <c r="D227" s="612">
        <f>BS28</f>
        <v>46</v>
      </c>
      <c r="E227" s="252" t="s">
        <v>115</v>
      </c>
      <c r="F227" s="136">
        <v>29</v>
      </c>
      <c r="G227" s="144">
        <v>18</v>
      </c>
      <c r="H227" s="144">
        <v>1497700</v>
      </c>
      <c r="I227" s="145">
        <f>IFERROR(G227/$D$227,"-")</f>
        <v>0.39130434782608697</v>
      </c>
      <c r="J227" s="145">
        <f t="shared" si="203"/>
        <v>0.62068965517241381</v>
      </c>
      <c r="K227" s="172">
        <f t="shared" si="204"/>
        <v>83205.555555555562</v>
      </c>
      <c r="L227" s="612">
        <f>BT28</f>
        <v>126</v>
      </c>
      <c r="M227" s="252" t="s">
        <v>115</v>
      </c>
      <c r="N227" s="136">
        <v>71</v>
      </c>
      <c r="O227" s="144">
        <v>38</v>
      </c>
      <c r="P227" s="144">
        <v>4414210</v>
      </c>
      <c r="Q227" s="145">
        <f>IFERROR(O227/$L$227,"-")</f>
        <v>0.30158730158730157</v>
      </c>
      <c r="R227" s="145">
        <f t="shared" si="205"/>
        <v>0.53521126760563376</v>
      </c>
      <c r="S227" s="140">
        <f t="shared" si="206"/>
        <v>116163.42105263157</v>
      </c>
      <c r="T227" s="612">
        <f>BU28</f>
        <v>4869</v>
      </c>
      <c r="U227" s="252" t="s">
        <v>115</v>
      </c>
      <c r="V227" s="136">
        <v>2543</v>
      </c>
      <c r="W227" s="144">
        <v>1545</v>
      </c>
      <c r="X227" s="144">
        <v>121594840</v>
      </c>
      <c r="Y227" s="145">
        <f>IFERROR(W227/$T$227,"-")</f>
        <v>0.31731361675908809</v>
      </c>
      <c r="Z227" s="145">
        <f t="shared" si="207"/>
        <v>0.60755013763271726</v>
      </c>
      <c r="AA227" s="144">
        <f t="shared" si="208"/>
        <v>78702.161812297738</v>
      </c>
      <c r="AB227" s="612">
        <f>BV28</f>
        <v>4774</v>
      </c>
      <c r="AC227" s="252" t="s">
        <v>115</v>
      </c>
      <c r="AD227" s="136">
        <v>2737</v>
      </c>
      <c r="AE227" s="144">
        <v>1707</v>
      </c>
      <c r="AF227" s="144">
        <v>144809420</v>
      </c>
      <c r="AG227" s="145">
        <f>IFERROR(AE227/$AB$227,"-")</f>
        <v>0.35756179304566399</v>
      </c>
      <c r="AH227" s="145">
        <f t="shared" si="209"/>
        <v>0.62367555717939349</v>
      </c>
      <c r="AI227" s="140">
        <f t="shared" si="210"/>
        <v>84832.700644405384</v>
      </c>
      <c r="AJ227" s="612">
        <f>BW28</f>
        <v>3257</v>
      </c>
      <c r="AK227" s="252" t="s">
        <v>115</v>
      </c>
      <c r="AL227" s="136">
        <v>1749</v>
      </c>
      <c r="AM227" s="144">
        <v>977</v>
      </c>
      <c r="AN227" s="144">
        <v>87737520</v>
      </c>
      <c r="AO227" s="145">
        <f>IFERROR(AM227/$AJ$227,"-")</f>
        <v>0.29996929689898677</v>
      </c>
      <c r="AP227" s="145">
        <f t="shared" si="211"/>
        <v>0.5586049170954831</v>
      </c>
      <c r="AQ227" s="140">
        <f t="shared" si="212"/>
        <v>89802.988741044013</v>
      </c>
      <c r="AR227" s="612">
        <f>BX28</f>
        <v>1483</v>
      </c>
      <c r="AS227" s="252" t="s">
        <v>115</v>
      </c>
      <c r="AT227" s="136">
        <v>716</v>
      </c>
      <c r="AU227" s="144">
        <v>381</v>
      </c>
      <c r="AV227" s="144">
        <v>31550750</v>
      </c>
      <c r="AW227" s="145">
        <f>IFERROR(AU227/$AR$227,"-")</f>
        <v>0.25691166554281863</v>
      </c>
      <c r="AX227" s="145">
        <f t="shared" si="213"/>
        <v>0.53212290502793291</v>
      </c>
      <c r="AY227" s="144">
        <f t="shared" si="214"/>
        <v>82810.36745406824</v>
      </c>
      <c r="AZ227" s="612">
        <f>BY28</f>
        <v>491</v>
      </c>
      <c r="BA227" s="252" t="s">
        <v>115</v>
      </c>
      <c r="BB227" s="136">
        <v>175</v>
      </c>
      <c r="BC227" s="144">
        <v>84</v>
      </c>
      <c r="BD227" s="144">
        <v>8645170</v>
      </c>
      <c r="BE227" s="145">
        <f>IFERROR(BC227/$AZ$227,"-")</f>
        <v>0.17107942973523421</v>
      </c>
      <c r="BF227" s="145">
        <f t="shared" si="215"/>
        <v>0.48</v>
      </c>
      <c r="BG227" s="172">
        <f t="shared" si="216"/>
        <v>102918.69047619047</v>
      </c>
      <c r="BH227" s="612">
        <f>BZ28</f>
        <v>15046</v>
      </c>
      <c r="BI227" s="252" t="s">
        <v>115</v>
      </c>
      <c r="BJ227" s="136">
        <f t="shared" si="217"/>
        <v>8020</v>
      </c>
      <c r="BK227" s="144">
        <f t="shared" si="201"/>
        <v>4750</v>
      </c>
      <c r="BL227" s="144">
        <f t="shared" si="202"/>
        <v>400249610</v>
      </c>
      <c r="BM227" s="145">
        <f>IFERROR(BK227/$BH$227,"-")</f>
        <v>0.31569852452479064</v>
      </c>
      <c r="BN227" s="145">
        <f t="shared" si="218"/>
        <v>0.5922693266832918</v>
      </c>
      <c r="BO227" s="144">
        <f t="shared" si="219"/>
        <v>84263.075789473689</v>
      </c>
      <c r="BP227" s="204"/>
    </row>
    <row r="228" spans="2:68" s="82" customFormat="1">
      <c r="B228" s="614"/>
      <c r="C228" s="647"/>
      <c r="D228" s="604"/>
      <c r="E228" s="253" t="s">
        <v>154</v>
      </c>
      <c r="F228" s="137">
        <v>15</v>
      </c>
      <c r="G228" s="146">
        <v>10</v>
      </c>
      <c r="H228" s="146">
        <v>490460</v>
      </c>
      <c r="I228" s="147">
        <f t="shared" ref="I228:I237" si="236">IFERROR(G228/$D$227,"-")</f>
        <v>0.21739130434782608</v>
      </c>
      <c r="J228" s="147">
        <f t="shared" si="203"/>
        <v>0.66666666666666663</v>
      </c>
      <c r="K228" s="173">
        <f t="shared" si="204"/>
        <v>49046</v>
      </c>
      <c r="L228" s="604"/>
      <c r="M228" s="253" t="s">
        <v>154</v>
      </c>
      <c r="N228" s="137">
        <v>50</v>
      </c>
      <c r="O228" s="146">
        <v>25</v>
      </c>
      <c r="P228" s="146">
        <v>2683050</v>
      </c>
      <c r="Q228" s="147">
        <f t="shared" ref="Q228:Q237" si="237">IFERROR(O228/$L$227,"-")</f>
        <v>0.1984126984126984</v>
      </c>
      <c r="R228" s="147">
        <f t="shared" si="205"/>
        <v>0.5</v>
      </c>
      <c r="S228" s="141">
        <f t="shared" si="206"/>
        <v>107322</v>
      </c>
      <c r="T228" s="604"/>
      <c r="U228" s="253" t="s">
        <v>154</v>
      </c>
      <c r="V228" s="137">
        <v>2398</v>
      </c>
      <c r="W228" s="146">
        <v>1453</v>
      </c>
      <c r="X228" s="146">
        <v>110183880</v>
      </c>
      <c r="Y228" s="147">
        <f t="shared" ref="Y228:Y237" si="238">IFERROR(W228/$T$227,"-")</f>
        <v>0.2984185664407476</v>
      </c>
      <c r="Z228" s="147">
        <f t="shared" si="207"/>
        <v>0.60592160133444539</v>
      </c>
      <c r="AA228" s="146">
        <f t="shared" si="208"/>
        <v>75831.988988300072</v>
      </c>
      <c r="AB228" s="604"/>
      <c r="AC228" s="253" t="s">
        <v>154</v>
      </c>
      <c r="AD228" s="137">
        <v>2302</v>
      </c>
      <c r="AE228" s="146">
        <v>1430</v>
      </c>
      <c r="AF228" s="146">
        <v>118702880</v>
      </c>
      <c r="AG228" s="147">
        <f t="shared" ref="AG228:AG237" si="239">IFERROR(AE228/$AB$227,"-")</f>
        <v>0.29953917050691242</v>
      </c>
      <c r="AH228" s="147">
        <f t="shared" si="209"/>
        <v>0.62119895742832321</v>
      </c>
      <c r="AI228" s="141">
        <f t="shared" si="210"/>
        <v>83009.006993006988</v>
      </c>
      <c r="AJ228" s="604"/>
      <c r="AK228" s="253" t="s">
        <v>154</v>
      </c>
      <c r="AL228" s="137">
        <v>1432</v>
      </c>
      <c r="AM228" s="146">
        <v>830</v>
      </c>
      <c r="AN228" s="146">
        <v>68660910</v>
      </c>
      <c r="AO228" s="147">
        <f t="shared" ref="AO228:AO237" si="240">IFERROR(AM228/$AJ$227,"-")</f>
        <v>0.25483573840957935</v>
      </c>
      <c r="AP228" s="147">
        <f t="shared" si="211"/>
        <v>0.57960893854748607</v>
      </c>
      <c r="AQ228" s="141">
        <f t="shared" si="212"/>
        <v>82723.987951807227</v>
      </c>
      <c r="AR228" s="604"/>
      <c r="AS228" s="253" t="s">
        <v>154</v>
      </c>
      <c r="AT228" s="137">
        <v>514</v>
      </c>
      <c r="AU228" s="146">
        <v>280</v>
      </c>
      <c r="AV228" s="146">
        <v>19663820</v>
      </c>
      <c r="AW228" s="147">
        <f t="shared" ref="AW228:AW237" si="241">IFERROR(AU228/$AR$227,"-")</f>
        <v>0.18880647336480108</v>
      </c>
      <c r="AX228" s="147">
        <f t="shared" si="213"/>
        <v>0.54474708171206221</v>
      </c>
      <c r="AY228" s="146">
        <f t="shared" si="214"/>
        <v>70227.928571428565</v>
      </c>
      <c r="AZ228" s="604"/>
      <c r="BA228" s="253" t="s">
        <v>154</v>
      </c>
      <c r="BB228" s="137">
        <v>103</v>
      </c>
      <c r="BC228" s="146">
        <v>48</v>
      </c>
      <c r="BD228" s="146">
        <v>5568930</v>
      </c>
      <c r="BE228" s="147">
        <f t="shared" ref="BE228:BE237" si="242">IFERROR(BC228/$AZ$227,"-")</f>
        <v>9.775967413441955E-2</v>
      </c>
      <c r="BF228" s="147">
        <f t="shared" si="215"/>
        <v>0.46601941747572817</v>
      </c>
      <c r="BG228" s="173">
        <f t="shared" si="216"/>
        <v>116019.375</v>
      </c>
      <c r="BH228" s="604"/>
      <c r="BI228" s="253" t="s">
        <v>154</v>
      </c>
      <c r="BJ228" s="137">
        <f t="shared" si="217"/>
        <v>6814</v>
      </c>
      <c r="BK228" s="146">
        <f t="shared" si="201"/>
        <v>4076</v>
      </c>
      <c r="BL228" s="146">
        <f t="shared" si="202"/>
        <v>325953930</v>
      </c>
      <c r="BM228" s="147">
        <f t="shared" ref="BM228:BM237" si="243">IFERROR(BK228/$BH$227,"-")</f>
        <v>0.27090256546590458</v>
      </c>
      <c r="BN228" s="147">
        <f t="shared" si="218"/>
        <v>0.59818021719988257</v>
      </c>
      <c r="BO228" s="146">
        <f t="shared" si="219"/>
        <v>79969.070166830221</v>
      </c>
      <c r="BP228" s="204"/>
    </row>
    <row r="229" spans="2:68" s="82" customFormat="1">
      <c r="B229" s="614"/>
      <c r="C229" s="647"/>
      <c r="D229" s="604"/>
      <c r="E229" s="254" t="s">
        <v>114</v>
      </c>
      <c r="F229" s="137">
        <v>29</v>
      </c>
      <c r="G229" s="146">
        <v>17</v>
      </c>
      <c r="H229" s="146">
        <v>1418950</v>
      </c>
      <c r="I229" s="147">
        <f t="shared" si="236"/>
        <v>0.36956521739130432</v>
      </c>
      <c r="J229" s="147">
        <f t="shared" si="203"/>
        <v>0.58620689655172409</v>
      </c>
      <c r="K229" s="173">
        <f t="shared" si="204"/>
        <v>83467.647058823524</v>
      </c>
      <c r="L229" s="604"/>
      <c r="M229" s="254" t="s">
        <v>114</v>
      </c>
      <c r="N229" s="137">
        <v>77</v>
      </c>
      <c r="O229" s="146">
        <v>44</v>
      </c>
      <c r="P229" s="146">
        <v>5076780</v>
      </c>
      <c r="Q229" s="147">
        <f t="shared" si="237"/>
        <v>0.34920634920634919</v>
      </c>
      <c r="R229" s="147">
        <f t="shared" si="205"/>
        <v>0.5714285714285714</v>
      </c>
      <c r="S229" s="141">
        <f t="shared" si="206"/>
        <v>115381.36363636363</v>
      </c>
      <c r="T229" s="604"/>
      <c r="U229" s="254" t="s">
        <v>114</v>
      </c>
      <c r="V229" s="137">
        <v>3061</v>
      </c>
      <c r="W229" s="146">
        <v>1805</v>
      </c>
      <c r="X229" s="146">
        <v>142436750</v>
      </c>
      <c r="Y229" s="147">
        <f t="shared" si="238"/>
        <v>0.37071267200657221</v>
      </c>
      <c r="Z229" s="147">
        <f t="shared" si="207"/>
        <v>0.58967657628226067</v>
      </c>
      <c r="AA229" s="146">
        <f t="shared" si="208"/>
        <v>78912.3268698061</v>
      </c>
      <c r="AB229" s="604"/>
      <c r="AC229" s="254" t="s">
        <v>114</v>
      </c>
      <c r="AD229" s="137">
        <v>3221</v>
      </c>
      <c r="AE229" s="146">
        <v>1959</v>
      </c>
      <c r="AF229" s="146">
        <v>165013800</v>
      </c>
      <c r="AG229" s="147">
        <f t="shared" si="239"/>
        <v>0.41034771679932969</v>
      </c>
      <c r="AH229" s="147">
        <f t="shared" si="209"/>
        <v>0.60819621235641108</v>
      </c>
      <c r="AI229" s="141">
        <f t="shared" si="210"/>
        <v>84233.690658499239</v>
      </c>
      <c r="AJ229" s="604"/>
      <c r="AK229" s="254" t="s">
        <v>114</v>
      </c>
      <c r="AL229" s="137">
        <v>2293</v>
      </c>
      <c r="AM229" s="146">
        <v>1295</v>
      </c>
      <c r="AN229" s="146">
        <v>111393260</v>
      </c>
      <c r="AO229" s="147">
        <f t="shared" si="240"/>
        <v>0.39760515812097019</v>
      </c>
      <c r="AP229" s="147">
        <f t="shared" si="211"/>
        <v>0.56476232010466643</v>
      </c>
      <c r="AQ229" s="141">
        <f t="shared" si="212"/>
        <v>86017.961389961391</v>
      </c>
      <c r="AR229" s="604"/>
      <c r="AS229" s="254" t="s">
        <v>114</v>
      </c>
      <c r="AT229" s="137">
        <v>965</v>
      </c>
      <c r="AU229" s="146">
        <v>510</v>
      </c>
      <c r="AV229" s="146">
        <v>42809780</v>
      </c>
      <c r="AW229" s="147">
        <f t="shared" si="241"/>
        <v>0.34389750505731626</v>
      </c>
      <c r="AX229" s="147">
        <f t="shared" si="213"/>
        <v>0.52849740932642486</v>
      </c>
      <c r="AY229" s="146">
        <f t="shared" si="214"/>
        <v>83940.745098039217</v>
      </c>
      <c r="AZ229" s="604"/>
      <c r="BA229" s="254" t="s">
        <v>114</v>
      </c>
      <c r="BB229" s="137">
        <v>267</v>
      </c>
      <c r="BC229" s="146">
        <v>116</v>
      </c>
      <c r="BD229" s="146">
        <v>13190450</v>
      </c>
      <c r="BE229" s="147">
        <f t="shared" si="242"/>
        <v>0.23625254582484725</v>
      </c>
      <c r="BF229" s="147">
        <f t="shared" si="215"/>
        <v>0.43445692883895132</v>
      </c>
      <c r="BG229" s="173">
        <f t="shared" si="216"/>
        <v>113710.77586206897</v>
      </c>
      <c r="BH229" s="604"/>
      <c r="BI229" s="254" t="s">
        <v>114</v>
      </c>
      <c r="BJ229" s="137">
        <f t="shared" si="217"/>
        <v>9913</v>
      </c>
      <c r="BK229" s="146">
        <f t="shared" si="201"/>
        <v>5746</v>
      </c>
      <c r="BL229" s="146">
        <f t="shared" si="202"/>
        <v>481339770</v>
      </c>
      <c r="BM229" s="147">
        <f t="shared" si="243"/>
        <v>0.38189552040409414</v>
      </c>
      <c r="BN229" s="147">
        <f t="shared" si="218"/>
        <v>0.57964289317058404</v>
      </c>
      <c r="BO229" s="146">
        <f t="shared" si="219"/>
        <v>83769.538809606689</v>
      </c>
      <c r="BP229" s="204"/>
    </row>
    <row r="230" spans="2:68" s="82" customFormat="1">
      <c r="B230" s="614"/>
      <c r="C230" s="647"/>
      <c r="D230" s="604"/>
      <c r="E230" s="254" t="s">
        <v>123</v>
      </c>
      <c r="F230" s="137">
        <v>11</v>
      </c>
      <c r="G230" s="146">
        <v>6</v>
      </c>
      <c r="H230" s="146">
        <v>362300</v>
      </c>
      <c r="I230" s="147">
        <f t="shared" si="236"/>
        <v>0.13043478260869565</v>
      </c>
      <c r="J230" s="147">
        <f t="shared" si="203"/>
        <v>0.54545454545454541</v>
      </c>
      <c r="K230" s="173">
        <f t="shared" si="204"/>
        <v>60383.333333333336</v>
      </c>
      <c r="L230" s="604"/>
      <c r="M230" s="254" t="s">
        <v>123</v>
      </c>
      <c r="N230" s="137">
        <v>43</v>
      </c>
      <c r="O230" s="146">
        <v>18</v>
      </c>
      <c r="P230" s="146">
        <v>1984090</v>
      </c>
      <c r="Q230" s="147">
        <f t="shared" si="237"/>
        <v>0.14285714285714285</v>
      </c>
      <c r="R230" s="147">
        <f t="shared" si="205"/>
        <v>0.41860465116279072</v>
      </c>
      <c r="S230" s="141">
        <f t="shared" si="206"/>
        <v>110227.22222222222</v>
      </c>
      <c r="T230" s="604"/>
      <c r="U230" s="254" t="s">
        <v>123</v>
      </c>
      <c r="V230" s="137">
        <v>1037</v>
      </c>
      <c r="W230" s="146">
        <v>647</v>
      </c>
      <c r="X230" s="146">
        <v>55052690</v>
      </c>
      <c r="Y230" s="147">
        <f t="shared" si="238"/>
        <v>0.13288149517354694</v>
      </c>
      <c r="Z230" s="147">
        <f t="shared" si="207"/>
        <v>0.62391513982642233</v>
      </c>
      <c r="AA230" s="146">
        <f t="shared" si="208"/>
        <v>85089.16537867079</v>
      </c>
      <c r="AB230" s="604"/>
      <c r="AC230" s="254" t="s">
        <v>123</v>
      </c>
      <c r="AD230" s="137">
        <v>1262</v>
      </c>
      <c r="AE230" s="146">
        <v>796</v>
      </c>
      <c r="AF230" s="146">
        <v>70436870</v>
      </c>
      <c r="AG230" s="147">
        <f t="shared" si="239"/>
        <v>0.16673648931713447</v>
      </c>
      <c r="AH230" s="147">
        <f t="shared" si="209"/>
        <v>0.63074484944532483</v>
      </c>
      <c r="AI230" s="141">
        <f t="shared" si="210"/>
        <v>88488.530150753766</v>
      </c>
      <c r="AJ230" s="604"/>
      <c r="AK230" s="254" t="s">
        <v>123</v>
      </c>
      <c r="AL230" s="137">
        <v>948</v>
      </c>
      <c r="AM230" s="146">
        <v>569</v>
      </c>
      <c r="AN230" s="146">
        <v>49935350</v>
      </c>
      <c r="AO230" s="147">
        <f t="shared" si="240"/>
        <v>0.17470064476512129</v>
      </c>
      <c r="AP230" s="147">
        <f t="shared" si="211"/>
        <v>0.60021097046413507</v>
      </c>
      <c r="AQ230" s="141">
        <f t="shared" si="212"/>
        <v>87759.841827768018</v>
      </c>
      <c r="AR230" s="604"/>
      <c r="AS230" s="254" t="s">
        <v>123</v>
      </c>
      <c r="AT230" s="137">
        <v>435</v>
      </c>
      <c r="AU230" s="146">
        <v>237</v>
      </c>
      <c r="AV230" s="146">
        <v>18204990</v>
      </c>
      <c r="AW230" s="147">
        <f t="shared" si="241"/>
        <v>0.1598111935266352</v>
      </c>
      <c r="AX230" s="147">
        <f t="shared" si="213"/>
        <v>0.54482758620689653</v>
      </c>
      <c r="AY230" s="146">
        <f t="shared" si="214"/>
        <v>76814.303797468354</v>
      </c>
      <c r="AZ230" s="604"/>
      <c r="BA230" s="254" t="s">
        <v>123</v>
      </c>
      <c r="BB230" s="137">
        <v>123</v>
      </c>
      <c r="BC230" s="146">
        <v>56</v>
      </c>
      <c r="BD230" s="146">
        <v>4876710</v>
      </c>
      <c r="BE230" s="147">
        <f t="shared" si="242"/>
        <v>0.11405295315682282</v>
      </c>
      <c r="BF230" s="147">
        <f t="shared" si="215"/>
        <v>0.45528455284552843</v>
      </c>
      <c r="BG230" s="173">
        <f t="shared" si="216"/>
        <v>87084.107142857145</v>
      </c>
      <c r="BH230" s="604"/>
      <c r="BI230" s="254" t="s">
        <v>123</v>
      </c>
      <c r="BJ230" s="137">
        <f t="shared" si="217"/>
        <v>3859</v>
      </c>
      <c r="BK230" s="146">
        <f t="shared" si="201"/>
        <v>2329</v>
      </c>
      <c r="BL230" s="146">
        <f t="shared" si="202"/>
        <v>200853000</v>
      </c>
      <c r="BM230" s="147">
        <f t="shared" si="243"/>
        <v>0.15479197128804997</v>
      </c>
      <c r="BN230" s="147">
        <f t="shared" si="218"/>
        <v>0.6035242290748899</v>
      </c>
      <c r="BO230" s="146">
        <f t="shared" si="219"/>
        <v>86240.017174753113</v>
      </c>
      <c r="BP230" s="204"/>
    </row>
    <row r="231" spans="2:68" s="82" customFormat="1">
      <c r="B231" s="614"/>
      <c r="C231" s="647"/>
      <c r="D231" s="604"/>
      <c r="E231" s="254" t="s">
        <v>137</v>
      </c>
      <c r="F231" s="137">
        <v>11</v>
      </c>
      <c r="G231" s="146">
        <v>5</v>
      </c>
      <c r="H231" s="146">
        <v>638330</v>
      </c>
      <c r="I231" s="147">
        <f t="shared" si="236"/>
        <v>0.10869565217391304</v>
      </c>
      <c r="J231" s="147">
        <f t="shared" si="203"/>
        <v>0.45454545454545453</v>
      </c>
      <c r="K231" s="173">
        <f t="shared" si="204"/>
        <v>127666</v>
      </c>
      <c r="L231" s="604"/>
      <c r="M231" s="254" t="s">
        <v>137</v>
      </c>
      <c r="N231" s="137">
        <v>48</v>
      </c>
      <c r="O231" s="146">
        <v>30</v>
      </c>
      <c r="P231" s="146">
        <v>3206870</v>
      </c>
      <c r="Q231" s="147">
        <f t="shared" si="237"/>
        <v>0.23809523809523808</v>
      </c>
      <c r="R231" s="147">
        <f t="shared" si="205"/>
        <v>0.625</v>
      </c>
      <c r="S231" s="141">
        <f t="shared" si="206"/>
        <v>106895.66666666667</v>
      </c>
      <c r="T231" s="604"/>
      <c r="U231" s="254" t="s">
        <v>137</v>
      </c>
      <c r="V231" s="137">
        <v>1164</v>
      </c>
      <c r="W231" s="146">
        <v>742</v>
      </c>
      <c r="X231" s="146">
        <v>58147950</v>
      </c>
      <c r="Y231" s="147">
        <f t="shared" si="238"/>
        <v>0.15239268843705073</v>
      </c>
      <c r="Z231" s="147">
        <f t="shared" si="207"/>
        <v>0.63745704467353947</v>
      </c>
      <c r="AA231" s="146">
        <f t="shared" si="208"/>
        <v>78366.509433962259</v>
      </c>
      <c r="AB231" s="604"/>
      <c r="AC231" s="254" t="s">
        <v>137</v>
      </c>
      <c r="AD231" s="137">
        <v>1481</v>
      </c>
      <c r="AE231" s="146">
        <v>940</v>
      </c>
      <c r="AF231" s="146">
        <v>80200530</v>
      </c>
      <c r="AG231" s="147">
        <f t="shared" si="239"/>
        <v>0.19689987431922915</v>
      </c>
      <c r="AH231" s="147">
        <f t="shared" si="209"/>
        <v>0.63470627954085079</v>
      </c>
      <c r="AI231" s="141">
        <f t="shared" si="210"/>
        <v>85319.712765957447</v>
      </c>
      <c r="AJ231" s="604"/>
      <c r="AK231" s="254" t="s">
        <v>137</v>
      </c>
      <c r="AL231" s="137">
        <v>1055</v>
      </c>
      <c r="AM231" s="146">
        <v>630</v>
      </c>
      <c r="AN231" s="146">
        <v>58863380</v>
      </c>
      <c r="AO231" s="147">
        <f t="shared" si="240"/>
        <v>0.1934295363831747</v>
      </c>
      <c r="AP231" s="147">
        <f t="shared" si="211"/>
        <v>0.59715639810426535</v>
      </c>
      <c r="AQ231" s="141">
        <f t="shared" si="212"/>
        <v>93433.936507936509</v>
      </c>
      <c r="AR231" s="604"/>
      <c r="AS231" s="254" t="s">
        <v>137</v>
      </c>
      <c r="AT231" s="137">
        <v>471</v>
      </c>
      <c r="AU231" s="146">
        <v>255</v>
      </c>
      <c r="AV231" s="146">
        <v>21793520</v>
      </c>
      <c r="AW231" s="147">
        <f t="shared" si="241"/>
        <v>0.17194875252865813</v>
      </c>
      <c r="AX231" s="147">
        <f t="shared" si="213"/>
        <v>0.54140127388535031</v>
      </c>
      <c r="AY231" s="146">
        <f t="shared" si="214"/>
        <v>85464.784313725497</v>
      </c>
      <c r="AZ231" s="604"/>
      <c r="BA231" s="254" t="s">
        <v>137</v>
      </c>
      <c r="BB231" s="137">
        <v>110</v>
      </c>
      <c r="BC231" s="146">
        <v>57</v>
      </c>
      <c r="BD231" s="146">
        <v>5989290</v>
      </c>
      <c r="BE231" s="147">
        <f t="shared" si="242"/>
        <v>0.11608961303462322</v>
      </c>
      <c r="BF231" s="147">
        <f t="shared" si="215"/>
        <v>0.51818181818181819</v>
      </c>
      <c r="BG231" s="173">
        <f t="shared" si="216"/>
        <v>105075.26315789473</v>
      </c>
      <c r="BH231" s="604"/>
      <c r="BI231" s="254" t="s">
        <v>137</v>
      </c>
      <c r="BJ231" s="137">
        <f t="shared" si="217"/>
        <v>4340</v>
      </c>
      <c r="BK231" s="146">
        <f t="shared" si="201"/>
        <v>2659</v>
      </c>
      <c r="BL231" s="146">
        <f t="shared" si="202"/>
        <v>228839870</v>
      </c>
      <c r="BM231" s="147">
        <f t="shared" si="243"/>
        <v>0.17672471088661437</v>
      </c>
      <c r="BN231" s="147">
        <f t="shared" si="218"/>
        <v>0.61267281105990778</v>
      </c>
      <c r="BO231" s="146">
        <f t="shared" si="219"/>
        <v>86062.380594208342</v>
      </c>
      <c r="BP231" s="204"/>
    </row>
    <row r="232" spans="2:68" s="82" customFormat="1">
      <c r="B232" s="614"/>
      <c r="C232" s="647"/>
      <c r="D232" s="604"/>
      <c r="E232" s="254" t="s">
        <v>138</v>
      </c>
      <c r="F232" s="137">
        <v>6</v>
      </c>
      <c r="G232" s="146">
        <v>3</v>
      </c>
      <c r="H232" s="146">
        <v>238900</v>
      </c>
      <c r="I232" s="147">
        <f t="shared" si="236"/>
        <v>6.5217391304347824E-2</v>
      </c>
      <c r="J232" s="147">
        <f t="shared" si="203"/>
        <v>0.5</v>
      </c>
      <c r="K232" s="173">
        <f t="shared" si="204"/>
        <v>79633.333333333328</v>
      </c>
      <c r="L232" s="604"/>
      <c r="M232" s="254" t="s">
        <v>138</v>
      </c>
      <c r="N232" s="137">
        <v>27</v>
      </c>
      <c r="O232" s="146">
        <v>14</v>
      </c>
      <c r="P232" s="146">
        <v>1423140</v>
      </c>
      <c r="Q232" s="147">
        <f t="shared" si="237"/>
        <v>0.1111111111111111</v>
      </c>
      <c r="R232" s="147">
        <f t="shared" si="205"/>
        <v>0.51851851851851849</v>
      </c>
      <c r="S232" s="141">
        <f t="shared" si="206"/>
        <v>101652.85714285714</v>
      </c>
      <c r="T232" s="604"/>
      <c r="U232" s="254" t="s">
        <v>138</v>
      </c>
      <c r="V232" s="137">
        <v>632</v>
      </c>
      <c r="W232" s="146">
        <v>430</v>
      </c>
      <c r="X232" s="146">
        <v>35446970</v>
      </c>
      <c r="Y232" s="147">
        <f t="shared" si="238"/>
        <v>8.8313822140069831E-2</v>
      </c>
      <c r="Z232" s="147">
        <f t="shared" si="207"/>
        <v>0.680379746835443</v>
      </c>
      <c r="AA232" s="146">
        <f t="shared" si="208"/>
        <v>82434.813953488367</v>
      </c>
      <c r="AB232" s="604"/>
      <c r="AC232" s="254" t="s">
        <v>138</v>
      </c>
      <c r="AD232" s="137">
        <v>751</v>
      </c>
      <c r="AE232" s="146">
        <v>509</v>
      </c>
      <c r="AF232" s="146">
        <v>42113910</v>
      </c>
      <c r="AG232" s="147">
        <f t="shared" si="239"/>
        <v>0.10661918726434856</v>
      </c>
      <c r="AH232" s="147">
        <f t="shared" si="209"/>
        <v>0.677762982689747</v>
      </c>
      <c r="AI232" s="141">
        <f t="shared" si="210"/>
        <v>82738.526522593325</v>
      </c>
      <c r="AJ232" s="604"/>
      <c r="AK232" s="254" t="s">
        <v>138</v>
      </c>
      <c r="AL232" s="137">
        <v>442</v>
      </c>
      <c r="AM232" s="146">
        <v>275</v>
      </c>
      <c r="AN232" s="146">
        <v>24641440</v>
      </c>
      <c r="AO232" s="147">
        <f t="shared" si="240"/>
        <v>8.4433527786306417E-2</v>
      </c>
      <c r="AP232" s="147">
        <f t="shared" si="211"/>
        <v>0.62217194570135748</v>
      </c>
      <c r="AQ232" s="141">
        <f t="shared" si="212"/>
        <v>89605.236363636359</v>
      </c>
      <c r="AR232" s="604"/>
      <c r="AS232" s="254" t="s">
        <v>138</v>
      </c>
      <c r="AT232" s="137">
        <v>187</v>
      </c>
      <c r="AU232" s="146">
        <v>107</v>
      </c>
      <c r="AV232" s="146">
        <v>8799010</v>
      </c>
      <c r="AW232" s="147">
        <f t="shared" si="241"/>
        <v>7.2151045178691836E-2</v>
      </c>
      <c r="AX232" s="147">
        <f t="shared" si="213"/>
        <v>0.57219251336898391</v>
      </c>
      <c r="AY232" s="146">
        <f t="shared" si="214"/>
        <v>82233.738317757015</v>
      </c>
      <c r="AZ232" s="604"/>
      <c r="BA232" s="254" t="s">
        <v>138</v>
      </c>
      <c r="BB232" s="137">
        <v>37</v>
      </c>
      <c r="BC232" s="146">
        <v>19</v>
      </c>
      <c r="BD232" s="146">
        <v>1345850</v>
      </c>
      <c r="BE232" s="147">
        <f t="shared" si="242"/>
        <v>3.8696537678207736E-2</v>
      </c>
      <c r="BF232" s="147">
        <f t="shared" si="215"/>
        <v>0.51351351351351349</v>
      </c>
      <c r="BG232" s="173">
        <f t="shared" si="216"/>
        <v>70834.210526315786</v>
      </c>
      <c r="BH232" s="604"/>
      <c r="BI232" s="254" t="s">
        <v>138</v>
      </c>
      <c r="BJ232" s="137">
        <f t="shared" si="217"/>
        <v>2082</v>
      </c>
      <c r="BK232" s="146">
        <f t="shared" si="201"/>
        <v>1357</v>
      </c>
      <c r="BL232" s="146">
        <f t="shared" si="202"/>
        <v>114009220</v>
      </c>
      <c r="BM232" s="147">
        <f t="shared" si="243"/>
        <v>9.0190083743187557E-2</v>
      </c>
      <c r="BN232" s="147">
        <f t="shared" si="218"/>
        <v>0.65177713736791543</v>
      </c>
      <c r="BO232" s="146">
        <f t="shared" si="219"/>
        <v>84015.637435519529</v>
      </c>
      <c r="BP232" s="204"/>
    </row>
    <row r="233" spans="2:68" s="82" customFormat="1">
      <c r="B233" s="614"/>
      <c r="C233" s="647"/>
      <c r="D233" s="604"/>
      <c r="E233" s="254" t="s">
        <v>139</v>
      </c>
      <c r="F233" s="137">
        <v>7</v>
      </c>
      <c r="G233" s="146">
        <v>2</v>
      </c>
      <c r="H233" s="146">
        <v>90690</v>
      </c>
      <c r="I233" s="147">
        <f t="shared" si="236"/>
        <v>4.3478260869565216E-2</v>
      </c>
      <c r="J233" s="147">
        <f t="shared" si="203"/>
        <v>0.2857142857142857</v>
      </c>
      <c r="K233" s="173">
        <f t="shared" si="204"/>
        <v>45345</v>
      </c>
      <c r="L233" s="604"/>
      <c r="M233" s="254" t="s">
        <v>139</v>
      </c>
      <c r="N233" s="137">
        <v>27</v>
      </c>
      <c r="O233" s="146">
        <v>14</v>
      </c>
      <c r="P233" s="146">
        <v>847380</v>
      </c>
      <c r="Q233" s="147">
        <f t="shared" si="237"/>
        <v>0.1111111111111111</v>
      </c>
      <c r="R233" s="147">
        <f t="shared" si="205"/>
        <v>0.51851851851851849</v>
      </c>
      <c r="S233" s="141">
        <f t="shared" si="206"/>
        <v>60527.142857142855</v>
      </c>
      <c r="T233" s="604"/>
      <c r="U233" s="254" t="s">
        <v>139</v>
      </c>
      <c r="V233" s="137">
        <v>306</v>
      </c>
      <c r="W233" s="146">
        <v>163</v>
      </c>
      <c r="X233" s="146">
        <v>12571370</v>
      </c>
      <c r="Y233" s="147">
        <f t="shared" si="238"/>
        <v>3.3477100020538095E-2</v>
      </c>
      <c r="Z233" s="147">
        <f t="shared" si="207"/>
        <v>0.5326797385620915</v>
      </c>
      <c r="AA233" s="146">
        <f t="shared" si="208"/>
        <v>77124.969325153375</v>
      </c>
      <c r="AB233" s="604"/>
      <c r="AC233" s="254" t="s">
        <v>139</v>
      </c>
      <c r="AD233" s="137">
        <v>429</v>
      </c>
      <c r="AE233" s="146">
        <v>252</v>
      </c>
      <c r="AF233" s="146">
        <v>23377620</v>
      </c>
      <c r="AG233" s="147">
        <f t="shared" si="239"/>
        <v>5.2785923753665691E-2</v>
      </c>
      <c r="AH233" s="147">
        <f t="shared" si="209"/>
        <v>0.58741258741258739</v>
      </c>
      <c r="AI233" s="141">
        <f t="shared" si="210"/>
        <v>92768.333333333328</v>
      </c>
      <c r="AJ233" s="604"/>
      <c r="AK233" s="254" t="s">
        <v>139</v>
      </c>
      <c r="AL233" s="137">
        <v>396</v>
      </c>
      <c r="AM233" s="146">
        <v>209</v>
      </c>
      <c r="AN233" s="146">
        <v>17764270</v>
      </c>
      <c r="AO233" s="147">
        <f t="shared" si="240"/>
        <v>6.416948111759288E-2</v>
      </c>
      <c r="AP233" s="147">
        <f t="shared" si="211"/>
        <v>0.52777777777777779</v>
      </c>
      <c r="AQ233" s="141">
        <f t="shared" si="212"/>
        <v>84996.507177033491</v>
      </c>
      <c r="AR233" s="604"/>
      <c r="AS233" s="254" t="s">
        <v>139</v>
      </c>
      <c r="AT233" s="137">
        <v>201</v>
      </c>
      <c r="AU233" s="146">
        <v>96</v>
      </c>
      <c r="AV233" s="146">
        <v>8729250</v>
      </c>
      <c r="AW233" s="147">
        <f t="shared" si="241"/>
        <v>6.4733648010788944E-2</v>
      </c>
      <c r="AX233" s="147">
        <f t="shared" si="213"/>
        <v>0.47761194029850745</v>
      </c>
      <c r="AY233" s="146">
        <f t="shared" si="214"/>
        <v>90929.6875</v>
      </c>
      <c r="AZ233" s="604"/>
      <c r="BA233" s="254" t="s">
        <v>139</v>
      </c>
      <c r="BB233" s="137">
        <v>70</v>
      </c>
      <c r="BC233" s="146">
        <v>35</v>
      </c>
      <c r="BD233" s="146">
        <v>2807120</v>
      </c>
      <c r="BE233" s="147">
        <f t="shared" si="242"/>
        <v>7.128309572301425E-2</v>
      </c>
      <c r="BF233" s="147">
        <f t="shared" si="215"/>
        <v>0.5</v>
      </c>
      <c r="BG233" s="173">
        <f t="shared" si="216"/>
        <v>80203.428571428565</v>
      </c>
      <c r="BH233" s="604"/>
      <c r="BI233" s="254" t="s">
        <v>139</v>
      </c>
      <c r="BJ233" s="137">
        <f t="shared" si="217"/>
        <v>1436</v>
      </c>
      <c r="BK233" s="146">
        <f t="shared" si="201"/>
        <v>771</v>
      </c>
      <c r="BL233" s="146">
        <f t="shared" si="202"/>
        <v>66187700</v>
      </c>
      <c r="BM233" s="147">
        <f t="shared" si="243"/>
        <v>5.1242855243918646E-2</v>
      </c>
      <c r="BN233" s="147">
        <f t="shared" si="218"/>
        <v>0.53690807799442897</v>
      </c>
      <c r="BO233" s="146">
        <f t="shared" si="219"/>
        <v>85846.562905317769</v>
      </c>
      <c r="BP233" s="204"/>
    </row>
    <row r="234" spans="2:68" s="82" customFormat="1">
      <c r="B234" s="614"/>
      <c r="C234" s="647"/>
      <c r="D234" s="604"/>
      <c r="E234" s="254" t="s">
        <v>140</v>
      </c>
      <c r="F234" s="137">
        <v>7</v>
      </c>
      <c r="G234" s="146">
        <v>4</v>
      </c>
      <c r="H234" s="146">
        <v>100650</v>
      </c>
      <c r="I234" s="147">
        <f t="shared" si="236"/>
        <v>8.6956521739130432E-2</v>
      </c>
      <c r="J234" s="147">
        <f t="shared" si="203"/>
        <v>0.5714285714285714</v>
      </c>
      <c r="K234" s="173">
        <f t="shared" si="204"/>
        <v>25162.5</v>
      </c>
      <c r="L234" s="604"/>
      <c r="M234" s="254" t="s">
        <v>140</v>
      </c>
      <c r="N234" s="137">
        <v>8</v>
      </c>
      <c r="O234" s="146">
        <v>7</v>
      </c>
      <c r="P234" s="146">
        <v>1014480</v>
      </c>
      <c r="Q234" s="147">
        <f t="shared" si="237"/>
        <v>5.5555555555555552E-2</v>
      </c>
      <c r="R234" s="147">
        <f t="shared" si="205"/>
        <v>0.875</v>
      </c>
      <c r="S234" s="141">
        <f t="shared" si="206"/>
        <v>144925.71428571429</v>
      </c>
      <c r="T234" s="604"/>
      <c r="U234" s="254" t="s">
        <v>140</v>
      </c>
      <c r="V234" s="137">
        <v>244</v>
      </c>
      <c r="W234" s="146">
        <v>154</v>
      </c>
      <c r="X234" s="146">
        <v>11855280</v>
      </c>
      <c r="Y234" s="147">
        <f t="shared" si="238"/>
        <v>3.1628671185048265E-2</v>
      </c>
      <c r="Z234" s="147">
        <f t="shared" si="207"/>
        <v>0.63114754098360659</v>
      </c>
      <c r="AA234" s="146">
        <f t="shared" si="208"/>
        <v>76982.337662337668</v>
      </c>
      <c r="AB234" s="604"/>
      <c r="AC234" s="254" t="s">
        <v>140</v>
      </c>
      <c r="AD234" s="137">
        <v>275</v>
      </c>
      <c r="AE234" s="146">
        <v>183</v>
      </c>
      <c r="AF234" s="146">
        <v>19290460</v>
      </c>
      <c r="AG234" s="147">
        <f t="shared" si="239"/>
        <v>3.8332635106828654E-2</v>
      </c>
      <c r="AH234" s="147">
        <f t="shared" si="209"/>
        <v>0.66545454545454541</v>
      </c>
      <c r="AI234" s="141">
        <f t="shared" si="210"/>
        <v>105412.34972677595</v>
      </c>
      <c r="AJ234" s="604"/>
      <c r="AK234" s="254" t="s">
        <v>140</v>
      </c>
      <c r="AL234" s="137">
        <v>239</v>
      </c>
      <c r="AM234" s="146">
        <v>155</v>
      </c>
      <c r="AN234" s="146">
        <v>17936710</v>
      </c>
      <c r="AO234" s="147">
        <f t="shared" si="240"/>
        <v>4.7589806570463619E-2</v>
      </c>
      <c r="AP234" s="147">
        <f t="shared" si="211"/>
        <v>0.64853556485355646</v>
      </c>
      <c r="AQ234" s="141">
        <f t="shared" si="212"/>
        <v>115720.70967741935</v>
      </c>
      <c r="AR234" s="604"/>
      <c r="AS234" s="254" t="s">
        <v>140</v>
      </c>
      <c r="AT234" s="137">
        <v>112</v>
      </c>
      <c r="AU234" s="146">
        <v>58</v>
      </c>
      <c r="AV234" s="146">
        <v>5273140</v>
      </c>
      <c r="AW234" s="147">
        <f t="shared" si="241"/>
        <v>3.910991233985165E-2</v>
      </c>
      <c r="AX234" s="147">
        <f t="shared" si="213"/>
        <v>0.5178571428571429</v>
      </c>
      <c r="AY234" s="146">
        <f t="shared" si="214"/>
        <v>90916.206896551725</v>
      </c>
      <c r="AZ234" s="604"/>
      <c r="BA234" s="254" t="s">
        <v>140</v>
      </c>
      <c r="BB234" s="137">
        <v>23</v>
      </c>
      <c r="BC234" s="146">
        <v>12</v>
      </c>
      <c r="BD234" s="146">
        <v>1207880</v>
      </c>
      <c r="BE234" s="147">
        <f t="shared" si="242"/>
        <v>2.4439918533604887E-2</v>
      </c>
      <c r="BF234" s="147">
        <f t="shared" si="215"/>
        <v>0.52173913043478259</v>
      </c>
      <c r="BG234" s="173">
        <f t="shared" si="216"/>
        <v>100656.66666666667</v>
      </c>
      <c r="BH234" s="604"/>
      <c r="BI234" s="254" t="s">
        <v>140</v>
      </c>
      <c r="BJ234" s="137">
        <f t="shared" si="217"/>
        <v>908</v>
      </c>
      <c r="BK234" s="146">
        <f t="shared" si="201"/>
        <v>573</v>
      </c>
      <c r="BL234" s="146">
        <f t="shared" si="202"/>
        <v>56678600</v>
      </c>
      <c r="BM234" s="147">
        <f t="shared" si="243"/>
        <v>3.8083211484780007E-2</v>
      </c>
      <c r="BN234" s="147">
        <f t="shared" si="218"/>
        <v>0.63105726872246692</v>
      </c>
      <c r="BO234" s="146">
        <f t="shared" si="219"/>
        <v>98915.532286212911</v>
      </c>
      <c r="BP234" s="204"/>
    </row>
    <row r="235" spans="2:68" s="82" customFormat="1">
      <c r="B235" s="614"/>
      <c r="C235" s="647"/>
      <c r="D235" s="604"/>
      <c r="E235" s="254" t="s">
        <v>141</v>
      </c>
      <c r="F235" s="137">
        <v>15</v>
      </c>
      <c r="G235" s="146">
        <v>10</v>
      </c>
      <c r="H235" s="146">
        <v>1127550</v>
      </c>
      <c r="I235" s="147">
        <f t="shared" si="236"/>
        <v>0.21739130434782608</v>
      </c>
      <c r="J235" s="147">
        <f t="shared" si="203"/>
        <v>0.66666666666666663</v>
      </c>
      <c r="K235" s="173">
        <f t="shared" si="204"/>
        <v>112755</v>
      </c>
      <c r="L235" s="604"/>
      <c r="M235" s="254" t="s">
        <v>141</v>
      </c>
      <c r="N235" s="137">
        <v>53</v>
      </c>
      <c r="O235" s="146">
        <v>32</v>
      </c>
      <c r="P235" s="146">
        <v>4096450</v>
      </c>
      <c r="Q235" s="147">
        <f t="shared" si="237"/>
        <v>0.25396825396825395</v>
      </c>
      <c r="R235" s="147">
        <f t="shared" si="205"/>
        <v>0.60377358490566035</v>
      </c>
      <c r="S235" s="141">
        <f t="shared" si="206"/>
        <v>128014.0625</v>
      </c>
      <c r="T235" s="604"/>
      <c r="U235" s="254" t="s">
        <v>141</v>
      </c>
      <c r="V235" s="137">
        <v>1925</v>
      </c>
      <c r="W235" s="146">
        <v>1228</v>
      </c>
      <c r="X235" s="146">
        <v>98071210</v>
      </c>
      <c r="Y235" s="147">
        <f t="shared" si="238"/>
        <v>0.25220784555350173</v>
      </c>
      <c r="Z235" s="147">
        <f t="shared" si="207"/>
        <v>0.63792207792207789</v>
      </c>
      <c r="AA235" s="146">
        <f t="shared" si="208"/>
        <v>79862.548859934846</v>
      </c>
      <c r="AB235" s="604"/>
      <c r="AC235" s="254" t="s">
        <v>141</v>
      </c>
      <c r="AD235" s="137">
        <v>2074</v>
      </c>
      <c r="AE235" s="146">
        <v>1337</v>
      </c>
      <c r="AF235" s="146">
        <v>114126640</v>
      </c>
      <c r="AG235" s="147">
        <f t="shared" si="239"/>
        <v>0.28005865102639294</v>
      </c>
      <c r="AH235" s="147">
        <f t="shared" si="209"/>
        <v>0.64464802314368375</v>
      </c>
      <c r="AI235" s="141">
        <f t="shared" si="210"/>
        <v>85360.239341810026</v>
      </c>
      <c r="AJ235" s="604"/>
      <c r="AK235" s="254" t="s">
        <v>141</v>
      </c>
      <c r="AL235" s="137">
        <v>1311</v>
      </c>
      <c r="AM235" s="146">
        <v>778</v>
      </c>
      <c r="AN235" s="146">
        <v>67304140</v>
      </c>
      <c r="AO235" s="147">
        <f t="shared" si="240"/>
        <v>0.23887012588271414</v>
      </c>
      <c r="AP235" s="147">
        <f t="shared" si="211"/>
        <v>0.59344012204424101</v>
      </c>
      <c r="AQ235" s="141">
        <f t="shared" si="212"/>
        <v>86509.177377892032</v>
      </c>
      <c r="AR235" s="604"/>
      <c r="AS235" s="254" t="s">
        <v>141</v>
      </c>
      <c r="AT235" s="137">
        <v>478</v>
      </c>
      <c r="AU235" s="146">
        <v>254</v>
      </c>
      <c r="AV235" s="146">
        <v>21285570</v>
      </c>
      <c r="AW235" s="147">
        <f t="shared" si="241"/>
        <v>0.17127444369521241</v>
      </c>
      <c r="AX235" s="147">
        <f t="shared" si="213"/>
        <v>0.53138075313807531</v>
      </c>
      <c r="AY235" s="146">
        <f t="shared" si="214"/>
        <v>83801.456692913387</v>
      </c>
      <c r="AZ235" s="604"/>
      <c r="BA235" s="254" t="s">
        <v>141</v>
      </c>
      <c r="BB235" s="137">
        <v>104</v>
      </c>
      <c r="BC235" s="146">
        <v>48</v>
      </c>
      <c r="BD235" s="146">
        <v>5222940</v>
      </c>
      <c r="BE235" s="147">
        <f t="shared" si="242"/>
        <v>9.775967413441955E-2</v>
      </c>
      <c r="BF235" s="147">
        <f t="shared" si="215"/>
        <v>0.46153846153846156</v>
      </c>
      <c r="BG235" s="173">
        <f t="shared" si="216"/>
        <v>108811.25</v>
      </c>
      <c r="BH235" s="604"/>
      <c r="BI235" s="254" t="s">
        <v>141</v>
      </c>
      <c r="BJ235" s="137">
        <f t="shared" si="217"/>
        <v>5960</v>
      </c>
      <c r="BK235" s="146">
        <f t="shared" si="201"/>
        <v>3687</v>
      </c>
      <c r="BL235" s="146">
        <f t="shared" si="202"/>
        <v>311234500</v>
      </c>
      <c r="BM235" s="147">
        <f t="shared" si="243"/>
        <v>0.24504851787850593</v>
      </c>
      <c r="BN235" s="147">
        <f t="shared" si="218"/>
        <v>0.61862416107382545</v>
      </c>
      <c r="BO235" s="146">
        <f t="shared" si="219"/>
        <v>84414.022240303777</v>
      </c>
      <c r="BP235" s="204"/>
    </row>
    <row r="236" spans="2:68" s="82" customFormat="1">
      <c r="B236" s="614"/>
      <c r="C236" s="647"/>
      <c r="D236" s="604"/>
      <c r="E236" s="254" t="s">
        <v>142</v>
      </c>
      <c r="F236" s="137">
        <v>7</v>
      </c>
      <c r="G236" s="146">
        <v>6</v>
      </c>
      <c r="H236" s="146">
        <v>685350</v>
      </c>
      <c r="I236" s="147">
        <f t="shared" si="236"/>
        <v>0.13043478260869565</v>
      </c>
      <c r="J236" s="147">
        <f t="shared" si="203"/>
        <v>0.8571428571428571</v>
      </c>
      <c r="K236" s="173">
        <f t="shared" si="204"/>
        <v>114225</v>
      </c>
      <c r="L236" s="604"/>
      <c r="M236" s="254" t="s">
        <v>142</v>
      </c>
      <c r="N236" s="137">
        <v>13</v>
      </c>
      <c r="O236" s="146">
        <v>5</v>
      </c>
      <c r="P236" s="146">
        <v>413700</v>
      </c>
      <c r="Q236" s="147">
        <f t="shared" si="237"/>
        <v>3.968253968253968E-2</v>
      </c>
      <c r="R236" s="147">
        <f t="shared" si="205"/>
        <v>0.38461538461538464</v>
      </c>
      <c r="S236" s="141">
        <f t="shared" si="206"/>
        <v>82740</v>
      </c>
      <c r="T236" s="604"/>
      <c r="U236" s="254" t="s">
        <v>142</v>
      </c>
      <c r="V236" s="137">
        <v>364</v>
      </c>
      <c r="W236" s="146">
        <v>219</v>
      </c>
      <c r="X236" s="146">
        <v>16992240</v>
      </c>
      <c r="Y236" s="147">
        <f t="shared" si="238"/>
        <v>4.4978434996919288E-2</v>
      </c>
      <c r="Z236" s="147">
        <f t="shared" si="207"/>
        <v>0.60164835164835162</v>
      </c>
      <c r="AA236" s="146">
        <f t="shared" si="208"/>
        <v>77590.136986301368</v>
      </c>
      <c r="AB236" s="604"/>
      <c r="AC236" s="254" t="s">
        <v>142</v>
      </c>
      <c r="AD236" s="137">
        <v>473</v>
      </c>
      <c r="AE236" s="146">
        <v>278</v>
      </c>
      <c r="AF236" s="146">
        <v>23740760</v>
      </c>
      <c r="AG236" s="147">
        <f t="shared" si="239"/>
        <v>5.8232090490155007E-2</v>
      </c>
      <c r="AH236" s="147">
        <f t="shared" si="209"/>
        <v>0.58773784355179703</v>
      </c>
      <c r="AI236" s="141">
        <f t="shared" si="210"/>
        <v>85398.417266187054</v>
      </c>
      <c r="AJ236" s="604"/>
      <c r="AK236" s="254" t="s">
        <v>142</v>
      </c>
      <c r="AL236" s="137">
        <v>488</v>
      </c>
      <c r="AM236" s="146">
        <v>286</v>
      </c>
      <c r="AN236" s="146">
        <v>28660450</v>
      </c>
      <c r="AO236" s="147">
        <f t="shared" si="240"/>
        <v>8.7810868897758673E-2</v>
      </c>
      <c r="AP236" s="147">
        <f t="shared" si="211"/>
        <v>0.58606557377049184</v>
      </c>
      <c r="AQ236" s="141">
        <f t="shared" si="212"/>
        <v>100211.36363636363</v>
      </c>
      <c r="AR236" s="604"/>
      <c r="AS236" s="254" t="s">
        <v>142</v>
      </c>
      <c r="AT236" s="137">
        <v>289</v>
      </c>
      <c r="AU236" s="146">
        <v>151</v>
      </c>
      <c r="AV236" s="146">
        <v>11995730</v>
      </c>
      <c r="AW236" s="147">
        <f t="shared" si="241"/>
        <v>0.10182063385030343</v>
      </c>
      <c r="AX236" s="147">
        <f t="shared" si="213"/>
        <v>0.52249134948096887</v>
      </c>
      <c r="AY236" s="146">
        <f t="shared" si="214"/>
        <v>79441.920529801326</v>
      </c>
      <c r="AZ236" s="604"/>
      <c r="BA236" s="254" t="s">
        <v>142</v>
      </c>
      <c r="BB236" s="137">
        <v>79</v>
      </c>
      <c r="BC236" s="146">
        <v>33</v>
      </c>
      <c r="BD236" s="146">
        <v>4208650</v>
      </c>
      <c r="BE236" s="147">
        <f t="shared" si="242"/>
        <v>6.720977596741344E-2</v>
      </c>
      <c r="BF236" s="147">
        <f t="shared" si="215"/>
        <v>0.41772151898734178</v>
      </c>
      <c r="BG236" s="173">
        <f t="shared" si="216"/>
        <v>127534.84848484848</v>
      </c>
      <c r="BH236" s="604"/>
      <c r="BI236" s="254" t="s">
        <v>142</v>
      </c>
      <c r="BJ236" s="137">
        <f t="shared" si="217"/>
        <v>1713</v>
      </c>
      <c r="BK236" s="146">
        <f t="shared" si="201"/>
        <v>978</v>
      </c>
      <c r="BL236" s="146">
        <f t="shared" si="202"/>
        <v>86696880</v>
      </c>
      <c r="BM236" s="147">
        <f t="shared" si="243"/>
        <v>6.500066462847269E-2</v>
      </c>
      <c r="BN236" s="147">
        <f t="shared" si="218"/>
        <v>0.57092819614711032</v>
      </c>
      <c r="BO236" s="146">
        <f t="shared" si="219"/>
        <v>88647.116564417185</v>
      </c>
      <c r="BP236" s="204"/>
    </row>
    <row r="237" spans="2:68" s="82" customFormat="1">
      <c r="B237" s="614"/>
      <c r="C237" s="647"/>
      <c r="D237" s="604"/>
      <c r="E237" s="251" t="s">
        <v>135</v>
      </c>
      <c r="F237" s="137">
        <v>2</v>
      </c>
      <c r="G237" s="146">
        <v>1</v>
      </c>
      <c r="H237" s="146">
        <v>81800</v>
      </c>
      <c r="I237" s="147">
        <f t="shared" si="236"/>
        <v>2.1739130434782608E-2</v>
      </c>
      <c r="J237" s="147">
        <f t="shared" si="203"/>
        <v>0.5</v>
      </c>
      <c r="K237" s="173">
        <f t="shared" si="204"/>
        <v>81800</v>
      </c>
      <c r="L237" s="604"/>
      <c r="M237" s="255" t="s">
        <v>135</v>
      </c>
      <c r="N237" s="137">
        <v>11</v>
      </c>
      <c r="O237" s="146">
        <v>8</v>
      </c>
      <c r="P237" s="146">
        <v>1364650</v>
      </c>
      <c r="Q237" s="147">
        <f t="shared" si="237"/>
        <v>6.3492063492063489E-2</v>
      </c>
      <c r="R237" s="147">
        <f t="shared" si="205"/>
        <v>0.72727272727272729</v>
      </c>
      <c r="S237" s="141">
        <f t="shared" si="206"/>
        <v>170581.25</v>
      </c>
      <c r="T237" s="604"/>
      <c r="U237" s="255" t="s">
        <v>135</v>
      </c>
      <c r="V237" s="137">
        <v>361</v>
      </c>
      <c r="W237" s="146">
        <v>185</v>
      </c>
      <c r="X237" s="146">
        <v>13073520</v>
      </c>
      <c r="Y237" s="147">
        <f t="shared" si="238"/>
        <v>3.7995481618402133E-2</v>
      </c>
      <c r="Z237" s="147">
        <f t="shared" si="207"/>
        <v>0.51246537396121883</v>
      </c>
      <c r="AA237" s="146">
        <f t="shared" si="208"/>
        <v>70667.67567567568</v>
      </c>
      <c r="AB237" s="604"/>
      <c r="AC237" s="255" t="s">
        <v>135</v>
      </c>
      <c r="AD237" s="137">
        <v>234</v>
      </c>
      <c r="AE237" s="146">
        <v>126</v>
      </c>
      <c r="AF237" s="146">
        <v>10539110</v>
      </c>
      <c r="AG237" s="147">
        <f t="shared" si="239"/>
        <v>2.6392961876832845E-2</v>
      </c>
      <c r="AH237" s="147">
        <f t="shared" si="209"/>
        <v>0.53846153846153844</v>
      </c>
      <c r="AI237" s="141">
        <f t="shared" si="210"/>
        <v>83643.730158730163</v>
      </c>
      <c r="AJ237" s="604"/>
      <c r="AK237" s="255" t="s">
        <v>135</v>
      </c>
      <c r="AL237" s="137">
        <v>156</v>
      </c>
      <c r="AM237" s="146">
        <v>65</v>
      </c>
      <c r="AN237" s="146">
        <v>6989870</v>
      </c>
      <c r="AO237" s="147">
        <f t="shared" si="240"/>
        <v>1.9957015658581517E-2</v>
      </c>
      <c r="AP237" s="147">
        <f t="shared" si="211"/>
        <v>0.41666666666666669</v>
      </c>
      <c r="AQ237" s="141">
        <f t="shared" si="212"/>
        <v>107536.46153846153</v>
      </c>
      <c r="AR237" s="604"/>
      <c r="AS237" s="255" t="s">
        <v>135</v>
      </c>
      <c r="AT237" s="137">
        <v>61</v>
      </c>
      <c r="AU237" s="146">
        <v>36</v>
      </c>
      <c r="AV237" s="146">
        <v>4546200</v>
      </c>
      <c r="AW237" s="147">
        <f t="shared" si="241"/>
        <v>2.4275118004045852E-2</v>
      </c>
      <c r="AX237" s="147">
        <f t="shared" si="213"/>
        <v>0.5901639344262295</v>
      </c>
      <c r="AY237" s="146">
        <f t="shared" si="214"/>
        <v>126283.33333333333</v>
      </c>
      <c r="AZ237" s="604"/>
      <c r="BA237" s="255" t="s">
        <v>135</v>
      </c>
      <c r="BB237" s="137">
        <v>43</v>
      </c>
      <c r="BC237" s="146">
        <v>22</v>
      </c>
      <c r="BD237" s="146">
        <v>2264340</v>
      </c>
      <c r="BE237" s="147">
        <f t="shared" si="242"/>
        <v>4.4806517311608958E-2</v>
      </c>
      <c r="BF237" s="147">
        <f t="shared" si="215"/>
        <v>0.51162790697674421</v>
      </c>
      <c r="BG237" s="173">
        <f t="shared" si="216"/>
        <v>102924.54545454546</v>
      </c>
      <c r="BH237" s="604"/>
      <c r="BI237" s="255" t="s">
        <v>135</v>
      </c>
      <c r="BJ237" s="137">
        <f t="shared" si="217"/>
        <v>868</v>
      </c>
      <c r="BK237" s="146">
        <f t="shared" si="201"/>
        <v>443</v>
      </c>
      <c r="BL237" s="146">
        <f t="shared" si="202"/>
        <v>38859490</v>
      </c>
      <c r="BM237" s="147">
        <f t="shared" si="243"/>
        <v>2.9443041339891E-2</v>
      </c>
      <c r="BN237" s="147">
        <f t="shared" si="218"/>
        <v>0.51036866359447008</v>
      </c>
      <c r="BO237" s="146">
        <f t="shared" si="219"/>
        <v>87718.939051918729</v>
      </c>
      <c r="BP237" s="204"/>
    </row>
    <row r="238" spans="2:68" s="82" customFormat="1">
      <c r="B238" s="614">
        <v>22</v>
      </c>
      <c r="C238" s="646" t="s">
        <v>64</v>
      </c>
      <c r="D238" s="612">
        <f>BS29</f>
        <v>49</v>
      </c>
      <c r="E238" s="252" t="s">
        <v>115</v>
      </c>
      <c r="F238" s="136">
        <v>25</v>
      </c>
      <c r="G238" s="144">
        <v>13</v>
      </c>
      <c r="H238" s="144">
        <v>963430</v>
      </c>
      <c r="I238" s="145">
        <f>IFERROR(G238/$D$238,"-")</f>
        <v>0.26530612244897961</v>
      </c>
      <c r="J238" s="145">
        <f t="shared" si="203"/>
        <v>0.52</v>
      </c>
      <c r="K238" s="172">
        <f t="shared" si="204"/>
        <v>74110</v>
      </c>
      <c r="L238" s="612">
        <f>BT29</f>
        <v>178</v>
      </c>
      <c r="M238" s="252" t="s">
        <v>115</v>
      </c>
      <c r="N238" s="136">
        <v>108</v>
      </c>
      <c r="O238" s="144">
        <v>59</v>
      </c>
      <c r="P238" s="144">
        <v>6432740</v>
      </c>
      <c r="Q238" s="145">
        <f>IFERROR(O238/$L$238,"-")</f>
        <v>0.33146067415730335</v>
      </c>
      <c r="R238" s="145">
        <f t="shared" si="205"/>
        <v>0.54629629629629628</v>
      </c>
      <c r="S238" s="140">
        <f t="shared" si="206"/>
        <v>109029.49152542373</v>
      </c>
      <c r="T238" s="612">
        <f>BU29</f>
        <v>6656</v>
      </c>
      <c r="U238" s="252" t="s">
        <v>115</v>
      </c>
      <c r="V238" s="136">
        <v>3482</v>
      </c>
      <c r="W238" s="144">
        <v>1996</v>
      </c>
      <c r="X238" s="144">
        <v>165005100</v>
      </c>
      <c r="Y238" s="145">
        <f>IFERROR(W238/$T$238,"-")</f>
        <v>0.29987980769230771</v>
      </c>
      <c r="Z238" s="145">
        <f t="shared" si="207"/>
        <v>0.57323377369327977</v>
      </c>
      <c r="AA238" s="144">
        <f t="shared" si="208"/>
        <v>82667.885771543093</v>
      </c>
      <c r="AB238" s="612">
        <f>BV29</f>
        <v>5923</v>
      </c>
      <c r="AC238" s="252" t="s">
        <v>115</v>
      </c>
      <c r="AD238" s="136">
        <v>3303</v>
      </c>
      <c r="AE238" s="144">
        <v>1936</v>
      </c>
      <c r="AF238" s="144">
        <v>168840130</v>
      </c>
      <c r="AG238" s="145">
        <f>IFERROR(AE238/$AB$238,"-")</f>
        <v>0.32686138781023127</v>
      </c>
      <c r="AH238" s="145">
        <f t="shared" si="209"/>
        <v>0.58613381774144713</v>
      </c>
      <c r="AI238" s="140">
        <f t="shared" si="210"/>
        <v>87210.81095041323</v>
      </c>
      <c r="AJ238" s="612">
        <f>BW29</f>
        <v>3886</v>
      </c>
      <c r="AK238" s="252" t="s">
        <v>115</v>
      </c>
      <c r="AL238" s="136">
        <v>2060</v>
      </c>
      <c r="AM238" s="144">
        <v>1121</v>
      </c>
      <c r="AN238" s="144">
        <v>103453700</v>
      </c>
      <c r="AO238" s="145">
        <f>IFERROR(AM238/$AJ$238,"-")</f>
        <v>0.28847143592382912</v>
      </c>
      <c r="AP238" s="145">
        <f t="shared" si="211"/>
        <v>0.5441747572815534</v>
      </c>
      <c r="AQ238" s="140">
        <f t="shared" si="212"/>
        <v>92286.975914362178</v>
      </c>
      <c r="AR238" s="612">
        <f>BX29</f>
        <v>1880</v>
      </c>
      <c r="AS238" s="252" t="s">
        <v>115</v>
      </c>
      <c r="AT238" s="136">
        <v>821</v>
      </c>
      <c r="AU238" s="144">
        <v>397</v>
      </c>
      <c r="AV238" s="144">
        <v>38015210</v>
      </c>
      <c r="AW238" s="145">
        <f>IFERROR(AU238/$AR$238,"-")</f>
        <v>0.21117021276595746</v>
      </c>
      <c r="AX238" s="145">
        <f t="shared" si="213"/>
        <v>0.48355663824604139</v>
      </c>
      <c r="AY238" s="144">
        <f t="shared" si="214"/>
        <v>95756.196473551638</v>
      </c>
      <c r="AZ238" s="612">
        <f>BY29</f>
        <v>757</v>
      </c>
      <c r="BA238" s="252" t="s">
        <v>115</v>
      </c>
      <c r="BB238" s="136">
        <v>221</v>
      </c>
      <c r="BC238" s="144">
        <v>100</v>
      </c>
      <c r="BD238" s="144">
        <v>10276690</v>
      </c>
      <c r="BE238" s="145">
        <f>IFERROR(BC238/$AZ$238,"-")</f>
        <v>0.13210039630118892</v>
      </c>
      <c r="BF238" s="145">
        <f t="shared" si="215"/>
        <v>0.45248868778280543</v>
      </c>
      <c r="BG238" s="172">
        <f t="shared" si="216"/>
        <v>102766.9</v>
      </c>
      <c r="BH238" s="612">
        <f>BZ29</f>
        <v>19329</v>
      </c>
      <c r="BI238" s="252" t="s">
        <v>115</v>
      </c>
      <c r="BJ238" s="136">
        <f t="shared" si="217"/>
        <v>10020</v>
      </c>
      <c r="BK238" s="144">
        <f t="shared" si="201"/>
        <v>5622</v>
      </c>
      <c r="BL238" s="144">
        <f t="shared" si="202"/>
        <v>492987000</v>
      </c>
      <c r="BM238" s="145">
        <f>IFERROR(BK238/$BH$238,"-")</f>
        <v>0.29085829582492628</v>
      </c>
      <c r="BN238" s="145">
        <f t="shared" si="218"/>
        <v>0.56107784431137719</v>
      </c>
      <c r="BO238" s="144">
        <f t="shared" si="219"/>
        <v>87688.900747065098</v>
      </c>
      <c r="BP238" s="204"/>
    </row>
    <row r="239" spans="2:68" s="82" customFormat="1">
      <c r="B239" s="614"/>
      <c r="C239" s="647"/>
      <c r="D239" s="604"/>
      <c r="E239" s="253" t="s">
        <v>154</v>
      </c>
      <c r="F239" s="137">
        <v>16</v>
      </c>
      <c r="G239" s="146">
        <v>8</v>
      </c>
      <c r="H239" s="146">
        <v>638450</v>
      </c>
      <c r="I239" s="147">
        <f t="shared" ref="I239:I248" si="244">IFERROR(G239/$D$238,"-")</f>
        <v>0.16326530612244897</v>
      </c>
      <c r="J239" s="147">
        <f t="shared" si="203"/>
        <v>0.5</v>
      </c>
      <c r="K239" s="173">
        <f t="shared" si="204"/>
        <v>79806.25</v>
      </c>
      <c r="L239" s="604"/>
      <c r="M239" s="253" t="s">
        <v>154</v>
      </c>
      <c r="N239" s="137">
        <v>75</v>
      </c>
      <c r="O239" s="146">
        <v>43</v>
      </c>
      <c r="P239" s="146">
        <v>4827390</v>
      </c>
      <c r="Q239" s="147">
        <f t="shared" ref="Q239:Q248" si="245">IFERROR(O239/$L$238,"-")</f>
        <v>0.24157303370786518</v>
      </c>
      <c r="R239" s="147">
        <f t="shared" si="205"/>
        <v>0.57333333333333336</v>
      </c>
      <c r="S239" s="141">
        <f t="shared" si="206"/>
        <v>112264.88372093023</v>
      </c>
      <c r="T239" s="604"/>
      <c r="U239" s="253" t="s">
        <v>154</v>
      </c>
      <c r="V239" s="137">
        <v>3070</v>
      </c>
      <c r="W239" s="146">
        <v>1775</v>
      </c>
      <c r="X239" s="146">
        <v>137656990</v>
      </c>
      <c r="Y239" s="147">
        <f t="shared" ref="Y239:Y248" si="246">IFERROR(W239/$T$238,"-")</f>
        <v>0.26667668269230771</v>
      </c>
      <c r="Z239" s="147">
        <f t="shared" si="207"/>
        <v>0.57817589576547235</v>
      </c>
      <c r="AA239" s="146">
        <f t="shared" si="208"/>
        <v>77553.233802816903</v>
      </c>
      <c r="AB239" s="604"/>
      <c r="AC239" s="253" t="s">
        <v>154</v>
      </c>
      <c r="AD239" s="137">
        <v>2883</v>
      </c>
      <c r="AE239" s="146">
        <v>1730</v>
      </c>
      <c r="AF239" s="146">
        <v>146069800</v>
      </c>
      <c r="AG239" s="147">
        <f t="shared" ref="AG239:AG248" si="247">IFERROR(AE239/$AB$238,"-")</f>
        <v>0.29208171534695254</v>
      </c>
      <c r="AH239" s="147">
        <f t="shared" si="209"/>
        <v>0.60006937218175516</v>
      </c>
      <c r="AI239" s="141">
        <f t="shared" si="210"/>
        <v>84433.410404624272</v>
      </c>
      <c r="AJ239" s="604"/>
      <c r="AK239" s="253" t="s">
        <v>154</v>
      </c>
      <c r="AL239" s="137">
        <v>1626</v>
      </c>
      <c r="AM239" s="146">
        <v>892</v>
      </c>
      <c r="AN239" s="146">
        <v>78686260</v>
      </c>
      <c r="AO239" s="147">
        <f t="shared" ref="AO239:AO248" si="248">IFERROR(AM239/$AJ$238,"-")</f>
        <v>0.22954194544518786</v>
      </c>
      <c r="AP239" s="147">
        <f t="shared" si="211"/>
        <v>0.54858548585485856</v>
      </c>
      <c r="AQ239" s="141">
        <f t="shared" si="212"/>
        <v>88213.295964125558</v>
      </c>
      <c r="AR239" s="604"/>
      <c r="AS239" s="253" t="s">
        <v>154</v>
      </c>
      <c r="AT239" s="137">
        <v>610</v>
      </c>
      <c r="AU239" s="146">
        <v>296</v>
      </c>
      <c r="AV239" s="146">
        <v>26078450</v>
      </c>
      <c r="AW239" s="147">
        <f t="shared" ref="AW239:AW248" si="249">IFERROR(AU239/$AR$238,"-")</f>
        <v>0.1574468085106383</v>
      </c>
      <c r="AX239" s="147">
        <f t="shared" si="213"/>
        <v>0.48524590163934428</v>
      </c>
      <c r="AY239" s="146">
        <f t="shared" si="214"/>
        <v>88102.871621621627</v>
      </c>
      <c r="AZ239" s="604"/>
      <c r="BA239" s="253" t="s">
        <v>154</v>
      </c>
      <c r="BB239" s="137">
        <v>159</v>
      </c>
      <c r="BC239" s="146">
        <v>71</v>
      </c>
      <c r="BD239" s="146">
        <v>6689080</v>
      </c>
      <c r="BE239" s="147">
        <f t="shared" ref="BE239:BE248" si="250">IFERROR(BC239/$AZ$238,"-")</f>
        <v>9.3791281373844126E-2</v>
      </c>
      <c r="BF239" s="147">
        <f t="shared" si="215"/>
        <v>0.44654088050314467</v>
      </c>
      <c r="BG239" s="173">
        <f t="shared" si="216"/>
        <v>94212.394366197186</v>
      </c>
      <c r="BH239" s="604"/>
      <c r="BI239" s="253" t="s">
        <v>154</v>
      </c>
      <c r="BJ239" s="137">
        <f t="shared" si="217"/>
        <v>8439</v>
      </c>
      <c r="BK239" s="146">
        <f t="shared" si="201"/>
        <v>4815</v>
      </c>
      <c r="BL239" s="146">
        <f t="shared" si="202"/>
        <v>400646420</v>
      </c>
      <c r="BM239" s="147">
        <f t="shared" ref="BM239:BM248" si="251">IFERROR(BK239/$BH$238,"-")</f>
        <v>0.24910755859071862</v>
      </c>
      <c r="BN239" s="147">
        <f t="shared" si="218"/>
        <v>0.57056523284749383</v>
      </c>
      <c r="BO239" s="146">
        <f t="shared" si="219"/>
        <v>83207.97923156801</v>
      </c>
      <c r="BP239" s="204"/>
    </row>
    <row r="240" spans="2:68" s="82" customFormat="1">
      <c r="B240" s="614"/>
      <c r="C240" s="647"/>
      <c r="D240" s="604"/>
      <c r="E240" s="254" t="s">
        <v>114</v>
      </c>
      <c r="F240" s="137">
        <v>25</v>
      </c>
      <c r="G240" s="146">
        <v>14</v>
      </c>
      <c r="H240" s="146">
        <v>1467530</v>
      </c>
      <c r="I240" s="147">
        <f t="shared" si="244"/>
        <v>0.2857142857142857</v>
      </c>
      <c r="J240" s="147">
        <f t="shared" si="203"/>
        <v>0.56000000000000005</v>
      </c>
      <c r="K240" s="173">
        <f t="shared" si="204"/>
        <v>104823.57142857143</v>
      </c>
      <c r="L240" s="604"/>
      <c r="M240" s="254" t="s">
        <v>114</v>
      </c>
      <c r="N240" s="137">
        <v>122</v>
      </c>
      <c r="O240" s="146">
        <v>67</v>
      </c>
      <c r="P240" s="146">
        <v>6874730</v>
      </c>
      <c r="Q240" s="147">
        <f t="shared" si="245"/>
        <v>0.37640449438202245</v>
      </c>
      <c r="R240" s="147">
        <f t="shared" si="205"/>
        <v>0.54918032786885251</v>
      </c>
      <c r="S240" s="141">
        <f t="shared" si="206"/>
        <v>102607.9104477612</v>
      </c>
      <c r="T240" s="604"/>
      <c r="U240" s="254" t="s">
        <v>114</v>
      </c>
      <c r="V240" s="137">
        <v>4175</v>
      </c>
      <c r="W240" s="146">
        <v>2329</v>
      </c>
      <c r="X240" s="146">
        <v>187323670</v>
      </c>
      <c r="Y240" s="147">
        <f t="shared" si="246"/>
        <v>0.34990985576923078</v>
      </c>
      <c r="Z240" s="147">
        <f t="shared" si="207"/>
        <v>0.55784431137724555</v>
      </c>
      <c r="AA240" s="146">
        <f t="shared" si="208"/>
        <v>80430.944611421204</v>
      </c>
      <c r="AB240" s="604"/>
      <c r="AC240" s="254" t="s">
        <v>114</v>
      </c>
      <c r="AD240" s="137">
        <v>3943</v>
      </c>
      <c r="AE240" s="146">
        <v>2267</v>
      </c>
      <c r="AF240" s="146">
        <v>198285890</v>
      </c>
      <c r="AG240" s="147">
        <f t="shared" si="247"/>
        <v>0.38274523045753839</v>
      </c>
      <c r="AH240" s="147">
        <f t="shared" si="209"/>
        <v>0.57494293685011411</v>
      </c>
      <c r="AI240" s="141">
        <f t="shared" si="210"/>
        <v>87466.206440229376</v>
      </c>
      <c r="AJ240" s="604"/>
      <c r="AK240" s="254" t="s">
        <v>114</v>
      </c>
      <c r="AL240" s="137">
        <v>2629</v>
      </c>
      <c r="AM240" s="146">
        <v>1432</v>
      </c>
      <c r="AN240" s="146">
        <v>134540240</v>
      </c>
      <c r="AO240" s="147">
        <f t="shared" si="248"/>
        <v>0.368502316006176</v>
      </c>
      <c r="AP240" s="147">
        <f t="shared" si="211"/>
        <v>0.54469379992392541</v>
      </c>
      <c r="AQ240" s="141">
        <f t="shared" si="212"/>
        <v>93952.68156424581</v>
      </c>
      <c r="AR240" s="604"/>
      <c r="AS240" s="254" t="s">
        <v>114</v>
      </c>
      <c r="AT240" s="137">
        <v>1163</v>
      </c>
      <c r="AU240" s="146">
        <v>589</v>
      </c>
      <c r="AV240" s="146">
        <v>58123920</v>
      </c>
      <c r="AW240" s="147">
        <f t="shared" si="249"/>
        <v>0.31329787234042555</v>
      </c>
      <c r="AX240" s="147">
        <f t="shared" si="213"/>
        <v>0.50644883920894235</v>
      </c>
      <c r="AY240" s="146">
        <f t="shared" si="214"/>
        <v>98682.376910016974</v>
      </c>
      <c r="AZ240" s="604"/>
      <c r="BA240" s="254" t="s">
        <v>114</v>
      </c>
      <c r="BB240" s="137">
        <v>387</v>
      </c>
      <c r="BC240" s="146">
        <v>183</v>
      </c>
      <c r="BD240" s="146">
        <v>20332170</v>
      </c>
      <c r="BE240" s="147">
        <f t="shared" si="250"/>
        <v>0.24174372523117568</v>
      </c>
      <c r="BF240" s="147">
        <f t="shared" si="215"/>
        <v>0.47286821705426357</v>
      </c>
      <c r="BG240" s="173">
        <f t="shared" si="216"/>
        <v>111104.75409836066</v>
      </c>
      <c r="BH240" s="604"/>
      <c r="BI240" s="254" t="s">
        <v>114</v>
      </c>
      <c r="BJ240" s="137">
        <f t="shared" si="217"/>
        <v>12444</v>
      </c>
      <c r="BK240" s="146">
        <f t="shared" si="201"/>
        <v>6881</v>
      </c>
      <c r="BL240" s="146">
        <f t="shared" si="202"/>
        <v>606948150</v>
      </c>
      <c r="BM240" s="147">
        <f t="shared" si="251"/>
        <v>0.35599358476899995</v>
      </c>
      <c r="BN240" s="147">
        <f t="shared" si="218"/>
        <v>0.55295724847315975</v>
      </c>
      <c r="BO240" s="146">
        <f t="shared" si="219"/>
        <v>88206.387153030082</v>
      </c>
      <c r="BP240" s="204"/>
    </row>
    <row r="241" spans="2:68" s="82" customFormat="1">
      <c r="B241" s="614"/>
      <c r="C241" s="647"/>
      <c r="D241" s="604"/>
      <c r="E241" s="254" t="s">
        <v>123</v>
      </c>
      <c r="F241" s="137">
        <v>19</v>
      </c>
      <c r="G241" s="146">
        <v>12</v>
      </c>
      <c r="H241" s="146">
        <v>680180</v>
      </c>
      <c r="I241" s="147">
        <f t="shared" si="244"/>
        <v>0.24489795918367346</v>
      </c>
      <c r="J241" s="147">
        <f t="shared" si="203"/>
        <v>0.63157894736842102</v>
      </c>
      <c r="K241" s="173">
        <f t="shared" si="204"/>
        <v>56681.666666666664</v>
      </c>
      <c r="L241" s="604"/>
      <c r="M241" s="254" t="s">
        <v>123</v>
      </c>
      <c r="N241" s="137">
        <v>64</v>
      </c>
      <c r="O241" s="146">
        <v>38</v>
      </c>
      <c r="P241" s="146">
        <v>3182940</v>
      </c>
      <c r="Q241" s="147">
        <f t="shared" si="245"/>
        <v>0.21348314606741572</v>
      </c>
      <c r="R241" s="147">
        <f t="shared" si="205"/>
        <v>0.59375</v>
      </c>
      <c r="S241" s="141">
        <f t="shared" si="206"/>
        <v>83761.578947368427</v>
      </c>
      <c r="T241" s="604"/>
      <c r="U241" s="254" t="s">
        <v>123</v>
      </c>
      <c r="V241" s="137">
        <v>1468</v>
      </c>
      <c r="W241" s="146">
        <v>865</v>
      </c>
      <c r="X241" s="146">
        <v>72912970</v>
      </c>
      <c r="Y241" s="147">
        <f t="shared" si="246"/>
        <v>0.12995793269230768</v>
      </c>
      <c r="Z241" s="147">
        <f t="shared" si="207"/>
        <v>0.5892370572207084</v>
      </c>
      <c r="AA241" s="146">
        <f t="shared" si="208"/>
        <v>84292.45086705203</v>
      </c>
      <c r="AB241" s="604"/>
      <c r="AC241" s="254" t="s">
        <v>123</v>
      </c>
      <c r="AD241" s="137">
        <v>1551</v>
      </c>
      <c r="AE241" s="146">
        <v>929</v>
      </c>
      <c r="AF241" s="146">
        <v>84084540</v>
      </c>
      <c r="AG241" s="147">
        <f t="shared" si="247"/>
        <v>0.15684619280769879</v>
      </c>
      <c r="AH241" s="147">
        <f t="shared" si="209"/>
        <v>0.59896840747904578</v>
      </c>
      <c r="AI241" s="141">
        <f t="shared" si="210"/>
        <v>90510.807319698608</v>
      </c>
      <c r="AJ241" s="604"/>
      <c r="AK241" s="254" t="s">
        <v>123</v>
      </c>
      <c r="AL241" s="137">
        <v>1151</v>
      </c>
      <c r="AM241" s="146">
        <v>655</v>
      </c>
      <c r="AN241" s="146">
        <v>61073160</v>
      </c>
      <c r="AO241" s="147">
        <f t="shared" si="248"/>
        <v>0.16855378281008748</v>
      </c>
      <c r="AP241" s="147">
        <f t="shared" si="211"/>
        <v>0.56907037358818424</v>
      </c>
      <c r="AQ241" s="141">
        <f t="shared" si="212"/>
        <v>93241.465648854966</v>
      </c>
      <c r="AR241" s="604"/>
      <c r="AS241" s="254" t="s">
        <v>123</v>
      </c>
      <c r="AT241" s="137">
        <v>505</v>
      </c>
      <c r="AU241" s="146">
        <v>239</v>
      </c>
      <c r="AV241" s="146">
        <v>25313590</v>
      </c>
      <c r="AW241" s="147">
        <f t="shared" si="249"/>
        <v>0.12712765957446809</v>
      </c>
      <c r="AX241" s="147">
        <f t="shared" si="213"/>
        <v>0.47326732673267324</v>
      </c>
      <c r="AY241" s="146">
        <f t="shared" si="214"/>
        <v>105914.60251046024</v>
      </c>
      <c r="AZ241" s="604"/>
      <c r="BA241" s="254" t="s">
        <v>123</v>
      </c>
      <c r="BB241" s="137">
        <v>171</v>
      </c>
      <c r="BC241" s="146">
        <v>66</v>
      </c>
      <c r="BD241" s="146">
        <v>7376780</v>
      </c>
      <c r="BE241" s="147">
        <f t="shared" si="250"/>
        <v>8.7186261558784672E-2</v>
      </c>
      <c r="BF241" s="147">
        <f t="shared" si="215"/>
        <v>0.38596491228070173</v>
      </c>
      <c r="BG241" s="173">
        <f t="shared" si="216"/>
        <v>111769.39393939394</v>
      </c>
      <c r="BH241" s="604"/>
      <c r="BI241" s="254" t="s">
        <v>123</v>
      </c>
      <c r="BJ241" s="137">
        <f t="shared" si="217"/>
        <v>4929</v>
      </c>
      <c r="BK241" s="146">
        <f t="shared" si="201"/>
        <v>2804</v>
      </c>
      <c r="BL241" s="146">
        <f t="shared" si="202"/>
        <v>254624160</v>
      </c>
      <c r="BM241" s="147">
        <f t="shared" si="251"/>
        <v>0.14506699777536344</v>
      </c>
      <c r="BN241" s="147">
        <f t="shared" si="218"/>
        <v>0.56887806857374723</v>
      </c>
      <c r="BO241" s="146">
        <f t="shared" si="219"/>
        <v>90807.475035663345</v>
      </c>
      <c r="BP241" s="204"/>
    </row>
    <row r="242" spans="2:68" s="82" customFormat="1">
      <c r="B242" s="614"/>
      <c r="C242" s="647"/>
      <c r="D242" s="604"/>
      <c r="E242" s="254" t="s">
        <v>137</v>
      </c>
      <c r="F242" s="137">
        <v>16</v>
      </c>
      <c r="G242" s="146">
        <v>10</v>
      </c>
      <c r="H242" s="146">
        <v>863700</v>
      </c>
      <c r="I242" s="147">
        <f t="shared" si="244"/>
        <v>0.20408163265306123</v>
      </c>
      <c r="J242" s="147">
        <f t="shared" si="203"/>
        <v>0.625</v>
      </c>
      <c r="K242" s="173">
        <f t="shared" si="204"/>
        <v>86370</v>
      </c>
      <c r="L242" s="604"/>
      <c r="M242" s="254" t="s">
        <v>137</v>
      </c>
      <c r="N242" s="137">
        <v>57</v>
      </c>
      <c r="O242" s="146">
        <v>35</v>
      </c>
      <c r="P242" s="146">
        <v>4543050</v>
      </c>
      <c r="Q242" s="147">
        <f t="shared" si="245"/>
        <v>0.19662921348314608</v>
      </c>
      <c r="R242" s="147">
        <f t="shared" si="205"/>
        <v>0.61403508771929827</v>
      </c>
      <c r="S242" s="141">
        <f t="shared" si="206"/>
        <v>129801.42857142857</v>
      </c>
      <c r="T242" s="604"/>
      <c r="U242" s="254" t="s">
        <v>137</v>
      </c>
      <c r="V242" s="137">
        <v>1605</v>
      </c>
      <c r="W242" s="146">
        <v>962</v>
      </c>
      <c r="X242" s="146">
        <v>79533860</v>
      </c>
      <c r="Y242" s="147">
        <f t="shared" si="246"/>
        <v>0.14453125</v>
      </c>
      <c r="Z242" s="147">
        <f t="shared" si="207"/>
        <v>0.59937694704049849</v>
      </c>
      <c r="AA242" s="146">
        <f t="shared" si="208"/>
        <v>82675.530145530152</v>
      </c>
      <c r="AB242" s="604"/>
      <c r="AC242" s="254" t="s">
        <v>137</v>
      </c>
      <c r="AD242" s="137">
        <v>1879</v>
      </c>
      <c r="AE242" s="146">
        <v>1132</v>
      </c>
      <c r="AF242" s="146">
        <v>102399030</v>
      </c>
      <c r="AG242" s="147">
        <f t="shared" si="247"/>
        <v>0.19111936518656086</v>
      </c>
      <c r="AH242" s="147">
        <f t="shared" si="209"/>
        <v>0.6024481106971793</v>
      </c>
      <c r="AI242" s="141">
        <f t="shared" si="210"/>
        <v>90458.507067137805</v>
      </c>
      <c r="AJ242" s="604"/>
      <c r="AK242" s="254" t="s">
        <v>137</v>
      </c>
      <c r="AL242" s="137">
        <v>1306</v>
      </c>
      <c r="AM242" s="146">
        <v>732</v>
      </c>
      <c r="AN242" s="146">
        <v>71311870</v>
      </c>
      <c r="AO242" s="147">
        <f t="shared" si="248"/>
        <v>0.18836850231600619</v>
      </c>
      <c r="AP242" s="147">
        <f t="shared" si="211"/>
        <v>0.56049004594180707</v>
      </c>
      <c r="AQ242" s="141">
        <f t="shared" si="212"/>
        <v>97420.587431693988</v>
      </c>
      <c r="AR242" s="604"/>
      <c r="AS242" s="254" t="s">
        <v>137</v>
      </c>
      <c r="AT242" s="137">
        <v>588</v>
      </c>
      <c r="AU242" s="146">
        <v>287</v>
      </c>
      <c r="AV242" s="146">
        <v>27873740</v>
      </c>
      <c r="AW242" s="147">
        <f t="shared" si="249"/>
        <v>0.15265957446808512</v>
      </c>
      <c r="AX242" s="147">
        <f t="shared" si="213"/>
        <v>0.48809523809523808</v>
      </c>
      <c r="AY242" s="146">
        <f t="shared" si="214"/>
        <v>97121.045296167242</v>
      </c>
      <c r="AZ242" s="604"/>
      <c r="BA242" s="254" t="s">
        <v>137</v>
      </c>
      <c r="BB242" s="137">
        <v>182</v>
      </c>
      <c r="BC242" s="146">
        <v>87</v>
      </c>
      <c r="BD242" s="146">
        <v>8846930</v>
      </c>
      <c r="BE242" s="147">
        <f t="shared" si="250"/>
        <v>0.11492734478203434</v>
      </c>
      <c r="BF242" s="147">
        <f t="shared" si="215"/>
        <v>0.47802197802197804</v>
      </c>
      <c r="BG242" s="173">
        <f t="shared" si="216"/>
        <v>101688.85057471265</v>
      </c>
      <c r="BH242" s="604"/>
      <c r="BI242" s="254" t="s">
        <v>137</v>
      </c>
      <c r="BJ242" s="137">
        <f t="shared" si="217"/>
        <v>5633</v>
      </c>
      <c r="BK242" s="146">
        <f t="shared" si="201"/>
        <v>3245</v>
      </c>
      <c r="BL242" s="146">
        <f t="shared" si="202"/>
        <v>295372180</v>
      </c>
      <c r="BM242" s="147">
        <f t="shared" si="251"/>
        <v>0.16788245641264421</v>
      </c>
      <c r="BN242" s="147">
        <f t="shared" si="218"/>
        <v>0.5760695899165631</v>
      </c>
      <c r="BO242" s="146">
        <f t="shared" si="219"/>
        <v>91023.784283513101</v>
      </c>
      <c r="BP242" s="204"/>
    </row>
    <row r="243" spans="2:68" s="82" customFormat="1">
      <c r="B243" s="614"/>
      <c r="C243" s="647"/>
      <c r="D243" s="604"/>
      <c r="E243" s="254" t="s">
        <v>138</v>
      </c>
      <c r="F243" s="137">
        <v>8</v>
      </c>
      <c r="G243" s="146">
        <v>6</v>
      </c>
      <c r="H243" s="146">
        <v>473920</v>
      </c>
      <c r="I243" s="147">
        <f t="shared" si="244"/>
        <v>0.12244897959183673</v>
      </c>
      <c r="J243" s="147">
        <f t="shared" si="203"/>
        <v>0.75</v>
      </c>
      <c r="K243" s="173">
        <f t="shared" si="204"/>
        <v>78986.666666666672</v>
      </c>
      <c r="L243" s="604"/>
      <c r="M243" s="254" t="s">
        <v>138</v>
      </c>
      <c r="N243" s="137">
        <v>38</v>
      </c>
      <c r="O243" s="146">
        <v>25</v>
      </c>
      <c r="P243" s="146">
        <v>3243400</v>
      </c>
      <c r="Q243" s="147">
        <f t="shared" si="245"/>
        <v>0.1404494382022472</v>
      </c>
      <c r="R243" s="147">
        <f t="shared" si="205"/>
        <v>0.65789473684210531</v>
      </c>
      <c r="S243" s="141">
        <f t="shared" si="206"/>
        <v>129736</v>
      </c>
      <c r="T243" s="604"/>
      <c r="U243" s="254" t="s">
        <v>138</v>
      </c>
      <c r="V243" s="137">
        <v>684</v>
      </c>
      <c r="W243" s="146">
        <v>426</v>
      </c>
      <c r="X243" s="146">
        <v>39468600</v>
      </c>
      <c r="Y243" s="147">
        <f t="shared" si="246"/>
        <v>6.4002403846153841E-2</v>
      </c>
      <c r="Z243" s="147">
        <f t="shared" si="207"/>
        <v>0.6228070175438597</v>
      </c>
      <c r="AA243" s="146">
        <f t="shared" si="208"/>
        <v>92649.295774647893</v>
      </c>
      <c r="AB243" s="604"/>
      <c r="AC243" s="254" t="s">
        <v>138</v>
      </c>
      <c r="AD243" s="137">
        <v>772</v>
      </c>
      <c r="AE243" s="146">
        <v>463</v>
      </c>
      <c r="AF243" s="146">
        <v>41007820</v>
      </c>
      <c r="AG243" s="147">
        <f t="shared" si="247"/>
        <v>7.8169846361641065E-2</v>
      </c>
      <c r="AH243" s="147">
        <f t="shared" si="209"/>
        <v>0.59974093264248707</v>
      </c>
      <c r="AI243" s="141">
        <f t="shared" si="210"/>
        <v>88569.805615550751</v>
      </c>
      <c r="AJ243" s="604"/>
      <c r="AK243" s="254" t="s">
        <v>138</v>
      </c>
      <c r="AL243" s="137">
        <v>529</v>
      </c>
      <c r="AM243" s="146">
        <v>322</v>
      </c>
      <c r="AN243" s="146">
        <v>27230680</v>
      </c>
      <c r="AO243" s="147">
        <f t="shared" si="248"/>
        <v>8.2861554297478129E-2</v>
      </c>
      <c r="AP243" s="147">
        <f t="shared" si="211"/>
        <v>0.60869565217391308</v>
      </c>
      <c r="AQ243" s="141">
        <f t="shared" si="212"/>
        <v>84567.329192546589</v>
      </c>
      <c r="AR243" s="604"/>
      <c r="AS243" s="254" t="s">
        <v>138</v>
      </c>
      <c r="AT243" s="137">
        <v>204</v>
      </c>
      <c r="AU243" s="146">
        <v>88</v>
      </c>
      <c r="AV243" s="146">
        <v>7683060</v>
      </c>
      <c r="AW243" s="147">
        <f t="shared" si="249"/>
        <v>4.6808510638297871E-2</v>
      </c>
      <c r="AX243" s="147">
        <f t="shared" si="213"/>
        <v>0.43137254901960786</v>
      </c>
      <c r="AY243" s="146">
        <f t="shared" si="214"/>
        <v>87307.5</v>
      </c>
      <c r="AZ243" s="604"/>
      <c r="BA243" s="254" t="s">
        <v>138</v>
      </c>
      <c r="BB243" s="137">
        <v>48</v>
      </c>
      <c r="BC243" s="146">
        <v>20</v>
      </c>
      <c r="BD243" s="146">
        <v>1278970</v>
      </c>
      <c r="BE243" s="147">
        <f t="shared" si="250"/>
        <v>2.6420079260237782E-2</v>
      </c>
      <c r="BF243" s="147">
        <f t="shared" si="215"/>
        <v>0.41666666666666669</v>
      </c>
      <c r="BG243" s="173">
        <f t="shared" si="216"/>
        <v>63948.5</v>
      </c>
      <c r="BH243" s="604"/>
      <c r="BI243" s="254" t="s">
        <v>138</v>
      </c>
      <c r="BJ243" s="137">
        <f t="shared" si="217"/>
        <v>2283</v>
      </c>
      <c r="BK243" s="146">
        <f t="shared" si="201"/>
        <v>1350</v>
      </c>
      <c r="BL243" s="146">
        <f t="shared" si="202"/>
        <v>120386450</v>
      </c>
      <c r="BM243" s="147">
        <f t="shared" si="251"/>
        <v>6.9843240726369701E-2</v>
      </c>
      <c r="BN243" s="147">
        <f t="shared" si="218"/>
        <v>0.59132720105124836</v>
      </c>
      <c r="BO243" s="146">
        <f t="shared" si="219"/>
        <v>89175.148148148146</v>
      </c>
      <c r="BP243" s="204"/>
    </row>
    <row r="244" spans="2:68" s="82" customFormat="1">
      <c r="B244" s="614"/>
      <c r="C244" s="647"/>
      <c r="D244" s="604"/>
      <c r="E244" s="254" t="s">
        <v>139</v>
      </c>
      <c r="F244" s="137">
        <v>10</v>
      </c>
      <c r="G244" s="146">
        <v>6</v>
      </c>
      <c r="H244" s="146">
        <v>434000</v>
      </c>
      <c r="I244" s="147">
        <f t="shared" si="244"/>
        <v>0.12244897959183673</v>
      </c>
      <c r="J244" s="147">
        <f t="shared" si="203"/>
        <v>0.6</v>
      </c>
      <c r="K244" s="173">
        <f t="shared" si="204"/>
        <v>72333.333333333328</v>
      </c>
      <c r="L244" s="604"/>
      <c r="M244" s="254" t="s">
        <v>139</v>
      </c>
      <c r="N244" s="137">
        <v>44</v>
      </c>
      <c r="O244" s="146">
        <v>26</v>
      </c>
      <c r="P244" s="146">
        <v>2529500</v>
      </c>
      <c r="Q244" s="147">
        <f t="shared" si="245"/>
        <v>0.14606741573033707</v>
      </c>
      <c r="R244" s="147">
        <f t="shared" si="205"/>
        <v>0.59090909090909094</v>
      </c>
      <c r="S244" s="141">
        <f t="shared" si="206"/>
        <v>97288.461538461532</v>
      </c>
      <c r="T244" s="604"/>
      <c r="U244" s="254" t="s">
        <v>139</v>
      </c>
      <c r="V244" s="137">
        <v>501</v>
      </c>
      <c r="W244" s="146">
        <v>265</v>
      </c>
      <c r="X244" s="146">
        <v>23806590</v>
      </c>
      <c r="Y244" s="147">
        <f t="shared" si="246"/>
        <v>3.981370192307692E-2</v>
      </c>
      <c r="Z244" s="147">
        <f t="shared" si="207"/>
        <v>0.52894211576846306</v>
      </c>
      <c r="AA244" s="146">
        <f t="shared" si="208"/>
        <v>89836.188679245286</v>
      </c>
      <c r="AB244" s="604"/>
      <c r="AC244" s="254" t="s">
        <v>139</v>
      </c>
      <c r="AD244" s="137">
        <v>635</v>
      </c>
      <c r="AE244" s="146">
        <v>358</v>
      </c>
      <c r="AF244" s="146">
        <v>32020740</v>
      </c>
      <c r="AG244" s="147">
        <f t="shared" si="247"/>
        <v>6.0442343407057238E-2</v>
      </c>
      <c r="AH244" s="147">
        <f t="shared" si="209"/>
        <v>0.56377952755905514</v>
      </c>
      <c r="AI244" s="141">
        <f t="shared" si="210"/>
        <v>89443.407821229048</v>
      </c>
      <c r="AJ244" s="604"/>
      <c r="AK244" s="254" t="s">
        <v>139</v>
      </c>
      <c r="AL244" s="137">
        <v>530</v>
      </c>
      <c r="AM244" s="146">
        <v>255</v>
      </c>
      <c r="AN244" s="146">
        <v>23997070</v>
      </c>
      <c r="AO244" s="147">
        <f t="shared" si="248"/>
        <v>6.5620174987133295E-2</v>
      </c>
      <c r="AP244" s="147">
        <f t="shared" si="211"/>
        <v>0.48113207547169812</v>
      </c>
      <c r="AQ244" s="141">
        <f t="shared" si="212"/>
        <v>94106.156862745105</v>
      </c>
      <c r="AR244" s="604"/>
      <c r="AS244" s="254" t="s">
        <v>139</v>
      </c>
      <c r="AT244" s="137">
        <v>305</v>
      </c>
      <c r="AU244" s="146">
        <v>140</v>
      </c>
      <c r="AV244" s="146">
        <v>12768730</v>
      </c>
      <c r="AW244" s="147">
        <f t="shared" si="249"/>
        <v>7.4468085106382975E-2</v>
      </c>
      <c r="AX244" s="147">
        <f t="shared" si="213"/>
        <v>0.45901639344262296</v>
      </c>
      <c r="AY244" s="146">
        <f t="shared" si="214"/>
        <v>91205.21428571429</v>
      </c>
      <c r="AZ244" s="604"/>
      <c r="BA244" s="254" t="s">
        <v>139</v>
      </c>
      <c r="BB244" s="137">
        <v>109</v>
      </c>
      <c r="BC244" s="146">
        <v>55</v>
      </c>
      <c r="BD244" s="146">
        <v>5457590</v>
      </c>
      <c r="BE244" s="147">
        <f t="shared" si="250"/>
        <v>7.2655217965653898E-2</v>
      </c>
      <c r="BF244" s="147">
        <f t="shared" si="215"/>
        <v>0.50458715596330272</v>
      </c>
      <c r="BG244" s="173">
        <f t="shared" si="216"/>
        <v>99228.909090909088</v>
      </c>
      <c r="BH244" s="604"/>
      <c r="BI244" s="254" t="s">
        <v>139</v>
      </c>
      <c r="BJ244" s="137">
        <f t="shared" si="217"/>
        <v>2134</v>
      </c>
      <c r="BK244" s="146">
        <f t="shared" si="201"/>
        <v>1105</v>
      </c>
      <c r="BL244" s="146">
        <f t="shared" si="202"/>
        <v>101014220</v>
      </c>
      <c r="BM244" s="147">
        <f t="shared" si="251"/>
        <v>5.7167985927880388E-2</v>
      </c>
      <c r="BN244" s="147">
        <f t="shared" si="218"/>
        <v>0.5178069353327085</v>
      </c>
      <c r="BO244" s="146">
        <f t="shared" si="219"/>
        <v>91415.583710407242</v>
      </c>
      <c r="BP244" s="204"/>
    </row>
    <row r="245" spans="2:68" s="82" customFormat="1">
      <c r="B245" s="614"/>
      <c r="C245" s="647"/>
      <c r="D245" s="604"/>
      <c r="E245" s="254" t="s">
        <v>140</v>
      </c>
      <c r="F245" s="137">
        <v>7</v>
      </c>
      <c r="G245" s="146">
        <v>3</v>
      </c>
      <c r="H245" s="146">
        <v>255530</v>
      </c>
      <c r="I245" s="147">
        <f t="shared" si="244"/>
        <v>6.1224489795918366E-2</v>
      </c>
      <c r="J245" s="147">
        <f t="shared" si="203"/>
        <v>0.42857142857142855</v>
      </c>
      <c r="K245" s="173">
        <f t="shared" si="204"/>
        <v>85176.666666666672</v>
      </c>
      <c r="L245" s="604"/>
      <c r="M245" s="254" t="s">
        <v>140</v>
      </c>
      <c r="N245" s="137">
        <v>12</v>
      </c>
      <c r="O245" s="146">
        <v>8</v>
      </c>
      <c r="P245" s="146">
        <v>938030</v>
      </c>
      <c r="Q245" s="147">
        <f t="shared" si="245"/>
        <v>4.49438202247191E-2</v>
      </c>
      <c r="R245" s="147">
        <f t="shared" si="205"/>
        <v>0.66666666666666663</v>
      </c>
      <c r="S245" s="141">
        <f t="shared" si="206"/>
        <v>117253.75</v>
      </c>
      <c r="T245" s="604"/>
      <c r="U245" s="254" t="s">
        <v>140</v>
      </c>
      <c r="V245" s="137">
        <v>339</v>
      </c>
      <c r="W245" s="146">
        <v>206</v>
      </c>
      <c r="X245" s="146">
        <v>16139490</v>
      </c>
      <c r="Y245" s="147">
        <f t="shared" si="246"/>
        <v>3.0949519230769232E-2</v>
      </c>
      <c r="Z245" s="147">
        <f t="shared" si="207"/>
        <v>0.60766961651917406</v>
      </c>
      <c r="AA245" s="146">
        <f t="shared" si="208"/>
        <v>78347.038834951454</v>
      </c>
      <c r="AB245" s="604"/>
      <c r="AC245" s="254" t="s">
        <v>140</v>
      </c>
      <c r="AD245" s="137">
        <v>415</v>
      </c>
      <c r="AE245" s="146">
        <v>253</v>
      </c>
      <c r="AF245" s="146">
        <v>24412900</v>
      </c>
      <c r="AG245" s="147">
        <f t="shared" si="247"/>
        <v>4.271484045247341E-2</v>
      </c>
      <c r="AH245" s="147">
        <f t="shared" si="209"/>
        <v>0.60963855421686752</v>
      </c>
      <c r="AI245" s="141">
        <f t="shared" si="210"/>
        <v>96493.675889328064</v>
      </c>
      <c r="AJ245" s="604"/>
      <c r="AK245" s="254" t="s">
        <v>140</v>
      </c>
      <c r="AL245" s="137">
        <v>286</v>
      </c>
      <c r="AM245" s="146">
        <v>168</v>
      </c>
      <c r="AN245" s="146">
        <v>18318150</v>
      </c>
      <c r="AO245" s="147">
        <f t="shared" si="248"/>
        <v>4.3232115285640763E-2</v>
      </c>
      <c r="AP245" s="147">
        <f t="shared" si="211"/>
        <v>0.58741258741258739</v>
      </c>
      <c r="AQ245" s="141">
        <f t="shared" si="212"/>
        <v>109036.60714285714</v>
      </c>
      <c r="AR245" s="604"/>
      <c r="AS245" s="254" t="s">
        <v>140</v>
      </c>
      <c r="AT245" s="137">
        <v>126</v>
      </c>
      <c r="AU245" s="146">
        <v>74</v>
      </c>
      <c r="AV245" s="146">
        <v>7698570</v>
      </c>
      <c r="AW245" s="147">
        <f t="shared" si="249"/>
        <v>3.9361702127659576E-2</v>
      </c>
      <c r="AX245" s="147">
        <f t="shared" si="213"/>
        <v>0.58730158730158732</v>
      </c>
      <c r="AY245" s="146">
        <f t="shared" si="214"/>
        <v>104034.72972972973</v>
      </c>
      <c r="AZ245" s="604"/>
      <c r="BA245" s="254" t="s">
        <v>140</v>
      </c>
      <c r="BB245" s="137">
        <v>24</v>
      </c>
      <c r="BC245" s="146">
        <v>16</v>
      </c>
      <c r="BD245" s="146">
        <v>2088730</v>
      </c>
      <c r="BE245" s="147">
        <f t="shared" si="250"/>
        <v>2.1136063408190225E-2</v>
      </c>
      <c r="BF245" s="147">
        <f t="shared" si="215"/>
        <v>0.66666666666666663</v>
      </c>
      <c r="BG245" s="173">
        <f t="shared" si="216"/>
        <v>130545.625</v>
      </c>
      <c r="BH245" s="604"/>
      <c r="BI245" s="254" t="s">
        <v>140</v>
      </c>
      <c r="BJ245" s="137">
        <f t="shared" si="217"/>
        <v>1209</v>
      </c>
      <c r="BK245" s="146">
        <f t="shared" si="201"/>
        <v>728</v>
      </c>
      <c r="BL245" s="146">
        <f t="shared" si="202"/>
        <v>69851400</v>
      </c>
      <c r="BM245" s="147">
        <f t="shared" si="251"/>
        <v>3.7663614258368255E-2</v>
      </c>
      <c r="BN245" s="147">
        <f t="shared" si="218"/>
        <v>0.60215053763440862</v>
      </c>
      <c r="BO245" s="146">
        <f t="shared" si="219"/>
        <v>95949.725274725279</v>
      </c>
      <c r="BP245" s="204"/>
    </row>
    <row r="246" spans="2:68" s="82" customFormat="1">
      <c r="B246" s="614"/>
      <c r="C246" s="647"/>
      <c r="D246" s="604"/>
      <c r="E246" s="254" t="s">
        <v>141</v>
      </c>
      <c r="F246" s="137">
        <v>15</v>
      </c>
      <c r="G246" s="146">
        <v>7</v>
      </c>
      <c r="H246" s="146">
        <v>860590</v>
      </c>
      <c r="I246" s="147">
        <f t="shared" si="244"/>
        <v>0.14285714285714285</v>
      </c>
      <c r="J246" s="147">
        <f t="shared" si="203"/>
        <v>0.46666666666666667</v>
      </c>
      <c r="K246" s="173">
        <f t="shared" si="204"/>
        <v>122941.42857142857</v>
      </c>
      <c r="L246" s="604"/>
      <c r="M246" s="254" t="s">
        <v>141</v>
      </c>
      <c r="N246" s="137">
        <v>80</v>
      </c>
      <c r="O246" s="146">
        <v>54</v>
      </c>
      <c r="P246" s="146">
        <v>6499090</v>
      </c>
      <c r="Q246" s="147">
        <f t="shared" si="245"/>
        <v>0.30337078651685395</v>
      </c>
      <c r="R246" s="147">
        <f t="shared" si="205"/>
        <v>0.67500000000000004</v>
      </c>
      <c r="S246" s="141">
        <f t="shared" si="206"/>
        <v>120353.51851851853</v>
      </c>
      <c r="T246" s="604"/>
      <c r="U246" s="254" t="s">
        <v>141</v>
      </c>
      <c r="V246" s="137">
        <v>2690</v>
      </c>
      <c r="W246" s="146">
        <v>1643</v>
      </c>
      <c r="X246" s="146">
        <v>133148570</v>
      </c>
      <c r="Y246" s="147">
        <f t="shared" si="246"/>
        <v>0.24684495192307693</v>
      </c>
      <c r="Z246" s="147">
        <f t="shared" si="207"/>
        <v>0.61078066914498141</v>
      </c>
      <c r="AA246" s="146">
        <f t="shared" si="208"/>
        <v>81039.908703590991</v>
      </c>
      <c r="AB246" s="604"/>
      <c r="AC246" s="254" t="s">
        <v>141</v>
      </c>
      <c r="AD246" s="137">
        <v>2661</v>
      </c>
      <c r="AE246" s="146">
        <v>1618</v>
      </c>
      <c r="AF246" s="146">
        <v>141087480</v>
      </c>
      <c r="AG246" s="147">
        <f t="shared" si="247"/>
        <v>0.27317237886206314</v>
      </c>
      <c r="AH246" s="147">
        <f t="shared" si="209"/>
        <v>0.60804208944006011</v>
      </c>
      <c r="AI246" s="141">
        <f t="shared" si="210"/>
        <v>87198.689740420275</v>
      </c>
      <c r="AJ246" s="604"/>
      <c r="AK246" s="254" t="s">
        <v>141</v>
      </c>
      <c r="AL246" s="137">
        <v>1595</v>
      </c>
      <c r="AM246" s="146">
        <v>900</v>
      </c>
      <c r="AN246" s="146">
        <v>82595400</v>
      </c>
      <c r="AO246" s="147">
        <f t="shared" si="248"/>
        <v>0.23160061760164694</v>
      </c>
      <c r="AP246" s="147">
        <f t="shared" si="211"/>
        <v>0.56426332288401249</v>
      </c>
      <c r="AQ246" s="141">
        <f t="shared" si="212"/>
        <v>91772.666666666672</v>
      </c>
      <c r="AR246" s="604"/>
      <c r="AS246" s="254" t="s">
        <v>141</v>
      </c>
      <c r="AT246" s="137">
        <v>665</v>
      </c>
      <c r="AU246" s="146">
        <v>321</v>
      </c>
      <c r="AV246" s="146">
        <v>30783600</v>
      </c>
      <c r="AW246" s="147">
        <f t="shared" si="249"/>
        <v>0.17074468085106384</v>
      </c>
      <c r="AX246" s="147">
        <f t="shared" si="213"/>
        <v>0.48270676691729325</v>
      </c>
      <c r="AY246" s="146">
        <f t="shared" si="214"/>
        <v>95899.065420560742</v>
      </c>
      <c r="AZ246" s="604"/>
      <c r="BA246" s="254" t="s">
        <v>141</v>
      </c>
      <c r="BB246" s="137">
        <v>164</v>
      </c>
      <c r="BC246" s="146">
        <v>77</v>
      </c>
      <c r="BD246" s="146">
        <v>7825050</v>
      </c>
      <c r="BE246" s="147">
        <f t="shared" si="250"/>
        <v>0.10171730515191546</v>
      </c>
      <c r="BF246" s="147">
        <f t="shared" si="215"/>
        <v>0.46951219512195119</v>
      </c>
      <c r="BG246" s="173">
        <f t="shared" si="216"/>
        <v>101624.02597402598</v>
      </c>
      <c r="BH246" s="604"/>
      <c r="BI246" s="254" t="s">
        <v>141</v>
      </c>
      <c r="BJ246" s="137">
        <f t="shared" si="217"/>
        <v>7870</v>
      </c>
      <c r="BK246" s="146">
        <f t="shared" si="201"/>
        <v>4620</v>
      </c>
      <c r="BL246" s="146">
        <f t="shared" si="202"/>
        <v>402799780</v>
      </c>
      <c r="BM246" s="147">
        <f t="shared" si="251"/>
        <v>0.23901909048579853</v>
      </c>
      <c r="BN246" s="147">
        <f t="shared" si="218"/>
        <v>0.58703939008894535</v>
      </c>
      <c r="BO246" s="146">
        <f t="shared" si="219"/>
        <v>87186.099567099562</v>
      </c>
      <c r="BP246" s="204"/>
    </row>
    <row r="247" spans="2:68" s="82" customFormat="1">
      <c r="B247" s="614"/>
      <c r="C247" s="647"/>
      <c r="D247" s="604"/>
      <c r="E247" s="254" t="s">
        <v>142</v>
      </c>
      <c r="F247" s="137">
        <v>10</v>
      </c>
      <c r="G247" s="146">
        <v>5</v>
      </c>
      <c r="H247" s="146">
        <v>562530</v>
      </c>
      <c r="I247" s="147">
        <f t="shared" si="244"/>
        <v>0.10204081632653061</v>
      </c>
      <c r="J247" s="147">
        <f t="shared" si="203"/>
        <v>0.5</v>
      </c>
      <c r="K247" s="173">
        <f t="shared" si="204"/>
        <v>112506</v>
      </c>
      <c r="L247" s="604"/>
      <c r="M247" s="254" t="s">
        <v>142</v>
      </c>
      <c r="N247" s="137">
        <v>36</v>
      </c>
      <c r="O247" s="146">
        <v>22</v>
      </c>
      <c r="P247" s="146">
        <v>3240780</v>
      </c>
      <c r="Q247" s="147">
        <f t="shared" si="245"/>
        <v>0.12359550561797752</v>
      </c>
      <c r="R247" s="147">
        <f t="shared" si="205"/>
        <v>0.61111111111111116</v>
      </c>
      <c r="S247" s="141">
        <f t="shared" si="206"/>
        <v>147308.18181818182</v>
      </c>
      <c r="T247" s="604"/>
      <c r="U247" s="254" t="s">
        <v>142</v>
      </c>
      <c r="V247" s="137">
        <v>728</v>
      </c>
      <c r="W247" s="146">
        <v>432</v>
      </c>
      <c r="X247" s="146">
        <v>37989590</v>
      </c>
      <c r="Y247" s="147">
        <f t="shared" si="246"/>
        <v>6.4903846153846159E-2</v>
      </c>
      <c r="Z247" s="147">
        <f t="shared" si="207"/>
        <v>0.59340659340659341</v>
      </c>
      <c r="AA247" s="146">
        <f t="shared" si="208"/>
        <v>87938.865740740745</v>
      </c>
      <c r="AB247" s="604"/>
      <c r="AC247" s="254" t="s">
        <v>142</v>
      </c>
      <c r="AD247" s="137">
        <v>858</v>
      </c>
      <c r="AE247" s="146">
        <v>482</v>
      </c>
      <c r="AF247" s="146">
        <v>44492910</v>
      </c>
      <c r="AG247" s="147">
        <f t="shared" si="247"/>
        <v>8.1377680229613378E-2</v>
      </c>
      <c r="AH247" s="147">
        <f t="shared" si="209"/>
        <v>0.56177156177156173</v>
      </c>
      <c r="AI247" s="141">
        <f t="shared" si="210"/>
        <v>92308.941908713692</v>
      </c>
      <c r="AJ247" s="604"/>
      <c r="AK247" s="254" t="s">
        <v>142</v>
      </c>
      <c r="AL247" s="137">
        <v>626</v>
      </c>
      <c r="AM247" s="146">
        <v>332</v>
      </c>
      <c r="AN247" s="146">
        <v>31902030</v>
      </c>
      <c r="AO247" s="147">
        <f t="shared" si="248"/>
        <v>8.5434894493051985E-2</v>
      </c>
      <c r="AP247" s="147">
        <f t="shared" si="211"/>
        <v>0.53035143769968052</v>
      </c>
      <c r="AQ247" s="141">
        <f t="shared" si="212"/>
        <v>96090.451807228921</v>
      </c>
      <c r="AR247" s="604"/>
      <c r="AS247" s="254" t="s">
        <v>142</v>
      </c>
      <c r="AT247" s="137">
        <v>323</v>
      </c>
      <c r="AU247" s="146">
        <v>157</v>
      </c>
      <c r="AV247" s="146">
        <v>18273860</v>
      </c>
      <c r="AW247" s="147">
        <f t="shared" si="249"/>
        <v>8.3510638297872336E-2</v>
      </c>
      <c r="AX247" s="147">
        <f t="shared" si="213"/>
        <v>0.48606811145510836</v>
      </c>
      <c r="AY247" s="146">
        <f t="shared" si="214"/>
        <v>116394.0127388535</v>
      </c>
      <c r="AZ247" s="604"/>
      <c r="BA247" s="254" t="s">
        <v>142</v>
      </c>
      <c r="BB247" s="137">
        <v>141</v>
      </c>
      <c r="BC247" s="146">
        <v>68</v>
      </c>
      <c r="BD247" s="146">
        <v>7323380</v>
      </c>
      <c r="BE247" s="147">
        <f t="shared" si="250"/>
        <v>8.982826948480846E-2</v>
      </c>
      <c r="BF247" s="147">
        <f t="shared" si="215"/>
        <v>0.48226950354609927</v>
      </c>
      <c r="BG247" s="173">
        <f t="shared" si="216"/>
        <v>107696.76470588235</v>
      </c>
      <c r="BH247" s="604"/>
      <c r="BI247" s="254" t="s">
        <v>142</v>
      </c>
      <c r="BJ247" s="137">
        <f t="shared" si="217"/>
        <v>2722</v>
      </c>
      <c r="BK247" s="146">
        <f t="shared" si="201"/>
        <v>1498</v>
      </c>
      <c r="BL247" s="146">
        <f t="shared" si="202"/>
        <v>143785080</v>
      </c>
      <c r="BM247" s="147">
        <f t="shared" si="251"/>
        <v>7.7500129339334672E-2</v>
      </c>
      <c r="BN247" s="147">
        <f t="shared" si="218"/>
        <v>0.55033063923585601</v>
      </c>
      <c r="BO247" s="146">
        <f t="shared" si="219"/>
        <v>95984.699599465952</v>
      </c>
      <c r="BP247" s="204"/>
    </row>
    <row r="248" spans="2:68" s="82" customFormat="1">
      <c r="B248" s="614"/>
      <c r="C248" s="647"/>
      <c r="D248" s="604"/>
      <c r="E248" s="251" t="s">
        <v>135</v>
      </c>
      <c r="F248" s="137">
        <v>5</v>
      </c>
      <c r="G248" s="146">
        <v>4</v>
      </c>
      <c r="H248" s="146">
        <v>205660</v>
      </c>
      <c r="I248" s="147">
        <f t="shared" si="244"/>
        <v>8.1632653061224483E-2</v>
      </c>
      <c r="J248" s="147">
        <f t="shared" si="203"/>
        <v>0.8</v>
      </c>
      <c r="K248" s="173">
        <f t="shared" si="204"/>
        <v>51415</v>
      </c>
      <c r="L248" s="604"/>
      <c r="M248" s="255" t="s">
        <v>135</v>
      </c>
      <c r="N248" s="137">
        <v>6</v>
      </c>
      <c r="O248" s="146">
        <v>5</v>
      </c>
      <c r="P248" s="146">
        <v>354580</v>
      </c>
      <c r="Q248" s="147">
        <f t="shared" si="245"/>
        <v>2.8089887640449437E-2</v>
      </c>
      <c r="R248" s="147">
        <f t="shared" si="205"/>
        <v>0.83333333333333337</v>
      </c>
      <c r="S248" s="141">
        <f t="shared" si="206"/>
        <v>70916</v>
      </c>
      <c r="T248" s="604"/>
      <c r="U248" s="255" t="s">
        <v>135</v>
      </c>
      <c r="V248" s="137">
        <v>510</v>
      </c>
      <c r="W248" s="146">
        <v>256</v>
      </c>
      <c r="X248" s="146">
        <v>20263960</v>
      </c>
      <c r="Y248" s="147">
        <f t="shared" si="246"/>
        <v>3.8461538461538464E-2</v>
      </c>
      <c r="Z248" s="147">
        <f t="shared" si="207"/>
        <v>0.50196078431372548</v>
      </c>
      <c r="AA248" s="146">
        <f t="shared" si="208"/>
        <v>79156.09375</v>
      </c>
      <c r="AB248" s="604"/>
      <c r="AC248" s="255" t="s">
        <v>135</v>
      </c>
      <c r="AD248" s="137">
        <v>289</v>
      </c>
      <c r="AE248" s="146">
        <v>134</v>
      </c>
      <c r="AF248" s="146">
        <v>14318110</v>
      </c>
      <c r="AG248" s="147">
        <f t="shared" si="247"/>
        <v>2.2623670437278406E-2</v>
      </c>
      <c r="AH248" s="147">
        <f t="shared" si="209"/>
        <v>0.46366782006920415</v>
      </c>
      <c r="AI248" s="141">
        <f t="shared" si="210"/>
        <v>106851.5671641791</v>
      </c>
      <c r="AJ248" s="604"/>
      <c r="AK248" s="255" t="s">
        <v>135</v>
      </c>
      <c r="AL248" s="137">
        <v>192</v>
      </c>
      <c r="AM248" s="146">
        <v>79</v>
      </c>
      <c r="AN248" s="146">
        <v>9718690</v>
      </c>
      <c r="AO248" s="147">
        <f t="shared" si="248"/>
        <v>2.0329387545033453E-2</v>
      </c>
      <c r="AP248" s="147">
        <f t="shared" si="211"/>
        <v>0.41145833333333331</v>
      </c>
      <c r="AQ248" s="141">
        <f t="shared" si="212"/>
        <v>123021.39240506329</v>
      </c>
      <c r="AR248" s="604"/>
      <c r="AS248" s="255" t="s">
        <v>135</v>
      </c>
      <c r="AT248" s="137">
        <v>107</v>
      </c>
      <c r="AU248" s="146">
        <v>46</v>
      </c>
      <c r="AV248" s="146">
        <v>6502320</v>
      </c>
      <c r="AW248" s="147">
        <f t="shared" si="249"/>
        <v>2.4468085106382979E-2</v>
      </c>
      <c r="AX248" s="147">
        <f t="shared" si="213"/>
        <v>0.42990654205607476</v>
      </c>
      <c r="AY248" s="146">
        <f t="shared" si="214"/>
        <v>141354.78260869565</v>
      </c>
      <c r="AZ248" s="604"/>
      <c r="BA248" s="255" t="s">
        <v>135</v>
      </c>
      <c r="BB248" s="137">
        <v>59</v>
      </c>
      <c r="BC248" s="146">
        <v>29</v>
      </c>
      <c r="BD248" s="146">
        <v>3992800</v>
      </c>
      <c r="BE248" s="147">
        <f t="shared" si="250"/>
        <v>3.8309114927344783E-2</v>
      </c>
      <c r="BF248" s="147">
        <f t="shared" si="215"/>
        <v>0.49152542372881358</v>
      </c>
      <c r="BG248" s="173">
        <f t="shared" si="216"/>
        <v>137682.75862068965</v>
      </c>
      <c r="BH248" s="604"/>
      <c r="BI248" s="255" t="s">
        <v>135</v>
      </c>
      <c r="BJ248" s="137">
        <f t="shared" si="217"/>
        <v>1168</v>
      </c>
      <c r="BK248" s="146">
        <f t="shared" si="201"/>
        <v>553</v>
      </c>
      <c r="BL248" s="146">
        <f t="shared" si="202"/>
        <v>55356120</v>
      </c>
      <c r="BM248" s="147">
        <f t="shared" si="251"/>
        <v>2.8609860830875886E-2</v>
      </c>
      <c r="BN248" s="147">
        <f t="shared" si="218"/>
        <v>0.47345890410958902</v>
      </c>
      <c r="BO248" s="146">
        <f t="shared" si="219"/>
        <v>100101.4828209765</v>
      </c>
      <c r="BP248" s="204"/>
    </row>
    <row r="249" spans="2:68" s="82" customFormat="1">
      <c r="B249" s="614">
        <v>23</v>
      </c>
      <c r="C249" s="646" t="s">
        <v>91</v>
      </c>
      <c r="D249" s="612">
        <f>BS30</f>
        <v>84</v>
      </c>
      <c r="E249" s="252" t="s">
        <v>115</v>
      </c>
      <c r="F249" s="136">
        <v>44</v>
      </c>
      <c r="G249" s="144">
        <v>20</v>
      </c>
      <c r="H249" s="144">
        <v>1309980</v>
      </c>
      <c r="I249" s="145">
        <f>IFERROR(G249/$D$249,"-")</f>
        <v>0.23809523809523808</v>
      </c>
      <c r="J249" s="145">
        <f t="shared" si="203"/>
        <v>0.45454545454545453</v>
      </c>
      <c r="K249" s="172">
        <f t="shared" si="204"/>
        <v>65499</v>
      </c>
      <c r="L249" s="612">
        <f>BT30</f>
        <v>266</v>
      </c>
      <c r="M249" s="252" t="s">
        <v>115</v>
      </c>
      <c r="N249" s="136">
        <v>140</v>
      </c>
      <c r="O249" s="144">
        <v>68</v>
      </c>
      <c r="P249" s="144">
        <v>6882720</v>
      </c>
      <c r="Q249" s="145">
        <f>IFERROR(O249/$L$249,"-")</f>
        <v>0.25563909774436089</v>
      </c>
      <c r="R249" s="145">
        <f t="shared" si="205"/>
        <v>0.48571428571428571</v>
      </c>
      <c r="S249" s="140">
        <f t="shared" si="206"/>
        <v>101216.4705882353</v>
      </c>
      <c r="T249" s="612">
        <f>BU30</f>
        <v>9928</v>
      </c>
      <c r="U249" s="252" t="s">
        <v>115</v>
      </c>
      <c r="V249" s="136">
        <v>4888</v>
      </c>
      <c r="W249" s="144">
        <v>2824</v>
      </c>
      <c r="X249" s="144">
        <v>219179530</v>
      </c>
      <c r="Y249" s="145">
        <f>IFERROR(W249/$T$249,"-")</f>
        <v>0.28444802578565676</v>
      </c>
      <c r="Z249" s="145">
        <f t="shared" si="207"/>
        <v>0.57774140752864156</v>
      </c>
      <c r="AA249" s="144">
        <f t="shared" si="208"/>
        <v>77613.148016997162</v>
      </c>
      <c r="AB249" s="612">
        <f>BV30</f>
        <v>10262</v>
      </c>
      <c r="AC249" s="252" t="s">
        <v>115</v>
      </c>
      <c r="AD249" s="136">
        <v>5508</v>
      </c>
      <c r="AE249" s="144">
        <v>3155</v>
      </c>
      <c r="AF249" s="144">
        <v>267283360</v>
      </c>
      <c r="AG249" s="145">
        <f>IFERROR(AE249/$AB$249,"-")</f>
        <v>0.30744494250633403</v>
      </c>
      <c r="AH249" s="145">
        <f t="shared" si="209"/>
        <v>0.57280319535221491</v>
      </c>
      <c r="AI249" s="140">
        <f t="shared" si="210"/>
        <v>84717.388272583208</v>
      </c>
      <c r="AJ249" s="612">
        <f>BW30</f>
        <v>6895</v>
      </c>
      <c r="AK249" s="252" t="s">
        <v>115</v>
      </c>
      <c r="AL249" s="136">
        <v>3552</v>
      </c>
      <c r="AM249" s="144">
        <v>1919</v>
      </c>
      <c r="AN249" s="144">
        <v>175233650</v>
      </c>
      <c r="AO249" s="145">
        <f>IFERROR(AM249/$AJ$249,"-")</f>
        <v>0.27831762146482958</v>
      </c>
      <c r="AP249" s="145">
        <f t="shared" si="211"/>
        <v>0.54025900900900903</v>
      </c>
      <c r="AQ249" s="140">
        <f t="shared" si="212"/>
        <v>91315.085982282442</v>
      </c>
      <c r="AR249" s="612">
        <f>BX30</f>
        <v>3001</v>
      </c>
      <c r="AS249" s="252" t="s">
        <v>115</v>
      </c>
      <c r="AT249" s="136">
        <v>1234</v>
      </c>
      <c r="AU249" s="144">
        <v>604</v>
      </c>
      <c r="AV249" s="144">
        <v>58001300</v>
      </c>
      <c r="AW249" s="145">
        <f>IFERROR(AU249/$AR$249,"-")</f>
        <v>0.20126624458513828</v>
      </c>
      <c r="AX249" s="145">
        <f t="shared" si="213"/>
        <v>0.48946515397082657</v>
      </c>
      <c r="AY249" s="144">
        <f t="shared" si="214"/>
        <v>96028.642384105959</v>
      </c>
      <c r="AZ249" s="612">
        <f>BY30</f>
        <v>931</v>
      </c>
      <c r="BA249" s="252" t="s">
        <v>115</v>
      </c>
      <c r="BB249" s="136">
        <v>297</v>
      </c>
      <c r="BC249" s="144">
        <v>135</v>
      </c>
      <c r="BD249" s="144">
        <v>14492100</v>
      </c>
      <c r="BE249" s="145">
        <f>IFERROR(BC249/$AZ$249,"-")</f>
        <v>0.14500537056928034</v>
      </c>
      <c r="BF249" s="145">
        <f t="shared" si="215"/>
        <v>0.45454545454545453</v>
      </c>
      <c r="BG249" s="172">
        <f t="shared" si="216"/>
        <v>107348.88888888889</v>
      </c>
      <c r="BH249" s="612">
        <f>BZ30</f>
        <v>31367</v>
      </c>
      <c r="BI249" s="252" t="s">
        <v>115</v>
      </c>
      <c r="BJ249" s="136">
        <f t="shared" si="217"/>
        <v>15663</v>
      </c>
      <c r="BK249" s="144">
        <f t="shared" si="201"/>
        <v>8725</v>
      </c>
      <c r="BL249" s="144">
        <f t="shared" si="202"/>
        <v>742382640</v>
      </c>
      <c r="BM249" s="145">
        <f>IFERROR(BK249/$BH$249,"-")</f>
        <v>0.27815857429782892</v>
      </c>
      <c r="BN249" s="145">
        <f t="shared" si="218"/>
        <v>0.55704526591329884</v>
      </c>
      <c r="BO249" s="144">
        <f t="shared" si="219"/>
        <v>85086.835530085955</v>
      </c>
      <c r="BP249" s="204"/>
    </row>
    <row r="250" spans="2:68" s="82" customFormat="1">
      <c r="B250" s="614"/>
      <c r="C250" s="647"/>
      <c r="D250" s="604"/>
      <c r="E250" s="253" t="s">
        <v>154</v>
      </c>
      <c r="F250" s="137">
        <v>36</v>
      </c>
      <c r="G250" s="146">
        <v>19</v>
      </c>
      <c r="H250" s="146">
        <v>1389860</v>
      </c>
      <c r="I250" s="147">
        <f t="shared" ref="I250:I259" si="252">IFERROR(G250/$D$249,"-")</f>
        <v>0.22619047619047619</v>
      </c>
      <c r="J250" s="147">
        <f t="shared" si="203"/>
        <v>0.52777777777777779</v>
      </c>
      <c r="K250" s="173">
        <f t="shared" si="204"/>
        <v>73150.526315789481</v>
      </c>
      <c r="L250" s="604"/>
      <c r="M250" s="253" t="s">
        <v>154</v>
      </c>
      <c r="N250" s="137">
        <v>116</v>
      </c>
      <c r="O250" s="146">
        <v>60</v>
      </c>
      <c r="P250" s="146">
        <v>6255630</v>
      </c>
      <c r="Q250" s="147">
        <f t="shared" ref="Q250:Q259" si="253">IFERROR(O250/$L$249,"-")</f>
        <v>0.22556390977443608</v>
      </c>
      <c r="R250" s="147">
        <f t="shared" si="205"/>
        <v>0.51724137931034486</v>
      </c>
      <c r="S250" s="141">
        <f t="shared" si="206"/>
        <v>104260.5</v>
      </c>
      <c r="T250" s="604"/>
      <c r="U250" s="253" t="s">
        <v>154</v>
      </c>
      <c r="V250" s="137">
        <v>4775</v>
      </c>
      <c r="W250" s="146">
        <v>2797</v>
      </c>
      <c r="X250" s="146">
        <v>209290070</v>
      </c>
      <c r="Y250" s="147">
        <f t="shared" ref="Y250:Y259" si="254">IFERROR(W250/$T$249,"-")</f>
        <v>0.28172844480257858</v>
      </c>
      <c r="Z250" s="147">
        <f t="shared" si="207"/>
        <v>0.58575916230366487</v>
      </c>
      <c r="AA250" s="146">
        <f t="shared" si="208"/>
        <v>74826.624955309264</v>
      </c>
      <c r="AB250" s="604"/>
      <c r="AC250" s="253" t="s">
        <v>154</v>
      </c>
      <c r="AD250" s="137">
        <v>5077</v>
      </c>
      <c r="AE250" s="146">
        <v>3014</v>
      </c>
      <c r="AF250" s="146">
        <v>253101400</v>
      </c>
      <c r="AG250" s="147">
        <f t="shared" ref="AG250:AG259" si="255">IFERROR(AE250/$AB$249,"-")</f>
        <v>0.2937049308127071</v>
      </c>
      <c r="AH250" s="147">
        <f t="shared" si="209"/>
        <v>0.59365767185345675</v>
      </c>
      <c r="AI250" s="141">
        <f t="shared" si="210"/>
        <v>83975.248838752494</v>
      </c>
      <c r="AJ250" s="604"/>
      <c r="AK250" s="253" t="s">
        <v>154</v>
      </c>
      <c r="AL250" s="137">
        <v>2974</v>
      </c>
      <c r="AM250" s="146">
        <v>1579</v>
      </c>
      <c r="AN250" s="146">
        <v>136769510</v>
      </c>
      <c r="AO250" s="147">
        <f t="shared" ref="AO250:AO259" si="256">IFERROR(AM250/$AJ$249,"-")</f>
        <v>0.2290065264684554</v>
      </c>
      <c r="AP250" s="147">
        <f t="shared" si="211"/>
        <v>0.53093476798924011</v>
      </c>
      <c r="AQ250" s="141">
        <f t="shared" si="212"/>
        <v>86617.802406586445</v>
      </c>
      <c r="AR250" s="604"/>
      <c r="AS250" s="253" t="s">
        <v>154</v>
      </c>
      <c r="AT250" s="137">
        <v>967</v>
      </c>
      <c r="AU250" s="146">
        <v>457</v>
      </c>
      <c r="AV250" s="146">
        <v>43214290</v>
      </c>
      <c r="AW250" s="147">
        <f t="shared" ref="AW250:AW259" si="257">IFERROR(AU250/$AR$249,"-")</f>
        <v>0.1522825724758414</v>
      </c>
      <c r="AX250" s="147">
        <f t="shared" si="213"/>
        <v>0.47259565667011377</v>
      </c>
      <c r="AY250" s="146">
        <f t="shared" si="214"/>
        <v>94560.809628008748</v>
      </c>
      <c r="AZ250" s="604"/>
      <c r="BA250" s="253" t="s">
        <v>154</v>
      </c>
      <c r="BB250" s="137">
        <v>200</v>
      </c>
      <c r="BC250" s="146">
        <v>88</v>
      </c>
      <c r="BD250" s="146">
        <v>10081000</v>
      </c>
      <c r="BE250" s="147">
        <f t="shared" ref="BE250:BE259" si="258">IFERROR(BC250/$AZ$249,"-")</f>
        <v>9.4522019334049412E-2</v>
      </c>
      <c r="BF250" s="147">
        <f t="shared" si="215"/>
        <v>0.44</v>
      </c>
      <c r="BG250" s="173">
        <f t="shared" si="216"/>
        <v>114556.81818181818</v>
      </c>
      <c r="BH250" s="604"/>
      <c r="BI250" s="253" t="s">
        <v>154</v>
      </c>
      <c r="BJ250" s="137">
        <f t="shared" si="217"/>
        <v>14145</v>
      </c>
      <c r="BK250" s="146">
        <f t="shared" si="201"/>
        <v>8014</v>
      </c>
      <c r="BL250" s="146">
        <f t="shared" si="202"/>
        <v>660101760</v>
      </c>
      <c r="BM250" s="147">
        <f t="shared" ref="BM250:BM259" si="259">IFERROR(BK250/$BH$249,"-")</f>
        <v>0.25549144004845858</v>
      </c>
      <c r="BN250" s="147">
        <f t="shared" si="218"/>
        <v>0.56656062212796043</v>
      </c>
      <c r="BO250" s="146">
        <f t="shared" si="219"/>
        <v>82368.574993760922</v>
      </c>
      <c r="BP250" s="204"/>
    </row>
    <row r="251" spans="2:68" s="82" customFormat="1">
      <c r="B251" s="614"/>
      <c r="C251" s="647"/>
      <c r="D251" s="604"/>
      <c r="E251" s="254" t="s">
        <v>114</v>
      </c>
      <c r="F251" s="137">
        <v>53</v>
      </c>
      <c r="G251" s="146">
        <v>24</v>
      </c>
      <c r="H251" s="146">
        <v>1616330</v>
      </c>
      <c r="I251" s="147">
        <f t="shared" si="252"/>
        <v>0.2857142857142857</v>
      </c>
      <c r="J251" s="147">
        <f t="shared" si="203"/>
        <v>0.45283018867924529</v>
      </c>
      <c r="K251" s="173">
        <f t="shared" si="204"/>
        <v>67347.083333333328</v>
      </c>
      <c r="L251" s="604"/>
      <c r="M251" s="254" t="s">
        <v>114</v>
      </c>
      <c r="N251" s="137">
        <v>168</v>
      </c>
      <c r="O251" s="146">
        <v>83</v>
      </c>
      <c r="P251" s="146">
        <v>9406240</v>
      </c>
      <c r="Q251" s="147">
        <f t="shared" si="253"/>
        <v>0.31203007518796994</v>
      </c>
      <c r="R251" s="147">
        <f t="shared" si="205"/>
        <v>0.49404761904761907</v>
      </c>
      <c r="S251" s="141">
        <f t="shared" si="206"/>
        <v>113328.19277108433</v>
      </c>
      <c r="T251" s="604"/>
      <c r="U251" s="254" t="s">
        <v>114</v>
      </c>
      <c r="V251" s="137">
        <v>6402</v>
      </c>
      <c r="W251" s="146">
        <v>3598</v>
      </c>
      <c r="X251" s="146">
        <v>274883080</v>
      </c>
      <c r="Y251" s="147">
        <f t="shared" si="254"/>
        <v>0.36240934730056407</v>
      </c>
      <c r="Z251" s="147">
        <f t="shared" si="207"/>
        <v>0.56201187129022179</v>
      </c>
      <c r="AA251" s="146">
        <f t="shared" si="208"/>
        <v>76398.854919399673</v>
      </c>
      <c r="AB251" s="604"/>
      <c r="AC251" s="254" t="s">
        <v>114</v>
      </c>
      <c r="AD251" s="137">
        <v>7063</v>
      </c>
      <c r="AE251" s="146">
        <v>3983</v>
      </c>
      <c r="AF251" s="146">
        <v>342955600</v>
      </c>
      <c r="AG251" s="147">
        <f t="shared" si="255"/>
        <v>0.38813096862210095</v>
      </c>
      <c r="AH251" s="147">
        <f t="shared" si="209"/>
        <v>0.56392467789890977</v>
      </c>
      <c r="AI251" s="141">
        <f t="shared" si="210"/>
        <v>86104.845593773542</v>
      </c>
      <c r="AJ251" s="604"/>
      <c r="AK251" s="254" t="s">
        <v>114</v>
      </c>
      <c r="AL251" s="137">
        <v>4777</v>
      </c>
      <c r="AM251" s="146">
        <v>2546</v>
      </c>
      <c r="AN251" s="146">
        <v>231098740</v>
      </c>
      <c r="AO251" s="147">
        <f t="shared" si="256"/>
        <v>0.36925308194343726</v>
      </c>
      <c r="AP251" s="147">
        <f t="shared" si="211"/>
        <v>0.53297048356709231</v>
      </c>
      <c r="AQ251" s="141">
        <f t="shared" si="212"/>
        <v>90769.340141398265</v>
      </c>
      <c r="AR251" s="604"/>
      <c r="AS251" s="254" t="s">
        <v>114</v>
      </c>
      <c r="AT251" s="137">
        <v>1957</v>
      </c>
      <c r="AU251" s="146">
        <v>944</v>
      </c>
      <c r="AV251" s="146">
        <v>95029150</v>
      </c>
      <c r="AW251" s="147">
        <f t="shared" si="257"/>
        <v>0.31456181272909028</v>
      </c>
      <c r="AX251" s="147">
        <f t="shared" si="213"/>
        <v>0.48237097598364842</v>
      </c>
      <c r="AY251" s="146">
        <f t="shared" si="214"/>
        <v>100666.47245762713</v>
      </c>
      <c r="AZ251" s="604"/>
      <c r="BA251" s="254" t="s">
        <v>114</v>
      </c>
      <c r="BB251" s="137">
        <v>532</v>
      </c>
      <c r="BC251" s="146">
        <v>250</v>
      </c>
      <c r="BD251" s="146">
        <v>28505070</v>
      </c>
      <c r="BE251" s="147">
        <f t="shared" si="258"/>
        <v>0.26852846401718583</v>
      </c>
      <c r="BF251" s="147">
        <f t="shared" si="215"/>
        <v>0.46992481203007519</v>
      </c>
      <c r="BG251" s="173">
        <f t="shared" si="216"/>
        <v>114020.28</v>
      </c>
      <c r="BH251" s="604"/>
      <c r="BI251" s="254" t="s">
        <v>114</v>
      </c>
      <c r="BJ251" s="137">
        <f t="shared" si="217"/>
        <v>20952</v>
      </c>
      <c r="BK251" s="146">
        <f t="shared" si="201"/>
        <v>11428</v>
      </c>
      <c r="BL251" s="146">
        <f t="shared" si="202"/>
        <v>983494210</v>
      </c>
      <c r="BM251" s="147">
        <f t="shared" si="259"/>
        <v>0.36433194121210188</v>
      </c>
      <c r="BN251" s="147">
        <f t="shared" si="218"/>
        <v>0.54543718976708666</v>
      </c>
      <c r="BO251" s="146">
        <f t="shared" si="219"/>
        <v>86060.046377318868</v>
      </c>
      <c r="BP251" s="204"/>
    </row>
    <row r="252" spans="2:68" s="82" customFormat="1">
      <c r="B252" s="614"/>
      <c r="C252" s="647"/>
      <c r="D252" s="604"/>
      <c r="E252" s="254" t="s">
        <v>123</v>
      </c>
      <c r="F252" s="137">
        <v>14</v>
      </c>
      <c r="G252" s="146">
        <v>9</v>
      </c>
      <c r="H252" s="146">
        <v>666130</v>
      </c>
      <c r="I252" s="147">
        <f t="shared" si="252"/>
        <v>0.10714285714285714</v>
      </c>
      <c r="J252" s="147">
        <f t="shared" si="203"/>
        <v>0.6428571428571429</v>
      </c>
      <c r="K252" s="173">
        <f t="shared" si="204"/>
        <v>74014.444444444438</v>
      </c>
      <c r="L252" s="604"/>
      <c r="M252" s="254" t="s">
        <v>123</v>
      </c>
      <c r="N252" s="137">
        <v>77</v>
      </c>
      <c r="O252" s="146">
        <v>42</v>
      </c>
      <c r="P252" s="146">
        <v>4601590</v>
      </c>
      <c r="Q252" s="147">
        <f t="shared" si="253"/>
        <v>0.15789473684210525</v>
      </c>
      <c r="R252" s="147">
        <f t="shared" si="205"/>
        <v>0.54545454545454541</v>
      </c>
      <c r="S252" s="141">
        <f t="shared" si="206"/>
        <v>109561.66666666667</v>
      </c>
      <c r="T252" s="604"/>
      <c r="U252" s="254" t="s">
        <v>123</v>
      </c>
      <c r="V252" s="137">
        <v>2084</v>
      </c>
      <c r="W252" s="146">
        <v>1251</v>
      </c>
      <c r="X252" s="146">
        <v>96958130</v>
      </c>
      <c r="Y252" s="147">
        <f t="shared" si="254"/>
        <v>0.12600725221595488</v>
      </c>
      <c r="Z252" s="147">
        <f t="shared" si="207"/>
        <v>0.60028790786948172</v>
      </c>
      <c r="AA252" s="146">
        <f t="shared" si="208"/>
        <v>77504.500399680255</v>
      </c>
      <c r="AB252" s="604"/>
      <c r="AC252" s="254" t="s">
        <v>123</v>
      </c>
      <c r="AD252" s="137">
        <v>2574</v>
      </c>
      <c r="AE252" s="146">
        <v>1535</v>
      </c>
      <c r="AF252" s="146">
        <v>132298440</v>
      </c>
      <c r="AG252" s="147">
        <f t="shared" si="255"/>
        <v>0.1495809783667901</v>
      </c>
      <c r="AH252" s="147">
        <f t="shared" si="209"/>
        <v>0.59634809634809638</v>
      </c>
      <c r="AI252" s="141">
        <f t="shared" si="210"/>
        <v>86187.90879478828</v>
      </c>
      <c r="AJ252" s="604"/>
      <c r="AK252" s="254" t="s">
        <v>123</v>
      </c>
      <c r="AL252" s="137">
        <v>1977</v>
      </c>
      <c r="AM252" s="146">
        <v>1082</v>
      </c>
      <c r="AN252" s="146">
        <v>103967100</v>
      </c>
      <c r="AO252" s="147">
        <f t="shared" si="256"/>
        <v>0.15692530819434372</v>
      </c>
      <c r="AP252" s="147">
        <f t="shared" si="211"/>
        <v>0.54729387961557918</v>
      </c>
      <c r="AQ252" s="141">
        <f t="shared" si="212"/>
        <v>96087.892791127539</v>
      </c>
      <c r="AR252" s="604"/>
      <c r="AS252" s="254" t="s">
        <v>123</v>
      </c>
      <c r="AT252" s="137">
        <v>787</v>
      </c>
      <c r="AU252" s="146">
        <v>404</v>
      </c>
      <c r="AV252" s="146">
        <v>40265140</v>
      </c>
      <c r="AW252" s="147">
        <f t="shared" si="257"/>
        <v>0.13462179273575475</v>
      </c>
      <c r="AX252" s="147">
        <f t="shared" si="213"/>
        <v>0.51334180432020327</v>
      </c>
      <c r="AY252" s="146">
        <f t="shared" si="214"/>
        <v>99666.188118811886</v>
      </c>
      <c r="AZ252" s="604"/>
      <c r="BA252" s="254" t="s">
        <v>123</v>
      </c>
      <c r="BB252" s="137">
        <v>222</v>
      </c>
      <c r="BC252" s="146">
        <v>106</v>
      </c>
      <c r="BD252" s="146">
        <v>13012930</v>
      </c>
      <c r="BE252" s="147">
        <f t="shared" si="258"/>
        <v>0.11385606874328678</v>
      </c>
      <c r="BF252" s="147">
        <f t="shared" si="215"/>
        <v>0.47747747747747749</v>
      </c>
      <c r="BG252" s="173">
        <f t="shared" si="216"/>
        <v>122763.49056603774</v>
      </c>
      <c r="BH252" s="604"/>
      <c r="BI252" s="254" t="s">
        <v>123</v>
      </c>
      <c r="BJ252" s="137">
        <f t="shared" si="217"/>
        <v>7735</v>
      </c>
      <c r="BK252" s="146">
        <f t="shared" si="201"/>
        <v>4429</v>
      </c>
      <c r="BL252" s="146">
        <f t="shared" si="202"/>
        <v>391769460</v>
      </c>
      <c r="BM252" s="147">
        <f t="shared" si="259"/>
        <v>0.14119934963496669</v>
      </c>
      <c r="BN252" s="147">
        <f t="shared" si="218"/>
        <v>0.57259211376858432</v>
      </c>
      <c r="BO252" s="146">
        <f t="shared" si="219"/>
        <v>88455.511402122371</v>
      </c>
      <c r="BP252" s="204"/>
    </row>
    <row r="253" spans="2:68" s="82" customFormat="1">
      <c r="B253" s="614"/>
      <c r="C253" s="647"/>
      <c r="D253" s="604"/>
      <c r="E253" s="254" t="s">
        <v>137</v>
      </c>
      <c r="F253" s="137">
        <v>21</v>
      </c>
      <c r="G253" s="146">
        <v>11</v>
      </c>
      <c r="H253" s="146">
        <v>928860</v>
      </c>
      <c r="I253" s="147">
        <f t="shared" si="252"/>
        <v>0.13095238095238096</v>
      </c>
      <c r="J253" s="147">
        <f t="shared" si="203"/>
        <v>0.52380952380952384</v>
      </c>
      <c r="K253" s="173">
        <f t="shared" si="204"/>
        <v>84441.818181818177</v>
      </c>
      <c r="L253" s="604"/>
      <c r="M253" s="254" t="s">
        <v>137</v>
      </c>
      <c r="N253" s="137">
        <v>101</v>
      </c>
      <c r="O253" s="146">
        <v>47</v>
      </c>
      <c r="P253" s="146">
        <v>5606750</v>
      </c>
      <c r="Q253" s="147">
        <f t="shared" si="253"/>
        <v>0.17669172932330826</v>
      </c>
      <c r="R253" s="147">
        <f t="shared" si="205"/>
        <v>0.46534653465346537</v>
      </c>
      <c r="S253" s="141">
        <f t="shared" si="206"/>
        <v>119292.55319148937</v>
      </c>
      <c r="T253" s="604"/>
      <c r="U253" s="254" t="s">
        <v>137</v>
      </c>
      <c r="V253" s="137">
        <v>2586</v>
      </c>
      <c r="W253" s="146">
        <v>1547</v>
      </c>
      <c r="X253" s="146">
        <v>121196220</v>
      </c>
      <c r="Y253" s="147">
        <f t="shared" si="254"/>
        <v>0.15582191780821919</v>
      </c>
      <c r="Z253" s="147">
        <f t="shared" si="207"/>
        <v>0.5982211910286156</v>
      </c>
      <c r="AA253" s="146">
        <f t="shared" si="208"/>
        <v>78342.740788623138</v>
      </c>
      <c r="AB253" s="604"/>
      <c r="AC253" s="254" t="s">
        <v>137</v>
      </c>
      <c r="AD253" s="137">
        <v>3289</v>
      </c>
      <c r="AE253" s="146">
        <v>1978</v>
      </c>
      <c r="AF253" s="146">
        <v>176472670</v>
      </c>
      <c r="AG253" s="147">
        <f t="shared" si="255"/>
        <v>0.19274995127655428</v>
      </c>
      <c r="AH253" s="147">
        <f t="shared" si="209"/>
        <v>0.60139860139860135</v>
      </c>
      <c r="AI253" s="141">
        <f t="shared" si="210"/>
        <v>89217.730030333667</v>
      </c>
      <c r="AJ253" s="604"/>
      <c r="AK253" s="254" t="s">
        <v>137</v>
      </c>
      <c r="AL253" s="137">
        <v>2356</v>
      </c>
      <c r="AM253" s="146">
        <v>1274</v>
      </c>
      <c r="AN253" s="146">
        <v>126068650</v>
      </c>
      <c r="AO253" s="147">
        <f t="shared" si="256"/>
        <v>0.18477157360406091</v>
      </c>
      <c r="AP253" s="147">
        <f t="shared" si="211"/>
        <v>0.54074702886247883</v>
      </c>
      <c r="AQ253" s="141">
        <f t="shared" si="212"/>
        <v>98954.984301412871</v>
      </c>
      <c r="AR253" s="604"/>
      <c r="AS253" s="254" t="s">
        <v>137</v>
      </c>
      <c r="AT253" s="137">
        <v>942</v>
      </c>
      <c r="AU253" s="146">
        <v>479</v>
      </c>
      <c r="AV253" s="146">
        <v>49875340</v>
      </c>
      <c r="AW253" s="147">
        <f t="shared" si="257"/>
        <v>0.15961346217927358</v>
      </c>
      <c r="AX253" s="147">
        <f t="shared" si="213"/>
        <v>0.50849256900212314</v>
      </c>
      <c r="AY253" s="146">
        <f t="shared" si="214"/>
        <v>104123.88308977036</v>
      </c>
      <c r="AZ253" s="604"/>
      <c r="BA253" s="254" t="s">
        <v>137</v>
      </c>
      <c r="BB253" s="137">
        <v>240</v>
      </c>
      <c r="BC253" s="146">
        <v>121</v>
      </c>
      <c r="BD253" s="146">
        <v>14641690</v>
      </c>
      <c r="BE253" s="147">
        <f t="shared" si="258"/>
        <v>0.12996777658431793</v>
      </c>
      <c r="BF253" s="147">
        <f t="shared" si="215"/>
        <v>0.50416666666666665</v>
      </c>
      <c r="BG253" s="173">
        <f t="shared" si="216"/>
        <v>121005.70247933884</v>
      </c>
      <c r="BH253" s="604"/>
      <c r="BI253" s="254" t="s">
        <v>137</v>
      </c>
      <c r="BJ253" s="137">
        <f t="shared" si="217"/>
        <v>9535</v>
      </c>
      <c r="BK253" s="146">
        <f t="shared" si="201"/>
        <v>5457</v>
      </c>
      <c r="BL253" s="146">
        <f t="shared" si="202"/>
        <v>494790180</v>
      </c>
      <c r="BM253" s="147">
        <f t="shared" si="259"/>
        <v>0.1739726464118341</v>
      </c>
      <c r="BN253" s="147">
        <f t="shared" si="218"/>
        <v>0.57231253277399052</v>
      </c>
      <c r="BO253" s="146">
        <f t="shared" si="219"/>
        <v>90670.731170973057</v>
      </c>
      <c r="BP253" s="204"/>
    </row>
    <row r="254" spans="2:68" s="82" customFormat="1">
      <c r="B254" s="614"/>
      <c r="C254" s="647"/>
      <c r="D254" s="604"/>
      <c r="E254" s="254" t="s">
        <v>138</v>
      </c>
      <c r="F254" s="137">
        <v>14</v>
      </c>
      <c r="G254" s="146">
        <v>5</v>
      </c>
      <c r="H254" s="146">
        <v>290260</v>
      </c>
      <c r="I254" s="147">
        <f t="shared" si="252"/>
        <v>5.9523809523809521E-2</v>
      </c>
      <c r="J254" s="147">
        <f t="shared" si="203"/>
        <v>0.35714285714285715</v>
      </c>
      <c r="K254" s="173">
        <f t="shared" si="204"/>
        <v>58052</v>
      </c>
      <c r="L254" s="604"/>
      <c r="M254" s="254" t="s">
        <v>138</v>
      </c>
      <c r="N254" s="137">
        <v>51</v>
      </c>
      <c r="O254" s="146">
        <v>26</v>
      </c>
      <c r="P254" s="146">
        <v>3341730</v>
      </c>
      <c r="Q254" s="147">
        <f t="shared" si="253"/>
        <v>9.7744360902255634E-2</v>
      </c>
      <c r="R254" s="147">
        <f t="shared" si="205"/>
        <v>0.50980392156862742</v>
      </c>
      <c r="S254" s="141">
        <f t="shared" si="206"/>
        <v>128528.07692307692</v>
      </c>
      <c r="T254" s="604"/>
      <c r="U254" s="254" t="s">
        <v>138</v>
      </c>
      <c r="V254" s="137">
        <v>1282</v>
      </c>
      <c r="W254" s="146">
        <v>779</v>
      </c>
      <c r="X254" s="146">
        <v>63388940</v>
      </c>
      <c r="Y254" s="147">
        <f t="shared" si="254"/>
        <v>7.8464947622884765E-2</v>
      </c>
      <c r="Z254" s="147">
        <f t="shared" si="207"/>
        <v>0.60764430577223094</v>
      </c>
      <c r="AA254" s="146">
        <f t="shared" si="208"/>
        <v>81372.195121951227</v>
      </c>
      <c r="AB254" s="604"/>
      <c r="AC254" s="254" t="s">
        <v>138</v>
      </c>
      <c r="AD254" s="137">
        <v>1497</v>
      </c>
      <c r="AE254" s="146">
        <v>903</v>
      </c>
      <c r="AF254" s="146">
        <v>77972850</v>
      </c>
      <c r="AG254" s="147">
        <f t="shared" si="255"/>
        <v>8.7994542974079132E-2</v>
      </c>
      <c r="AH254" s="147">
        <f t="shared" si="209"/>
        <v>0.60320641282565135</v>
      </c>
      <c r="AI254" s="141">
        <f t="shared" si="210"/>
        <v>86348.671096345512</v>
      </c>
      <c r="AJ254" s="604"/>
      <c r="AK254" s="254" t="s">
        <v>138</v>
      </c>
      <c r="AL254" s="137">
        <v>1012</v>
      </c>
      <c r="AM254" s="146">
        <v>579</v>
      </c>
      <c r="AN254" s="146">
        <v>51589280</v>
      </c>
      <c r="AO254" s="147">
        <f t="shared" si="256"/>
        <v>8.3973894126178394E-2</v>
      </c>
      <c r="AP254" s="147">
        <f t="shared" si="211"/>
        <v>0.57213438735177868</v>
      </c>
      <c r="AQ254" s="141">
        <f t="shared" si="212"/>
        <v>89100.65630397237</v>
      </c>
      <c r="AR254" s="604"/>
      <c r="AS254" s="254" t="s">
        <v>138</v>
      </c>
      <c r="AT254" s="137">
        <v>336</v>
      </c>
      <c r="AU254" s="146">
        <v>165</v>
      </c>
      <c r="AV254" s="146">
        <v>13447360</v>
      </c>
      <c r="AW254" s="147">
        <f t="shared" si="257"/>
        <v>5.4981672775741418E-2</v>
      </c>
      <c r="AX254" s="147">
        <f t="shared" si="213"/>
        <v>0.49107142857142855</v>
      </c>
      <c r="AY254" s="146">
        <f t="shared" si="214"/>
        <v>81499.15151515152</v>
      </c>
      <c r="AZ254" s="604"/>
      <c r="BA254" s="254" t="s">
        <v>138</v>
      </c>
      <c r="BB254" s="137">
        <v>71</v>
      </c>
      <c r="BC254" s="146">
        <v>31</v>
      </c>
      <c r="BD254" s="146">
        <v>3455370</v>
      </c>
      <c r="BE254" s="147">
        <f t="shared" si="258"/>
        <v>3.3297529538131039E-2</v>
      </c>
      <c r="BF254" s="147">
        <f t="shared" si="215"/>
        <v>0.43661971830985913</v>
      </c>
      <c r="BG254" s="173">
        <f t="shared" si="216"/>
        <v>111463.54838709677</v>
      </c>
      <c r="BH254" s="604"/>
      <c r="BI254" s="254" t="s">
        <v>138</v>
      </c>
      <c r="BJ254" s="137">
        <f t="shared" si="217"/>
        <v>4263</v>
      </c>
      <c r="BK254" s="146">
        <f t="shared" si="201"/>
        <v>2488</v>
      </c>
      <c r="BL254" s="146">
        <f t="shared" si="202"/>
        <v>213485790</v>
      </c>
      <c r="BM254" s="147">
        <f t="shared" si="259"/>
        <v>7.9319029553352252E-2</v>
      </c>
      <c r="BN254" s="147">
        <f t="shared" si="218"/>
        <v>0.58362655406990382</v>
      </c>
      <c r="BO254" s="146">
        <f t="shared" si="219"/>
        <v>85806.185691318329</v>
      </c>
      <c r="BP254" s="204"/>
    </row>
    <row r="255" spans="2:68" s="82" customFormat="1">
      <c r="B255" s="614"/>
      <c r="C255" s="647"/>
      <c r="D255" s="604"/>
      <c r="E255" s="254" t="s">
        <v>139</v>
      </c>
      <c r="F255" s="137">
        <v>13</v>
      </c>
      <c r="G255" s="146">
        <v>4</v>
      </c>
      <c r="H255" s="146">
        <v>249310</v>
      </c>
      <c r="I255" s="147">
        <f t="shared" si="252"/>
        <v>4.7619047619047616E-2</v>
      </c>
      <c r="J255" s="147">
        <f t="shared" si="203"/>
        <v>0.30769230769230771</v>
      </c>
      <c r="K255" s="173">
        <f t="shared" si="204"/>
        <v>62327.5</v>
      </c>
      <c r="L255" s="604"/>
      <c r="M255" s="254" t="s">
        <v>139</v>
      </c>
      <c r="N255" s="137">
        <v>53</v>
      </c>
      <c r="O255" s="146">
        <v>27</v>
      </c>
      <c r="P255" s="146">
        <v>2279900</v>
      </c>
      <c r="Q255" s="147">
        <f t="shared" si="253"/>
        <v>0.10150375939849623</v>
      </c>
      <c r="R255" s="147">
        <f t="shared" si="205"/>
        <v>0.50943396226415094</v>
      </c>
      <c r="S255" s="141">
        <f t="shared" si="206"/>
        <v>84440.740740740745</v>
      </c>
      <c r="T255" s="604"/>
      <c r="U255" s="254" t="s">
        <v>139</v>
      </c>
      <c r="V255" s="137">
        <v>699</v>
      </c>
      <c r="W255" s="146">
        <v>367</v>
      </c>
      <c r="X255" s="146">
        <v>32248270</v>
      </c>
      <c r="Y255" s="147">
        <f t="shared" si="254"/>
        <v>3.6966156325543918E-2</v>
      </c>
      <c r="Z255" s="147">
        <f t="shared" si="207"/>
        <v>0.52503576537911301</v>
      </c>
      <c r="AA255" s="146">
        <f t="shared" si="208"/>
        <v>87869.945504087198</v>
      </c>
      <c r="AB255" s="604"/>
      <c r="AC255" s="254" t="s">
        <v>139</v>
      </c>
      <c r="AD255" s="137">
        <v>949</v>
      </c>
      <c r="AE255" s="146">
        <v>555</v>
      </c>
      <c r="AF255" s="146">
        <v>47695330</v>
      </c>
      <c r="AG255" s="147">
        <f t="shared" si="255"/>
        <v>5.4083024751510424E-2</v>
      </c>
      <c r="AH255" s="147">
        <f t="shared" si="209"/>
        <v>0.58482613277133821</v>
      </c>
      <c r="AI255" s="141">
        <f t="shared" si="210"/>
        <v>85937.531531531538</v>
      </c>
      <c r="AJ255" s="604"/>
      <c r="AK255" s="254" t="s">
        <v>139</v>
      </c>
      <c r="AL255" s="137">
        <v>821</v>
      </c>
      <c r="AM255" s="146">
        <v>425</v>
      </c>
      <c r="AN255" s="146">
        <v>40171930</v>
      </c>
      <c r="AO255" s="147">
        <f t="shared" si="256"/>
        <v>6.1638868745467729E-2</v>
      </c>
      <c r="AP255" s="147">
        <f t="shared" si="211"/>
        <v>0.51766138855054811</v>
      </c>
      <c r="AQ255" s="141">
        <f t="shared" si="212"/>
        <v>94522.188235294117</v>
      </c>
      <c r="AR255" s="604"/>
      <c r="AS255" s="254" t="s">
        <v>139</v>
      </c>
      <c r="AT255" s="137">
        <v>379</v>
      </c>
      <c r="AU255" s="146">
        <v>186</v>
      </c>
      <c r="AV255" s="146">
        <v>18529190</v>
      </c>
      <c r="AW255" s="147">
        <f t="shared" si="257"/>
        <v>6.1979340219926689E-2</v>
      </c>
      <c r="AX255" s="147">
        <f t="shared" si="213"/>
        <v>0.49076517150395776</v>
      </c>
      <c r="AY255" s="146">
        <f t="shared" si="214"/>
        <v>99619.301075268813</v>
      </c>
      <c r="AZ255" s="604"/>
      <c r="BA255" s="254" t="s">
        <v>139</v>
      </c>
      <c r="BB255" s="137">
        <v>130</v>
      </c>
      <c r="BC255" s="146">
        <v>65</v>
      </c>
      <c r="BD255" s="146">
        <v>7556780</v>
      </c>
      <c r="BE255" s="147">
        <f t="shared" si="258"/>
        <v>6.9817400644468314E-2</v>
      </c>
      <c r="BF255" s="147">
        <f t="shared" si="215"/>
        <v>0.5</v>
      </c>
      <c r="BG255" s="173">
        <f t="shared" si="216"/>
        <v>116258.15384615384</v>
      </c>
      <c r="BH255" s="604"/>
      <c r="BI255" s="254" t="s">
        <v>139</v>
      </c>
      <c r="BJ255" s="137">
        <f t="shared" si="217"/>
        <v>3044</v>
      </c>
      <c r="BK255" s="146">
        <f t="shared" si="201"/>
        <v>1629</v>
      </c>
      <c r="BL255" s="146">
        <f t="shared" si="202"/>
        <v>148730710</v>
      </c>
      <c r="BM255" s="147">
        <f t="shared" si="259"/>
        <v>5.19335607485574E-2</v>
      </c>
      <c r="BN255" s="147">
        <f t="shared" si="218"/>
        <v>0.53515111695137974</v>
      </c>
      <c r="BO255" s="146">
        <f t="shared" si="219"/>
        <v>91301.847759361568</v>
      </c>
      <c r="BP255" s="204"/>
    </row>
    <row r="256" spans="2:68" s="82" customFormat="1">
      <c r="B256" s="614"/>
      <c r="C256" s="647"/>
      <c r="D256" s="604"/>
      <c r="E256" s="254" t="s">
        <v>140</v>
      </c>
      <c r="F256" s="137">
        <v>7</v>
      </c>
      <c r="G256" s="146">
        <v>4</v>
      </c>
      <c r="H256" s="146">
        <v>98220</v>
      </c>
      <c r="I256" s="147">
        <f t="shared" si="252"/>
        <v>4.7619047619047616E-2</v>
      </c>
      <c r="J256" s="147">
        <f t="shared" si="203"/>
        <v>0.5714285714285714</v>
      </c>
      <c r="K256" s="173">
        <f t="shared" si="204"/>
        <v>24555</v>
      </c>
      <c r="L256" s="604"/>
      <c r="M256" s="254" t="s">
        <v>140</v>
      </c>
      <c r="N256" s="137">
        <v>35</v>
      </c>
      <c r="O256" s="146">
        <v>20</v>
      </c>
      <c r="P256" s="146">
        <v>1704800</v>
      </c>
      <c r="Q256" s="147">
        <f t="shared" si="253"/>
        <v>7.5187969924812026E-2</v>
      </c>
      <c r="R256" s="147">
        <f t="shared" si="205"/>
        <v>0.5714285714285714</v>
      </c>
      <c r="S256" s="141">
        <f t="shared" si="206"/>
        <v>85240</v>
      </c>
      <c r="T256" s="604"/>
      <c r="U256" s="254" t="s">
        <v>140</v>
      </c>
      <c r="V256" s="137">
        <v>539</v>
      </c>
      <c r="W256" s="146">
        <v>340</v>
      </c>
      <c r="X256" s="146">
        <v>26824390</v>
      </c>
      <c r="Y256" s="147">
        <f t="shared" si="254"/>
        <v>3.4246575342465752E-2</v>
      </c>
      <c r="Z256" s="147">
        <f t="shared" si="207"/>
        <v>0.63079777365491652</v>
      </c>
      <c r="AA256" s="146">
        <f t="shared" si="208"/>
        <v>78895.26470588235</v>
      </c>
      <c r="AB256" s="604"/>
      <c r="AC256" s="254" t="s">
        <v>140</v>
      </c>
      <c r="AD256" s="137">
        <v>711</v>
      </c>
      <c r="AE256" s="146">
        <v>434</v>
      </c>
      <c r="AF256" s="146">
        <v>42526620</v>
      </c>
      <c r="AG256" s="147">
        <f t="shared" si="255"/>
        <v>4.229195088676671E-2</v>
      </c>
      <c r="AH256" s="147">
        <f t="shared" si="209"/>
        <v>0.61040787623066106</v>
      </c>
      <c r="AI256" s="141">
        <f t="shared" si="210"/>
        <v>97987.60368663595</v>
      </c>
      <c r="AJ256" s="604"/>
      <c r="AK256" s="254" t="s">
        <v>140</v>
      </c>
      <c r="AL256" s="137">
        <v>489</v>
      </c>
      <c r="AM256" s="146">
        <v>294</v>
      </c>
      <c r="AN256" s="146">
        <v>32694300</v>
      </c>
      <c r="AO256" s="147">
        <f t="shared" si="256"/>
        <v>4.2639593908629439E-2</v>
      </c>
      <c r="AP256" s="147">
        <f t="shared" si="211"/>
        <v>0.60122699386503065</v>
      </c>
      <c r="AQ256" s="141">
        <f t="shared" si="212"/>
        <v>111205.10204081633</v>
      </c>
      <c r="AR256" s="604"/>
      <c r="AS256" s="254" t="s">
        <v>140</v>
      </c>
      <c r="AT256" s="137">
        <v>214</v>
      </c>
      <c r="AU256" s="146">
        <v>122</v>
      </c>
      <c r="AV256" s="146">
        <v>13534800</v>
      </c>
      <c r="AW256" s="147">
        <f t="shared" si="257"/>
        <v>4.0653115628123959E-2</v>
      </c>
      <c r="AX256" s="147">
        <f t="shared" si="213"/>
        <v>0.57009345794392519</v>
      </c>
      <c r="AY256" s="146">
        <f t="shared" si="214"/>
        <v>110940.98360655738</v>
      </c>
      <c r="AZ256" s="604"/>
      <c r="BA256" s="254" t="s">
        <v>140</v>
      </c>
      <c r="BB256" s="137">
        <v>60</v>
      </c>
      <c r="BC256" s="146">
        <v>33</v>
      </c>
      <c r="BD256" s="146">
        <v>5296020</v>
      </c>
      <c r="BE256" s="147">
        <f t="shared" si="258"/>
        <v>3.5445757250268529E-2</v>
      </c>
      <c r="BF256" s="147">
        <f t="shared" si="215"/>
        <v>0.55000000000000004</v>
      </c>
      <c r="BG256" s="173">
        <f t="shared" si="216"/>
        <v>160485.45454545456</v>
      </c>
      <c r="BH256" s="604"/>
      <c r="BI256" s="254" t="s">
        <v>140</v>
      </c>
      <c r="BJ256" s="137">
        <f t="shared" si="217"/>
        <v>2055</v>
      </c>
      <c r="BK256" s="146">
        <f t="shared" si="201"/>
        <v>1247</v>
      </c>
      <c r="BL256" s="146">
        <f t="shared" si="202"/>
        <v>122679150</v>
      </c>
      <c r="BM256" s="147">
        <f t="shared" si="259"/>
        <v>3.9755156693340135E-2</v>
      </c>
      <c r="BN256" s="147">
        <f t="shared" si="218"/>
        <v>0.60681265206812651</v>
      </c>
      <c r="BO256" s="146">
        <f t="shared" si="219"/>
        <v>98379.430633520446</v>
      </c>
      <c r="BP256" s="204"/>
    </row>
    <row r="257" spans="2:68" s="82" customFormat="1">
      <c r="B257" s="614"/>
      <c r="C257" s="647"/>
      <c r="D257" s="604"/>
      <c r="E257" s="254" t="s">
        <v>141</v>
      </c>
      <c r="F257" s="137">
        <v>33</v>
      </c>
      <c r="G257" s="146">
        <v>16</v>
      </c>
      <c r="H257" s="146">
        <v>1224920</v>
      </c>
      <c r="I257" s="147">
        <f t="shared" si="252"/>
        <v>0.19047619047619047</v>
      </c>
      <c r="J257" s="147">
        <f t="shared" si="203"/>
        <v>0.48484848484848486</v>
      </c>
      <c r="K257" s="173">
        <f t="shared" si="204"/>
        <v>76557.5</v>
      </c>
      <c r="L257" s="604"/>
      <c r="M257" s="254" t="s">
        <v>141</v>
      </c>
      <c r="N257" s="137">
        <v>112</v>
      </c>
      <c r="O257" s="146">
        <v>57</v>
      </c>
      <c r="P257" s="146">
        <v>5716890</v>
      </c>
      <c r="Q257" s="147">
        <f t="shared" si="253"/>
        <v>0.21428571428571427</v>
      </c>
      <c r="R257" s="147">
        <f t="shared" si="205"/>
        <v>0.5089285714285714</v>
      </c>
      <c r="S257" s="141">
        <f t="shared" si="206"/>
        <v>100296.31578947368</v>
      </c>
      <c r="T257" s="604"/>
      <c r="U257" s="254" t="s">
        <v>141</v>
      </c>
      <c r="V257" s="137">
        <v>3970</v>
      </c>
      <c r="W257" s="146">
        <v>2393</v>
      </c>
      <c r="X257" s="146">
        <v>188401470</v>
      </c>
      <c r="Y257" s="147">
        <f t="shared" si="254"/>
        <v>0.2410354552780016</v>
      </c>
      <c r="Z257" s="147">
        <f t="shared" si="207"/>
        <v>0.60277078085642322</v>
      </c>
      <c r="AA257" s="146">
        <f t="shared" si="208"/>
        <v>78730.24237358963</v>
      </c>
      <c r="AB257" s="604"/>
      <c r="AC257" s="254" t="s">
        <v>141</v>
      </c>
      <c r="AD257" s="137">
        <v>4436</v>
      </c>
      <c r="AE257" s="146">
        <v>2674</v>
      </c>
      <c r="AF257" s="146">
        <v>224699280</v>
      </c>
      <c r="AG257" s="147">
        <f t="shared" si="255"/>
        <v>0.26057298772169168</v>
      </c>
      <c r="AH257" s="147">
        <f t="shared" si="209"/>
        <v>0.60279531109107309</v>
      </c>
      <c r="AI257" s="141">
        <f t="shared" si="210"/>
        <v>84031.144353029173</v>
      </c>
      <c r="AJ257" s="604"/>
      <c r="AK257" s="254" t="s">
        <v>141</v>
      </c>
      <c r="AL257" s="137">
        <v>2774</v>
      </c>
      <c r="AM257" s="146">
        <v>1586</v>
      </c>
      <c r="AN257" s="146">
        <v>145250070</v>
      </c>
      <c r="AO257" s="147">
        <f t="shared" si="256"/>
        <v>0.23002175489485135</v>
      </c>
      <c r="AP257" s="147">
        <f t="shared" si="211"/>
        <v>0.57173756308579671</v>
      </c>
      <c r="AQ257" s="141">
        <f t="shared" si="212"/>
        <v>91582.641866330392</v>
      </c>
      <c r="AR257" s="604"/>
      <c r="AS257" s="254" t="s">
        <v>141</v>
      </c>
      <c r="AT257" s="137">
        <v>942</v>
      </c>
      <c r="AU257" s="146">
        <v>474</v>
      </c>
      <c r="AV257" s="146">
        <v>44754910</v>
      </c>
      <c r="AW257" s="147">
        <f t="shared" si="257"/>
        <v>0.15794735088303899</v>
      </c>
      <c r="AX257" s="147">
        <f t="shared" si="213"/>
        <v>0.50318471337579618</v>
      </c>
      <c r="AY257" s="146">
        <f t="shared" si="214"/>
        <v>94419.641350210964</v>
      </c>
      <c r="AZ257" s="604"/>
      <c r="BA257" s="254" t="s">
        <v>141</v>
      </c>
      <c r="BB257" s="137">
        <v>225</v>
      </c>
      <c r="BC257" s="146">
        <v>97</v>
      </c>
      <c r="BD257" s="146">
        <v>9237730</v>
      </c>
      <c r="BE257" s="147">
        <f t="shared" si="258"/>
        <v>0.1041890440386681</v>
      </c>
      <c r="BF257" s="147">
        <f t="shared" si="215"/>
        <v>0.43111111111111111</v>
      </c>
      <c r="BG257" s="173">
        <f t="shared" si="216"/>
        <v>95234.32989690722</v>
      </c>
      <c r="BH257" s="604"/>
      <c r="BI257" s="254" t="s">
        <v>141</v>
      </c>
      <c r="BJ257" s="137">
        <f t="shared" si="217"/>
        <v>12492</v>
      </c>
      <c r="BK257" s="146">
        <f t="shared" si="201"/>
        <v>7297</v>
      </c>
      <c r="BL257" s="146">
        <f t="shared" si="202"/>
        <v>619285270</v>
      </c>
      <c r="BM257" s="147">
        <f t="shared" si="259"/>
        <v>0.23263302196576019</v>
      </c>
      <c r="BN257" s="147">
        <f t="shared" si="218"/>
        <v>0.58413384566122317</v>
      </c>
      <c r="BO257" s="146">
        <f t="shared" si="219"/>
        <v>84868.476086062772</v>
      </c>
      <c r="BP257" s="204"/>
    </row>
    <row r="258" spans="2:68" s="82" customFormat="1">
      <c r="B258" s="614"/>
      <c r="C258" s="647"/>
      <c r="D258" s="604"/>
      <c r="E258" s="254" t="s">
        <v>142</v>
      </c>
      <c r="F258" s="137">
        <v>11</v>
      </c>
      <c r="G258" s="146">
        <v>5</v>
      </c>
      <c r="H258" s="146">
        <v>358360</v>
      </c>
      <c r="I258" s="147">
        <f t="shared" si="252"/>
        <v>5.9523809523809521E-2</v>
      </c>
      <c r="J258" s="147">
        <f t="shared" si="203"/>
        <v>0.45454545454545453</v>
      </c>
      <c r="K258" s="173">
        <f t="shared" si="204"/>
        <v>71672</v>
      </c>
      <c r="L258" s="604"/>
      <c r="M258" s="254" t="s">
        <v>142</v>
      </c>
      <c r="N258" s="137">
        <v>30</v>
      </c>
      <c r="O258" s="146">
        <v>15</v>
      </c>
      <c r="P258" s="146">
        <v>1594300</v>
      </c>
      <c r="Q258" s="147">
        <f t="shared" si="253"/>
        <v>5.6390977443609019E-2</v>
      </c>
      <c r="R258" s="147">
        <f t="shared" si="205"/>
        <v>0.5</v>
      </c>
      <c r="S258" s="141">
        <f t="shared" si="206"/>
        <v>106286.66666666667</v>
      </c>
      <c r="T258" s="604"/>
      <c r="U258" s="254" t="s">
        <v>142</v>
      </c>
      <c r="V258" s="137">
        <v>874</v>
      </c>
      <c r="W258" s="146">
        <v>523</v>
      </c>
      <c r="X258" s="146">
        <v>45266910</v>
      </c>
      <c r="Y258" s="147">
        <f t="shared" si="254"/>
        <v>5.267929089443997E-2</v>
      </c>
      <c r="Z258" s="147">
        <f t="shared" si="207"/>
        <v>0.59839816933638446</v>
      </c>
      <c r="AA258" s="146">
        <f t="shared" si="208"/>
        <v>86552.409177820271</v>
      </c>
      <c r="AB258" s="604"/>
      <c r="AC258" s="254" t="s">
        <v>142</v>
      </c>
      <c r="AD258" s="137">
        <v>1267</v>
      </c>
      <c r="AE258" s="146">
        <v>759</v>
      </c>
      <c r="AF258" s="146">
        <v>68416010</v>
      </c>
      <c r="AG258" s="147">
        <f t="shared" si="255"/>
        <v>7.3962190606119665E-2</v>
      </c>
      <c r="AH258" s="147">
        <f t="shared" si="209"/>
        <v>0.59905288082083663</v>
      </c>
      <c r="AI258" s="141">
        <f t="shared" si="210"/>
        <v>90139.67061923584</v>
      </c>
      <c r="AJ258" s="604"/>
      <c r="AK258" s="254" t="s">
        <v>142</v>
      </c>
      <c r="AL258" s="137">
        <v>1028</v>
      </c>
      <c r="AM258" s="146">
        <v>596</v>
      </c>
      <c r="AN258" s="146">
        <v>61133310</v>
      </c>
      <c r="AO258" s="147">
        <f t="shared" si="256"/>
        <v>8.6439448875997096E-2</v>
      </c>
      <c r="AP258" s="147">
        <f t="shared" si="211"/>
        <v>0.57976653696498059</v>
      </c>
      <c r="AQ258" s="141">
        <f t="shared" si="212"/>
        <v>102572.66778523489</v>
      </c>
      <c r="AR258" s="604"/>
      <c r="AS258" s="254" t="s">
        <v>142</v>
      </c>
      <c r="AT258" s="137">
        <v>495</v>
      </c>
      <c r="AU258" s="146">
        <v>277</v>
      </c>
      <c r="AV258" s="146">
        <v>28833140</v>
      </c>
      <c r="AW258" s="147">
        <f t="shared" si="257"/>
        <v>9.2302565811396203E-2</v>
      </c>
      <c r="AX258" s="147">
        <f t="shared" si="213"/>
        <v>0.55959595959595965</v>
      </c>
      <c r="AY258" s="146">
        <f t="shared" si="214"/>
        <v>104090.75812274369</v>
      </c>
      <c r="AZ258" s="604"/>
      <c r="BA258" s="254" t="s">
        <v>142</v>
      </c>
      <c r="BB258" s="137">
        <v>170</v>
      </c>
      <c r="BC258" s="146">
        <v>96</v>
      </c>
      <c r="BD258" s="146">
        <v>10708570</v>
      </c>
      <c r="BE258" s="147">
        <f t="shared" si="258"/>
        <v>0.10311493018259936</v>
      </c>
      <c r="BF258" s="147">
        <f t="shared" si="215"/>
        <v>0.56470588235294117</v>
      </c>
      <c r="BG258" s="173">
        <f t="shared" si="216"/>
        <v>111547.60416666667</v>
      </c>
      <c r="BH258" s="604"/>
      <c r="BI258" s="254" t="s">
        <v>142</v>
      </c>
      <c r="BJ258" s="137">
        <f t="shared" si="217"/>
        <v>3875</v>
      </c>
      <c r="BK258" s="146">
        <f t="shared" si="201"/>
        <v>2271</v>
      </c>
      <c r="BL258" s="146">
        <f t="shared" si="202"/>
        <v>216310600</v>
      </c>
      <c r="BM258" s="147">
        <f t="shared" si="259"/>
        <v>7.2400930914655534E-2</v>
      </c>
      <c r="BN258" s="147">
        <f t="shared" si="218"/>
        <v>0.58606451612903221</v>
      </c>
      <c r="BO258" s="146">
        <f t="shared" si="219"/>
        <v>95249.053280493172</v>
      </c>
      <c r="BP258" s="204"/>
    </row>
    <row r="259" spans="2:68" s="82" customFormat="1">
      <c r="B259" s="614"/>
      <c r="C259" s="647"/>
      <c r="D259" s="604"/>
      <c r="E259" s="251" t="s">
        <v>135</v>
      </c>
      <c r="F259" s="137">
        <v>8</v>
      </c>
      <c r="G259" s="146">
        <v>7</v>
      </c>
      <c r="H259" s="146">
        <v>1064640</v>
      </c>
      <c r="I259" s="147">
        <f t="shared" si="252"/>
        <v>8.3333333333333329E-2</v>
      </c>
      <c r="J259" s="147">
        <f t="shared" si="203"/>
        <v>0.875</v>
      </c>
      <c r="K259" s="173">
        <f t="shared" si="204"/>
        <v>152091.42857142858</v>
      </c>
      <c r="L259" s="604"/>
      <c r="M259" s="255" t="s">
        <v>135</v>
      </c>
      <c r="N259" s="137">
        <v>15</v>
      </c>
      <c r="O259" s="146">
        <v>6</v>
      </c>
      <c r="P259" s="146">
        <v>444310</v>
      </c>
      <c r="Q259" s="147">
        <f t="shared" si="253"/>
        <v>2.2556390977443608E-2</v>
      </c>
      <c r="R259" s="147">
        <f t="shared" si="205"/>
        <v>0.4</v>
      </c>
      <c r="S259" s="141">
        <f t="shared" si="206"/>
        <v>74051.666666666672</v>
      </c>
      <c r="T259" s="604"/>
      <c r="U259" s="255" t="s">
        <v>135</v>
      </c>
      <c r="V259" s="137">
        <v>677</v>
      </c>
      <c r="W259" s="146">
        <v>333</v>
      </c>
      <c r="X259" s="146">
        <v>24198130</v>
      </c>
      <c r="Y259" s="147">
        <f t="shared" si="254"/>
        <v>3.3541498791297343E-2</v>
      </c>
      <c r="Z259" s="147">
        <f t="shared" si="207"/>
        <v>0.49187592319054652</v>
      </c>
      <c r="AA259" s="146">
        <f t="shared" si="208"/>
        <v>72667.057057057056</v>
      </c>
      <c r="AB259" s="604"/>
      <c r="AC259" s="255" t="s">
        <v>135</v>
      </c>
      <c r="AD259" s="137">
        <v>498</v>
      </c>
      <c r="AE259" s="146">
        <v>239</v>
      </c>
      <c r="AF259" s="146">
        <v>20985240</v>
      </c>
      <c r="AG259" s="147">
        <f t="shared" si="255"/>
        <v>2.3289807055154942E-2</v>
      </c>
      <c r="AH259" s="147">
        <f t="shared" si="209"/>
        <v>0.47991967871485941</v>
      </c>
      <c r="AI259" s="141">
        <f t="shared" si="210"/>
        <v>87804.351464435153</v>
      </c>
      <c r="AJ259" s="604"/>
      <c r="AK259" s="255" t="s">
        <v>135</v>
      </c>
      <c r="AL259" s="137">
        <v>277</v>
      </c>
      <c r="AM259" s="146">
        <v>121</v>
      </c>
      <c r="AN259" s="146">
        <v>11390650</v>
      </c>
      <c r="AO259" s="147">
        <f t="shared" si="256"/>
        <v>1.754894851341552E-2</v>
      </c>
      <c r="AP259" s="147">
        <f t="shared" si="211"/>
        <v>0.43682310469314078</v>
      </c>
      <c r="AQ259" s="141">
        <f t="shared" si="212"/>
        <v>94137.603305785131</v>
      </c>
      <c r="AR259" s="604"/>
      <c r="AS259" s="255" t="s">
        <v>135</v>
      </c>
      <c r="AT259" s="137">
        <v>115</v>
      </c>
      <c r="AU259" s="146">
        <v>62</v>
      </c>
      <c r="AV259" s="146">
        <v>7993240</v>
      </c>
      <c r="AW259" s="147">
        <f t="shared" si="257"/>
        <v>2.0659780073308896E-2</v>
      </c>
      <c r="AX259" s="147">
        <f t="shared" si="213"/>
        <v>0.53913043478260869</v>
      </c>
      <c r="AY259" s="146">
        <f t="shared" si="214"/>
        <v>128923.22580645161</v>
      </c>
      <c r="AZ259" s="604"/>
      <c r="BA259" s="255" t="s">
        <v>135</v>
      </c>
      <c r="BB259" s="137">
        <v>46</v>
      </c>
      <c r="BC259" s="146">
        <v>26</v>
      </c>
      <c r="BD259" s="146">
        <v>4640460</v>
      </c>
      <c r="BE259" s="147">
        <f t="shared" si="258"/>
        <v>2.7926960257787327E-2</v>
      </c>
      <c r="BF259" s="147">
        <f t="shared" si="215"/>
        <v>0.56521739130434778</v>
      </c>
      <c r="BG259" s="173">
        <f t="shared" si="216"/>
        <v>178479.23076923078</v>
      </c>
      <c r="BH259" s="604"/>
      <c r="BI259" s="255" t="s">
        <v>135</v>
      </c>
      <c r="BJ259" s="137">
        <f t="shared" si="217"/>
        <v>1636</v>
      </c>
      <c r="BK259" s="146">
        <f t="shared" si="201"/>
        <v>794</v>
      </c>
      <c r="BL259" s="146">
        <f t="shared" si="202"/>
        <v>70716670</v>
      </c>
      <c r="BM259" s="147">
        <f t="shared" si="259"/>
        <v>2.5313227277074631E-2</v>
      </c>
      <c r="BN259" s="147">
        <f t="shared" si="218"/>
        <v>0.48533007334963324</v>
      </c>
      <c r="BO259" s="146">
        <f t="shared" si="219"/>
        <v>89063.816120906806</v>
      </c>
      <c r="BP259" s="204"/>
    </row>
    <row r="260" spans="2:68" s="82" customFormat="1">
      <c r="B260" s="614">
        <v>24</v>
      </c>
      <c r="C260" s="645" t="s">
        <v>92</v>
      </c>
      <c r="D260" s="618">
        <f>BS31</f>
        <v>35</v>
      </c>
      <c r="E260" s="252" t="s">
        <v>115</v>
      </c>
      <c r="F260" s="136">
        <v>16</v>
      </c>
      <c r="G260" s="144">
        <v>11</v>
      </c>
      <c r="H260" s="144">
        <v>979140</v>
      </c>
      <c r="I260" s="145">
        <f>IFERROR(G260/$D$260,"-")</f>
        <v>0.31428571428571428</v>
      </c>
      <c r="J260" s="145">
        <f t="shared" si="203"/>
        <v>0.6875</v>
      </c>
      <c r="K260" s="172">
        <f t="shared" si="204"/>
        <v>89012.727272727279</v>
      </c>
      <c r="L260" s="618">
        <f>BT31</f>
        <v>111</v>
      </c>
      <c r="M260" s="252" t="s">
        <v>115</v>
      </c>
      <c r="N260" s="136">
        <v>59</v>
      </c>
      <c r="O260" s="144">
        <v>40</v>
      </c>
      <c r="P260" s="144">
        <v>3729890</v>
      </c>
      <c r="Q260" s="145">
        <f>IFERROR(O260/$L$260,"-")</f>
        <v>0.36036036036036034</v>
      </c>
      <c r="R260" s="145">
        <f t="shared" si="205"/>
        <v>0.67796610169491522</v>
      </c>
      <c r="S260" s="140">
        <f t="shared" si="206"/>
        <v>93247.25</v>
      </c>
      <c r="T260" s="618">
        <f>BU31</f>
        <v>4472</v>
      </c>
      <c r="U260" s="252" t="s">
        <v>115</v>
      </c>
      <c r="V260" s="136">
        <v>2252</v>
      </c>
      <c r="W260" s="144">
        <v>1466</v>
      </c>
      <c r="X260" s="144">
        <v>113749990</v>
      </c>
      <c r="Y260" s="145">
        <f>IFERROR(W260/$T$260,"-")</f>
        <v>0.32781753130590341</v>
      </c>
      <c r="Z260" s="145">
        <f t="shared" si="207"/>
        <v>0.65097690941385433</v>
      </c>
      <c r="AA260" s="144">
        <f t="shared" si="208"/>
        <v>77592.080491132336</v>
      </c>
      <c r="AB260" s="618">
        <f>BV31</f>
        <v>4033</v>
      </c>
      <c r="AC260" s="252" t="s">
        <v>115</v>
      </c>
      <c r="AD260" s="136">
        <v>2241</v>
      </c>
      <c r="AE260" s="144">
        <v>1459</v>
      </c>
      <c r="AF260" s="144">
        <v>121424840</v>
      </c>
      <c r="AG260" s="145">
        <f>IFERROR(AE260/$AB$260,"-")</f>
        <v>0.36176543515993059</v>
      </c>
      <c r="AH260" s="145">
        <f t="shared" si="209"/>
        <v>0.65104863900044618</v>
      </c>
      <c r="AI260" s="140">
        <f t="shared" si="210"/>
        <v>83224.701850582584</v>
      </c>
      <c r="AJ260" s="618">
        <f>BW31</f>
        <v>2952</v>
      </c>
      <c r="AK260" s="252" t="s">
        <v>115</v>
      </c>
      <c r="AL260" s="136">
        <v>1516</v>
      </c>
      <c r="AM260" s="144">
        <v>918</v>
      </c>
      <c r="AN260" s="144">
        <v>85646240</v>
      </c>
      <c r="AO260" s="145">
        <f>IFERROR(AM260/$AJ$260,"-")</f>
        <v>0.31097560975609756</v>
      </c>
      <c r="AP260" s="145">
        <f t="shared" si="211"/>
        <v>0.60554089709762537</v>
      </c>
      <c r="AQ260" s="140">
        <f t="shared" si="212"/>
        <v>93296.557734204791</v>
      </c>
      <c r="AR260" s="618">
        <f>BX31</f>
        <v>1507</v>
      </c>
      <c r="AS260" s="252" t="s">
        <v>115</v>
      </c>
      <c r="AT260" s="136">
        <v>670</v>
      </c>
      <c r="AU260" s="144">
        <v>386</v>
      </c>
      <c r="AV260" s="144">
        <v>35451970</v>
      </c>
      <c r="AW260" s="145">
        <f>IFERROR(AU260/$AR$260,"-")</f>
        <v>0.25613802256138024</v>
      </c>
      <c r="AX260" s="145">
        <f t="shared" si="213"/>
        <v>0.57611940298507458</v>
      </c>
      <c r="AY260" s="144">
        <f t="shared" si="214"/>
        <v>91844.481865284979</v>
      </c>
      <c r="AZ260" s="618">
        <f>BY31</f>
        <v>608</v>
      </c>
      <c r="BA260" s="252" t="s">
        <v>115</v>
      </c>
      <c r="BB260" s="136">
        <v>210</v>
      </c>
      <c r="BC260" s="144">
        <v>109</v>
      </c>
      <c r="BD260" s="144">
        <v>10750770</v>
      </c>
      <c r="BE260" s="145">
        <f>IFERROR(BC260/$AZ$260,"-")</f>
        <v>0.17927631578947367</v>
      </c>
      <c r="BF260" s="145">
        <f t="shared" si="215"/>
        <v>0.51904761904761909</v>
      </c>
      <c r="BG260" s="172">
        <f t="shared" si="216"/>
        <v>98630.917431192662</v>
      </c>
      <c r="BH260" s="618">
        <f>BZ31</f>
        <v>13718</v>
      </c>
      <c r="BI260" s="252" t="s">
        <v>115</v>
      </c>
      <c r="BJ260" s="136">
        <f t="shared" si="217"/>
        <v>6964</v>
      </c>
      <c r="BK260" s="144">
        <f t="shared" si="201"/>
        <v>4389</v>
      </c>
      <c r="BL260" s="144">
        <f t="shared" si="202"/>
        <v>371732840</v>
      </c>
      <c r="BM260" s="145">
        <f>IFERROR(BK260/$BH$260,"-")</f>
        <v>0.31994459833795014</v>
      </c>
      <c r="BN260" s="145">
        <f t="shared" si="218"/>
        <v>0.63024124066628373</v>
      </c>
      <c r="BO260" s="144">
        <f t="shared" si="219"/>
        <v>84696.47755753019</v>
      </c>
      <c r="BP260" s="204"/>
    </row>
    <row r="261" spans="2:68" s="82" customFormat="1">
      <c r="B261" s="614"/>
      <c r="C261" s="645"/>
      <c r="D261" s="618"/>
      <c r="E261" s="253" t="s">
        <v>154</v>
      </c>
      <c r="F261" s="137">
        <v>11</v>
      </c>
      <c r="G261" s="146">
        <v>8</v>
      </c>
      <c r="H261" s="146">
        <v>581370</v>
      </c>
      <c r="I261" s="147">
        <f t="shared" ref="I261:I270" si="260">IFERROR(G261/$D$260,"-")</f>
        <v>0.22857142857142856</v>
      </c>
      <c r="J261" s="147">
        <f t="shared" si="203"/>
        <v>0.72727272727272729</v>
      </c>
      <c r="K261" s="173">
        <f t="shared" si="204"/>
        <v>72671.25</v>
      </c>
      <c r="L261" s="618"/>
      <c r="M261" s="253" t="s">
        <v>154</v>
      </c>
      <c r="N261" s="137">
        <v>47</v>
      </c>
      <c r="O261" s="146">
        <v>34</v>
      </c>
      <c r="P261" s="146">
        <v>3220660</v>
      </c>
      <c r="Q261" s="147">
        <f t="shared" ref="Q261:Q270" si="261">IFERROR(O261/$L$260,"-")</f>
        <v>0.30630630630630629</v>
      </c>
      <c r="R261" s="147">
        <f t="shared" si="205"/>
        <v>0.72340425531914898</v>
      </c>
      <c r="S261" s="141">
        <f t="shared" si="206"/>
        <v>94725.294117647063</v>
      </c>
      <c r="T261" s="618"/>
      <c r="U261" s="253" t="s">
        <v>154</v>
      </c>
      <c r="V261" s="137">
        <v>2128</v>
      </c>
      <c r="W261" s="146">
        <v>1402</v>
      </c>
      <c r="X261" s="146">
        <v>104460530</v>
      </c>
      <c r="Y261" s="147">
        <f t="shared" ref="Y261:Y270" si="262">IFERROR(W261/$T$260,"-")</f>
        <v>0.31350626118067981</v>
      </c>
      <c r="Z261" s="147">
        <f t="shared" si="207"/>
        <v>0.65883458646616544</v>
      </c>
      <c r="AA261" s="146">
        <f t="shared" si="208"/>
        <v>74508.223965763202</v>
      </c>
      <c r="AB261" s="618"/>
      <c r="AC261" s="253" t="s">
        <v>154</v>
      </c>
      <c r="AD261" s="137">
        <v>1939</v>
      </c>
      <c r="AE261" s="146">
        <v>1296</v>
      </c>
      <c r="AF261" s="146">
        <v>108216010</v>
      </c>
      <c r="AG261" s="147">
        <f t="shared" ref="AG261:AG270" si="263">IFERROR(AE261/$AB$260,"-")</f>
        <v>0.32134887180758742</v>
      </c>
      <c r="AH261" s="147">
        <f t="shared" si="209"/>
        <v>0.66838576585869003</v>
      </c>
      <c r="AI261" s="141">
        <f t="shared" si="210"/>
        <v>83500.007716049382</v>
      </c>
      <c r="AJ261" s="618"/>
      <c r="AK261" s="253" t="s">
        <v>154</v>
      </c>
      <c r="AL261" s="137">
        <v>1285</v>
      </c>
      <c r="AM261" s="146">
        <v>795</v>
      </c>
      <c r="AN261" s="146">
        <v>74209620</v>
      </c>
      <c r="AO261" s="147">
        <f t="shared" ref="AO261:AO270" si="264">IFERROR(AM261/$AJ$260,"-")</f>
        <v>0.26930894308943087</v>
      </c>
      <c r="AP261" s="147">
        <f t="shared" si="211"/>
        <v>0.61867704280155644</v>
      </c>
      <c r="AQ261" s="141">
        <f t="shared" si="212"/>
        <v>93345.433962264156</v>
      </c>
      <c r="AR261" s="618"/>
      <c r="AS261" s="253" t="s">
        <v>154</v>
      </c>
      <c r="AT261" s="137">
        <v>464</v>
      </c>
      <c r="AU261" s="146">
        <v>270</v>
      </c>
      <c r="AV261" s="146">
        <v>24156240</v>
      </c>
      <c r="AW261" s="147">
        <f t="shared" ref="AW261:AW270" si="265">IFERROR(AU261/$AR$260,"-")</f>
        <v>0.17916390179163902</v>
      </c>
      <c r="AX261" s="147">
        <f t="shared" si="213"/>
        <v>0.5818965517241379</v>
      </c>
      <c r="AY261" s="146">
        <f t="shared" si="214"/>
        <v>89467.555555555562</v>
      </c>
      <c r="AZ261" s="618"/>
      <c r="BA261" s="253" t="s">
        <v>154</v>
      </c>
      <c r="BB261" s="137">
        <v>125</v>
      </c>
      <c r="BC261" s="146">
        <v>64</v>
      </c>
      <c r="BD261" s="146">
        <v>4565710</v>
      </c>
      <c r="BE261" s="147">
        <f t="shared" ref="BE261:BE270" si="266">IFERROR(BC261/$AZ$260,"-")</f>
        <v>0.10526315789473684</v>
      </c>
      <c r="BF261" s="147">
        <f t="shared" si="215"/>
        <v>0.51200000000000001</v>
      </c>
      <c r="BG261" s="173">
        <f t="shared" si="216"/>
        <v>71339.21875</v>
      </c>
      <c r="BH261" s="618"/>
      <c r="BI261" s="253" t="s">
        <v>154</v>
      </c>
      <c r="BJ261" s="137">
        <f t="shared" si="217"/>
        <v>5999</v>
      </c>
      <c r="BK261" s="146">
        <f t="shared" si="201"/>
        <v>3869</v>
      </c>
      <c r="BL261" s="146">
        <f t="shared" si="202"/>
        <v>319410140</v>
      </c>
      <c r="BM261" s="147">
        <f t="shared" ref="BM261:BM270" si="267">IFERROR(BK261/$BH$260,"-")</f>
        <v>0.28203819798804491</v>
      </c>
      <c r="BN261" s="147">
        <f t="shared" si="218"/>
        <v>0.64494082347057846</v>
      </c>
      <c r="BO261" s="146">
        <f t="shared" si="219"/>
        <v>82556.252261566289</v>
      </c>
      <c r="BP261" s="204"/>
    </row>
    <row r="262" spans="2:68" s="82" customFormat="1">
      <c r="B262" s="614"/>
      <c r="C262" s="645"/>
      <c r="D262" s="618"/>
      <c r="E262" s="254" t="s">
        <v>114</v>
      </c>
      <c r="F262" s="137">
        <v>17</v>
      </c>
      <c r="G262" s="146">
        <v>11</v>
      </c>
      <c r="H262" s="146">
        <v>762790</v>
      </c>
      <c r="I262" s="147">
        <f t="shared" si="260"/>
        <v>0.31428571428571428</v>
      </c>
      <c r="J262" s="147">
        <f t="shared" si="203"/>
        <v>0.6470588235294118</v>
      </c>
      <c r="K262" s="173">
        <f t="shared" si="204"/>
        <v>69344.545454545456</v>
      </c>
      <c r="L262" s="618"/>
      <c r="M262" s="254" t="s">
        <v>114</v>
      </c>
      <c r="N262" s="137">
        <v>62</v>
      </c>
      <c r="O262" s="146">
        <v>38</v>
      </c>
      <c r="P262" s="146">
        <v>3739580</v>
      </c>
      <c r="Q262" s="147">
        <f t="shared" si="261"/>
        <v>0.34234234234234234</v>
      </c>
      <c r="R262" s="147">
        <f t="shared" si="205"/>
        <v>0.61290322580645162</v>
      </c>
      <c r="S262" s="141">
        <f t="shared" si="206"/>
        <v>98410</v>
      </c>
      <c r="T262" s="618"/>
      <c r="U262" s="254" t="s">
        <v>114</v>
      </c>
      <c r="V262" s="137">
        <v>2577</v>
      </c>
      <c r="W262" s="146">
        <v>1661</v>
      </c>
      <c r="X262" s="146">
        <v>122850480</v>
      </c>
      <c r="Y262" s="147">
        <f t="shared" si="262"/>
        <v>0.37142218246869407</v>
      </c>
      <c r="Z262" s="147">
        <f t="shared" si="207"/>
        <v>0.64454792394256888</v>
      </c>
      <c r="AA262" s="146">
        <f t="shared" si="208"/>
        <v>73961.757977122223</v>
      </c>
      <c r="AB262" s="618"/>
      <c r="AC262" s="254" t="s">
        <v>114</v>
      </c>
      <c r="AD262" s="137">
        <v>2560</v>
      </c>
      <c r="AE262" s="146">
        <v>1644</v>
      </c>
      <c r="AF262" s="146">
        <v>136746140</v>
      </c>
      <c r="AG262" s="147">
        <f t="shared" si="263"/>
        <v>0.40763699479295812</v>
      </c>
      <c r="AH262" s="147">
        <f t="shared" si="209"/>
        <v>0.64218750000000002</v>
      </c>
      <c r="AI262" s="141">
        <f t="shared" si="210"/>
        <v>83178.917274939173</v>
      </c>
      <c r="AJ262" s="618"/>
      <c r="AK262" s="254" t="s">
        <v>114</v>
      </c>
      <c r="AL262" s="137">
        <v>1942</v>
      </c>
      <c r="AM262" s="146">
        <v>1156</v>
      </c>
      <c r="AN262" s="146">
        <v>109937530</v>
      </c>
      <c r="AO262" s="147">
        <f t="shared" si="264"/>
        <v>0.39159891598915991</v>
      </c>
      <c r="AP262" s="147">
        <f t="shared" si="211"/>
        <v>0.59526261585993823</v>
      </c>
      <c r="AQ262" s="141">
        <f t="shared" si="212"/>
        <v>95101.669550173014</v>
      </c>
      <c r="AR262" s="618"/>
      <c r="AS262" s="254" t="s">
        <v>114</v>
      </c>
      <c r="AT262" s="137">
        <v>932</v>
      </c>
      <c r="AU262" s="146">
        <v>522</v>
      </c>
      <c r="AV262" s="146">
        <v>49672120</v>
      </c>
      <c r="AW262" s="147">
        <f t="shared" si="265"/>
        <v>0.34638354346383543</v>
      </c>
      <c r="AX262" s="147">
        <f t="shared" si="213"/>
        <v>0.56008583690987124</v>
      </c>
      <c r="AY262" s="146">
        <f t="shared" si="214"/>
        <v>95157.318007662834</v>
      </c>
      <c r="AZ262" s="618"/>
      <c r="BA262" s="254" t="s">
        <v>114</v>
      </c>
      <c r="BB262" s="137">
        <v>330</v>
      </c>
      <c r="BC262" s="146">
        <v>176</v>
      </c>
      <c r="BD262" s="146">
        <v>17268920</v>
      </c>
      <c r="BE262" s="147">
        <f t="shared" si="266"/>
        <v>0.28947368421052633</v>
      </c>
      <c r="BF262" s="147">
        <f t="shared" si="215"/>
        <v>0.53333333333333333</v>
      </c>
      <c r="BG262" s="173">
        <f t="shared" si="216"/>
        <v>98118.863636363632</v>
      </c>
      <c r="BH262" s="618"/>
      <c r="BI262" s="254" t="s">
        <v>114</v>
      </c>
      <c r="BJ262" s="137">
        <f t="shared" si="217"/>
        <v>8420</v>
      </c>
      <c r="BK262" s="146">
        <f t="shared" si="201"/>
        <v>5208</v>
      </c>
      <c r="BL262" s="146">
        <f t="shared" si="202"/>
        <v>440977560</v>
      </c>
      <c r="BM262" s="147">
        <f t="shared" si="267"/>
        <v>0.37964717888905086</v>
      </c>
      <c r="BN262" s="147">
        <f t="shared" si="218"/>
        <v>0.61852731591448928</v>
      </c>
      <c r="BO262" s="146">
        <f t="shared" si="219"/>
        <v>84673.11059907834</v>
      </c>
      <c r="BP262" s="204"/>
    </row>
    <row r="263" spans="2:68" s="82" customFormat="1">
      <c r="B263" s="614"/>
      <c r="C263" s="645"/>
      <c r="D263" s="618"/>
      <c r="E263" s="254" t="s">
        <v>123</v>
      </c>
      <c r="F263" s="137">
        <v>6</v>
      </c>
      <c r="G263" s="146">
        <v>4</v>
      </c>
      <c r="H263" s="146">
        <v>278810</v>
      </c>
      <c r="I263" s="147">
        <f t="shared" si="260"/>
        <v>0.11428571428571428</v>
      </c>
      <c r="J263" s="147">
        <f t="shared" si="203"/>
        <v>0.66666666666666663</v>
      </c>
      <c r="K263" s="173">
        <f t="shared" si="204"/>
        <v>69702.5</v>
      </c>
      <c r="L263" s="618"/>
      <c r="M263" s="254" t="s">
        <v>123</v>
      </c>
      <c r="N263" s="137">
        <v>25</v>
      </c>
      <c r="O263" s="146">
        <v>16</v>
      </c>
      <c r="P263" s="146">
        <v>1466880</v>
      </c>
      <c r="Q263" s="147">
        <f t="shared" si="261"/>
        <v>0.14414414414414414</v>
      </c>
      <c r="R263" s="147">
        <f t="shared" si="205"/>
        <v>0.64</v>
      </c>
      <c r="S263" s="141">
        <f t="shared" si="206"/>
        <v>91680</v>
      </c>
      <c r="T263" s="618"/>
      <c r="U263" s="254" t="s">
        <v>123</v>
      </c>
      <c r="V263" s="137">
        <v>955</v>
      </c>
      <c r="W263" s="146">
        <v>629</v>
      </c>
      <c r="X263" s="146">
        <v>48998860</v>
      </c>
      <c r="Y263" s="147">
        <f t="shared" si="262"/>
        <v>0.14065295169946332</v>
      </c>
      <c r="Z263" s="147">
        <f t="shared" si="207"/>
        <v>0.65863874345549733</v>
      </c>
      <c r="AA263" s="146">
        <f t="shared" si="208"/>
        <v>77899.618441971383</v>
      </c>
      <c r="AB263" s="618"/>
      <c r="AC263" s="254" t="s">
        <v>123</v>
      </c>
      <c r="AD263" s="137">
        <v>1074</v>
      </c>
      <c r="AE263" s="146">
        <v>675</v>
      </c>
      <c r="AF263" s="146">
        <v>57144980</v>
      </c>
      <c r="AG263" s="147">
        <f t="shared" si="263"/>
        <v>0.16736920406645178</v>
      </c>
      <c r="AH263" s="147">
        <f t="shared" si="209"/>
        <v>0.62849162011173187</v>
      </c>
      <c r="AI263" s="141">
        <f t="shared" si="210"/>
        <v>84659.229629629626</v>
      </c>
      <c r="AJ263" s="618"/>
      <c r="AK263" s="254" t="s">
        <v>123</v>
      </c>
      <c r="AL263" s="137">
        <v>788</v>
      </c>
      <c r="AM263" s="146">
        <v>479</v>
      </c>
      <c r="AN263" s="146">
        <v>44600100</v>
      </c>
      <c r="AO263" s="147">
        <f t="shared" si="264"/>
        <v>0.1622628726287263</v>
      </c>
      <c r="AP263" s="147">
        <f t="shared" si="211"/>
        <v>0.60786802030456855</v>
      </c>
      <c r="AQ263" s="141">
        <f t="shared" si="212"/>
        <v>93110.855949895617</v>
      </c>
      <c r="AR263" s="618"/>
      <c r="AS263" s="254" t="s">
        <v>123</v>
      </c>
      <c r="AT263" s="137">
        <v>417</v>
      </c>
      <c r="AU263" s="146">
        <v>241</v>
      </c>
      <c r="AV263" s="146">
        <v>20423110</v>
      </c>
      <c r="AW263" s="147">
        <f t="shared" si="265"/>
        <v>0.15992037159920372</v>
      </c>
      <c r="AX263" s="147">
        <f t="shared" si="213"/>
        <v>0.57793764988009588</v>
      </c>
      <c r="AY263" s="146">
        <f t="shared" si="214"/>
        <v>84743.195020746891</v>
      </c>
      <c r="AZ263" s="618"/>
      <c r="BA263" s="254" t="s">
        <v>123</v>
      </c>
      <c r="BB263" s="137">
        <v>163</v>
      </c>
      <c r="BC263" s="146">
        <v>85</v>
      </c>
      <c r="BD263" s="146">
        <v>8254410</v>
      </c>
      <c r="BE263" s="147">
        <f t="shared" si="266"/>
        <v>0.13980263157894737</v>
      </c>
      <c r="BF263" s="147">
        <f t="shared" si="215"/>
        <v>0.5214723926380368</v>
      </c>
      <c r="BG263" s="173">
        <f t="shared" si="216"/>
        <v>97110.705882352937</v>
      </c>
      <c r="BH263" s="618"/>
      <c r="BI263" s="254" t="s">
        <v>123</v>
      </c>
      <c r="BJ263" s="137">
        <f t="shared" si="217"/>
        <v>3428</v>
      </c>
      <c r="BK263" s="146">
        <f t="shared" ref="BK263:BK326" si="268">SUM(G263,O263,W263,AE263,AM263,AU263,BC263)</f>
        <v>2129</v>
      </c>
      <c r="BL263" s="146">
        <f t="shared" ref="BL263:BL326" si="269">SUM(H263,P263,X263,AF263,AN263,AV263,BD263)</f>
        <v>181167150</v>
      </c>
      <c r="BM263" s="147">
        <f t="shared" si="267"/>
        <v>0.15519755066336199</v>
      </c>
      <c r="BN263" s="147">
        <f t="shared" si="218"/>
        <v>0.62106184364060679</v>
      </c>
      <c r="BO263" s="146">
        <f t="shared" si="219"/>
        <v>85094.950681070928</v>
      </c>
      <c r="BP263" s="204"/>
    </row>
    <row r="264" spans="2:68" s="82" customFormat="1">
      <c r="B264" s="614"/>
      <c r="C264" s="645"/>
      <c r="D264" s="618"/>
      <c r="E264" s="254" t="s">
        <v>137</v>
      </c>
      <c r="F264" s="137">
        <v>9</v>
      </c>
      <c r="G264" s="146">
        <v>5</v>
      </c>
      <c r="H264" s="146">
        <v>455890</v>
      </c>
      <c r="I264" s="147">
        <f t="shared" si="260"/>
        <v>0.14285714285714285</v>
      </c>
      <c r="J264" s="147">
        <f t="shared" ref="J264:J327" si="270">IFERROR(G264/F264,"-")</f>
        <v>0.55555555555555558</v>
      </c>
      <c r="K264" s="173">
        <f t="shared" ref="K264:K327" si="271">IFERROR(H264/G264,"-")</f>
        <v>91178</v>
      </c>
      <c r="L264" s="618"/>
      <c r="M264" s="254" t="s">
        <v>137</v>
      </c>
      <c r="N264" s="137">
        <v>31</v>
      </c>
      <c r="O264" s="146">
        <v>20</v>
      </c>
      <c r="P264" s="146">
        <v>2042620</v>
      </c>
      <c r="Q264" s="147">
        <f t="shared" si="261"/>
        <v>0.18018018018018017</v>
      </c>
      <c r="R264" s="147">
        <f t="shared" ref="R264:R327" si="272">IFERROR(O264/N264,"-")</f>
        <v>0.64516129032258063</v>
      </c>
      <c r="S264" s="141">
        <f t="shared" ref="S264:S327" si="273">IFERROR(P264/O264,"-")</f>
        <v>102131</v>
      </c>
      <c r="T264" s="618"/>
      <c r="U264" s="254" t="s">
        <v>137</v>
      </c>
      <c r="V264" s="137">
        <v>927</v>
      </c>
      <c r="W264" s="146">
        <v>614</v>
      </c>
      <c r="X264" s="146">
        <v>49750630</v>
      </c>
      <c r="Y264" s="147">
        <f t="shared" si="262"/>
        <v>0.13729874776386405</v>
      </c>
      <c r="Z264" s="147">
        <f t="shared" ref="Z264:Z327" si="274">IFERROR(W264/V264,"-")</f>
        <v>0.6623516720604099</v>
      </c>
      <c r="AA264" s="146">
        <f t="shared" ref="AA264:AA327" si="275">IFERROR(X264/W264,"-")</f>
        <v>81027.084690553747</v>
      </c>
      <c r="AB264" s="618"/>
      <c r="AC264" s="254" t="s">
        <v>137</v>
      </c>
      <c r="AD264" s="137">
        <v>1018</v>
      </c>
      <c r="AE264" s="146">
        <v>660</v>
      </c>
      <c r="AF264" s="146">
        <v>57008700</v>
      </c>
      <c r="AG264" s="147">
        <f t="shared" si="263"/>
        <v>0.16364988842053063</v>
      </c>
      <c r="AH264" s="147">
        <f t="shared" ref="AH264:AH327" si="276">IFERROR(AE264/AD264,"-")</f>
        <v>0.64833005893909623</v>
      </c>
      <c r="AI264" s="141">
        <f t="shared" ref="AI264:AI327" si="277">IFERROR(AF264/AE264,"-")</f>
        <v>86376.818181818177</v>
      </c>
      <c r="AJ264" s="618"/>
      <c r="AK264" s="254" t="s">
        <v>137</v>
      </c>
      <c r="AL264" s="137">
        <v>802</v>
      </c>
      <c r="AM264" s="146">
        <v>500</v>
      </c>
      <c r="AN264" s="146">
        <v>51902150</v>
      </c>
      <c r="AO264" s="147">
        <f t="shared" si="264"/>
        <v>0.16937669376693767</v>
      </c>
      <c r="AP264" s="147">
        <f t="shared" ref="AP264:AP327" si="278">IFERROR(AM264/AL264,"-")</f>
        <v>0.62344139650872821</v>
      </c>
      <c r="AQ264" s="141">
        <f t="shared" ref="AQ264:AQ327" si="279">IFERROR(AN264/AM264,"-")</f>
        <v>103804.3</v>
      </c>
      <c r="AR264" s="618"/>
      <c r="AS264" s="254" t="s">
        <v>137</v>
      </c>
      <c r="AT264" s="137">
        <v>365</v>
      </c>
      <c r="AU264" s="146">
        <v>220</v>
      </c>
      <c r="AV264" s="146">
        <v>21811830</v>
      </c>
      <c r="AW264" s="147">
        <f t="shared" si="265"/>
        <v>0.145985401459854</v>
      </c>
      <c r="AX264" s="147">
        <f t="shared" ref="AX264:AX327" si="280">IFERROR(AU264/AT264,"-")</f>
        <v>0.60273972602739723</v>
      </c>
      <c r="AY264" s="146">
        <f t="shared" ref="AY264:AY327" si="281">IFERROR(AV264/AU264,"-")</f>
        <v>99144.681818181823</v>
      </c>
      <c r="AZ264" s="618"/>
      <c r="BA264" s="254" t="s">
        <v>137</v>
      </c>
      <c r="BB264" s="137">
        <v>137</v>
      </c>
      <c r="BC264" s="146">
        <v>73</v>
      </c>
      <c r="BD264" s="146">
        <v>7686330</v>
      </c>
      <c r="BE264" s="147">
        <f t="shared" si="266"/>
        <v>0.12006578947368421</v>
      </c>
      <c r="BF264" s="147">
        <f t="shared" ref="BF264:BF327" si="282">IFERROR(BC264/BB264,"-")</f>
        <v>0.53284671532846717</v>
      </c>
      <c r="BG264" s="173">
        <f t="shared" ref="BG264:BG327" si="283">IFERROR(BD264/BC264,"-")</f>
        <v>105292.19178082192</v>
      </c>
      <c r="BH264" s="618"/>
      <c r="BI264" s="254" t="s">
        <v>137</v>
      </c>
      <c r="BJ264" s="137">
        <f t="shared" ref="BJ264:BJ327" si="284">SUM(F264,N264,V264,AD264,AL264,AT264,BB264)</f>
        <v>3289</v>
      </c>
      <c r="BK264" s="146">
        <f t="shared" si="268"/>
        <v>2092</v>
      </c>
      <c r="BL264" s="146">
        <f t="shared" si="269"/>
        <v>190658150</v>
      </c>
      <c r="BM264" s="147">
        <f t="shared" si="267"/>
        <v>0.15250036448461876</v>
      </c>
      <c r="BN264" s="147">
        <f t="shared" ref="BN264:BN327" si="285">IFERROR(BK264/BJ264,"-")</f>
        <v>0.63605959258133171</v>
      </c>
      <c r="BO264" s="146">
        <f t="shared" ref="BO264:BO327" si="286">IFERROR(BL264/BK264,"-")</f>
        <v>91136.782982791585</v>
      </c>
      <c r="BP264" s="204"/>
    </row>
    <row r="265" spans="2:68" s="82" customFormat="1">
      <c r="B265" s="614"/>
      <c r="C265" s="645"/>
      <c r="D265" s="618"/>
      <c r="E265" s="254" t="s">
        <v>138</v>
      </c>
      <c r="F265" s="137">
        <v>4</v>
      </c>
      <c r="G265" s="146">
        <v>3</v>
      </c>
      <c r="H265" s="146">
        <v>74540</v>
      </c>
      <c r="I265" s="147">
        <f t="shared" si="260"/>
        <v>8.5714285714285715E-2</v>
      </c>
      <c r="J265" s="147">
        <f t="shared" si="270"/>
        <v>0.75</v>
      </c>
      <c r="K265" s="173">
        <f t="shared" si="271"/>
        <v>24846.666666666668</v>
      </c>
      <c r="L265" s="618"/>
      <c r="M265" s="254" t="s">
        <v>138</v>
      </c>
      <c r="N265" s="137">
        <v>23</v>
      </c>
      <c r="O265" s="146">
        <v>17</v>
      </c>
      <c r="P265" s="146">
        <v>1527950</v>
      </c>
      <c r="Q265" s="147">
        <f t="shared" si="261"/>
        <v>0.15315315315315314</v>
      </c>
      <c r="R265" s="147">
        <f t="shared" si="272"/>
        <v>0.73913043478260865</v>
      </c>
      <c r="S265" s="141">
        <f t="shared" si="273"/>
        <v>89879.411764705888</v>
      </c>
      <c r="T265" s="618"/>
      <c r="U265" s="254" t="s">
        <v>138</v>
      </c>
      <c r="V265" s="137">
        <v>542</v>
      </c>
      <c r="W265" s="146">
        <v>387</v>
      </c>
      <c r="X265" s="146">
        <v>32030670</v>
      </c>
      <c r="Y265" s="147">
        <f t="shared" si="262"/>
        <v>8.6538461538461536E-2</v>
      </c>
      <c r="Z265" s="147">
        <f t="shared" si="274"/>
        <v>0.7140221402214022</v>
      </c>
      <c r="AA265" s="146">
        <f t="shared" si="275"/>
        <v>82766.589147286824</v>
      </c>
      <c r="AB265" s="618"/>
      <c r="AC265" s="254" t="s">
        <v>138</v>
      </c>
      <c r="AD265" s="137">
        <v>579</v>
      </c>
      <c r="AE265" s="146">
        <v>408</v>
      </c>
      <c r="AF265" s="146">
        <v>36491080</v>
      </c>
      <c r="AG265" s="147">
        <f t="shared" si="263"/>
        <v>0.1011653855690553</v>
      </c>
      <c r="AH265" s="147">
        <f t="shared" si="276"/>
        <v>0.70466321243523311</v>
      </c>
      <c r="AI265" s="141">
        <f t="shared" si="277"/>
        <v>89438.921568627455</v>
      </c>
      <c r="AJ265" s="618"/>
      <c r="AK265" s="254" t="s">
        <v>138</v>
      </c>
      <c r="AL265" s="137">
        <v>391</v>
      </c>
      <c r="AM265" s="146">
        <v>253</v>
      </c>
      <c r="AN265" s="146">
        <v>22433720</v>
      </c>
      <c r="AO265" s="147">
        <f t="shared" si="264"/>
        <v>8.5704607046070455E-2</v>
      </c>
      <c r="AP265" s="147">
        <f t="shared" si="278"/>
        <v>0.6470588235294118</v>
      </c>
      <c r="AQ265" s="141">
        <f t="shared" si="279"/>
        <v>88670.830039525696</v>
      </c>
      <c r="AR265" s="618"/>
      <c r="AS265" s="254" t="s">
        <v>138</v>
      </c>
      <c r="AT265" s="137">
        <v>159</v>
      </c>
      <c r="AU265" s="146">
        <v>100</v>
      </c>
      <c r="AV265" s="146">
        <v>9013840</v>
      </c>
      <c r="AW265" s="147">
        <f t="shared" si="265"/>
        <v>6.6357000663570004E-2</v>
      </c>
      <c r="AX265" s="147">
        <f t="shared" si="280"/>
        <v>0.62893081761006286</v>
      </c>
      <c r="AY265" s="146">
        <f t="shared" si="281"/>
        <v>90138.4</v>
      </c>
      <c r="AZ265" s="618"/>
      <c r="BA265" s="254" t="s">
        <v>138</v>
      </c>
      <c r="BB265" s="137">
        <v>39</v>
      </c>
      <c r="BC265" s="146">
        <v>22</v>
      </c>
      <c r="BD265" s="146">
        <v>1999390</v>
      </c>
      <c r="BE265" s="147">
        <f t="shared" si="266"/>
        <v>3.6184210526315791E-2</v>
      </c>
      <c r="BF265" s="147">
        <f t="shared" si="282"/>
        <v>0.5641025641025641</v>
      </c>
      <c r="BG265" s="173">
        <f t="shared" si="283"/>
        <v>90881.363636363632</v>
      </c>
      <c r="BH265" s="618"/>
      <c r="BI265" s="254" t="s">
        <v>138</v>
      </c>
      <c r="BJ265" s="137">
        <f t="shared" si="284"/>
        <v>1737</v>
      </c>
      <c r="BK265" s="146">
        <f t="shared" si="268"/>
        <v>1190</v>
      </c>
      <c r="BL265" s="146">
        <f t="shared" si="269"/>
        <v>103571190</v>
      </c>
      <c r="BM265" s="147">
        <f t="shared" si="267"/>
        <v>8.6747339262283132E-2</v>
      </c>
      <c r="BN265" s="147">
        <f t="shared" si="285"/>
        <v>0.68508923431203228</v>
      </c>
      <c r="BO265" s="146">
        <f t="shared" si="286"/>
        <v>87034.613445378156</v>
      </c>
      <c r="BP265" s="204"/>
    </row>
    <row r="266" spans="2:68" s="82" customFormat="1">
      <c r="B266" s="614"/>
      <c r="C266" s="645"/>
      <c r="D266" s="618"/>
      <c r="E266" s="254" t="s">
        <v>139</v>
      </c>
      <c r="F266" s="137">
        <v>7</v>
      </c>
      <c r="G266" s="146">
        <v>5</v>
      </c>
      <c r="H266" s="146">
        <v>393970</v>
      </c>
      <c r="I266" s="147">
        <f t="shared" si="260"/>
        <v>0.14285714285714285</v>
      </c>
      <c r="J266" s="147">
        <f t="shared" si="270"/>
        <v>0.7142857142857143</v>
      </c>
      <c r="K266" s="173">
        <f t="shared" si="271"/>
        <v>78794</v>
      </c>
      <c r="L266" s="618"/>
      <c r="M266" s="254" t="s">
        <v>139</v>
      </c>
      <c r="N266" s="137">
        <v>22</v>
      </c>
      <c r="O266" s="146">
        <v>13</v>
      </c>
      <c r="P266" s="146">
        <v>1286840</v>
      </c>
      <c r="Q266" s="147">
        <f t="shared" si="261"/>
        <v>0.11711711711711711</v>
      </c>
      <c r="R266" s="147">
        <f t="shared" si="272"/>
        <v>0.59090909090909094</v>
      </c>
      <c r="S266" s="141">
        <f t="shared" si="273"/>
        <v>98987.692307692312</v>
      </c>
      <c r="T266" s="618"/>
      <c r="U266" s="254" t="s">
        <v>139</v>
      </c>
      <c r="V266" s="137">
        <v>336</v>
      </c>
      <c r="W266" s="146">
        <v>209</v>
      </c>
      <c r="X266" s="146">
        <v>15408050</v>
      </c>
      <c r="Y266" s="147">
        <f t="shared" si="262"/>
        <v>4.6735241502683364E-2</v>
      </c>
      <c r="Z266" s="147">
        <f t="shared" si="274"/>
        <v>0.62202380952380953</v>
      </c>
      <c r="AA266" s="146">
        <f t="shared" si="275"/>
        <v>73722.727272727279</v>
      </c>
      <c r="AB266" s="618"/>
      <c r="AC266" s="254" t="s">
        <v>139</v>
      </c>
      <c r="AD266" s="137">
        <v>384</v>
      </c>
      <c r="AE266" s="146">
        <v>235</v>
      </c>
      <c r="AF266" s="146">
        <v>20827960</v>
      </c>
      <c r="AG266" s="147">
        <f t="shared" si="263"/>
        <v>5.8269278452764695E-2</v>
      </c>
      <c r="AH266" s="147">
        <f t="shared" si="276"/>
        <v>0.61197916666666663</v>
      </c>
      <c r="AI266" s="141">
        <f t="shared" si="277"/>
        <v>88629.617021276601</v>
      </c>
      <c r="AJ266" s="618"/>
      <c r="AK266" s="254" t="s">
        <v>139</v>
      </c>
      <c r="AL266" s="137">
        <v>328</v>
      </c>
      <c r="AM266" s="146">
        <v>204</v>
      </c>
      <c r="AN266" s="146">
        <v>21725410</v>
      </c>
      <c r="AO266" s="147">
        <f t="shared" si="264"/>
        <v>6.910569105691057E-2</v>
      </c>
      <c r="AP266" s="147">
        <f t="shared" si="278"/>
        <v>0.62195121951219512</v>
      </c>
      <c r="AQ266" s="141">
        <f t="shared" si="279"/>
        <v>106497.10784313726</v>
      </c>
      <c r="AR266" s="618"/>
      <c r="AS266" s="254" t="s">
        <v>139</v>
      </c>
      <c r="AT266" s="137">
        <v>207</v>
      </c>
      <c r="AU266" s="146">
        <v>133</v>
      </c>
      <c r="AV266" s="146">
        <v>12317240</v>
      </c>
      <c r="AW266" s="147">
        <f t="shared" si="265"/>
        <v>8.8254810882548107E-2</v>
      </c>
      <c r="AX266" s="147">
        <f t="shared" si="280"/>
        <v>0.64251207729468596</v>
      </c>
      <c r="AY266" s="146">
        <f t="shared" si="281"/>
        <v>92610.827067669175</v>
      </c>
      <c r="AZ266" s="618"/>
      <c r="BA266" s="254" t="s">
        <v>139</v>
      </c>
      <c r="BB266" s="137">
        <v>76</v>
      </c>
      <c r="BC266" s="146">
        <v>45</v>
      </c>
      <c r="BD266" s="146">
        <v>4303070</v>
      </c>
      <c r="BE266" s="147">
        <f t="shared" si="266"/>
        <v>7.4013157894736836E-2</v>
      </c>
      <c r="BF266" s="147">
        <f t="shared" si="282"/>
        <v>0.59210526315789469</v>
      </c>
      <c r="BG266" s="173">
        <f t="shared" si="283"/>
        <v>95623.777777777781</v>
      </c>
      <c r="BH266" s="618"/>
      <c r="BI266" s="254" t="s">
        <v>139</v>
      </c>
      <c r="BJ266" s="137">
        <f t="shared" si="284"/>
        <v>1360</v>
      </c>
      <c r="BK266" s="146">
        <f t="shared" si="268"/>
        <v>844</v>
      </c>
      <c r="BL266" s="146">
        <f t="shared" si="269"/>
        <v>76262540</v>
      </c>
      <c r="BM266" s="147">
        <f t="shared" si="267"/>
        <v>6.1525003644846185E-2</v>
      </c>
      <c r="BN266" s="147">
        <f t="shared" si="285"/>
        <v>0.62058823529411766</v>
      </c>
      <c r="BO266" s="146">
        <f t="shared" si="286"/>
        <v>90358.459715639809</v>
      </c>
      <c r="BP266" s="204"/>
    </row>
    <row r="267" spans="2:68" s="82" customFormat="1">
      <c r="B267" s="614"/>
      <c r="C267" s="645"/>
      <c r="D267" s="618"/>
      <c r="E267" s="254" t="s">
        <v>140</v>
      </c>
      <c r="F267" s="137">
        <v>4</v>
      </c>
      <c r="G267" s="146">
        <v>4</v>
      </c>
      <c r="H267" s="146">
        <v>468280</v>
      </c>
      <c r="I267" s="147">
        <f t="shared" si="260"/>
        <v>0.11428571428571428</v>
      </c>
      <c r="J267" s="147">
        <f t="shared" si="270"/>
        <v>1</v>
      </c>
      <c r="K267" s="173">
        <f t="shared" si="271"/>
        <v>117070</v>
      </c>
      <c r="L267" s="618"/>
      <c r="M267" s="254" t="s">
        <v>140</v>
      </c>
      <c r="N267" s="137">
        <v>9</v>
      </c>
      <c r="O267" s="146">
        <v>6</v>
      </c>
      <c r="P267" s="146">
        <v>604950</v>
      </c>
      <c r="Q267" s="147">
        <f t="shared" si="261"/>
        <v>5.4054054054054057E-2</v>
      </c>
      <c r="R267" s="147">
        <f t="shared" si="272"/>
        <v>0.66666666666666663</v>
      </c>
      <c r="S267" s="141">
        <f t="shared" si="273"/>
        <v>100825</v>
      </c>
      <c r="T267" s="618"/>
      <c r="U267" s="254" t="s">
        <v>140</v>
      </c>
      <c r="V267" s="137">
        <v>222</v>
      </c>
      <c r="W267" s="146">
        <v>155</v>
      </c>
      <c r="X267" s="146">
        <v>11255300</v>
      </c>
      <c r="Y267" s="147">
        <f t="shared" si="262"/>
        <v>3.4660107334525937E-2</v>
      </c>
      <c r="Z267" s="147">
        <f t="shared" si="274"/>
        <v>0.69819819819819817</v>
      </c>
      <c r="AA267" s="146">
        <f t="shared" si="275"/>
        <v>72614.838709677424</v>
      </c>
      <c r="AB267" s="618"/>
      <c r="AC267" s="254" t="s">
        <v>140</v>
      </c>
      <c r="AD267" s="137">
        <v>265</v>
      </c>
      <c r="AE267" s="146">
        <v>182</v>
      </c>
      <c r="AF267" s="146">
        <v>19130020</v>
      </c>
      <c r="AG267" s="147">
        <f t="shared" si="263"/>
        <v>4.5127696503843295E-2</v>
      </c>
      <c r="AH267" s="147">
        <f t="shared" si="276"/>
        <v>0.68679245283018864</v>
      </c>
      <c r="AI267" s="141">
        <f t="shared" si="277"/>
        <v>105110</v>
      </c>
      <c r="AJ267" s="618"/>
      <c r="AK267" s="254" t="s">
        <v>140</v>
      </c>
      <c r="AL267" s="137">
        <v>210</v>
      </c>
      <c r="AM267" s="146">
        <v>143</v>
      </c>
      <c r="AN267" s="146">
        <v>14776960</v>
      </c>
      <c r="AO267" s="147">
        <f t="shared" si="264"/>
        <v>4.8441734417344173E-2</v>
      </c>
      <c r="AP267" s="147">
        <f t="shared" si="278"/>
        <v>0.68095238095238098</v>
      </c>
      <c r="AQ267" s="141">
        <f t="shared" si="279"/>
        <v>103335.38461538461</v>
      </c>
      <c r="AR267" s="618"/>
      <c r="AS267" s="254" t="s">
        <v>140</v>
      </c>
      <c r="AT267" s="137">
        <v>110</v>
      </c>
      <c r="AU267" s="146">
        <v>71</v>
      </c>
      <c r="AV267" s="146">
        <v>8066080</v>
      </c>
      <c r="AW267" s="147">
        <f t="shared" si="265"/>
        <v>4.7113470471134705E-2</v>
      </c>
      <c r="AX267" s="147">
        <f t="shared" si="280"/>
        <v>0.6454545454545455</v>
      </c>
      <c r="AY267" s="146">
        <f t="shared" si="281"/>
        <v>113606.76056338029</v>
      </c>
      <c r="AZ267" s="618"/>
      <c r="BA267" s="254" t="s">
        <v>140</v>
      </c>
      <c r="BB267" s="137">
        <v>45</v>
      </c>
      <c r="BC267" s="146">
        <v>34</v>
      </c>
      <c r="BD267" s="146">
        <v>3849150</v>
      </c>
      <c r="BE267" s="147">
        <f t="shared" si="266"/>
        <v>5.5921052631578948E-2</v>
      </c>
      <c r="BF267" s="147">
        <f t="shared" si="282"/>
        <v>0.75555555555555554</v>
      </c>
      <c r="BG267" s="173">
        <f t="shared" si="283"/>
        <v>113210.29411764706</v>
      </c>
      <c r="BH267" s="618"/>
      <c r="BI267" s="254" t="s">
        <v>140</v>
      </c>
      <c r="BJ267" s="137">
        <f t="shared" si="284"/>
        <v>865</v>
      </c>
      <c r="BK267" s="146">
        <f t="shared" si="268"/>
        <v>595</v>
      </c>
      <c r="BL267" s="146">
        <f t="shared" si="269"/>
        <v>58150740</v>
      </c>
      <c r="BM267" s="147">
        <f t="shared" si="267"/>
        <v>4.3373669631141566E-2</v>
      </c>
      <c r="BN267" s="147">
        <f t="shared" si="285"/>
        <v>0.68786127167630062</v>
      </c>
      <c r="BO267" s="146">
        <f t="shared" si="286"/>
        <v>97732.336134453784</v>
      </c>
      <c r="BP267" s="204"/>
    </row>
    <row r="268" spans="2:68" s="82" customFormat="1">
      <c r="B268" s="614"/>
      <c r="C268" s="645"/>
      <c r="D268" s="618"/>
      <c r="E268" s="254" t="s">
        <v>141</v>
      </c>
      <c r="F268" s="137">
        <v>10</v>
      </c>
      <c r="G268" s="146">
        <v>7</v>
      </c>
      <c r="H268" s="146">
        <v>634330</v>
      </c>
      <c r="I268" s="147">
        <f t="shared" si="260"/>
        <v>0.2</v>
      </c>
      <c r="J268" s="147">
        <f t="shared" si="270"/>
        <v>0.7</v>
      </c>
      <c r="K268" s="173">
        <f t="shared" si="271"/>
        <v>90618.571428571435</v>
      </c>
      <c r="L268" s="618"/>
      <c r="M268" s="254" t="s">
        <v>141</v>
      </c>
      <c r="N268" s="137">
        <v>33</v>
      </c>
      <c r="O268" s="146">
        <v>20</v>
      </c>
      <c r="P268" s="146">
        <v>1669450</v>
      </c>
      <c r="Q268" s="147">
        <f t="shared" si="261"/>
        <v>0.18018018018018017</v>
      </c>
      <c r="R268" s="147">
        <f t="shared" si="272"/>
        <v>0.60606060606060608</v>
      </c>
      <c r="S268" s="141">
        <f t="shared" si="273"/>
        <v>83472.5</v>
      </c>
      <c r="T268" s="618"/>
      <c r="U268" s="254" t="s">
        <v>141</v>
      </c>
      <c r="V268" s="137">
        <v>1670</v>
      </c>
      <c r="W268" s="146">
        <v>1176</v>
      </c>
      <c r="X268" s="146">
        <v>88177650</v>
      </c>
      <c r="Y268" s="147">
        <f t="shared" si="262"/>
        <v>0.2629695885509839</v>
      </c>
      <c r="Z268" s="147">
        <f t="shared" si="274"/>
        <v>0.70419161676646702</v>
      </c>
      <c r="AA268" s="146">
        <f t="shared" si="275"/>
        <v>74980.994897959186</v>
      </c>
      <c r="AB268" s="618"/>
      <c r="AC268" s="254" t="s">
        <v>141</v>
      </c>
      <c r="AD268" s="137">
        <v>1583</v>
      </c>
      <c r="AE268" s="146">
        <v>1063</v>
      </c>
      <c r="AF268" s="146">
        <v>87833940</v>
      </c>
      <c r="AG268" s="147">
        <f t="shared" si="263"/>
        <v>0.26357550210761221</v>
      </c>
      <c r="AH268" s="147">
        <f t="shared" si="276"/>
        <v>0.67150979153505996</v>
      </c>
      <c r="AI268" s="141">
        <f t="shared" si="277"/>
        <v>82628.353715898396</v>
      </c>
      <c r="AJ268" s="618"/>
      <c r="AK268" s="254" t="s">
        <v>141</v>
      </c>
      <c r="AL268" s="137">
        <v>1052</v>
      </c>
      <c r="AM268" s="146">
        <v>672</v>
      </c>
      <c r="AN268" s="146">
        <v>60872630</v>
      </c>
      <c r="AO268" s="147">
        <f t="shared" si="264"/>
        <v>0.22764227642276422</v>
      </c>
      <c r="AP268" s="147">
        <f t="shared" si="278"/>
        <v>0.63878326996197721</v>
      </c>
      <c r="AQ268" s="141">
        <f t="shared" si="279"/>
        <v>90584.270833333328</v>
      </c>
      <c r="AR268" s="618"/>
      <c r="AS268" s="254" t="s">
        <v>141</v>
      </c>
      <c r="AT268" s="137">
        <v>428</v>
      </c>
      <c r="AU268" s="146">
        <v>252</v>
      </c>
      <c r="AV268" s="146">
        <v>22245760</v>
      </c>
      <c r="AW268" s="147">
        <f t="shared" si="265"/>
        <v>0.16721964167219641</v>
      </c>
      <c r="AX268" s="147">
        <f t="shared" si="280"/>
        <v>0.58878504672897192</v>
      </c>
      <c r="AY268" s="146">
        <f t="shared" si="281"/>
        <v>88276.825396825399</v>
      </c>
      <c r="AZ268" s="618"/>
      <c r="BA268" s="254" t="s">
        <v>141</v>
      </c>
      <c r="BB268" s="137">
        <v>125</v>
      </c>
      <c r="BC268" s="146">
        <v>61</v>
      </c>
      <c r="BD268" s="146">
        <v>6542790</v>
      </c>
      <c r="BE268" s="147">
        <f t="shared" si="266"/>
        <v>0.10032894736842106</v>
      </c>
      <c r="BF268" s="147">
        <f t="shared" si="282"/>
        <v>0.48799999999999999</v>
      </c>
      <c r="BG268" s="173">
        <f t="shared" si="283"/>
        <v>107258.85245901639</v>
      </c>
      <c r="BH268" s="618"/>
      <c r="BI268" s="254" t="s">
        <v>141</v>
      </c>
      <c r="BJ268" s="137">
        <f t="shared" si="284"/>
        <v>4901</v>
      </c>
      <c r="BK268" s="146">
        <f t="shared" si="268"/>
        <v>3251</v>
      </c>
      <c r="BL268" s="146">
        <f t="shared" si="269"/>
        <v>267976550</v>
      </c>
      <c r="BM268" s="147">
        <f t="shared" si="267"/>
        <v>0.23698789911065754</v>
      </c>
      <c r="BN268" s="147">
        <f t="shared" si="285"/>
        <v>0.66333401346663945</v>
      </c>
      <c r="BO268" s="146">
        <f t="shared" si="286"/>
        <v>82428.960319901569</v>
      </c>
      <c r="BP268" s="204"/>
    </row>
    <row r="269" spans="2:68" s="82" customFormat="1">
      <c r="B269" s="614"/>
      <c r="C269" s="645"/>
      <c r="D269" s="618"/>
      <c r="E269" s="254" t="s">
        <v>142</v>
      </c>
      <c r="F269" s="137">
        <v>5</v>
      </c>
      <c r="G269" s="146">
        <v>3</v>
      </c>
      <c r="H269" s="146">
        <v>501040</v>
      </c>
      <c r="I269" s="147">
        <f t="shared" si="260"/>
        <v>8.5714285714285715E-2</v>
      </c>
      <c r="J269" s="147">
        <f t="shared" si="270"/>
        <v>0.6</v>
      </c>
      <c r="K269" s="173">
        <f t="shared" si="271"/>
        <v>167013.33333333334</v>
      </c>
      <c r="L269" s="618"/>
      <c r="M269" s="254" t="s">
        <v>142</v>
      </c>
      <c r="N269" s="137">
        <v>11</v>
      </c>
      <c r="O269" s="146">
        <v>2</v>
      </c>
      <c r="P269" s="146">
        <v>148210</v>
      </c>
      <c r="Q269" s="147">
        <f t="shared" si="261"/>
        <v>1.8018018018018018E-2</v>
      </c>
      <c r="R269" s="147">
        <f t="shared" si="272"/>
        <v>0.18181818181818182</v>
      </c>
      <c r="S269" s="141">
        <f t="shared" si="273"/>
        <v>74105</v>
      </c>
      <c r="T269" s="618"/>
      <c r="U269" s="254" t="s">
        <v>142</v>
      </c>
      <c r="V269" s="137">
        <v>319</v>
      </c>
      <c r="W269" s="146">
        <v>216</v>
      </c>
      <c r="X269" s="146">
        <v>16894400</v>
      </c>
      <c r="Y269" s="147">
        <f t="shared" si="262"/>
        <v>4.8300536672629693E-2</v>
      </c>
      <c r="Z269" s="147">
        <f t="shared" si="274"/>
        <v>0.67711598746081503</v>
      </c>
      <c r="AA269" s="146">
        <f t="shared" si="275"/>
        <v>78214.814814814818</v>
      </c>
      <c r="AB269" s="618"/>
      <c r="AC269" s="254" t="s">
        <v>142</v>
      </c>
      <c r="AD269" s="137">
        <v>388</v>
      </c>
      <c r="AE269" s="146">
        <v>245</v>
      </c>
      <c r="AF269" s="146">
        <v>22380870</v>
      </c>
      <c r="AG269" s="147">
        <f t="shared" si="263"/>
        <v>6.0748822216712128E-2</v>
      </c>
      <c r="AH269" s="147">
        <f t="shared" si="276"/>
        <v>0.63144329896907214</v>
      </c>
      <c r="AI269" s="141">
        <f t="shared" si="277"/>
        <v>91350.489795918373</v>
      </c>
      <c r="AJ269" s="618"/>
      <c r="AK269" s="254" t="s">
        <v>142</v>
      </c>
      <c r="AL269" s="137">
        <v>322</v>
      </c>
      <c r="AM269" s="146">
        <v>196</v>
      </c>
      <c r="AN269" s="146">
        <v>19378010</v>
      </c>
      <c r="AO269" s="147">
        <f t="shared" si="264"/>
        <v>6.6395663956639567E-2</v>
      </c>
      <c r="AP269" s="147">
        <f t="shared" si="278"/>
        <v>0.60869565217391308</v>
      </c>
      <c r="AQ269" s="141">
        <f t="shared" si="279"/>
        <v>98867.397959183669</v>
      </c>
      <c r="AR269" s="618"/>
      <c r="AS269" s="254" t="s">
        <v>142</v>
      </c>
      <c r="AT269" s="137">
        <v>206</v>
      </c>
      <c r="AU269" s="146">
        <v>121</v>
      </c>
      <c r="AV269" s="146">
        <v>12273510</v>
      </c>
      <c r="AW269" s="147">
        <f t="shared" si="265"/>
        <v>8.0291970802919707E-2</v>
      </c>
      <c r="AX269" s="147">
        <f t="shared" si="280"/>
        <v>0.58737864077669899</v>
      </c>
      <c r="AY269" s="146">
        <f t="shared" si="281"/>
        <v>101433.96694214876</v>
      </c>
      <c r="AZ269" s="618"/>
      <c r="BA269" s="254" t="s">
        <v>142</v>
      </c>
      <c r="BB269" s="137">
        <v>85</v>
      </c>
      <c r="BC269" s="146">
        <v>49</v>
      </c>
      <c r="BD269" s="146">
        <v>5023500</v>
      </c>
      <c r="BE269" s="147">
        <f t="shared" si="266"/>
        <v>8.0592105263157895E-2</v>
      </c>
      <c r="BF269" s="147">
        <f t="shared" si="282"/>
        <v>0.57647058823529407</v>
      </c>
      <c r="BG269" s="173">
        <f t="shared" si="283"/>
        <v>102520.40816326531</v>
      </c>
      <c r="BH269" s="618"/>
      <c r="BI269" s="254" t="s">
        <v>142</v>
      </c>
      <c r="BJ269" s="137">
        <f t="shared" si="284"/>
        <v>1336</v>
      </c>
      <c r="BK269" s="146">
        <f t="shared" si="268"/>
        <v>832</v>
      </c>
      <c r="BL269" s="146">
        <f t="shared" si="269"/>
        <v>76599540</v>
      </c>
      <c r="BM269" s="147">
        <f t="shared" si="267"/>
        <v>6.0650240559848377E-2</v>
      </c>
      <c r="BN269" s="147">
        <f t="shared" si="285"/>
        <v>0.6227544910179641</v>
      </c>
      <c r="BO269" s="146">
        <f t="shared" si="286"/>
        <v>92066.754807692312</v>
      </c>
      <c r="BP269" s="204"/>
    </row>
    <row r="270" spans="2:68" s="82" customFormat="1">
      <c r="B270" s="614"/>
      <c r="C270" s="645"/>
      <c r="D270" s="618"/>
      <c r="E270" s="251" t="s">
        <v>135</v>
      </c>
      <c r="F270" s="139">
        <v>5</v>
      </c>
      <c r="G270" s="150">
        <v>2</v>
      </c>
      <c r="H270" s="150">
        <v>424290</v>
      </c>
      <c r="I270" s="151">
        <f t="shared" si="260"/>
        <v>5.7142857142857141E-2</v>
      </c>
      <c r="J270" s="151">
        <f t="shared" si="270"/>
        <v>0.4</v>
      </c>
      <c r="K270" s="198">
        <f t="shared" si="271"/>
        <v>212145</v>
      </c>
      <c r="L270" s="618"/>
      <c r="M270" s="251" t="s">
        <v>135</v>
      </c>
      <c r="N270" s="139">
        <v>6</v>
      </c>
      <c r="O270" s="150">
        <v>5</v>
      </c>
      <c r="P270" s="150">
        <v>352110</v>
      </c>
      <c r="Q270" s="151">
        <f t="shared" si="261"/>
        <v>4.5045045045045043E-2</v>
      </c>
      <c r="R270" s="151">
        <f t="shared" si="272"/>
        <v>0.83333333333333337</v>
      </c>
      <c r="S270" s="143">
        <f t="shared" si="273"/>
        <v>70422</v>
      </c>
      <c r="T270" s="618"/>
      <c r="U270" s="251" t="s">
        <v>135</v>
      </c>
      <c r="V270" s="139">
        <v>410</v>
      </c>
      <c r="W270" s="150">
        <v>241</v>
      </c>
      <c r="X270" s="150">
        <v>17417380</v>
      </c>
      <c r="Y270" s="151">
        <f t="shared" si="262"/>
        <v>5.3890876565295169E-2</v>
      </c>
      <c r="Z270" s="151">
        <f t="shared" si="274"/>
        <v>0.58780487804878045</v>
      </c>
      <c r="AA270" s="150">
        <f t="shared" si="275"/>
        <v>72271.286307053946</v>
      </c>
      <c r="AB270" s="618"/>
      <c r="AC270" s="251" t="s">
        <v>135</v>
      </c>
      <c r="AD270" s="139">
        <v>203</v>
      </c>
      <c r="AE270" s="150">
        <v>118</v>
      </c>
      <c r="AF270" s="150">
        <v>10195860</v>
      </c>
      <c r="AG270" s="151">
        <f t="shared" si="263"/>
        <v>2.9258616414579719E-2</v>
      </c>
      <c r="AH270" s="151">
        <f t="shared" si="276"/>
        <v>0.58128078817733986</v>
      </c>
      <c r="AI270" s="143">
        <f t="shared" si="277"/>
        <v>86405.593220338982</v>
      </c>
      <c r="AJ270" s="618"/>
      <c r="AK270" s="251" t="s">
        <v>135</v>
      </c>
      <c r="AL270" s="139">
        <v>164</v>
      </c>
      <c r="AM270" s="150">
        <v>91</v>
      </c>
      <c r="AN270" s="150">
        <v>12132590</v>
      </c>
      <c r="AO270" s="151">
        <f t="shared" si="264"/>
        <v>3.0826558265582657E-2</v>
      </c>
      <c r="AP270" s="151">
        <f t="shared" si="278"/>
        <v>0.55487804878048785</v>
      </c>
      <c r="AQ270" s="143">
        <f t="shared" si="279"/>
        <v>133325.16483516485</v>
      </c>
      <c r="AR270" s="618"/>
      <c r="AS270" s="251" t="s">
        <v>135</v>
      </c>
      <c r="AT270" s="139">
        <v>68</v>
      </c>
      <c r="AU270" s="150">
        <v>35</v>
      </c>
      <c r="AV270" s="150">
        <v>5675760</v>
      </c>
      <c r="AW270" s="151">
        <f t="shared" si="265"/>
        <v>2.3224950232249502E-2</v>
      </c>
      <c r="AX270" s="151">
        <f t="shared" si="280"/>
        <v>0.51470588235294112</v>
      </c>
      <c r="AY270" s="150">
        <f t="shared" si="281"/>
        <v>162164.57142857142</v>
      </c>
      <c r="AZ270" s="618"/>
      <c r="BA270" s="251" t="s">
        <v>135</v>
      </c>
      <c r="BB270" s="139">
        <v>45</v>
      </c>
      <c r="BC270" s="150">
        <v>26</v>
      </c>
      <c r="BD270" s="150">
        <v>4091400</v>
      </c>
      <c r="BE270" s="151">
        <f t="shared" si="266"/>
        <v>4.2763157894736843E-2</v>
      </c>
      <c r="BF270" s="151">
        <f t="shared" si="282"/>
        <v>0.57777777777777772</v>
      </c>
      <c r="BG270" s="198">
        <f t="shared" si="283"/>
        <v>157361.53846153847</v>
      </c>
      <c r="BH270" s="618"/>
      <c r="BI270" s="251" t="s">
        <v>135</v>
      </c>
      <c r="BJ270" s="139">
        <f t="shared" si="284"/>
        <v>901</v>
      </c>
      <c r="BK270" s="150">
        <f t="shared" si="268"/>
        <v>518</v>
      </c>
      <c r="BL270" s="150">
        <f t="shared" si="269"/>
        <v>50289390</v>
      </c>
      <c r="BM270" s="151">
        <f t="shared" si="267"/>
        <v>3.7760606502405598E-2</v>
      </c>
      <c r="BN270" s="151">
        <f t="shared" si="285"/>
        <v>0.57491675915649276</v>
      </c>
      <c r="BO270" s="150">
        <f t="shared" si="286"/>
        <v>97083.764478764482</v>
      </c>
      <c r="BP270" s="204"/>
    </row>
    <row r="271" spans="2:68" s="82" customFormat="1">
      <c r="B271" s="614">
        <v>25</v>
      </c>
      <c r="C271" s="645" t="s">
        <v>93</v>
      </c>
      <c r="D271" s="618">
        <f>BS32</f>
        <v>13</v>
      </c>
      <c r="E271" s="252" t="s">
        <v>115</v>
      </c>
      <c r="F271" s="136">
        <v>9</v>
      </c>
      <c r="G271" s="144">
        <v>5</v>
      </c>
      <c r="H271" s="144">
        <v>353640</v>
      </c>
      <c r="I271" s="145">
        <f>IFERROR(G271/$D$271,"-")</f>
        <v>0.38461538461538464</v>
      </c>
      <c r="J271" s="145">
        <f t="shared" si="270"/>
        <v>0.55555555555555558</v>
      </c>
      <c r="K271" s="172">
        <f t="shared" si="271"/>
        <v>70728</v>
      </c>
      <c r="L271" s="618">
        <f>BT32</f>
        <v>63</v>
      </c>
      <c r="M271" s="252" t="s">
        <v>115</v>
      </c>
      <c r="N271" s="136">
        <v>30</v>
      </c>
      <c r="O271" s="144">
        <v>16</v>
      </c>
      <c r="P271" s="144">
        <v>1711910</v>
      </c>
      <c r="Q271" s="145">
        <f>IFERROR(O271/$L$271,"-")</f>
        <v>0.25396825396825395</v>
      </c>
      <c r="R271" s="145">
        <f t="shared" si="272"/>
        <v>0.53333333333333333</v>
      </c>
      <c r="S271" s="140">
        <f t="shared" si="273"/>
        <v>106994.375</v>
      </c>
      <c r="T271" s="618">
        <f>BU32</f>
        <v>3013</v>
      </c>
      <c r="U271" s="252" t="s">
        <v>115</v>
      </c>
      <c r="V271" s="136">
        <v>1300</v>
      </c>
      <c r="W271" s="144">
        <v>799</v>
      </c>
      <c r="X271" s="144">
        <v>62325750</v>
      </c>
      <c r="Y271" s="145">
        <f>IFERROR(W271/$T$271,"-")</f>
        <v>0.26518420179223368</v>
      </c>
      <c r="Z271" s="145">
        <f t="shared" si="274"/>
        <v>0.61461538461538456</v>
      </c>
      <c r="AA271" s="144">
        <f t="shared" si="275"/>
        <v>78004.693366708379</v>
      </c>
      <c r="AB271" s="618">
        <f>BV32</f>
        <v>2775</v>
      </c>
      <c r="AC271" s="252" t="s">
        <v>115</v>
      </c>
      <c r="AD271" s="136">
        <v>1287</v>
      </c>
      <c r="AE271" s="144">
        <v>798</v>
      </c>
      <c r="AF271" s="144">
        <v>60041770</v>
      </c>
      <c r="AG271" s="145">
        <f>IFERROR(AE271/$AB$271,"-")</f>
        <v>0.28756756756756757</v>
      </c>
      <c r="AH271" s="145">
        <f t="shared" si="276"/>
        <v>0.62004662004662003</v>
      </c>
      <c r="AI271" s="140">
        <f t="shared" si="277"/>
        <v>75240.313283208015</v>
      </c>
      <c r="AJ271" s="618">
        <f>BW32</f>
        <v>2020</v>
      </c>
      <c r="AK271" s="252" t="s">
        <v>115</v>
      </c>
      <c r="AL271" s="136">
        <v>955</v>
      </c>
      <c r="AM271" s="144">
        <v>583</v>
      </c>
      <c r="AN271" s="144">
        <v>47936110</v>
      </c>
      <c r="AO271" s="145">
        <f>IFERROR(AM271/$AJ$271,"-")</f>
        <v>0.28861386138613859</v>
      </c>
      <c r="AP271" s="145">
        <f t="shared" si="278"/>
        <v>0.61047120418848166</v>
      </c>
      <c r="AQ271" s="140">
        <f t="shared" si="279"/>
        <v>82223.173241852492</v>
      </c>
      <c r="AR271" s="618">
        <f>BX32</f>
        <v>1206</v>
      </c>
      <c r="AS271" s="252" t="s">
        <v>115</v>
      </c>
      <c r="AT271" s="136">
        <v>469</v>
      </c>
      <c r="AU271" s="144">
        <v>261</v>
      </c>
      <c r="AV271" s="144">
        <v>21436150</v>
      </c>
      <c r="AW271" s="145">
        <f>IFERROR(AU271/$AR$271,"-")</f>
        <v>0.21641791044776118</v>
      </c>
      <c r="AX271" s="145">
        <f t="shared" si="280"/>
        <v>0.55650319829424311</v>
      </c>
      <c r="AY271" s="144">
        <f t="shared" si="281"/>
        <v>82130.842911877393</v>
      </c>
      <c r="AZ271" s="618">
        <f>BY32</f>
        <v>458</v>
      </c>
      <c r="BA271" s="252" t="s">
        <v>115</v>
      </c>
      <c r="BB271" s="136">
        <v>114</v>
      </c>
      <c r="BC271" s="144">
        <v>66</v>
      </c>
      <c r="BD271" s="144">
        <v>5688120</v>
      </c>
      <c r="BE271" s="145">
        <f>IFERROR(BC271/$AZ$271,"-")</f>
        <v>0.14410480349344978</v>
      </c>
      <c r="BF271" s="145">
        <f t="shared" si="282"/>
        <v>0.57894736842105265</v>
      </c>
      <c r="BG271" s="172">
        <f t="shared" si="283"/>
        <v>86183.636363636368</v>
      </c>
      <c r="BH271" s="618">
        <f>BZ32</f>
        <v>9548</v>
      </c>
      <c r="BI271" s="252" t="s">
        <v>115</v>
      </c>
      <c r="BJ271" s="136">
        <f t="shared" si="284"/>
        <v>4164</v>
      </c>
      <c r="BK271" s="144">
        <f t="shared" si="268"/>
        <v>2528</v>
      </c>
      <c r="BL271" s="144">
        <f t="shared" si="269"/>
        <v>199493450</v>
      </c>
      <c r="BM271" s="145">
        <f>IFERROR(BK271/$BH$271,"-")</f>
        <v>0.26476749057394217</v>
      </c>
      <c r="BN271" s="145">
        <f t="shared" si="285"/>
        <v>0.60710854947166182</v>
      </c>
      <c r="BO271" s="144">
        <f t="shared" si="286"/>
        <v>78913.548259493677</v>
      </c>
      <c r="BP271" s="204"/>
    </row>
    <row r="272" spans="2:68" s="82" customFormat="1">
      <c r="B272" s="614"/>
      <c r="C272" s="645"/>
      <c r="D272" s="618"/>
      <c r="E272" s="253" t="s">
        <v>154</v>
      </c>
      <c r="F272" s="137">
        <v>3</v>
      </c>
      <c r="G272" s="146">
        <v>2</v>
      </c>
      <c r="H272" s="146">
        <v>144550</v>
      </c>
      <c r="I272" s="147">
        <f t="shared" ref="I272:I281" si="287">IFERROR(G272/$D$271,"-")</f>
        <v>0.15384615384615385</v>
      </c>
      <c r="J272" s="147">
        <f t="shared" si="270"/>
        <v>0.66666666666666663</v>
      </c>
      <c r="K272" s="173">
        <f t="shared" si="271"/>
        <v>72275</v>
      </c>
      <c r="L272" s="618"/>
      <c r="M272" s="253" t="s">
        <v>154</v>
      </c>
      <c r="N272" s="137">
        <v>24</v>
      </c>
      <c r="O272" s="146">
        <v>12</v>
      </c>
      <c r="P272" s="146">
        <v>1401100</v>
      </c>
      <c r="Q272" s="147">
        <f t="shared" ref="Q272:Q281" si="288">IFERROR(O272/$L$271,"-")</f>
        <v>0.19047619047619047</v>
      </c>
      <c r="R272" s="147">
        <f t="shared" si="272"/>
        <v>0.5</v>
      </c>
      <c r="S272" s="141">
        <f t="shared" si="273"/>
        <v>116758.33333333333</v>
      </c>
      <c r="T272" s="618"/>
      <c r="U272" s="253" t="s">
        <v>154</v>
      </c>
      <c r="V272" s="137">
        <v>1386</v>
      </c>
      <c r="W272" s="146">
        <v>864</v>
      </c>
      <c r="X272" s="146">
        <v>62543900</v>
      </c>
      <c r="Y272" s="147">
        <f t="shared" ref="Y272:Y281" si="289">IFERROR(W272/$T$271,"-")</f>
        <v>0.2867573846664454</v>
      </c>
      <c r="Z272" s="147">
        <f t="shared" si="274"/>
        <v>0.62337662337662336</v>
      </c>
      <c r="AA272" s="146">
        <f t="shared" si="275"/>
        <v>72388.773148148146</v>
      </c>
      <c r="AB272" s="618"/>
      <c r="AC272" s="253" t="s">
        <v>154</v>
      </c>
      <c r="AD272" s="137">
        <v>1210</v>
      </c>
      <c r="AE272" s="146">
        <v>785</v>
      </c>
      <c r="AF272" s="146">
        <v>61938500</v>
      </c>
      <c r="AG272" s="147">
        <f t="shared" ref="AG272:AG281" si="290">IFERROR(AE272/$AB$271,"-")</f>
        <v>0.28288288288288288</v>
      </c>
      <c r="AH272" s="147">
        <f t="shared" si="276"/>
        <v>0.64876033057851235</v>
      </c>
      <c r="AI272" s="141">
        <f t="shared" si="277"/>
        <v>78902.547770700636</v>
      </c>
      <c r="AJ272" s="618"/>
      <c r="AK272" s="253" t="s">
        <v>154</v>
      </c>
      <c r="AL272" s="137">
        <v>863</v>
      </c>
      <c r="AM272" s="146">
        <v>539</v>
      </c>
      <c r="AN272" s="146">
        <v>44087630</v>
      </c>
      <c r="AO272" s="147">
        <f t="shared" ref="AO272:AO281" si="291">IFERROR(AM272/$AJ$271,"-")</f>
        <v>0.26683168316831685</v>
      </c>
      <c r="AP272" s="147">
        <f t="shared" si="278"/>
        <v>0.62456546929316337</v>
      </c>
      <c r="AQ272" s="141">
        <f t="shared" si="279"/>
        <v>81795.231910946197</v>
      </c>
      <c r="AR272" s="618"/>
      <c r="AS272" s="253" t="s">
        <v>154</v>
      </c>
      <c r="AT272" s="137">
        <v>415</v>
      </c>
      <c r="AU272" s="146">
        <v>230</v>
      </c>
      <c r="AV272" s="146">
        <v>19118110</v>
      </c>
      <c r="AW272" s="147">
        <f t="shared" ref="AW272:AW281" si="292">IFERROR(AU272/$AR$271,"-")</f>
        <v>0.19071310116086235</v>
      </c>
      <c r="AX272" s="147">
        <f t="shared" si="280"/>
        <v>0.55421686746987953</v>
      </c>
      <c r="AY272" s="146">
        <f t="shared" si="281"/>
        <v>83122.217391304352</v>
      </c>
      <c r="AZ272" s="618"/>
      <c r="BA272" s="253" t="s">
        <v>154</v>
      </c>
      <c r="BB272" s="137">
        <v>95</v>
      </c>
      <c r="BC272" s="146">
        <v>49</v>
      </c>
      <c r="BD272" s="146">
        <v>3891000</v>
      </c>
      <c r="BE272" s="147">
        <f t="shared" ref="BE272:BE281" si="293">IFERROR(BC272/$AZ$271,"-")</f>
        <v>0.10698689956331878</v>
      </c>
      <c r="BF272" s="147">
        <f t="shared" si="282"/>
        <v>0.51578947368421058</v>
      </c>
      <c r="BG272" s="173">
        <f t="shared" si="283"/>
        <v>79408.163265306124</v>
      </c>
      <c r="BH272" s="618"/>
      <c r="BI272" s="253" t="s">
        <v>154</v>
      </c>
      <c r="BJ272" s="137">
        <f t="shared" si="284"/>
        <v>3996</v>
      </c>
      <c r="BK272" s="146">
        <f t="shared" si="268"/>
        <v>2481</v>
      </c>
      <c r="BL272" s="146">
        <f t="shared" si="269"/>
        <v>193124790</v>
      </c>
      <c r="BM272" s="147">
        <f t="shared" ref="BM272:BM281" si="294">IFERROR(BK272/$BH$271,"-")</f>
        <v>0.25984499371596148</v>
      </c>
      <c r="BN272" s="147">
        <f t="shared" si="285"/>
        <v>0.62087087087087089</v>
      </c>
      <c r="BO272" s="146">
        <f t="shared" si="286"/>
        <v>77841.511487303505</v>
      </c>
      <c r="BP272" s="204"/>
    </row>
    <row r="273" spans="2:68" s="82" customFormat="1">
      <c r="B273" s="614"/>
      <c r="C273" s="645"/>
      <c r="D273" s="618"/>
      <c r="E273" s="254" t="s">
        <v>114</v>
      </c>
      <c r="F273" s="137">
        <v>7</v>
      </c>
      <c r="G273" s="146">
        <v>6</v>
      </c>
      <c r="H273" s="146">
        <v>377600</v>
      </c>
      <c r="I273" s="147">
        <f t="shared" si="287"/>
        <v>0.46153846153846156</v>
      </c>
      <c r="J273" s="147">
        <f t="shared" si="270"/>
        <v>0.8571428571428571</v>
      </c>
      <c r="K273" s="173">
        <f t="shared" si="271"/>
        <v>62933.333333333336</v>
      </c>
      <c r="L273" s="618"/>
      <c r="M273" s="254" t="s">
        <v>114</v>
      </c>
      <c r="N273" s="137">
        <v>34</v>
      </c>
      <c r="O273" s="146">
        <v>20</v>
      </c>
      <c r="P273" s="146">
        <v>2345700</v>
      </c>
      <c r="Q273" s="147">
        <f t="shared" si="288"/>
        <v>0.31746031746031744</v>
      </c>
      <c r="R273" s="147">
        <f t="shared" si="272"/>
        <v>0.58823529411764708</v>
      </c>
      <c r="S273" s="141">
        <f t="shared" si="273"/>
        <v>117285</v>
      </c>
      <c r="T273" s="618"/>
      <c r="U273" s="254" t="s">
        <v>114</v>
      </c>
      <c r="V273" s="137">
        <v>1668</v>
      </c>
      <c r="W273" s="146">
        <v>1016</v>
      </c>
      <c r="X273" s="146">
        <v>75364350</v>
      </c>
      <c r="Y273" s="147">
        <f t="shared" si="289"/>
        <v>0.33720544307998673</v>
      </c>
      <c r="Z273" s="147">
        <f t="shared" si="274"/>
        <v>0.60911270983213428</v>
      </c>
      <c r="AA273" s="146">
        <f t="shared" si="275"/>
        <v>74177.509842519692</v>
      </c>
      <c r="AB273" s="618"/>
      <c r="AC273" s="254" t="s">
        <v>114</v>
      </c>
      <c r="AD273" s="137">
        <v>1650</v>
      </c>
      <c r="AE273" s="146">
        <v>1030</v>
      </c>
      <c r="AF273" s="146">
        <v>78672690</v>
      </c>
      <c r="AG273" s="147">
        <f t="shared" si="290"/>
        <v>0.37117117117117115</v>
      </c>
      <c r="AH273" s="147">
        <f t="shared" si="276"/>
        <v>0.62424242424242427</v>
      </c>
      <c r="AI273" s="141">
        <f t="shared" si="277"/>
        <v>76381.25242718446</v>
      </c>
      <c r="AJ273" s="618"/>
      <c r="AK273" s="254" t="s">
        <v>114</v>
      </c>
      <c r="AL273" s="137">
        <v>1308</v>
      </c>
      <c r="AM273" s="146">
        <v>784</v>
      </c>
      <c r="AN273" s="146">
        <v>64214070</v>
      </c>
      <c r="AO273" s="147">
        <f t="shared" si="291"/>
        <v>0.38811881188118813</v>
      </c>
      <c r="AP273" s="147">
        <f t="shared" si="278"/>
        <v>0.59938837920489296</v>
      </c>
      <c r="AQ273" s="141">
        <f t="shared" si="279"/>
        <v>81905.701530612248</v>
      </c>
      <c r="AR273" s="618"/>
      <c r="AS273" s="254" t="s">
        <v>114</v>
      </c>
      <c r="AT273" s="137">
        <v>741</v>
      </c>
      <c r="AU273" s="146">
        <v>388</v>
      </c>
      <c r="AV273" s="146">
        <v>34475950</v>
      </c>
      <c r="AW273" s="147">
        <f t="shared" si="292"/>
        <v>0.32172470978441126</v>
      </c>
      <c r="AX273" s="147">
        <f t="shared" si="280"/>
        <v>0.52361673414304988</v>
      </c>
      <c r="AY273" s="146">
        <f t="shared" si="281"/>
        <v>88855.541237113401</v>
      </c>
      <c r="AZ273" s="618"/>
      <c r="BA273" s="254" t="s">
        <v>114</v>
      </c>
      <c r="BB273" s="137">
        <v>233</v>
      </c>
      <c r="BC273" s="146">
        <v>124</v>
      </c>
      <c r="BD273" s="146">
        <v>11670090</v>
      </c>
      <c r="BE273" s="147">
        <f t="shared" si="293"/>
        <v>0.27074235807860264</v>
      </c>
      <c r="BF273" s="147">
        <f t="shared" si="282"/>
        <v>0.53218884120171672</v>
      </c>
      <c r="BG273" s="173">
        <f t="shared" si="283"/>
        <v>94113.629032258061</v>
      </c>
      <c r="BH273" s="618"/>
      <c r="BI273" s="254" t="s">
        <v>114</v>
      </c>
      <c r="BJ273" s="137">
        <f t="shared" si="284"/>
        <v>5641</v>
      </c>
      <c r="BK273" s="146">
        <f t="shared" si="268"/>
        <v>3368</v>
      </c>
      <c r="BL273" s="146">
        <f t="shared" si="269"/>
        <v>267120450</v>
      </c>
      <c r="BM273" s="147">
        <f t="shared" si="294"/>
        <v>0.35274403016338501</v>
      </c>
      <c r="BN273" s="147">
        <f t="shared" si="285"/>
        <v>0.59705725935117882</v>
      </c>
      <c r="BO273" s="146">
        <f t="shared" si="286"/>
        <v>79311.297505938244</v>
      </c>
      <c r="BP273" s="204"/>
    </row>
    <row r="274" spans="2:68" s="82" customFormat="1">
      <c r="B274" s="614"/>
      <c r="C274" s="645"/>
      <c r="D274" s="618"/>
      <c r="E274" s="254" t="s">
        <v>123</v>
      </c>
      <c r="F274" s="137">
        <v>3</v>
      </c>
      <c r="G274" s="146">
        <v>2</v>
      </c>
      <c r="H274" s="146">
        <v>103350</v>
      </c>
      <c r="I274" s="147">
        <f t="shared" si="287"/>
        <v>0.15384615384615385</v>
      </c>
      <c r="J274" s="147">
        <f t="shared" si="270"/>
        <v>0.66666666666666663</v>
      </c>
      <c r="K274" s="173">
        <f t="shared" si="271"/>
        <v>51675</v>
      </c>
      <c r="L274" s="618"/>
      <c r="M274" s="254" t="s">
        <v>123</v>
      </c>
      <c r="N274" s="137">
        <v>26</v>
      </c>
      <c r="O274" s="146">
        <v>13</v>
      </c>
      <c r="P274" s="146">
        <v>1078590</v>
      </c>
      <c r="Q274" s="147">
        <f t="shared" si="288"/>
        <v>0.20634920634920634</v>
      </c>
      <c r="R274" s="147">
        <f t="shared" si="272"/>
        <v>0.5</v>
      </c>
      <c r="S274" s="141">
        <f t="shared" si="273"/>
        <v>82968.461538461532</v>
      </c>
      <c r="T274" s="618"/>
      <c r="U274" s="254" t="s">
        <v>123</v>
      </c>
      <c r="V274" s="137">
        <v>618</v>
      </c>
      <c r="W274" s="146">
        <v>381</v>
      </c>
      <c r="X274" s="146">
        <v>29540820</v>
      </c>
      <c r="Y274" s="147">
        <f t="shared" si="289"/>
        <v>0.12645204115499503</v>
      </c>
      <c r="Z274" s="147">
        <f t="shared" si="274"/>
        <v>0.61650485436893199</v>
      </c>
      <c r="AA274" s="146">
        <f t="shared" si="275"/>
        <v>77534.960629921261</v>
      </c>
      <c r="AB274" s="618"/>
      <c r="AC274" s="254" t="s">
        <v>123</v>
      </c>
      <c r="AD274" s="137">
        <v>638</v>
      </c>
      <c r="AE274" s="146">
        <v>407</v>
      </c>
      <c r="AF274" s="146">
        <v>31154180</v>
      </c>
      <c r="AG274" s="147">
        <f t="shared" si="290"/>
        <v>0.14666666666666667</v>
      </c>
      <c r="AH274" s="147">
        <f t="shared" si="276"/>
        <v>0.63793103448275867</v>
      </c>
      <c r="AI274" s="141">
        <f t="shared" si="277"/>
        <v>76545.896805896802</v>
      </c>
      <c r="AJ274" s="618"/>
      <c r="AK274" s="254" t="s">
        <v>123</v>
      </c>
      <c r="AL274" s="137">
        <v>550</v>
      </c>
      <c r="AM274" s="146">
        <v>345</v>
      </c>
      <c r="AN274" s="146">
        <v>30485220</v>
      </c>
      <c r="AO274" s="147">
        <f t="shared" si="291"/>
        <v>0.1707920792079208</v>
      </c>
      <c r="AP274" s="147">
        <f t="shared" si="278"/>
        <v>0.62727272727272732</v>
      </c>
      <c r="AQ274" s="141">
        <f t="shared" si="279"/>
        <v>88362.956521739135</v>
      </c>
      <c r="AR274" s="618"/>
      <c r="AS274" s="254" t="s">
        <v>123</v>
      </c>
      <c r="AT274" s="137">
        <v>316</v>
      </c>
      <c r="AU274" s="146">
        <v>175</v>
      </c>
      <c r="AV274" s="146">
        <v>14345930</v>
      </c>
      <c r="AW274" s="147">
        <f t="shared" si="292"/>
        <v>0.14510779436152571</v>
      </c>
      <c r="AX274" s="147">
        <f t="shared" si="280"/>
        <v>0.55379746835443033</v>
      </c>
      <c r="AY274" s="146">
        <f t="shared" si="281"/>
        <v>81976.742857142861</v>
      </c>
      <c r="AZ274" s="618"/>
      <c r="BA274" s="254" t="s">
        <v>123</v>
      </c>
      <c r="BB274" s="137">
        <v>88</v>
      </c>
      <c r="BC274" s="146">
        <v>49</v>
      </c>
      <c r="BD274" s="146">
        <v>4678570</v>
      </c>
      <c r="BE274" s="147">
        <f t="shared" si="293"/>
        <v>0.10698689956331878</v>
      </c>
      <c r="BF274" s="147">
        <f t="shared" si="282"/>
        <v>0.55681818181818177</v>
      </c>
      <c r="BG274" s="173">
        <f t="shared" si="283"/>
        <v>95481.020408163269</v>
      </c>
      <c r="BH274" s="618"/>
      <c r="BI274" s="254" t="s">
        <v>123</v>
      </c>
      <c r="BJ274" s="137">
        <f t="shared" si="284"/>
        <v>2239</v>
      </c>
      <c r="BK274" s="146">
        <f t="shared" si="268"/>
        <v>1372</v>
      </c>
      <c r="BL274" s="146">
        <f t="shared" si="269"/>
        <v>111386660</v>
      </c>
      <c r="BM274" s="147">
        <f t="shared" si="294"/>
        <v>0.14369501466275661</v>
      </c>
      <c r="BN274" s="147">
        <f t="shared" si="285"/>
        <v>0.61277355962483249</v>
      </c>
      <c r="BO274" s="146">
        <f t="shared" si="286"/>
        <v>81185.612244897959</v>
      </c>
      <c r="BP274" s="204"/>
    </row>
    <row r="275" spans="2:68" s="82" customFormat="1">
      <c r="B275" s="614"/>
      <c r="C275" s="645"/>
      <c r="D275" s="618"/>
      <c r="E275" s="254" t="s">
        <v>137</v>
      </c>
      <c r="F275" s="137">
        <v>3</v>
      </c>
      <c r="G275" s="146">
        <v>2</v>
      </c>
      <c r="H275" s="146">
        <v>130410</v>
      </c>
      <c r="I275" s="147">
        <f t="shared" si="287"/>
        <v>0.15384615384615385</v>
      </c>
      <c r="J275" s="147">
        <f t="shared" si="270"/>
        <v>0.66666666666666663</v>
      </c>
      <c r="K275" s="173">
        <f t="shared" si="271"/>
        <v>65205</v>
      </c>
      <c r="L275" s="618"/>
      <c r="M275" s="254" t="s">
        <v>137</v>
      </c>
      <c r="N275" s="137">
        <v>22</v>
      </c>
      <c r="O275" s="146">
        <v>12</v>
      </c>
      <c r="P275" s="146">
        <v>1309710</v>
      </c>
      <c r="Q275" s="147">
        <f t="shared" si="288"/>
        <v>0.19047619047619047</v>
      </c>
      <c r="R275" s="147">
        <f t="shared" si="272"/>
        <v>0.54545454545454541</v>
      </c>
      <c r="S275" s="141">
        <f t="shared" si="273"/>
        <v>109142.5</v>
      </c>
      <c r="T275" s="618"/>
      <c r="U275" s="254" t="s">
        <v>137</v>
      </c>
      <c r="V275" s="137">
        <v>651</v>
      </c>
      <c r="W275" s="146">
        <v>404</v>
      </c>
      <c r="X275" s="146">
        <v>31837130</v>
      </c>
      <c r="Y275" s="147">
        <f t="shared" si="289"/>
        <v>0.13408562894125456</v>
      </c>
      <c r="Z275" s="147">
        <f t="shared" si="274"/>
        <v>0.62058371735791096</v>
      </c>
      <c r="AA275" s="146">
        <f t="shared" si="275"/>
        <v>78804.777227722778</v>
      </c>
      <c r="AB275" s="618"/>
      <c r="AC275" s="254" t="s">
        <v>137</v>
      </c>
      <c r="AD275" s="137">
        <v>735</v>
      </c>
      <c r="AE275" s="146">
        <v>459</v>
      </c>
      <c r="AF275" s="146">
        <v>35200950</v>
      </c>
      <c r="AG275" s="147">
        <f t="shared" si="290"/>
        <v>0.16540540540540541</v>
      </c>
      <c r="AH275" s="147">
        <f t="shared" si="276"/>
        <v>0.6244897959183674</v>
      </c>
      <c r="AI275" s="141">
        <f t="shared" si="277"/>
        <v>76690.522875816998</v>
      </c>
      <c r="AJ275" s="618"/>
      <c r="AK275" s="254" t="s">
        <v>137</v>
      </c>
      <c r="AL275" s="137">
        <v>598</v>
      </c>
      <c r="AM275" s="146">
        <v>383</v>
      </c>
      <c r="AN275" s="146">
        <v>32795640</v>
      </c>
      <c r="AO275" s="147">
        <f t="shared" si="291"/>
        <v>0.18960396039603961</v>
      </c>
      <c r="AP275" s="147">
        <f t="shared" si="278"/>
        <v>0.64046822742474918</v>
      </c>
      <c r="AQ275" s="141">
        <f t="shared" si="279"/>
        <v>85628.302872062661</v>
      </c>
      <c r="AR275" s="618"/>
      <c r="AS275" s="254" t="s">
        <v>137</v>
      </c>
      <c r="AT275" s="137">
        <v>350</v>
      </c>
      <c r="AU275" s="146">
        <v>198</v>
      </c>
      <c r="AV275" s="146">
        <v>17233480</v>
      </c>
      <c r="AW275" s="147">
        <f t="shared" si="292"/>
        <v>0.16417910447761194</v>
      </c>
      <c r="AX275" s="147">
        <f t="shared" si="280"/>
        <v>0.56571428571428573</v>
      </c>
      <c r="AY275" s="146">
        <f t="shared" si="281"/>
        <v>87037.777777777781</v>
      </c>
      <c r="AZ275" s="618"/>
      <c r="BA275" s="254" t="s">
        <v>137</v>
      </c>
      <c r="BB275" s="137">
        <v>125</v>
      </c>
      <c r="BC275" s="146">
        <v>65</v>
      </c>
      <c r="BD275" s="146">
        <v>6070060</v>
      </c>
      <c r="BE275" s="147">
        <f t="shared" si="293"/>
        <v>0.14192139737991266</v>
      </c>
      <c r="BF275" s="147">
        <f t="shared" si="282"/>
        <v>0.52</v>
      </c>
      <c r="BG275" s="173">
        <f t="shared" si="283"/>
        <v>93385.538461538468</v>
      </c>
      <c r="BH275" s="618"/>
      <c r="BI275" s="254" t="s">
        <v>137</v>
      </c>
      <c r="BJ275" s="137">
        <f t="shared" si="284"/>
        <v>2484</v>
      </c>
      <c r="BK275" s="146">
        <f t="shared" si="268"/>
        <v>1523</v>
      </c>
      <c r="BL275" s="146">
        <f t="shared" si="269"/>
        <v>124577380</v>
      </c>
      <c r="BM275" s="147">
        <f t="shared" si="294"/>
        <v>0.15950984499371595</v>
      </c>
      <c r="BN275" s="147">
        <f t="shared" si="285"/>
        <v>0.61312399355877611</v>
      </c>
      <c r="BO275" s="146">
        <f t="shared" si="286"/>
        <v>81797.360472751156</v>
      </c>
      <c r="BP275" s="204"/>
    </row>
    <row r="276" spans="2:68" s="82" customFormat="1">
      <c r="B276" s="614"/>
      <c r="C276" s="645"/>
      <c r="D276" s="618"/>
      <c r="E276" s="254" t="s">
        <v>138</v>
      </c>
      <c r="F276" s="137">
        <v>1</v>
      </c>
      <c r="G276" s="146">
        <v>1</v>
      </c>
      <c r="H276" s="146">
        <v>41830</v>
      </c>
      <c r="I276" s="147">
        <f t="shared" si="287"/>
        <v>7.6923076923076927E-2</v>
      </c>
      <c r="J276" s="147">
        <f t="shared" si="270"/>
        <v>1</v>
      </c>
      <c r="K276" s="173">
        <f t="shared" si="271"/>
        <v>41830</v>
      </c>
      <c r="L276" s="618"/>
      <c r="M276" s="254" t="s">
        <v>138</v>
      </c>
      <c r="N276" s="137">
        <v>16</v>
      </c>
      <c r="O276" s="146">
        <v>8</v>
      </c>
      <c r="P276" s="146">
        <v>549720</v>
      </c>
      <c r="Q276" s="147">
        <f t="shared" si="288"/>
        <v>0.12698412698412698</v>
      </c>
      <c r="R276" s="147">
        <f t="shared" si="272"/>
        <v>0.5</v>
      </c>
      <c r="S276" s="141">
        <f t="shared" si="273"/>
        <v>68715</v>
      </c>
      <c r="T276" s="618"/>
      <c r="U276" s="254" t="s">
        <v>138</v>
      </c>
      <c r="V276" s="137">
        <v>336</v>
      </c>
      <c r="W276" s="146">
        <v>228</v>
      </c>
      <c r="X276" s="146">
        <v>18788860</v>
      </c>
      <c r="Y276" s="147">
        <f t="shared" si="289"/>
        <v>7.5672087620311981E-2</v>
      </c>
      <c r="Z276" s="147">
        <f t="shared" si="274"/>
        <v>0.6785714285714286</v>
      </c>
      <c r="AA276" s="146">
        <f t="shared" si="275"/>
        <v>82407.280701754382</v>
      </c>
      <c r="AB276" s="618"/>
      <c r="AC276" s="254" t="s">
        <v>138</v>
      </c>
      <c r="AD276" s="137">
        <v>336</v>
      </c>
      <c r="AE276" s="146">
        <v>230</v>
      </c>
      <c r="AF276" s="146">
        <v>17551520</v>
      </c>
      <c r="AG276" s="147">
        <f t="shared" si="290"/>
        <v>8.2882882882882883E-2</v>
      </c>
      <c r="AH276" s="147">
        <f t="shared" si="276"/>
        <v>0.68452380952380953</v>
      </c>
      <c r="AI276" s="141">
        <f t="shared" si="277"/>
        <v>76310.956521739135</v>
      </c>
      <c r="AJ276" s="618"/>
      <c r="AK276" s="254" t="s">
        <v>138</v>
      </c>
      <c r="AL276" s="137">
        <v>236</v>
      </c>
      <c r="AM276" s="146">
        <v>164</v>
      </c>
      <c r="AN276" s="146">
        <v>12523150</v>
      </c>
      <c r="AO276" s="147">
        <f t="shared" si="291"/>
        <v>8.1188118811881191E-2</v>
      </c>
      <c r="AP276" s="147">
        <f t="shared" si="278"/>
        <v>0.69491525423728817</v>
      </c>
      <c r="AQ276" s="141">
        <f t="shared" si="279"/>
        <v>76360.670731707316</v>
      </c>
      <c r="AR276" s="618"/>
      <c r="AS276" s="254" t="s">
        <v>138</v>
      </c>
      <c r="AT276" s="137">
        <v>96</v>
      </c>
      <c r="AU276" s="146">
        <v>59</v>
      </c>
      <c r="AV276" s="146">
        <v>5069670</v>
      </c>
      <c r="AW276" s="147">
        <f t="shared" si="292"/>
        <v>4.8922056384742951E-2</v>
      </c>
      <c r="AX276" s="147">
        <f t="shared" si="280"/>
        <v>0.61458333333333337</v>
      </c>
      <c r="AY276" s="146">
        <f t="shared" si="281"/>
        <v>85926.610169491527</v>
      </c>
      <c r="AZ276" s="618"/>
      <c r="BA276" s="254" t="s">
        <v>138</v>
      </c>
      <c r="BB276" s="137">
        <v>34</v>
      </c>
      <c r="BC276" s="146">
        <v>20</v>
      </c>
      <c r="BD276" s="146">
        <v>1241480</v>
      </c>
      <c r="BE276" s="147">
        <f t="shared" si="293"/>
        <v>4.3668122270742356E-2</v>
      </c>
      <c r="BF276" s="147">
        <f t="shared" si="282"/>
        <v>0.58823529411764708</v>
      </c>
      <c r="BG276" s="173">
        <f t="shared" si="283"/>
        <v>62074</v>
      </c>
      <c r="BH276" s="618"/>
      <c r="BI276" s="254" t="s">
        <v>138</v>
      </c>
      <c r="BJ276" s="137">
        <f t="shared" si="284"/>
        <v>1055</v>
      </c>
      <c r="BK276" s="146">
        <f t="shared" si="268"/>
        <v>710</v>
      </c>
      <c r="BL276" s="146">
        <f t="shared" si="269"/>
        <v>55766230</v>
      </c>
      <c r="BM276" s="147">
        <f t="shared" si="294"/>
        <v>7.4361122748219516E-2</v>
      </c>
      <c r="BN276" s="147">
        <f t="shared" si="285"/>
        <v>0.67298578199052128</v>
      </c>
      <c r="BO276" s="146">
        <f t="shared" si="286"/>
        <v>78543.985915492958</v>
      </c>
      <c r="BP276" s="204"/>
    </row>
    <row r="277" spans="2:68" s="82" customFormat="1">
      <c r="B277" s="614"/>
      <c r="C277" s="645"/>
      <c r="D277" s="618"/>
      <c r="E277" s="254" t="s">
        <v>139</v>
      </c>
      <c r="F277" s="137">
        <v>2</v>
      </c>
      <c r="G277" s="146">
        <v>1</v>
      </c>
      <c r="H277" s="146">
        <v>78680</v>
      </c>
      <c r="I277" s="147">
        <f t="shared" si="287"/>
        <v>7.6923076923076927E-2</v>
      </c>
      <c r="J277" s="147">
        <f t="shared" si="270"/>
        <v>0.5</v>
      </c>
      <c r="K277" s="173">
        <f t="shared" si="271"/>
        <v>78680</v>
      </c>
      <c r="L277" s="618"/>
      <c r="M277" s="254" t="s">
        <v>139</v>
      </c>
      <c r="N277" s="137">
        <v>20</v>
      </c>
      <c r="O277" s="146">
        <v>8</v>
      </c>
      <c r="P277" s="146">
        <v>554890</v>
      </c>
      <c r="Q277" s="147">
        <f t="shared" si="288"/>
        <v>0.12698412698412698</v>
      </c>
      <c r="R277" s="147">
        <f t="shared" si="272"/>
        <v>0.4</v>
      </c>
      <c r="S277" s="141">
        <f t="shared" si="273"/>
        <v>69361.25</v>
      </c>
      <c r="T277" s="618"/>
      <c r="U277" s="254" t="s">
        <v>139</v>
      </c>
      <c r="V277" s="137">
        <v>194</v>
      </c>
      <c r="W277" s="146">
        <v>111</v>
      </c>
      <c r="X277" s="146">
        <v>9969860</v>
      </c>
      <c r="Y277" s="147">
        <f t="shared" si="289"/>
        <v>3.6840358446730836E-2</v>
      </c>
      <c r="Z277" s="147">
        <f t="shared" si="274"/>
        <v>0.57216494845360821</v>
      </c>
      <c r="AA277" s="146">
        <f t="shared" si="275"/>
        <v>89818.558558558565</v>
      </c>
      <c r="AB277" s="618"/>
      <c r="AC277" s="254" t="s">
        <v>139</v>
      </c>
      <c r="AD277" s="137">
        <v>238</v>
      </c>
      <c r="AE277" s="146">
        <v>155</v>
      </c>
      <c r="AF277" s="146">
        <v>11056510</v>
      </c>
      <c r="AG277" s="147">
        <f t="shared" si="290"/>
        <v>5.5855855855855854E-2</v>
      </c>
      <c r="AH277" s="147">
        <f t="shared" si="276"/>
        <v>0.65126050420168069</v>
      </c>
      <c r="AI277" s="141">
        <f t="shared" si="277"/>
        <v>71332.322580645166</v>
      </c>
      <c r="AJ277" s="618"/>
      <c r="AK277" s="254" t="s">
        <v>139</v>
      </c>
      <c r="AL277" s="137">
        <v>218</v>
      </c>
      <c r="AM277" s="146">
        <v>119</v>
      </c>
      <c r="AN277" s="146">
        <v>8860610</v>
      </c>
      <c r="AO277" s="147">
        <f t="shared" si="291"/>
        <v>5.8910891089108908E-2</v>
      </c>
      <c r="AP277" s="147">
        <f t="shared" si="278"/>
        <v>0.54587155963302747</v>
      </c>
      <c r="AQ277" s="141">
        <f t="shared" si="279"/>
        <v>74458.907563025205</v>
      </c>
      <c r="AR277" s="618"/>
      <c r="AS277" s="254" t="s">
        <v>139</v>
      </c>
      <c r="AT277" s="137">
        <v>137</v>
      </c>
      <c r="AU277" s="146">
        <v>69</v>
      </c>
      <c r="AV277" s="146">
        <v>5461320</v>
      </c>
      <c r="AW277" s="147">
        <f t="shared" si="292"/>
        <v>5.721393034825871E-2</v>
      </c>
      <c r="AX277" s="147">
        <f t="shared" si="280"/>
        <v>0.5036496350364964</v>
      </c>
      <c r="AY277" s="146">
        <f t="shared" si="281"/>
        <v>79149.565217391311</v>
      </c>
      <c r="AZ277" s="618"/>
      <c r="BA277" s="254" t="s">
        <v>139</v>
      </c>
      <c r="BB277" s="137">
        <v>49</v>
      </c>
      <c r="BC277" s="146">
        <v>25</v>
      </c>
      <c r="BD277" s="146">
        <v>2705060</v>
      </c>
      <c r="BE277" s="147">
        <f t="shared" si="293"/>
        <v>5.458515283842795E-2</v>
      </c>
      <c r="BF277" s="147">
        <f t="shared" si="282"/>
        <v>0.51020408163265307</v>
      </c>
      <c r="BG277" s="173">
        <f t="shared" si="283"/>
        <v>108202.4</v>
      </c>
      <c r="BH277" s="618"/>
      <c r="BI277" s="254" t="s">
        <v>139</v>
      </c>
      <c r="BJ277" s="137">
        <f t="shared" si="284"/>
        <v>858</v>
      </c>
      <c r="BK277" s="146">
        <f t="shared" si="268"/>
        <v>488</v>
      </c>
      <c r="BL277" s="146">
        <f t="shared" si="269"/>
        <v>38686930</v>
      </c>
      <c r="BM277" s="147">
        <f t="shared" si="294"/>
        <v>5.1110180142438205E-2</v>
      </c>
      <c r="BN277" s="147">
        <f t="shared" si="285"/>
        <v>0.56876456876456871</v>
      </c>
      <c r="BO277" s="146">
        <f t="shared" si="286"/>
        <v>79276.49590163934</v>
      </c>
      <c r="BP277" s="204"/>
    </row>
    <row r="278" spans="2:68" s="82" customFormat="1">
      <c r="B278" s="614"/>
      <c r="C278" s="645"/>
      <c r="D278" s="618"/>
      <c r="E278" s="254" t="s">
        <v>140</v>
      </c>
      <c r="F278" s="137">
        <v>4</v>
      </c>
      <c r="G278" s="146">
        <v>2</v>
      </c>
      <c r="H278" s="146">
        <v>42280</v>
      </c>
      <c r="I278" s="147">
        <f t="shared" si="287"/>
        <v>0.15384615384615385</v>
      </c>
      <c r="J278" s="147">
        <f t="shared" si="270"/>
        <v>0.5</v>
      </c>
      <c r="K278" s="173">
        <f t="shared" si="271"/>
        <v>21140</v>
      </c>
      <c r="L278" s="618"/>
      <c r="M278" s="254" t="s">
        <v>140</v>
      </c>
      <c r="N278" s="137">
        <v>5</v>
      </c>
      <c r="O278" s="146">
        <v>4</v>
      </c>
      <c r="P278" s="146">
        <v>676160</v>
      </c>
      <c r="Q278" s="147">
        <f t="shared" si="288"/>
        <v>6.3492063492063489E-2</v>
      </c>
      <c r="R278" s="147">
        <f t="shared" si="272"/>
        <v>0.8</v>
      </c>
      <c r="S278" s="141">
        <f t="shared" si="273"/>
        <v>169040</v>
      </c>
      <c r="T278" s="618"/>
      <c r="U278" s="254" t="s">
        <v>140</v>
      </c>
      <c r="V278" s="137">
        <v>160</v>
      </c>
      <c r="W278" s="146">
        <v>111</v>
      </c>
      <c r="X278" s="146">
        <v>9315140</v>
      </c>
      <c r="Y278" s="147">
        <f t="shared" si="289"/>
        <v>3.6840358446730836E-2</v>
      </c>
      <c r="Z278" s="147">
        <f t="shared" si="274"/>
        <v>0.69374999999999998</v>
      </c>
      <c r="AA278" s="146">
        <f t="shared" si="275"/>
        <v>83920.180180180178</v>
      </c>
      <c r="AB278" s="618"/>
      <c r="AC278" s="254" t="s">
        <v>140</v>
      </c>
      <c r="AD278" s="137">
        <v>169</v>
      </c>
      <c r="AE278" s="146">
        <v>102</v>
      </c>
      <c r="AF278" s="146">
        <v>9066290</v>
      </c>
      <c r="AG278" s="147">
        <f t="shared" si="290"/>
        <v>3.6756756756756756E-2</v>
      </c>
      <c r="AH278" s="147">
        <f t="shared" si="276"/>
        <v>0.60355029585798814</v>
      </c>
      <c r="AI278" s="141">
        <f t="shared" si="277"/>
        <v>88885.196078431371</v>
      </c>
      <c r="AJ278" s="618"/>
      <c r="AK278" s="254" t="s">
        <v>140</v>
      </c>
      <c r="AL278" s="137">
        <v>132</v>
      </c>
      <c r="AM278" s="146">
        <v>86</v>
      </c>
      <c r="AN278" s="146">
        <v>9134290</v>
      </c>
      <c r="AO278" s="147">
        <f t="shared" si="291"/>
        <v>4.2574257425742577E-2</v>
      </c>
      <c r="AP278" s="147">
        <f t="shared" si="278"/>
        <v>0.65151515151515149</v>
      </c>
      <c r="AQ278" s="141">
        <f t="shared" si="279"/>
        <v>106212.67441860466</v>
      </c>
      <c r="AR278" s="618"/>
      <c r="AS278" s="254" t="s">
        <v>140</v>
      </c>
      <c r="AT278" s="137">
        <v>74</v>
      </c>
      <c r="AU278" s="146">
        <v>43</v>
      </c>
      <c r="AV278" s="146">
        <v>4484450</v>
      </c>
      <c r="AW278" s="147">
        <f t="shared" si="292"/>
        <v>3.5655058043117742E-2</v>
      </c>
      <c r="AX278" s="147">
        <f t="shared" si="280"/>
        <v>0.58108108108108103</v>
      </c>
      <c r="AY278" s="146">
        <f t="shared" si="281"/>
        <v>104289.53488372093</v>
      </c>
      <c r="AZ278" s="618"/>
      <c r="BA278" s="254" t="s">
        <v>140</v>
      </c>
      <c r="BB278" s="137">
        <v>22</v>
      </c>
      <c r="BC278" s="146">
        <v>15</v>
      </c>
      <c r="BD278" s="146">
        <v>1198390</v>
      </c>
      <c r="BE278" s="147">
        <f t="shared" si="293"/>
        <v>3.2751091703056769E-2</v>
      </c>
      <c r="BF278" s="147">
        <f t="shared" si="282"/>
        <v>0.68181818181818177</v>
      </c>
      <c r="BG278" s="173">
        <f t="shared" si="283"/>
        <v>79892.666666666672</v>
      </c>
      <c r="BH278" s="618"/>
      <c r="BI278" s="254" t="s">
        <v>140</v>
      </c>
      <c r="BJ278" s="137">
        <f t="shared" si="284"/>
        <v>566</v>
      </c>
      <c r="BK278" s="146">
        <f t="shared" si="268"/>
        <v>363</v>
      </c>
      <c r="BL278" s="146">
        <f t="shared" si="269"/>
        <v>33917000</v>
      </c>
      <c r="BM278" s="147">
        <f t="shared" si="294"/>
        <v>3.8018433179723504E-2</v>
      </c>
      <c r="BN278" s="147">
        <f t="shared" si="285"/>
        <v>0.64134275618374559</v>
      </c>
      <c r="BO278" s="146">
        <f t="shared" si="286"/>
        <v>93435.261707988975</v>
      </c>
      <c r="BP278" s="204"/>
    </row>
    <row r="279" spans="2:68" s="82" customFormat="1">
      <c r="B279" s="614"/>
      <c r="C279" s="645"/>
      <c r="D279" s="618"/>
      <c r="E279" s="254" t="s">
        <v>141</v>
      </c>
      <c r="F279" s="137">
        <v>3</v>
      </c>
      <c r="G279" s="146">
        <v>3</v>
      </c>
      <c r="H279" s="146">
        <v>183850</v>
      </c>
      <c r="I279" s="147">
        <f t="shared" si="287"/>
        <v>0.23076923076923078</v>
      </c>
      <c r="J279" s="147">
        <f t="shared" si="270"/>
        <v>1</v>
      </c>
      <c r="K279" s="173">
        <f t="shared" si="271"/>
        <v>61283.333333333336</v>
      </c>
      <c r="L279" s="618"/>
      <c r="M279" s="254" t="s">
        <v>141</v>
      </c>
      <c r="N279" s="137">
        <v>27</v>
      </c>
      <c r="O279" s="146">
        <v>15</v>
      </c>
      <c r="P279" s="146">
        <v>1523890</v>
      </c>
      <c r="Q279" s="147">
        <f t="shared" si="288"/>
        <v>0.23809523809523808</v>
      </c>
      <c r="R279" s="147">
        <f t="shared" si="272"/>
        <v>0.55555555555555558</v>
      </c>
      <c r="S279" s="141">
        <f t="shared" si="273"/>
        <v>101592.66666666667</v>
      </c>
      <c r="T279" s="618"/>
      <c r="U279" s="254" t="s">
        <v>141</v>
      </c>
      <c r="V279" s="137">
        <v>1081</v>
      </c>
      <c r="W279" s="146">
        <v>729</v>
      </c>
      <c r="X279" s="146">
        <v>53866750</v>
      </c>
      <c r="Y279" s="147">
        <f t="shared" si="289"/>
        <v>0.24195154331231331</v>
      </c>
      <c r="Z279" s="147">
        <f t="shared" si="274"/>
        <v>0.67437557816836258</v>
      </c>
      <c r="AA279" s="146">
        <f t="shared" si="275"/>
        <v>73891.289437585729</v>
      </c>
      <c r="AB279" s="618"/>
      <c r="AC279" s="254" t="s">
        <v>141</v>
      </c>
      <c r="AD279" s="137">
        <v>1035</v>
      </c>
      <c r="AE279" s="146">
        <v>669</v>
      </c>
      <c r="AF279" s="146">
        <v>51943040</v>
      </c>
      <c r="AG279" s="147">
        <f t="shared" si="290"/>
        <v>0.24108108108108109</v>
      </c>
      <c r="AH279" s="147">
        <f t="shared" si="276"/>
        <v>0.6463768115942029</v>
      </c>
      <c r="AI279" s="141">
        <f t="shared" si="277"/>
        <v>77642.810164424518</v>
      </c>
      <c r="AJ279" s="618"/>
      <c r="AK279" s="254" t="s">
        <v>141</v>
      </c>
      <c r="AL279" s="137">
        <v>721</v>
      </c>
      <c r="AM279" s="146">
        <v>475</v>
      </c>
      <c r="AN279" s="146">
        <v>40487790</v>
      </c>
      <c r="AO279" s="147">
        <f t="shared" si="291"/>
        <v>0.23514851485148514</v>
      </c>
      <c r="AP279" s="147">
        <f t="shared" si="278"/>
        <v>0.6588072122052705</v>
      </c>
      <c r="AQ279" s="141">
        <f t="shared" si="279"/>
        <v>85237.452631578941</v>
      </c>
      <c r="AR279" s="618"/>
      <c r="AS279" s="254" t="s">
        <v>141</v>
      </c>
      <c r="AT279" s="137">
        <v>341</v>
      </c>
      <c r="AU279" s="146">
        <v>202</v>
      </c>
      <c r="AV279" s="146">
        <v>17214120</v>
      </c>
      <c r="AW279" s="147">
        <f t="shared" si="292"/>
        <v>0.16749585406301823</v>
      </c>
      <c r="AX279" s="147">
        <f t="shared" si="280"/>
        <v>0.59237536656891498</v>
      </c>
      <c r="AY279" s="146">
        <f t="shared" si="281"/>
        <v>85218.415841584152</v>
      </c>
      <c r="AZ279" s="618"/>
      <c r="BA279" s="254" t="s">
        <v>141</v>
      </c>
      <c r="BB279" s="137">
        <v>73</v>
      </c>
      <c r="BC279" s="146">
        <v>39</v>
      </c>
      <c r="BD279" s="146">
        <v>2843320</v>
      </c>
      <c r="BE279" s="147">
        <f t="shared" si="293"/>
        <v>8.5152838427947602E-2</v>
      </c>
      <c r="BF279" s="147">
        <f t="shared" si="282"/>
        <v>0.53424657534246578</v>
      </c>
      <c r="BG279" s="173">
        <f t="shared" si="283"/>
        <v>72905.641025641031</v>
      </c>
      <c r="BH279" s="618"/>
      <c r="BI279" s="254" t="s">
        <v>141</v>
      </c>
      <c r="BJ279" s="137">
        <f t="shared" si="284"/>
        <v>3281</v>
      </c>
      <c r="BK279" s="146">
        <f t="shared" si="268"/>
        <v>2132</v>
      </c>
      <c r="BL279" s="146">
        <f t="shared" si="269"/>
        <v>168062760</v>
      </c>
      <c r="BM279" s="147">
        <f t="shared" si="294"/>
        <v>0.22329283619606199</v>
      </c>
      <c r="BN279" s="147">
        <f t="shared" si="285"/>
        <v>0.64980188966778418</v>
      </c>
      <c r="BO279" s="146">
        <f t="shared" si="286"/>
        <v>78828.686679174483</v>
      </c>
      <c r="BP279" s="204"/>
    </row>
    <row r="280" spans="2:68" s="82" customFormat="1">
      <c r="B280" s="614"/>
      <c r="C280" s="645"/>
      <c r="D280" s="618"/>
      <c r="E280" s="254" t="s">
        <v>142</v>
      </c>
      <c r="F280" s="137">
        <v>1</v>
      </c>
      <c r="G280" s="146">
        <v>0</v>
      </c>
      <c r="H280" s="146">
        <v>0</v>
      </c>
      <c r="I280" s="147">
        <f t="shared" si="287"/>
        <v>0</v>
      </c>
      <c r="J280" s="147">
        <f t="shared" si="270"/>
        <v>0</v>
      </c>
      <c r="K280" s="173" t="str">
        <f t="shared" si="271"/>
        <v>-</v>
      </c>
      <c r="L280" s="618"/>
      <c r="M280" s="254" t="s">
        <v>142</v>
      </c>
      <c r="N280" s="137">
        <v>9</v>
      </c>
      <c r="O280" s="146">
        <v>7</v>
      </c>
      <c r="P280" s="146">
        <v>711160</v>
      </c>
      <c r="Q280" s="147">
        <f t="shared" si="288"/>
        <v>0.1111111111111111</v>
      </c>
      <c r="R280" s="147">
        <f t="shared" si="272"/>
        <v>0.77777777777777779</v>
      </c>
      <c r="S280" s="141">
        <f t="shared" si="273"/>
        <v>101594.28571428571</v>
      </c>
      <c r="T280" s="618"/>
      <c r="U280" s="254" t="s">
        <v>142</v>
      </c>
      <c r="V280" s="137">
        <v>203</v>
      </c>
      <c r="W280" s="146">
        <v>123</v>
      </c>
      <c r="X280" s="146">
        <v>12759960</v>
      </c>
      <c r="Y280" s="147">
        <f t="shared" si="289"/>
        <v>4.0823099900431467E-2</v>
      </c>
      <c r="Z280" s="147">
        <f t="shared" si="274"/>
        <v>0.60591133004926112</v>
      </c>
      <c r="AA280" s="146">
        <f t="shared" si="275"/>
        <v>103739.51219512195</v>
      </c>
      <c r="AB280" s="618"/>
      <c r="AC280" s="254" t="s">
        <v>142</v>
      </c>
      <c r="AD280" s="137">
        <v>257</v>
      </c>
      <c r="AE280" s="146">
        <v>149</v>
      </c>
      <c r="AF280" s="146">
        <v>11809380</v>
      </c>
      <c r="AG280" s="147">
        <f t="shared" si="290"/>
        <v>5.3693693693693693E-2</v>
      </c>
      <c r="AH280" s="147">
        <f t="shared" si="276"/>
        <v>0.57976653696498059</v>
      </c>
      <c r="AI280" s="141">
        <f t="shared" si="277"/>
        <v>79257.583892617447</v>
      </c>
      <c r="AJ280" s="618"/>
      <c r="AK280" s="254" t="s">
        <v>142</v>
      </c>
      <c r="AL280" s="137">
        <v>232</v>
      </c>
      <c r="AM280" s="146">
        <v>137</v>
      </c>
      <c r="AN280" s="146">
        <v>11334370</v>
      </c>
      <c r="AO280" s="147">
        <f t="shared" si="291"/>
        <v>6.7821782178217827E-2</v>
      </c>
      <c r="AP280" s="147">
        <f t="shared" si="278"/>
        <v>0.59051724137931039</v>
      </c>
      <c r="AQ280" s="141">
        <f t="shared" si="279"/>
        <v>82732.62773722627</v>
      </c>
      <c r="AR280" s="618"/>
      <c r="AS280" s="254" t="s">
        <v>142</v>
      </c>
      <c r="AT280" s="137">
        <v>169</v>
      </c>
      <c r="AU280" s="146">
        <v>91</v>
      </c>
      <c r="AV280" s="146">
        <v>7510550</v>
      </c>
      <c r="AW280" s="147">
        <f t="shared" si="292"/>
        <v>7.545605306799337E-2</v>
      </c>
      <c r="AX280" s="147">
        <f t="shared" si="280"/>
        <v>0.53846153846153844</v>
      </c>
      <c r="AY280" s="146">
        <f t="shared" si="281"/>
        <v>82533.516483516491</v>
      </c>
      <c r="AZ280" s="618"/>
      <c r="BA280" s="254" t="s">
        <v>142</v>
      </c>
      <c r="BB280" s="137">
        <v>76</v>
      </c>
      <c r="BC280" s="146">
        <v>44</v>
      </c>
      <c r="BD280" s="146">
        <v>3223970</v>
      </c>
      <c r="BE280" s="147">
        <f t="shared" si="293"/>
        <v>9.606986899563319E-2</v>
      </c>
      <c r="BF280" s="147">
        <f t="shared" si="282"/>
        <v>0.57894736842105265</v>
      </c>
      <c r="BG280" s="173">
        <f t="shared" si="283"/>
        <v>73272.045454545456</v>
      </c>
      <c r="BH280" s="618"/>
      <c r="BI280" s="254" t="s">
        <v>142</v>
      </c>
      <c r="BJ280" s="137">
        <f t="shared" si="284"/>
        <v>947</v>
      </c>
      <c r="BK280" s="146">
        <f t="shared" si="268"/>
        <v>551</v>
      </c>
      <c r="BL280" s="146">
        <f t="shared" si="269"/>
        <v>47349390</v>
      </c>
      <c r="BM280" s="147">
        <f t="shared" si="294"/>
        <v>5.7708420611646417E-2</v>
      </c>
      <c r="BN280" s="147">
        <f t="shared" si="285"/>
        <v>0.58183738120380146</v>
      </c>
      <c r="BO280" s="146">
        <f t="shared" si="286"/>
        <v>85933.557168784027</v>
      </c>
      <c r="BP280" s="204"/>
    </row>
    <row r="281" spans="2:68" s="82" customFormat="1">
      <c r="B281" s="614"/>
      <c r="C281" s="645"/>
      <c r="D281" s="618"/>
      <c r="E281" s="251" t="s">
        <v>135</v>
      </c>
      <c r="F281" s="137">
        <v>1</v>
      </c>
      <c r="G281" s="146">
        <v>0</v>
      </c>
      <c r="H281" s="146">
        <v>0</v>
      </c>
      <c r="I281" s="147">
        <f t="shared" si="287"/>
        <v>0</v>
      </c>
      <c r="J281" s="147">
        <f t="shared" si="270"/>
        <v>0</v>
      </c>
      <c r="K281" s="173" t="str">
        <f t="shared" si="271"/>
        <v>-</v>
      </c>
      <c r="L281" s="618"/>
      <c r="M281" s="255" t="s">
        <v>135</v>
      </c>
      <c r="N281" s="137">
        <v>8</v>
      </c>
      <c r="O281" s="146">
        <v>3</v>
      </c>
      <c r="P281" s="146">
        <v>156480</v>
      </c>
      <c r="Q281" s="147">
        <f t="shared" si="288"/>
        <v>4.7619047619047616E-2</v>
      </c>
      <c r="R281" s="147">
        <f t="shared" si="272"/>
        <v>0.375</v>
      </c>
      <c r="S281" s="141">
        <f t="shared" si="273"/>
        <v>52160</v>
      </c>
      <c r="T281" s="618"/>
      <c r="U281" s="255" t="s">
        <v>135</v>
      </c>
      <c r="V281" s="137">
        <v>263</v>
      </c>
      <c r="W281" s="146">
        <v>155</v>
      </c>
      <c r="X281" s="146">
        <v>9097240</v>
      </c>
      <c r="Y281" s="147">
        <f t="shared" si="289"/>
        <v>5.1443743776966477E-2</v>
      </c>
      <c r="Z281" s="147">
        <f t="shared" si="274"/>
        <v>0.58935361216730042</v>
      </c>
      <c r="AA281" s="146">
        <f t="shared" si="275"/>
        <v>58691.870967741932</v>
      </c>
      <c r="AB281" s="618"/>
      <c r="AC281" s="255" t="s">
        <v>135</v>
      </c>
      <c r="AD281" s="137">
        <v>178</v>
      </c>
      <c r="AE281" s="146">
        <v>103</v>
      </c>
      <c r="AF281" s="146">
        <v>7451420</v>
      </c>
      <c r="AG281" s="147">
        <f t="shared" si="290"/>
        <v>3.711711711711712E-2</v>
      </c>
      <c r="AH281" s="147">
        <f t="shared" si="276"/>
        <v>0.5786516853932584</v>
      </c>
      <c r="AI281" s="141">
        <f t="shared" si="277"/>
        <v>72343.883495145637</v>
      </c>
      <c r="AJ281" s="618"/>
      <c r="AK281" s="255" t="s">
        <v>135</v>
      </c>
      <c r="AL281" s="137">
        <v>108</v>
      </c>
      <c r="AM281" s="146">
        <v>52</v>
      </c>
      <c r="AN281" s="146">
        <v>6431420</v>
      </c>
      <c r="AO281" s="147">
        <f t="shared" si="291"/>
        <v>2.5742574257425741E-2</v>
      </c>
      <c r="AP281" s="147">
        <f t="shared" si="278"/>
        <v>0.48148148148148145</v>
      </c>
      <c r="AQ281" s="141">
        <f t="shared" si="279"/>
        <v>123681.15384615384</v>
      </c>
      <c r="AR281" s="618"/>
      <c r="AS281" s="255" t="s">
        <v>135</v>
      </c>
      <c r="AT281" s="137">
        <v>48</v>
      </c>
      <c r="AU281" s="146">
        <v>19</v>
      </c>
      <c r="AV281" s="146">
        <v>2364590</v>
      </c>
      <c r="AW281" s="147">
        <f t="shared" si="292"/>
        <v>1.5754560530679935E-2</v>
      </c>
      <c r="AX281" s="147">
        <f t="shared" si="280"/>
        <v>0.39583333333333331</v>
      </c>
      <c r="AY281" s="146">
        <f t="shared" si="281"/>
        <v>124452.10526315789</v>
      </c>
      <c r="AZ281" s="618"/>
      <c r="BA281" s="255" t="s">
        <v>135</v>
      </c>
      <c r="BB281" s="137">
        <v>37</v>
      </c>
      <c r="BC281" s="146">
        <v>16</v>
      </c>
      <c r="BD281" s="146">
        <v>2518840</v>
      </c>
      <c r="BE281" s="147">
        <f t="shared" si="293"/>
        <v>3.4934497816593885E-2</v>
      </c>
      <c r="BF281" s="147">
        <f t="shared" si="282"/>
        <v>0.43243243243243246</v>
      </c>
      <c r="BG281" s="173">
        <f t="shared" si="283"/>
        <v>157427.5</v>
      </c>
      <c r="BH281" s="618"/>
      <c r="BI281" s="255" t="s">
        <v>135</v>
      </c>
      <c r="BJ281" s="137">
        <f t="shared" si="284"/>
        <v>643</v>
      </c>
      <c r="BK281" s="146">
        <f t="shared" si="268"/>
        <v>348</v>
      </c>
      <c r="BL281" s="146">
        <f t="shared" si="269"/>
        <v>28019990</v>
      </c>
      <c r="BM281" s="147">
        <f t="shared" si="294"/>
        <v>3.6447423544197735E-2</v>
      </c>
      <c r="BN281" s="147">
        <f t="shared" si="285"/>
        <v>0.54121306376360812</v>
      </c>
      <c r="BO281" s="146">
        <f t="shared" si="286"/>
        <v>80517.212643678155</v>
      </c>
      <c r="BP281" s="204"/>
    </row>
    <row r="282" spans="2:68" s="82" customFormat="1">
      <c r="B282" s="614">
        <v>26</v>
      </c>
      <c r="C282" s="646" t="s">
        <v>36</v>
      </c>
      <c r="D282" s="612">
        <f>BS33</f>
        <v>404</v>
      </c>
      <c r="E282" s="252" t="s">
        <v>115</v>
      </c>
      <c r="F282" s="136">
        <v>203</v>
      </c>
      <c r="G282" s="144">
        <v>118</v>
      </c>
      <c r="H282" s="144">
        <v>9420790</v>
      </c>
      <c r="I282" s="145">
        <f>IFERROR(G282/$D$282,"-")</f>
        <v>0.29207920792079206</v>
      </c>
      <c r="J282" s="145">
        <f t="shared" si="270"/>
        <v>0.58128078817733986</v>
      </c>
      <c r="K282" s="172">
        <f t="shared" si="271"/>
        <v>79837.203389830509</v>
      </c>
      <c r="L282" s="612">
        <f>BT33</f>
        <v>1180</v>
      </c>
      <c r="M282" s="252" t="s">
        <v>115</v>
      </c>
      <c r="N282" s="136">
        <v>606</v>
      </c>
      <c r="O282" s="144">
        <v>357</v>
      </c>
      <c r="P282" s="144">
        <v>32234720</v>
      </c>
      <c r="Q282" s="145">
        <f>IFERROR(O282/$L$282,"-")</f>
        <v>0.30254237288135594</v>
      </c>
      <c r="R282" s="145">
        <f t="shared" si="272"/>
        <v>0.58910891089108908</v>
      </c>
      <c r="S282" s="140">
        <f t="shared" si="273"/>
        <v>90293.333333333328</v>
      </c>
      <c r="T282" s="612">
        <f>BU33</f>
        <v>47393</v>
      </c>
      <c r="U282" s="252" t="s">
        <v>115</v>
      </c>
      <c r="V282" s="136">
        <v>22585</v>
      </c>
      <c r="W282" s="144">
        <v>13820</v>
      </c>
      <c r="X282" s="144">
        <v>1025800910</v>
      </c>
      <c r="Y282" s="145">
        <f>IFERROR(W282/$T$282,"-")</f>
        <v>0.2916042453526892</v>
      </c>
      <c r="Z282" s="145">
        <f t="shared" si="274"/>
        <v>0.61191056010626521</v>
      </c>
      <c r="AA282" s="144">
        <f t="shared" si="275"/>
        <v>74225.82561505065</v>
      </c>
      <c r="AB282" s="612">
        <f>BV33</f>
        <v>41020</v>
      </c>
      <c r="AC282" s="252" t="s">
        <v>115</v>
      </c>
      <c r="AD282" s="136">
        <v>21178</v>
      </c>
      <c r="AE282" s="144">
        <v>13155</v>
      </c>
      <c r="AF282" s="144">
        <v>1082948820</v>
      </c>
      <c r="AG282" s="145">
        <f>IFERROR(AE282/$AB$282,"-")</f>
        <v>0.32069722086786934</v>
      </c>
      <c r="AH282" s="145">
        <f t="shared" si="276"/>
        <v>0.62116347152705642</v>
      </c>
      <c r="AI282" s="140">
        <f t="shared" si="277"/>
        <v>82322.221208665913</v>
      </c>
      <c r="AJ282" s="612">
        <f>BW33</f>
        <v>25574</v>
      </c>
      <c r="AK282" s="252" t="s">
        <v>115</v>
      </c>
      <c r="AL282" s="136">
        <v>12881</v>
      </c>
      <c r="AM282" s="144">
        <v>7410</v>
      </c>
      <c r="AN282" s="144">
        <v>636553120</v>
      </c>
      <c r="AO282" s="145">
        <f>IFERROR(AM282/$AJ$282,"-")</f>
        <v>0.28974739970282321</v>
      </c>
      <c r="AP282" s="145">
        <f t="shared" si="278"/>
        <v>0.5752658955050074</v>
      </c>
      <c r="AQ282" s="140">
        <f t="shared" si="279"/>
        <v>85904.604588394068</v>
      </c>
      <c r="AR282" s="612">
        <f>BX33</f>
        <v>12169</v>
      </c>
      <c r="AS282" s="252" t="s">
        <v>115</v>
      </c>
      <c r="AT282" s="136">
        <v>5206</v>
      </c>
      <c r="AU282" s="144">
        <v>2731</v>
      </c>
      <c r="AV282" s="144">
        <v>261479840</v>
      </c>
      <c r="AW282" s="145">
        <f>IFERROR(AU282/$AR$282,"-")</f>
        <v>0.22442271345221465</v>
      </c>
      <c r="AX282" s="145">
        <f t="shared" si="280"/>
        <v>0.52458701498271221</v>
      </c>
      <c r="AY282" s="144">
        <f t="shared" si="281"/>
        <v>95745.089710728673</v>
      </c>
      <c r="AZ282" s="612">
        <f>BY33</f>
        <v>4851</v>
      </c>
      <c r="BA282" s="252" t="s">
        <v>115</v>
      </c>
      <c r="BB282" s="136">
        <v>1591</v>
      </c>
      <c r="BC282" s="144">
        <v>789</v>
      </c>
      <c r="BD282" s="144">
        <v>85281670</v>
      </c>
      <c r="BE282" s="145">
        <f>IFERROR(BC282/$AZ$282,"-")</f>
        <v>0.16264687693259122</v>
      </c>
      <c r="BF282" s="145">
        <f t="shared" si="282"/>
        <v>0.49591451917033313</v>
      </c>
      <c r="BG282" s="172">
        <f t="shared" si="283"/>
        <v>108088.30164765526</v>
      </c>
      <c r="BH282" s="612">
        <f>BZ33</f>
        <v>132591</v>
      </c>
      <c r="BI282" s="252" t="s">
        <v>115</v>
      </c>
      <c r="BJ282" s="136">
        <f t="shared" si="284"/>
        <v>64250</v>
      </c>
      <c r="BK282" s="144">
        <f t="shared" si="268"/>
        <v>38380</v>
      </c>
      <c r="BL282" s="144">
        <f t="shared" si="269"/>
        <v>3133719870</v>
      </c>
      <c r="BM282" s="145">
        <f>IFERROR(BK282/$BH$282,"-")</f>
        <v>0.28946157733179478</v>
      </c>
      <c r="BN282" s="145">
        <f t="shared" si="285"/>
        <v>0.59735408560311287</v>
      </c>
      <c r="BO282" s="144">
        <f t="shared" si="286"/>
        <v>81649.814226159462</v>
      </c>
      <c r="BP282" s="204"/>
    </row>
    <row r="283" spans="2:68" s="82" customFormat="1">
      <c r="B283" s="614"/>
      <c r="C283" s="647"/>
      <c r="D283" s="604"/>
      <c r="E283" s="253" t="s">
        <v>154</v>
      </c>
      <c r="F283" s="137">
        <v>155</v>
      </c>
      <c r="G283" s="146">
        <v>92</v>
      </c>
      <c r="H283" s="146">
        <v>6978020</v>
      </c>
      <c r="I283" s="147">
        <f t="shared" ref="I283:I292" si="295">IFERROR(G283/$D$282,"-")</f>
        <v>0.22772277227722773</v>
      </c>
      <c r="J283" s="147">
        <f t="shared" si="270"/>
        <v>0.59354838709677415</v>
      </c>
      <c r="K283" s="173">
        <f t="shared" si="271"/>
        <v>75848.043478260865</v>
      </c>
      <c r="L283" s="604"/>
      <c r="M283" s="253" t="s">
        <v>154</v>
      </c>
      <c r="N283" s="137">
        <v>475</v>
      </c>
      <c r="O283" s="146">
        <v>293</v>
      </c>
      <c r="P283" s="146">
        <v>24369070</v>
      </c>
      <c r="Q283" s="147">
        <f t="shared" ref="Q283:Q292" si="296">IFERROR(O283/$L$282,"-")</f>
        <v>0.24830508474576271</v>
      </c>
      <c r="R283" s="147">
        <f t="shared" si="272"/>
        <v>0.61684210526315786</v>
      </c>
      <c r="S283" s="141">
        <f t="shared" si="273"/>
        <v>83170.887372013647</v>
      </c>
      <c r="T283" s="604"/>
      <c r="U283" s="253" t="s">
        <v>154</v>
      </c>
      <c r="V283" s="137">
        <v>21034</v>
      </c>
      <c r="W283" s="146">
        <v>13087</v>
      </c>
      <c r="X283" s="146">
        <v>932705200</v>
      </c>
      <c r="Y283" s="147">
        <f t="shared" ref="Y283:Y292" si="297">IFERROR(W283/$T$282,"-")</f>
        <v>0.27613782626126221</v>
      </c>
      <c r="Z283" s="147">
        <f t="shared" si="274"/>
        <v>0.62218313207188358</v>
      </c>
      <c r="AA283" s="146">
        <f t="shared" si="275"/>
        <v>71269.595782073811</v>
      </c>
      <c r="AB283" s="604"/>
      <c r="AC283" s="253" t="s">
        <v>154</v>
      </c>
      <c r="AD283" s="137">
        <v>18283</v>
      </c>
      <c r="AE283" s="146">
        <v>11656</v>
      </c>
      <c r="AF283" s="146">
        <v>923450940</v>
      </c>
      <c r="AG283" s="147">
        <f t="shared" ref="AG283:AG292" si="298">IFERROR(AE283/$AB$282,"-")</f>
        <v>0.28415407118478792</v>
      </c>
      <c r="AH283" s="147">
        <f t="shared" si="276"/>
        <v>0.63753213367609252</v>
      </c>
      <c r="AI283" s="141">
        <f t="shared" si="277"/>
        <v>79225.372340425529</v>
      </c>
      <c r="AJ283" s="604"/>
      <c r="AK283" s="253" t="s">
        <v>154</v>
      </c>
      <c r="AL283" s="137">
        <v>10250</v>
      </c>
      <c r="AM283" s="146">
        <v>5978</v>
      </c>
      <c r="AN283" s="146">
        <v>479699800</v>
      </c>
      <c r="AO283" s="147">
        <f t="shared" ref="AO283:AO292" si="299">IFERROR(AM283/$AJ$282,"-")</f>
        <v>0.23375303042152185</v>
      </c>
      <c r="AP283" s="147">
        <f t="shared" si="278"/>
        <v>0.58321951219512191</v>
      </c>
      <c r="AQ283" s="141">
        <f t="shared" si="279"/>
        <v>80244.195383071259</v>
      </c>
      <c r="AR283" s="604"/>
      <c r="AS283" s="253" t="s">
        <v>154</v>
      </c>
      <c r="AT283" s="137">
        <v>3684</v>
      </c>
      <c r="AU283" s="146">
        <v>1901</v>
      </c>
      <c r="AV283" s="146">
        <v>169727140</v>
      </c>
      <c r="AW283" s="147">
        <f t="shared" ref="AW283:AW292" si="300">IFERROR(AU283/$AR$282,"-")</f>
        <v>0.1562166159914537</v>
      </c>
      <c r="AX283" s="147">
        <f t="shared" si="280"/>
        <v>0.51601520086862107</v>
      </c>
      <c r="AY283" s="146">
        <f t="shared" si="281"/>
        <v>89283.082588111516</v>
      </c>
      <c r="AZ283" s="604"/>
      <c r="BA283" s="253" t="s">
        <v>154</v>
      </c>
      <c r="BB283" s="137">
        <v>884</v>
      </c>
      <c r="BC283" s="146">
        <v>413</v>
      </c>
      <c r="BD283" s="146">
        <v>38017560</v>
      </c>
      <c r="BE283" s="147">
        <f t="shared" ref="BE283:BE292" si="301">IFERROR(BC283/$AZ$282,"-")</f>
        <v>8.5137085137085136E-2</v>
      </c>
      <c r="BF283" s="147">
        <f t="shared" si="282"/>
        <v>0.46719457013574661</v>
      </c>
      <c r="BG283" s="173">
        <f t="shared" si="283"/>
        <v>92052.203389830509</v>
      </c>
      <c r="BH283" s="604"/>
      <c r="BI283" s="253" t="s">
        <v>154</v>
      </c>
      <c r="BJ283" s="137">
        <f t="shared" si="284"/>
        <v>54765</v>
      </c>
      <c r="BK283" s="146">
        <f t="shared" si="268"/>
        <v>33420</v>
      </c>
      <c r="BL283" s="146">
        <f t="shared" si="269"/>
        <v>2574947730</v>
      </c>
      <c r="BM283" s="147">
        <f t="shared" ref="BM283:BM292" si="302">IFERROR(BK283/$BH$282,"-")</f>
        <v>0.25205330678552845</v>
      </c>
      <c r="BN283" s="147">
        <f t="shared" si="285"/>
        <v>0.61024376883045739</v>
      </c>
      <c r="BO283" s="146">
        <f t="shared" si="286"/>
        <v>77048.106822262125</v>
      </c>
      <c r="BP283" s="204"/>
    </row>
    <row r="284" spans="2:68" s="82" customFormat="1">
      <c r="B284" s="614"/>
      <c r="C284" s="647"/>
      <c r="D284" s="604"/>
      <c r="E284" s="254" t="s">
        <v>114</v>
      </c>
      <c r="F284" s="137">
        <v>247</v>
      </c>
      <c r="G284" s="146">
        <v>146</v>
      </c>
      <c r="H284" s="146">
        <v>12227940</v>
      </c>
      <c r="I284" s="147">
        <f t="shared" si="295"/>
        <v>0.36138613861386137</v>
      </c>
      <c r="J284" s="147">
        <f t="shared" si="270"/>
        <v>0.59109311740890691</v>
      </c>
      <c r="K284" s="173">
        <f t="shared" si="271"/>
        <v>83753.013698630137</v>
      </c>
      <c r="L284" s="604"/>
      <c r="M284" s="254" t="s">
        <v>114</v>
      </c>
      <c r="N284" s="137">
        <v>745</v>
      </c>
      <c r="O284" s="146">
        <v>441</v>
      </c>
      <c r="P284" s="146">
        <v>40024210</v>
      </c>
      <c r="Q284" s="147">
        <f t="shared" si="296"/>
        <v>0.37372881355932203</v>
      </c>
      <c r="R284" s="147">
        <f t="shared" si="272"/>
        <v>0.59194630872483223</v>
      </c>
      <c r="S284" s="141">
        <f t="shared" si="273"/>
        <v>90757.845804988669</v>
      </c>
      <c r="T284" s="604"/>
      <c r="U284" s="254" t="s">
        <v>114</v>
      </c>
      <c r="V284" s="137">
        <v>28630</v>
      </c>
      <c r="W284" s="146">
        <v>17102</v>
      </c>
      <c r="X284" s="146">
        <v>1245479940</v>
      </c>
      <c r="Y284" s="147">
        <f t="shared" si="297"/>
        <v>0.3608549785833351</v>
      </c>
      <c r="Z284" s="147">
        <f t="shared" si="274"/>
        <v>0.59734544184421934</v>
      </c>
      <c r="AA284" s="146">
        <f t="shared" si="275"/>
        <v>72826.566483452232</v>
      </c>
      <c r="AB284" s="604"/>
      <c r="AC284" s="254" t="s">
        <v>114</v>
      </c>
      <c r="AD284" s="137">
        <v>27111</v>
      </c>
      <c r="AE284" s="146">
        <v>16728</v>
      </c>
      <c r="AF284" s="146">
        <v>1380334550</v>
      </c>
      <c r="AG284" s="147">
        <f t="shared" si="298"/>
        <v>0.40780107264748905</v>
      </c>
      <c r="AH284" s="147">
        <f t="shared" si="276"/>
        <v>0.61701892220869758</v>
      </c>
      <c r="AI284" s="141">
        <f t="shared" si="277"/>
        <v>82516.412601626012</v>
      </c>
      <c r="AJ284" s="604"/>
      <c r="AK284" s="254" t="s">
        <v>114</v>
      </c>
      <c r="AL284" s="137">
        <v>17434</v>
      </c>
      <c r="AM284" s="146">
        <v>9852</v>
      </c>
      <c r="AN284" s="146">
        <v>862695610</v>
      </c>
      <c r="AO284" s="147">
        <f t="shared" si="299"/>
        <v>0.38523500430124347</v>
      </c>
      <c r="AP284" s="147">
        <f t="shared" si="278"/>
        <v>0.56510267293793737</v>
      </c>
      <c r="AQ284" s="141">
        <f t="shared" si="279"/>
        <v>87565.530856678844</v>
      </c>
      <c r="AR284" s="604"/>
      <c r="AS284" s="254" t="s">
        <v>114</v>
      </c>
      <c r="AT284" s="137">
        <v>7783</v>
      </c>
      <c r="AU284" s="146">
        <v>4035</v>
      </c>
      <c r="AV284" s="146">
        <v>395855180</v>
      </c>
      <c r="AW284" s="147">
        <f t="shared" si="300"/>
        <v>0.33158024488454269</v>
      </c>
      <c r="AX284" s="147">
        <f t="shared" si="280"/>
        <v>0.51843762045483743</v>
      </c>
      <c r="AY284" s="146">
        <f t="shared" si="281"/>
        <v>98105.372986369272</v>
      </c>
      <c r="AZ284" s="604"/>
      <c r="BA284" s="254" t="s">
        <v>114</v>
      </c>
      <c r="BB284" s="137">
        <v>2688</v>
      </c>
      <c r="BC284" s="146">
        <v>1308</v>
      </c>
      <c r="BD284" s="146">
        <v>143245950</v>
      </c>
      <c r="BE284" s="147">
        <f t="shared" si="301"/>
        <v>0.2696351267779839</v>
      </c>
      <c r="BF284" s="147">
        <f t="shared" si="282"/>
        <v>0.48660714285714285</v>
      </c>
      <c r="BG284" s="173">
        <f t="shared" si="283"/>
        <v>109515.25229357799</v>
      </c>
      <c r="BH284" s="604"/>
      <c r="BI284" s="254" t="s">
        <v>114</v>
      </c>
      <c r="BJ284" s="137">
        <f t="shared" si="284"/>
        <v>84638</v>
      </c>
      <c r="BK284" s="146">
        <f t="shared" si="268"/>
        <v>49612</v>
      </c>
      <c r="BL284" s="146">
        <f t="shared" si="269"/>
        <v>4079863380</v>
      </c>
      <c r="BM284" s="147">
        <f t="shared" si="302"/>
        <v>0.37417320934301723</v>
      </c>
      <c r="BN284" s="147">
        <f t="shared" si="285"/>
        <v>0.5861669699189489</v>
      </c>
      <c r="BO284" s="146">
        <f t="shared" si="286"/>
        <v>82235.414415867126</v>
      </c>
      <c r="BP284" s="204"/>
    </row>
    <row r="285" spans="2:68" s="82" customFormat="1">
      <c r="B285" s="614"/>
      <c r="C285" s="647"/>
      <c r="D285" s="604"/>
      <c r="E285" s="254" t="s">
        <v>123</v>
      </c>
      <c r="F285" s="137">
        <v>93</v>
      </c>
      <c r="G285" s="146">
        <v>54</v>
      </c>
      <c r="H285" s="146">
        <v>4092720</v>
      </c>
      <c r="I285" s="147">
        <f t="shared" si="295"/>
        <v>0.13366336633663367</v>
      </c>
      <c r="J285" s="147">
        <f t="shared" si="270"/>
        <v>0.58064516129032262</v>
      </c>
      <c r="K285" s="173">
        <f t="shared" si="271"/>
        <v>75791.111111111109</v>
      </c>
      <c r="L285" s="604"/>
      <c r="M285" s="254" t="s">
        <v>123</v>
      </c>
      <c r="N285" s="137">
        <v>334</v>
      </c>
      <c r="O285" s="146">
        <v>211</v>
      </c>
      <c r="P285" s="146">
        <v>16441000</v>
      </c>
      <c r="Q285" s="147">
        <f t="shared" si="296"/>
        <v>0.17881355932203391</v>
      </c>
      <c r="R285" s="147">
        <f t="shared" si="272"/>
        <v>0.63173652694610782</v>
      </c>
      <c r="S285" s="141">
        <f t="shared" si="273"/>
        <v>77919.431279620854</v>
      </c>
      <c r="T285" s="604"/>
      <c r="U285" s="254" t="s">
        <v>123</v>
      </c>
      <c r="V285" s="137">
        <v>9699</v>
      </c>
      <c r="W285" s="146">
        <v>6018</v>
      </c>
      <c r="X285" s="146">
        <v>442986410</v>
      </c>
      <c r="Y285" s="147">
        <f t="shared" si="297"/>
        <v>0.12698077775198868</v>
      </c>
      <c r="Z285" s="147">
        <f t="shared" si="274"/>
        <v>0.62047633776678013</v>
      </c>
      <c r="AA285" s="146">
        <f t="shared" si="275"/>
        <v>73610.237620471918</v>
      </c>
      <c r="AB285" s="604"/>
      <c r="AC285" s="254" t="s">
        <v>123</v>
      </c>
      <c r="AD285" s="137">
        <v>10272</v>
      </c>
      <c r="AE285" s="146">
        <v>6494</v>
      </c>
      <c r="AF285" s="146">
        <v>535804000</v>
      </c>
      <c r="AG285" s="147">
        <f t="shared" si="298"/>
        <v>0.15831301803998049</v>
      </c>
      <c r="AH285" s="147">
        <f t="shared" si="276"/>
        <v>0.63220404984423673</v>
      </c>
      <c r="AI285" s="141">
        <f t="shared" si="277"/>
        <v>82507.545426547586</v>
      </c>
      <c r="AJ285" s="604"/>
      <c r="AK285" s="254" t="s">
        <v>123</v>
      </c>
      <c r="AL285" s="137">
        <v>6987</v>
      </c>
      <c r="AM285" s="146">
        <v>4024</v>
      </c>
      <c r="AN285" s="146">
        <v>343409040</v>
      </c>
      <c r="AO285" s="147">
        <f t="shared" si="299"/>
        <v>0.15734730585751153</v>
      </c>
      <c r="AP285" s="147">
        <f t="shared" si="278"/>
        <v>0.57592672105338483</v>
      </c>
      <c r="AQ285" s="141">
        <f t="shared" si="279"/>
        <v>85340.218687872766</v>
      </c>
      <c r="AR285" s="604"/>
      <c r="AS285" s="254" t="s">
        <v>123</v>
      </c>
      <c r="AT285" s="137">
        <v>3184</v>
      </c>
      <c r="AU285" s="146">
        <v>1723</v>
      </c>
      <c r="AV285" s="146">
        <v>168569120</v>
      </c>
      <c r="AW285" s="147">
        <f t="shared" si="300"/>
        <v>0.14158928424685677</v>
      </c>
      <c r="AX285" s="147">
        <f t="shared" si="280"/>
        <v>0.54114321608040206</v>
      </c>
      <c r="AY285" s="146">
        <f t="shared" si="281"/>
        <v>97834.660475914105</v>
      </c>
      <c r="AZ285" s="604"/>
      <c r="BA285" s="254" t="s">
        <v>123</v>
      </c>
      <c r="BB285" s="137">
        <v>1048</v>
      </c>
      <c r="BC285" s="146">
        <v>517</v>
      </c>
      <c r="BD285" s="146">
        <v>57087310</v>
      </c>
      <c r="BE285" s="147">
        <f t="shared" si="301"/>
        <v>0.10657596371882086</v>
      </c>
      <c r="BF285" s="147">
        <f t="shared" si="282"/>
        <v>0.49332061068702288</v>
      </c>
      <c r="BG285" s="173">
        <f t="shared" si="283"/>
        <v>110420.32882011606</v>
      </c>
      <c r="BH285" s="604"/>
      <c r="BI285" s="254" t="s">
        <v>123</v>
      </c>
      <c r="BJ285" s="137">
        <f t="shared" si="284"/>
        <v>31617</v>
      </c>
      <c r="BK285" s="146">
        <f t="shared" si="268"/>
        <v>19041</v>
      </c>
      <c r="BL285" s="146">
        <f t="shared" si="269"/>
        <v>1568389600</v>
      </c>
      <c r="BM285" s="147">
        <f t="shared" si="302"/>
        <v>0.1436070321515035</v>
      </c>
      <c r="BN285" s="147">
        <f t="shared" si="285"/>
        <v>0.60223930164152195</v>
      </c>
      <c r="BO285" s="146">
        <f t="shared" si="286"/>
        <v>82369.077254345888</v>
      </c>
      <c r="BP285" s="204"/>
    </row>
    <row r="286" spans="2:68" s="82" customFormat="1">
      <c r="B286" s="614"/>
      <c r="C286" s="647"/>
      <c r="D286" s="604"/>
      <c r="E286" s="254" t="s">
        <v>137</v>
      </c>
      <c r="F286" s="137">
        <v>110</v>
      </c>
      <c r="G286" s="146">
        <v>63</v>
      </c>
      <c r="H286" s="146">
        <v>5704900</v>
      </c>
      <c r="I286" s="147">
        <f t="shared" si="295"/>
        <v>0.15594059405940594</v>
      </c>
      <c r="J286" s="147">
        <f t="shared" si="270"/>
        <v>0.57272727272727275</v>
      </c>
      <c r="K286" s="173">
        <f t="shared" si="271"/>
        <v>90553.968253968254</v>
      </c>
      <c r="L286" s="604"/>
      <c r="M286" s="254" t="s">
        <v>137</v>
      </c>
      <c r="N286" s="137">
        <v>389</v>
      </c>
      <c r="O286" s="146">
        <v>217</v>
      </c>
      <c r="P286" s="146">
        <v>20547910</v>
      </c>
      <c r="Q286" s="147">
        <f t="shared" si="296"/>
        <v>0.18389830508474575</v>
      </c>
      <c r="R286" s="147">
        <f t="shared" si="272"/>
        <v>0.55784061696658094</v>
      </c>
      <c r="S286" s="141">
        <f t="shared" si="273"/>
        <v>94690.829493087556</v>
      </c>
      <c r="T286" s="604"/>
      <c r="U286" s="254" t="s">
        <v>137</v>
      </c>
      <c r="V286" s="137">
        <v>10080</v>
      </c>
      <c r="W286" s="146">
        <v>6251</v>
      </c>
      <c r="X286" s="146">
        <v>474809030</v>
      </c>
      <c r="Y286" s="147">
        <f t="shared" si="297"/>
        <v>0.13189711560779019</v>
      </c>
      <c r="Z286" s="147">
        <f t="shared" si="274"/>
        <v>0.62013888888888891</v>
      </c>
      <c r="AA286" s="146">
        <f t="shared" si="275"/>
        <v>75957.291633338667</v>
      </c>
      <c r="AB286" s="604"/>
      <c r="AC286" s="254" t="s">
        <v>137</v>
      </c>
      <c r="AD286" s="137">
        <v>10874</v>
      </c>
      <c r="AE286" s="146">
        <v>6881</v>
      </c>
      <c r="AF286" s="146">
        <v>586142600</v>
      </c>
      <c r="AG286" s="147">
        <f t="shared" si="298"/>
        <v>0.16774744027303753</v>
      </c>
      <c r="AH286" s="147">
        <f t="shared" si="276"/>
        <v>0.63279382012139052</v>
      </c>
      <c r="AI286" s="141">
        <f t="shared" si="277"/>
        <v>85182.764133120188</v>
      </c>
      <c r="AJ286" s="604"/>
      <c r="AK286" s="254" t="s">
        <v>137</v>
      </c>
      <c r="AL286" s="137">
        <v>7634</v>
      </c>
      <c r="AM286" s="146">
        <v>4411</v>
      </c>
      <c r="AN286" s="146">
        <v>404355470</v>
      </c>
      <c r="AO286" s="147">
        <f t="shared" si="299"/>
        <v>0.1724798623602096</v>
      </c>
      <c r="AP286" s="147">
        <f t="shared" si="278"/>
        <v>0.5778097982708934</v>
      </c>
      <c r="AQ286" s="141">
        <f t="shared" si="279"/>
        <v>91669.795964633871</v>
      </c>
      <c r="AR286" s="604"/>
      <c r="AS286" s="254" t="s">
        <v>137</v>
      </c>
      <c r="AT286" s="137">
        <v>3509</v>
      </c>
      <c r="AU286" s="146">
        <v>1847</v>
      </c>
      <c r="AV286" s="146">
        <v>186925780</v>
      </c>
      <c r="AW286" s="147">
        <f t="shared" si="300"/>
        <v>0.15177911085545237</v>
      </c>
      <c r="AX286" s="147">
        <f t="shared" si="280"/>
        <v>0.5263607865488743</v>
      </c>
      <c r="AY286" s="146">
        <f t="shared" si="281"/>
        <v>101205.0785056849</v>
      </c>
      <c r="AZ286" s="604"/>
      <c r="BA286" s="254" t="s">
        <v>137</v>
      </c>
      <c r="BB286" s="137">
        <v>1216</v>
      </c>
      <c r="BC286" s="146">
        <v>586</v>
      </c>
      <c r="BD286" s="146">
        <v>65231450</v>
      </c>
      <c r="BE286" s="147">
        <f t="shared" si="301"/>
        <v>0.12079983508554937</v>
      </c>
      <c r="BF286" s="147">
        <f t="shared" si="282"/>
        <v>0.48190789473684209</v>
      </c>
      <c r="BG286" s="173">
        <f t="shared" si="283"/>
        <v>111316.46757679181</v>
      </c>
      <c r="BH286" s="604"/>
      <c r="BI286" s="254" t="s">
        <v>137</v>
      </c>
      <c r="BJ286" s="137">
        <f t="shared" si="284"/>
        <v>33812</v>
      </c>
      <c r="BK286" s="146">
        <f t="shared" si="268"/>
        <v>20256</v>
      </c>
      <c r="BL286" s="146">
        <f t="shared" si="269"/>
        <v>1743717140</v>
      </c>
      <c r="BM286" s="147">
        <f t="shared" si="302"/>
        <v>0.15277055003733286</v>
      </c>
      <c r="BN286" s="147">
        <f t="shared" si="285"/>
        <v>0.59907725068023188</v>
      </c>
      <c r="BO286" s="146">
        <f t="shared" si="286"/>
        <v>86083.982030015803</v>
      </c>
      <c r="BP286" s="204"/>
    </row>
    <row r="287" spans="2:68" s="82" customFormat="1">
      <c r="B287" s="614"/>
      <c r="C287" s="647"/>
      <c r="D287" s="604"/>
      <c r="E287" s="254" t="s">
        <v>138</v>
      </c>
      <c r="F287" s="137">
        <v>63</v>
      </c>
      <c r="G287" s="146">
        <v>38</v>
      </c>
      <c r="H287" s="146">
        <v>3326260</v>
      </c>
      <c r="I287" s="147">
        <f t="shared" si="295"/>
        <v>9.405940594059406E-2</v>
      </c>
      <c r="J287" s="147">
        <f t="shared" si="270"/>
        <v>0.60317460317460314</v>
      </c>
      <c r="K287" s="173">
        <f t="shared" si="271"/>
        <v>87533.15789473684</v>
      </c>
      <c r="L287" s="604"/>
      <c r="M287" s="254" t="s">
        <v>138</v>
      </c>
      <c r="N287" s="137">
        <v>195</v>
      </c>
      <c r="O287" s="146">
        <v>106</v>
      </c>
      <c r="P287" s="146">
        <v>7945430</v>
      </c>
      <c r="Q287" s="147">
        <f t="shared" si="296"/>
        <v>8.9830508474576271E-2</v>
      </c>
      <c r="R287" s="147">
        <f t="shared" si="272"/>
        <v>0.54358974358974355</v>
      </c>
      <c r="S287" s="141">
        <f t="shared" si="273"/>
        <v>74956.886792452831</v>
      </c>
      <c r="T287" s="604"/>
      <c r="U287" s="254" t="s">
        <v>138</v>
      </c>
      <c r="V287" s="137">
        <v>5061</v>
      </c>
      <c r="W287" s="146">
        <v>3304</v>
      </c>
      <c r="X287" s="146">
        <v>244732650</v>
      </c>
      <c r="Y287" s="147">
        <f t="shared" si="297"/>
        <v>6.9714936805013394E-2</v>
      </c>
      <c r="Z287" s="147">
        <f t="shared" si="274"/>
        <v>0.65283540802213003</v>
      </c>
      <c r="AA287" s="146">
        <f t="shared" si="275"/>
        <v>74071.625302663437</v>
      </c>
      <c r="AB287" s="604"/>
      <c r="AC287" s="254" t="s">
        <v>138</v>
      </c>
      <c r="AD287" s="137">
        <v>5044</v>
      </c>
      <c r="AE287" s="146">
        <v>3318</v>
      </c>
      <c r="AF287" s="146">
        <v>264269900</v>
      </c>
      <c r="AG287" s="147">
        <f t="shared" si="298"/>
        <v>8.088737201365187E-2</v>
      </c>
      <c r="AH287" s="147">
        <f t="shared" si="276"/>
        <v>0.6578112609040444</v>
      </c>
      <c r="AI287" s="141">
        <f t="shared" si="277"/>
        <v>79647.347799879441</v>
      </c>
      <c r="AJ287" s="604"/>
      <c r="AK287" s="254" t="s">
        <v>138</v>
      </c>
      <c r="AL287" s="137">
        <v>2943</v>
      </c>
      <c r="AM287" s="146">
        <v>1785</v>
      </c>
      <c r="AN287" s="146">
        <v>145365420</v>
      </c>
      <c r="AO287" s="147">
        <f t="shared" si="299"/>
        <v>6.9797450535700314E-2</v>
      </c>
      <c r="AP287" s="147">
        <f t="shared" si="278"/>
        <v>0.60652395514780832</v>
      </c>
      <c r="AQ287" s="141">
        <f t="shared" si="279"/>
        <v>81437.210084033621</v>
      </c>
      <c r="AR287" s="604"/>
      <c r="AS287" s="254" t="s">
        <v>138</v>
      </c>
      <c r="AT287" s="137">
        <v>1141</v>
      </c>
      <c r="AU287" s="146">
        <v>610</v>
      </c>
      <c r="AV287" s="146">
        <v>53667850</v>
      </c>
      <c r="AW287" s="147">
        <f t="shared" si="300"/>
        <v>5.0127372832607445E-2</v>
      </c>
      <c r="AX287" s="147">
        <f t="shared" si="280"/>
        <v>0.53461875547765114</v>
      </c>
      <c r="AY287" s="146">
        <f t="shared" si="281"/>
        <v>87980.081967213118</v>
      </c>
      <c r="AZ287" s="604"/>
      <c r="BA287" s="254" t="s">
        <v>138</v>
      </c>
      <c r="BB287" s="137">
        <v>264</v>
      </c>
      <c r="BC287" s="146">
        <v>142</v>
      </c>
      <c r="BD287" s="146">
        <v>11690580</v>
      </c>
      <c r="BE287" s="147">
        <f t="shared" si="301"/>
        <v>2.9272314986600701E-2</v>
      </c>
      <c r="BF287" s="147">
        <f t="shared" si="282"/>
        <v>0.53787878787878785</v>
      </c>
      <c r="BG287" s="173">
        <f t="shared" si="283"/>
        <v>82328.028169014084</v>
      </c>
      <c r="BH287" s="604"/>
      <c r="BI287" s="254" t="s">
        <v>138</v>
      </c>
      <c r="BJ287" s="137">
        <f t="shared" si="284"/>
        <v>14711</v>
      </c>
      <c r="BK287" s="146">
        <f t="shared" si="268"/>
        <v>9303</v>
      </c>
      <c r="BL287" s="146">
        <f t="shared" si="269"/>
        <v>730998090</v>
      </c>
      <c r="BM287" s="147">
        <f t="shared" si="302"/>
        <v>7.0163133244337844E-2</v>
      </c>
      <c r="BN287" s="147">
        <f t="shared" si="285"/>
        <v>0.63238393039222351</v>
      </c>
      <c r="BO287" s="146">
        <f t="shared" si="286"/>
        <v>78576.597871654303</v>
      </c>
      <c r="BP287" s="204"/>
    </row>
    <row r="288" spans="2:68" s="82" customFormat="1">
      <c r="B288" s="614"/>
      <c r="C288" s="647"/>
      <c r="D288" s="604"/>
      <c r="E288" s="254" t="s">
        <v>139</v>
      </c>
      <c r="F288" s="137">
        <v>60</v>
      </c>
      <c r="G288" s="146">
        <v>36</v>
      </c>
      <c r="H288" s="146">
        <v>2895220</v>
      </c>
      <c r="I288" s="147">
        <f t="shared" si="295"/>
        <v>8.9108910891089105E-2</v>
      </c>
      <c r="J288" s="147">
        <f t="shared" si="270"/>
        <v>0.6</v>
      </c>
      <c r="K288" s="173">
        <f t="shared" si="271"/>
        <v>80422.777777777781</v>
      </c>
      <c r="L288" s="604"/>
      <c r="M288" s="254" t="s">
        <v>139</v>
      </c>
      <c r="N288" s="137">
        <v>212</v>
      </c>
      <c r="O288" s="146">
        <v>114</v>
      </c>
      <c r="P288" s="146">
        <v>10537830</v>
      </c>
      <c r="Q288" s="147">
        <f t="shared" si="296"/>
        <v>9.6610169491525427E-2</v>
      </c>
      <c r="R288" s="147">
        <f t="shared" si="272"/>
        <v>0.53773584905660377</v>
      </c>
      <c r="S288" s="141">
        <f t="shared" si="273"/>
        <v>92437.105263157893</v>
      </c>
      <c r="T288" s="604"/>
      <c r="U288" s="254" t="s">
        <v>139</v>
      </c>
      <c r="V288" s="137">
        <v>2964</v>
      </c>
      <c r="W288" s="146">
        <v>1681</v>
      </c>
      <c r="X288" s="146">
        <v>126459520</v>
      </c>
      <c r="Y288" s="147">
        <f t="shared" si="297"/>
        <v>3.5469373114172982E-2</v>
      </c>
      <c r="Z288" s="147">
        <f t="shared" si="274"/>
        <v>0.56713900134952766</v>
      </c>
      <c r="AA288" s="146">
        <f t="shared" si="275"/>
        <v>75228.744794765022</v>
      </c>
      <c r="AB288" s="604"/>
      <c r="AC288" s="254" t="s">
        <v>139</v>
      </c>
      <c r="AD288" s="137">
        <v>3563</v>
      </c>
      <c r="AE288" s="146">
        <v>2120</v>
      </c>
      <c r="AF288" s="146">
        <v>176446220</v>
      </c>
      <c r="AG288" s="147">
        <f t="shared" si="298"/>
        <v>5.1682106289614824E-2</v>
      </c>
      <c r="AH288" s="147">
        <f t="shared" si="276"/>
        <v>0.59500420993544767</v>
      </c>
      <c r="AI288" s="141">
        <f t="shared" si="277"/>
        <v>83229.34905660378</v>
      </c>
      <c r="AJ288" s="604"/>
      <c r="AK288" s="254" t="s">
        <v>139</v>
      </c>
      <c r="AL288" s="137">
        <v>2864</v>
      </c>
      <c r="AM288" s="146">
        <v>1597</v>
      </c>
      <c r="AN288" s="146">
        <v>140079510</v>
      </c>
      <c r="AO288" s="147">
        <f t="shared" si="299"/>
        <v>6.244623445687026E-2</v>
      </c>
      <c r="AP288" s="147">
        <f t="shared" si="278"/>
        <v>0.55761173184357538</v>
      </c>
      <c r="AQ288" s="141">
        <f t="shared" si="279"/>
        <v>87714.157795867257</v>
      </c>
      <c r="AR288" s="604"/>
      <c r="AS288" s="254" t="s">
        <v>139</v>
      </c>
      <c r="AT288" s="137">
        <v>1633</v>
      </c>
      <c r="AU288" s="146">
        <v>822</v>
      </c>
      <c r="AV288" s="146">
        <v>79824490</v>
      </c>
      <c r="AW288" s="147">
        <f t="shared" si="300"/>
        <v>6.7548689292464464E-2</v>
      </c>
      <c r="AX288" s="147">
        <f t="shared" si="280"/>
        <v>0.50336803429271282</v>
      </c>
      <c r="AY288" s="146">
        <f t="shared" si="281"/>
        <v>97110.085158150847</v>
      </c>
      <c r="AZ288" s="604"/>
      <c r="BA288" s="254" t="s">
        <v>139</v>
      </c>
      <c r="BB288" s="137">
        <v>642</v>
      </c>
      <c r="BC288" s="146">
        <v>295</v>
      </c>
      <c r="BD288" s="146">
        <v>31931110</v>
      </c>
      <c r="BE288" s="147">
        <f t="shared" si="301"/>
        <v>6.0812203669346525E-2</v>
      </c>
      <c r="BF288" s="147">
        <f t="shared" si="282"/>
        <v>0.45950155763239875</v>
      </c>
      <c r="BG288" s="173">
        <f t="shared" si="283"/>
        <v>108241.05084745762</v>
      </c>
      <c r="BH288" s="604"/>
      <c r="BI288" s="254" t="s">
        <v>139</v>
      </c>
      <c r="BJ288" s="137">
        <f t="shared" si="284"/>
        <v>11938</v>
      </c>
      <c r="BK288" s="146">
        <f t="shared" si="268"/>
        <v>6665</v>
      </c>
      <c r="BL288" s="146">
        <f t="shared" si="269"/>
        <v>568173900</v>
      </c>
      <c r="BM288" s="147">
        <f t="shared" si="302"/>
        <v>5.0267363546545395E-2</v>
      </c>
      <c r="BN288" s="147">
        <f t="shared" si="285"/>
        <v>0.55830122298542473</v>
      </c>
      <c r="BO288" s="146">
        <f t="shared" si="286"/>
        <v>85247.396849212309</v>
      </c>
      <c r="BP288" s="204"/>
    </row>
    <row r="289" spans="2:68" s="82" customFormat="1">
      <c r="B289" s="614"/>
      <c r="C289" s="647"/>
      <c r="D289" s="604"/>
      <c r="E289" s="254" t="s">
        <v>140</v>
      </c>
      <c r="F289" s="137">
        <v>78</v>
      </c>
      <c r="G289" s="146">
        <v>49</v>
      </c>
      <c r="H289" s="146">
        <v>2910180</v>
      </c>
      <c r="I289" s="147">
        <f t="shared" si="295"/>
        <v>0.12128712871287128</v>
      </c>
      <c r="J289" s="147">
        <f t="shared" si="270"/>
        <v>0.62820512820512819</v>
      </c>
      <c r="K289" s="173">
        <f t="shared" si="271"/>
        <v>59391.428571428572</v>
      </c>
      <c r="L289" s="604"/>
      <c r="M289" s="254" t="s">
        <v>140</v>
      </c>
      <c r="N289" s="137">
        <v>114</v>
      </c>
      <c r="O289" s="146">
        <v>67</v>
      </c>
      <c r="P289" s="146">
        <v>7878890</v>
      </c>
      <c r="Q289" s="147">
        <f t="shared" si="296"/>
        <v>5.6779661016949153E-2</v>
      </c>
      <c r="R289" s="147">
        <f t="shared" si="272"/>
        <v>0.58771929824561409</v>
      </c>
      <c r="S289" s="141">
        <f t="shared" si="273"/>
        <v>117595.37313432836</v>
      </c>
      <c r="T289" s="604"/>
      <c r="U289" s="254" t="s">
        <v>140</v>
      </c>
      <c r="V289" s="137">
        <v>2411</v>
      </c>
      <c r="W289" s="146">
        <v>1525</v>
      </c>
      <c r="X289" s="146">
        <v>125036330</v>
      </c>
      <c r="Y289" s="147">
        <f t="shared" si="297"/>
        <v>3.2177747768657818E-2</v>
      </c>
      <c r="Z289" s="147">
        <f t="shared" si="274"/>
        <v>0.63251762754043961</v>
      </c>
      <c r="AA289" s="146">
        <f t="shared" si="275"/>
        <v>81991.036065573775</v>
      </c>
      <c r="AB289" s="604"/>
      <c r="AC289" s="254" t="s">
        <v>140</v>
      </c>
      <c r="AD289" s="137">
        <v>2768</v>
      </c>
      <c r="AE289" s="146">
        <v>1801</v>
      </c>
      <c r="AF289" s="146">
        <v>162970900</v>
      </c>
      <c r="AG289" s="147">
        <f t="shared" si="298"/>
        <v>4.3905411994149199E-2</v>
      </c>
      <c r="AH289" s="147">
        <f t="shared" si="276"/>
        <v>0.65065028901734101</v>
      </c>
      <c r="AI289" s="141">
        <f t="shared" si="277"/>
        <v>90489.117157134926</v>
      </c>
      <c r="AJ289" s="604"/>
      <c r="AK289" s="254" t="s">
        <v>140</v>
      </c>
      <c r="AL289" s="137">
        <v>2008</v>
      </c>
      <c r="AM289" s="146">
        <v>1230</v>
      </c>
      <c r="AN289" s="146">
        <v>122091740</v>
      </c>
      <c r="AO289" s="147">
        <f t="shared" si="299"/>
        <v>4.8095722217877529E-2</v>
      </c>
      <c r="AP289" s="147">
        <f t="shared" si="278"/>
        <v>0.61254980079681276</v>
      </c>
      <c r="AQ289" s="141">
        <f t="shared" si="279"/>
        <v>99261.577235772362</v>
      </c>
      <c r="AR289" s="604"/>
      <c r="AS289" s="254" t="s">
        <v>140</v>
      </c>
      <c r="AT289" s="137">
        <v>911</v>
      </c>
      <c r="AU289" s="146">
        <v>562</v>
      </c>
      <c r="AV289" s="146">
        <v>60580870</v>
      </c>
      <c r="AW289" s="147">
        <f t="shared" si="300"/>
        <v>4.6182923822828501E-2</v>
      </c>
      <c r="AX289" s="147">
        <f t="shared" si="280"/>
        <v>0.61690450054884738</v>
      </c>
      <c r="AY289" s="146">
        <f t="shared" si="281"/>
        <v>107795.14234875445</v>
      </c>
      <c r="AZ289" s="604"/>
      <c r="BA289" s="254" t="s">
        <v>140</v>
      </c>
      <c r="BB289" s="137">
        <v>316</v>
      </c>
      <c r="BC289" s="146">
        <v>173</v>
      </c>
      <c r="BD289" s="146">
        <v>21270700</v>
      </c>
      <c r="BE289" s="147">
        <f t="shared" si="301"/>
        <v>3.5662749948464231E-2</v>
      </c>
      <c r="BF289" s="147">
        <f t="shared" si="282"/>
        <v>0.54746835443037978</v>
      </c>
      <c r="BG289" s="173">
        <f t="shared" si="283"/>
        <v>122952.02312138729</v>
      </c>
      <c r="BH289" s="604"/>
      <c r="BI289" s="254" t="s">
        <v>140</v>
      </c>
      <c r="BJ289" s="137">
        <f t="shared" si="284"/>
        <v>8606</v>
      </c>
      <c r="BK289" s="146">
        <f t="shared" si="268"/>
        <v>5407</v>
      </c>
      <c r="BL289" s="146">
        <f t="shared" si="269"/>
        <v>502739610</v>
      </c>
      <c r="BM289" s="147">
        <f t="shared" si="302"/>
        <v>4.0779540089448001E-2</v>
      </c>
      <c r="BN289" s="147">
        <f t="shared" si="285"/>
        <v>0.62828259353939109</v>
      </c>
      <c r="BO289" s="146">
        <f t="shared" si="286"/>
        <v>92979.398927316448</v>
      </c>
      <c r="BP289" s="204"/>
    </row>
    <row r="290" spans="2:68" s="82" customFormat="1">
      <c r="B290" s="614"/>
      <c r="C290" s="647"/>
      <c r="D290" s="604"/>
      <c r="E290" s="254" t="s">
        <v>141</v>
      </c>
      <c r="F290" s="137">
        <v>153</v>
      </c>
      <c r="G290" s="146">
        <v>99</v>
      </c>
      <c r="H290" s="146">
        <v>8782460</v>
      </c>
      <c r="I290" s="147">
        <f t="shared" si="295"/>
        <v>0.24504950495049505</v>
      </c>
      <c r="J290" s="147">
        <f t="shared" si="270"/>
        <v>0.6470588235294118</v>
      </c>
      <c r="K290" s="173">
        <f t="shared" si="271"/>
        <v>88711.717171717173</v>
      </c>
      <c r="L290" s="604"/>
      <c r="M290" s="254" t="s">
        <v>141</v>
      </c>
      <c r="N290" s="137">
        <v>510</v>
      </c>
      <c r="O290" s="146">
        <v>312</v>
      </c>
      <c r="P290" s="146">
        <v>29023590</v>
      </c>
      <c r="Q290" s="147">
        <f t="shared" si="296"/>
        <v>0.26440677966101694</v>
      </c>
      <c r="R290" s="147">
        <f t="shared" si="272"/>
        <v>0.61176470588235299</v>
      </c>
      <c r="S290" s="141">
        <f t="shared" si="273"/>
        <v>93024.326923076922</v>
      </c>
      <c r="T290" s="604"/>
      <c r="U290" s="254" t="s">
        <v>141</v>
      </c>
      <c r="V290" s="137">
        <v>18193</v>
      </c>
      <c r="W290" s="146">
        <v>11908</v>
      </c>
      <c r="X290" s="146">
        <v>872325030</v>
      </c>
      <c r="Y290" s="147">
        <f t="shared" si="297"/>
        <v>0.25126073470765725</v>
      </c>
      <c r="Z290" s="147">
        <f t="shared" si="274"/>
        <v>0.65453745946243058</v>
      </c>
      <c r="AA290" s="146">
        <f t="shared" si="275"/>
        <v>73255.377057440375</v>
      </c>
      <c r="AB290" s="604"/>
      <c r="AC290" s="254" t="s">
        <v>141</v>
      </c>
      <c r="AD290" s="137">
        <v>16977</v>
      </c>
      <c r="AE290" s="146">
        <v>11133</v>
      </c>
      <c r="AF290" s="146">
        <v>918197010</v>
      </c>
      <c r="AG290" s="147">
        <f t="shared" si="298"/>
        <v>0.27140419307654801</v>
      </c>
      <c r="AH290" s="147">
        <f t="shared" si="276"/>
        <v>0.65576957059551155</v>
      </c>
      <c r="AI290" s="141">
        <f t="shared" si="277"/>
        <v>82475.254648342758</v>
      </c>
      <c r="AJ290" s="604"/>
      <c r="AK290" s="254" t="s">
        <v>141</v>
      </c>
      <c r="AL290" s="137">
        <v>9756</v>
      </c>
      <c r="AM290" s="146">
        <v>5847</v>
      </c>
      <c r="AN290" s="146">
        <v>482361790</v>
      </c>
      <c r="AO290" s="147">
        <f t="shared" si="299"/>
        <v>0.22863064049425197</v>
      </c>
      <c r="AP290" s="147">
        <f t="shared" si="278"/>
        <v>0.59932349323493239</v>
      </c>
      <c r="AQ290" s="141">
        <f t="shared" si="279"/>
        <v>82497.313152043789</v>
      </c>
      <c r="AR290" s="604"/>
      <c r="AS290" s="254" t="s">
        <v>141</v>
      </c>
      <c r="AT290" s="137">
        <v>3707</v>
      </c>
      <c r="AU290" s="146">
        <v>2006</v>
      </c>
      <c r="AV290" s="146">
        <v>191053560</v>
      </c>
      <c r="AW290" s="147">
        <f t="shared" si="300"/>
        <v>0.16484509820034515</v>
      </c>
      <c r="AX290" s="147">
        <f t="shared" si="280"/>
        <v>0.54113838683571625</v>
      </c>
      <c r="AY290" s="146">
        <f t="shared" si="281"/>
        <v>95241.056829511464</v>
      </c>
      <c r="AZ290" s="604"/>
      <c r="BA290" s="254" t="s">
        <v>141</v>
      </c>
      <c r="BB290" s="137">
        <v>1053</v>
      </c>
      <c r="BC290" s="146">
        <v>527</v>
      </c>
      <c r="BD290" s="146">
        <v>60210670</v>
      </c>
      <c r="BE290" s="147">
        <f t="shared" si="301"/>
        <v>0.10863739435168007</v>
      </c>
      <c r="BF290" s="147">
        <f t="shared" si="282"/>
        <v>0.50047483380816715</v>
      </c>
      <c r="BG290" s="173">
        <f t="shared" si="283"/>
        <v>114251.74573055029</v>
      </c>
      <c r="BH290" s="604"/>
      <c r="BI290" s="254" t="s">
        <v>141</v>
      </c>
      <c r="BJ290" s="137">
        <f t="shared" si="284"/>
        <v>50349</v>
      </c>
      <c r="BK290" s="146">
        <f t="shared" si="268"/>
        <v>31832</v>
      </c>
      <c r="BL290" s="146">
        <f t="shared" si="269"/>
        <v>2561954110</v>
      </c>
      <c r="BM290" s="147">
        <f t="shared" si="302"/>
        <v>0.24007662661869961</v>
      </c>
      <c r="BN290" s="147">
        <f t="shared" si="285"/>
        <v>0.63222705515501798</v>
      </c>
      <c r="BO290" s="146">
        <f t="shared" si="286"/>
        <v>80483.604863030909</v>
      </c>
      <c r="BP290" s="204"/>
    </row>
    <row r="291" spans="2:68" s="82" customFormat="1">
      <c r="B291" s="614"/>
      <c r="C291" s="647"/>
      <c r="D291" s="604"/>
      <c r="E291" s="254" t="s">
        <v>142</v>
      </c>
      <c r="F291" s="137">
        <v>39</v>
      </c>
      <c r="G291" s="146">
        <v>22</v>
      </c>
      <c r="H291" s="146">
        <v>1486940</v>
      </c>
      <c r="I291" s="147">
        <f t="shared" si="295"/>
        <v>5.4455445544554455E-2</v>
      </c>
      <c r="J291" s="147">
        <f t="shared" si="270"/>
        <v>0.5641025641025641</v>
      </c>
      <c r="K291" s="173">
        <f t="shared" si="271"/>
        <v>67588.181818181823</v>
      </c>
      <c r="L291" s="604"/>
      <c r="M291" s="254" t="s">
        <v>142</v>
      </c>
      <c r="N291" s="137">
        <v>158</v>
      </c>
      <c r="O291" s="146">
        <v>96</v>
      </c>
      <c r="P291" s="146">
        <v>9595360</v>
      </c>
      <c r="Q291" s="147">
        <f t="shared" si="296"/>
        <v>8.1355932203389825E-2</v>
      </c>
      <c r="R291" s="147">
        <f t="shared" si="272"/>
        <v>0.60759493670886078</v>
      </c>
      <c r="S291" s="141">
        <f t="shared" si="273"/>
        <v>99951.666666666672</v>
      </c>
      <c r="T291" s="604"/>
      <c r="U291" s="254" t="s">
        <v>142</v>
      </c>
      <c r="V291" s="137">
        <v>3276</v>
      </c>
      <c r="W291" s="146">
        <v>2025</v>
      </c>
      <c r="X291" s="146">
        <v>156679770</v>
      </c>
      <c r="Y291" s="147">
        <f t="shared" si="297"/>
        <v>4.2727829004283333E-2</v>
      </c>
      <c r="Z291" s="147">
        <f t="shared" si="274"/>
        <v>0.61813186813186816</v>
      </c>
      <c r="AA291" s="146">
        <f t="shared" si="275"/>
        <v>77372.72592592593</v>
      </c>
      <c r="AB291" s="604"/>
      <c r="AC291" s="254" t="s">
        <v>142</v>
      </c>
      <c r="AD291" s="137">
        <v>4056</v>
      </c>
      <c r="AE291" s="146">
        <v>2468</v>
      </c>
      <c r="AF291" s="146">
        <v>209320910</v>
      </c>
      <c r="AG291" s="147">
        <f t="shared" si="298"/>
        <v>6.0165772793759141E-2</v>
      </c>
      <c r="AH291" s="147">
        <f t="shared" si="276"/>
        <v>0.60848126232741617</v>
      </c>
      <c r="AI291" s="141">
        <f t="shared" si="277"/>
        <v>84813.982982171801</v>
      </c>
      <c r="AJ291" s="604"/>
      <c r="AK291" s="254" t="s">
        <v>142</v>
      </c>
      <c r="AL291" s="137">
        <v>3167</v>
      </c>
      <c r="AM291" s="146">
        <v>1801</v>
      </c>
      <c r="AN291" s="146">
        <v>162382450</v>
      </c>
      <c r="AO291" s="147">
        <f t="shared" si="299"/>
        <v>7.0423085946664576E-2</v>
      </c>
      <c r="AP291" s="147">
        <f t="shared" si="278"/>
        <v>0.56867698137038203</v>
      </c>
      <c r="AQ291" s="141">
        <f t="shared" si="279"/>
        <v>90162.382009994442</v>
      </c>
      <c r="AR291" s="604"/>
      <c r="AS291" s="254" t="s">
        <v>142</v>
      </c>
      <c r="AT291" s="137">
        <v>1848</v>
      </c>
      <c r="AU291" s="146">
        <v>1007</v>
      </c>
      <c r="AV291" s="146">
        <v>101463330</v>
      </c>
      <c r="AW291" s="147">
        <f t="shared" si="300"/>
        <v>8.2751253184320819E-2</v>
      </c>
      <c r="AX291" s="147">
        <f t="shared" si="280"/>
        <v>0.54491341991341991</v>
      </c>
      <c r="AY291" s="146">
        <f t="shared" si="281"/>
        <v>100758.02383316783</v>
      </c>
      <c r="AZ291" s="604"/>
      <c r="BA291" s="254" t="s">
        <v>142</v>
      </c>
      <c r="BB291" s="137">
        <v>777</v>
      </c>
      <c r="BC291" s="146">
        <v>381</v>
      </c>
      <c r="BD291" s="146">
        <v>39636670</v>
      </c>
      <c r="BE291" s="147">
        <f t="shared" si="301"/>
        <v>7.8540507111935678E-2</v>
      </c>
      <c r="BF291" s="147">
        <f t="shared" si="282"/>
        <v>0.49034749034749037</v>
      </c>
      <c r="BG291" s="173">
        <f t="shared" si="283"/>
        <v>104033.25459317585</v>
      </c>
      <c r="BH291" s="604"/>
      <c r="BI291" s="254" t="s">
        <v>142</v>
      </c>
      <c r="BJ291" s="137">
        <f t="shared" si="284"/>
        <v>13321</v>
      </c>
      <c r="BK291" s="146">
        <f t="shared" si="268"/>
        <v>7800</v>
      </c>
      <c r="BL291" s="146">
        <f t="shared" si="269"/>
        <v>680565430</v>
      </c>
      <c r="BM291" s="147">
        <f t="shared" si="302"/>
        <v>5.8827522230015611E-2</v>
      </c>
      <c r="BN291" s="147">
        <f t="shared" si="285"/>
        <v>0.58554162600405379</v>
      </c>
      <c r="BO291" s="146">
        <f t="shared" si="286"/>
        <v>87251.978205128209</v>
      </c>
      <c r="BP291" s="204"/>
    </row>
    <row r="292" spans="2:68" s="82" customFormat="1">
      <c r="B292" s="614"/>
      <c r="C292" s="647"/>
      <c r="D292" s="604"/>
      <c r="E292" s="251" t="s">
        <v>135</v>
      </c>
      <c r="F292" s="137">
        <v>36</v>
      </c>
      <c r="G292" s="146">
        <v>20</v>
      </c>
      <c r="H292" s="146">
        <v>1202840</v>
      </c>
      <c r="I292" s="147">
        <f t="shared" si="295"/>
        <v>4.9504950495049507E-2</v>
      </c>
      <c r="J292" s="147">
        <f t="shared" si="270"/>
        <v>0.55555555555555558</v>
      </c>
      <c r="K292" s="173">
        <f t="shared" si="271"/>
        <v>60142</v>
      </c>
      <c r="L292" s="604"/>
      <c r="M292" s="255" t="s">
        <v>135</v>
      </c>
      <c r="N292" s="137">
        <v>85</v>
      </c>
      <c r="O292" s="146">
        <v>43</v>
      </c>
      <c r="P292" s="146">
        <v>5176770</v>
      </c>
      <c r="Q292" s="147">
        <f t="shared" si="296"/>
        <v>3.6440677966101696E-2</v>
      </c>
      <c r="R292" s="147">
        <f t="shared" si="272"/>
        <v>0.50588235294117645</v>
      </c>
      <c r="S292" s="141">
        <f t="shared" si="273"/>
        <v>120390</v>
      </c>
      <c r="T292" s="604"/>
      <c r="U292" s="255" t="s">
        <v>135</v>
      </c>
      <c r="V292" s="137">
        <v>4352</v>
      </c>
      <c r="W292" s="146">
        <v>2432</v>
      </c>
      <c r="X292" s="146">
        <v>167010550</v>
      </c>
      <c r="Y292" s="147">
        <f t="shared" si="297"/>
        <v>5.1315595130082499E-2</v>
      </c>
      <c r="Z292" s="147">
        <f t="shared" si="274"/>
        <v>0.55882352941176472</v>
      </c>
      <c r="AA292" s="146">
        <f t="shared" si="275"/>
        <v>68672.101151315786</v>
      </c>
      <c r="AB292" s="604"/>
      <c r="AC292" s="255" t="s">
        <v>135</v>
      </c>
      <c r="AD292" s="137">
        <v>2775</v>
      </c>
      <c r="AE292" s="146">
        <v>1532</v>
      </c>
      <c r="AF292" s="146">
        <v>131980000</v>
      </c>
      <c r="AG292" s="147">
        <f t="shared" si="298"/>
        <v>3.7347635299853729E-2</v>
      </c>
      <c r="AH292" s="147">
        <f t="shared" si="276"/>
        <v>0.5520720720720721</v>
      </c>
      <c r="AI292" s="141">
        <f t="shared" si="277"/>
        <v>86148.825065274155</v>
      </c>
      <c r="AJ292" s="604"/>
      <c r="AK292" s="255" t="s">
        <v>135</v>
      </c>
      <c r="AL292" s="137">
        <v>1359</v>
      </c>
      <c r="AM292" s="146">
        <v>674</v>
      </c>
      <c r="AN292" s="146">
        <v>67132590</v>
      </c>
      <c r="AO292" s="147">
        <f t="shared" si="299"/>
        <v>2.6354891686869476E-2</v>
      </c>
      <c r="AP292" s="147">
        <f t="shared" si="278"/>
        <v>0.49595290654893304</v>
      </c>
      <c r="AQ292" s="141">
        <f t="shared" si="279"/>
        <v>99603.249258160242</v>
      </c>
      <c r="AR292" s="604"/>
      <c r="AS292" s="255" t="s">
        <v>135</v>
      </c>
      <c r="AT292" s="137">
        <v>734</v>
      </c>
      <c r="AU292" s="146">
        <v>333</v>
      </c>
      <c r="AV292" s="146">
        <v>43508270</v>
      </c>
      <c r="AW292" s="147">
        <f t="shared" si="300"/>
        <v>2.7364615005341441E-2</v>
      </c>
      <c r="AX292" s="147">
        <f t="shared" si="280"/>
        <v>0.4536784741144414</v>
      </c>
      <c r="AY292" s="146">
        <f t="shared" si="281"/>
        <v>130655.46546546546</v>
      </c>
      <c r="AZ292" s="604"/>
      <c r="BA292" s="255" t="s">
        <v>135</v>
      </c>
      <c r="BB292" s="137">
        <v>388</v>
      </c>
      <c r="BC292" s="146">
        <v>171</v>
      </c>
      <c r="BD292" s="146">
        <v>22323260</v>
      </c>
      <c r="BE292" s="147">
        <f t="shared" si="301"/>
        <v>3.525046382189239E-2</v>
      </c>
      <c r="BF292" s="147">
        <f t="shared" si="282"/>
        <v>0.44072164948453607</v>
      </c>
      <c r="BG292" s="173">
        <f t="shared" si="283"/>
        <v>130545.38011695906</v>
      </c>
      <c r="BH292" s="604"/>
      <c r="BI292" s="255" t="s">
        <v>135</v>
      </c>
      <c r="BJ292" s="137">
        <f t="shared" si="284"/>
        <v>9729</v>
      </c>
      <c r="BK292" s="146">
        <f t="shared" si="268"/>
        <v>5205</v>
      </c>
      <c r="BL292" s="146">
        <f t="shared" si="269"/>
        <v>438334280</v>
      </c>
      <c r="BM292" s="147">
        <f t="shared" si="302"/>
        <v>3.9256058103491184E-2</v>
      </c>
      <c r="BN292" s="147">
        <f t="shared" si="285"/>
        <v>0.53499845821769965</v>
      </c>
      <c r="BO292" s="146">
        <f t="shared" si="286"/>
        <v>84214.078770413063</v>
      </c>
      <c r="BP292" s="204"/>
    </row>
    <row r="293" spans="2:68" s="82" customFormat="1">
      <c r="B293" s="614">
        <v>27</v>
      </c>
      <c r="C293" s="646" t="s">
        <v>37</v>
      </c>
      <c r="D293" s="612">
        <f>BS34</f>
        <v>82</v>
      </c>
      <c r="E293" s="252" t="s">
        <v>115</v>
      </c>
      <c r="F293" s="136">
        <v>44</v>
      </c>
      <c r="G293" s="144">
        <v>28</v>
      </c>
      <c r="H293" s="144">
        <v>1948980</v>
      </c>
      <c r="I293" s="145">
        <f>IFERROR(G293/$D$293,"-")</f>
        <v>0.34146341463414637</v>
      </c>
      <c r="J293" s="145">
        <f t="shared" si="270"/>
        <v>0.63636363636363635</v>
      </c>
      <c r="K293" s="172">
        <f t="shared" si="271"/>
        <v>69606.428571428565</v>
      </c>
      <c r="L293" s="612">
        <f>BT34</f>
        <v>202</v>
      </c>
      <c r="M293" s="252" t="s">
        <v>115</v>
      </c>
      <c r="N293" s="136">
        <v>101</v>
      </c>
      <c r="O293" s="144">
        <v>64</v>
      </c>
      <c r="P293" s="144">
        <v>6317830</v>
      </c>
      <c r="Q293" s="145">
        <f>IFERROR(O293/$L$293,"-")</f>
        <v>0.31683168316831684</v>
      </c>
      <c r="R293" s="145">
        <f t="shared" si="272"/>
        <v>0.63366336633663367</v>
      </c>
      <c r="S293" s="140">
        <f t="shared" si="273"/>
        <v>98716.09375</v>
      </c>
      <c r="T293" s="612">
        <f>BU34</f>
        <v>7311</v>
      </c>
      <c r="U293" s="252" t="s">
        <v>115</v>
      </c>
      <c r="V293" s="136">
        <v>3596</v>
      </c>
      <c r="W293" s="144">
        <v>2241</v>
      </c>
      <c r="X293" s="144">
        <v>165544920</v>
      </c>
      <c r="Y293" s="145">
        <f>IFERROR(W293/$T$293,"-")</f>
        <v>0.30652441526466967</v>
      </c>
      <c r="Z293" s="145">
        <f t="shared" si="274"/>
        <v>0.62319243604004448</v>
      </c>
      <c r="AA293" s="144">
        <f t="shared" si="275"/>
        <v>73871.004016064253</v>
      </c>
      <c r="AB293" s="612">
        <f>BV34</f>
        <v>6667</v>
      </c>
      <c r="AC293" s="252" t="s">
        <v>115</v>
      </c>
      <c r="AD293" s="136">
        <v>3453</v>
      </c>
      <c r="AE293" s="144">
        <v>2181</v>
      </c>
      <c r="AF293" s="144">
        <v>176561270</v>
      </c>
      <c r="AG293" s="145">
        <f>IFERROR(AE293/$AB$293,"-")</f>
        <v>0.32713364331783412</v>
      </c>
      <c r="AH293" s="145">
        <f t="shared" si="276"/>
        <v>0.63162467419635104</v>
      </c>
      <c r="AI293" s="140">
        <f t="shared" si="277"/>
        <v>80954.273269142592</v>
      </c>
      <c r="AJ293" s="612">
        <f>BW34</f>
        <v>4705</v>
      </c>
      <c r="AK293" s="252" t="s">
        <v>115</v>
      </c>
      <c r="AL293" s="136">
        <v>2319</v>
      </c>
      <c r="AM293" s="144">
        <v>1374</v>
      </c>
      <c r="AN293" s="144">
        <v>119528490</v>
      </c>
      <c r="AO293" s="145">
        <f>IFERROR(AM293/$AJ$293,"-")</f>
        <v>0.2920297555791711</v>
      </c>
      <c r="AP293" s="145">
        <f t="shared" si="278"/>
        <v>0.59249676584734801</v>
      </c>
      <c r="AQ293" s="140">
        <f t="shared" si="279"/>
        <v>86993.07860262008</v>
      </c>
      <c r="AR293" s="612">
        <f>BX34</f>
        <v>2581</v>
      </c>
      <c r="AS293" s="252" t="s">
        <v>115</v>
      </c>
      <c r="AT293" s="136">
        <v>1026</v>
      </c>
      <c r="AU293" s="144">
        <v>552</v>
      </c>
      <c r="AV293" s="144">
        <v>53568980</v>
      </c>
      <c r="AW293" s="145">
        <f>IFERROR(AU293/$AR$293,"-")</f>
        <v>0.21387059279349088</v>
      </c>
      <c r="AX293" s="145">
        <f t="shared" si="280"/>
        <v>0.53801169590643272</v>
      </c>
      <c r="AY293" s="144">
        <f t="shared" si="281"/>
        <v>97045.253623188401</v>
      </c>
      <c r="AZ293" s="612">
        <f>BY34</f>
        <v>1060</v>
      </c>
      <c r="BA293" s="252" t="s">
        <v>115</v>
      </c>
      <c r="BB293" s="136">
        <v>345</v>
      </c>
      <c r="BC293" s="144">
        <v>169</v>
      </c>
      <c r="BD293" s="144">
        <v>18085850</v>
      </c>
      <c r="BE293" s="145">
        <f>IFERROR(BC293/$AZ$293,"-")</f>
        <v>0.15943396226415094</v>
      </c>
      <c r="BF293" s="145">
        <f t="shared" si="282"/>
        <v>0.48985507246376814</v>
      </c>
      <c r="BG293" s="172">
        <f t="shared" si="283"/>
        <v>107016.86390532544</v>
      </c>
      <c r="BH293" s="612">
        <f>BZ34</f>
        <v>22608</v>
      </c>
      <c r="BI293" s="252" t="s">
        <v>115</v>
      </c>
      <c r="BJ293" s="136">
        <f t="shared" si="284"/>
        <v>10884</v>
      </c>
      <c r="BK293" s="144">
        <f t="shared" si="268"/>
        <v>6609</v>
      </c>
      <c r="BL293" s="144">
        <f t="shared" si="269"/>
        <v>541556320</v>
      </c>
      <c r="BM293" s="145">
        <f>IFERROR(BK293/$BH$293,"-")</f>
        <v>0.29233014861995754</v>
      </c>
      <c r="BN293" s="145">
        <f t="shared" si="285"/>
        <v>0.60722160970231531</v>
      </c>
      <c r="BO293" s="144">
        <f t="shared" si="286"/>
        <v>81942.248449084582</v>
      </c>
      <c r="BP293" s="204"/>
    </row>
    <row r="294" spans="2:68" s="82" customFormat="1">
      <c r="B294" s="614"/>
      <c r="C294" s="647"/>
      <c r="D294" s="604"/>
      <c r="E294" s="253" t="s">
        <v>154</v>
      </c>
      <c r="F294" s="137">
        <v>41</v>
      </c>
      <c r="G294" s="146">
        <v>24</v>
      </c>
      <c r="H294" s="146">
        <v>1273170</v>
      </c>
      <c r="I294" s="147">
        <f t="shared" ref="I294:I303" si="303">IFERROR(G294/$D$293,"-")</f>
        <v>0.29268292682926828</v>
      </c>
      <c r="J294" s="147">
        <f t="shared" si="270"/>
        <v>0.58536585365853655</v>
      </c>
      <c r="K294" s="173">
        <f t="shared" si="271"/>
        <v>53048.75</v>
      </c>
      <c r="L294" s="604"/>
      <c r="M294" s="253" t="s">
        <v>154</v>
      </c>
      <c r="N294" s="137">
        <v>80</v>
      </c>
      <c r="O294" s="146">
        <v>52</v>
      </c>
      <c r="P294" s="146">
        <v>4567260</v>
      </c>
      <c r="Q294" s="147">
        <f t="shared" ref="Q294:Q303" si="304">IFERROR(O294/$L$293,"-")</f>
        <v>0.25742574257425743</v>
      </c>
      <c r="R294" s="147">
        <f t="shared" si="272"/>
        <v>0.65</v>
      </c>
      <c r="S294" s="141">
        <f t="shared" si="273"/>
        <v>87831.923076923078</v>
      </c>
      <c r="T294" s="604"/>
      <c r="U294" s="253" t="s">
        <v>154</v>
      </c>
      <c r="V294" s="137">
        <v>3279</v>
      </c>
      <c r="W294" s="146">
        <v>2067</v>
      </c>
      <c r="X294" s="146">
        <v>148249630</v>
      </c>
      <c r="Y294" s="147">
        <f t="shared" ref="Y294:Y303" si="305">IFERROR(W294/$T$293,"-")</f>
        <v>0.28272466146901931</v>
      </c>
      <c r="Z294" s="147">
        <f t="shared" si="274"/>
        <v>0.6303751143641354</v>
      </c>
      <c r="AA294" s="146">
        <f t="shared" si="275"/>
        <v>71722.123850991775</v>
      </c>
      <c r="AB294" s="604"/>
      <c r="AC294" s="253" t="s">
        <v>154</v>
      </c>
      <c r="AD294" s="137">
        <v>2903</v>
      </c>
      <c r="AE294" s="146">
        <v>1888</v>
      </c>
      <c r="AF294" s="146">
        <v>148478240</v>
      </c>
      <c r="AG294" s="147">
        <f t="shared" ref="AG294:AG303" si="306">IFERROR(AE294/$AB$293,"-")</f>
        <v>0.2831858407079646</v>
      </c>
      <c r="AH294" s="147">
        <f t="shared" si="276"/>
        <v>0.65036169479848438</v>
      </c>
      <c r="AI294" s="141">
        <f t="shared" si="277"/>
        <v>78643.135593220344</v>
      </c>
      <c r="AJ294" s="604"/>
      <c r="AK294" s="253" t="s">
        <v>154</v>
      </c>
      <c r="AL294" s="137">
        <v>1771</v>
      </c>
      <c r="AM294" s="146">
        <v>1054</v>
      </c>
      <c r="AN294" s="146">
        <v>83843430</v>
      </c>
      <c r="AO294" s="147">
        <f t="shared" ref="AO294:AO303" si="307">IFERROR(AM294/$AJ$293,"-")</f>
        <v>0.22401700318809778</v>
      </c>
      <c r="AP294" s="147">
        <f t="shared" si="278"/>
        <v>0.59514398644833433</v>
      </c>
      <c r="AQ294" s="141">
        <f t="shared" si="279"/>
        <v>79547.846299810248</v>
      </c>
      <c r="AR294" s="604"/>
      <c r="AS294" s="253" t="s">
        <v>154</v>
      </c>
      <c r="AT294" s="137">
        <v>745</v>
      </c>
      <c r="AU294" s="146">
        <v>399</v>
      </c>
      <c r="AV294" s="146">
        <v>36443880</v>
      </c>
      <c r="AW294" s="147">
        <f t="shared" ref="AW294:AW303" si="308">IFERROR(AU294/$AR$293,"-")</f>
        <v>0.15459124370399069</v>
      </c>
      <c r="AX294" s="147">
        <f t="shared" si="280"/>
        <v>0.53557046979865774</v>
      </c>
      <c r="AY294" s="146">
        <f t="shared" si="281"/>
        <v>91338.045112781954</v>
      </c>
      <c r="AZ294" s="604"/>
      <c r="BA294" s="253" t="s">
        <v>154</v>
      </c>
      <c r="BB294" s="137">
        <v>186</v>
      </c>
      <c r="BC294" s="146">
        <v>96</v>
      </c>
      <c r="BD294" s="146">
        <v>7564440</v>
      </c>
      <c r="BE294" s="147">
        <f t="shared" ref="BE294:BE303" si="309">IFERROR(BC294/$AZ$293,"-")</f>
        <v>9.056603773584905E-2</v>
      </c>
      <c r="BF294" s="147">
        <f t="shared" si="282"/>
        <v>0.5161290322580645</v>
      </c>
      <c r="BG294" s="173">
        <f t="shared" si="283"/>
        <v>78796.25</v>
      </c>
      <c r="BH294" s="604"/>
      <c r="BI294" s="253" t="s">
        <v>154</v>
      </c>
      <c r="BJ294" s="137">
        <f t="shared" si="284"/>
        <v>9005</v>
      </c>
      <c r="BK294" s="146">
        <f t="shared" si="268"/>
        <v>5580</v>
      </c>
      <c r="BL294" s="146">
        <f t="shared" si="269"/>
        <v>430420050</v>
      </c>
      <c r="BM294" s="147">
        <f t="shared" ref="BM294:BM303" si="310">IFERROR(BK294/$BH$293,"-")</f>
        <v>0.24681528662420382</v>
      </c>
      <c r="BN294" s="147">
        <f t="shared" si="285"/>
        <v>0.61965574680732927</v>
      </c>
      <c r="BO294" s="146">
        <f t="shared" si="286"/>
        <v>77136.209677419349</v>
      </c>
      <c r="BP294" s="204"/>
    </row>
    <row r="295" spans="2:68" s="82" customFormat="1">
      <c r="B295" s="614"/>
      <c r="C295" s="647"/>
      <c r="D295" s="604"/>
      <c r="E295" s="254" t="s">
        <v>114</v>
      </c>
      <c r="F295" s="137">
        <v>51</v>
      </c>
      <c r="G295" s="146">
        <v>30</v>
      </c>
      <c r="H295" s="146">
        <v>1755050</v>
      </c>
      <c r="I295" s="147">
        <f t="shared" si="303"/>
        <v>0.36585365853658536</v>
      </c>
      <c r="J295" s="147">
        <f t="shared" si="270"/>
        <v>0.58823529411764708</v>
      </c>
      <c r="K295" s="173">
        <f t="shared" si="271"/>
        <v>58501.666666666664</v>
      </c>
      <c r="L295" s="604"/>
      <c r="M295" s="254" t="s">
        <v>114</v>
      </c>
      <c r="N295" s="137">
        <v>117</v>
      </c>
      <c r="O295" s="146">
        <v>75</v>
      </c>
      <c r="P295" s="146">
        <v>7398090</v>
      </c>
      <c r="Q295" s="147">
        <f t="shared" si="304"/>
        <v>0.37128712871287128</v>
      </c>
      <c r="R295" s="147">
        <f t="shared" si="272"/>
        <v>0.64102564102564108</v>
      </c>
      <c r="S295" s="141">
        <f t="shared" si="273"/>
        <v>98641.2</v>
      </c>
      <c r="T295" s="604"/>
      <c r="U295" s="254" t="s">
        <v>114</v>
      </c>
      <c r="V295" s="137">
        <v>4453</v>
      </c>
      <c r="W295" s="146">
        <v>2727</v>
      </c>
      <c r="X295" s="146">
        <v>198353770</v>
      </c>
      <c r="Y295" s="147">
        <f t="shared" si="305"/>
        <v>0.37299958965941732</v>
      </c>
      <c r="Z295" s="147">
        <f t="shared" si="274"/>
        <v>0.61239613743543675</v>
      </c>
      <c r="AA295" s="146">
        <f t="shared" si="275"/>
        <v>72736.989365603222</v>
      </c>
      <c r="AB295" s="604"/>
      <c r="AC295" s="254" t="s">
        <v>114</v>
      </c>
      <c r="AD295" s="137">
        <v>4324</v>
      </c>
      <c r="AE295" s="146">
        <v>2734</v>
      </c>
      <c r="AF295" s="146">
        <v>222284790</v>
      </c>
      <c r="AG295" s="147">
        <f t="shared" si="306"/>
        <v>0.41007949602519872</v>
      </c>
      <c r="AH295" s="147">
        <f t="shared" si="276"/>
        <v>0.63228492136910264</v>
      </c>
      <c r="AI295" s="141">
        <f t="shared" si="277"/>
        <v>81303.8734455011</v>
      </c>
      <c r="AJ295" s="604"/>
      <c r="AK295" s="254" t="s">
        <v>114</v>
      </c>
      <c r="AL295" s="137">
        <v>3074</v>
      </c>
      <c r="AM295" s="146">
        <v>1810</v>
      </c>
      <c r="AN295" s="146">
        <v>157206730</v>
      </c>
      <c r="AO295" s="147">
        <f t="shared" si="307"/>
        <v>0.38469713071200851</v>
      </c>
      <c r="AP295" s="147">
        <f t="shared" si="278"/>
        <v>0.58880936890045543</v>
      </c>
      <c r="AQ295" s="141">
        <f t="shared" si="279"/>
        <v>86854.546961325963</v>
      </c>
      <c r="AR295" s="604"/>
      <c r="AS295" s="254" t="s">
        <v>114</v>
      </c>
      <c r="AT295" s="137">
        <v>1514</v>
      </c>
      <c r="AU295" s="146">
        <v>805</v>
      </c>
      <c r="AV295" s="146">
        <v>80723360</v>
      </c>
      <c r="AW295" s="147">
        <f t="shared" si="308"/>
        <v>0.31189461449050754</v>
      </c>
      <c r="AX295" s="147">
        <f t="shared" si="280"/>
        <v>0.53170409511228534</v>
      </c>
      <c r="AY295" s="146">
        <f t="shared" si="281"/>
        <v>100277.46583850932</v>
      </c>
      <c r="AZ295" s="604"/>
      <c r="BA295" s="254" t="s">
        <v>114</v>
      </c>
      <c r="BB295" s="137">
        <v>541</v>
      </c>
      <c r="BC295" s="146">
        <v>270</v>
      </c>
      <c r="BD295" s="146">
        <v>26961130</v>
      </c>
      <c r="BE295" s="147">
        <f t="shared" si="309"/>
        <v>0.25471698113207547</v>
      </c>
      <c r="BF295" s="147">
        <f t="shared" si="282"/>
        <v>0.49907578558225507</v>
      </c>
      <c r="BG295" s="173">
        <f t="shared" si="283"/>
        <v>99856.037037037036</v>
      </c>
      <c r="BH295" s="604"/>
      <c r="BI295" s="254" t="s">
        <v>114</v>
      </c>
      <c r="BJ295" s="137">
        <f t="shared" si="284"/>
        <v>14074</v>
      </c>
      <c r="BK295" s="146">
        <f t="shared" si="268"/>
        <v>8451</v>
      </c>
      <c r="BL295" s="146">
        <f t="shared" si="269"/>
        <v>694682920</v>
      </c>
      <c r="BM295" s="147">
        <f t="shared" si="310"/>
        <v>0.37380573248407645</v>
      </c>
      <c r="BN295" s="147">
        <f t="shared" si="285"/>
        <v>0.60046894983657806</v>
      </c>
      <c r="BO295" s="146">
        <f t="shared" si="286"/>
        <v>82201.268488936214</v>
      </c>
      <c r="BP295" s="204"/>
    </row>
    <row r="296" spans="2:68" s="82" customFormat="1">
      <c r="B296" s="614"/>
      <c r="C296" s="647"/>
      <c r="D296" s="604"/>
      <c r="E296" s="254" t="s">
        <v>123</v>
      </c>
      <c r="F296" s="137">
        <v>21</v>
      </c>
      <c r="G296" s="146">
        <v>12</v>
      </c>
      <c r="H296" s="146">
        <v>703310</v>
      </c>
      <c r="I296" s="147">
        <f t="shared" si="303"/>
        <v>0.14634146341463414</v>
      </c>
      <c r="J296" s="147">
        <f t="shared" si="270"/>
        <v>0.5714285714285714</v>
      </c>
      <c r="K296" s="173">
        <f t="shared" si="271"/>
        <v>58609.166666666664</v>
      </c>
      <c r="L296" s="604"/>
      <c r="M296" s="254" t="s">
        <v>123</v>
      </c>
      <c r="N296" s="137">
        <v>59</v>
      </c>
      <c r="O296" s="146">
        <v>42</v>
      </c>
      <c r="P296" s="146">
        <v>3572980</v>
      </c>
      <c r="Q296" s="147">
        <f t="shared" si="304"/>
        <v>0.20792079207920791</v>
      </c>
      <c r="R296" s="147">
        <f t="shared" si="272"/>
        <v>0.71186440677966101</v>
      </c>
      <c r="S296" s="141">
        <f t="shared" si="273"/>
        <v>85070.952380952382</v>
      </c>
      <c r="T296" s="604"/>
      <c r="U296" s="254" t="s">
        <v>123</v>
      </c>
      <c r="V296" s="137">
        <v>1623</v>
      </c>
      <c r="W296" s="146">
        <v>1048</v>
      </c>
      <c r="X296" s="146">
        <v>76679360</v>
      </c>
      <c r="Y296" s="147">
        <f t="shared" si="305"/>
        <v>0.14334564355081383</v>
      </c>
      <c r="Z296" s="147">
        <f t="shared" si="274"/>
        <v>0.64571780653111521</v>
      </c>
      <c r="AA296" s="146">
        <f t="shared" si="275"/>
        <v>73167.328244274802</v>
      </c>
      <c r="AB296" s="604"/>
      <c r="AC296" s="254" t="s">
        <v>123</v>
      </c>
      <c r="AD296" s="137">
        <v>1737</v>
      </c>
      <c r="AE296" s="146">
        <v>1110</v>
      </c>
      <c r="AF296" s="146">
        <v>87168460</v>
      </c>
      <c r="AG296" s="147">
        <f t="shared" si="306"/>
        <v>0.1664916754162292</v>
      </c>
      <c r="AH296" s="147">
        <f t="shared" si="276"/>
        <v>0.63903281519861832</v>
      </c>
      <c r="AI296" s="141">
        <f t="shared" si="277"/>
        <v>78530.144144144142</v>
      </c>
      <c r="AJ296" s="604"/>
      <c r="AK296" s="254" t="s">
        <v>123</v>
      </c>
      <c r="AL296" s="137">
        <v>1263</v>
      </c>
      <c r="AM296" s="146">
        <v>769</v>
      </c>
      <c r="AN296" s="146">
        <v>65666130</v>
      </c>
      <c r="AO296" s="147">
        <f t="shared" si="307"/>
        <v>0.16344314558979808</v>
      </c>
      <c r="AP296" s="147">
        <f t="shared" si="278"/>
        <v>0.60886777513855894</v>
      </c>
      <c r="AQ296" s="141">
        <f t="shared" si="279"/>
        <v>85391.586475942779</v>
      </c>
      <c r="AR296" s="604"/>
      <c r="AS296" s="254" t="s">
        <v>123</v>
      </c>
      <c r="AT296" s="137">
        <v>640</v>
      </c>
      <c r="AU296" s="146">
        <v>358</v>
      </c>
      <c r="AV296" s="146">
        <v>37535650</v>
      </c>
      <c r="AW296" s="147">
        <f t="shared" si="308"/>
        <v>0.13870592793490896</v>
      </c>
      <c r="AX296" s="147">
        <f t="shared" si="280"/>
        <v>0.55937499999999996</v>
      </c>
      <c r="AY296" s="146">
        <f t="shared" si="281"/>
        <v>104848.1843575419</v>
      </c>
      <c r="AZ296" s="604"/>
      <c r="BA296" s="254" t="s">
        <v>123</v>
      </c>
      <c r="BB296" s="137">
        <v>214</v>
      </c>
      <c r="BC296" s="146">
        <v>113</v>
      </c>
      <c r="BD296" s="146">
        <v>11782100</v>
      </c>
      <c r="BE296" s="147">
        <f t="shared" si="309"/>
        <v>0.10660377358490566</v>
      </c>
      <c r="BF296" s="147">
        <f t="shared" si="282"/>
        <v>0.5280373831775701</v>
      </c>
      <c r="BG296" s="173">
        <f t="shared" si="283"/>
        <v>104266.37168141593</v>
      </c>
      <c r="BH296" s="604"/>
      <c r="BI296" s="254" t="s">
        <v>123</v>
      </c>
      <c r="BJ296" s="137">
        <f t="shared" si="284"/>
        <v>5557</v>
      </c>
      <c r="BK296" s="146">
        <f t="shared" si="268"/>
        <v>3452</v>
      </c>
      <c r="BL296" s="146">
        <f t="shared" si="269"/>
        <v>283107990</v>
      </c>
      <c r="BM296" s="147">
        <f t="shared" si="310"/>
        <v>0.152689313517339</v>
      </c>
      <c r="BN296" s="147">
        <f t="shared" si="285"/>
        <v>0.62119848839301783</v>
      </c>
      <c r="BO296" s="146">
        <f t="shared" si="286"/>
        <v>82012.743337195832</v>
      </c>
      <c r="BP296" s="204"/>
    </row>
    <row r="297" spans="2:68" s="82" customFormat="1">
      <c r="B297" s="614"/>
      <c r="C297" s="647"/>
      <c r="D297" s="604"/>
      <c r="E297" s="254" t="s">
        <v>137</v>
      </c>
      <c r="F297" s="137">
        <v>23</v>
      </c>
      <c r="G297" s="146">
        <v>13</v>
      </c>
      <c r="H297" s="146">
        <v>898840</v>
      </c>
      <c r="I297" s="147">
        <f t="shared" si="303"/>
        <v>0.15853658536585366</v>
      </c>
      <c r="J297" s="147">
        <f t="shared" si="270"/>
        <v>0.56521739130434778</v>
      </c>
      <c r="K297" s="173">
        <f t="shared" si="271"/>
        <v>69141.538461538468</v>
      </c>
      <c r="L297" s="604"/>
      <c r="M297" s="254" t="s">
        <v>137</v>
      </c>
      <c r="N297" s="137">
        <v>55</v>
      </c>
      <c r="O297" s="146">
        <v>32</v>
      </c>
      <c r="P297" s="146">
        <v>2662260</v>
      </c>
      <c r="Q297" s="147">
        <f t="shared" si="304"/>
        <v>0.15841584158415842</v>
      </c>
      <c r="R297" s="147">
        <f t="shared" si="272"/>
        <v>0.58181818181818179</v>
      </c>
      <c r="S297" s="141">
        <f t="shared" si="273"/>
        <v>83195.625</v>
      </c>
      <c r="T297" s="604"/>
      <c r="U297" s="254" t="s">
        <v>137</v>
      </c>
      <c r="V297" s="137">
        <v>1559</v>
      </c>
      <c r="W297" s="146">
        <v>976</v>
      </c>
      <c r="X297" s="146">
        <v>76245440</v>
      </c>
      <c r="Y297" s="147">
        <f t="shared" si="305"/>
        <v>0.13349746956640679</v>
      </c>
      <c r="Z297" s="147">
        <f t="shared" si="274"/>
        <v>0.62604233483001925</v>
      </c>
      <c r="AA297" s="146">
        <f t="shared" si="275"/>
        <v>78120.327868852459</v>
      </c>
      <c r="AB297" s="604"/>
      <c r="AC297" s="254" t="s">
        <v>137</v>
      </c>
      <c r="AD297" s="137">
        <v>1697</v>
      </c>
      <c r="AE297" s="146">
        <v>1094</v>
      </c>
      <c r="AF297" s="146">
        <v>93029360</v>
      </c>
      <c r="AG297" s="147">
        <f t="shared" si="306"/>
        <v>0.1640917954102295</v>
      </c>
      <c r="AH297" s="147">
        <f t="shared" si="276"/>
        <v>0.64466705951679437</v>
      </c>
      <c r="AI297" s="141">
        <f t="shared" si="277"/>
        <v>85035.978062157228</v>
      </c>
      <c r="AJ297" s="604"/>
      <c r="AK297" s="254" t="s">
        <v>137</v>
      </c>
      <c r="AL297" s="137">
        <v>1311</v>
      </c>
      <c r="AM297" s="146">
        <v>787</v>
      </c>
      <c r="AN297" s="146">
        <v>76674970</v>
      </c>
      <c r="AO297" s="147">
        <f t="shared" si="307"/>
        <v>0.16726886291179596</v>
      </c>
      <c r="AP297" s="147">
        <f t="shared" si="278"/>
        <v>0.60030511060259339</v>
      </c>
      <c r="AQ297" s="141">
        <f t="shared" si="279"/>
        <v>97426.89961880559</v>
      </c>
      <c r="AR297" s="604"/>
      <c r="AS297" s="254" t="s">
        <v>137</v>
      </c>
      <c r="AT297" s="137">
        <v>637</v>
      </c>
      <c r="AU297" s="146">
        <v>332</v>
      </c>
      <c r="AV297" s="146">
        <v>35260660</v>
      </c>
      <c r="AW297" s="147">
        <f t="shared" si="308"/>
        <v>0.12863231305695466</v>
      </c>
      <c r="AX297" s="147">
        <f t="shared" si="280"/>
        <v>0.52119309262166402</v>
      </c>
      <c r="AY297" s="146">
        <f t="shared" si="281"/>
        <v>106206.80722891567</v>
      </c>
      <c r="AZ297" s="604"/>
      <c r="BA297" s="254" t="s">
        <v>137</v>
      </c>
      <c r="BB297" s="137">
        <v>220</v>
      </c>
      <c r="BC297" s="146">
        <v>103</v>
      </c>
      <c r="BD297" s="146">
        <v>12371460</v>
      </c>
      <c r="BE297" s="147">
        <f t="shared" si="309"/>
        <v>9.7169811320754723E-2</v>
      </c>
      <c r="BF297" s="147">
        <f t="shared" si="282"/>
        <v>0.4681818181818182</v>
      </c>
      <c r="BG297" s="173">
        <f t="shared" si="283"/>
        <v>120111.26213592233</v>
      </c>
      <c r="BH297" s="604"/>
      <c r="BI297" s="254" t="s">
        <v>137</v>
      </c>
      <c r="BJ297" s="137">
        <f t="shared" si="284"/>
        <v>5502</v>
      </c>
      <c r="BK297" s="146">
        <f t="shared" si="268"/>
        <v>3337</v>
      </c>
      <c r="BL297" s="146">
        <f t="shared" si="269"/>
        <v>297142990</v>
      </c>
      <c r="BM297" s="147">
        <f t="shared" si="310"/>
        <v>0.14760261854210899</v>
      </c>
      <c r="BN297" s="147">
        <f t="shared" si="285"/>
        <v>0.60650672482733547</v>
      </c>
      <c r="BO297" s="146">
        <f t="shared" si="286"/>
        <v>89044.947557686552</v>
      </c>
      <c r="BP297" s="204"/>
    </row>
    <row r="298" spans="2:68" s="82" customFormat="1">
      <c r="B298" s="614"/>
      <c r="C298" s="647"/>
      <c r="D298" s="604"/>
      <c r="E298" s="254" t="s">
        <v>138</v>
      </c>
      <c r="F298" s="137">
        <v>9</v>
      </c>
      <c r="G298" s="146">
        <v>5</v>
      </c>
      <c r="H298" s="146">
        <v>377670</v>
      </c>
      <c r="I298" s="147">
        <f t="shared" si="303"/>
        <v>6.097560975609756E-2</v>
      </c>
      <c r="J298" s="147">
        <f t="shared" si="270"/>
        <v>0.55555555555555558</v>
      </c>
      <c r="K298" s="173">
        <f t="shared" si="271"/>
        <v>75534</v>
      </c>
      <c r="L298" s="604"/>
      <c r="M298" s="254" t="s">
        <v>138</v>
      </c>
      <c r="N298" s="137">
        <v>29</v>
      </c>
      <c r="O298" s="146">
        <v>20</v>
      </c>
      <c r="P298" s="146">
        <v>2105240</v>
      </c>
      <c r="Q298" s="147">
        <f t="shared" si="304"/>
        <v>9.9009900990099015E-2</v>
      </c>
      <c r="R298" s="147">
        <f t="shared" si="272"/>
        <v>0.68965517241379315</v>
      </c>
      <c r="S298" s="141">
        <f t="shared" si="273"/>
        <v>105262</v>
      </c>
      <c r="T298" s="604"/>
      <c r="U298" s="254" t="s">
        <v>138</v>
      </c>
      <c r="V298" s="137">
        <v>929</v>
      </c>
      <c r="W298" s="146">
        <v>619</v>
      </c>
      <c r="X298" s="146">
        <v>44734900</v>
      </c>
      <c r="Y298" s="147">
        <f t="shared" si="305"/>
        <v>8.4666940227055121E-2</v>
      </c>
      <c r="Z298" s="147">
        <f t="shared" si="274"/>
        <v>0.66630785791173308</v>
      </c>
      <c r="AA298" s="146">
        <f t="shared" si="275"/>
        <v>72269.628432956379</v>
      </c>
      <c r="AB298" s="604"/>
      <c r="AC298" s="254" t="s">
        <v>138</v>
      </c>
      <c r="AD298" s="137">
        <v>896</v>
      </c>
      <c r="AE298" s="146">
        <v>593</v>
      </c>
      <c r="AF298" s="146">
        <v>46079460</v>
      </c>
      <c r="AG298" s="147">
        <f t="shared" si="306"/>
        <v>8.8945552722363888E-2</v>
      </c>
      <c r="AH298" s="147">
        <f t="shared" si="276"/>
        <v>0.6618303571428571</v>
      </c>
      <c r="AI298" s="141">
        <f t="shared" si="277"/>
        <v>77705.666104553122</v>
      </c>
      <c r="AJ298" s="604"/>
      <c r="AK298" s="254" t="s">
        <v>138</v>
      </c>
      <c r="AL298" s="137">
        <v>606</v>
      </c>
      <c r="AM298" s="146">
        <v>370</v>
      </c>
      <c r="AN298" s="146">
        <v>30675740</v>
      </c>
      <c r="AO298" s="147">
        <f t="shared" si="307"/>
        <v>7.8639744952178528E-2</v>
      </c>
      <c r="AP298" s="147">
        <f t="shared" si="278"/>
        <v>0.61056105610561051</v>
      </c>
      <c r="AQ298" s="141">
        <f t="shared" si="279"/>
        <v>82907.4054054054</v>
      </c>
      <c r="AR298" s="604"/>
      <c r="AS298" s="254" t="s">
        <v>138</v>
      </c>
      <c r="AT298" s="137">
        <v>270</v>
      </c>
      <c r="AU298" s="146">
        <v>144</v>
      </c>
      <c r="AV298" s="146">
        <v>12743910</v>
      </c>
      <c r="AW298" s="147">
        <f t="shared" si="308"/>
        <v>5.579232855482371E-2</v>
      </c>
      <c r="AX298" s="147">
        <f t="shared" si="280"/>
        <v>0.53333333333333333</v>
      </c>
      <c r="AY298" s="146">
        <f t="shared" si="281"/>
        <v>88499.375</v>
      </c>
      <c r="AZ298" s="604"/>
      <c r="BA298" s="254" t="s">
        <v>138</v>
      </c>
      <c r="BB298" s="137">
        <v>49</v>
      </c>
      <c r="BC298" s="146">
        <v>24</v>
      </c>
      <c r="BD298" s="146">
        <v>1686740</v>
      </c>
      <c r="BE298" s="147">
        <f t="shared" si="309"/>
        <v>2.2641509433962263E-2</v>
      </c>
      <c r="BF298" s="147">
        <f t="shared" si="282"/>
        <v>0.48979591836734693</v>
      </c>
      <c r="BG298" s="173">
        <f t="shared" si="283"/>
        <v>70280.833333333328</v>
      </c>
      <c r="BH298" s="604"/>
      <c r="BI298" s="254" t="s">
        <v>138</v>
      </c>
      <c r="BJ298" s="137">
        <f t="shared" si="284"/>
        <v>2788</v>
      </c>
      <c r="BK298" s="146">
        <f t="shared" si="268"/>
        <v>1775</v>
      </c>
      <c r="BL298" s="146">
        <f t="shared" si="269"/>
        <v>138403660</v>
      </c>
      <c r="BM298" s="147">
        <f t="shared" si="310"/>
        <v>7.851203113941968E-2</v>
      </c>
      <c r="BN298" s="147">
        <f t="shared" si="285"/>
        <v>0.63665710186513624</v>
      </c>
      <c r="BO298" s="146">
        <f t="shared" si="286"/>
        <v>77973.892957746473</v>
      </c>
      <c r="BP298" s="204"/>
    </row>
    <row r="299" spans="2:68" s="82" customFormat="1">
      <c r="B299" s="614"/>
      <c r="C299" s="647"/>
      <c r="D299" s="604"/>
      <c r="E299" s="254" t="s">
        <v>139</v>
      </c>
      <c r="F299" s="137">
        <v>17</v>
      </c>
      <c r="G299" s="146">
        <v>9</v>
      </c>
      <c r="H299" s="146">
        <v>517380</v>
      </c>
      <c r="I299" s="147">
        <f t="shared" si="303"/>
        <v>0.10975609756097561</v>
      </c>
      <c r="J299" s="147">
        <f t="shared" si="270"/>
        <v>0.52941176470588236</v>
      </c>
      <c r="K299" s="173">
        <f t="shared" si="271"/>
        <v>57486.666666666664</v>
      </c>
      <c r="L299" s="604"/>
      <c r="M299" s="254" t="s">
        <v>139</v>
      </c>
      <c r="N299" s="137">
        <v>29</v>
      </c>
      <c r="O299" s="146">
        <v>21</v>
      </c>
      <c r="P299" s="146">
        <v>2076620</v>
      </c>
      <c r="Q299" s="147">
        <f t="shared" si="304"/>
        <v>0.10396039603960396</v>
      </c>
      <c r="R299" s="147">
        <f t="shared" si="272"/>
        <v>0.72413793103448276</v>
      </c>
      <c r="S299" s="141">
        <f t="shared" si="273"/>
        <v>98886.666666666672</v>
      </c>
      <c r="T299" s="604"/>
      <c r="U299" s="254" t="s">
        <v>139</v>
      </c>
      <c r="V299" s="137">
        <v>480</v>
      </c>
      <c r="W299" s="146">
        <v>272</v>
      </c>
      <c r="X299" s="146">
        <v>19301820</v>
      </c>
      <c r="Y299" s="147">
        <f t="shared" si="305"/>
        <v>3.7204212829982215E-2</v>
      </c>
      <c r="Z299" s="147">
        <f t="shared" si="274"/>
        <v>0.56666666666666665</v>
      </c>
      <c r="AA299" s="146">
        <f t="shared" si="275"/>
        <v>70962.573529411762</v>
      </c>
      <c r="AB299" s="604"/>
      <c r="AC299" s="254" t="s">
        <v>139</v>
      </c>
      <c r="AD299" s="137">
        <v>565</v>
      </c>
      <c r="AE299" s="146">
        <v>352</v>
      </c>
      <c r="AF299" s="146">
        <v>29716480</v>
      </c>
      <c r="AG299" s="147">
        <f t="shared" si="306"/>
        <v>5.2797360131993397E-2</v>
      </c>
      <c r="AH299" s="147">
        <f t="shared" si="276"/>
        <v>0.62300884955752212</v>
      </c>
      <c r="AI299" s="141">
        <f t="shared" si="277"/>
        <v>84421.818181818177</v>
      </c>
      <c r="AJ299" s="604"/>
      <c r="AK299" s="254" t="s">
        <v>139</v>
      </c>
      <c r="AL299" s="137">
        <v>527</v>
      </c>
      <c r="AM299" s="146">
        <v>317</v>
      </c>
      <c r="AN299" s="146">
        <v>28269470</v>
      </c>
      <c r="AO299" s="147">
        <f t="shared" si="307"/>
        <v>6.7375132837407009E-2</v>
      </c>
      <c r="AP299" s="147">
        <f t="shared" si="278"/>
        <v>0.60151802656546494</v>
      </c>
      <c r="AQ299" s="141">
        <f t="shared" si="279"/>
        <v>89178.138801261826</v>
      </c>
      <c r="AR299" s="604"/>
      <c r="AS299" s="254" t="s">
        <v>139</v>
      </c>
      <c r="AT299" s="137">
        <v>345</v>
      </c>
      <c r="AU299" s="146">
        <v>185</v>
      </c>
      <c r="AV299" s="146">
        <v>17522550</v>
      </c>
      <c r="AW299" s="147">
        <f t="shared" si="308"/>
        <v>7.1677644323905457E-2</v>
      </c>
      <c r="AX299" s="147">
        <f t="shared" si="280"/>
        <v>0.53623188405797106</v>
      </c>
      <c r="AY299" s="146">
        <f t="shared" si="281"/>
        <v>94716.486486486479</v>
      </c>
      <c r="AZ299" s="604"/>
      <c r="BA299" s="254" t="s">
        <v>139</v>
      </c>
      <c r="BB299" s="137">
        <v>145</v>
      </c>
      <c r="BC299" s="146">
        <v>66</v>
      </c>
      <c r="BD299" s="146">
        <v>5841850</v>
      </c>
      <c r="BE299" s="147">
        <f t="shared" si="309"/>
        <v>6.2264150943396226E-2</v>
      </c>
      <c r="BF299" s="147">
        <f t="shared" si="282"/>
        <v>0.45517241379310347</v>
      </c>
      <c r="BG299" s="173">
        <f t="shared" si="283"/>
        <v>88512.878787878784</v>
      </c>
      <c r="BH299" s="604"/>
      <c r="BI299" s="254" t="s">
        <v>139</v>
      </c>
      <c r="BJ299" s="137">
        <f t="shared" si="284"/>
        <v>2108</v>
      </c>
      <c r="BK299" s="146">
        <f t="shared" si="268"/>
        <v>1222</v>
      </c>
      <c r="BL299" s="146">
        <f t="shared" si="269"/>
        <v>103246170</v>
      </c>
      <c r="BM299" s="147">
        <f t="shared" si="310"/>
        <v>5.4051663128096249E-2</v>
      </c>
      <c r="BN299" s="147">
        <f t="shared" si="285"/>
        <v>0.57969639468690703</v>
      </c>
      <c r="BO299" s="146">
        <f t="shared" si="286"/>
        <v>84489.500818330605</v>
      </c>
      <c r="BP299" s="204"/>
    </row>
    <row r="300" spans="2:68" s="82" customFormat="1">
      <c r="B300" s="614"/>
      <c r="C300" s="647"/>
      <c r="D300" s="604"/>
      <c r="E300" s="254" t="s">
        <v>140</v>
      </c>
      <c r="F300" s="137">
        <v>17</v>
      </c>
      <c r="G300" s="146">
        <v>10</v>
      </c>
      <c r="H300" s="146">
        <v>716660</v>
      </c>
      <c r="I300" s="147">
        <f t="shared" si="303"/>
        <v>0.12195121951219512</v>
      </c>
      <c r="J300" s="147">
        <f t="shared" si="270"/>
        <v>0.58823529411764708</v>
      </c>
      <c r="K300" s="173">
        <f t="shared" si="271"/>
        <v>71666</v>
      </c>
      <c r="L300" s="604"/>
      <c r="M300" s="254" t="s">
        <v>140</v>
      </c>
      <c r="N300" s="137">
        <v>25</v>
      </c>
      <c r="O300" s="146">
        <v>14</v>
      </c>
      <c r="P300" s="146">
        <v>1365330</v>
      </c>
      <c r="Q300" s="147">
        <f t="shared" si="304"/>
        <v>6.9306930693069313E-2</v>
      </c>
      <c r="R300" s="147">
        <f t="shared" si="272"/>
        <v>0.56000000000000005</v>
      </c>
      <c r="S300" s="141">
        <f t="shared" si="273"/>
        <v>97523.571428571435</v>
      </c>
      <c r="T300" s="604"/>
      <c r="U300" s="254" t="s">
        <v>140</v>
      </c>
      <c r="V300" s="137">
        <v>379</v>
      </c>
      <c r="W300" s="146">
        <v>229</v>
      </c>
      <c r="X300" s="146">
        <v>19145790</v>
      </c>
      <c r="Y300" s="147">
        <f t="shared" si="305"/>
        <v>3.1322664478183562E-2</v>
      </c>
      <c r="Z300" s="147">
        <f t="shared" si="274"/>
        <v>0.60422163588390498</v>
      </c>
      <c r="AA300" s="146">
        <f t="shared" si="275"/>
        <v>83606.069868995633</v>
      </c>
      <c r="AB300" s="604"/>
      <c r="AC300" s="254" t="s">
        <v>140</v>
      </c>
      <c r="AD300" s="137">
        <v>422</v>
      </c>
      <c r="AE300" s="146">
        <v>289</v>
      </c>
      <c r="AF300" s="146">
        <v>28307840</v>
      </c>
      <c r="AG300" s="147">
        <f t="shared" si="306"/>
        <v>4.334783260836958E-2</v>
      </c>
      <c r="AH300" s="147">
        <f t="shared" si="276"/>
        <v>0.68483412322274884</v>
      </c>
      <c r="AI300" s="141">
        <f t="shared" si="277"/>
        <v>97951.003460207619</v>
      </c>
      <c r="AJ300" s="604"/>
      <c r="AK300" s="254" t="s">
        <v>140</v>
      </c>
      <c r="AL300" s="137">
        <v>352</v>
      </c>
      <c r="AM300" s="146">
        <v>230</v>
      </c>
      <c r="AN300" s="146">
        <v>25047640</v>
      </c>
      <c r="AO300" s="147">
        <f t="shared" si="307"/>
        <v>4.8884165781083955E-2</v>
      </c>
      <c r="AP300" s="147">
        <f t="shared" si="278"/>
        <v>0.65340909090909094</v>
      </c>
      <c r="AQ300" s="141">
        <f t="shared" si="279"/>
        <v>108902.78260869565</v>
      </c>
      <c r="AR300" s="604"/>
      <c r="AS300" s="254" t="s">
        <v>140</v>
      </c>
      <c r="AT300" s="137">
        <v>160</v>
      </c>
      <c r="AU300" s="146">
        <v>99</v>
      </c>
      <c r="AV300" s="146">
        <v>9789100</v>
      </c>
      <c r="AW300" s="147">
        <f t="shared" si="308"/>
        <v>3.8357225881441304E-2</v>
      </c>
      <c r="AX300" s="147">
        <f t="shared" si="280"/>
        <v>0.61875000000000002</v>
      </c>
      <c r="AY300" s="146">
        <f t="shared" si="281"/>
        <v>98879.797979797979</v>
      </c>
      <c r="AZ300" s="604"/>
      <c r="BA300" s="254" t="s">
        <v>140</v>
      </c>
      <c r="BB300" s="137">
        <v>65</v>
      </c>
      <c r="BC300" s="146">
        <v>31</v>
      </c>
      <c r="BD300" s="146">
        <v>3659360</v>
      </c>
      <c r="BE300" s="147">
        <f t="shared" si="309"/>
        <v>2.9245283018867925E-2</v>
      </c>
      <c r="BF300" s="147">
        <f t="shared" si="282"/>
        <v>0.47692307692307695</v>
      </c>
      <c r="BG300" s="173">
        <f t="shared" si="283"/>
        <v>118043.87096774194</v>
      </c>
      <c r="BH300" s="604"/>
      <c r="BI300" s="254" t="s">
        <v>140</v>
      </c>
      <c r="BJ300" s="137">
        <f t="shared" si="284"/>
        <v>1420</v>
      </c>
      <c r="BK300" s="146">
        <f t="shared" si="268"/>
        <v>902</v>
      </c>
      <c r="BL300" s="146">
        <f t="shared" si="269"/>
        <v>88031720</v>
      </c>
      <c r="BM300" s="147">
        <f t="shared" si="310"/>
        <v>3.9897381457891012E-2</v>
      </c>
      <c r="BN300" s="147">
        <f t="shared" si="285"/>
        <v>0.63521126760563384</v>
      </c>
      <c r="BO300" s="146">
        <f t="shared" si="286"/>
        <v>97596.141906873614</v>
      </c>
      <c r="BP300" s="204"/>
    </row>
    <row r="301" spans="2:68" s="82" customFormat="1">
      <c r="B301" s="614"/>
      <c r="C301" s="647"/>
      <c r="D301" s="604"/>
      <c r="E301" s="254" t="s">
        <v>141</v>
      </c>
      <c r="F301" s="137">
        <v>21</v>
      </c>
      <c r="G301" s="146">
        <v>10</v>
      </c>
      <c r="H301" s="146">
        <v>479600</v>
      </c>
      <c r="I301" s="147">
        <f t="shared" si="303"/>
        <v>0.12195121951219512</v>
      </c>
      <c r="J301" s="147">
        <f t="shared" si="270"/>
        <v>0.47619047619047616</v>
      </c>
      <c r="K301" s="173">
        <f t="shared" si="271"/>
        <v>47960</v>
      </c>
      <c r="L301" s="604"/>
      <c r="M301" s="254" t="s">
        <v>141</v>
      </c>
      <c r="N301" s="137">
        <v>73</v>
      </c>
      <c r="O301" s="146">
        <v>51</v>
      </c>
      <c r="P301" s="146">
        <v>4564460</v>
      </c>
      <c r="Q301" s="147">
        <f t="shared" si="304"/>
        <v>0.25247524752475248</v>
      </c>
      <c r="R301" s="147">
        <f t="shared" si="272"/>
        <v>0.69863013698630139</v>
      </c>
      <c r="S301" s="141">
        <f t="shared" si="273"/>
        <v>89499.215686274503</v>
      </c>
      <c r="T301" s="604"/>
      <c r="U301" s="254" t="s">
        <v>141</v>
      </c>
      <c r="V301" s="137">
        <v>2625</v>
      </c>
      <c r="W301" s="146">
        <v>1777</v>
      </c>
      <c r="X301" s="146">
        <v>128807910</v>
      </c>
      <c r="Y301" s="147">
        <f t="shared" si="305"/>
        <v>0.24305840514293531</v>
      </c>
      <c r="Z301" s="147">
        <f t="shared" si="274"/>
        <v>0.67695238095238097</v>
      </c>
      <c r="AA301" s="146">
        <f t="shared" si="275"/>
        <v>72486.162070906023</v>
      </c>
      <c r="AB301" s="604"/>
      <c r="AC301" s="254" t="s">
        <v>141</v>
      </c>
      <c r="AD301" s="137">
        <v>2497</v>
      </c>
      <c r="AE301" s="146">
        <v>1694</v>
      </c>
      <c r="AF301" s="146">
        <v>142733990</v>
      </c>
      <c r="AG301" s="147">
        <f t="shared" si="306"/>
        <v>0.25408729563521826</v>
      </c>
      <c r="AH301" s="147">
        <f t="shared" si="276"/>
        <v>0.67841409691629961</v>
      </c>
      <c r="AI301" s="141">
        <f t="shared" si="277"/>
        <v>84258.553719008269</v>
      </c>
      <c r="AJ301" s="604"/>
      <c r="AK301" s="254" t="s">
        <v>141</v>
      </c>
      <c r="AL301" s="137">
        <v>1685</v>
      </c>
      <c r="AM301" s="146">
        <v>1049</v>
      </c>
      <c r="AN301" s="146">
        <v>89289640</v>
      </c>
      <c r="AO301" s="147">
        <f t="shared" si="307"/>
        <v>0.22295430393198726</v>
      </c>
      <c r="AP301" s="147">
        <f t="shared" si="278"/>
        <v>0.62255192878338284</v>
      </c>
      <c r="AQ301" s="141">
        <f t="shared" si="279"/>
        <v>85118.817921830312</v>
      </c>
      <c r="AR301" s="604"/>
      <c r="AS301" s="254" t="s">
        <v>141</v>
      </c>
      <c r="AT301" s="137">
        <v>725</v>
      </c>
      <c r="AU301" s="146">
        <v>384</v>
      </c>
      <c r="AV301" s="146">
        <v>38456180</v>
      </c>
      <c r="AW301" s="147">
        <f t="shared" si="308"/>
        <v>0.14877954281286324</v>
      </c>
      <c r="AX301" s="147">
        <f t="shared" si="280"/>
        <v>0.52965517241379312</v>
      </c>
      <c r="AY301" s="146">
        <f t="shared" si="281"/>
        <v>100146.30208333333</v>
      </c>
      <c r="AZ301" s="604"/>
      <c r="BA301" s="254" t="s">
        <v>141</v>
      </c>
      <c r="BB301" s="137">
        <v>227</v>
      </c>
      <c r="BC301" s="146">
        <v>127</v>
      </c>
      <c r="BD301" s="146">
        <v>14294700</v>
      </c>
      <c r="BE301" s="147">
        <f t="shared" si="309"/>
        <v>0.11981132075471698</v>
      </c>
      <c r="BF301" s="147">
        <f t="shared" si="282"/>
        <v>0.55947136563876654</v>
      </c>
      <c r="BG301" s="173">
        <f t="shared" si="283"/>
        <v>112556.69291338582</v>
      </c>
      <c r="BH301" s="604"/>
      <c r="BI301" s="254" t="s">
        <v>141</v>
      </c>
      <c r="BJ301" s="137">
        <f t="shared" si="284"/>
        <v>7853</v>
      </c>
      <c r="BK301" s="146">
        <f t="shared" si="268"/>
        <v>5092</v>
      </c>
      <c r="BL301" s="146">
        <f t="shared" si="269"/>
        <v>418626480</v>
      </c>
      <c r="BM301" s="147">
        <f t="shared" si="310"/>
        <v>0.22523000707714083</v>
      </c>
      <c r="BN301" s="147">
        <f t="shared" si="285"/>
        <v>0.64841461861708904</v>
      </c>
      <c r="BO301" s="146">
        <f t="shared" si="286"/>
        <v>82212.5844461901</v>
      </c>
      <c r="BP301" s="204"/>
    </row>
    <row r="302" spans="2:68" s="82" customFormat="1">
      <c r="B302" s="614"/>
      <c r="C302" s="647"/>
      <c r="D302" s="604"/>
      <c r="E302" s="254" t="s">
        <v>142</v>
      </c>
      <c r="F302" s="137">
        <v>7</v>
      </c>
      <c r="G302" s="146">
        <v>3</v>
      </c>
      <c r="H302" s="146">
        <v>247220</v>
      </c>
      <c r="I302" s="147">
        <f t="shared" si="303"/>
        <v>3.6585365853658534E-2</v>
      </c>
      <c r="J302" s="147">
        <f t="shared" si="270"/>
        <v>0.42857142857142855</v>
      </c>
      <c r="K302" s="173">
        <f t="shared" si="271"/>
        <v>82406.666666666672</v>
      </c>
      <c r="L302" s="604"/>
      <c r="M302" s="254" t="s">
        <v>142</v>
      </c>
      <c r="N302" s="137">
        <v>21</v>
      </c>
      <c r="O302" s="146">
        <v>15</v>
      </c>
      <c r="P302" s="146">
        <v>1281850</v>
      </c>
      <c r="Q302" s="147">
        <f t="shared" si="304"/>
        <v>7.4257425742574254E-2</v>
      </c>
      <c r="R302" s="147">
        <f t="shared" si="272"/>
        <v>0.7142857142857143</v>
      </c>
      <c r="S302" s="141">
        <f t="shared" si="273"/>
        <v>85456.666666666672</v>
      </c>
      <c r="T302" s="604"/>
      <c r="U302" s="254" t="s">
        <v>142</v>
      </c>
      <c r="V302" s="137">
        <v>593</v>
      </c>
      <c r="W302" s="146">
        <v>370</v>
      </c>
      <c r="X302" s="146">
        <v>27878760</v>
      </c>
      <c r="Y302" s="147">
        <f t="shared" si="305"/>
        <v>5.0608671864314045E-2</v>
      </c>
      <c r="Z302" s="147">
        <f t="shared" si="274"/>
        <v>0.62394603709949414</v>
      </c>
      <c r="AA302" s="146">
        <f t="shared" si="275"/>
        <v>75348</v>
      </c>
      <c r="AB302" s="604"/>
      <c r="AC302" s="254" t="s">
        <v>142</v>
      </c>
      <c r="AD302" s="137">
        <v>713</v>
      </c>
      <c r="AE302" s="146">
        <v>451</v>
      </c>
      <c r="AF302" s="146">
        <v>37100120</v>
      </c>
      <c r="AG302" s="147">
        <f t="shared" si="306"/>
        <v>6.7646617669116546E-2</v>
      </c>
      <c r="AH302" s="147">
        <f t="shared" si="276"/>
        <v>0.63253856942496489</v>
      </c>
      <c r="AI302" s="141">
        <f t="shared" si="277"/>
        <v>82261.906873614193</v>
      </c>
      <c r="AJ302" s="604"/>
      <c r="AK302" s="254" t="s">
        <v>142</v>
      </c>
      <c r="AL302" s="137">
        <v>647</v>
      </c>
      <c r="AM302" s="146">
        <v>379</v>
      </c>
      <c r="AN302" s="146">
        <v>35060120</v>
      </c>
      <c r="AO302" s="147">
        <f t="shared" si="307"/>
        <v>8.0552603613177468E-2</v>
      </c>
      <c r="AP302" s="147">
        <f t="shared" si="278"/>
        <v>0.58578052550231841</v>
      </c>
      <c r="AQ302" s="141">
        <f t="shared" si="279"/>
        <v>92506.912928759892</v>
      </c>
      <c r="AR302" s="604"/>
      <c r="AS302" s="254" t="s">
        <v>142</v>
      </c>
      <c r="AT302" s="137">
        <v>370</v>
      </c>
      <c r="AU302" s="146">
        <v>204</v>
      </c>
      <c r="AV302" s="146">
        <v>19995580</v>
      </c>
      <c r="AW302" s="147">
        <f t="shared" si="308"/>
        <v>7.9039132119333597E-2</v>
      </c>
      <c r="AX302" s="147">
        <f t="shared" si="280"/>
        <v>0.55135135135135138</v>
      </c>
      <c r="AY302" s="146">
        <f t="shared" si="281"/>
        <v>98017.549019607846</v>
      </c>
      <c r="AZ302" s="604"/>
      <c r="BA302" s="254" t="s">
        <v>142</v>
      </c>
      <c r="BB302" s="137">
        <v>159</v>
      </c>
      <c r="BC302" s="146">
        <v>77</v>
      </c>
      <c r="BD302" s="146">
        <v>9200080</v>
      </c>
      <c r="BE302" s="147">
        <f t="shared" si="309"/>
        <v>7.2641509433962262E-2</v>
      </c>
      <c r="BF302" s="147">
        <f t="shared" si="282"/>
        <v>0.48427672955974843</v>
      </c>
      <c r="BG302" s="173">
        <f t="shared" si="283"/>
        <v>119481.55844155845</v>
      </c>
      <c r="BH302" s="604"/>
      <c r="BI302" s="254" t="s">
        <v>142</v>
      </c>
      <c r="BJ302" s="137">
        <f t="shared" si="284"/>
        <v>2510</v>
      </c>
      <c r="BK302" s="146">
        <f t="shared" si="268"/>
        <v>1499</v>
      </c>
      <c r="BL302" s="146">
        <f t="shared" si="269"/>
        <v>130763730</v>
      </c>
      <c r="BM302" s="147">
        <f t="shared" si="310"/>
        <v>6.6303963198867652E-2</v>
      </c>
      <c r="BN302" s="147">
        <f t="shared" si="285"/>
        <v>0.59721115537848601</v>
      </c>
      <c r="BO302" s="146">
        <f t="shared" si="286"/>
        <v>87233.975983989323</v>
      </c>
      <c r="BP302" s="204"/>
    </row>
    <row r="303" spans="2:68" s="82" customFormat="1">
      <c r="B303" s="614"/>
      <c r="C303" s="647"/>
      <c r="D303" s="604"/>
      <c r="E303" s="251" t="s">
        <v>135</v>
      </c>
      <c r="F303" s="137">
        <v>7</v>
      </c>
      <c r="G303" s="146">
        <v>1</v>
      </c>
      <c r="H303" s="146">
        <v>31550</v>
      </c>
      <c r="I303" s="147">
        <f t="shared" si="303"/>
        <v>1.2195121951219513E-2</v>
      </c>
      <c r="J303" s="147">
        <f t="shared" si="270"/>
        <v>0.14285714285714285</v>
      </c>
      <c r="K303" s="173">
        <f t="shared" si="271"/>
        <v>31550</v>
      </c>
      <c r="L303" s="604"/>
      <c r="M303" s="255" t="s">
        <v>135</v>
      </c>
      <c r="N303" s="137">
        <v>15</v>
      </c>
      <c r="O303" s="146">
        <v>11</v>
      </c>
      <c r="P303" s="146">
        <v>2025490</v>
      </c>
      <c r="Q303" s="147">
        <f t="shared" si="304"/>
        <v>5.4455445544554455E-2</v>
      </c>
      <c r="R303" s="147">
        <f t="shared" si="272"/>
        <v>0.73333333333333328</v>
      </c>
      <c r="S303" s="141">
        <f t="shared" si="273"/>
        <v>184135.45454545456</v>
      </c>
      <c r="T303" s="604"/>
      <c r="U303" s="255" t="s">
        <v>135</v>
      </c>
      <c r="V303" s="137">
        <v>640</v>
      </c>
      <c r="W303" s="146">
        <v>366</v>
      </c>
      <c r="X303" s="146">
        <v>27341850</v>
      </c>
      <c r="Y303" s="147">
        <f t="shared" si="305"/>
        <v>5.0061551087402546E-2</v>
      </c>
      <c r="Z303" s="147">
        <f t="shared" si="274"/>
        <v>0.57187500000000002</v>
      </c>
      <c r="AA303" s="146">
        <f t="shared" si="275"/>
        <v>74704.508196721305</v>
      </c>
      <c r="AB303" s="604"/>
      <c r="AC303" s="255" t="s">
        <v>135</v>
      </c>
      <c r="AD303" s="137">
        <v>408</v>
      </c>
      <c r="AE303" s="146">
        <v>232</v>
      </c>
      <c r="AF303" s="146">
        <v>19931460</v>
      </c>
      <c r="AG303" s="147">
        <f t="shared" si="306"/>
        <v>3.4798260086995651E-2</v>
      </c>
      <c r="AH303" s="147">
        <f t="shared" si="276"/>
        <v>0.56862745098039214</v>
      </c>
      <c r="AI303" s="141">
        <f t="shared" si="277"/>
        <v>85911.465517241377</v>
      </c>
      <c r="AJ303" s="604"/>
      <c r="AK303" s="255" t="s">
        <v>135</v>
      </c>
      <c r="AL303" s="137">
        <v>212</v>
      </c>
      <c r="AM303" s="146">
        <v>105</v>
      </c>
      <c r="AN303" s="146">
        <v>10244910</v>
      </c>
      <c r="AO303" s="147">
        <f t="shared" si="307"/>
        <v>2.2316684378320937E-2</v>
      </c>
      <c r="AP303" s="147">
        <f t="shared" si="278"/>
        <v>0.49528301886792453</v>
      </c>
      <c r="AQ303" s="141">
        <f t="shared" si="279"/>
        <v>97570.571428571435</v>
      </c>
      <c r="AR303" s="604"/>
      <c r="AS303" s="255" t="s">
        <v>135</v>
      </c>
      <c r="AT303" s="137">
        <v>145</v>
      </c>
      <c r="AU303" s="146">
        <v>61</v>
      </c>
      <c r="AV303" s="146">
        <v>8109520</v>
      </c>
      <c r="AW303" s="147">
        <f t="shared" si="308"/>
        <v>2.3634250290585045E-2</v>
      </c>
      <c r="AX303" s="147">
        <f t="shared" si="280"/>
        <v>0.4206896551724138</v>
      </c>
      <c r="AY303" s="146">
        <f t="shared" si="281"/>
        <v>132942.95081967214</v>
      </c>
      <c r="AZ303" s="604"/>
      <c r="BA303" s="255" t="s">
        <v>135</v>
      </c>
      <c r="BB303" s="137">
        <v>88</v>
      </c>
      <c r="BC303" s="146">
        <v>42</v>
      </c>
      <c r="BD303" s="146">
        <v>5268520</v>
      </c>
      <c r="BE303" s="147">
        <f t="shared" si="309"/>
        <v>3.962264150943396E-2</v>
      </c>
      <c r="BF303" s="147">
        <f t="shared" si="282"/>
        <v>0.47727272727272729</v>
      </c>
      <c r="BG303" s="173">
        <f t="shared" si="283"/>
        <v>125440.95238095238</v>
      </c>
      <c r="BH303" s="604"/>
      <c r="BI303" s="255" t="s">
        <v>135</v>
      </c>
      <c r="BJ303" s="137">
        <f t="shared" si="284"/>
        <v>1515</v>
      </c>
      <c r="BK303" s="146">
        <f t="shared" si="268"/>
        <v>818</v>
      </c>
      <c r="BL303" s="146">
        <f t="shared" si="269"/>
        <v>72953300</v>
      </c>
      <c r="BM303" s="147">
        <f t="shared" si="310"/>
        <v>3.6181882519462139E-2</v>
      </c>
      <c r="BN303" s="147">
        <f t="shared" si="285"/>
        <v>0.5399339933993399</v>
      </c>
      <c r="BO303" s="146">
        <f t="shared" si="286"/>
        <v>89184.963325183373</v>
      </c>
      <c r="BP303" s="204"/>
    </row>
    <row r="304" spans="2:68" s="82" customFormat="1">
      <c r="B304" s="614">
        <v>28</v>
      </c>
      <c r="C304" s="646" t="s">
        <v>38</v>
      </c>
      <c r="D304" s="612">
        <f>BS35</f>
        <v>62</v>
      </c>
      <c r="E304" s="252" t="s">
        <v>115</v>
      </c>
      <c r="F304" s="136">
        <v>22</v>
      </c>
      <c r="G304" s="144">
        <v>13</v>
      </c>
      <c r="H304" s="144">
        <v>1283220</v>
      </c>
      <c r="I304" s="145">
        <f>IFERROR(G304/$D$304,"-")</f>
        <v>0.20967741935483872</v>
      </c>
      <c r="J304" s="145">
        <f t="shared" si="270"/>
        <v>0.59090909090909094</v>
      </c>
      <c r="K304" s="172">
        <f t="shared" si="271"/>
        <v>98709.230769230766</v>
      </c>
      <c r="L304" s="612">
        <f>BT35</f>
        <v>187</v>
      </c>
      <c r="M304" s="252" t="s">
        <v>115</v>
      </c>
      <c r="N304" s="136">
        <v>93</v>
      </c>
      <c r="O304" s="144">
        <v>48</v>
      </c>
      <c r="P304" s="144">
        <v>4878420</v>
      </c>
      <c r="Q304" s="145">
        <f>IFERROR(O304/$L$304,"-")</f>
        <v>0.25668449197860965</v>
      </c>
      <c r="R304" s="145">
        <f t="shared" si="272"/>
        <v>0.5161290322580645</v>
      </c>
      <c r="S304" s="140">
        <f t="shared" si="273"/>
        <v>101633.75</v>
      </c>
      <c r="T304" s="612">
        <f>BU35</f>
        <v>7013</v>
      </c>
      <c r="U304" s="252" t="s">
        <v>115</v>
      </c>
      <c r="V304" s="136">
        <v>3339</v>
      </c>
      <c r="W304" s="144">
        <v>1985</v>
      </c>
      <c r="X304" s="144">
        <v>152876460</v>
      </c>
      <c r="Y304" s="145">
        <f>IFERROR(W304/$T$304,"-")</f>
        <v>0.28304577213745902</v>
      </c>
      <c r="Z304" s="145">
        <f t="shared" si="274"/>
        <v>0.59448936807427377</v>
      </c>
      <c r="AA304" s="144">
        <f t="shared" si="275"/>
        <v>77015.848866498738</v>
      </c>
      <c r="AB304" s="612">
        <f>BV35</f>
        <v>5841</v>
      </c>
      <c r="AC304" s="252" t="s">
        <v>115</v>
      </c>
      <c r="AD304" s="136">
        <v>2884</v>
      </c>
      <c r="AE304" s="144">
        <v>1732</v>
      </c>
      <c r="AF304" s="144">
        <v>145837600</v>
      </c>
      <c r="AG304" s="145">
        <f>IFERROR(AE304/$AB$304,"-")</f>
        <v>0.29652456771100838</v>
      </c>
      <c r="AH304" s="145">
        <f t="shared" si="276"/>
        <v>0.60055478502080439</v>
      </c>
      <c r="AI304" s="140">
        <f t="shared" si="277"/>
        <v>84201.847575057735</v>
      </c>
      <c r="AJ304" s="612">
        <f>BW35</f>
        <v>3310</v>
      </c>
      <c r="AK304" s="252" t="s">
        <v>115</v>
      </c>
      <c r="AL304" s="136">
        <v>1491</v>
      </c>
      <c r="AM304" s="144">
        <v>841</v>
      </c>
      <c r="AN304" s="144">
        <v>75487300</v>
      </c>
      <c r="AO304" s="145">
        <f>IFERROR(AM304/$AJ$304,"-")</f>
        <v>0.25407854984894263</v>
      </c>
      <c r="AP304" s="145">
        <f t="shared" si="278"/>
        <v>0.56405097250167668</v>
      </c>
      <c r="AQ304" s="140">
        <f t="shared" si="279"/>
        <v>89758.977407847793</v>
      </c>
      <c r="AR304" s="612">
        <f>BX35</f>
        <v>1539</v>
      </c>
      <c r="AS304" s="252" t="s">
        <v>115</v>
      </c>
      <c r="AT304" s="136">
        <v>626</v>
      </c>
      <c r="AU304" s="144">
        <v>350</v>
      </c>
      <c r="AV304" s="144">
        <v>35571400</v>
      </c>
      <c r="AW304" s="145">
        <f>IFERROR(AU304/$AR$304,"-")</f>
        <v>0.22742040285899934</v>
      </c>
      <c r="AX304" s="145">
        <f t="shared" si="280"/>
        <v>0.5591054313099042</v>
      </c>
      <c r="AY304" s="144">
        <f t="shared" si="281"/>
        <v>101632.57142857143</v>
      </c>
      <c r="AZ304" s="612">
        <f>BY35</f>
        <v>651</v>
      </c>
      <c r="BA304" s="252" t="s">
        <v>115</v>
      </c>
      <c r="BB304" s="136">
        <v>157</v>
      </c>
      <c r="BC304" s="144">
        <v>75</v>
      </c>
      <c r="BD304" s="144">
        <v>9545170</v>
      </c>
      <c r="BE304" s="145">
        <f>IFERROR(BC304/$AZ$304,"-")</f>
        <v>0.1152073732718894</v>
      </c>
      <c r="BF304" s="145">
        <f t="shared" si="282"/>
        <v>0.47770700636942676</v>
      </c>
      <c r="BG304" s="172">
        <f t="shared" si="283"/>
        <v>127268.93333333333</v>
      </c>
      <c r="BH304" s="612">
        <f>BZ35</f>
        <v>18603</v>
      </c>
      <c r="BI304" s="252" t="s">
        <v>115</v>
      </c>
      <c r="BJ304" s="136">
        <f t="shared" si="284"/>
        <v>8612</v>
      </c>
      <c r="BK304" s="144">
        <f t="shared" si="268"/>
        <v>5044</v>
      </c>
      <c r="BL304" s="144">
        <f t="shared" si="269"/>
        <v>425479570</v>
      </c>
      <c r="BM304" s="145">
        <f>IFERROR(BK304/$BH$304,"-")</f>
        <v>0.27113906359189377</v>
      </c>
      <c r="BN304" s="145">
        <f t="shared" si="285"/>
        <v>0.58569437993497442</v>
      </c>
      <c r="BO304" s="144">
        <f t="shared" si="286"/>
        <v>84353.602299762089</v>
      </c>
      <c r="BP304" s="204"/>
    </row>
    <row r="305" spans="2:68" s="82" customFormat="1">
      <c r="B305" s="614"/>
      <c r="C305" s="647"/>
      <c r="D305" s="604"/>
      <c r="E305" s="253" t="s">
        <v>154</v>
      </c>
      <c r="F305" s="137">
        <v>25</v>
      </c>
      <c r="G305" s="146">
        <v>16</v>
      </c>
      <c r="H305" s="146">
        <v>2129520</v>
      </c>
      <c r="I305" s="147">
        <f t="shared" ref="I305:I314" si="311">IFERROR(G305/$D$304,"-")</f>
        <v>0.25806451612903225</v>
      </c>
      <c r="J305" s="147">
        <f t="shared" si="270"/>
        <v>0.64</v>
      </c>
      <c r="K305" s="173">
        <f t="shared" si="271"/>
        <v>133095</v>
      </c>
      <c r="L305" s="604"/>
      <c r="M305" s="253" t="s">
        <v>154</v>
      </c>
      <c r="N305" s="137">
        <v>66</v>
      </c>
      <c r="O305" s="146">
        <v>31</v>
      </c>
      <c r="P305" s="146">
        <v>3186670</v>
      </c>
      <c r="Q305" s="147">
        <f t="shared" ref="Q305:Q314" si="312">IFERROR(O305/$L$304,"-")</f>
        <v>0.16577540106951871</v>
      </c>
      <c r="R305" s="147">
        <f t="shared" si="272"/>
        <v>0.46969696969696972</v>
      </c>
      <c r="S305" s="141">
        <f t="shared" si="273"/>
        <v>102795.80645161291</v>
      </c>
      <c r="T305" s="604"/>
      <c r="U305" s="253" t="s">
        <v>154</v>
      </c>
      <c r="V305" s="137">
        <v>3129</v>
      </c>
      <c r="W305" s="146">
        <v>1914</v>
      </c>
      <c r="X305" s="146">
        <v>142115390</v>
      </c>
      <c r="Y305" s="147">
        <f t="shared" ref="Y305:Y314" si="313">IFERROR(W305/$T$304,"-")</f>
        <v>0.27292171681163552</v>
      </c>
      <c r="Z305" s="147">
        <f t="shared" si="274"/>
        <v>0.61169702780441038</v>
      </c>
      <c r="AA305" s="146">
        <f t="shared" si="275"/>
        <v>74250.464994775335</v>
      </c>
      <c r="AB305" s="604"/>
      <c r="AC305" s="253" t="s">
        <v>154</v>
      </c>
      <c r="AD305" s="137">
        <v>2553</v>
      </c>
      <c r="AE305" s="146">
        <v>1571</v>
      </c>
      <c r="AF305" s="146">
        <v>128230130</v>
      </c>
      <c r="AG305" s="147">
        <f t="shared" ref="AG305:AG314" si="314">IFERROR(AE305/$AB$304,"-")</f>
        <v>0.26896079438452319</v>
      </c>
      <c r="AH305" s="147">
        <f t="shared" si="276"/>
        <v>0.61535448491970235</v>
      </c>
      <c r="AI305" s="141">
        <f t="shared" si="277"/>
        <v>81623.252705283259</v>
      </c>
      <c r="AJ305" s="604"/>
      <c r="AK305" s="253" t="s">
        <v>154</v>
      </c>
      <c r="AL305" s="137">
        <v>1190</v>
      </c>
      <c r="AM305" s="146">
        <v>667</v>
      </c>
      <c r="AN305" s="146">
        <v>57628690</v>
      </c>
      <c r="AO305" s="147">
        <f t="shared" ref="AO305:AO314" si="315">IFERROR(AM305/$AJ$304,"-")</f>
        <v>0.20151057401812689</v>
      </c>
      <c r="AP305" s="147">
        <f t="shared" si="278"/>
        <v>0.56050420168067228</v>
      </c>
      <c r="AQ305" s="141">
        <f t="shared" si="279"/>
        <v>86399.835082458769</v>
      </c>
      <c r="AR305" s="604"/>
      <c r="AS305" s="253" t="s">
        <v>154</v>
      </c>
      <c r="AT305" s="137">
        <v>397</v>
      </c>
      <c r="AU305" s="146">
        <v>213</v>
      </c>
      <c r="AV305" s="146">
        <v>18831670</v>
      </c>
      <c r="AW305" s="147">
        <f t="shared" ref="AW305:AW314" si="316">IFERROR(AU305/$AR$304,"-")</f>
        <v>0.13840155945419103</v>
      </c>
      <c r="AX305" s="147">
        <f t="shared" si="280"/>
        <v>0.53652392947103278</v>
      </c>
      <c r="AY305" s="146">
        <f t="shared" si="281"/>
        <v>88411.596244131462</v>
      </c>
      <c r="AZ305" s="604"/>
      <c r="BA305" s="253" t="s">
        <v>154</v>
      </c>
      <c r="BB305" s="137">
        <v>104</v>
      </c>
      <c r="BC305" s="146">
        <v>44</v>
      </c>
      <c r="BD305" s="146">
        <v>4949640</v>
      </c>
      <c r="BE305" s="147">
        <f t="shared" ref="BE305:BE314" si="317">IFERROR(BC305/$AZ$304,"-")</f>
        <v>6.7588325652841785E-2</v>
      </c>
      <c r="BF305" s="147">
        <f t="shared" si="282"/>
        <v>0.42307692307692307</v>
      </c>
      <c r="BG305" s="173">
        <f t="shared" si="283"/>
        <v>112491.81818181818</v>
      </c>
      <c r="BH305" s="604"/>
      <c r="BI305" s="253" t="s">
        <v>154</v>
      </c>
      <c r="BJ305" s="137">
        <f t="shared" si="284"/>
        <v>7464</v>
      </c>
      <c r="BK305" s="146">
        <f t="shared" si="268"/>
        <v>4456</v>
      </c>
      <c r="BL305" s="146">
        <f t="shared" si="269"/>
        <v>357071710</v>
      </c>
      <c r="BM305" s="147">
        <f t="shared" ref="BM305:BM314" si="318">IFERROR(BK305/$BH$304,"-")</f>
        <v>0.23953125839918293</v>
      </c>
      <c r="BN305" s="147">
        <f t="shared" si="285"/>
        <v>0.59699892818863876</v>
      </c>
      <c r="BO305" s="146">
        <f t="shared" si="286"/>
        <v>80132.789497307007</v>
      </c>
      <c r="BP305" s="204"/>
    </row>
    <row r="306" spans="2:68" s="82" customFormat="1">
      <c r="B306" s="614"/>
      <c r="C306" s="647"/>
      <c r="D306" s="604"/>
      <c r="E306" s="254" t="s">
        <v>114</v>
      </c>
      <c r="F306" s="137">
        <v>36</v>
      </c>
      <c r="G306" s="146">
        <v>21</v>
      </c>
      <c r="H306" s="146">
        <v>2272860</v>
      </c>
      <c r="I306" s="147">
        <f t="shared" si="311"/>
        <v>0.33870967741935482</v>
      </c>
      <c r="J306" s="147">
        <f t="shared" si="270"/>
        <v>0.58333333333333337</v>
      </c>
      <c r="K306" s="173">
        <f t="shared" si="271"/>
        <v>108231.42857142857</v>
      </c>
      <c r="L306" s="604"/>
      <c r="M306" s="254" t="s">
        <v>114</v>
      </c>
      <c r="N306" s="137">
        <v>115</v>
      </c>
      <c r="O306" s="146">
        <v>61</v>
      </c>
      <c r="P306" s="146">
        <v>5938240</v>
      </c>
      <c r="Q306" s="147">
        <f t="shared" si="312"/>
        <v>0.32620320855614976</v>
      </c>
      <c r="R306" s="147">
        <f t="shared" si="272"/>
        <v>0.5304347826086957</v>
      </c>
      <c r="S306" s="141">
        <f t="shared" si="273"/>
        <v>97348.196721311469</v>
      </c>
      <c r="T306" s="604"/>
      <c r="U306" s="254" t="s">
        <v>114</v>
      </c>
      <c r="V306" s="137">
        <v>4428</v>
      </c>
      <c r="W306" s="146">
        <v>2607</v>
      </c>
      <c r="X306" s="146">
        <v>193233910</v>
      </c>
      <c r="Y306" s="147">
        <f t="shared" si="313"/>
        <v>0.37173820048481393</v>
      </c>
      <c r="Z306" s="147">
        <f t="shared" si="274"/>
        <v>0.58875338753387529</v>
      </c>
      <c r="AA306" s="146">
        <f t="shared" si="275"/>
        <v>74121.177598772541</v>
      </c>
      <c r="AB306" s="604"/>
      <c r="AC306" s="254" t="s">
        <v>114</v>
      </c>
      <c r="AD306" s="137">
        <v>3834</v>
      </c>
      <c r="AE306" s="146">
        <v>2300</v>
      </c>
      <c r="AF306" s="146">
        <v>191969510</v>
      </c>
      <c r="AG306" s="147">
        <f t="shared" si="314"/>
        <v>0.39376819037835986</v>
      </c>
      <c r="AH306" s="147">
        <f t="shared" si="276"/>
        <v>0.59989567031820556</v>
      </c>
      <c r="AI306" s="141">
        <f t="shared" si="277"/>
        <v>83465.004347826092</v>
      </c>
      <c r="AJ306" s="604"/>
      <c r="AK306" s="254" t="s">
        <v>114</v>
      </c>
      <c r="AL306" s="137">
        <v>2160</v>
      </c>
      <c r="AM306" s="146">
        <v>1176</v>
      </c>
      <c r="AN306" s="146">
        <v>106826990</v>
      </c>
      <c r="AO306" s="147">
        <f t="shared" si="315"/>
        <v>0.35528700906344413</v>
      </c>
      <c r="AP306" s="147">
        <f t="shared" si="278"/>
        <v>0.5444444444444444</v>
      </c>
      <c r="AQ306" s="141">
        <f t="shared" si="279"/>
        <v>90839.277210884349</v>
      </c>
      <c r="AR306" s="604"/>
      <c r="AS306" s="254" t="s">
        <v>114</v>
      </c>
      <c r="AT306" s="137">
        <v>945</v>
      </c>
      <c r="AU306" s="146">
        <v>505</v>
      </c>
      <c r="AV306" s="146">
        <v>52014690</v>
      </c>
      <c r="AW306" s="147">
        <f t="shared" si="316"/>
        <v>0.32813515269655619</v>
      </c>
      <c r="AX306" s="147">
        <f t="shared" si="280"/>
        <v>0.53439153439153442</v>
      </c>
      <c r="AY306" s="146">
        <f t="shared" si="281"/>
        <v>102999.38613861386</v>
      </c>
      <c r="AZ306" s="604"/>
      <c r="BA306" s="254" t="s">
        <v>114</v>
      </c>
      <c r="BB306" s="137">
        <v>317</v>
      </c>
      <c r="BC306" s="146">
        <v>153</v>
      </c>
      <c r="BD306" s="146">
        <v>18968700</v>
      </c>
      <c r="BE306" s="147">
        <f t="shared" si="317"/>
        <v>0.23502304147465439</v>
      </c>
      <c r="BF306" s="147">
        <f t="shared" si="282"/>
        <v>0.48264984227129337</v>
      </c>
      <c r="BG306" s="173">
        <f t="shared" si="283"/>
        <v>123978.43137254902</v>
      </c>
      <c r="BH306" s="604"/>
      <c r="BI306" s="254" t="s">
        <v>114</v>
      </c>
      <c r="BJ306" s="137">
        <f t="shared" si="284"/>
        <v>11835</v>
      </c>
      <c r="BK306" s="146">
        <f t="shared" si="268"/>
        <v>6823</v>
      </c>
      <c r="BL306" s="146">
        <f t="shared" si="269"/>
        <v>571224900</v>
      </c>
      <c r="BM306" s="147">
        <f t="shared" si="318"/>
        <v>0.36676880073106488</v>
      </c>
      <c r="BN306" s="147">
        <f t="shared" si="285"/>
        <v>0.57651035065483736</v>
      </c>
      <c r="BO306" s="146">
        <f t="shared" si="286"/>
        <v>83720.489520738673</v>
      </c>
      <c r="BP306" s="204"/>
    </row>
    <row r="307" spans="2:68" s="82" customFormat="1">
      <c r="B307" s="614"/>
      <c r="C307" s="647"/>
      <c r="D307" s="604"/>
      <c r="E307" s="254" t="s">
        <v>123</v>
      </c>
      <c r="F307" s="137">
        <v>12</v>
      </c>
      <c r="G307" s="146">
        <v>6</v>
      </c>
      <c r="H307" s="146">
        <v>786420</v>
      </c>
      <c r="I307" s="147">
        <f t="shared" si="311"/>
        <v>9.6774193548387094E-2</v>
      </c>
      <c r="J307" s="147">
        <f t="shared" si="270"/>
        <v>0.5</v>
      </c>
      <c r="K307" s="173">
        <f t="shared" si="271"/>
        <v>131070</v>
      </c>
      <c r="L307" s="604"/>
      <c r="M307" s="254" t="s">
        <v>123</v>
      </c>
      <c r="N307" s="137">
        <v>44</v>
      </c>
      <c r="O307" s="146">
        <v>24</v>
      </c>
      <c r="P307" s="146">
        <v>2735160</v>
      </c>
      <c r="Q307" s="147">
        <f t="shared" si="312"/>
        <v>0.12834224598930483</v>
      </c>
      <c r="R307" s="147">
        <f t="shared" si="272"/>
        <v>0.54545454545454541</v>
      </c>
      <c r="S307" s="141">
        <f t="shared" si="273"/>
        <v>113965</v>
      </c>
      <c r="T307" s="604"/>
      <c r="U307" s="254" t="s">
        <v>123</v>
      </c>
      <c r="V307" s="137">
        <v>1403</v>
      </c>
      <c r="W307" s="146">
        <v>851</v>
      </c>
      <c r="X307" s="146">
        <v>64910320</v>
      </c>
      <c r="Y307" s="147">
        <f t="shared" si="313"/>
        <v>0.12134607158134893</v>
      </c>
      <c r="Z307" s="147">
        <f t="shared" si="274"/>
        <v>0.60655737704918034</v>
      </c>
      <c r="AA307" s="146">
        <f t="shared" si="275"/>
        <v>76275.346650998821</v>
      </c>
      <c r="AB307" s="604"/>
      <c r="AC307" s="254" t="s">
        <v>123</v>
      </c>
      <c r="AD307" s="137">
        <v>1424</v>
      </c>
      <c r="AE307" s="146">
        <v>880</v>
      </c>
      <c r="AF307" s="146">
        <v>74818060</v>
      </c>
      <c r="AG307" s="147">
        <f t="shared" si="314"/>
        <v>0.15065913370998116</v>
      </c>
      <c r="AH307" s="147">
        <f t="shared" si="276"/>
        <v>0.6179775280898876</v>
      </c>
      <c r="AI307" s="141">
        <f t="shared" si="277"/>
        <v>85020.522727272721</v>
      </c>
      <c r="AJ307" s="604"/>
      <c r="AK307" s="254" t="s">
        <v>123</v>
      </c>
      <c r="AL307" s="137">
        <v>880</v>
      </c>
      <c r="AM307" s="146">
        <v>488</v>
      </c>
      <c r="AN307" s="146">
        <v>44191860</v>
      </c>
      <c r="AO307" s="147">
        <f t="shared" si="315"/>
        <v>0.1474320241691843</v>
      </c>
      <c r="AP307" s="147">
        <f t="shared" si="278"/>
        <v>0.55454545454545456</v>
      </c>
      <c r="AQ307" s="141">
        <f t="shared" si="279"/>
        <v>90557.090163934423</v>
      </c>
      <c r="AR307" s="604"/>
      <c r="AS307" s="254" t="s">
        <v>123</v>
      </c>
      <c r="AT307" s="137">
        <v>366</v>
      </c>
      <c r="AU307" s="146">
        <v>186</v>
      </c>
      <c r="AV307" s="146">
        <v>20364730</v>
      </c>
      <c r="AW307" s="147">
        <f t="shared" si="316"/>
        <v>0.12085769980506822</v>
      </c>
      <c r="AX307" s="147">
        <f t="shared" si="280"/>
        <v>0.50819672131147542</v>
      </c>
      <c r="AY307" s="146">
        <f t="shared" si="281"/>
        <v>109487.79569892473</v>
      </c>
      <c r="AZ307" s="604"/>
      <c r="BA307" s="254" t="s">
        <v>123</v>
      </c>
      <c r="BB307" s="137">
        <v>111</v>
      </c>
      <c r="BC307" s="146">
        <v>42</v>
      </c>
      <c r="BD307" s="146">
        <v>5091770</v>
      </c>
      <c r="BE307" s="147">
        <f t="shared" si="317"/>
        <v>6.4516129032258063E-2</v>
      </c>
      <c r="BF307" s="147">
        <f t="shared" si="282"/>
        <v>0.3783783783783784</v>
      </c>
      <c r="BG307" s="173">
        <f t="shared" si="283"/>
        <v>121232.61904761905</v>
      </c>
      <c r="BH307" s="604"/>
      <c r="BI307" s="254" t="s">
        <v>123</v>
      </c>
      <c r="BJ307" s="137">
        <f t="shared" si="284"/>
        <v>4240</v>
      </c>
      <c r="BK307" s="146">
        <f t="shared" si="268"/>
        <v>2477</v>
      </c>
      <c r="BL307" s="146">
        <f t="shared" si="269"/>
        <v>212898320</v>
      </c>
      <c r="BM307" s="147">
        <f t="shared" si="318"/>
        <v>0.13315056711283127</v>
      </c>
      <c r="BN307" s="147">
        <f t="shared" si="285"/>
        <v>0.58419811320754722</v>
      </c>
      <c r="BO307" s="146">
        <f t="shared" si="286"/>
        <v>85950.068631408969</v>
      </c>
      <c r="BP307" s="204"/>
    </row>
    <row r="308" spans="2:68" s="82" customFormat="1">
      <c r="B308" s="614"/>
      <c r="C308" s="647"/>
      <c r="D308" s="604"/>
      <c r="E308" s="254" t="s">
        <v>137</v>
      </c>
      <c r="F308" s="137">
        <v>17</v>
      </c>
      <c r="G308" s="146">
        <v>9</v>
      </c>
      <c r="H308" s="146">
        <v>1143390</v>
      </c>
      <c r="I308" s="147">
        <f t="shared" si="311"/>
        <v>0.14516129032258066</v>
      </c>
      <c r="J308" s="147">
        <f t="shared" si="270"/>
        <v>0.52941176470588236</v>
      </c>
      <c r="K308" s="173">
        <f t="shared" si="271"/>
        <v>127043.33333333333</v>
      </c>
      <c r="L308" s="604"/>
      <c r="M308" s="254" t="s">
        <v>137</v>
      </c>
      <c r="N308" s="137">
        <v>68</v>
      </c>
      <c r="O308" s="146">
        <v>36</v>
      </c>
      <c r="P308" s="146">
        <v>3597020</v>
      </c>
      <c r="Q308" s="147">
        <f t="shared" si="312"/>
        <v>0.19251336898395721</v>
      </c>
      <c r="R308" s="147">
        <f t="shared" si="272"/>
        <v>0.52941176470588236</v>
      </c>
      <c r="S308" s="141">
        <f t="shared" si="273"/>
        <v>99917.222222222219</v>
      </c>
      <c r="T308" s="604"/>
      <c r="U308" s="254" t="s">
        <v>137</v>
      </c>
      <c r="V308" s="137">
        <v>1589</v>
      </c>
      <c r="W308" s="146">
        <v>964</v>
      </c>
      <c r="X308" s="146">
        <v>74377080</v>
      </c>
      <c r="Y308" s="147">
        <f t="shared" si="313"/>
        <v>0.13745900470554684</v>
      </c>
      <c r="Z308" s="147">
        <f t="shared" si="274"/>
        <v>0.60667086217747013</v>
      </c>
      <c r="AA308" s="146">
        <f t="shared" si="275"/>
        <v>77154.647302904559</v>
      </c>
      <c r="AB308" s="604"/>
      <c r="AC308" s="254" t="s">
        <v>137</v>
      </c>
      <c r="AD308" s="137">
        <v>1531</v>
      </c>
      <c r="AE308" s="146">
        <v>969</v>
      </c>
      <c r="AF308" s="146">
        <v>84727030</v>
      </c>
      <c r="AG308" s="147">
        <f t="shared" si="314"/>
        <v>0.16589625064201335</v>
      </c>
      <c r="AH308" s="147">
        <f t="shared" si="276"/>
        <v>0.63291966035271063</v>
      </c>
      <c r="AI308" s="141">
        <f t="shared" si="277"/>
        <v>87437.595459236327</v>
      </c>
      <c r="AJ308" s="604"/>
      <c r="AK308" s="254" t="s">
        <v>137</v>
      </c>
      <c r="AL308" s="137">
        <v>926</v>
      </c>
      <c r="AM308" s="146">
        <v>528</v>
      </c>
      <c r="AN308" s="146">
        <v>52610780</v>
      </c>
      <c r="AO308" s="147">
        <f t="shared" si="315"/>
        <v>0.15951661631419939</v>
      </c>
      <c r="AP308" s="147">
        <f t="shared" si="278"/>
        <v>0.57019438444924408</v>
      </c>
      <c r="AQ308" s="141">
        <f t="shared" si="279"/>
        <v>99641.628787878784</v>
      </c>
      <c r="AR308" s="604"/>
      <c r="AS308" s="254" t="s">
        <v>137</v>
      </c>
      <c r="AT308" s="137">
        <v>413</v>
      </c>
      <c r="AU308" s="146">
        <v>225</v>
      </c>
      <c r="AV308" s="146">
        <v>24336330</v>
      </c>
      <c r="AW308" s="147">
        <f t="shared" si="316"/>
        <v>0.14619883040935672</v>
      </c>
      <c r="AX308" s="147">
        <f t="shared" si="280"/>
        <v>0.5447941888619855</v>
      </c>
      <c r="AY308" s="146">
        <f t="shared" si="281"/>
        <v>108161.46666666666</v>
      </c>
      <c r="AZ308" s="604"/>
      <c r="BA308" s="254" t="s">
        <v>137</v>
      </c>
      <c r="BB308" s="137">
        <v>146</v>
      </c>
      <c r="BC308" s="146">
        <v>61</v>
      </c>
      <c r="BD308" s="146">
        <v>5784760</v>
      </c>
      <c r="BE308" s="147">
        <f t="shared" si="317"/>
        <v>9.3701996927803385E-2</v>
      </c>
      <c r="BF308" s="147">
        <f t="shared" si="282"/>
        <v>0.4178082191780822</v>
      </c>
      <c r="BG308" s="173">
        <f t="shared" si="283"/>
        <v>94832.131147540989</v>
      </c>
      <c r="BH308" s="604"/>
      <c r="BI308" s="254" t="s">
        <v>137</v>
      </c>
      <c r="BJ308" s="137">
        <f t="shared" si="284"/>
        <v>4690</v>
      </c>
      <c r="BK308" s="146">
        <f t="shared" si="268"/>
        <v>2792</v>
      </c>
      <c r="BL308" s="146">
        <f t="shared" si="269"/>
        <v>246576390</v>
      </c>
      <c r="BM308" s="147">
        <f t="shared" si="318"/>
        <v>0.15008331989464066</v>
      </c>
      <c r="BN308" s="147">
        <f t="shared" si="285"/>
        <v>0.59530916844349679</v>
      </c>
      <c r="BO308" s="146">
        <f t="shared" si="286"/>
        <v>88315.325931232088</v>
      </c>
      <c r="BP308" s="204"/>
    </row>
    <row r="309" spans="2:68" s="82" customFormat="1">
      <c r="B309" s="614"/>
      <c r="C309" s="647"/>
      <c r="D309" s="604"/>
      <c r="E309" s="254" t="s">
        <v>138</v>
      </c>
      <c r="F309" s="137">
        <v>10</v>
      </c>
      <c r="G309" s="146">
        <v>5</v>
      </c>
      <c r="H309" s="146">
        <v>459850</v>
      </c>
      <c r="I309" s="147">
        <f t="shared" si="311"/>
        <v>8.0645161290322578E-2</v>
      </c>
      <c r="J309" s="147">
        <f t="shared" si="270"/>
        <v>0.5</v>
      </c>
      <c r="K309" s="173">
        <f t="shared" si="271"/>
        <v>91970</v>
      </c>
      <c r="L309" s="604"/>
      <c r="M309" s="254" t="s">
        <v>138</v>
      </c>
      <c r="N309" s="137">
        <v>29</v>
      </c>
      <c r="O309" s="146">
        <v>17</v>
      </c>
      <c r="P309" s="146">
        <v>904500</v>
      </c>
      <c r="Q309" s="147">
        <f t="shared" si="312"/>
        <v>9.0909090909090912E-2</v>
      </c>
      <c r="R309" s="147">
        <f t="shared" si="272"/>
        <v>0.58620689655172409</v>
      </c>
      <c r="S309" s="141">
        <f t="shared" si="273"/>
        <v>53205.882352941175</v>
      </c>
      <c r="T309" s="604"/>
      <c r="U309" s="254" t="s">
        <v>138</v>
      </c>
      <c r="V309" s="137">
        <v>657</v>
      </c>
      <c r="W309" s="146">
        <v>404</v>
      </c>
      <c r="X309" s="146">
        <v>29853600</v>
      </c>
      <c r="Y309" s="147">
        <f t="shared" si="313"/>
        <v>5.7607300727220874E-2</v>
      </c>
      <c r="Z309" s="147">
        <f t="shared" si="274"/>
        <v>0.61491628614916283</v>
      </c>
      <c r="AA309" s="146">
        <f t="shared" si="275"/>
        <v>73895.049504950497</v>
      </c>
      <c r="AB309" s="604"/>
      <c r="AC309" s="254" t="s">
        <v>138</v>
      </c>
      <c r="AD309" s="137">
        <v>615</v>
      </c>
      <c r="AE309" s="146">
        <v>397</v>
      </c>
      <c r="AF309" s="146">
        <v>35173030</v>
      </c>
      <c r="AG309" s="147">
        <f t="shared" si="314"/>
        <v>6.79678137305256E-2</v>
      </c>
      <c r="AH309" s="147">
        <f t="shared" si="276"/>
        <v>0.64552845528455283</v>
      </c>
      <c r="AI309" s="141">
        <f t="shared" si="277"/>
        <v>88597.052896725436</v>
      </c>
      <c r="AJ309" s="604"/>
      <c r="AK309" s="254" t="s">
        <v>138</v>
      </c>
      <c r="AL309" s="137">
        <v>291</v>
      </c>
      <c r="AM309" s="146">
        <v>172</v>
      </c>
      <c r="AN309" s="146">
        <v>14858480</v>
      </c>
      <c r="AO309" s="147">
        <f t="shared" si="315"/>
        <v>5.1963746223564956E-2</v>
      </c>
      <c r="AP309" s="147">
        <f t="shared" si="278"/>
        <v>0.59106529209621994</v>
      </c>
      <c r="AQ309" s="141">
        <f t="shared" si="279"/>
        <v>86386.511627906977</v>
      </c>
      <c r="AR309" s="604"/>
      <c r="AS309" s="254" t="s">
        <v>138</v>
      </c>
      <c r="AT309" s="137">
        <v>126</v>
      </c>
      <c r="AU309" s="146">
        <v>68</v>
      </c>
      <c r="AV309" s="146">
        <v>7541320</v>
      </c>
      <c r="AW309" s="147">
        <f t="shared" si="316"/>
        <v>4.4184535412605586E-2</v>
      </c>
      <c r="AX309" s="147">
        <f t="shared" si="280"/>
        <v>0.53968253968253965</v>
      </c>
      <c r="AY309" s="146">
        <f t="shared" si="281"/>
        <v>110901.76470588235</v>
      </c>
      <c r="AZ309" s="604"/>
      <c r="BA309" s="254" t="s">
        <v>138</v>
      </c>
      <c r="BB309" s="137">
        <v>22</v>
      </c>
      <c r="BC309" s="146">
        <v>11</v>
      </c>
      <c r="BD309" s="146">
        <v>813590</v>
      </c>
      <c r="BE309" s="147">
        <f t="shared" si="317"/>
        <v>1.6897081413210446E-2</v>
      </c>
      <c r="BF309" s="147">
        <f t="shared" si="282"/>
        <v>0.5</v>
      </c>
      <c r="BG309" s="173">
        <f t="shared" si="283"/>
        <v>73962.727272727279</v>
      </c>
      <c r="BH309" s="604"/>
      <c r="BI309" s="254" t="s">
        <v>138</v>
      </c>
      <c r="BJ309" s="137">
        <f t="shared" si="284"/>
        <v>1750</v>
      </c>
      <c r="BK309" s="146">
        <f t="shared" si="268"/>
        <v>1074</v>
      </c>
      <c r="BL309" s="146">
        <f t="shared" si="269"/>
        <v>89604370</v>
      </c>
      <c r="BM309" s="147">
        <f t="shared" si="318"/>
        <v>5.773262377035962E-2</v>
      </c>
      <c r="BN309" s="147">
        <f t="shared" si="285"/>
        <v>0.61371428571428577</v>
      </c>
      <c r="BO309" s="146">
        <f t="shared" si="286"/>
        <v>83430.512104283058</v>
      </c>
      <c r="BP309" s="204"/>
    </row>
    <row r="310" spans="2:68" s="82" customFormat="1">
      <c r="B310" s="614"/>
      <c r="C310" s="647"/>
      <c r="D310" s="604"/>
      <c r="E310" s="254" t="s">
        <v>139</v>
      </c>
      <c r="F310" s="137">
        <v>9</v>
      </c>
      <c r="G310" s="146">
        <v>5</v>
      </c>
      <c r="H310" s="146">
        <v>551190</v>
      </c>
      <c r="I310" s="147">
        <f t="shared" si="311"/>
        <v>8.0645161290322578E-2</v>
      </c>
      <c r="J310" s="147">
        <f t="shared" si="270"/>
        <v>0.55555555555555558</v>
      </c>
      <c r="K310" s="173">
        <f t="shared" si="271"/>
        <v>110238</v>
      </c>
      <c r="L310" s="604"/>
      <c r="M310" s="254" t="s">
        <v>139</v>
      </c>
      <c r="N310" s="137">
        <v>27</v>
      </c>
      <c r="O310" s="146">
        <v>14</v>
      </c>
      <c r="P310" s="146">
        <v>738750</v>
      </c>
      <c r="Q310" s="147">
        <f t="shared" si="312"/>
        <v>7.4866310160427801E-2</v>
      </c>
      <c r="R310" s="147">
        <f t="shared" si="272"/>
        <v>0.51851851851851849</v>
      </c>
      <c r="S310" s="141">
        <f t="shared" si="273"/>
        <v>52767.857142857145</v>
      </c>
      <c r="T310" s="604"/>
      <c r="U310" s="254" t="s">
        <v>139</v>
      </c>
      <c r="V310" s="137">
        <v>570</v>
      </c>
      <c r="W310" s="146">
        <v>337</v>
      </c>
      <c r="X310" s="146">
        <v>25263040</v>
      </c>
      <c r="Y310" s="147">
        <f t="shared" si="313"/>
        <v>4.8053614715528305E-2</v>
      </c>
      <c r="Z310" s="147">
        <f t="shared" si="274"/>
        <v>0.59122807017543855</v>
      </c>
      <c r="AA310" s="146">
        <f t="shared" si="275"/>
        <v>74964.510385756672</v>
      </c>
      <c r="AB310" s="604"/>
      <c r="AC310" s="254" t="s">
        <v>139</v>
      </c>
      <c r="AD310" s="137">
        <v>634</v>
      </c>
      <c r="AE310" s="146">
        <v>378</v>
      </c>
      <c r="AF310" s="146">
        <v>32797430</v>
      </c>
      <c r="AG310" s="147">
        <f t="shared" si="314"/>
        <v>6.4714946070878271E-2</v>
      </c>
      <c r="AH310" s="147">
        <f t="shared" si="276"/>
        <v>0.59621451104100942</v>
      </c>
      <c r="AI310" s="141">
        <f t="shared" si="277"/>
        <v>86765.687830687835</v>
      </c>
      <c r="AJ310" s="604"/>
      <c r="AK310" s="254" t="s">
        <v>139</v>
      </c>
      <c r="AL310" s="137">
        <v>427</v>
      </c>
      <c r="AM310" s="146">
        <v>234</v>
      </c>
      <c r="AN310" s="146">
        <v>21650340</v>
      </c>
      <c r="AO310" s="147">
        <f t="shared" si="315"/>
        <v>7.0694864048338371E-2</v>
      </c>
      <c r="AP310" s="147">
        <f t="shared" si="278"/>
        <v>0.54800936768149888</v>
      </c>
      <c r="AQ310" s="141">
        <f t="shared" si="279"/>
        <v>92522.820512820515</v>
      </c>
      <c r="AR310" s="604"/>
      <c r="AS310" s="254" t="s">
        <v>139</v>
      </c>
      <c r="AT310" s="137">
        <v>230</v>
      </c>
      <c r="AU310" s="146">
        <v>108</v>
      </c>
      <c r="AV310" s="146">
        <v>11636340</v>
      </c>
      <c r="AW310" s="147">
        <f t="shared" si="316"/>
        <v>7.0175438596491224E-2</v>
      </c>
      <c r="AX310" s="147">
        <f t="shared" si="280"/>
        <v>0.46956521739130436</v>
      </c>
      <c r="AY310" s="146">
        <f t="shared" si="281"/>
        <v>107743.88888888889</v>
      </c>
      <c r="AZ310" s="604"/>
      <c r="BA310" s="254" t="s">
        <v>139</v>
      </c>
      <c r="BB310" s="137">
        <v>76</v>
      </c>
      <c r="BC310" s="146">
        <v>35</v>
      </c>
      <c r="BD310" s="146">
        <v>4966750</v>
      </c>
      <c r="BE310" s="147">
        <f t="shared" si="317"/>
        <v>5.3763440860215055E-2</v>
      </c>
      <c r="BF310" s="147">
        <f t="shared" si="282"/>
        <v>0.46052631578947367</v>
      </c>
      <c r="BG310" s="173">
        <f t="shared" si="283"/>
        <v>141907.14285714287</v>
      </c>
      <c r="BH310" s="604"/>
      <c r="BI310" s="254" t="s">
        <v>139</v>
      </c>
      <c r="BJ310" s="137">
        <f t="shared" si="284"/>
        <v>1973</v>
      </c>
      <c r="BK310" s="146">
        <f t="shared" si="268"/>
        <v>1111</v>
      </c>
      <c r="BL310" s="146">
        <f t="shared" si="269"/>
        <v>97603840</v>
      </c>
      <c r="BM310" s="147">
        <f t="shared" si="318"/>
        <v>5.9721550287588021E-2</v>
      </c>
      <c r="BN310" s="147">
        <f t="shared" si="285"/>
        <v>0.56310187531677647</v>
      </c>
      <c r="BO310" s="146">
        <f t="shared" si="286"/>
        <v>87852.241224122408</v>
      </c>
      <c r="BP310" s="204"/>
    </row>
    <row r="311" spans="2:68" s="82" customFormat="1">
      <c r="B311" s="614"/>
      <c r="C311" s="647"/>
      <c r="D311" s="604"/>
      <c r="E311" s="254" t="s">
        <v>140</v>
      </c>
      <c r="F311" s="137">
        <v>8</v>
      </c>
      <c r="G311" s="146">
        <v>3</v>
      </c>
      <c r="H311" s="146">
        <v>188760</v>
      </c>
      <c r="I311" s="147">
        <f t="shared" si="311"/>
        <v>4.8387096774193547E-2</v>
      </c>
      <c r="J311" s="147">
        <f t="shared" si="270"/>
        <v>0.375</v>
      </c>
      <c r="K311" s="173">
        <f t="shared" si="271"/>
        <v>62920</v>
      </c>
      <c r="L311" s="604"/>
      <c r="M311" s="254" t="s">
        <v>140</v>
      </c>
      <c r="N311" s="137">
        <v>17</v>
      </c>
      <c r="O311" s="146">
        <v>6</v>
      </c>
      <c r="P311" s="146">
        <v>766570</v>
      </c>
      <c r="Q311" s="147">
        <f t="shared" si="312"/>
        <v>3.2085561497326207E-2</v>
      </c>
      <c r="R311" s="147">
        <f t="shared" si="272"/>
        <v>0.35294117647058826</v>
      </c>
      <c r="S311" s="141">
        <f t="shared" si="273"/>
        <v>127761.66666666667</v>
      </c>
      <c r="T311" s="604"/>
      <c r="U311" s="254" t="s">
        <v>140</v>
      </c>
      <c r="V311" s="137">
        <v>389</v>
      </c>
      <c r="W311" s="146">
        <v>243</v>
      </c>
      <c r="X311" s="146">
        <v>19025140</v>
      </c>
      <c r="Y311" s="147">
        <f t="shared" si="313"/>
        <v>3.4649935833452161E-2</v>
      </c>
      <c r="Z311" s="147">
        <f t="shared" si="274"/>
        <v>0.62467866323907451</v>
      </c>
      <c r="AA311" s="146">
        <f t="shared" si="275"/>
        <v>78292.757201646091</v>
      </c>
      <c r="AB311" s="604"/>
      <c r="AC311" s="254" t="s">
        <v>140</v>
      </c>
      <c r="AD311" s="137">
        <v>423</v>
      </c>
      <c r="AE311" s="146">
        <v>277</v>
      </c>
      <c r="AF311" s="146">
        <v>24836250</v>
      </c>
      <c r="AG311" s="147">
        <f t="shared" si="314"/>
        <v>4.7423386406437257E-2</v>
      </c>
      <c r="AH311" s="147">
        <f t="shared" si="276"/>
        <v>0.65484633569739947</v>
      </c>
      <c r="AI311" s="141">
        <f t="shared" si="277"/>
        <v>89661.552346570403</v>
      </c>
      <c r="AJ311" s="604"/>
      <c r="AK311" s="254" t="s">
        <v>140</v>
      </c>
      <c r="AL311" s="137">
        <v>304</v>
      </c>
      <c r="AM311" s="146">
        <v>194</v>
      </c>
      <c r="AN311" s="146">
        <v>19892760</v>
      </c>
      <c r="AO311" s="147">
        <f t="shared" si="315"/>
        <v>5.8610271903323262E-2</v>
      </c>
      <c r="AP311" s="147">
        <f t="shared" si="278"/>
        <v>0.63815789473684215</v>
      </c>
      <c r="AQ311" s="141">
        <f t="shared" si="279"/>
        <v>102540</v>
      </c>
      <c r="AR311" s="604"/>
      <c r="AS311" s="254" t="s">
        <v>140</v>
      </c>
      <c r="AT311" s="137">
        <v>129</v>
      </c>
      <c r="AU311" s="146">
        <v>70</v>
      </c>
      <c r="AV311" s="146">
        <v>8704790</v>
      </c>
      <c r="AW311" s="147">
        <f t="shared" si="316"/>
        <v>4.5484080571799868E-2</v>
      </c>
      <c r="AX311" s="147">
        <f t="shared" si="280"/>
        <v>0.54263565891472865</v>
      </c>
      <c r="AY311" s="146">
        <f t="shared" si="281"/>
        <v>124354.14285714286</v>
      </c>
      <c r="AZ311" s="604"/>
      <c r="BA311" s="254" t="s">
        <v>140</v>
      </c>
      <c r="BB311" s="137">
        <v>40</v>
      </c>
      <c r="BC311" s="146">
        <v>23</v>
      </c>
      <c r="BD311" s="146">
        <v>3514310</v>
      </c>
      <c r="BE311" s="147">
        <f t="shared" si="317"/>
        <v>3.5330261136712747E-2</v>
      </c>
      <c r="BF311" s="147">
        <f t="shared" si="282"/>
        <v>0.57499999999999996</v>
      </c>
      <c r="BG311" s="173">
        <f t="shared" si="283"/>
        <v>152796.08695652173</v>
      </c>
      <c r="BH311" s="604"/>
      <c r="BI311" s="254" t="s">
        <v>140</v>
      </c>
      <c r="BJ311" s="137">
        <f t="shared" si="284"/>
        <v>1310</v>
      </c>
      <c r="BK311" s="146">
        <f t="shared" si="268"/>
        <v>816</v>
      </c>
      <c r="BL311" s="146">
        <f t="shared" si="269"/>
        <v>76928580</v>
      </c>
      <c r="BM311" s="147">
        <f t="shared" si="318"/>
        <v>4.3863892920496694E-2</v>
      </c>
      <c r="BN311" s="147">
        <f t="shared" si="285"/>
        <v>0.62290076335877864</v>
      </c>
      <c r="BO311" s="146">
        <f t="shared" si="286"/>
        <v>94275.220588235301</v>
      </c>
      <c r="BP311" s="204"/>
    </row>
    <row r="312" spans="2:68" s="82" customFormat="1">
      <c r="B312" s="614"/>
      <c r="C312" s="647"/>
      <c r="D312" s="604"/>
      <c r="E312" s="254" t="s">
        <v>141</v>
      </c>
      <c r="F312" s="137">
        <v>22</v>
      </c>
      <c r="G312" s="146">
        <v>14</v>
      </c>
      <c r="H312" s="146">
        <v>1785410</v>
      </c>
      <c r="I312" s="147">
        <f t="shared" si="311"/>
        <v>0.22580645161290322</v>
      </c>
      <c r="J312" s="147">
        <f t="shared" si="270"/>
        <v>0.63636363636363635</v>
      </c>
      <c r="K312" s="173">
        <f t="shared" si="271"/>
        <v>127529.28571428571</v>
      </c>
      <c r="L312" s="604"/>
      <c r="M312" s="254" t="s">
        <v>141</v>
      </c>
      <c r="N312" s="137">
        <v>71</v>
      </c>
      <c r="O312" s="146">
        <v>41</v>
      </c>
      <c r="P312" s="146">
        <v>4067750</v>
      </c>
      <c r="Q312" s="147">
        <f t="shared" si="312"/>
        <v>0.21925133689839571</v>
      </c>
      <c r="R312" s="147">
        <f t="shared" si="272"/>
        <v>0.57746478873239437</v>
      </c>
      <c r="S312" s="141">
        <f t="shared" si="273"/>
        <v>99213.414634146335</v>
      </c>
      <c r="T312" s="604"/>
      <c r="U312" s="254" t="s">
        <v>141</v>
      </c>
      <c r="V312" s="137">
        <v>2625</v>
      </c>
      <c r="W312" s="146">
        <v>1689</v>
      </c>
      <c r="X312" s="146">
        <v>127393190</v>
      </c>
      <c r="Y312" s="147">
        <f t="shared" si="313"/>
        <v>0.24083844289177242</v>
      </c>
      <c r="Z312" s="147">
        <f t="shared" si="274"/>
        <v>0.64342857142857146</v>
      </c>
      <c r="AA312" s="146">
        <f t="shared" si="275"/>
        <v>75425.216104203675</v>
      </c>
      <c r="AB312" s="604"/>
      <c r="AC312" s="254" t="s">
        <v>141</v>
      </c>
      <c r="AD312" s="137">
        <v>2276</v>
      </c>
      <c r="AE312" s="146">
        <v>1421</v>
      </c>
      <c r="AF312" s="146">
        <v>119345010</v>
      </c>
      <c r="AG312" s="147">
        <f t="shared" si="314"/>
        <v>0.24328026022941276</v>
      </c>
      <c r="AH312" s="147">
        <f t="shared" si="276"/>
        <v>0.62434094903339188</v>
      </c>
      <c r="AI312" s="141">
        <f t="shared" si="277"/>
        <v>83986.636171710066</v>
      </c>
      <c r="AJ312" s="604"/>
      <c r="AK312" s="254" t="s">
        <v>141</v>
      </c>
      <c r="AL312" s="137">
        <v>1133</v>
      </c>
      <c r="AM312" s="146">
        <v>652</v>
      </c>
      <c r="AN312" s="146">
        <v>59609250</v>
      </c>
      <c r="AO312" s="147">
        <f t="shared" si="315"/>
        <v>0.19697885196374623</v>
      </c>
      <c r="AP312" s="147">
        <f t="shared" si="278"/>
        <v>0.57546337157987648</v>
      </c>
      <c r="AQ312" s="141">
        <f t="shared" si="279"/>
        <v>91425.230061349692</v>
      </c>
      <c r="AR312" s="604"/>
      <c r="AS312" s="254" t="s">
        <v>141</v>
      </c>
      <c r="AT312" s="137">
        <v>472</v>
      </c>
      <c r="AU312" s="146">
        <v>258</v>
      </c>
      <c r="AV312" s="146">
        <v>24895980</v>
      </c>
      <c r="AW312" s="147">
        <f t="shared" si="316"/>
        <v>0.16764132553606237</v>
      </c>
      <c r="AX312" s="147">
        <f t="shared" si="280"/>
        <v>0.54661016949152541</v>
      </c>
      <c r="AY312" s="146">
        <f t="shared" si="281"/>
        <v>96496.046511627908</v>
      </c>
      <c r="AZ312" s="604"/>
      <c r="BA312" s="254" t="s">
        <v>141</v>
      </c>
      <c r="BB312" s="137">
        <v>119</v>
      </c>
      <c r="BC312" s="146">
        <v>51</v>
      </c>
      <c r="BD312" s="146">
        <v>6845130</v>
      </c>
      <c r="BE312" s="147">
        <f t="shared" si="317"/>
        <v>7.8341013824884786E-2</v>
      </c>
      <c r="BF312" s="147">
        <f t="shared" si="282"/>
        <v>0.42857142857142855</v>
      </c>
      <c r="BG312" s="173">
        <f t="shared" si="283"/>
        <v>134218.23529411765</v>
      </c>
      <c r="BH312" s="604"/>
      <c r="BI312" s="254" t="s">
        <v>141</v>
      </c>
      <c r="BJ312" s="137">
        <f t="shared" si="284"/>
        <v>6718</v>
      </c>
      <c r="BK312" s="146">
        <f t="shared" si="268"/>
        <v>4126</v>
      </c>
      <c r="BL312" s="146">
        <f t="shared" si="269"/>
        <v>343941720</v>
      </c>
      <c r="BM312" s="147">
        <f t="shared" si="318"/>
        <v>0.221792184056335</v>
      </c>
      <c r="BN312" s="147">
        <f t="shared" si="285"/>
        <v>0.61417088419172372</v>
      </c>
      <c r="BO312" s="146">
        <f t="shared" si="286"/>
        <v>83359.602520601067</v>
      </c>
      <c r="BP312" s="204"/>
    </row>
    <row r="313" spans="2:68" s="82" customFormat="1">
      <c r="B313" s="614"/>
      <c r="C313" s="647"/>
      <c r="D313" s="604"/>
      <c r="E313" s="254" t="s">
        <v>142</v>
      </c>
      <c r="F313" s="137">
        <v>5</v>
      </c>
      <c r="G313" s="146">
        <v>3</v>
      </c>
      <c r="H313" s="146">
        <v>154400</v>
      </c>
      <c r="I313" s="147">
        <f t="shared" si="311"/>
        <v>4.8387096774193547E-2</v>
      </c>
      <c r="J313" s="147">
        <f t="shared" si="270"/>
        <v>0.6</v>
      </c>
      <c r="K313" s="173">
        <f t="shared" si="271"/>
        <v>51466.666666666664</v>
      </c>
      <c r="L313" s="604"/>
      <c r="M313" s="254" t="s">
        <v>142</v>
      </c>
      <c r="N313" s="137">
        <v>22</v>
      </c>
      <c r="O313" s="146">
        <v>13</v>
      </c>
      <c r="P313" s="146">
        <v>1226160</v>
      </c>
      <c r="Q313" s="147">
        <f t="shared" si="312"/>
        <v>6.9518716577540107E-2</v>
      </c>
      <c r="R313" s="147">
        <f t="shared" si="272"/>
        <v>0.59090909090909094</v>
      </c>
      <c r="S313" s="141">
        <f t="shared" si="273"/>
        <v>94320</v>
      </c>
      <c r="T313" s="604"/>
      <c r="U313" s="254" t="s">
        <v>142</v>
      </c>
      <c r="V313" s="137">
        <v>527</v>
      </c>
      <c r="W313" s="146">
        <v>320</v>
      </c>
      <c r="X313" s="146">
        <v>25091340</v>
      </c>
      <c r="Y313" s="147">
        <f t="shared" si="313"/>
        <v>4.5629545130471981E-2</v>
      </c>
      <c r="Z313" s="147">
        <f t="shared" si="274"/>
        <v>0.60721062618595822</v>
      </c>
      <c r="AA313" s="146">
        <f t="shared" si="275"/>
        <v>78410.4375</v>
      </c>
      <c r="AB313" s="604"/>
      <c r="AC313" s="254" t="s">
        <v>142</v>
      </c>
      <c r="AD313" s="137">
        <v>588</v>
      </c>
      <c r="AE313" s="146">
        <v>374</v>
      </c>
      <c r="AF313" s="146">
        <v>32134530</v>
      </c>
      <c r="AG313" s="147">
        <f t="shared" si="314"/>
        <v>6.4030131826741998E-2</v>
      </c>
      <c r="AH313" s="147">
        <f t="shared" si="276"/>
        <v>0.63605442176870752</v>
      </c>
      <c r="AI313" s="141">
        <f t="shared" si="277"/>
        <v>85921.203208556151</v>
      </c>
      <c r="AJ313" s="604"/>
      <c r="AK313" s="254" t="s">
        <v>142</v>
      </c>
      <c r="AL313" s="137">
        <v>370</v>
      </c>
      <c r="AM313" s="146">
        <v>196</v>
      </c>
      <c r="AN313" s="146">
        <v>20177410</v>
      </c>
      <c r="AO313" s="147">
        <f t="shared" si="315"/>
        <v>5.9214501510574016E-2</v>
      </c>
      <c r="AP313" s="147">
        <f t="shared" si="278"/>
        <v>0.52972972972972976</v>
      </c>
      <c r="AQ313" s="141">
        <f t="shared" si="279"/>
        <v>102945.9693877551</v>
      </c>
      <c r="AR313" s="604"/>
      <c r="AS313" s="254" t="s">
        <v>142</v>
      </c>
      <c r="AT313" s="137">
        <v>199</v>
      </c>
      <c r="AU313" s="146">
        <v>111</v>
      </c>
      <c r="AV313" s="146">
        <v>12728260</v>
      </c>
      <c r="AW313" s="147">
        <f t="shared" si="316"/>
        <v>7.2124756335282647E-2</v>
      </c>
      <c r="AX313" s="147">
        <f t="shared" si="280"/>
        <v>0.55778894472361806</v>
      </c>
      <c r="AY313" s="146">
        <f t="shared" si="281"/>
        <v>114669.00900900901</v>
      </c>
      <c r="AZ313" s="604"/>
      <c r="BA313" s="254" t="s">
        <v>142</v>
      </c>
      <c r="BB313" s="137">
        <v>77</v>
      </c>
      <c r="BC313" s="146">
        <v>41</v>
      </c>
      <c r="BD313" s="146">
        <v>4065030</v>
      </c>
      <c r="BE313" s="147">
        <f t="shared" si="317"/>
        <v>6.2980030721966201E-2</v>
      </c>
      <c r="BF313" s="147">
        <f t="shared" si="282"/>
        <v>0.53246753246753242</v>
      </c>
      <c r="BG313" s="173">
        <f t="shared" si="283"/>
        <v>99147.073170731703</v>
      </c>
      <c r="BH313" s="604"/>
      <c r="BI313" s="254" t="s">
        <v>142</v>
      </c>
      <c r="BJ313" s="137">
        <f t="shared" si="284"/>
        <v>1788</v>
      </c>
      <c r="BK313" s="146">
        <f t="shared" si="268"/>
        <v>1058</v>
      </c>
      <c r="BL313" s="146">
        <f t="shared" si="269"/>
        <v>95577130</v>
      </c>
      <c r="BM313" s="147">
        <f t="shared" si="318"/>
        <v>5.6872547438585178E-2</v>
      </c>
      <c r="BN313" s="147">
        <f t="shared" si="285"/>
        <v>0.59172259507829983</v>
      </c>
      <c r="BO313" s="146">
        <f t="shared" si="286"/>
        <v>90337.551984877122</v>
      </c>
      <c r="BP313" s="204"/>
    </row>
    <row r="314" spans="2:68" s="82" customFormat="1">
      <c r="B314" s="614"/>
      <c r="C314" s="647"/>
      <c r="D314" s="604"/>
      <c r="E314" s="251" t="s">
        <v>135</v>
      </c>
      <c r="F314" s="137">
        <v>3</v>
      </c>
      <c r="G314" s="146">
        <v>3</v>
      </c>
      <c r="H314" s="146">
        <v>80360</v>
      </c>
      <c r="I314" s="147">
        <f t="shared" si="311"/>
        <v>4.8387096774193547E-2</v>
      </c>
      <c r="J314" s="147">
        <f t="shared" si="270"/>
        <v>1</v>
      </c>
      <c r="K314" s="173">
        <f t="shared" si="271"/>
        <v>26786.666666666668</v>
      </c>
      <c r="L314" s="604"/>
      <c r="M314" s="255" t="s">
        <v>135</v>
      </c>
      <c r="N314" s="137">
        <v>8</v>
      </c>
      <c r="O314" s="146">
        <v>1</v>
      </c>
      <c r="P314" s="146">
        <v>64830</v>
      </c>
      <c r="Q314" s="147">
        <f t="shared" si="312"/>
        <v>5.3475935828877002E-3</v>
      </c>
      <c r="R314" s="147">
        <f t="shared" si="272"/>
        <v>0.125</v>
      </c>
      <c r="S314" s="141">
        <f t="shared" si="273"/>
        <v>64830</v>
      </c>
      <c r="T314" s="604"/>
      <c r="U314" s="255" t="s">
        <v>135</v>
      </c>
      <c r="V314" s="137">
        <v>580</v>
      </c>
      <c r="W314" s="146">
        <v>304</v>
      </c>
      <c r="X314" s="146">
        <v>20666030</v>
      </c>
      <c r="Y314" s="147">
        <f t="shared" si="313"/>
        <v>4.3348067873948383E-2</v>
      </c>
      <c r="Z314" s="147">
        <f t="shared" si="274"/>
        <v>0.52413793103448281</v>
      </c>
      <c r="AA314" s="146">
        <f t="shared" si="275"/>
        <v>67980.361842105267</v>
      </c>
      <c r="AB314" s="604"/>
      <c r="AC314" s="255" t="s">
        <v>135</v>
      </c>
      <c r="AD314" s="137">
        <v>346</v>
      </c>
      <c r="AE314" s="146">
        <v>192</v>
      </c>
      <c r="AF314" s="146">
        <v>16808700</v>
      </c>
      <c r="AG314" s="147">
        <f t="shared" si="314"/>
        <v>3.2871083718541347E-2</v>
      </c>
      <c r="AH314" s="147">
        <f t="shared" si="276"/>
        <v>0.55491329479768781</v>
      </c>
      <c r="AI314" s="141">
        <f t="shared" si="277"/>
        <v>87545.3125</v>
      </c>
      <c r="AJ314" s="604"/>
      <c r="AK314" s="255" t="s">
        <v>135</v>
      </c>
      <c r="AL314" s="137">
        <v>171</v>
      </c>
      <c r="AM314" s="146">
        <v>76</v>
      </c>
      <c r="AN314" s="146">
        <v>6790730</v>
      </c>
      <c r="AO314" s="147">
        <f t="shared" si="315"/>
        <v>2.2960725075528703E-2</v>
      </c>
      <c r="AP314" s="147">
        <f t="shared" si="278"/>
        <v>0.44444444444444442</v>
      </c>
      <c r="AQ314" s="141">
        <f t="shared" si="279"/>
        <v>89351.710526315786</v>
      </c>
      <c r="AR314" s="604"/>
      <c r="AS314" s="255" t="s">
        <v>135</v>
      </c>
      <c r="AT314" s="137">
        <v>67</v>
      </c>
      <c r="AU314" s="146">
        <v>28</v>
      </c>
      <c r="AV314" s="146">
        <v>3206990</v>
      </c>
      <c r="AW314" s="147">
        <f t="shared" si="316"/>
        <v>1.8193632228719947E-2</v>
      </c>
      <c r="AX314" s="147">
        <f t="shared" si="280"/>
        <v>0.41791044776119401</v>
      </c>
      <c r="AY314" s="146">
        <f t="shared" si="281"/>
        <v>114535.35714285714</v>
      </c>
      <c r="AZ314" s="604"/>
      <c r="BA314" s="255" t="s">
        <v>135</v>
      </c>
      <c r="BB314" s="137">
        <v>49</v>
      </c>
      <c r="BC314" s="146">
        <v>22</v>
      </c>
      <c r="BD314" s="146">
        <v>3014630</v>
      </c>
      <c r="BE314" s="147">
        <f t="shared" si="317"/>
        <v>3.3794162826420893E-2</v>
      </c>
      <c r="BF314" s="147">
        <f t="shared" si="282"/>
        <v>0.44897959183673469</v>
      </c>
      <c r="BG314" s="173">
        <f t="shared" si="283"/>
        <v>137028.63636363635</v>
      </c>
      <c r="BH314" s="604"/>
      <c r="BI314" s="255" t="s">
        <v>135</v>
      </c>
      <c r="BJ314" s="137">
        <f t="shared" si="284"/>
        <v>1224</v>
      </c>
      <c r="BK314" s="146">
        <f t="shared" si="268"/>
        <v>626</v>
      </c>
      <c r="BL314" s="146">
        <f t="shared" si="269"/>
        <v>50632270</v>
      </c>
      <c r="BM314" s="147">
        <f t="shared" si="318"/>
        <v>3.365048648067516E-2</v>
      </c>
      <c r="BN314" s="147">
        <f t="shared" si="285"/>
        <v>0.51143790849673199</v>
      </c>
      <c r="BO314" s="146">
        <f t="shared" si="286"/>
        <v>80882.220447284344</v>
      </c>
      <c r="BP314" s="204"/>
    </row>
    <row r="315" spans="2:68" s="82" customFormat="1">
      <c r="B315" s="614">
        <v>29</v>
      </c>
      <c r="C315" s="646" t="s">
        <v>39</v>
      </c>
      <c r="D315" s="612">
        <f>BS36</f>
        <v>43</v>
      </c>
      <c r="E315" s="252" t="s">
        <v>115</v>
      </c>
      <c r="F315" s="136">
        <v>21</v>
      </c>
      <c r="G315" s="144">
        <v>14</v>
      </c>
      <c r="H315" s="144">
        <v>1379800</v>
      </c>
      <c r="I315" s="145">
        <f>IFERROR(G315/$D$315,"-")</f>
        <v>0.32558139534883723</v>
      </c>
      <c r="J315" s="145">
        <f t="shared" si="270"/>
        <v>0.66666666666666663</v>
      </c>
      <c r="K315" s="172">
        <f t="shared" si="271"/>
        <v>98557.142857142855</v>
      </c>
      <c r="L315" s="612">
        <f>BT36</f>
        <v>131</v>
      </c>
      <c r="M315" s="252" t="s">
        <v>115</v>
      </c>
      <c r="N315" s="136">
        <v>63</v>
      </c>
      <c r="O315" s="144">
        <v>40</v>
      </c>
      <c r="P315" s="144">
        <v>3191250</v>
      </c>
      <c r="Q315" s="145">
        <f>IFERROR(O315/$L$315,"-")</f>
        <v>0.30534351145038169</v>
      </c>
      <c r="R315" s="145">
        <f t="shared" si="272"/>
        <v>0.63492063492063489</v>
      </c>
      <c r="S315" s="140">
        <f t="shared" si="273"/>
        <v>79781.25</v>
      </c>
      <c r="T315" s="612">
        <f>BU36</f>
        <v>5393</v>
      </c>
      <c r="U315" s="252" t="s">
        <v>115</v>
      </c>
      <c r="V315" s="136">
        <v>2625</v>
      </c>
      <c r="W315" s="144">
        <v>1632</v>
      </c>
      <c r="X315" s="144">
        <v>119588140</v>
      </c>
      <c r="Y315" s="145">
        <f>IFERROR(W315/$T$315,"-")</f>
        <v>0.30261450027813835</v>
      </c>
      <c r="Z315" s="145">
        <f t="shared" si="274"/>
        <v>0.62171428571428566</v>
      </c>
      <c r="AA315" s="144">
        <f t="shared" si="275"/>
        <v>73277.046568627455</v>
      </c>
      <c r="AB315" s="612">
        <f>BV36</f>
        <v>4864</v>
      </c>
      <c r="AC315" s="252" t="s">
        <v>115</v>
      </c>
      <c r="AD315" s="136">
        <v>2536</v>
      </c>
      <c r="AE315" s="144">
        <v>1605</v>
      </c>
      <c r="AF315" s="144">
        <v>125301610</v>
      </c>
      <c r="AG315" s="145">
        <f>IFERROR(AE315/$AB$315,"-")</f>
        <v>0.32997532894736842</v>
      </c>
      <c r="AH315" s="145">
        <f t="shared" si="276"/>
        <v>0.63288643533123023</v>
      </c>
      <c r="AI315" s="140">
        <f t="shared" si="277"/>
        <v>78069.538940809973</v>
      </c>
      <c r="AJ315" s="612">
        <f>BW36</f>
        <v>3107</v>
      </c>
      <c r="AK315" s="252" t="s">
        <v>115</v>
      </c>
      <c r="AL315" s="136">
        <v>1635</v>
      </c>
      <c r="AM315" s="144">
        <v>954</v>
      </c>
      <c r="AN315" s="144">
        <v>81208300</v>
      </c>
      <c r="AO315" s="145">
        <f>IFERROR(AM315/$AJ$315,"-")</f>
        <v>0.30704859993562922</v>
      </c>
      <c r="AP315" s="145">
        <f t="shared" si="278"/>
        <v>0.58348623853211012</v>
      </c>
      <c r="AQ315" s="140">
        <f t="shared" si="279"/>
        <v>85124.004192872118</v>
      </c>
      <c r="AR315" s="612">
        <f>BX36</f>
        <v>1519</v>
      </c>
      <c r="AS315" s="252" t="s">
        <v>115</v>
      </c>
      <c r="AT315" s="136">
        <v>664</v>
      </c>
      <c r="AU315" s="144">
        <v>355</v>
      </c>
      <c r="AV315" s="144">
        <v>34246210</v>
      </c>
      <c r="AW315" s="145">
        <f>IFERROR(AU315/$AR$315,"-")</f>
        <v>0.23370638578011849</v>
      </c>
      <c r="AX315" s="145">
        <f t="shared" si="280"/>
        <v>0.53463855421686746</v>
      </c>
      <c r="AY315" s="144">
        <f t="shared" si="281"/>
        <v>96468.197183098586</v>
      </c>
      <c r="AZ315" s="612">
        <f>BY36</f>
        <v>592</v>
      </c>
      <c r="BA315" s="252" t="s">
        <v>115</v>
      </c>
      <c r="BB315" s="136">
        <v>193</v>
      </c>
      <c r="BC315" s="144">
        <v>97</v>
      </c>
      <c r="BD315" s="144">
        <v>10808510</v>
      </c>
      <c r="BE315" s="145">
        <f>IFERROR(BC315/$AZ$315,"-")</f>
        <v>0.16385135135135134</v>
      </c>
      <c r="BF315" s="145">
        <f t="shared" si="282"/>
        <v>0.50259067357512954</v>
      </c>
      <c r="BG315" s="172">
        <f t="shared" si="283"/>
        <v>111427.93814432989</v>
      </c>
      <c r="BH315" s="612">
        <f>BZ36</f>
        <v>15649</v>
      </c>
      <c r="BI315" s="252" t="s">
        <v>115</v>
      </c>
      <c r="BJ315" s="136">
        <f t="shared" si="284"/>
        <v>7737</v>
      </c>
      <c r="BK315" s="144">
        <f t="shared" si="268"/>
        <v>4697</v>
      </c>
      <c r="BL315" s="144">
        <f t="shared" si="269"/>
        <v>375723820</v>
      </c>
      <c r="BM315" s="145">
        <f>IFERROR(BK315/$BH$315,"-")</f>
        <v>0.30014697424755576</v>
      </c>
      <c r="BN315" s="145">
        <f t="shared" si="285"/>
        <v>0.60708284864934725</v>
      </c>
      <c r="BO315" s="144">
        <f t="shared" si="286"/>
        <v>79992.297210985736</v>
      </c>
      <c r="BP315" s="204"/>
    </row>
    <row r="316" spans="2:68" s="82" customFormat="1">
      <c r="B316" s="614"/>
      <c r="C316" s="647"/>
      <c r="D316" s="604"/>
      <c r="E316" s="253" t="s">
        <v>154</v>
      </c>
      <c r="F316" s="137">
        <v>20</v>
      </c>
      <c r="G316" s="146">
        <v>11</v>
      </c>
      <c r="H316" s="146">
        <v>1099300</v>
      </c>
      <c r="I316" s="147">
        <f t="shared" ref="I316:I325" si="319">IFERROR(G316/$D$315,"-")</f>
        <v>0.2558139534883721</v>
      </c>
      <c r="J316" s="147">
        <f t="shared" si="270"/>
        <v>0.55000000000000004</v>
      </c>
      <c r="K316" s="173">
        <f t="shared" si="271"/>
        <v>99936.363636363632</v>
      </c>
      <c r="L316" s="604"/>
      <c r="M316" s="253" t="s">
        <v>154</v>
      </c>
      <c r="N316" s="137">
        <v>59</v>
      </c>
      <c r="O316" s="146">
        <v>37</v>
      </c>
      <c r="P316" s="146">
        <v>2820680</v>
      </c>
      <c r="Q316" s="147">
        <f t="shared" ref="Q316:Q325" si="320">IFERROR(O316/$L$315,"-")</f>
        <v>0.28244274809160308</v>
      </c>
      <c r="R316" s="147">
        <f t="shared" si="272"/>
        <v>0.6271186440677966</v>
      </c>
      <c r="S316" s="141">
        <f t="shared" si="273"/>
        <v>76234.5945945946</v>
      </c>
      <c r="T316" s="604"/>
      <c r="U316" s="253" t="s">
        <v>154</v>
      </c>
      <c r="V316" s="137">
        <v>2387</v>
      </c>
      <c r="W316" s="146">
        <v>1508</v>
      </c>
      <c r="X316" s="146">
        <v>103684900</v>
      </c>
      <c r="Y316" s="147">
        <f t="shared" ref="Y316:Y325" si="321">IFERROR(W316/$T$315,"-")</f>
        <v>0.27962173187465234</v>
      </c>
      <c r="Z316" s="147">
        <f t="shared" si="274"/>
        <v>0.6317553414327608</v>
      </c>
      <c r="AA316" s="146">
        <f t="shared" si="275"/>
        <v>68756.564986737401</v>
      </c>
      <c r="AB316" s="604"/>
      <c r="AC316" s="253" t="s">
        <v>154</v>
      </c>
      <c r="AD316" s="137">
        <v>2184</v>
      </c>
      <c r="AE316" s="146">
        <v>1417</v>
      </c>
      <c r="AF316" s="146">
        <v>104606420</v>
      </c>
      <c r="AG316" s="147">
        <f t="shared" ref="AG316:AG325" si="322">IFERROR(AE316/$AB$315,"-")</f>
        <v>0.29132401315789475</v>
      </c>
      <c r="AH316" s="147">
        <f t="shared" si="276"/>
        <v>0.64880952380952384</v>
      </c>
      <c r="AI316" s="141">
        <f t="shared" si="277"/>
        <v>73822.455892731115</v>
      </c>
      <c r="AJ316" s="604"/>
      <c r="AK316" s="253" t="s">
        <v>154</v>
      </c>
      <c r="AL316" s="137">
        <v>1279</v>
      </c>
      <c r="AM316" s="146">
        <v>772</v>
      </c>
      <c r="AN316" s="146">
        <v>63053340</v>
      </c>
      <c r="AO316" s="147">
        <f t="shared" ref="AO316:AO325" si="323">IFERROR(AM316/$AJ$315,"-")</f>
        <v>0.24847119407788865</v>
      </c>
      <c r="AP316" s="147">
        <f t="shared" si="278"/>
        <v>0.60359655981235338</v>
      </c>
      <c r="AQ316" s="141">
        <f t="shared" si="279"/>
        <v>81675.310880829013</v>
      </c>
      <c r="AR316" s="604"/>
      <c r="AS316" s="253" t="s">
        <v>154</v>
      </c>
      <c r="AT316" s="137">
        <v>441</v>
      </c>
      <c r="AU316" s="146">
        <v>224</v>
      </c>
      <c r="AV316" s="146">
        <v>21730900</v>
      </c>
      <c r="AW316" s="147">
        <f t="shared" ref="AW316:AW325" si="324">IFERROR(AU316/$AR$315,"-")</f>
        <v>0.14746543778801843</v>
      </c>
      <c r="AX316" s="147">
        <f t="shared" si="280"/>
        <v>0.50793650793650791</v>
      </c>
      <c r="AY316" s="146">
        <f t="shared" si="281"/>
        <v>97012.946428571435</v>
      </c>
      <c r="AZ316" s="604"/>
      <c r="BA316" s="253" t="s">
        <v>154</v>
      </c>
      <c r="BB316" s="137">
        <v>114</v>
      </c>
      <c r="BC316" s="146">
        <v>58</v>
      </c>
      <c r="BD316" s="146">
        <v>6811410</v>
      </c>
      <c r="BE316" s="147">
        <f t="shared" ref="BE316:BE325" si="325">IFERROR(BC316/$AZ$315,"-")</f>
        <v>9.7972972972972971E-2</v>
      </c>
      <c r="BF316" s="147">
        <f t="shared" si="282"/>
        <v>0.50877192982456143</v>
      </c>
      <c r="BG316" s="173">
        <f t="shared" si="283"/>
        <v>117438.10344827586</v>
      </c>
      <c r="BH316" s="604"/>
      <c r="BI316" s="253" t="s">
        <v>154</v>
      </c>
      <c r="BJ316" s="137">
        <f t="shared" si="284"/>
        <v>6484</v>
      </c>
      <c r="BK316" s="146">
        <f t="shared" si="268"/>
        <v>4027</v>
      </c>
      <c r="BL316" s="146">
        <f t="shared" si="269"/>
        <v>303806950</v>
      </c>
      <c r="BM316" s="147">
        <f t="shared" ref="BM316:BM325" si="326">IFERROR(BK316/$BH$315,"-")</f>
        <v>0.25733273691609687</v>
      </c>
      <c r="BN316" s="147">
        <f t="shared" si="285"/>
        <v>0.62106724244293643</v>
      </c>
      <c r="BO316" s="146">
        <f t="shared" si="286"/>
        <v>75442.500620809529</v>
      </c>
      <c r="BP316" s="204"/>
    </row>
    <row r="317" spans="2:68" s="82" customFormat="1">
      <c r="B317" s="614"/>
      <c r="C317" s="647"/>
      <c r="D317" s="604"/>
      <c r="E317" s="254" t="s">
        <v>114</v>
      </c>
      <c r="F317" s="137">
        <v>27</v>
      </c>
      <c r="G317" s="146">
        <v>16</v>
      </c>
      <c r="H317" s="146">
        <v>1663410</v>
      </c>
      <c r="I317" s="147">
        <f t="shared" si="319"/>
        <v>0.37209302325581395</v>
      </c>
      <c r="J317" s="147">
        <f t="shared" si="270"/>
        <v>0.59259259259259256</v>
      </c>
      <c r="K317" s="173">
        <f t="shared" si="271"/>
        <v>103963.125</v>
      </c>
      <c r="L317" s="604"/>
      <c r="M317" s="254" t="s">
        <v>114</v>
      </c>
      <c r="N317" s="137">
        <v>83</v>
      </c>
      <c r="O317" s="146">
        <v>53</v>
      </c>
      <c r="P317" s="146">
        <v>4711580</v>
      </c>
      <c r="Q317" s="147">
        <f t="shared" si="320"/>
        <v>0.40458015267175573</v>
      </c>
      <c r="R317" s="147">
        <f t="shared" si="272"/>
        <v>0.63855421686746983</v>
      </c>
      <c r="S317" s="141">
        <f t="shared" si="273"/>
        <v>88897.735849056597</v>
      </c>
      <c r="T317" s="604"/>
      <c r="U317" s="254" t="s">
        <v>114</v>
      </c>
      <c r="V317" s="137">
        <v>3280</v>
      </c>
      <c r="W317" s="146">
        <v>1995</v>
      </c>
      <c r="X317" s="146">
        <v>144262410</v>
      </c>
      <c r="Y317" s="147">
        <f t="shared" si="321"/>
        <v>0.36992397552382716</v>
      </c>
      <c r="Z317" s="147">
        <f t="shared" si="274"/>
        <v>0.60823170731707321</v>
      </c>
      <c r="AA317" s="146">
        <f t="shared" si="275"/>
        <v>72311.984962406015</v>
      </c>
      <c r="AB317" s="604"/>
      <c r="AC317" s="254" t="s">
        <v>114</v>
      </c>
      <c r="AD317" s="137">
        <v>3202</v>
      </c>
      <c r="AE317" s="146">
        <v>2050</v>
      </c>
      <c r="AF317" s="146">
        <v>158259680</v>
      </c>
      <c r="AG317" s="147">
        <f t="shared" si="322"/>
        <v>0.42146381578947367</v>
      </c>
      <c r="AH317" s="147">
        <f t="shared" si="276"/>
        <v>0.64022485946283569</v>
      </c>
      <c r="AI317" s="141">
        <f t="shared" si="277"/>
        <v>77199.843902439025</v>
      </c>
      <c r="AJ317" s="604"/>
      <c r="AK317" s="254" t="s">
        <v>114</v>
      </c>
      <c r="AL317" s="137">
        <v>2094</v>
      </c>
      <c r="AM317" s="146">
        <v>1215</v>
      </c>
      <c r="AN317" s="146">
        <v>106749420</v>
      </c>
      <c r="AO317" s="147">
        <f t="shared" si="323"/>
        <v>0.39105246218216927</v>
      </c>
      <c r="AP317" s="147">
        <f t="shared" si="278"/>
        <v>0.58022922636103147</v>
      </c>
      <c r="AQ317" s="141">
        <f t="shared" si="279"/>
        <v>87859.604938271601</v>
      </c>
      <c r="AR317" s="604"/>
      <c r="AS317" s="254" t="s">
        <v>114</v>
      </c>
      <c r="AT317" s="137">
        <v>968</v>
      </c>
      <c r="AU317" s="146">
        <v>499</v>
      </c>
      <c r="AV317" s="146">
        <v>52404050</v>
      </c>
      <c r="AW317" s="147">
        <f t="shared" si="324"/>
        <v>0.3285055957867018</v>
      </c>
      <c r="AX317" s="147">
        <f t="shared" si="280"/>
        <v>0.51549586776859502</v>
      </c>
      <c r="AY317" s="146">
        <f t="shared" si="281"/>
        <v>105018.13627254509</v>
      </c>
      <c r="AZ317" s="604"/>
      <c r="BA317" s="254" t="s">
        <v>114</v>
      </c>
      <c r="BB317" s="137">
        <v>320</v>
      </c>
      <c r="BC317" s="146">
        <v>169</v>
      </c>
      <c r="BD317" s="146">
        <v>20782110</v>
      </c>
      <c r="BE317" s="147">
        <f t="shared" si="325"/>
        <v>0.28547297297297297</v>
      </c>
      <c r="BF317" s="147">
        <f t="shared" si="282"/>
        <v>0.52812499999999996</v>
      </c>
      <c r="BG317" s="173">
        <f t="shared" si="283"/>
        <v>122971.0650887574</v>
      </c>
      <c r="BH317" s="604"/>
      <c r="BI317" s="254" t="s">
        <v>114</v>
      </c>
      <c r="BJ317" s="137">
        <f t="shared" si="284"/>
        <v>9974</v>
      </c>
      <c r="BK317" s="146">
        <f t="shared" si="268"/>
        <v>5997</v>
      </c>
      <c r="BL317" s="146">
        <f t="shared" si="269"/>
        <v>488832660</v>
      </c>
      <c r="BM317" s="147">
        <f t="shared" si="326"/>
        <v>0.38321937503993864</v>
      </c>
      <c r="BN317" s="147">
        <f t="shared" si="285"/>
        <v>0.60126328453980349</v>
      </c>
      <c r="BO317" s="146">
        <f t="shared" si="286"/>
        <v>81512.866433216608</v>
      </c>
      <c r="BP317" s="204"/>
    </row>
    <row r="318" spans="2:68" s="82" customFormat="1">
      <c r="B318" s="614"/>
      <c r="C318" s="647"/>
      <c r="D318" s="604"/>
      <c r="E318" s="254" t="s">
        <v>123</v>
      </c>
      <c r="F318" s="137">
        <v>10</v>
      </c>
      <c r="G318" s="146">
        <v>5</v>
      </c>
      <c r="H318" s="146">
        <v>328180</v>
      </c>
      <c r="I318" s="147">
        <f t="shared" si="319"/>
        <v>0.11627906976744186</v>
      </c>
      <c r="J318" s="147">
        <f t="shared" si="270"/>
        <v>0.5</v>
      </c>
      <c r="K318" s="173">
        <f t="shared" si="271"/>
        <v>65636</v>
      </c>
      <c r="L318" s="604"/>
      <c r="M318" s="254" t="s">
        <v>123</v>
      </c>
      <c r="N318" s="137">
        <v>35</v>
      </c>
      <c r="O318" s="146">
        <v>21</v>
      </c>
      <c r="P318" s="146">
        <v>1471600</v>
      </c>
      <c r="Q318" s="147">
        <f t="shared" si="320"/>
        <v>0.16030534351145037</v>
      </c>
      <c r="R318" s="147">
        <f t="shared" si="272"/>
        <v>0.6</v>
      </c>
      <c r="S318" s="141">
        <f t="shared" si="273"/>
        <v>70076.190476190473</v>
      </c>
      <c r="T318" s="604"/>
      <c r="U318" s="254" t="s">
        <v>123</v>
      </c>
      <c r="V318" s="137">
        <v>980</v>
      </c>
      <c r="W318" s="146">
        <v>610</v>
      </c>
      <c r="X318" s="146">
        <v>43496710</v>
      </c>
      <c r="Y318" s="147">
        <f t="shared" si="321"/>
        <v>0.11310958650101983</v>
      </c>
      <c r="Z318" s="147">
        <f t="shared" si="274"/>
        <v>0.62244897959183676</v>
      </c>
      <c r="AA318" s="146">
        <f t="shared" si="275"/>
        <v>71306.081967213118</v>
      </c>
      <c r="AB318" s="604"/>
      <c r="AC318" s="254" t="s">
        <v>123</v>
      </c>
      <c r="AD318" s="137">
        <v>1114</v>
      </c>
      <c r="AE318" s="146">
        <v>744</v>
      </c>
      <c r="AF318" s="146">
        <v>58262220</v>
      </c>
      <c r="AG318" s="147">
        <f t="shared" si="322"/>
        <v>0.15296052631578946</v>
      </c>
      <c r="AH318" s="147">
        <f t="shared" si="276"/>
        <v>0.66786355475763015</v>
      </c>
      <c r="AI318" s="141">
        <f t="shared" si="277"/>
        <v>78309.43548387097</v>
      </c>
      <c r="AJ318" s="604"/>
      <c r="AK318" s="254" t="s">
        <v>123</v>
      </c>
      <c r="AL318" s="137">
        <v>819</v>
      </c>
      <c r="AM318" s="146">
        <v>484</v>
      </c>
      <c r="AN318" s="146">
        <v>45238470</v>
      </c>
      <c r="AO318" s="147">
        <f t="shared" si="323"/>
        <v>0.15577727711618924</v>
      </c>
      <c r="AP318" s="147">
        <f t="shared" si="278"/>
        <v>0.59096459096459097</v>
      </c>
      <c r="AQ318" s="141">
        <f t="shared" si="279"/>
        <v>93467.913223140495</v>
      </c>
      <c r="AR318" s="604"/>
      <c r="AS318" s="254" t="s">
        <v>123</v>
      </c>
      <c r="AT318" s="137">
        <v>398</v>
      </c>
      <c r="AU318" s="146">
        <v>216</v>
      </c>
      <c r="AV318" s="146">
        <v>23324500</v>
      </c>
      <c r="AW318" s="147">
        <f t="shared" si="324"/>
        <v>0.14219881500987491</v>
      </c>
      <c r="AX318" s="147">
        <f t="shared" si="280"/>
        <v>0.542713567839196</v>
      </c>
      <c r="AY318" s="146">
        <f t="shared" si="281"/>
        <v>107983.79629629629</v>
      </c>
      <c r="AZ318" s="604"/>
      <c r="BA318" s="254" t="s">
        <v>123</v>
      </c>
      <c r="BB318" s="137">
        <v>143</v>
      </c>
      <c r="BC318" s="146">
        <v>79</v>
      </c>
      <c r="BD318" s="146">
        <v>11431950</v>
      </c>
      <c r="BE318" s="147">
        <f t="shared" si="325"/>
        <v>0.13344594594594594</v>
      </c>
      <c r="BF318" s="147">
        <f t="shared" si="282"/>
        <v>0.55244755244755239</v>
      </c>
      <c r="BG318" s="173">
        <f t="shared" si="283"/>
        <v>144708.22784810126</v>
      </c>
      <c r="BH318" s="604"/>
      <c r="BI318" s="254" t="s">
        <v>123</v>
      </c>
      <c r="BJ318" s="137">
        <f t="shared" si="284"/>
        <v>3499</v>
      </c>
      <c r="BK318" s="146">
        <f t="shared" si="268"/>
        <v>2159</v>
      </c>
      <c r="BL318" s="146">
        <f t="shared" si="269"/>
        <v>183553630</v>
      </c>
      <c r="BM318" s="147">
        <f t="shared" si="326"/>
        <v>0.137964087162119</v>
      </c>
      <c r="BN318" s="147">
        <f t="shared" si="285"/>
        <v>0.61703343812517863</v>
      </c>
      <c r="BO318" s="146">
        <f t="shared" si="286"/>
        <v>85017.892542843911</v>
      </c>
      <c r="BP318" s="204"/>
    </row>
    <row r="319" spans="2:68" s="82" customFormat="1">
      <c r="B319" s="614"/>
      <c r="C319" s="647"/>
      <c r="D319" s="604"/>
      <c r="E319" s="254" t="s">
        <v>137</v>
      </c>
      <c r="F319" s="137">
        <v>14</v>
      </c>
      <c r="G319" s="146">
        <v>8</v>
      </c>
      <c r="H319" s="146">
        <v>602050</v>
      </c>
      <c r="I319" s="147">
        <f t="shared" si="319"/>
        <v>0.18604651162790697</v>
      </c>
      <c r="J319" s="147">
        <f t="shared" si="270"/>
        <v>0.5714285714285714</v>
      </c>
      <c r="K319" s="173">
        <f t="shared" si="271"/>
        <v>75256.25</v>
      </c>
      <c r="L319" s="604"/>
      <c r="M319" s="254" t="s">
        <v>137</v>
      </c>
      <c r="N319" s="137">
        <v>36</v>
      </c>
      <c r="O319" s="146">
        <v>17</v>
      </c>
      <c r="P319" s="146">
        <v>2459310</v>
      </c>
      <c r="Q319" s="147">
        <f t="shared" si="320"/>
        <v>0.12977099236641221</v>
      </c>
      <c r="R319" s="147">
        <f t="shared" si="272"/>
        <v>0.47222222222222221</v>
      </c>
      <c r="S319" s="141">
        <f t="shared" si="273"/>
        <v>144665.29411764705</v>
      </c>
      <c r="T319" s="604"/>
      <c r="U319" s="254" t="s">
        <v>137</v>
      </c>
      <c r="V319" s="137">
        <v>1142</v>
      </c>
      <c r="W319" s="146">
        <v>711</v>
      </c>
      <c r="X319" s="146">
        <v>51438970</v>
      </c>
      <c r="Y319" s="147">
        <f t="shared" si="321"/>
        <v>0.13183756721676246</v>
      </c>
      <c r="Z319" s="147">
        <f t="shared" si="274"/>
        <v>0.62259194395796846</v>
      </c>
      <c r="AA319" s="146">
        <f t="shared" si="275"/>
        <v>72347.355836849514</v>
      </c>
      <c r="AB319" s="604"/>
      <c r="AC319" s="254" t="s">
        <v>137</v>
      </c>
      <c r="AD319" s="137">
        <v>1276</v>
      </c>
      <c r="AE319" s="146">
        <v>829</v>
      </c>
      <c r="AF319" s="146">
        <v>66979820</v>
      </c>
      <c r="AG319" s="147">
        <f t="shared" si="322"/>
        <v>0.17043585526315788</v>
      </c>
      <c r="AH319" s="147">
        <f t="shared" si="276"/>
        <v>0.64968652037617558</v>
      </c>
      <c r="AI319" s="141">
        <f t="shared" si="277"/>
        <v>80795.922798552478</v>
      </c>
      <c r="AJ319" s="604"/>
      <c r="AK319" s="254" t="s">
        <v>137</v>
      </c>
      <c r="AL319" s="137">
        <v>963</v>
      </c>
      <c r="AM319" s="146">
        <v>567</v>
      </c>
      <c r="AN319" s="146">
        <v>54100800</v>
      </c>
      <c r="AO319" s="147">
        <f t="shared" si="323"/>
        <v>0.18249114901834568</v>
      </c>
      <c r="AP319" s="147">
        <f t="shared" si="278"/>
        <v>0.58878504672897192</v>
      </c>
      <c r="AQ319" s="141">
        <f t="shared" si="279"/>
        <v>95415.873015873018</v>
      </c>
      <c r="AR319" s="604"/>
      <c r="AS319" s="254" t="s">
        <v>137</v>
      </c>
      <c r="AT319" s="137">
        <v>447</v>
      </c>
      <c r="AU319" s="146">
        <v>235</v>
      </c>
      <c r="AV319" s="146">
        <v>25784420</v>
      </c>
      <c r="AW319" s="147">
        <f t="shared" si="324"/>
        <v>0.15470704410796576</v>
      </c>
      <c r="AX319" s="147">
        <f t="shared" si="280"/>
        <v>0.52572706935123048</v>
      </c>
      <c r="AY319" s="146">
        <f t="shared" si="281"/>
        <v>109720.93617021276</v>
      </c>
      <c r="AZ319" s="604"/>
      <c r="BA319" s="254" t="s">
        <v>137</v>
      </c>
      <c r="BB319" s="137">
        <v>159</v>
      </c>
      <c r="BC319" s="146">
        <v>85</v>
      </c>
      <c r="BD319" s="146">
        <v>9370010</v>
      </c>
      <c r="BE319" s="147">
        <f t="shared" si="325"/>
        <v>0.14358108108108109</v>
      </c>
      <c r="BF319" s="147">
        <f t="shared" si="282"/>
        <v>0.53459119496855345</v>
      </c>
      <c r="BG319" s="173">
        <f t="shared" si="283"/>
        <v>110235.41176470589</v>
      </c>
      <c r="BH319" s="604"/>
      <c r="BI319" s="254" t="s">
        <v>137</v>
      </c>
      <c r="BJ319" s="137">
        <f t="shared" si="284"/>
        <v>4037</v>
      </c>
      <c r="BK319" s="146">
        <f t="shared" si="268"/>
        <v>2452</v>
      </c>
      <c r="BL319" s="146">
        <f t="shared" si="269"/>
        <v>210735380</v>
      </c>
      <c r="BM319" s="147">
        <f t="shared" si="326"/>
        <v>0.15668732826378681</v>
      </c>
      <c r="BN319" s="147">
        <f t="shared" si="285"/>
        <v>0.60738171909834038</v>
      </c>
      <c r="BO319" s="146">
        <f t="shared" si="286"/>
        <v>85944.282218597058</v>
      </c>
      <c r="BP319" s="204"/>
    </row>
    <row r="320" spans="2:68" s="82" customFormat="1">
      <c r="B320" s="614"/>
      <c r="C320" s="647"/>
      <c r="D320" s="604"/>
      <c r="E320" s="254" t="s">
        <v>138</v>
      </c>
      <c r="F320" s="137">
        <v>7</v>
      </c>
      <c r="G320" s="146">
        <v>3</v>
      </c>
      <c r="H320" s="146">
        <v>150680</v>
      </c>
      <c r="I320" s="147">
        <f t="shared" si="319"/>
        <v>6.9767441860465115E-2</v>
      </c>
      <c r="J320" s="147">
        <f t="shared" si="270"/>
        <v>0.42857142857142855</v>
      </c>
      <c r="K320" s="173">
        <f t="shared" si="271"/>
        <v>50226.666666666664</v>
      </c>
      <c r="L320" s="604"/>
      <c r="M320" s="254" t="s">
        <v>138</v>
      </c>
      <c r="N320" s="137">
        <v>25</v>
      </c>
      <c r="O320" s="146">
        <v>11</v>
      </c>
      <c r="P320" s="146">
        <v>960520</v>
      </c>
      <c r="Q320" s="147">
        <f t="shared" si="320"/>
        <v>8.3969465648854963E-2</v>
      </c>
      <c r="R320" s="147">
        <f t="shared" si="272"/>
        <v>0.44</v>
      </c>
      <c r="S320" s="141">
        <f t="shared" si="273"/>
        <v>87320</v>
      </c>
      <c r="T320" s="604"/>
      <c r="U320" s="254" t="s">
        <v>138</v>
      </c>
      <c r="V320" s="137">
        <v>529</v>
      </c>
      <c r="W320" s="146">
        <v>355</v>
      </c>
      <c r="X320" s="146">
        <v>24313020</v>
      </c>
      <c r="Y320" s="147">
        <f t="shared" si="321"/>
        <v>6.5826070832560729E-2</v>
      </c>
      <c r="Z320" s="147">
        <f t="shared" si="274"/>
        <v>0.67107750472589789</v>
      </c>
      <c r="AA320" s="146">
        <f t="shared" si="275"/>
        <v>68487.380281690144</v>
      </c>
      <c r="AB320" s="604"/>
      <c r="AC320" s="254" t="s">
        <v>138</v>
      </c>
      <c r="AD320" s="137">
        <v>543</v>
      </c>
      <c r="AE320" s="146">
        <v>377</v>
      </c>
      <c r="AF320" s="146">
        <v>27531970</v>
      </c>
      <c r="AG320" s="147">
        <f t="shared" si="322"/>
        <v>7.7508223684210523E-2</v>
      </c>
      <c r="AH320" s="147">
        <f t="shared" si="276"/>
        <v>0.69429097605893186</v>
      </c>
      <c r="AI320" s="141">
        <f t="shared" si="277"/>
        <v>73029.098143236071</v>
      </c>
      <c r="AJ320" s="604"/>
      <c r="AK320" s="254" t="s">
        <v>138</v>
      </c>
      <c r="AL320" s="137">
        <v>332</v>
      </c>
      <c r="AM320" s="146">
        <v>221</v>
      </c>
      <c r="AN320" s="146">
        <v>18128750</v>
      </c>
      <c r="AO320" s="147">
        <f t="shared" si="323"/>
        <v>7.1129707112970716E-2</v>
      </c>
      <c r="AP320" s="147">
        <f t="shared" si="278"/>
        <v>0.66566265060240959</v>
      </c>
      <c r="AQ320" s="141">
        <f t="shared" si="279"/>
        <v>82030.542986425338</v>
      </c>
      <c r="AR320" s="604"/>
      <c r="AS320" s="254" t="s">
        <v>138</v>
      </c>
      <c r="AT320" s="137">
        <v>143</v>
      </c>
      <c r="AU320" s="146">
        <v>83</v>
      </c>
      <c r="AV320" s="146">
        <v>7891940</v>
      </c>
      <c r="AW320" s="147">
        <f t="shared" si="324"/>
        <v>5.4641211323238972E-2</v>
      </c>
      <c r="AX320" s="147">
        <f t="shared" si="280"/>
        <v>0.58041958041958042</v>
      </c>
      <c r="AY320" s="146">
        <f t="shared" si="281"/>
        <v>95083.614457831325</v>
      </c>
      <c r="AZ320" s="604"/>
      <c r="BA320" s="254" t="s">
        <v>138</v>
      </c>
      <c r="BB320" s="137">
        <v>33</v>
      </c>
      <c r="BC320" s="146">
        <v>16</v>
      </c>
      <c r="BD320" s="146">
        <v>1142980</v>
      </c>
      <c r="BE320" s="147">
        <f t="shared" si="325"/>
        <v>2.7027027027027029E-2</v>
      </c>
      <c r="BF320" s="147">
        <f t="shared" si="282"/>
        <v>0.48484848484848486</v>
      </c>
      <c r="BG320" s="173">
        <f t="shared" si="283"/>
        <v>71436.25</v>
      </c>
      <c r="BH320" s="604"/>
      <c r="BI320" s="254" t="s">
        <v>138</v>
      </c>
      <c r="BJ320" s="137">
        <f t="shared" si="284"/>
        <v>1612</v>
      </c>
      <c r="BK320" s="146">
        <f t="shared" si="268"/>
        <v>1066</v>
      </c>
      <c r="BL320" s="146">
        <f t="shared" si="269"/>
        <v>80119860</v>
      </c>
      <c r="BM320" s="147">
        <f t="shared" si="326"/>
        <v>6.8119368649753972E-2</v>
      </c>
      <c r="BN320" s="147">
        <f t="shared" si="285"/>
        <v>0.66129032258064513</v>
      </c>
      <c r="BO320" s="146">
        <f t="shared" si="286"/>
        <v>75159.343339587242</v>
      </c>
      <c r="BP320" s="204"/>
    </row>
    <row r="321" spans="2:68" s="82" customFormat="1">
      <c r="B321" s="614"/>
      <c r="C321" s="647"/>
      <c r="D321" s="604"/>
      <c r="E321" s="254" t="s">
        <v>139</v>
      </c>
      <c r="F321" s="137">
        <v>6</v>
      </c>
      <c r="G321" s="146">
        <v>2</v>
      </c>
      <c r="H321" s="146">
        <v>227780</v>
      </c>
      <c r="I321" s="147">
        <f t="shared" si="319"/>
        <v>4.6511627906976744E-2</v>
      </c>
      <c r="J321" s="147">
        <f t="shared" si="270"/>
        <v>0.33333333333333331</v>
      </c>
      <c r="K321" s="173">
        <f t="shared" si="271"/>
        <v>113890</v>
      </c>
      <c r="L321" s="604"/>
      <c r="M321" s="254" t="s">
        <v>139</v>
      </c>
      <c r="N321" s="137">
        <v>35</v>
      </c>
      <c r="O321" s="146">
        <v>17</v>
      </c>
      <c r="P321" s="146">
        <v>1202090</v>
      </c>
      <c r="Q321" s="147">
        <f t="shared" si="320"/>
        <v>0.12977099236641221</v>
      </c>
      <c r="R321" s="147">
        <f t="shared" si="272"/>
        <v>0.48571428571428571</v>
      </c>
      <c r="S321" s="141">
        <f t="shared" si="273"/>
        <v>70711.176470588238</v>
      </c>
      <c r="T321" s="604"/>
      <c r="U321" s="254" t="s">
        <v>139</v>
      </c>
      <c r="V321" s="137">
        <v>337</v>
      </c>
      <c r="W321" s="146">
        <v>185</v>
      </c>
      <c r="X321" s="146">
        <v>15048140</v>
      </c>
      <c r="Y321" s="147">
        <f t="shared" si="321"/>
        <v>3.4303727053587987E-2</v>
      </c>
      <c r="Z321" s="147">
        <f t="shared" si="274"/>
        <v>0.54896142433234418</v>
      </c>
      <c r="AA321" s="146">
        <f t="shared" si="275"/>
        <v>81341.297297297293</v>
      </c>
      <c r="AB321" s="604"/>
      <c r="AC321" s="254" t="s">
        <v>139</v>
      </c>
      <c r="AD321" s="137">
        <v>391</v>
      </c>
      <c r="AE321" s="146">
        <v>247</v>
      </c>
      <c r="AF321" s="146">
        <v>20345600</v>
      </c>
      <c r="AG321" s="147">
        <f t="shared" si="322"/>
        <v>5.078125E-2</v>
      </c>
      <c r="AH321" s="147">
        <f t="shared" si="276"/>
        <v>0.63171355498721227</v>
      </c>
      <c r="AI321" s="141">
        <f t="shared" si="277"/>
        <v>82370.850202429152</v>
      </c>
      <c r="AJ321" s="604"/>
      <c r="AK321" s="254" t="s">
        <v>139</v>
      </c>
      <c r="AL321" s="137">
        <v>328</v>
      </c>
      <c r="AM321" s="146">
        <v>190</v>
      </c>
      <c r="AN321" s="146">
        <v>17227010</v>
      </c>
      <c r="AO321" s="147">
        <f t="shared" si="323"/>
        <v>6.115223688445446E-2</v>
      </c>
      <c r="AP321" s="147">
        <f t="shared" si="278"/>
        <v>0.57926829268292679</v>
      </c>
      <c r="AQ321" s="141">
        <f t="shared" si="279"/>
        <v>90668.473684210519</v>
      </c>
      <c r="AR321" s="604"/>
      <c r="AS321" s="254" t="s">
        <v>139</v>
      </c>
      <c r="AT321" s="137">
        <v>193</v>
      </c>
      <c r="AU321" s="146">
        <v>102</v>
      </c>
      <c r="AV321" s="146">
        <v>9282600</v>
      </c>
      <c r="AW321" s="147">
        <f t="shared" si="324"/>
        <v>6.7149440421329823E-2</v>
      </c>
      <c r="AX321" s="147">
        <f t="shared" si="280"/>
        <v>0.52849740932642486</v>
      </c>
      <c r="AY321" s="146">
        <f t="shared" si="281"/>
        <v>91005.882352941175</v>
      </c>
      <c r="AZ321" s="604"/>
      <c r="BA321" s="254" t="s">
        <v>139</v>
      </c>
      <c r="BB321" s="137">
        <v>73</v>
      </c>
      <c r="BC321" s="146">
        <v>39</v>
      </c>
      <c r="BD321" s="146">
        <v>4912140</v>
      </c>
      <c r="BE321" s="147">
        <f t="shared" si="325"/>
        <v>6.5878378378378372E-2</v>
      </c>
      <c r="BF321" s="147">
        <f t="shared" si="282"/>
        <v>0.53424657534246578</v>
      </c>
      <c r="BG321" s="173">
        <f t="shared" si="283"/>
        <v>125952.30769230769</v>
      </c>
      <c r="BH321" s="604"/>
      <c r="BI321" s="254" t="s">
        <v>139</v>
      </c>
      <c r="BJ321" s="137">
        <f t="shared" si="284"/>
        <v>1363</v>
      </c>
      <c r="BK321" s="146">
        <f t="shared" si="268"/>
        <v>782</v>
      </c>
      <c r="BL321" s="146">
        <f t="shared" si="269"/>
        <v>68245360</v>
      </c>
      <c r="BM321" s="147">
        <f t="shared" si="326"/>
        <v>4.9971244168956486E-2</v>
      </c>
      <c r="BN321" s="147">
        <f t="shared" si="285"/>
        <v>0.57373440939104914</v>
      </c>
      <c r="BO321" s="146">
        <f t="shared" si="286"/>
        <v>87270.28132992328</v>
      </c>
      <c r="BP321" s="204"/>
    </row>
    <row r="322" spans="2:68" s="82" customFormat="1">
      <c r="B322" s="614"/>
      <c r="C322" s="647"/>
      <c r="D322" s="604"/>
      <c r="E322" s="254" t="s">
        <v>140</v>
      </c>
      <c r="F322" s="137">
        <v>7</v>
      </c>
      <c r="G322" s="146">
        <v>4</v>
      </c>
      <c r="H322" s="146">
        <v>455600</v>
      </c>
      <c r="I322" s="147">
        <f t="shared" si="319"/>
        <v>9.3023255813953487E-2</v>
      </c>
      <c r="J322" s="147">
        <f t="shared" si="270"/>
        <v>0.5714285714285714</v>
      </c>
      <c r="K322" s="173">
        <f t="shared" si="271"/>
        <v>113900</v>
      </c>
      <c r="L322" s="604"/>
      <c r="M322" s="254" t="s">
        <v>140</v>
      </c>
      <c r="N322" s="137">
        <v>7</v>
      </c>
      <c r="O322" s="146">
        <v>5</v>
      </c>
      <c r="P322" s="146">
        <v>270130</v>
      </c>
      <c r="Q322" s="147">
        <f t="shared" si="320"/>
        <v>3.8167938931297711E-2</v>
      </c>
      <c r="R322" s="147">
        <f t="shared" si="272"/>
        <v>0.7142857142857143</v>
      </c>
      <c r="S322" s="141">
        <f t="shared" si="273"/>
        <v>54026</v>
      </c>
      <c r="T322" s="604"/>
      <c r="U322" s="254" t="s">
        <v>140</v>
      </c>
      <c r="V322" s="137">
        <v>283</v>
      </c>
      <c r="W322" s="146">
        <v>195</v>
      </c>
      <c r="X322" s="146">
        <v>15848490</v>
      </c>
      <c r="Y322" s="147">
        <f t="shared" si="321"/>
        <v>3.6157982569998144E-2</v>
      </c>
      <c r="Z322" s="147">
        <f t="shared" si="274"/>
        <v>0.68904593639575973</v>
      </c>
      <c r="AA322" s="146">
        <f t="shared" si="275"/>
        <v>81274.307692307688</v>
      </c>
      <c r="AB322" s="604"/>
      <c r="AC322" s="254" t="s">
        <v>140</v>
      </c>
      <c r="AD322" s="137">
        <v>305</v>
      </c>
      <c r="AE322" s="146">
        <v>200</v>
      </c>
      <c r="AF322" s="146">
        <v>18370340</v>
      </c>
      <c r="AG322" s="147">
        <f t="shared" si="322"/>
        <v>4.1118421052631582E-2</v>
      </c>
      <c r="AH322" s="147">
        <f t="shared" si="276"/>
        <v>0.65573770491803274</v>
      </c>
      <c r="AI322" s="141">
        <f t="shared" si="277"/>
        <v>91851.7</v>
      </c>
      <c r="AJ322" s="604"/>
      <c r="AK322" s="254" t="s">
        <v>140</v>
      </c>
      <c r="AL322" s="137">
        <v>246</v>
      </c>
      <c r="AM322" s="146">
        <v>151</v>
      </c>
      <c r="AN322" s="146">
        <v>15456780</v>
      </c>
      <c r="AO322" s="147">
        <f t="shared" si="323"/>
        <v>4.8599935629224329E-2</v>
      </c>
      <c r="AP322" s="147">
        <f t="shared" si="278"/>
        <v>0.61382113821138207</v>
      </c>
      <c r="AQ322" s="141">
        <f t="shared" si="279"/>
        <v>102362.78145695364</v>
      </c>
      <c r="AR322" s="604"/>
      <c r="AS322" s="254" t="s">
        <v>140</v>
      </c>
      <c r="AT322" s="137">
        <v>109</v>
      </c>
      <c r="AU322" s="146">
        <v>73</v>
      </c>
      <c r="AV322" s="146">
        <v>8887170</v>
      </c>
      <c r="AW322" s="147">
        <f t="shared" si="324"/>
        <v>4.8057932850559579E-2</v>
      </c>
      <c r="AX322" s="147">
        <f t="shared" si="280"/>
        <v>0.66972477064220182</v>
      </c>
      <c r="AY322" s="146">
        <f t="shared" si="281"/>
        <v>121742.05479452055</v>
      </c>
      <c r="AZ322" s="604"/>
      <c r="BA322" s="254" t="s">
        <v>140</v>
      </c>
      <c r="BB322" s="137">
        <v>40</v>
      </c>
      <c r="BC322" s="146">
        <v>24</v>
      </c>
      <c r="BD322" s="146">
        <v>3760940</v>
      </c>
      <c r="BE322" s="147">
        <f t="shared" si="325"/>
        <v>4.0540540540540543E-2</v>
      </c>
      <c r="BF322" s="147">
        <f t="shared" si="282"/>
        <v>0.6</v>
      </c>
      <c r="BG322" s="173">
        <f t="shared" si="283"/>
        <v>156705.83333333334</v>
      </c>
      <c r="BH322" s="604"/>
      <c r="BI322" s="254" t="s">
        <v>140</v>
      </c>
      <c r="BJ322" s="137">
        <f t="shared" si="284"/>
        <v>997</v>
      </c>
      <c r="BK322" s="146">
        <f t="shared" si="268"/>
        <v>652</v>
      </c>
      <c r="BL322" s="146">
        <f t="shared" si="269"/>
        <v>63049450</v>
      </c>
      <c r="BM322" s="147">
        <f t="shared" si="326"/>
        <v>4.1664004089718196E-2</v>
      </c>
      <c r="BN322" s="147">
        <f t="shared" si="285"/>
        <v>0.65396188565697089</v>
      </c>
      <c r="BO322" s="146">
        <f t="shared" si="286"/>
        <v>96701.610429447857</v>
      </c>
      <c r="BP322" s="204"/>
    </row>
    <row r="323" spans="2:68" s="82" customFormat="1">
      <c r="B323" s="614"/>
      <c r="C323" s="647"/>
      <c r="D323" s="604"/>
      <c r="E323" s="254" t="s">
        <v>141</v>
      </c>
      <c r="F323" s="137">
        <v>17</v>
      </c>
      <c r="G323" s="146">
        <v>12</v>
      </c>
      <c r="H323" s="146">
        <v>1439720</v>
      </c>
      <c r="I323" s="147">
        <f t="shared" si="319"/>
        <v>0.27906976744186046</v>
      </c>
      <c r="J323" s="147">
        <f t="shared" si="270"/>
        <v>0.70588235294117652</v>
      </c>
      <c r="K323" s="173">
        <f t="shared" si="271"/>
        <v>119976.66666666667</v>
      </c>
      <c r="L323" s="604"/>
      <c r="M323" s="254" t="s">
        <v>141</v>
      </c>
      <c r="N323" s="137">
        <v>57</v>
      </c>
      <c r="O323" s="146">
        <v>36</v>
      </c>
      <c r="P323" s="146">
        <v>3323210</v>
      </c>
      <c r="Q323" s="147">
        <f t="shared" si="320"/>
        <v>0.27480916030534353</v>
      </c>
      <c r="R323" s="147">
        <f t="shared" si="272"/>
        <v>0.63157894736842102</v>
      </c>
      <c r="S323" s="141">
        <f t="shared" si="273"/>
        <v>92311.388888888891</v>
      </c>
      <c r="T323" s="604"/>
      <c r="U323" s="254" t="s">
        <v>141</v>
      </c>
      <c r="V323" s="137">
        <v>2234</v>
      </c>
      <c r="W323" s="146">
        <v>1434</v>
      </c>
      <c r="X323" s="146">
        <v>102218780</v>
      </c>
      <c r="Y323" s="147">
        <f t="shared" si="321"/>
        <v>0.26590024105321713</v>
      </c>
      <c r="Z323" s="147">
        <f t="shared" si="274"/>
        <v>0.64189794091316021</v>
      </c>
      <c r="AA323" s="146">
        <f t="shared" si="275"/>
        <v>71282.27336122733</v>
      </c>
      <c r="AB323" s="604"/>
      <c r="AC323" s="254" t="s">
        <v>141</v>
      </c>
      <c r="AD323" s="137">
        <v>2118</v>
      </c>
      <c r="AE323" s="146">
        <v>1449</v>
      </c>
      <c r="AF323" s="146">
        <v>112560820</v>
      </c>
      <c r="AG323" s="147">
        <f t="shared" si="322"/>
        <v>0.29790296052631576</v>
      </c>
      <c r="AH323" s="147">
        <f t="shared" si="276"/>
        <v>0.68413597733711051</v>
      </c>
      <c r="AI323" s="141">
        <f t="shared" si="277"/>
        <v>77681.725327812281</v>
      </c>
      <c r="AJ323" s="604"/>
      <c r="AK323" s="254" t="s">
        <v>141</v>
      </c>
      <c r="AL323" s="137">
        <v>1251</v>
      </c>
      <c r="AM323" s="146">
        <v>755</v>
      </c>
      <c r="AN323" s="146">
        <v>59409030</v>
      </c>
      <c r="AO323" s="147">
        <f t="shared" si="323"/>
        <v>0.24299967814612167</v>
      </c>
      <c r="AP323" s="147">
        <f t="shared" si="278"/>
        <v>0.60351718625099915</v>
      </c>
      <c r="AQ323" s="141">
        <f t="shared" si="279"/>
        <v>78687.456953642381</v>
      </c>
      <c r="AR323" s="604"/>
      <c r="AS323" s="254" t="s">
        <v>141</v>
      </c>
      <c r="AT323" s="137">
        <v>462</v>
      </c>
      <c r="AU323" s="146">
        <v>254</v>
      </c>
      <c r="AV323" s="146">
        <v>24356590</v>
      </c>
      <c r="AW323" s="147">
        <f t="shared" si="324"/>
        <v>0.16721527320605661</v>
      </c>
      <c r="AX323" s="147">
        <f t="shared" si="280"/>
        <v>0.54978354978354982</v>
      </c>
      <c r="AY323" s="146">
        <f t="shared" si="281"/>
        <v>95892.086614173226</v>
      </c>
      <c r="AZ323" s="604"/>
      <c r="BA323" s="254" t="s">
        <v>141</v>
      </c>
      <c r="BB323" s="137">
        <v>141</v>
      </c>
      <c r="BC323" s="146">
        <v>74</v>
      </c>
      <c r="BD323" s="146">
        <v>7659340</v>
      </c>
      <c r="BE323" s="147">
        <f t="shared" si="325"/>
        <v>0.125</v>
      </c>
      <c r="BF323" s="147">
        <f t="shared" si="282"/>
        <v>0.52482269503546097</v>
      </c>
      <c r="BG323" s="173">
        <f t="shared" si="283"/>
        <v>103504.5945945946</v>
      </c>
      <c r="BH323" s="604"/>
      <c r="BI323" s="254" t="s">
        <v>141</v>
      </c>
      <c r="BJ323" s="137">
        <f t="shared" si="284"/>
        <v>6280</v>
      </c>
      <c r="BK323" s="146">
        <f t="shared" si="268"/>
        <v>4014</v>
      </c>
      <c r="BL323" s="146">
        <f t="shared" si="269"/>
        <v>310967490</v>
      </c>
      <c r="BM323" s="147">
        <f t="shared" si="326"/>
        <v>0.25650201290817304</v>
      </c>
      <c r="BN323" s="147">
        <f t="shared" si="285"/>
        <v>0.63917197452229302</v>
      </c>
      <c r="BO323" s="146">
        <f t="shared" si="286"/>
        <v>77470.724962630789</v>
      </c>
      <c r="BP323" s="204"/>
    </row>
    <row r="324" spans="2:68" s="82" customFormat="1">
      <c r="B324" s="614"/>
      <c r="C324" s="647"/>
      <c r="D324" s="604"/>
      <c r="E324" s="254" t="s">
        <v>142</v>
      </c>
      <c r="F324" s="137">
        <v>0</v>
      </c>
      <c r="G324" s="146">
        <v>0</v>
      </c>
      <c r="H324" s="146">
        <v>0</v>
      </c>
      <c r="I324" s="147">
        <f t="shared" si="319"/>
        <v>0</v>
      </c>
      <c r="J324" s="147" t="str">
        <f t="shared" si="270"/>
        <v>-</v>
      </c>
      <c r="K324" s="173" t="str">
        <f t="shared" si="271"/>
        <v>-</v>
      </c>
      <c r="L324" s="604"/>
      <c r="M324" s="254" t="s">
        <v>142</v>
      </c>
      <c r="N324" s="137">
        <v>19</v>
      </c>
      <c r="O324" s="146">
        <v>12</v>
      </c>
      <c r="P324" s="146">
        <v>1209910</v>
      </c>
      <c r="Q324" s="147">
        <f t="shared" si="320"/>
        <v>9.1603053435114504E-2</v>
      </c>
      <c r="R324" s="147">
        <f t="shared" si="272"/>
        <v>0.63157894736842102</v>
      </c>
      <c r="S324" s="141">
        <f t="shared" si="273"/>
        <v>100825.83333333333</v>
      </c>
      <c r="T324" s="604"/>
      <c r="U324" s="254" t="s">
        <v>142</v>
      </c>
      <c r="V324" s="137">
        <v>370</v>
      </c>
      <c r="W324" s="146">
        <v>227</v>
      </c>
      <c r="X324" s="146">
        <v>16375190</v>
      </c>
      <c r="Y324" s="147">
        <f t="shared" si="321"/>
        <v>4.2091600222510663E-2</v>
      </c>
      <c r="Z324" s="147">
        <f t="shared" si="274"/>
        <v>0.61351351351351346</v>
      </c>
      <c r="AA324" s="146">
        <f t="shared" si="275"/>
        <v>72137.40088105727</v>
      </c>
      <c r="AB324" s="604"/>
      <c r="AC324" s="254" t="s">
        <v>142</v>
      </c>
      <c r="AD324" s="137">
        <v>441</v>
      </c>
      <c r="AE324" s="146">
        <v>278</v>
      </c>
      <c r="AF324" s="146">
        <v>23903140</v>
      </c>
      <c r="AG324" s="147">
        <f t="shared" si="322"/>
        <v>5.7154605263157895E-2</v>
      </c>
      <c r="AH324" s="147">
        <f t="shared" si="276"/>
        <v>0.63038548752834467</v>
      </c>
      <c r="AI324" s="141">
        <f t="shared" si="277"/>
        <v>85982.517985611514</v>
      </c>
      <c r="AJ324" s="604"/>
      <c r="AK324" s="254" t="s">
        <v>142</v>
      </c>
      <c r="AL324" s="137">
        <v>396</v>
      </c>
      <c r="AM324" s="146">
        <v>225</v>
      </c>
      <c r="AN324" s="146">
        <v>20535610</v>
      </c>
      <c r="AO324" s="147">
        <f t="shared" si="323"/>
        <v>7.2417122626327643E-2</v>
      </c>
      <c r="AP324" s="147">
        <f t="shared" si="278"/>
        <v>0.56818181818181823</v>
      </c>
      <c r="AQ324" s="141">
        <f t="shared" si="279"/>
        <v>91269.377777777772</v>
      </c>
      <c r="AR324" s="604"/>
      <c r="AS324" s="254" t="s">
        <v>142</v>
      </c>
      <c r="AT324" s="137">
        <v>203</v>
      </c>
      <c r="AU324" s="146">
        <v>113</v>
      </c>
      <c r="AV324" s="146">
        <v>10930140</v>
      </c>
      <c r="AW324" s="147">
        <f t="shared" si="324"/>
        <v>7.4391046741277153E-2</v>
      </c>
      <c r="AX324" s="147">
        <f t="shared" si="280"/>
        <v>0.55665024630541871</v>
      </c>
      <c r="AY324" s="146">
        <f t="shared" si="281"/>
        <v>96726.902654867255</v>
      </c>
      <c r="AZ324" s="604"/>
      <c r="BA324" s="254" t="s">
        <v>142</v>
      </c>
      <c r="BB324" s="137">
        <v>91</v>
      </c>
      <c r="BC324" s="146">
        <v>43</v>
      </c>
      <c r="BD324" s="146">
        <v>5181980</v>
      </c>
      <c r="BE324" s="147">
        <f t="shared" si="325"/>
        <v>7.2635135135135129E-2</v>
      </c>
      <c r="BF324" s="147">
        <f t="shared" si="282"/>
        <v>0.47252747252747251</v>
      </c>
      <c r="BG324" s="173">
        <f t="shared" si="283"/>
        <v>120511.16279069768</v>
      </c>
      <c r="BH324" s="604"/>
      <c r="BI324" s="254" t="s">
        <v>142</v>
      </c>
      <c r="BJ324" s="137">
        <f t="shared" si="284"/>
        <v>1520</v>
      </c>
      <c r="BK324" s="146">
        <f t="shared" si="268"/>
        <v>898</v>
      </c>
      <c r="BL324" s="146">
        <f t="shared" si="269"/>
        <v>78135970</v>
      </c>
      <c r="BM324" s="147">
        <f t="shared" si="326"/>
        <v>5.738385839350757E-2</v>
      </c>
      <c r="BN324" s="147">
        <f t="shared" si="285"/>
        <v>0.59078947368421053</v>
      </c>
      <c r="BO324" s="146">
        <f t="shared" si="286"/>
        <v>87011.10244988864</v>
      </c>
      <c r="BP324" s="204"/>
    </row>
    <row r="325" spans="2:68" s="82" customFormat="1">
      <c r="B325" s="614"/>
      <c r="C325" s="647"/>
      <c r="D325" s="604"/>
      <c r="E325" s="251" t="s">
        <v>135</v>
      </c>
      <c r="F325" s="137">
        <v>4</v>
      </c>
      <c r="G325" s="146">
        <v>3</v>
      </c>
      <c r="H325" s="146">
        <v>173650</v>
      </c>
      <c r="I325" s="147">
        <f t="shared" si="319"/>
        <v>6.9767441860465115E-2</v>
      </c>
      <c r="J325" s="147">
        <f t="shared" si="270"/>
        <v>0.75</v>
      </c>
      <c r="K325" s="173">
        <f t="shared" si="271"/>
        <v>57883.333333333336</v>
      </c>
      <c r="L325" s="604"/>
      <c r="M325" s="255" t="s">
        <v>135</v>
      </c>
      <c r="N325" s="137">
        <v>10</v>
      </c>
      <c r="O325" s="146">
        <v>5</v>
      </c>
      <c r="P325" s="146">
        <v>489600</v>
      </c>
      <c r="Q325" s="147">
        <f t="shared" si="320"/>
        <v>3.8167938931297711E-2</v>
      </c>
      <c r="R325" s="147">
        <f t="shared" si="272"/>
        <v>0.5</v>
      </c>
      <c r="S325" s="141">
        <f t="shared" si="273"/>
        <v>97920</v>
      </c>
      <c r="T325" s="604"/>
      <c r="U325" s="255" t="s">
        <v>135</v>
      </c>
      <c r="V325" s="137">
        <v>475</v>
      </c>
      <c r="W325" s="146">
        <v>278</v>
      </c>
      <c r="X325" s="146">
        <v>17521500</v>
      </c>
      <c r="Y325" s="147">
        <f t="shared" si="321"/>
        <v>5.1548303356202488E-2</v>
      </c>
      <c r="Z325" s="147">
        <f t="shared" si="274"/>
        <v>0.58526315789473682</v>
      </c>
      <c r="AA325" s="146">
        <f t="shared" si="275"/>
        <v>63026.978417266189</v>
      </c>
      <c r="AB325" s="604"/>
      <c r="AC325" s="255" t="s">
        <v>135</v>
      </c>
      <c r="AD325" s="137">
        <v>290</v>
      </c>
      <c r="AE325" s="146">
        <v>171</v>
      </c>
      <c r="AF325" s="146">
        <v>14504610</v>
      </c>
      <c r="AG325" s="147">
        <f t="shared" si="322"/>
        <v>3.515625E-2</v>
      </c>
      <c r="AH325" s="147">
        <f t="shared" si="276"/>
        <v>0.58965517241379306</v>
      </c>
      <c r="AI325" s="141">
        <f t="shared" si="277"/>
        <v>84822.280701754382</v>
      </c>
      <c r="AJ325" s="604"/>
      <c r="AK325" s="255" t="s">
        <v>135</v>
      </c>
      <c r="AL325" s="137">
        <v>139</v>
      </c>
      <c r="AM325" s="146">
        <v>76</v>
      </c>
      <c r="AN325" s="146">
        <v>7775850</v>
      </c>
      <c r="AO325" s="147">
        <f t="shared" si="323"/>
        <v>2.4460894753781784E-2</v>
      </c>
      <c r="AP325" s="147">
        <f t="shared" si="278"/>
        <v>0.5467625899280576</v>
      </c>
      <c r="AQ325" s="141">
        <f t="shared" si="279"/>
        <v>102313.81578947368</v>
      </c>
      <c r="AR325" s="604"/>
      <c r="AS325" s="255" t="s">
        <v>135</v>
      </c>
      <c r="AT325" s="137">
        <v>83</v>
      </c>
      <c r="AU325" s="146">
        <v>36</v>
      </c>
      <c r="AV325" s="146">
        <v>5084260</v>
      </c>
      <c r="AW325" s="147">
        <f t="shared" si="324"/>
        <v>2.3699802501645821E-2</v>
      </c>
      <c r="AX325" s="147">
        <f t="shared" si="280"/>
        <v>0.43373493975903615</v>
      </c>
      <c r="AY325" s="146">
        <f t="shared" si="281"/>
        <v>141229.44444444444</v>
      </c>
      <c r="AZ325" s="604"/>
      <c r="BA325" s="255" t="s">
        <v>135</v>
      </c>
      <c r="BB325" s="137">
        <v>34</v>
      </c>
      <c r="BC325" s="146">
        <v>10</v>
      </c>
      <c r="BD325" s="146">
        <v>1100090</v>
      </c>
      <c r="BE325" s="147">
        <f t="shared" si="325"/>
        <v>1.6891891891891893E-2</v>
      </c>
      <c r="BF325" s="147">
        <f t="shared" si="282"/>
        <v>0.29411764705882354</v>
      </c>
      <c r="BG325" s="173">
        <f t="shared" si="283"/>
        <v>110009</v>
      </c>
      <c r="BH325" s="604"/>
      <c r="BI325" s="255" t="s">
        <v>135</v>
      </c>
      <c r="BJ325" s="137">
        <f t="shared" si="284"/>
        <v>1035</v>
      </c>
      <c r="BK325" s="146">
        <f t="shared" si="268"/>
        <v>579</v>
      </c>
      <c r="BL325" s="146">
        <f t="shared" si="269"/>
        <v>46649560</v>
      </c>
      <c r="BM325" s="147">
        <f t="shared" si="326"/>
        <v>3.6999169275992075E-2</v>
      </c>
      <c r="BN325" s="147">
        <f t="shared" si="285"/>
        <v>0.55942028985507242</v>
      </c>
      <c r="BO325" s="146">
        <f t="shared" si="286"/>
        <v>80569.188255613131</v>
      </c>
      <c r="BP325" s="204"/>
    </row>
    <row r="326" spans="2:68" s="82" customFormat="1">
      <c r="B326" s="614">
        <v>30</v>
      </c>
      <c r="C326" s="645" t="s">
        <v>40</v>
      </c>
      <c r="D326" s="618">
        <f>BS37</f>
        <v>55</v>
      </c>
      <c r="E326" s="252" t="s">
        <v>115</v>
      </c>
      <c r="F326" s="136">
        <v>28</v>
      </c>
      <c r="G326" s="144">
        <v>15</v>
      </c>
      <c r="H326" s="144">
        <v>1232090</v>
      </c>
      <c r="I326" s="145">
        <f>IFERROR(G326/$D$326,"-")</f>
        <v>0.27272727272727271</v>
      </c>
      <c r="J326" s="145">
        <f t="shared" si="270"/>
        <v>0.5357142857142857</v>
      </c>
      <c r="K326" s="172">
        <f t="shared" si="271"/>
        <v>82139.333333333328</v>
      </c>
      <c r="L326" s="618">
        <f>BT37</f>
        <v>146</v>
      </c>
      <c r="M326" s="252" t="s">
        <v>115</v>
      </c>
      <c r="N326" s="136">
        <v>67</v>
      </c>
      <c r="O326" s="144">
        <v>46</v>
      </c>
      <c r="P326" s="144">
        <v>4645110</v>
      </c>
      <c r="Q326" s="145">
        <f>IFERROR(O326/$L$326,"-")</f>
        <v>0.31506849315068491</v>
      </c>
      <c r="R326" s="145">
        <f t="shared" si="272"/>
        <v>0.68656716417910446</v>
      </c>
      <c r="S326" s="140">
        <f t="shared" si="273"/>
        <v>100980.65217391304</v>
      </c>
      <c r="T326" s="618">
        <f>BU37</f>
        <v>7010</v>
      </c>
      <c r="U326" s="252" t="s">
        <v>115</v>
      </c>
      <c r="V326" s="136">
        <v>3184</v>
      </c>
      <c r="W326" s="144">
        <v>1952</v>
      </c>
      <c r="X326" s="144">
        <v>150171550</v>
      </c>
      <c r="Y326" s="145">
        <f>IFERROR(W326/$T$326,"-")</f>
        <v>0.27845934379457915</v>
      </c>
      <c r="Z326" s="145">
        <f t="shared" si="274"/>
        <v>0.61306532663316582</v>
      </c>
      <c r="AA326" s="144">
        <f t="shared" si="275"/>
        <v>76932.146516393448</v>
      </c>
      <c r="AB326" s="618">
        <f>BV37</f>
        <v>6395</v>
      </c>
      <c r="AC326" s="252" t="s">
        <v>115</v>
      </c>
      <c r="AD326" s="136">
        <v>3080</v>
      </c>
      <c r="AE326" s="144">
        <v>1920</v>
      </c>
      <c r="AF326" s="144">
        <v>166639140</v>
      </c>
      <c r="AG326" s="145">
        <f>IFERROR(AE326/$AB$326,"-")</f>
        <v>0.30023455824863177</v>
      </c>
      <c r="AH326" s="145">
        <f t="shared" si="276"/>
        <v>0.62337662337662336</v>
      </c>
      <c r="AI326" s="140">
        <f t="shared" si="277"/>
        <v>86791.21875</v>
      </c>
      <c r="AJ326" s="618">
        <f>BW37</f>
        <v>4336</v>
      </c>
      <c r="AK326" s="252" t="s">
        <v>115</v>
      </c>
      <c r="AL326" s="136">
        <v>2095</v>
      </c>
      <c r="AM326" s="144">
        <v>1205</v>
      </c>
      <c r="AN326" s="144">
        <v>105554420</v>
      </c>
      <c r="AO326" s="145">
        <f>IFERROR(AM326/$AJ$326,"-")</f>
        <v>0.27790590405904059</v>
      </c>
      <c r="AP326" s="145">
        <f t="shared" si="278"/>
        <v>0.57517899761336511</v>
      </c>
      <c r="AQ326" s="140">
        <f t="shared" si="279"/>
        <v>87597.029045643154</v>
      </c>
      <c r="AR326" s="618">
        <f>BX37</f>
        <v>2088</v>
      </c>
      <c r="AS326" s="252" t="s">
        <v>115</v>
      </c>
      <c r="AT326" s="136">
        <v>841</v>
      </c>
      <c r="AU326" s="144">
        <v>431</v>
      </c>
      <c r="AV326" s="144">
        <v>40152200</v>
      </c>
      <c r="AW326" s="145">
        <f>IFERROR(AU326/$AR$326,"-")</f>
        <v>0.20641762452107279</v>
      </c>
      <c r="AX326" s="145">
        <f t="shared" si="280"/>
        <v>0.51248513674197382</v>
      </c>
      <c r="AY326" s="144">
        <f t="shared" si="281"/>
        <v>93160.556844547566</v>
      </c>
      <c r="AZ326" s="618">
        <f>BY37</f>
        <v>877</v>
      </c>
      <c r="BA326" s="252" t="s">
        <v>115</v>
      </c>
      <c r="BB326" s="136">
        <v>281</v>
      </c>
      <c r="BC326" s="144">
        <v>141</v>
      </c>
      <c r="BD326" s="144">
        <v>14478220</v>
      </c>
      <c r="BE326" s="145">
        <f>IFERROR(BC326/$AZ$326,"-")</f>
        <v>0.16077537058152794</v>
      </c>
      <c r="BF326" s="145">
        <f t="shared" si="282"/>
        <v>0.50177935943060503</v>
      </c>
      <c r="BG326" s="172">
        <f t="shared" si="283"/>
        <v>102682.41134751773</v>
      </c>
      <c r="BH326" s="618">
        <f>BZ37</f>
        <v>20907</v>
      </c>
      <c r="BI326" s="252" t="s">
        <v>115</v>
      </c>
      <c r="BJ326" s="136">
        <f t="shared" si="284"/>
        <v>9576</v>
      </c>
      <c r="BK326" s="144">
        <f t="shared" si="268"/>
        <v>5710</v>
      </c>
      <c r="BL326" s="144">
        <f t="shared" si="269"/>
        <v>482872730</v>
      </c>
      <c r="BM326" s="145">
        <f>IFERROR(BK326/$BH$326,"-")</f>
        <v>0.273114267948534</v>
      </c>
      <c r="BN326" s="145">
        <f t="shared" si="285"/>
        <v>0.59628237259816208</v>
      </c>
      <c r="BO326" s="144">
        <f t="shared" si="286"/>
        <v>84566.152364273206</v>
      </c>
      <c r="BP326" s="204"/>
    </row>
    <row r="327" spans="2:68" s="82" customFormat="1">
      <c r="B327" s="614"/>
      <c r="C327" s="645"/>
      <c r="D327" s="618"/>
      <c r="E327" s="253" t="s">
        <v>154</v>
      </c>
      <c r="F327" s="137">
        <v>17</v>
      </c>
      <c r="G327" s="146">
        <v>11</v>
      </c>
      <c r="H327" s="146">
        <v>622070</v>
      </c>
      <c r="I327" s="147">
        <f t="shared" ref="I327:I336" si="327">IFERROR(G327/$D$326,"-")</f>
        <v>0.2</v>
      </c>
      <c r="J327" s="147">
        <f t="shared" si="270"/>
        <v>0.6470588235294118</v>
      </c>
      <c r="K327" s="173">
        <f t="shared" si="271"/>
        <v>56551.818181818184</v>
      </c>
      <c r="L327" s="618"/>
      <c r="M327" s="253" t="s">
        <v>154</v>
      </c>
      <c r="N327" s="137">
        <v>57</v>
      </c>
      <c r="O327" s="146">
        <v>38</v>
      </c>
      <c r="P327" s="146">
        <v>3350320</v>
      </c>
      <c r="Q327" s="147">
        <f t="shared" ref="Q327:Q336" si="328">IFERROR(O327/$L$326,"-")</f>
        <v>0.26027397260273971</v>
      </c>
      <c r="R327" s="147">
        <f t="shared" si="272"/>
        <v>0.66666666666666663</v>
      </c>
      <c r="S327" s="141">
        <f t="shared" si="273"/>
        <v>88166.31578947368</v>
      </c>
      <c r="T327" s="618"/>
      <c r="U327" s="253" t="s">
        <v>154</v>
      </c>
      <c r="V327" s="137">
        <v>3058</v>
      </c>
      <c r="W327" s="146">
        <v>1917</v>
      </c>
      <c r="X327" s="146">
        <v>143266160</v>
      </c>
      <c r="Y327" s="147">
        <f t="shared" ref="Y327:Y336" si="329">IFERROR(W327/$T$326,"-")</f>
        <v>0.27346647646219685</v>
      </c>
      <c r="Z327" s="147">
        <f t="shared" si="274"/>
        <v>0.62688031393067367</v>
      </c>
      <c r="AA327" s="146">
        <f t="shared" si="275"/>
        <v>74734.564423578515</v>
      </c>
      <c r="AB327" s="618"/>
      <c r="AC327" s="253" t="s">
        <v>154</v>
      </c>
      <c r="AD327" s="137">
        <v>2701</v>
      </c>
      <c r="AE327" s="146">
        <v>1694</v>
      </c>
      <c r="AF327" s="146">
        <v>140728470</v>
      </c>
      <c r="AG327" s="147">
        <f t="shared" ref="AG327:AG336" si="330">IFERROR(AE327/$AB$326,"-")</f>
        <v>0.26489444878811569</v>
      </c>
      <c r="AH327" s="147">
        <f t="shared" si="276"/>
        <v>0.62717512032580525</v>
      </c>
      <c r="AI327" s="141">
        <f t="shared" si="277"/>
        <v>83074.657615112155</v>
      </c>
      <c r="AJ327" s="618"/>
      <c r="AK327" s="253" t="s">
        <v>154</v>
      </c>
      <c r="AL327" s="137">
        <v>1625</v>
      </c>
      <c r="AM327" s="146">
        <v>942</v>
      </c>
      <c r="AN327" s="146">
        <v>76576440</v>
      </c>
      <c r="AO327" s="147">
        <f t="shared" ref="AO327:AO336" si="331">IFERROR(AM327/$AJ$326,"-")</f>
        <v>0.21725092250922509</v>
      </c>
      <c r="AP327" s="147">
        <f t="shared" si="278"/>
        <v>0.57969230769230773</v>
      </c>
      <c r="AQ327" s="141">
        <f t="shared" si="279"/>
        <v>81291.33757961783</v>
      </c>
      <c r="AR327" s="618"/>
      <c r="AS327" s="253" t="s">
        <v>154</v>
      </c>
      <c r="AT327" s="137">
        <v>593</v>
      </c>
      <c r="AU327" s="146">
        <v>291</v>
      </c>
      <c r="AV327" s="146">
        <v>26649890</v>
      </c>
      <c r="AW327" s="147">
        <f t="shared" ref="AW327:AW336" si="332">IFERROR(AU327/$AR$326,"-")</f>
        <v>0.13936781609195403</v>
      </c>
      <c r="AX327" s="147">
        <f t="shared" si="280"/>
        <v>0.49072512647554806</v>
      </c>
      <c r="AY327" s="146">
        <f t="shared" si="281"/>
        <v>91580.378006872852</v>
      </c>
      <c r="AZ327" s="618"/>
      <c r="BA327" s="253" t="s">
        <v>154</v>
      </c>
      <c r="BB327" s="137">
        <v>149</v>
      </c>
      <c r="BC327" s="146">
        <v>73</v>
      </c>
      <c r="BD327" s="146">
        <v>6092910</v>
      </c>
      <c r="BE327" s="147">
        <f t="shared" ref="BE327:BE336" si="333">IFERROR(BC327/$AZ$326,"-")</f>
        <v>8.3238312428734321E-2</v>
      </c>
      <c r="BF327" s="147">
        <f t="shared" si="282"/>
        <v>0.48993288590604028</v>
      </c>
      <c r="BG327" s="173">
        <f t="shared" si="283"/>
        <v>83464.520547945212</v>
      </c>
      <c r="BH327" s="618"/>
      <c r="BI327" s="253" t="s">
        <v>154</v>
      </c>
      <c r="BJ327" s="137">
        <f t="shared" si="284"/>
        <v>8200</v>
      </c>
      <c r="BK327" s="146">
        <f t="shared" ref="BK327:BK390" si="334">SUM(G327,O327,W327,AE327,AM327,AU327,BC327)</f>
        <v>4966</v>
      </c>
      <c r="BL327" s="146">
        <f t="shared" ref="BL327:BL390" si="335">SUM(H327,P327,X327,AF327,AN327,AV327,BD327)</f>
        <v>397286260</v>
      </c>
      <c r="BM327" s="147">
        <f t="shared" ref="BM327:BM336" si="336">IFERROR(BK327/$BH$326,"-")</f>
        <v>0.23752810063615057</v>
      </c>
      <c r="BN327" s="147">
        <f t="shared" si="285"/>
        <v>0.60560975609756096</v>
      </c>
      <c r="BO327" s="146">
        <f t="shared" si="286"/>
        <v>80001.260571888837</v>
      </c>
      <c r="BP327" s="204"/>
    </row>
    <row r="328" spans="2:68" s="82" customFormat="1">
      <c r="B328" s="614"/>
      <c r="C328" s="645"/>
      <c r="D328" s="618"/>
      <c r="E328" s="254" t="s">
        <v>114</v>
      </c>
      <c r="F328" s="137">
        <v>34</v>
      </c>
      <c r="G328" s="146">
        <v>19</v>
      </c>
      <c r="H328" s="146">
        <v>1594450</v>
      </c>
      <c r="I328" s="147">
        <f t="shared" si="327"/>
        <v>0.34545454545454546</v>
      </c>
      <c r="J328" s="147">
        <f t="shared" ref="J328:J391" si="337">IFERROR(G328/F328,"-")</f>
        <v>0.55882352941176472</v>
      </c>
      <c r="K328" s="173">
        <f t="shared" ref="K328:K391" si="338">IFERROR(H328/G328,"-")</f>
        <v>83918.421052631573</v>
      </c>
      <c r="L328" s="618"/>
      <c r="M328" s="254" t="s">
        <v>114</v>
      </c>
      <c r="N328" s="137">
        <v>81</v>
      </c>
      <c r="O328" s="146">
        <v>50</v>
      </c>
      <c r="P328" s="146">
        <v>4692720</v>
      </c>
      <c r="Q328" s="147">
        <f t="shared" si="328"/>
        <v>0.34246575342465752</v>
      </c>
      <c r="R328" s="147">
        <f t="shared" ref="R328:R391" si="339">IFERROR(O328/N328,"-")</f>
        <v>0.61728395061728392</v>
      </c>
      <c r="S328" s="141">
        <f t="shared" ref="S328:S391" si="340">IFERROR(P328/O328,"-")</f>
        <v>93854.399999999994</v>
      </c>
      <c r="T328" s="618"/>
      <c r="U328" s="254" t="s">
        <v>114</v>
      </c>
      <c r="V328" s="137">
        <v>4216</v>
      </c>
      <c r="W328" s="146">
        <v>2504</v>
      </c>
      <c r="X328" s="146">
        <v>187859100</v>
      </c>
      <c r="Y328" s="147">
        <f t="shared" si="329"/>
        <v>0.3572039942938659</v>
      </c>
      <c r="Z328" s="147">
        <f t="shared" ref="Z328:Z391" si="341">IFERROR(W328/V328,"-")</f>
        <v>0.59392789373814037</v>
      </c>
      <c r="AA328" s="146">
        <f t="shared" ref="AA328:AA391" si="342">IFERROR(X328/W328,"-")</f>
        <v>75023.602236421721</v>
      </c>
      <c r="AB328" s="618"/>
      <c r="AC328" s="254" t="s">
        <v>114</v>
      </c>
      <c r="AD328" s="137">
        <v>4146</v>
      </c>
      <c r="AE328" s="146">
        <v>2528</v>
      </c>
      <c r="AF328" s="146">
        <v>226435980</v>
      </c>
      <c r="AG328" s="147">
        <f t="shared" si="330"/>
        <v>0.39530883502736514</v>
      </c>
      <c r="AH328" s="147">
        <f t="shared" ref="AH328:AH391" si="343">IFERROR(AE328/AD328,"-")</f>
        <v>0.60974433188615529</v>
      </c>
      <c r="AI328" s="141">
        <f t="shared" ref="AI328:AI391" si="344">IFERROR(AF328/AE328,"-")</f>
        <v>89571.194620253169</v>
      </c>
      <c r="AJ328" s="618"/>
      <c r="AK328" s="254" t="s">
        <v>114</v>
      </c>
      <c r="AL328" s="137">
        <v>2966</v>
      </c>
      <c r="AM328" s="146">
        <v>1655</v>
      </c>
      <c r="AN328" s="146">
        <v>149242220</v>
      </c>
      <c r="AO328" s="147">
        <f t="shared" si="331"/>
        <v>0.38168819188191883</v>
      </c>
      <c r="AP328" s="147">
        <f t="shared" ref="AP328:AP391" si="345">IFERROR(AM328/AL328,"-")</f>
        <v>0.55799055967633171</v>
      </c>
      <c r="AQ328" s="141">
        <f t="shared" ref="AQ328:AQ391" si="346">IFERROR(AN328/AM328,"-")</f>
        <v>90176.567975830811</v>
      </c>
      <c r="AR328" s="618"/>
      <c r="AS328" s="254" t="s">
        <v>114</v>
      </c>
      <c r="AT328" s="137">
        <v>1293</v>
      </c>
      <c r="AU328" s="146">
        <v>660</v>
      </c>
      <c r="AV328" s="146">
        <v>62055340</v>
      </c>
      <c r="AW328" s="147">
        <f t="shared" si="332"/>
        <v>0.31609195402298851</v>
      </c>
      <c r="AX328" s="147">
        <f t="shared" ref="AX328:AX391" si="347">IFERROR(AU328/AT328,"-")</f>
        <v>0.51044083526682138</v>
      </c>
      <c r="AY328" s="146">
        <f t="shared" ref="AY328:AY391" si="348">IFERROR(AV328/AU328,"-")</f>
        <v>94023.242424242431</v>
      </c>
      <c r="AZ328" s="618"/>
      <c r="BA328" s="254" t="s">
        <v>114</v>
      </c>
      <c r="BB328" s="137">
        <v>477</v>
      </c>
      <c r="BC328" s="146">
        <v>233</v>
      </c>
      <c r="BD328" s="146">
        <v>26258270</v>
      </c>
      <c r="BE328" s="147">
        <f t="shared" si="333"/>
        <v>0.26567844925883694</v>
      </c>
      <c r="BF328" s="147">
        <f t="shared" ref="BF328:BF391" si="349">IFERROR(BC328/BB328,"-")</f>
        <v>0.48846960167714887</v>
      </c>
      <c r="BG328" s="173">
        <f t="shared" ref="BG328:BG391" si="350">IFERROR(BD328/BC328,"-")</f>
        <v>112696.43776824034</v>
      </c>
      <c r="BH328" s="618"/>
      <c r="BI328" s="254" t="s">
        <v>114</v>
      </c>
      <c r="BJ328" s="137">
        <f t="shared" ref="BJ328:BJ391" si="351">SUM(F328,N328,V328,AD328,AL328,AT328,BB328)</f>
        <v>13213</v>
      </c>
      <c r="BK328" s="146">
        <f t="shared" si="334"/>
        <v>7649</v>
      </c>
      <c r="BL328" s="146">
        <f t="shared" si="335"/>
        <v>658138080</v>
      </c>
      <c r="BM328" s="147">
        <f t="shared" si="336"/>
        <v>0.36585832496293108</v>
      </c>
      <c r="BN328" s="147">
        <f t="shared" ref="BN328:BN391" si="352">IFERROR(BK328/BJ328,"-")</f>
        <v>0.57889956860667524</v>
      </c>
      <c r="BO328" s="146">
        <f t="shared" ref="BO328:BO391" si="353">IFERROR(BL328/BK328,"-")</f>
        <v>86042.368937115956</v>
      </c>
      <c r="BP328" s="204"/>
    </row>
    <row r="329" spans="2:68" s="82" customFormat="1">
      <c r="B329" s="614"/>
      <c r="C329" s="645"/>
      <c r="D329" s="618"/>
      <c r="E329" s="254" t="s">
        <v>123</v>
      </c>
      <c r="F329" s="137">
        <v>14</v>
      </c>
      <c r="G329" s="146">
        <v>5</v>
      </c>
      <c r="H329" s="146">
        <v>288550</v>
      </c>
      <c r="I329" s="147">
        <f t="shared" si="327"/>
        <v>9.0909090909090912E-2</v>
      </c>
      <c r="J329" s="147">
        <f t="shared" si="337"/>
        <v>0.35714285714285715</v>
      </c>
      <c r="K329" s="173">
        <f t="shared" si="338"/>
        <v>57710</v>
      </c>
      <c r="L329" s="618"/>
      <c r="M329" s="254" t="s">
        <v>123</v>
      </c>
      <c r="N329" s="137">
        <v>41</v>
      </c>
      <c r="O329" s="146">
        <v>28</v>
      </c>
      <c r="P329" s="146">
        <v>1760620</v>
      </c>
      <c r="Q329" s="147">
        <f t="shared" si="328"/>
        <v>0.19178082191780821</v>
      </c>
      <c r="R329" s="147">
        <f t="shared" si="339"/>
        <v>0.68292682926829273</v>
      </c>
      <c r="S329" s="141">
        <f t="shared" si="340"/>
        <v>62879.285714285717</v>
      </c>
      <c r="T329" s="618"/>
      <c r="U329" s="254" t="s">
        <v>123</v>
      </c>
      <c r="V329" s="137">
        <v>1482</v>
      </c>
      <c r="W329" s="146">
        <v>917</v>
      </c>
      <c r="X329" s="146">
        <v>70979710</v>
      </c>
      <c r="Y329" s="147">
        <f t="shared" si="329"/>
        <v>0.13081312410841656</v>
      </c>
      <c r="Z329" s="147">
        <f t="shared" si="341"/>
        <v>0.61875843454790824</v>
      </c>
      <c r="AA329" s="146">
        <f t="shared" si="342"/>
        <v>77404.263904034902</v>
      </c>
      <c r="AB329" s="618"/>
      <c r="AC329" s="254" t="s">
        <v>123</v>
      </c>
      <c r="AD329" s="137">
        <v>1655</v>
      </c>
      <c r="AE329" s="146">
        <v>1037</v>
      </c>
      <c r="AF329" s="146">
        <v>92837570</v>
      </c>
      <c r="AG329" s="147">
        <f t="shared" si="330"/>
        <v>0.16215793588741204</v>
      </c>
      <c r="AH329" s="147">
        <f t="shared" si="343"/>
        <v>0.62658610271903326</v>
      </c>
      <c r="AI329" s="141">
        <f t="shared" si="344"/>
        <v>89525.139826422368</v>
      </c>
      <c r="AJ329" s="618"/>
      <c r="AK329" s="254" t="s">
        <v>123</v>
      </c>
      <c r="AL329" s="137">
        <v>1194</v>
      </c>
      <c r="AM329" s="146">
        <v>673</v>
      </c>
      <c r="AN329" s="146">
        <v>57919100</v>
      </c>
      <c r="AO329" s="147">
        <f t="shared" si="331"/>
        <v>0.15521217712177121</v>
      </c>
      <c r="AP329" s="147">
        <f t="shared" si="345"/>
        <v>0.56365159128978226</v>
      </c>
      <c r="AQ329" s="141">
        <f t="shared" si="346"/>
        <v>86061.06983655275</v>
      </c>
      <c r="AR329" s="618"/>
      <c r="AS329" s="254" t="s">
        <v>123</v>
      </c>
      <c r="AT329" s="137">
        <v>523</v>
      </c>
      <c r="AU329" s="146">
        <v>276</v>
      </c>
      <c r="AV329" s="146">
        <v>25435650</v>
      </c>
      <c r="AW329" s="147">
        <f t="shared" si="332"/>
        <v>0.13218390804597702</v>
      </c>
      <c r="AX329" s="147">
        <f t="shared" si="347"/>
        <v>0.52772466539196938</v>
      </c>
      <c r="AY329" s="146">
        <f t="shared" si="348"/>
        <v>92158.15217391304</v>
      </c>
      <c r="AZ329" s="618"/>
      <c r="BA329" s="254" t="s">
        <v>123</v>
      </c>
      <c r="BB329" s="137">
        <v>173</v>
      </c>
      <c r="BC329" s="146">
        <v>87</v>
      </c>
      <c r="BD329" s="146">
        <v>8959710</v>
      </c>
      <c r="BE329" s="147">
        <f t="shared" si="333"/>
        <v>9.9201824401368308E-2</v>
      </c>
      <c r="BF329" s="147">
        <f t="shared" si="349"/>
        <v>0.50289017341040465</v>
      </c>
      <c r="BG329" s="173">
        <f t="shared" si="350"/>
        <v>102985.1724137931</v>
      </c>
      <c r="BH329" s="618"/>
      <c r="BI329" s="254" t="s">
        <v>123</v>
      </c>
      <c r="BJ329" s="137">
        <f t="shared" si="351"/>
        <v>5082</v>
      </c>
      <c r="BK329" s="146">
        <f t="shared" si="334"/>
        <v>3023</v>
      </c>
      <c r="BL329" s="146">
        <f t="shared" si="335"/>
        <v>258180910</v>
      </c>
      <c r="BM329" s="147">
        <f t="shared" si="336"/>
        <v>0.14459272014157937</v>
      </c>
      <c r="BN329" s="147">
        <f t="shared" si="352"/>
        <v>0.59484454939000397</v>
      </c>
      <c r="BO329" s="146">
        <f t="shared" si="353"/>
        <v>85405.527621567977</v>
      </c>
      <c r="BP329" s="204"/>
    </row>
    <row r="330" spans="2:68" s="82" customFormat="1">
      <c r="B330" s="614"/>
      <c r="C330" s="645"/>
      <c r="D330" s="618"/>
      <c r="E330" s="254" t="s">
        <v>137</v>
      </c>
      <c r="F330" s="137">
        <v>12</v>
      </c>
      <c r="G330" s="146">
        <v>4</v>
      </c>
      <c r="H330" s="146">
        <v>224550</v>
      </c>
      <c r="I330" s="147">
        <f t="shared" si="327"/>
        <v>7.2727272727272724E-2</v>
      </c>
      <c r="J330" s="147">
        <f t="shared" si="337"/>
        <v>0.33333333333333331</v>
      </c>
      <c r="K330" s="173">
        <f t="shared" si="338"/>
        <v>56137.5</v>
      </c>
      <c r="L330" s="618"/>
      <c r="M330" s="254" t="s">
        <v>137</v>
      </c>
      <c r="N330" s="137">
        <v>41</v>
      </c>
      <c r="O330" s="146">
        <v>26</v>
      </c>
      <c r="P330" s="146">
        <v>2834580</v>
      </c>
      <c r="Q330" s="147">
        <f t="shared" si="328"/>
        <v>0.17808219178082191</v>
      </c>
      <c r="R330" s="147">
        <f t="shared" si="339"/>
        <v>0.63414634146341464</v>
      </c>
      <c r="S330" s="141">
        <f t="shared" si="340"/>
        <v>109022.30769230769</v>
      </c>
      <c r="T330" s="618"/>
      <c r="U330" s="254" t="s">
        <v>137</v>
      </c>
      <c r="V330" s="137">
        <v>1447</v>
      </c>
      <c r="W330" s="146">
        <v>902</v>
      </c>
      <c r="X330" s="146">
        <v>69964530</v>
      </c>
      <c r="Y330" s="147">
        <f t="shared" si="329"/>
        <v>0.12867332382310984</v>
      </c>
      <c r="Z330" s="147">
        <f t="shared" si="341"/>
        <v>0.62335867311679338</v>
      </c>
      <c r="AA330" s="146">
        <f t="shared" si="342"/>
        <v>77565.997782705104</v>
      </c>
      <c r="AB330" s="618"/>
      <c r="AC330" s="254" t="s">
        <v>137</v>
      </c>
      <c r="AD330" s="137">
        <v>1679</v>
      </c>
      <c r="AE330" s="146">
        <v>1025</v>
      </c>
      <c r="AF330" s="146">
        <v>92674600</v>
      </c>
      <c r="AG330" s="147">
        <f t="shared" si="330"/>
        <v>0.16028146989835809</v>
      </c>
      <c r="AH330" s="147">
        <f t="shared" si="343"/>
        <v>0.61048243001786773</v>
      </c>
      <c r="AI330" s="141">
        <f t="shared" si="344"/>
        <v>90414.243902439019</v>
      </c>
      <c r="AJ330" s="618"/>
      <c r="AK330" s="254" t="s">
        <v>137</v>
      </c>
      <c r="AL330" s="137">
        <v>1261</v>
      </c>
      <c r="AM330" s="146">
        <v>731</v>
      </c>
      <c r="AN330" s="146">
        <v>66546280</v>
      </c>
      <c r="AO330" s="147">
        <f t="shared" si="331"/>
        <v>0.16858856088560886</v>
      </c>
      <c r="AP330" s="147">
        <f t="shared" si="345"/>
        <v>0.57969865186360037</v>
      </c>
      <c r="AQ330" s="141">
        <f t="shared" si="346"/>
        <v>91034.582763337894</v>
      </c>
      <c r="AR330" s="618"/>
      <c r="AS330" s="254" t="s">
        <v>137</v>
      </c>
      <c r="AT330" s="137">
        <v>584</v>
      </c>
      <c r="AU330" s="146">
        <v>325</v>
      </c>
      <c r="AV330" s="146">
        <v>30541560</v>
      </c>
      <c r="AW330" s="147">
        <f t="shared" si="332"/>
        <v>0.15565134099616859</v>
      </c>
      <c r="AX330" s="147">
        <f t="shared" si="347"/>
        <v>0.55650684931506844</v>
      </c>
      <c r="AY330" s="146">
        <f t="shared" si="348"/>
        <v>93974.030769230769</v>
      </c>
      <c r="AZ330" s="618"/>
      <c r="BA330" s="254" t="s">
        <v>137</v>
      </c>
      <c r="BB330" s="137">
        <v>204</v>
      </c>
      <c r="BC330" s="146">
        <v>114</v>
      </c>
      <c r="BD330" s="146">
        <v>13944720</v>
      </c>
      <c r="BE330" s="147">
        <f t="shared" si="333"/>
        <v>0.12998859749144812</v>
      </c>
      <c r="BF330" s="147">
        <f t="shared" si="349"/>
        <v>0.55882352941176472</v>
      </c>
      <c r="BG330" s="173">
        <f t="shared" si="350"/>
        <v>122322.10526315789</v>
      </c>
      <c r="BH330" s="618"/>
      <c r="BI330" s="254" t="s">
        <v>137</v>
      </c>
      <c r="BJ330" s="137">
        <f t="shared" si="351"/>
        <v>5228</v>
      </c>
      <c r="BK330" s="146">
        <f t="shared" si="334"/>
        <v>3127</v>
      </c>
      <c r="BL330" s="146">
        <f t="shared" si="335"/>
        <v>276730820</v>
      </c>
      <c r="BM330" s="147">
        <f t="shared" si="336"/>
        <v>0.14956713062610608</v>
      </c>
      <c r="BN330" s="147">
        <f t="shared" si="352"/>
        <v>0.59812547819433814</v>
      </c>
      <c r="BO330" s="146">
        <f t="shared" si="353"/>
        <v>88497.224176527016</v>
      </c>
      <c r="BP330" s="204"/>
    </row>
    <row r="331" spans="2:68" s="82" customFormat="1">
      <c r="B331" s="614"/>
      <c r="C331" s="645"/>
      <c r="D331" s="618"/>
      <c r="E331" s="254" t="s">
        <v>138</v>
      </c>
      <c r="F331" s="137">
        <v>9</v>
      </c>
      <c r="G331" s="146">
        <v>3</v>
      </c>
      <c r="H331" s="146">
        <v>152500</v>
      </c>
      <c r="I331" s="147">
        <f t="shared" si="327"/>
        <v>5.4545454545454543E-2</v>
      </c>
      <c r="J331" s="147">
        <f t="shared" si="337"/>
        <v>0.33333333333333331</v>
      </c>
      <c r="K331" s="173">
        <f t="shared" si="338"/>
        <v>50833.333333333336</v>
      </c>
      <c r="L331" s="618"/>
      <c r="M331" s="254" t="s">
        <v>138</v>
      </c>
      <c r="N331" s="137">
        <v>18</v>
      </c>
      <c r="O331" s="146">
        <v>12</v>
      </c>
      <c r="P331" s="146">
        <v>717390</v>
      </c>
      <c r="Q331" s="147">
        <f t="shared" si="328"/>
        <v>8.2191780821917804E-2</v>
      </c>
      <c r="R331" s="147">
        <f t="shared" si="339"/>
        <v>0.66666666666666663</v>
      </c>
      <c r="S331" s="141">
        <f t="shared" si="340"/>
        <v>59782.5</v>
      </c>
      <c r="T331" s="618"/>
      <c r="U331" s="254" t="s">
        <v>138</v>
      </c>
      <c r="V331" s="137">
        <v>896</v>
      </c>
      <c r="W331" s="146">
        <v>586</v>
      </c>
      <c r="X331" s="146">
        <v>45418010</v>
      </c>
      <c r="Y331" s="147">
        <f t="shared" si="329"/>
        <v>8.3594864479315259E-2</v>
      </c>
      <c r="Z331" s="147">
        <f t="shared" si="341"/>
        <v>0.6540178571428571</v>
      </c>
      <c r="AA331" s="146">
        <f t="shared" si="342"/>
        <v>77505.136518771338</v>
      </c>
      <c r="AB331" s="618"/>
      <c r="AC331" s="254" t="s">
        <v>138</v>
      </c>
      <c r="AD331" s="137">
        <v>932</v>
      </c>
      <c r="AE331" s="146">
        <v>589</v>
      </c>
      <c r="AF331" s="146">
        <v>48830390</v>
      </c>
      <c r="AG331" s="147">
        <f t="shared" si="330"/>
        <v>9.2103205629397972E-2</v>
      </c>
      <c r="AH331" s="147">
        <f t="shared" si="343"/>
        <v>0.63197424892703857</v>
      </c>
      <c r="AI331" s="141">
        <f t="shared" si="344"/>
        <v>82903.887945670635</v>
      </c>
      <c r="AJ331" s="618"/>
      <c r="AK331" s="254" t="s">
        <v>138</v>
      </c>
      <c r="AL331" s="137">
        <v>573</v>
      </c>
      <c r="AM331" s="146">
        <v>343</v>
      </c>
      <c r="AN331" s="146">
        <v>28953950</v>
      </c>
      <c r="AO331" s="147">
        <f t="shared" si="331"/>
        <v>7.9105166051660514E-2</v>
      </c>
      <c r="AP331" s="147">
        <f t="shared" si="345"/>
        <v>0.59860383944153572</v>
      </c>
      <c r="AQ331" s="141">
        <f t="shared" si="346"/>
        <v>84413.84839650146</v>
      </c>
      <c r="AR331" s="618"/>
      <c r="AS331" s="254" t="s">
        <v>138</v>
      </c>
      <c r="AT331" s="137">
        <v>196</v>
      </c>
      <c r="AU331" s="146">
        <v>111</v>
      </c>
      <c r="AV331" s="146">
        <v>9238900</v>
      </c>
      <c r="AW331" s="147">
        <f t="shared" si="332"/>
        <v>5.3160919540229883E-2</v>
      </c>
      <c r="AX331" s="147">
        <f t="shared" si="347"/>
        <v>0.56632653061224492</v>
      </c>
      <c r="AY331" s="146">
        <f t="shared" si="348"/>
        <v>83233.333333333328</v>
      </c>
      <c r="AZ331" s="618"/>
      <c r="BA331" s="254" t="s">
        <v>138</v>
      </c>
      <c r="BB331" s="137">
        <v>57</v>
      </c>
      <c r="BC331" s="146">
        <v>32</v>
      </c>
      <c r="BD331" s="146">
        <v>2605380</v>
      </c>
      <c r="BE331" s="147">
        <f t="shared" si="333"/>
        <v>3.6488027366020526E-2</v>
      </c>
      <c r="BF331" s="147">
        <f t="shared" si="349"/>
        <v>0.56140350877192979</v>
      </c>
      <c r="BG331" s="173">
        <f t="shared" si="350"/>
        <v>81418.125</v>
      </c>
      <c r="BH331" s="618"/>
      <c r="BI331" s="254" t="s">
        <v>138</v>
      </c>
      <c r="BJ331" s="137">
        <f t="shared" si="351"/>
        <v>2681</v>
      </c>
      <c r="BK331" s="146">
        <f t="shared" si="334"/>
        <v>1676</v>
      </c>
      <c r="BL331" s="146">
        <f t="shared" si="335"/>
        <v>135916520</v>
      </c>
      <c r="BM331" s="147">
        <f t="shared" si="336"/>
        <v>8.0164538192949733E-2</v>
      </c>
      <c r="BN331" s="147">
        <f t="shared" si="352"/>
        <v>0.62513987318164865</v>
      </c>
      <c r="BO331" s="146">
        <f t="shared" si="353"/>
        <v>81095.775656324578</v>
      </c>
      <c r="BP331" s="204"/>
    </row>
    <row r="332" spans="2:68" s="82" customFormat="1">
      <c r="B332" s="614"/>
      <c r="C332" s="645"/>
      <c r="D332" s="618"/>
      <c r="E332" s="254" t="s">
        <v>139</v>
      </c>
      <c r="F332" s="137">
        <v>6</v>
      </c>
      <c r="G332" s="146">
        <v>2</v>
      </c>
      <c r="H332" s="146">
        <v>113090</v>
      </c>
      <c r="I332" s="147">
        <f t="shared" si="327"/>
        <v>3.6363636363636362E-2</v>
      </c>
      <c r="J332" s="147">
        <f t="shared" si="337"/>
        <v>0.33333333333333331</v>
      </c>
      <c r="K332" s="173">
        <f t="shared" si="338"/>
        <v>56545</v>
      </c>
      <c r="L332" s="618"/>
      <c r="M332" s="254" t="s">
        <v>139</v>
      </c>
      <c r="N332" s="137">
        <v>19</v>
      </c>
      <c r="O332" s="146">
        <v>13</v>
      </c>
      <c r="P332" s="146">
        <v>1029650</v>
      </c>
      <c r="Q332" s="147">
        <f t="shared" si="328"/>
        <v>8.9041095890410954E-2</v>
      </c>
      <c r="R332" s="147">
        <f t="shared" si="339"/>
        <v>0.68421052631578949</v>
      </c>
      <c r="S332" s="141">
        <f t="shared" si="340"/>
        <v>79203.846153846156</v>
      </c>
      <c r="T332" s="618"/>
      <c r="U332" s="254" t="s">
        <v>139</v>
      </c>
      <c r="V332" s="137">
        <v>376</v>
      </c>
      <c r="W332" s="146">
        <v>210</v>
      </c>
      <c r="X332" s="146">
        <v>16460190</v>
      </c>
      <c r="Y332" s="147">
        <f t="shared" si="329"/>
        <v>2.9957203994293864E-2</v>
      </c>
      <c r="Z332" s="147">
        <f t="shared" si="341"/>
        <v>0.55851063829787229</v>
      </c>
      <c r="AA332" s="146">
        <f t="shared" si="342"/>
        <v>78381.857142857145</v>
      </c>
      <c r="AB332" s="618"/>
      <c r="AC332" s="254" t="s">
        <v>139</v>
      </c>
      <c r="AD332" s="137">
        <v>438</v>
      </c>
      <c r="AE332" s="146">
        <v>253</v>
      </c>
      <c r="AF332" s="146">
        <v>22545900</v>
      </c>
      <c r="AG332" s="147">
        <f t="shared" si="330"/>
        <v>3.956215793588741E-2</v>
      </c>
      <c r="AH332" s="147">
        <f t="shared" si="343"/>
        <v>0.57762557077625576</v>
      </c>
      <c r="AI332" s="141">
        <f t="shared" si="344"/>
        <v>89114.229249011856</v>
      </c>
      <c r="AJ332" s="618"/>
      <c r="AK332" s="254" t="s">
        <v>139</v>
      </c>
      <c r="AL332" s="137">
        <v>409</v>
      </c>
      <c r="AM332" s="146">
        <v>223</v>
      </c>
      <c r="AN332" s="146">
        <v>20063530</v>
      </c>
      <c r="AO332" s="147">
        <f t="shared" si="331"/>
        <v>5.1429889298892986E-2</v>
      </c>
      <c r="AP332" s="147">
        <f t="shared" si="345"/>
        <v>0.54523227383863082</v>
      </c>
      <c r="AQ332" s="141">
        <f t="shared" si="346"/>
        <v>89970.986547085195</v>
      </c>
      <c r="AR332" s="618"/>
      <c r="AS332" s="254" t="s">
        <v>139</v>
      </c>
      <c r="AT332" s="137">
        <v>232</v>
      </c>
      <c r="AU332" s="146">
        <v>124</v>
      </c>
      <c r="AV332" s="146">
        <v>11719290</v>
      </c>
      <c r="AW332" s="147">
        <f t="shared" si="332"/>
        <v>5.938697318007663E-2</v>
      </c>
      <c r="AX332" s="147">
        <f t="shared" si="347"/>
        <v>0.53448275862068961</v>
      </c>
      <c r="AY332" s="146">
        <f t="shared" si="348"/>
        <v>94510.403225806454</v>
      </c>
      <c r="AZ332" s="618"/>
      <c r="BA332" s="254" t="s">
        <v>139</v>
      </c>
      <c r="BB332" s="137">
        <v>98</v>
      </c>
      <c r="BC332" s="146">
        <v>48</v>
      </c>
      <c r="BD332" s="146">
        <v>4723540</v>
      </c>
      <c r="BE332" s="147">
        <f t="shared" si="333"/>
        <v>5.4732041049030788E-2</v>
      </c>
      <c r="BF332" s="147">
        <f t="shared" si="349"/>
        <v>0.48979591836734693</v>
      </c>
      <c r="BG332" s="173">
        <f t="shared" si="350"/>
        <v>98407.083333333328</v>
      </c>
      <c r="BH332" s="618"/>
      <c r="BI332" s="254" t="s">
        <v>139</v>
      </c>
      <c r="BJ332" s="137">
        <f t="shared" si="351"/>
        <v>1578</v>
      </c>
      <c r="BK332" s="146">
        <f t="shared" si="334"/>
        <v>873</v>
      </c>
      <c r="BL332" s="146">
        <f t="shared" si="335"/>
        <v>76655190</v>
      </c>
      <c r="BM332" s="147">
        <f t="shared" si="336"/>
        <v>4.1756349547998277E-2</v>
      </c>
      <c r="BN332" s="147">
        <f t="shared" si="352"/>
        <v>0.55323193916349811</v>
      </c>
      <c r="BO332" s="146">
        <f t="shared" si="353"/>
        <v>87806.632302405502</v>
      </c>
      <c r="BP332" s="204"/>
    </row>
    <row r="333" spans="2:68" s="82" customFormat="1">
      <c r="B333" s="614"/>
      <c r="C333" s="645"/>
      <c r="D333" s="618"/>
      <c r="E333" s="254" t="s">
        <v>140</v>
      </c>
      <c r="F333" s="137">
        <v>11</v>
      </c>
      <c r="G333" s="146">
        <v>7</v>
      </c>
      <c r="H333" s="146">
        <v>282360</v>
      </c>
      <c r="I333" s="147">
        <f t="shared" si="327"/>
        <v>0.12727272727272726</v>
      </c>
      <c r="J333" s="147">
        <f t="shared" si="337"/>
        <v>0.63636363636363635</v>
      </c>
      <c r="K333" s="173">
        <f t="shared" si="338"/>
        <v>40337.142857142855</v>
      </c>
      <c r="L333" s="618"/>
      <c r="M333" s="254" t="s">
        <v>140</v>
      </c>
      <c r="N333" s="137">
        <v>14</v>
      </c>
      <c r="O333" s="146">
        <v>9</v>
      </c>
      <c r="P333" s="146">
        <v>1355570</v>
      </c>
      <c r="Q333" s="147">
        <f t="shared" si="328"/>
        <v>6.1643835616438353E-2</v>
      </c>
      <c r="R333" s="147">
        <f t="shared" si="339"/>
        <v>0.6428571428571429</v>
      </c>
      <c r="S333" s="141">
        <f t="shared" si="340"/>
        <v>150618.88888888888</v>
      </c>
      <c r="T333" s="618"/>
      <c r="U333" s="254" t="s">
        <v>140</v>
      </c>
      <c r="V333" s="137">
        <v>380</v>
      </c>
      <c r="W333" s="146">
        <v>244</v>
      </c>
      <c r="X333" s="146">
        <v>20609880</v>
      </c>
      <c r="Y333" s="147">
        <f t="shared" si="329"/>
        <v>3.4807417974322394E-2</v>
      </c>
      <c r="Z333" s="147">
        <f t="shared" si="341"/>
        <v>0.64210526315789473</v>
      </c>
      <c r="AA333" s="146">
        <f t="shared" si="342"/>
        <v>84466.721311475412</v>
      </c>
      <c r="AB333" s="618"/>
      <c r="AC333" s="254" t="s">
        <v>140</v>
      </c>
      <c r="AD333" s="137">
        <v>457</v>
      </c>
      <c r="AE333" s="146">
        <v>293</v>
      </c>
      <c r="AF333" s="146">
        <v>28925310</v>
      </c>
      <c r="AG333" s="147">
        <f t="shared" si="330"/>
        <v>4.5817044566067243E-2</v>
      </c>
      <c r="AH333" s="147">
        <f t="shared" si="343"/>
        <v>0.64113785557986869</v>
      </c>
      <c r="AI333" s="141">
        <f t="shared" si="344"/>
        <v>98721.194539249147</v>
      </c>
      <c r="AJ333" s="618"/>
      <c r="AK333" s="254" t="s">
        <v>140</v>
      </c>
      <c r="AL333" s="137">
        <v>306</v>
      </c>
      <c r="AM333" s="146">
        <v>189</v>
      </c>
      <c r="AN333" s="146">
        <v>19456650</v>
      </c>
      <c r="AO333" s="147">
        <f t="shared" si="331"/>
        <v>4.3588560885608855E-2</v>
      </c>
      <c r="AP333" s="147">
        <f t="shared" si="345"/>
        <v>0.61764705882352944</v>
      </c>
      <c r="AQ333" s="141">
        <f t="shared" si="346"/>
        <v>102945.23809523809</v>
      </c>
      <c r="AR333" s="618"/>
      <c r="AS333" s="254" t="s">
        <v>140</v>
      </c>
      <c r="AT333" s="137">
        <v>155</v>
      </c>
      <c r="AU333" s="146">
        <v>95</v>
      </c>
      <c r="AV333" s="146">
        <v>9404880</v>
      </c>
      <c r="AW333" s="147">
        <f t="shared" si="332"/>
        <v>4.5498084291187742E-2</v>
      </c>
      <c r="AX333" s="147">
        <f t="shared" si="347"/>
        <v>0.61290322580645162</v>
      </c>
      <c r="AY333" s="146">
        <f t="shared" si="348"/>
        <v>98998.736842105267</v>
      </c>
      <c r="AZ333" s="618"/>
      <c r="BA333" s="254" t="s">
        <v>140</v>
      </c>
      <c r="BB333" s="137">
        <v>62</v>
      </c>
      <c r="BC333" s="146">
        <v>36</v>
      </c>
      <c r="BD333" s="146">
        <v>4247950</v>
      </c>
      <c r="BE333" s="147">
        <f t="shared" si="333"/>
        <v>4.1049030786773091E-2</v>
      </c>
      <c r="BF333" s="147">
        <f t="shared" si="349"/>
        <v>0.58064516129032262</v>
      </c>
      <c r="BG333" s="173">
        <f t="shared" si="350"/>
        <v>117998.61111111111</v>
      </c>
      <c r="BH333" s="618"/>
      <c r="BI333" s="254" t="s">
        <v>140</v>
      </c>
      <c r="BJ333" s="137">
        <f t="shared" si="351"/>
        <v>1385</v>
      </c>
      <c r="BK333" s="146">
        <f t="shared" si="334"/>
        <v>873</v>
      </c>
      <c r="BL333" s="146">
        <f t="shared" si="335"/>
        <v>84282600</v>
      </c>
      <c r="BM333" s="147">
        <f t="shared" si="336"/>
        <v>4.1756349547998277E-2</v>
      </c>
      <c r="BN333" s="147">
        <f t="shared" si="352"/>
        <v>0.63032490974729238</v>
      </c>
      <c r="BO333" s="146">
        <f t="shared" si="353"/>
        <v>96543.642611683856</v>
      </c>
      <c r="BP333" s="204"/>
    </row>
    <row r="334" spans="2:68" s="82" customFormat="1">
      <c r="B334" s="614"/>
      <c r="C334" s="645"/>
      <c r="D334" s="618"/>
      <c r="E334" s="254" t="s">
        <v>141</v>
      </c>
      <c r="F334" s="137">
        <v>21</v>
      </c>
      <c r="G334" s="146">
        <v>13</v>
      </c>
      <c r="H334" s="146">
        <v>860470</v>
      </c>
      <c r="I334" s="147">
        <f t="shared" si="327"/>
        <v>0.23636363636363636</v>
      </c>
      <c r="J334" s="147">
        <f t="shared" si="337"/>
        <v>0.61904761904761907</v>
      </c>
      <c r="K334" s="173">
        <f t="shared" si="338"/>
        <v>66190</v>
      </c>
      <c r="L334" s="618"/>
      <c r="M334" s="254" t="s">
        <v>141</v>
      </c>
      <c r="N334" s="137">
        <v>59</v>
      </c>
      <c r="O334" s="146">
        <v>39</v>
      </c>
      <c r="P334" s="146">
        <v>3716690</v>
      </c>
      <c r="Q334" s="147">
        <f t="shared" si="328"/>
        <v>0.26712328767123289</v>
      </c>
      <c r="R334" s="147">
        <f t="shared" si="339"/>
        <v>0.66101694915254239</v>
      </c>
      <c r="S334" s="141">
        <f t="shared" si="340"/>
        <v>95299.743589743593</v>
      </c>
      <c r="T334" s="618"/>
      <c r="U334" s="254" t="s">
        <v>141</v>
      </c>
      <c r="V334" s="137">
        <v>2565</v>
      </c>
      <c r="W334" s="146">
        <v>1662</v>
      </c>
      <c r="X334" s="146">
        <v>128773480</v>
      </c>
      <c r="Y334" s="147">
        <f t="shared" si="329"/>
        <v>0.23708987161198289</v>
      </c>
      <c r="Z334" s="147">
        <f t="shared" si="341"/>
        <v>0.64795321637426906</v>
      </c>
      <c r="AA334" s="146">
        <f t="shared" si="342"/>
        <v>77481.034897713602</v>
      </c>
      <c r="AB334" s="618"/>
      <c r="AC334" s="254" t="s">
        <v>141</v>
      </c>
      <c r="AD334" s="137">
        <v>2457</v>
      </c>
      <c r="AE334" s="146">
        <v>1628</v>
      </c>
      <c r="AF334" s="146">
        <v>143425370</v>
      </c>
      <c r="AG334" s="147">
        <f t="shared" si="330"/>
        <v>0.25457388584831903</v>
      </c>
      <c r="AH334" s="147">
        <f t="shared" si="343"/>
        <v>0.66259666259666261</v>
      </c>
      <c r="AI334" s="141">
        <f t="shared" si="344"/>
        <v>88099.121621621627</v>
      </c>
      <c r="AJ334" s="618"/>
      <c r="AK334" s="254" t="s">
        <v>141</v>
      </c>
      <c r="AL334" s="137">
        <v>1548</v>
      </c>
      <c r="AM334" s="146">
        <v>917</v>
      </c>
      <c r="AN334" s="146">
        <v>74682850</v>
      </c>
      <c r="AO334" s="147">
        <f t="shared" si="331"/>
        <v>0.21148523985239853</v>
      </c>
      <c r="AP334" s="147">
        <f t="shared" si="345"/>
        <v>0.59237726098191212</v>
      </c>
      <c r="AQ334" s="141">
        <f t="shared" si="346"/>
        <v>81442.584514721922</v>
      </c>
      <c r="AR334" s="618"/>
      <c r="AS334" s="254" t="s">
        <v>141</v>
      </c>
      <c r="AT334" s="137">
        <v>567</v>
      </c>
      <c r="AU334" s="146">
        <v>327</v>
      </c>
      <c r="AV334" s="146">
        <v>31465480</v>
      </c>
      <c r="AW334" s="147">
        <f t="shared" si="332"/>
        <v>0.15660919540229884</v>
      </c>
      <c r="AX334" s="147">
        <f t="shared" si="347"/>
        <v>0.57671957671957674</v>
      </c>
      <c r="AY334" s="146">
        <f t="shared" si="348"/>
        <v>96224.709480122328</v>
      </c>
      <c r="AZ334" s="618"/>
      <c r="BA334" s="254" t="s">
        <v>141</v>
      </c>
      <c r="BB334" s="137">
        <v>190</v>
      </c>
      <c r="BC334" s="146">
        <v>94</v>
      </c>
      <c r="BD334" s="146">
        <v>12364450</v>
      </c>
      <c r="BE334" s="147">
        <f t="shared" si="333"/>
        <v>0.10718358038768529</v>
      </c>
      <c r="BF334" s="147">
        <f t="shared" si="349"/>
        <v>0.49473684210526314</v>
      </c>
      <c r="BG334" s="173">
        <f t="shared" si="350"/>
        <v>131536.70212765958</v>
      </c>
      <c r="BH334" s="618"/>
      <c r="BI334" s="254" t="s">
        <v>141</v>
      </c>
      <c r="BJ334" s="137">
        <f t="shared" si="351"/>
        <v>7407</v>
      </c>
      <c r="BK334" s="146">
        <f t="shared" si="334"/>
        <v>4680</v>
      </c>
      <c r="BL334" s="146">
        <f t="shared" si="335"/>
        <v>395288790</v>
      </c>
      <c r="BM334" s="147">
        <f t="shared" si="336"/>
        <v>0.2238484718037021</v>
      </c>
      <c r="BN334" s="147">
        <f t="shared" si="352"/>
        <v>0.63183475091130015</v>
      </c>
      <c r="BO334" s="146">
        <f t="shared" si="353"/>
        <v>84463.416666666672</v>
      </c>
      <c r="BP334" s="204"/>
    </row>
    <row r="335" spans="2:68" s="82" customFormat="1">
      <c r="B335" s="614"/>
      <c r="C335" s="645"/>
      <c r="D335" s="618"/>
      <c r="E335" s="254" t="s">
        <v>142</v>
      </c>
      <c r="F335" s="137">
        <v>6</v>
      </c>
      <c r="G335" s="146">
        <v>3</v>
      </c>
      <c r="H335" s="146">
        <v>177330</v>
      </c>
      <c r="I335" s="147">
        <f t="shared" si="327"/>
        <v>5.4545454545454543E-2</v>
      </c>
      <c r="J335" s="147">
        <f t="shared" si="337"/>
        <v>0.5</v>
      </c>
      <c r="K335" s="173">
        <f t="shared" si="338"/>
        <v>59110</v>
      </c>
      <c r="L335" s="618"/>
      <c r="M335" s="254" t="s">
        <v>142</v>
      </c>
      <c r="N335" s="137">
        <v>19</v>
      </c>
      <c r="O335" s="146">
        <v>12</v>
      </c>
      <c r="P335" s="146">
        <v>1000680</v>
      </c>
      <c r="Q335" s="147">
        <f t="shared" si="328"/>
        <v>8.2191780821917804E-2</v>
      </c>
      <c r="R335" s="147">
        <f t="shared" si="339"/>
        <v>0.63157894736842102</v>
      </c>
      <c r="S335" s="141">
        <f t="shared" si="340"/>
        <v>83390</v>
      </c>
      <c r="T335" s="618"/>
      <c r="U335" s="254" t="s">
        <v>142</v>
      </c>
      <c r="V335" s="137">
        <v>462</v>
      </c>
      <c r="W335" s="146">
        <v>296</v>
      </c>
      <c r="X335" s="146">
        <v>26231090</v>
      </c>
      <c r="Y335" s="147">
        <f t="shared" si="329"/>
        <v>4.2225392296718976E-2</v>
      </c>
      <c r="Z335" s="147">
        <f t="shared" si="341"/>
        <v>0.64069264069264065</v>
      </c>
      <c r="AA335" s="146">
        <f t="shared" si="342"/>
        <v>88618.547297297293</v>
      </c>
      <c r="AB335" s="618"/>
      <c r="AC335" s="254" t="s">
        <v>142</v>
      </c>
      <c r="AD335" s="137">
        <v>647</v>
      </c>
      <c r="AE335" s="146">
        <v>394</v>
      </c>
      <c r="AF335" s="146">
        <v>34649650</v>
      </c>
      <c r="AG335" s="147">
        <f t="shared" si="330"/>
        <v>6.1610633307271304E-2</v>
      </c>
      <c r="AH335" s="147">
        <f t="shared" si="343"/>
        <v>0.60896445131375576</v>
      </c>
      <c r="AI335" s="141">
        <f t="shared" si="344"/>
        <v>87943.274111675128</v>
      </c>
      <c r="AJ335" s="618"/>
      <c r="AK335" s="254" t="s">
        <v>142</v>
      </c>
      <c r="AL335" s="137">
        <v>549</v>
      </c>
      <c r="AM335" s="146">
        <v>324</v>
      </c>
      <c r="AN335" s="146">
        <v>26755150</v>
      </c>
      <c r="AO335" s="147">
        <f t="shared" si="331"/>
        <v>7.4723247232472326E-2</v>
      </c>
      <c r="AP335" s="147">
        <f t="shared" si="345"/>
        <v>0.5901639344262295</v>
      </c>
      <c r="AQ335" s="141">
        <f t="shared" si="346"/>
        <v>82577.623456790127</v>
      </c>
      <c r="AR335" s="618"/>
      <c r="AS335" s="254" t="s">
        <v>142</v>
      </c>
      <c r="AT335" s="137">
        <v>286</v>
      </c>
      <c r="AU335" s="146">
        <v>168</v>
      </c>
      <c r="AV335" s="146">
        <v>15879710</v>
      </c>
      <c r="AW335" s="147">
        <f t="shared" si="332"/>
        <v>8.0459770114942528E-2</v>
      </c>
      <c r="AX335" s="147">
        <f t="shared" si="347"/>
        <v>0.58741258741258739</v>
      </c>
      <c r="AY335" s="146">
        <f t="shared" si="348"/>
        <v>94522.083333333328</v>
      </c>
      <c r="AZ335" s="618"/>
      <c r="BA335" s="254" t="s">
        <v>142</v>
      </c>
      <c r="BB335" s="137">
        <v>140</v>
      </c>
      <c r="BC335" s="146">
        <v>65</v>
      </c>
      <c r="BD335" s="146">
        <v>6437180</v>
      </c>
      <c r="BE335" s="147">
        <f t="shared" si="333"/>
        <v>7.4116305587229189E-2</v>
      </c>
      <c r="BF335" s="147">
        <f t="shared" si="349"/>
        <v>0.4642857142857143</v>
      </c>
      <c r="BG335" s="173">
        <f t="shared" si="350"/>
        <v>99033.538461538468</v>
      </c>
      <c r="BH335" s="618"/>
      <c r="BI335" s="254" t="s">
        <v>142</v>
      </c>
      <c r="BJ335" s="137">
        <f t="shared" si="351"/>
        <v>2109</v>
      </c>
      <c r="BK335" s="146">
        <f t="shared" si="334"/>
        <v>1262</v>
      </c>
      <c r="BL335" s="146">
        <f t="shared" si="335"/>
        <v>111130790</v>
      </c>
      <c r="BM335" s="147">
        <f t="shared" si="336"/>
        <v>6.0362557994929927E-2</v>
      </c>
      <c r="BN335" s="147">
        <f t="shared" si="352"/>
        <v>0.59838786154575629</v>
      </c>
      <c r="BO335" s="146">
        <f t="shared" si="353"/>
        <v>88059.263074484945</v>
      </c>
      <c r="BP335" s="204"/>
    </row>
    <row r="336" spans="2:68" s="82" customFormat="1">
      <c r="B336" s="614"/>
      <c r="C336" s="645"/>
      <c r="D336" s="618"/>
      <c r="E336" s="251" t="s">
        <v>135</v>
      </c>
      <c r="F336" s="139">
        <v>7</v>
      </c>
      <c r="G336" s="150">
        <v>2</v>
      </c>
      <c r="H336" s="150">
        <v>253770</v>
      </c>
      <c r="I336" s="151">
        <f t="shared" si="327"/>
        <v>3.6363636363636362E-2</v>
      </c>
      <c r="J336" s="151">
        <f t="shared" si="337"/>
        <v>0.2857142857142857</v>
      </c>
      <c r="K336" s="198">
        <f t="shared" si="338"/>
        <v>126885</v>
      </c>
      <c r="L336" s="618"/>
      <c r="M336" s="251" t="s">
        <v>135</v>
      </c>
      <c r="N336" s="139">
        <v>6</v>
      </c>
      <c r="O336" s="150">
        <v>3</v>
      </c>
      <c r="P336" s="150">
        <v>278020</v>
      </c>
      <c r="Q336" s="151">
        <f t="shared" si="328"/>
        <v>2.0547945205479451E-2</v>
      </c>
      <c r="R336" s="151">
        <f t="shared" si="339"/>
        <v>0.5</v>
      </c>
      <c r="S336" s="143">
        <f t="shared" si="340"/>
        <v>92673.333333333328</v>
      </c>
      <c r="T336" s="618"/>
      <c r="U336" s="251" t="s">
        <v>135</v>
      </c>
      <c r="V336" s="139">
        <v>610</v>
      </c>
      <c r="W336" s="150">
        <v>340</v>
      </c>
      <c r="X336" s="150">
        <v>24663340</v>
      </c>
      <c r="Y336" s="151">
        <f t="shared" si="329"/>
        <v>4.850213980028531E-2</v>
      </c>
      <c r="Z336" s="151">
        <f t="shared" si="341"/>
        <v>0.55737704918032782</v>
      </c>
      <c r="AA336" s="150">
        <f t="shared" si="342"/>
        <v>72539.23529411765</v>
      </c>
      <c r="AB336" s="618"/>
      <c r="AC336" s="251" t="s">
        <v>135</v>
      </c>
      <c r="AD336" s="139">
        <v>405</v>
      </c>
      <c r="AE336" s="150">
        <v>217</v>
      </c>
      <c r="AF336" s="150">
        <v>20090290</v>
      </c>
      <c r="AG336" s="151">
        <f t="shared" si="330"/>
        <v>3.3932759968725565E-2</v>
      </c>
      <c r="AH336" s="151">
        <f t="shared" si="343"/>
        <v>0.53580246913580243</v>
      </c>
      <c r="AI336" s="143">
        <f t="shared" si="344"/>
        <v>92581.981566820279</v>
      </c>
      <c r="AJ336" s="618"/>
      <c r="AK336" s="251" t="s">
        <v>135</v>
      </c>
      <c r="AL336" s="139">
        <v>210</v>
      </c>
      <c r="AM336" s="150">
        <v>104</v>
      </c>
      <c r="AN336" s="150">
        <v>11657530</v>
      </c>
      <c r="AO336" s="151">
        <f t="shared" si="331"/>
        <v>2.3985239852398525E-2</v>
      </c>
      <c r="AP336" s="151">
        <f t="shared" si="345"/>
        <v>0.49523809523809526</v>
      </c>
      <c r="AQ336" s="143">
        <f t="shared" si="346"/>
        <v>112091.63461538461</v>
      </c>
      <c r="AR336" s="618"/>
      <c r="AS336" s="251" t="s">
        <v>135</v>
      </c>
      <c r="AT336" s="139">
        <v>106</v>
      </c>
      <c r="AU336" s="150">
        <v>45</v>
      </c>
      <c r="AV336" s="150">
        <v>6399260</v>
      </c>
      <c r="AW336" s="151">
        <f t="shared" si="332"/>
        <v>2.1551724137931036E-2</v>
      </c>
      <c r="AX336" s="151">
        <f t="shared" si="347"/>
        <v>0.42452830188679247</v>
      </c>
      <c r="AY336" s="150">
        <f t="shared" si="348"/>
        <v>142205.77777777778</v>
      </c>
      <c r="AZ336" s="618"/>
      <c r="BA336" s="251" t="s">
        <v>135</v>
      </c>
      <c r="BB336" s="139">
        <v>76</v>
      </c>
      <c r="BC336" s="150">
        <v>32</v>
      </c>
      <c r="BD336" s="150">
        <v>5021210</v>
      </c>
      <c r="BE336" s="151">
        <f t="shared" si="333"/>
        <v>3.6488027366020526E-2</v>
      </c>
      <c r="BF336" s="151">
        <f t="shared" si="349"/>
        <v>0.42105263157894735</v>
      </c>
      <c r="BG336" s="198">
        <f t="shared" si="350"/>
        <v>156912.8125</v>
      </c>
      <c r="BH336" s="618"/>
      <c r="BI336" s="251" t="s">
        <v>135</v>
      </c>
      <c r="BJ336" s="139">
        <f t="shared" si="351"/>
        <v>1420</v>
      </c>
      <c r="BK336" s="150">
        <f t="shared" si="334"/>
        <v>743</v>
      </c>
      <c r="BL336" s="150">
        <f t="shared" si="335"/>
        <v>68363420</v>
      </c>
      <c r="BM336" s="151">
        <f t="shared" si="336"/>
        <v>3.5538336442339884E-2</v>
      </c>
      <c r="BN336" s="151">
        <f t="shared" si="352"/>
        <v>0.52323943661971828</v>
      </c>
      <c r="BO336" s="150">
        <f t="shared" si="353"/>
        <v>92009.986541049802</v>
      </c>
      <c r="BP336" s="204"/>
    </row>
    <row r="337" spans="2:68" s="82" customFormat="1">
      <c r="B337" s="614">
        <v>31</v>
      </c>
      <c r="C337" s="645" t="s">
        <v>41</v>
      </c>
      <c r="D337" s="618">
        <f>BS38</f>
        <v>103</v>
      </c>
      <c r="E337" s="252" t="s">
        <v>115</v>
      </c>
      <c r="F337" s="136">
        <v>53</v>
      </c>
      <c r="G337" s="144">
        <v>32</v>
      </c>
      <c r="H337" s="144">
        <v>2043810</v>
      </c>
      <c r="I337" s="145">
        <f>IFERROR(G337/$D$337,"-")</f>
        <v>0.31067961165048541</v>
      </c>
      <c r="J337" s="145">
        <f t="shared" si="337"/>
        <v>0.60377358490566035</v>
      </c>
      <c r="K337" s="172">
        <f t="shared" si="338"/>
        <v>63869.0625</v>
      </c>
      <c r="L337" s="618">
        <f>BT38</f>
        <v>315</v>
      </c>
      <c r="M337" s="252" t="s">
        <v>115</v>
      </c>
      <c r="N337" s="136">
        <v>152</v>
      </c>
      <c r="O337" s="144">
        <v>87</v>
      </c>
      <c r="P337" s="144">
        <v>6884770</v>
      </c>
      <c r="Q337" s="145">
        <f>IFERROR(O337/$L$337,"-")</f>
        <v>0.27619047619047621</v>
      </c>
      <c r="R337" s="145">
        <f t="shared" si="339"/>
        <v>0.57236842105263153</v>
      </c>
      <c r="S337" s="140">
        <f t="shared" si="340"/>
        <v>79135.287356321845</v>
      </c>
      <c r="T337" s="618">
        <f>BU38</f>
        <v>10543</v>
      </c>
      <c r="U337" s="252" t="s">
        <v>115</v>
      </c>
      <c r="V337" s="136">
        <v>5033</v>
      </c>
      <c r="W337" s="144">
        <v>3165</v>
      </c>
      <c r="X337" s="144">
        <v>228163220</v>
      </c>
      <c r="Y337" s="145">
        <f>IFERROR(W337/$T$337,"-")</f>
        <v>0.30019918429289577</v>
      </c>
      <c r="Z337" s="145">
        <f t="shared" si="341"/>
        <v>0.62884959268825746</v>
      </c>
      <c r="AA337" s="144">
        <f t="shared" si="342"/>
        <v>72089.484992101105</v>
      </c>
      <c r="AB337" s="618">
        <f>BV38</f>
        <v>8783</v>
      </c>
      <c r="AC337" s="252" t="s">
        <v>115</v>
      </c>
      <c r="AD337" s="136">
        <v>4472</v>
      </c>
      <c r="AE337" s="144">
        <v>2870</v>
      </c>
      <c r="AF337" s="144">
        <v>238838990</v>
      </c>
      <c r="AG337" s="145">
        <f>IFERROR(AE337/$AB$337,"-")</f>
        <v>0.32676761926448822</v>
      </c>
      <c r="AH337" s="145">
        <f t="shared" si="343"/>
        <v>0.64177101967799643</v>
      </c>
      <c r="AI337" s="140">
        <f t="shared" si="344"/>
        <v>83219.16027874565</v>
      </c>
      <c r="AJ337" s="618">
        <f>BW38</f>
        <v>5035</v>
      </c>
      <c r="AK337" s="252" t="s">
        <v>115</v>
      </c>
      <c r="AL337" s="136">
        <v>2463</v>
      </c>
      <c r="AM337" s="144">
        <v>1459</v>
      </c>
      <c r="AN337" s="144">
        <v>121253940</v>
      </c>
      <c r="AO337" s="145">
        <f>IFERROR(AM337/$AJ$337,"-")</f>
        <v>0.28977159880834163</v>
      </c>
      <c r="AP337" s="145">
        <f t="shared" si="345"/>
        <v>0.59236703207470565</v>
      </c>
      <c r="AQ337" s="140">
        <f t="shared" si="346"/>
        <v>83107.566826593553</v>
      </c>
      <c r="AR337" s="618">
        <f>BX38</f>
        <v>2234</v>
      </c>
      <c r="AS337" s="252" t="s">
        <v>115</v>
      </c>
      <c r="AT337" s="136">
        <v>918</v>
      </c>
      <c r="AU337" s="144">
        <v>482</v>
      </c>
      <c r="AV337" s="144">
        <v>43506430</v>
      </c>
      <c r="AW337" s="145">
        <f>IFERROR(AU337/$AR$337,"-")</f>
        <v>0.21575649059982094</v>
      </c>
      <c r="AX337" s="145">
        <f t="shared" si="347"/>
        <v>0.52505446623093677</v>
      </c>
      <c r="AY337" s="144">
        <f t="shared" si="348"/>
        <v>90262.30290456432</v>
      </c>
      <c r="AZ337" s="618">
        <f>BY38</f>
        <v>872</v>
      </c>
      <c r="BA337" s="252" t="s">
        <v>115</v>
      </c>
      <c r="BB337" s="136">
        <v>278</v>
      </c>
      <c r="BC337" s="144">
        <v>133</v>
      </c>
      <c r="BD337" s="144">
        <v>14772160</v>
      </c>
      <c r="BE337" s="145">
        <f>IFERROR(BC337/$AZ$337,"-")</f>
        <v>0.15252293577981652</v>
      </c>
      <c r="BF337" s="145">
        <f t="shared" si="349"/>
        <v>0.47841726618705038</v>
      </c>
      <c r="BG337" s="172">
        <f t="shared" si="350"/>
        <v>111068.87218045113</v>
      </c>
      <c r="BH337" s="618">
        <f>BZ38</f>
        <v>27885</v>
      </c>
      <c r="BI337" s="252" t="s">
        <v>115</v>
      </c>
      <c r="BJ337" s="136">
        <f t="shared" si="351"/>
        <v>13369</v>
      </c>
      <c r="BK337" s="144">
        <f t="shared" si="334"/>
        <v>8228</v>
      </c>
      <c r="BL337" s="144">
        <f t="shared" si="335"/>
        <v>655463320</v>
      </c>
      <c r="BM337" s="145">
        <f>IFERROR(BK337/$BH$337,"-")</f>
        <v>0.29506903353057201</v>
      </c>
      <c r="BN337" s="145">
        <f t="shared" si="352"/>
        <v>0.6154536614556062</v>
      </c>
      <c r="BO337" s="144">
        <f t="shared" si="353"/>
        <v>79662.53281477881</v>
      </c>
      <c r="BP337" s="204"/>
    </row>
    <row r="338" spans="2:68" s="82" customFormat="1">
      <c r="B338" s="614"/>
      <c r="C338" s="645"/>
      <c r="D338" s="618"/>
      <c r="E338" s="253" t="s">
        <v>154</v>
      </c>
      <c r="F338" s="137">
        <v>34</v>
      </c>
      <c r="G338" s="146">
        <v>19</v>
      </c>
      <c r="H338" s="146">
        <v>1124640</v>
      </c>
      <c r="I338" s="147">
        <f t="shared" ref="I338:I347" si="354">IFERROR(G338/$D$337,"-")</f>
        <v>0.18446601941747573</v>
      </c>
      <c r="J338" s="147">
        <f t="shared" si="337"/>
        <v>0.55882352941176472</v>
      </c>
      <c r="K338" s="173">
        <f t="shared" si="338"/>
        <v>59191.57894736842</v>
      </c>
      <c r="L338" s="618"/>
      <c r="M338" s="253" t="s">
        <v>154</v>
      </c>
      <c r="N338" s="137">
        <v>123</v>
      </c>
      <c r="O338" s="146">
        <v>78</v>
      </c>
      <c r="P338" s="146">
        <v>6076010</v>
      </c>
      <c r="Q338" s="147">
        <f t="shared" ref="Q338:Q347" si="355">IFERROR(O338/$L$337,"-")</f>
        <v>0.24761904761904763</v>
      </c>
      <c r="R338" s="147">
        <f t="shared" si="339"/>
        <v>0.63414634146341464</v>
      </c>
      <c r="S338" s="141">
        <f t="shared" si="340"/>
        <v>77897.564102564109</v>
      </c>
      <c r="T338" s="618"/>
      <c r="U338" s="253" t="s">
        <v>154</v>
      </c>
      <c r="V338" s="137">
        <v>4528</v>
      </c>
      <c r="W338" s="146">
        <v>2891</v>
      </c>
      <c r="X338" s="146">
        <v>202866620</v>
      </c>
      <c r="Y338" s="147">
        <f t="shared" ref="Y338:Y347" si="356">IFERROR(W338/$T$337,"-")</f>
        <v>0.27421037655316322</v>
      </c>
      <c r="Z338" s="147">
        <f t="shared" si="341"/>
        <v>0.63847173144876324</v>
      </c>
      <c r="AA338" s="146">
        <f t="shared" si="342"/>
        <v>70171.781390522316</v>
      </c>
      <c r="AB338" s="618"/>
      <c r="AC338" s="253" t="s">
        <v>154</v>
      </c>
      <c r="AD338" s="137">
        <v>3820</v>
      </c>
      <c r="AE338" s="146">
        <v>2545</v>
      </c>
      <c r="AF338" s="146">
        <v>203731030</v>
      </c>
      <c r="AG338" s="147">
        <f t="shared" ref="AG338:AG347" si="357">IFERROR(AE338/$AB$337,"-")</f>
        <v>0.28976431743140157</v>
      </c>
      <c r="AH338" s="147">
        <f t="shared" si="343"/>
        <v>0.66623036649214662</v>
      </c>
      <c r="AI338" s="141">
        <f t="shared" si="344"/>
        <v>80051.485265225929</v>
      </c>
      <c r="AJ338" s="618"/>
      <c r="AK338" s="253" t="s">
        <v>154</v>
      </c>
      <c r="AL338" s="137">
        <v>2007</v>
      </c>
      <c r="AM338" s="146">
        <v>1212</v>
      </c>
      <c r="AN338" s="146">
        <v>96213270</v>
      </c>
      <c r="AO338" s="147">
        <f t="shared" ref="AO338:AO347" si="358">IFERROR(AM338/$AJ$337,"-")</f>
        <v>0.24071499503475671</v>
      </c>
      <c r="AP338" s="147">
        <f t="shared" si="345"/>
        <v>0.60388639760837071</v>
      </c>
      <c r="AQ338" s="141">
        <f t="shared" si="346"/>
        <v>79383.88613861386</v>
      </c>
      <c r="AR338" s="618"/>
      <c r="AS338" s="253" t="s">
        <v>154</v>
      </c>
      <c r="AT338" s="137">
        <v>669</v>
      </c>
      <c r="AU338" s="146">
        <v>369</v>
      </c>
      <c r="AV338" s="146">
        <v>33418920</v>
      </c>
      <c r="AW338" s="147">
        <f t="shared" ref="AW338:AW347" si="359">IFERROR(AU338/$AR$337,"-")</f>
        <v>0.16517457475380484</v>
      </c>
      <c r="AX338" s="147">
        <f t="shared" si="347"/>
        <v>0.55156950672645744</v>
      </c>
      <c r="AY338" s="146">
        <f t="shared" si="348"/>
        <v>90566.17886178862</v>
      </c>
      <c r="AZ338" s="618"/>
      <c r="BA338" s="253" t="s">
        <v>154</v>
      </c>
      <c r="BB338" s="137">
        <v>153</v>
      </c>
      <c r="BC338" s="146">
        <v>66</v>
      </c>
      <c r="BD338" s="146">
        <v>5752640</v>
      </c>
      <c r="BE338" s="147">
        <f t="shared" ref="BE338:BE347" si="360">IFERROR(BC338/$AZ$337,"-")</f>
        <v>7.5688073394495417E-2</v>
      </c>
      <c r="BF338" s="147">
        <f t="shared" si="349"/>
        <v>0.43137254901960786</v>
      </c>
      <c r="BG338" s="173">
        <f t="shared" si="350"/>
        <v>87161.212121212127</v>
      </c>
      <c r="BH338" s="618"/>
      <c r="BI338" s="253" t="s">
        <v>154</v>
      </c>
      <c r="BJ338" s="137">
        <f t="shared" si="351"/>
        <v>11334</v>
      </c>
      <c r="BK338" s="146">
        <f t="shared" si="334"/>
        <v>7180</v>
      </c>
      <c r="BL338" s="146">
        <f t="shared" si="335"/>
        <v>549183130</v>
      </c>
      <c r="BM338" s="147">
        <f t="shared" ref="BM338:BM347" si="361">IFERROR(BK338/$BH$337,"-")</f>
        <v>0.25748610363994978</v>
      </c>
      <c r="BN338" s="147">
        <f t="shared" si="352"/>
        <v>0.63349214752073413</v>
      </c>
      <c r="BO338" s="146">
        <f t="shared" si="353"/>
        <v>76487.901114206135</v>
      </c>
      <c r="BP338" s="204"/>
    </row>
    <row r="339" spans="2:68" s="82" customFormat="1">
      <c r="B339" s="614"/>
      <c r="C339" s="645"/>
      <c r="D339" s="618"/>
      <c r="E339" s="254" t="s">
        <v>114</v>
      </c>
      <c r="F339" s="137">
        <v>61</v>
      </c>
      <c r="G339" s="146">
        <v>40</v>
      </c>
      <c r="H339" s="146">
        <v>3043150</v>
      </c>
      <c r="I339" s="147">
        <f t="shared" si="354"/>
        <v>0.38834951456310679</v>
      </c>
      <c r="J339" s="147">
        <f t="shared" si="337"/>
        <v>0.65573770491803274</v>
      </c>
      <c r="K339" s="173">
        <f t="shared" si="338"/>
        <v>76078.75</v>
      </c>
      <c r="L339" s="618"/>
      <c r="M339" s="254" t="s">
        <v>114</v>
      </c>
      <c r="N339" s="137">
        <v>187</v>
      </c>
      <c r="O339" s="146">
        <v>110</v>
      </c>
      <c r="P339" s="146">
        <v>8798930</v>
      </c>
      <c r="Q339" s="147">
        <f t="shared" si="355"/>
        <v>0.34920634920634919</v>
      </c>
      <c r="R339" s="147">
        <f t="shared" si="339"/>
        <v>0.58823529411764708</v>
      </c>
      <c r="S339" s="141">
        <f t="shared" si="340"/>
        <v>79990.272727272721</v>
      </c>
      <c r="T339" s="618"/>
      <c r="U339" s="254" t="s">
        <v>114</v>
      </c>
      <c r="V339" s="137">
        <v>5944</v>
      </c>
      <c r="W339" s="146">
        <v>3650</v>
      </c>
      <c r="X339" s="146">
        <v>261769470</v>
      </c>
      <c r="Y339" s="147">
        <f t="shared" si="356"/>
        <v>0.34620127098548797</v>
      </c>
      <c r="Z339" s="147">
        <f t="shared" si="341"/>
        <v>0.6140646029609691</v>
      </c>
      <c r="AA339" s="146">
        <f t="shared" si="342"/>
        <v>71717.663013698635</v>
      </c>
      <c r="AB339" s="618"/>
      <c r="AC339" s="254" t="s">
        <v>114</v>
      </c>
      <c r="AD339" s="137">
        <v>5446</v>
      </c>
      <c r="AE339" s="146">
        <v>3493</v>
      </c>
      <c r="AF339" s="146">
        <v>290341160</v>
      </c>
      <c r="AG339" s="147">
        <f t="shared" si="357"/>
        <v>0.39770010247068199</v>
      </c>
      <c r="AH339" s="147">
        <f t="shared" si="343"/>
        <v>0.6413881748071979</v>
      </c>
      <c r="AI339" s="141">
        <f t="shared" si="344"/>
        <v>83120.858860578301</v>
      </c>
      <c r="AJ339" s="618"/>
      <c r="AK339" s="254" t="s">
        <v>114</v>
      </c>
      <c r="AL339" s="137">
        <v>3190</v>
      </c>
      <c r="AM339" s="146">
        <v>1855</v>
      </c>
      <c r="AN339" s="146">
        <v>162759060</v>
      </c>
      <c r="AO339" s="147">
        <f t="shared" si="358"/>
        <v>0.36842105263157893</v>
      </c>
      <c r="AP339" s="147">
        <f t="shared" si="345"/>
        <v>0.58150470219435735</v>
      </c>
      <c r="AQ339" s="141">
        <f t="shared" si="346"/>
        <v>87740.733153638808</v>
      </c>
      <c r="AR339" s="618"/>
      <c r="AS339" s="254" t="s">
        <v>114</v>
      </c>
      <c r="AT339" s="137">
        <v>1299</v>
      </c>
      <c r="AU339" s="146">
        <v>693</v>
      </c>
      <c r="AV339" s="146">
        <v>64195650</v>
      </c>
      <c r="AW339" s="147">
        <f t="shared" si="359"/>
        <v>0.31020590868397491</v>
      </c>
      <c r="AX339" s="147">
        <f t="shared" si="347"/>
        <v>0.53348729792147809</v>
      </c>
      <c r="AY339" s="146">
        <f t="shared" si="348"/>
        <v>92634.41558441559</v>
      </c>
      <c r="AZ339" s="618"/>
      <c r="BA339" s="254" t="s">
        <v>114</v>
      </c>
      <c r="BB339" s="137">
        <v>465</v>
      </c>
      <c r="BC339" s="146">
        <v>210</v>
      </c>
      <c r="BD339" s="146">
        <v>23125070</v>
      </c>
      <c r="BE339" s="147">
        <f t="shared" si="360"/>
        <v>0.24082568807339449</v>
      </c>
      <c r="BF339" s="147">
        <f t="shared" si="349"/>
        <v>0.45161290322580644</v>
      </c>
      <c r="BG339" s="173">
        <f t="shared" si="350"/>
        <v>110119.38095238095</v>
      </c>
      <c r="BH339" s="618"/>
      <c r="BI339" s="254" t="s">
        <v>114</v>
      </c>
      <c r="BJ339" s="137">
        <f t="shared" si="351"/>
        <v>16592</v>
      </c>
      <c r="BK339" s="146">
        <f t="shared" si="334"/>
        <v>10051</v>
      </c>
      <c r="BL339" s="146">
        <f t="shared" si="335"/>
        <v>814032490</v>
      </c>
      <c r="BM339" s="147">
        <f t="shared" si="361"/>
        <v>0.36044468352160658</v>
      </c>
      <c r="BN339" s="147">
        <f t="shared" si="352"/>
        <v>0.60577386692381874</v>
      </c>
      <c r="BO339" s="146">
        <f t="shared" si="353"/>
        <v>80990.198985175608</v>
      </c>
      <c r="BP339" s="204"/>
    </row>
    <row r="340" spans="2:68" s="82" customFormat="1">
      <c r="B340" s="614"/>
      <c r="C340" s="645"/>
      <c r="D340" s="618"/>
      <c r="E340" s="254" t="s">
        <v>123</v>
      </c>
      <c r="F340" s="137">
        <v>19</v>
      </c>
      <c r="G340" s="146">
        <v>14</v>
      </c>
      <c r="H340" s="146">
        <v>807210</v>
      </c>
      <c r="I340" s="147">
        <f t="shared" si="354"/>
        <v>0.13592233009708737</v>
      </c>
      <c r="J340" s="147">
        <f t="shared" si="337"/>
        <v>0.73684210526315785</v>
      </c>
      <c r="K340" s="173">
        <f t="shared" si="338"/>
        <v>57657.857142857145</v>
      </c>
      <c r="L340" s="618"/>
      <c r="M340" s="254" t="s">
        <v>123</v>
      </c>
      <c r="N340" s="137">
        <v>84</v>
      </c>
      <c r="O340" s="146">
        <v>56</v>
      </c>
      <c r="P340" s="146">
        <v>3132800</v>
      </c>
      <c r="Q340" s="147">
        <f t="shared" si="355"/>
        <v>0.17777777777777778</v>
      </c>
      <c r="R340" s="147">
        <f t="shared" si="339"/>
        <v>0.66666666666666663</v>
      </c>
      <c r="S340" s="141">
        <f t="shared" si="340"/>
        <v>55942.857142857145</v>
      </c>
      <c r="T340" s="618"/>
      <c r="U340" s="254" t="s">
        <v>123</v>
      </c>
      <c r="V340" s="137">
        <v>2147</v>
      </c>
      <c r="W340" s="146">
        <v>1373</v>
      </c>
      <c r="X340" s="146">
        <v>98014600</v>
      </c>
      <c r="Y340" s="147">
        <f t="shared" si="356"/>
        <v>0.1302285876885137</v>
      </c>
      <c r="Z340" s="147">
        <f t="shared" si="341"/>
        <v>0.63949697251979509</v>
      </c>
      <c r="AA340" s="146">
        <f t="shared" si="342"/>
        <v>71387.181354697736</v>
      </c>
      <c r="AB340" s="618"/>
      <c r="AC340" s="254" t="s">
        <v>123</v>
      </c>
      <c r="AD340" s="137">
        <v>2156</v>
      </c>
      <c r="AE340" s="146">
        <v>1412</v>
      </c>
      <c r="AF340" s="146">
        <v>117184620</v>
      </c>
      <c r="AG340" s="147">
        <f t="shared" si="357"/>
        <v>0.16076511442559491</v>
      </c>
      <c r="AH340" s="147">
        <f t="shared" si="343"/>
        <v>0.65491651205936918</v>
      </c>
      <c r="AI340" s="141">
        <f t="shared" si="344"/>
        <v>82991.940509915017</v>
      </c>
      <c r="AJ340" s="618"/>
      <c r="AK340" s="254" t="s">
        <v>123</v>
      </c>
      <c r="AL340" s="137">
        <v>1373</v>
      </c>
      <c r="AM340" s="146">
        <v>807</v>
      </c>
      <c r="AN340" s="146">
        <v>66231790</v>
      </c>
      <c r="AO340" s="147">
        <f t="shared" si="358"/>
        <v>0.1602780536246276</v>
      </c>
      <c r="AP340" s="147">
        <f t="shared" si="345"/>
        <v>0.58776402039329934</v>
      </c>
      <c r="AQ340" s="141">
        <f t="shared" si="346"/>
        <v>82071.610904584886</v>
      </c>
      <c r="AR340" s="618"/>
      <c r="AS340" s="254" t="s">
        <v>123</v>
      </c>
      <c r="AT340" s="137">
        <v>535</v>
      </c>
      <c r="AU340" s="146">
        <v>295</v>
      </c>
      <c r="AV340" s="146">
        <v>26197560</v>
      </c>
      <c r="AW340" s="147">
        <f t="shared" si="359"/>
        <v>0.13205013428827217</v>
      </c>
      <c r="AX340" s="147">
        <f t="shared" si="347"/>
        <v>0.55140186915887845</v>
      </c>
      <c r="AY340" s="146">
        <f t="shared" si="348"/>
        <v>88805.288135593219</v>
      </c>
      <c r="AZ340" s="618"/>
      <c r="BA340" s="254" t="s">
        <v>123</v>
      </c>
      <c r="BB340" s="137">
        <v>188</v>
      </c>
      <c r="BC340" s="146">
        <v>90</v>
      </c>
      <c r="BD340" s="146">
        <v>9864870</v>
      </c>
      <c r="BE340" s="147">
        <f t="shared" si="360"/>
        <v>0.10321100917431193</v>
      </c>
      <c r="BF340" s="147">
        <f t="shared" si="349"/>
        <v>0.47872340425531917</v>
      </c>
      <c r="BG340" s="173">
        <f t="shared" si="350"/>
        <v>109609.66666666667</v>
      </c>
      <c r="BH340" s="618"/>
      <c r="BI340" s="254" t="s">
        <v>123</v>
      </c>
      <c r="BJ340" s="137">
        <f t="shared" si="351"/>
        <v>6502</v>
      </c>
      <c r="BK340" s="146">
        <f t="shared" si="334"/>
        <v>4047</v>
      </c>
      <c r="BL340" s="146">
        <f t="shared" si="335"/>
        <v>321433450</v>
      </c>
      <c r="BM340" s="147">
        <f t="shared" si="361"/>
        <v>0.14513179128563744</v>
      </c>
      <c r="BN340" s="147">
        <f t="shared" si="352"/>
        <v>0.62242386957859119</v>
      </c>
      <c r="BO340" s="146">
        <f t="shared" si="353"/>
        <v>79425.117370892025</v>
      </c>
      <c r="BP340" s="204"/>
    </row>
    <row r="341" spans="2:68" s="82" customFormat="1">
      <c r="B341" s="614"/>
      <c r="C341" s="645"/>
      <c r="D341" s="618"/>
      <c r="E341" s="254" t="s">
        <v>137</v>
      </c>
      <c r="F341" s="137">
        <v>31</v>
      </c>
      <c r="G341" s="146">
        <v>21</v>
      </c>
      <c r="H341" s="146">
        <v>1897720</v>
      </c>
      <c r="I341" s="147">
        <f t="shared" si="354"/>
        <v>0.20388349514563106</v>
      </c>
      <c r="J341" s="147">
        <f t="shared" si="337"/>
        <v>0.67741935483870963</v>
      </c>
      <c r="K341" s="173">
        <f t="shared" si="338"/>
        <v>90367.619047619053</v>
      </c>
      <c r="L341" s="618"/>
      <c r="M341" s="254" t="s">
        <v>137</v>
      </c>
      <c r="N341" s="137">
        <v>112</v>
      </c>
      <c r="O341" s="146">
        <v>60</v>
      </c>
      <c r="P341" s="146">
        <v>5083230</v>
      </c>
      <c r="Q341" s="147">
        <f t="shared" si="355"/>
        <v>0.19047619047619047</v>
      </c>
      <c r="R341" s="147">
        <f t="shared" si="339"/>
        <v>0.5357142857142857</v>
      </c>
      <c r="S341" s="141">
        <f t="shared" si="340"/>
        <v>84720.5</v>
      </c>
      <c r="T341" s="618"/>
      <c r="U341" s="254" t="s">
        <v>137</v>
      </c>
      <c r="V341" s="137">
        <v>2058</v>
      </c>
      <c r="W341" s="146">
        <v>1280</v>
      </c>
      <c r="X341" s="146">
        <v>93085790</v>
      </c>
      <c r="Y341" s="147">
        <f t="shared" si="356"/>
        <v>0.12140756900313004</v>
      </c>
      <c r="Z341" s="147">
        <f t="shared" si="341"/>
        <v>0.62196307094266279</v>
      </c>
      <c r="AA341" s="146">
        <f t="shared" si="342"/>
        <v>72723.2734375</v>
      </c>
      <c r="AB341" s="618"/>
      <c r="AC341" s="254" t="s">
        <v>137</v>
      </c>
      <c r="AD341" s="137">
        <v>2252</v>
      </c>
      <c r="AE341" s="146">
        <v>1449</v>
      </c>
      <c r="AF341" s="146">
        <v>122822170</v>
      </c>
      <c r="AG341" s="147">
        <f t="shared" si="357"/>
        <v>0.16497779801890014</v>
      </c>
      <c r="AH341" s="147">
        <f t="shared" si="343"/>
        <v>0.64342806394316165</v>
      </c>
      <c r="AI341" s="141">
        <f t="shared" si="344"/>
        <v>84763.40234644583</v>
      </c>
      <c r="AJ341" s="618"/>
      <c r="AK341" s="254" t="s">
        <v>137</v>
      </c>
      <c r="AL341" s="137">
        <v>1443</v>
      </c>
      <c r="AM341" s="146">
        <v>843</v>
      </c>
      <c r="AN341" s="146">
        <v>72359090</v>
      </c>
      <c r="AO341" s="147">
        <f t="shared" si="358"/>
        <v>0.16742800397219465</v>
      </c>
      <c r="AP341" s="147">
        <f t="shared" si="345"/>
        <v>0.58419958419958418</v>
      </c>
      <c r="AQ341" s="141">
        <f t="shared" si="346"/>
        <v>85835.219454329781</v>
      </c>
      <c r="AR341" s="618"/>
      <c r="AS341" s="254" t="s">
        <v>137</v>
      </c>
      <c r="AT341" s="137">
        <v>644</v>
      </c>
      <c r="AU341" s="146">
        <v>337</v>
      </c>
      <c r="AV341" s="146">
        <v>33069510</v>
      </c>
      <c r="AW341" s="147">
        <f t="shared" si="359"/>
        <v>0.15085049239033124</v>
      </c>
      <c r="AX341" s="147">
        <f t="shared" si="347"/>
        <v>0.52329192546583847</v>
      </c>
      <c r="AY341" s="146">
        <f t="shared" si="348"/>
        <v>98129.109792284871</v>
      </c>
      <c r="AZ341" s="618"/>
      <c r="BA341" s="254" t="s">
        <v>137</v>
      </c>
      <c r="BB341" s="137">
        <v>241</v>
      </c>
      <c r="BC341" s="146">
        <v>95</v>
      </c>
      <c r="BD341" s="146">
        <v>10625180</v>
      </c>
      <c r="BE341" s="147">
        <f t="shared" si="360"/>
        <v>0.10894495412844037</v>
      </c>
      <c r="BF341" s="147">
        <f t="shared" si="349"/>
        <v>0.39419087136929459</v>
      </c>
      <c r="BG341" s="173">
        <f t="shared" si="350"/>
        <v>111844</v>
      </c>
      <c r="BH341" s="618"/>
      <c r="BI341" s="254" t="s">
        <v>137</v>
      </c>
      <c r="BJ341" s="137">
        <f t="shared" si="351"/>
        <v>6781</v>
      </c>
      <c r="BK341" s="146">
        <f t="shared" si="334"/>
        <v>4085</v>
      </c>
      <c r="BL341" s="146">
        <f t="shared" si="335"/>
        <v>338942690</v>
      </c>
      <c r="BM341" s="147">
        <f t="shared" si="361"/>
        <v>0.14649453110991573</v>
      </c>
      <c r="BN341" s="147">
        <f t="shared" si="352"/>
        <v>0.60241852234183746</v>
      </c>
      <c r="BO341" s="146">
        <f t="shared" si="353"/>
        <v>82972.506731946138</v>
      </c>
      <c r="BP341" s="204"/>
    </row>
    <row r="342" spans="2:68" s="82" customFormat="1">
      <c r="B342" s="614"/>
      <c r="C342" s="645"/>
      <c r="D342" s="618"/>
      <c r="E342" s="254" t="s">
        <v>138</v>
      </c>
      <c r="F342" s="137">
        <v>21</v>
      </c>
      <c r="G342" s="146">
        <v>17</v>
      </c>
      <c r="H342" s="146">
        <v>1392570</v>
      </c>
      <c r="I342" s="147">
        <f t="shared" si="354"/>
        <v>0.1650485436893204</v>
      </c>
      <c r="J342" s="147">
        <f t="shared" si="337"/>
        <v>0.80952380952380953</v>
      </c>
      <c r="K342" s="173">
        <f t="shared" si="338"/>
        <v>81915.882352941175</v>
      </c>
      <c r="L342" s="618"/>
      <c r="M342" s="254" t="s">
        <v>138</v>
      </c>
      <c r="N342" s="137">
        <v>48</v>
      </c>
      <c r="O342" s="146">
        <v>21</v>
      </c>
      <c r="P342" s="146">
        <v>1103360</v>
      </c>
      <c r="Q342" s="147">
        <f t="shared" si="355"/>
        <v>6.6666666666666666E-2</v>
      </c>
      <c r="R342" s="147">
        <f t="shared" si="339"/>
        <v>0.4375</v>
      </c>
      <c r="S342" s="141">
        <f t="shared" si="340"/>
        <v>52540.952380952382</v>
      </c>
      <c r="T342" s="618"/>
      <c r="U342" s="254" t="s">
        <v>138</v>
      </c>
      <c r="V342" s="137">
        <v>1164</v>
      </c>
      <c r="W342" s="146">
        <v>765</v>
      </c>
      <c r="X342" s="146">
        <v>57652210</v>
      </c>
      <c r="Y342" s="147">
        <f t="shared" si="356"/>
        <v>7.2559992412026944E-2</v>
      </c>
      <c r="Z342" s="147">
        <f t="shared" si="341"/>
        <v>0.65721649484536082</v>
      </c>
      <c r="AA342" s="146">
        <f t="shared" si="342"/>
        <v>75362.366013071893</v>
      </c>
      <c r="AB342" s="618"/>
      <c r="AC342" s="254" t="s">
        <v>138</v>
      </c>
      <c r="AD342" s="137">
        <v>1180</v>
      </c>
      <c r="AE342" s="146">
        <v>831</v>
      </c>
      <c r="AF342" s="146">
        <v>67398620</v>
      </c>
      <c r="AG342" s="147">
        <f t="shared" si="357"/>
        <v>9.461459637936924E-2</v>
      </c>
      <c r="AH342" s="147">
        <f t="shared" si="343"/>
        <v>0.70423728813559328</v>
      </c>
      <c r="AI342" s="141">
        <f t="shared" si="344"/>
        <v>81105.439229843556</v>
      </c>
      <c r="AJ342" s="618"/>
      <c r="AK342" s="254" t="s">
        <v>138</v>
      </c>
      <c r="AL342" s="137">
        <v>644</v>
      </c>
      <c r="AM342" s="146">
        <v>395</v>
      </c>
      <c r="AN342" s="146">
        <v>31105190</v>
      </c>
      <c r="AO342" s="147">
        <f t="shared" si="358"/>
        <v>7.845084409136048E-2</v>
      </c>
      <c r="AP342" s="147">
        <f t="shared" si="345"/>
        <v>0.61335403726708071</v>
      </c>
      <c r="AQ342" s="141">
        <f t="shared" si="346"/>
        <v>78747.3164556962</v>
      </c>
      <c r="AR342" s="618"/>
      <c r="AS342" s="254" t="s">
        <v>138</v>
      </c>
      <c r="AT342" s="137">
        <v>216</v>
      </c>
      <c r="AU342" s="146">
        <v>110</v>
      </c>
      <c r="AV342" s="146">
        <v>9564520</v>
      </c>
      <c r="AW342" s="147">
        <f t="shared" si="359"/>
        <v>4.9239033124440466E-2</v>
      </c>
      <c r="AX342" s="147">
        <f t="shared" si="347"/>
        <v>0.5092592592592593</v>
      </c>
      <c r="AY342" s="146">
        <f t="shared" si="348"/>
        <v>86950.181818181823</v>
      </c>
      <c r="AZ342" s="618"/>
      <c r="BA342" s="254" t="s">
        <v>138</v>
      </c>
      <c r="BB342" s="137">
        <v>50</v>
      </c>
      <c r="BC342" s="146">
        <v>31</v>
      </c>
      <c r="BD342" s="146">
        <v>3604870</v>
      </c>
      <c r="BE342" s="147">
        <f t="shared" si="360"/>
        <v>3.5550458715596332E-2</v>
      </c>
      <c r="BF342" s="147">
        <f t="shared" si="349"/>
        <v>0.62</v>
      </c>
      <c r="BG342" s="173">
        <f t="shared" si="350"/>
        <v>116286.12903225806</v>
      </c>
      <c r="BH342" s="618"/>
      <c r="BI342" s="254" t="s">
        <v>138</v>
      </c>
      <c r="BJ342" s="137">
        <f t="shared" si="351"/>
        <v>3323</v>
      </c>
      <c r="BK342" s="146">
        <f t="shared" si="334"/>
        <v>2170</v>
      </c>
      <c r="BL342" s="146">
        <f t="shared" si="335"/>
        <v>171821340</v>
      </c>
      <c r="BM342" s="147">
        <f t="shared" si="361"/>
        <v>7.7819616281154746E-2</v>
      </c>
      <c r="BN342" s="147">
        <f t="shared" si="352"/>
        <v>0.65302437556424919</v>
      </c>
      <c r="BO342" s="146">
        <f t="shared" si="353"/>
        <v>79180.341013824887</v>
      </c>
      <c r="BP342" s="204"/>
    </row>
    <row r="343" spans="2:68" s="82" customFormat="1">
      <c r="B343" s="614"/>
      <c r="C343" s="645"/>
      <c r="D343" s="618"/>
      <c r="E343" s="254" t="s">
        <v>139</v>
      </c>
      <c r="F343" s="137">
        <v>15</v>
      </c>
      <c r="G343" s="146">
        <v>13</v>
      </c>
      <c r="H343" s="146">
        <v>854780</v>
      </c>
      <c r="I343" s="147">
        <f t="shared" si="354"/>
        <v>0.12621359223300971</v>
      </c>
      <c r="J343" s="147">
        <f t="shared" si="337"/>
        <v>0.8666666666666667</v>
      </c>
      <c r="K343" s="173">
        <f t="shared" si="338"/>
        <v>65752.307692307688</v>
      </c>
      <c r="L343" s="618"/>
      <c r="M343" s="254" t="s">
        <v>139</v>
      </c>
      <c r="N343" s="137">
        <v>44</v>
      </c>
      <c r="O343" s="146">
        <v>20</v>
      </c>
      <c r="P343" s="146">
        <v>2338130</v>
      </c>
      <c r="Q343" s="147">
        <f t="shared" si="355"/>
        <v>6.3492063492063489E-2</v>
      </c>
      <c r="R343" s="147">
        <f t="shared" si="339"/>
        <v>0.45454545454545453</v>
      </c>
      <c r="S343" s="141">
        <f t="shared" si="340"/>
        <v>116906.5</v>
      </c>
      <c r="T343" s="618"/>
      <c r="U343" s="254" t="s">
        <v>139</v>
      </c>
      <c r="V343" s="137">
        <v>526</v>
      </c>
      <c r="W343" s="146">
        <v>306</v>
      </c>
      <c r="X343" s="146">
        <v>22284140</v>
      </c>
      <c r="Y343" s="147">
        <f t="shared" si="356"/>
        <v>2.9023996964810776E-2</v>
      </c>
      <c r="Z343" s="147">
        <f t="shared" si="341"/>
        <v>0.58174904942965777</v>
      </c>
      <c r="AA343" s="146">
        <f t="shared" si="342"/>
        <v>72823.986928104569</v>
      </c>
      <c r="AB343" s="618"/>
      <c r="AC343" s="254" t="s">
        <v>139</v>
      </c>
      <c r="AD343" s="137">
        <v>652</v>
      </c>
      <c r="AE343" s="146">
        <v>410</v>
      </c>
      <c r="AF343" s="146">
        <v>31537970</v>
      </c>
      <c r="AG343" s="147">
        <f t="shared" si="357"/>
        <v>4.6681088466355457E-2</v>
      </c>
      <c r="AH343" s="147">
        <f t="shared" si="343"/>
        <v>0.62883435582822089</v>
      </c>
      <c r="AI343" s="141">
        <f t="shared" si="344"/>
        <v>76921.878048780491</v>
      </c>
      <c r="AJ343" s="618"/>
      <c r="AK343" s="254" t="s">
        <v>139</v>
      </c>
      <c r="AL343" s="137">
        <v>523</v>
      </c>
      <c r="AM343" s="146">
        <v>299</v>
      </c>
      <c r="AN343" s="146">
        <v>25542400</v>
      </c>
      <c r="AO343" s="147">
        <f t="shared" si="358"/>
        <v>5.9384309831181731E-2</v>
      </c>
      <c r="AP343" s="147">
        <f t="shared" si="345"/>
        <v>0.57170172084130022</v>
      </c>
      <c r="AQ343" s="141">
        <f t="shared" si="346"/>
        <v>85426.086956521744</v>
      </c>
      <c r="AR343" s="618"/>
      <c r="AS343" s="254" t="s">
        <v>139</v>
      </c>
      <c r="AT343" s="137">
        <v>267</v>
      </c>
      <c r="AU343" s="146">
        <v>143</v>
      </c>
      <c r="AV343" s="146">
        <v>11788120</v>
      </c>
      <c r="AW343" s="147">
        <f t="shared" si="359"/>
        <v>6.401074306177261E-2</v>
      </c>
      <c r="AX343" s="147">
        <f t="shared" si="347"/>
        <v>0.53558052434456926</v>
      </c>
      <c r="AY343" s="146">
        <f t="shared" si="348"/>
        <v>82434.405594405587</v>
      </c>
      <c r="AZ343" s="618"/>
      <c r="BA343" s="254" t="s">
        <v>139</v>
      </c>
      <c r="BB343" s="137">
        <v>100</v>
      </c>
      <c r="BC343" s="146">
        <v>40</v>
      </c>
      <c r="BD343" s="146">
        <v>4583780</v>
      </c>
      <c r="BE343" s="147">
        <f t="shared" si="360"/>
        <v>4.5871559633027525E-2</v>
      </c>
      <c r="BF343" s="147">
        <f t="shared" si="349"/>
        <v>0.4</v>
      </c>
      <c r="BG343" s="173">
        <f t="shared" si="350"/>
        <v>114594.5</v>
      </c>
      <c r="BH343" s="618"/>
      <c r="BI343" s="254" t="s">
        <v>139</v>
      </c>
      <c r="BJ343" s="137">
        <f t="shared" si="351"/>
        <v>2127</v>
      </c>
      <c r="BK343" s="146">
        <f t="shared" si="334"/>
        <v>1231</v>
      </c>
      <c r="BL343" s="146">
        <f t="shared" si="335"/>
        <v>98929320</v>
      </c>
      <c r="BM343" s="147">
        <f t="shared" si="361"/>
        <v>4.4145597991751835E-2</v>
      </c>
      <c r="BN343" s="147">
        <f t="shared" si="352"/>
        <v>0.57874941231781851</v>
      </c>
      <c r="BO343" s="146">
        <f t="shared" si="353"/>
        <v>80365.004061738422</v>
      </c>
      <c r="BP343" s="204"/>
    </row>
    <row r="344" spans="2:68" s="82" customFormat="1">
      <c r="B344" s="614"/>
      <c r="C344" s="645"/>
      <c r="D344" s="618"/>
      <c r="E344" s="254" t="s">
        <v>140</v>
      </c>
      <c r="F344" s="137">
        <v>19</v>
      </c>
      <c r="G344" s="146">
        <v>15</v>
      </c>
      <c r="H344" s="146">
        <v>679620</v>
      </c>
      <c r="I344" s="147">
        <f t="shared" si="354"/>
        <v>0.14563106796116504</v>
      </c>
      <c r="J344" s="147">
        <f t="shared" si="337"/>
        <v>0.78947368421052633</v>
      </c>
      <c r="K344" s="173">
        <f t="shared" si="338"/>
        <v>45308</v>
      </c>
      <c r="L344" s="618"/>
      <c r="M344" s="254" t="s">
        <v>140</v>
      </c>
      <c r="N344" s="137">
        <v>30</v>
      </c>
      <c r="O344" s="146">
        <v>18</v>
      </c>
      <c r="P344" s="146">
        <v>2342770</v>
      </c>
      <c r="Q344" s="147">
        <f t="shared" si="355"/>
        <v>5.7142857142857141E-2</v>
      </c>
      <c r="R344" s="147">
        <f t="shared" si="339"/>
        <v>0.6</v>
      </c>
      <c r="S344" s="141">
        <f t="shared" si="340"/>
        <v>130153.88888888889</v>
      </c>
      <c r="T344" s="618"/>
      <c r="U344" s="254" t="s">
        <v>140</v>
      </c>
      <c r="V344" s="137">
        <v>448</v>
      </c>
      <c r="W344" s="146">
        <v>280</v>
      </c>
      <c r="X344" s="146">
        <v>22474040</v>
      </c>
      <c r="Y344" s="147">
        <f t="shared" si="356"/>
        <v>2.6557905719434696E-2</v>
      </c>
      <c r="Z344" s="147">
        <f t="shared" si="341"/>
        <v>0.625</v>
      </c>
      <c r="AA344" s="146">
        <f t="shared" si="342"/>
        <v>80264.428571428565</v>
      </c>
      <c r="AB344" s="618"/>
      <c r="AC344" s="254" t="s">
        <v>140</v>
      </c>
      <c r="AD344" s="137">
        <v>537</v>
      </c>
      <c r="AE344" s="146">
        <v>364</v>
      </c>
      <c r="AF344" s="146">
        <v>31765110</v>
      </c>
      <c r="AG344" s="147">
        <f t="shared" si="357"/>
        <v>4.1443698053057039E-2</v>
      </c>
      <c r="AH344" s="147">
        <f t="shared" si="343"/>
        <v>0.67783985102420852</v>
      </c>
      <c r="AI344" s="141">
        <f t="shared" si="344"/>
        <v>87266.78571428571</v>
      </c>
      <c r="AJ344" s="618"/>
      <c r="AK344" s="254" t="s">
        <v>140</v>
      </c>
      <c r="AL344" s="137">
        <v>365</v>
      </c>
      <c r="AM344" s="146">
        <v>223</v>
      </c>
      <c r="AN344" s="146">
        <v>20584990</v>
      </c>
      <c r="AO344" s="147">
        <f t="shared" si="358"/>
        <v>4.4289970208540218E-2</v>
      </c>
      <c r="AP344" s="147">
        <f t="shared" si="345"/>
        <v>0.61095890410958908</v>
      </c>
      <c r="AQ344" s="141">
        <f t="shared" si="346"/>
        <v>92309.372197309422</v>
      </c>
      <c r="AR344" s="618"/>
      <c r="AS344" s="254" t="s">
        <v>140</v>
      </c>
      <c r="AT344" s="137">
        <v>135</v>
      </c>
      <c r="AU344" s="146">
        <v>81</v>
      </c>
      <c r="AV344" s="146">
        <v>8807740</v>
      </c>
      <c r="AW344" s="147">
        <f t="shared" si="359"/>
        <v>3.6257833482542523E-2</v>
      </c>
      <c r="AX344" s="147">
        <f t="shared" si="347"/>
        <v>0.6</v>
      </c>
      <c r="AY344" s="146">
        <f t="shared" si="348"/>
        <v>108737.53086419753</v>
      </c>
      <c r="AZ344" s="618"/>
      <c r="BA344" s="254" t="s">
        <v>140</v>
      </c>
      <c r="BB344" s="137">
        <v>46</v>
      </c>
      <c r="BC344" s="146">
        <v>24</v>
      </c>
      <c r="BD344" s="146">
        <v>2433940</v>
      </c>
      <c r="BE344" s="147">
        <f t="shared" si="360"/>
        <v>2.7522935779816515E-2</v>
      </c>
      <c r="BF344" s="147">
        <f t="shared" si="349"/>
        <v>0.52173913043478259</v>
      </c>
      <c r="BG344" s="173">
        <f t="shared" si="350"/>
        <v>101414.16666666667</v>
      </c>
      <c r="BH344" s="618"/>
      <c r="BI344" s="254" t="s">
        <v>140</v>
      </c>
      <c r="BJ344" s="137">
        <f t="shared" si="351"/>
        <v>1580</v>
      </c>
      <c r="BK344" s="146">
        <f t="shared" si="334"/>
        <v>1005</v>
      </c>
      <c r="BL344" s="146">
        <f t="shared" si="335"/>
        <v>89088210</v>
      </c>
      <c r="BM344" s="147">
        <f t="shared" si="361"/>
        <v>3.6040882194728348E-2</v>
      </c>
      <c r="BN344" s="147">
        <f t="shared" si="352"/>
        <v>0.63607594936708856</v>
      </c>
      <c r="BO344" s="146">
        <f t="shared" si="353"/>
        <v>88644.985074626864</v>
      </c>
      <c r="BP344" s="204"/>
    </row>
    <row r="345" spans="2:68" s="82" customFormat="1">
      <c r="B345" s="614"/>
      <c r="C345" s="645"/>
      <c r="D345" s="618"/>
      <c r="E345" s="254" t="s">
        <v>141</v>
      </c>
      <c r="F345" s="137">
        <v>42</v>
      </c>
      <c r="G345" s="146">
        <v>31</v>
      </c>
      <c r="H345" s="146">
        <v>2841000</v>
      </c>
      <c r="I345" s="147">
        <f t="shared" si="354"/>
        <v>0.30097087378640774</v>
      </c>
      <c r="J345" s="147">
        <f t="shared" si="337"/>
        <v>0.73809523809523814</v>
      </c>
      <c r="K345" s="173">
        <f t="shared" si="338"/>
        <v>91645.161290322576</v>
      </c>
      <c r="L345" s="618"/>
      <c r="M345" s="254" t="s">
        <v>141</v>
      </c>
      <c r="N345" s="137">
        <v>137</v>
      </c>
      <c r="O345" s="146">
        <v>82</v>
      </c>
      <c r="P345" s="146">
        <v>7575500</v>
      </c>
      <c r="Q345" s="147">
        <f t="shared" si="355"/>
        <v>0.26031746031746034</v>
      </c>
      <c r="R345" s="147">
        <f t="shared" si="339"/>
        <v>0.59854014598540151</v>
      </c>
      <c r="S345" s="141">
        <f t="shared" si="340"/>
        <v>92384.14634146342</v>
      </c>
      <c r="T345" s="618"/>
      <c r="U345" s="254" t="s">
        <v>141</v>
      </c>
      <c r="V345" s="137">
        <v>4145</v>
      </c>
      <c r="W345" s="146">
        <v>2766</v>
      </c>
      <c r="X345" s="146">
        <v>200593440</v>
      </c>
      <c r="Y345" s="147">
        <f t="shared" si="356"/>
        <v>0.26235416864270134</v>
      </c>
      <c r="Z345" s="147">
        <f t="shared" si="341"/>
        <v>0.66731001206272622</v>
      </c>
      <c r="AA345" s="146">
        <f t="shared" si="342"/>
        <v>72521.127982646416</v>
      </c>
      <c r="AB345" s="618"/>
      <c r="AC345" s="254" t="s">
        <v>141</v>
      </c>
      <c r="AD345" s="137">
        <v>3743</v>
      </c>
      <c r="AE345" s="146">
        <v>2503</v>
      </c>
      <c r="AF345" s="146">
        <v>208205250</v>
      </c>
      <c r="AG345" s="147">
        <f t="shared" si="357"/>
        <v>0.28498235227143343</v>
      </c>
      <c r="AH345" s="147">
        <f t="shared" si="343"/>
        <v>0.66871493454448305</v>
      </c>
      <c r="AI345" s="141">
        <f t="shared" si="344"/>
        <v>83182.281262485019</v>
      </c>
      <c r="AJ345" s="618"/>
      <c r="AK345" s="254" t="s">
        <v>141</v>
      </c>
      <c r="AL345" s="137">
        <v>1845</v>
      </c>
      <c r="AM345" s="146">
        <v>1145</v>
      </c>
      <c r="AN345" s="146">
        <v>92046470</v>
      </c>
      <c r="AO345" s="147">
        <f t="shared" si="358"/>
        <v>0.22740814299900694</v>
      </c>
      <c r="AP345" s="147">
        <f t="shared" si="345"/>
        <v>0.62059620596205967</v>
      </c>
      <c r="AQ345" s="141">
        <f t="shared" si="346"/>
        <v>80389.930131004367</v>
      </c>
      <c r="AR345" s="618"/>
      <c r="AS345" s="254" t="s">
        <v>141</v>
      </c>
      <c r="AT345" s="137">
        <v>642</v>
      </c>
      <c r="AU345" s="146">
        <v>359</v>
      </c>
      <c r="AV345" s="146">
        <v>34219460</v>
      </c>
      <c r="AW345" s="147">
        <f t="shared" si="359"/>
        <v>0.16069829901521934</v>
      </c>
      <c r="AX345" s="147">
        <f t="shared" si="347"/>
        <v>0.55919003115264798</v>
      </c>
      <c r="AY345" s="146">
        <f t="shared" si="348"/>
        <v>95318.830083565466</v>
      </c>
      <c r="AZ345" s="618"/>
      <c r="BA345" s="254" t="s">
        <v>141</v>
      </c>
      <c r="BB345" s="137">
        <v>162</v>
      </c>
      <c r="BC345" s="146">
        <v>72</v>
      </c>
      <c r="BD345" s="146">
        <v>7667670</v>
      </c>
      <c r="BE345" s="147">
        <f t="shared" si="360"/>
        <v>8.2568807339449546E-2</v>
      </c>
      <c r="BF345" s="147">
        <f t="shared" si="349"/>
        <v>0.44444444444444442</v>
      </c>
      <c r="BG345" s="173">
        <f t="shared" si="350"/>
        <v>106495.41666666667</v>
      </c>
      <c r="BH345" s="618"/>
      <c r="BI345" s="254" t="s">
        <v>141</v>
      </c>
      <c r="BJ345" s="137">
        <f t="shared" si="351"/>
        <v>10716</v>
      </c>
      <c r="BK345" s="146">
        <f t="shared" si="334"/>
        <v>6958</v>
      </c>
      <c r="BL345" s="146">
        <f t="shared" si="335"/>
        <v>553148790</v>
      </c>
      <c r="BM345" s="147">
        <f t="shared" si="361"/>
        <v>0.24952483414021875</v>
      </c>
      <c r="BN345" s="147">
        <f t="shared" si="352"/>
        <v>0.64930944382232181</v>
      </c>
      <c r="BO345" s="146">
        <f t="shared" si="353"/>
        <v>79498.245185398104</v>
      </c>
      <c r="BP345" s="204"/>
    </row>
    <row r="346" spans="2:68" s="82" customFormat="1">
      <c r="B346" s="614"/>
      <c r="C346" s="645"/>
      <c r="D346" s="618"/>
      <c r="E346" s="254" t="s">
        <v>142</v>
      </c>
      <c r="F346" s="137">
        <v>15</v>
      </c>
      <c r="G346" s="146">
        <v>10</v>
      </c>
      <c r="H346" s="146">
        <v>699060</v>
      </c>
      <c r="I346" s="147">
        <f t="shared" si="354"/>
        <v>9.7087378640776698E-2</v>
      </c>
      <c r="J346" s="147">
        <f t="shared" si="337"/>
        <v>0.66666666666666663</v>
      </c>
      <c r="K346" s="173">
        <f t="shared" si="338"/>
        <v>69906</v>
      </c>
      <c r="L346" s="618"/>
      <c r="M346" s="254" t="s">
        <v>142</v>
      </c>
      <c r="N346" s="137">
        <v>45</v>
      </c>
      <c r="O346" s="146">
        <v>24</v>
      </c>
      <c r="P346" s="146">
        <v>2355260</v>
      </c>
      <c r="Q346" s="147">
        <f t="shared" si="355"/>
        <v>7.6190476190476197E-2</v>
      </c>
      <c r="R346" s="147">
        <f t="shared" si="339"/>
        <v>0.53333333333333333</v>
      </c>
      <c r="S346" s="141">
        <f t="shared" si="340"/>
        <v>98135.833333333328</v>
      </c>
      <c r="T346" s="618"/>
      <c r="U346" s="254" t="s">
        <v>142</v>
      </c>
      <c r="V346" s="137">
        <v>654</v>
      </c>
      <c r="W346" s="146">
        <v>407</v>
      </c>
      <c r="X346" s="146">
        <v>30759820</v>
      </c>
      <c r="Y346" s="147">
        <f t="shared" si="356"/>
        <v>3.8603812956464006E-2</v>
      </c>
      <c r="Z346" s="147">
        <f t="shared" si="341"/>
        <v>0.6223241590214067</v>
      </c>
      <c r="AA346" s="146">
        <f t="shared" si="342"/>
        <v>75576.95331695331</v>
      </c>
      <c r="AB346" s="618"/>
      <c r="AC346" s="254" t="s">
        <v>142</v>
      </c>
      <c r="AD346" s="137">
        <v>752</v>
      </c>
      <c r="AE346" s="146">
        <v>453</v>
      </c>
      <c r="AF346" s="146">
        <v>39240740</v>
      </c>
      <c r="AG346" s="147">
        <f t="shared" si="357"/>
        <v>5.1576909939656156E-2</v>
      </c>
      <c r="AH346" s="147">
        <f t="shared" si="343"/>
        <v>0.60239361702127658</v>
      </c>
      <c r="AI346" s="141">
        <f t="shared" si="344"/>
        <v>86624.150110375282</v>
      </c>
      <c r="AJ346" s="618"/>
      <c r="AK346" s="254" t="s">
        <v>142</v>
      </c>
      <c r="AL346" s="137">
        <v>524</v>
      </c>
      <c r="AM346" s="146">
        <v>307</v>
      </c>
      <c r="AN346" s="146">
        <v>26830710</v>
      </c>
      <c r="AO346" s="147">
        <f t="shared" si="358"/>
        <v>6.0973187686196625E-2</v>
      </c>
      <c r="AP346" s="147">
        <f t="shared" si="345"/>
        <v>0.58587786259541985</v>
      </c>
      <c r="AQ346" s="141">
        <f t="shared" si="346"/>
        <v>87396.449511400657</v>
      </c>
      <c r="AR346" s="618"/>
      <c r="AS346" s="254" t="s">
        <v>142</v>
      </c>
      <c r="AT346" s="137">
        <v>348</v>
      </c>
      <c r="AU346" s="146">
        <v>179</v>
      </c>
      <c r="AV346" s="146">
        <v>17610140</v>
      </c>
      <c r="AW346" s="147">
        <f t="shared" si="359"/>
        <v>8.0125335720680396E-2</v>
      </c>
      <c r="AX346" s="147">
        <f t="shared" si="347"/>
        <v>0.51436781609195403</v>
      </c>
      <c r="AY346" s="146">
        <f t="shared" si="348"/>
        <v>98380.67039106146</v>
      </c>
      <c r="AZ346" s="618"/>
      <c r="BA346" s="254" t="s">
        <v>142</v>
      </c>
      <c r="BB346" s="137">
        <v>130</v>
      </c>
      <c r="BC346" s="146">
        <v>57</v>
      </c>
      <c r="BD346" s="146">
        <v>5896600</v>
      </c>
      <c r="BE346" s="147">
        <f t="shared" si="360"/>
        <v>6.5366972477064217E-2</v>
      </c>
      <c r="BF346" s="147">
        <f t="shared" si="349"/>
        <v>0.43846153846153846</v>
      </c>
      <c r="BG346" s="173">
        <f t="shared" si="350"/>
        <v>103449.12280701754</v>
      </c>
      <c r="BH346" s="618"/>
      <c r="BI346" s="254" t="s">
        <v>142</v>
      </c>
      <c r="BJ346" s="137">
        <f t="shared" si="351"/>
        <v>2468</v>
      </c>
      <c r="BK346" s="146">
        <f t="shared" si="334"/>
        <v>1437</v>
      </c>
      <c r="BL346" s="146">
        <f t="shared" si="335"/>
        <v>123392330</v>
      </c>
      <c r="BM346" s="147">
        <f t="shared" si="361"/>
        <v>5.1533082302313071E-2</v>
      </c>
      <c r="BN346" s="147">
        <f t="shared" si="352"/>
        <v>0.58225283630470015</v>
      </c>
      <c r="BO346" s="146">
        <f t="shared" si="353"/>
        <v>85868.009742519134</v>
      </c>
      <c r="BP346" s="204"/>
    </row>
    <row r="347" spans="2:68" s="82" customFormat="1">
      <c r="B347" s="614"/>
      <c r="C347" s="645"/>
      <c r="D347" s="618"/>
      <c r="E347" s="255" t="s">
        <v>135</v>
      </c>
      <c r="F347" s="137">
        <v>12</v>
      </c>
      <c r="G347" s="146">
        <v>8</v>
      </c>
      <c r="H347" s="146">
        <v>345050</v>
      </c>
      <c r="I347" s="147">
        <f t="shared" si="354"/>
        <v>7.7669902912621352E-2</v>
      </c>
      <c r="J347" s="147">
        <f t="shared" si="337"/>
        <v>0.66666666666666663</v>
      </c>
      <c r="K347" s="173">
        <f t="shared" si="338"/>
        <v>43131.25</v>
      </c>
      <c r="L347" s="618"/>
      <c r="M347" s="255" t="s">
        <v>135</v>
      </c>
      <c r="N347" s="137">
        <v>23</v>
      </c>
      <c r="O347" s="146">
        <v>10</v>
      </c>
      <c r="P347" s="146">
        <v>1039840</v>
      </c>
      <c r="Q347" s="147">
        <f t="shared" si="355"/>
        <v>3.1746031746031744E-2</v>
      </c>
      <c r="R347" s="147">
        <f t="shared" si="339"/>
        <v>0.43478260869565216</v>
      </c>
      <c r="S347" s="141">
        <f t="shared" si="340"/>
        <v>103984</v>
      </c>
      <c r="T347" s="618"/>
      <c r="U347" s="255" t="s">
        <v>135</v>
      </c>
      <c r="V347" s="137">
        <v>1120</v>
      </c>
      <c r="W347" s="146">
        <v>644</v>
      </c>
      <c r="X347" s="146">
        <v>44160880</v>
      </c>
      <c r="Y347" s="147">
        <f t="shared" si="356"/>
        <v>6.1083183154699801E-2</v>
      </c>
      <c r="Z347" s="147">
        <f t="shared" si="341"/>
        <v>0.57499999999999996</v>
      </c>
      <c r="AA347" s="146">
        <f t="shared" si="342"/>
        <v>68572.795031055895</v>
      </c>
      <c r="AB347" s="618"/>
      <c r="AC347" s="255" t="s">
        <v>135</v>
      </c>
      <c r="AD347" s="137">
        <v>665</v>
      </c>
      <c r="AE347" s="146">
        <v>362</v>
      </c>
      <c r="AF347" s="146">
        <v>31963960</v>
      </c>
      <c r="AG347" s="147">
        <f t="shared" si="357"/>
        <v>4.1215985426391891E-2</v>
      </c>
      <c r="AH347" s="147">
        <f t="shared" si="343"/>
        <v>0.54436090225563905</v>
      </c>
      <c r="AI347" s="141">
        <f t="shared" si="344"/>
        <v>88298.2320441989</v>
      </c>
      <c r="AJ347" s="618"/>
      <c r="AK347" s="255" t="s">
        <v>135</v>
      </c>
      <c r="AL347" s="137">
        <v>296</v>
      </c>
      <c r="AM347" s="146">
        <v>150</v>
      </c>
      <c r="AN347" s="146">
        <v>15095330</v>
      </c>
      <c r="AO347" s="147">
        <f t="shared" si="358"/>
        <v>2.9791459781529295E-2</v>
      </c>
      <c r="AP347" s="147">
        <f t="shared" si="345"/>
        <v>0.5067567567567568</v>
      </c>
      <c r="AQ347" s="141">
        <f t="shared" si="346"/>
        <v>100635.53333333334</v>
      </c>
      <c r="AR347" s="618"/>
      <c r="AS347" s="255" t="s">
        <v>135</v>
      </c>
      <c r="AT347" s="137">
        <v>154</v>
      </c>
      <c r="AU347" s="146">
        <v>80</v>
      </c>
      <c r="AV347" s="146">
        <v>8191470</v>
      </c>
      <c r="AW347" s="147">
        <f t="shared" si="359"/>
        <v>3.5810205908683973E-2</v>
      </c>
      <c r="AX347" s="147">
        <f t="shared" si="347"/>
        <v>0.51948051948051943</v>
      </c>
      <c r="AY347" s="146">
        <f t="shared" si="348"/>
        <v>102393.375</v>
      </c>
      <c r="AZ347" s="618"/>
      <c r="BA347" s="255" t="s">
        <v>135</v>
      </c>
      <c r="BB347" s="137">
        <v>64</v>
      </c>
      <c r="BC347" s="146">
        <v>33</v>
      </c>
      <c r="BD347" s="146">
        <v>4135790</v>
      </c>
      <c r="BE347" s="147">
        <f t="shared" si="360"/>
        <v>3.7844036697247709E-2</v>
      </c>
      <c r="BF347" s="147">
        <f t="shared" si="349"/>
        <v>0.515625</v>
      </c>
      <c r="BG347" s="173">
        <f t="shared" si="350"/>
        <v>125326.9696969697</v>
      </c>
      <c r="BH347" s="618"/>
      <c r="BI347" s="255" t="s">
        <v>135</v>
      </c>
      <c r="BJ347" s="137">
        <f t="shared" si="351"/>
        <v>2334</v>
      </c>
      <c r="BK347" s="146">
        <f t="shared" si="334"/>
        <v>1287</v>
      </c>
      <c r="BL347" s="146">
        <f t="shared" si="335"/>
        <v>104932320</v>
      </c>
      <c r="BM347" s="147">
        <f t="shared" si="361"/>
        <v>4.6153846153846156E-2</v>
      </c>
      <c r="BN347" s="147">
        <f t="shared" si="352"/>
        <v>0.55141388174807193</v>
      </c>
      <c r="BO347" s="146">
        <f t="shared" si="353"/>
        <v>81532.494172494175</v>
      </c>
      <c r="BP347" s="204"/>
    </row>
    <row r="348" spans="2:68" s="82" customFormat="1">
      <c r="B348" s="614">
        <v>32</v>
      </c>
      <c r="C348" s="646" t="s">
        <v>42</v>
      </c>
      <c r="D348" s="612">
        <f>BS39</f>
        <v>57</v>
      </c>
      <c r="E348" s="252" t="s">
        <v>115</v>
      </c>
      <c r="F348" s="136">
        <v>26</v>
      </c>
      <c r="G348" s="144">
        <v>12</v>
      </c>
      <c r="H348" s="144">
        <v>1309610</v>
      </c>
      <c r="I348" s="145">
        <f>IFERROR(G348/$D$348,"-")</f>
        <v>0.21052631578947367</v>
      </c>
      <c r="J348" s="145">
        <f t="shared" si="337"/>
        <v>0.46153846153846156</v>
      </c>
      <c r="K348" s="172">
        <f t="shared" si="338"/>
        <v>109134.16666666667</v>
      </c>
      <c r="L348" s="612">
        <f>BT39</f>
        <v>196</v>
      </c>
      <c r="M348" s="252" t="s">
        <v>115</v>
      </c>
      <c r="N348" s="136">
        <v>92</v>
      </c>
      <c r="O348" s="144">
        <v>50</v>
      </c>
      <c r="P348" s="144">
        <v>4859010</v>
      </c>
      <c r="Q348" s="145">
        <f>IFERROR(O348/$L$348,"-")</f>
        <v>0.25510204081632654</v>
      </c>
      <c r="R348" s="145">
        <f t="shared" si="339"/>
        <v>0.54347826086956519</v>
      </c>
      <c r="S348" s="140">
        <f t="shared" si="340"/>
        <v>97180.2</v>
      </c>
      <c r="T348" s="612">
        <f>BU39</f>
        <v>7985</v>
      </c>
      <c r="U348" s="252" t="s">
        <v>115</v>
      </c>
      <c r="V348" s="136">
        <v>3632</v>
      </c>
      <c r="W348" s="144">
        <v>2147</v>
      </c>
      <c r="X348" s="144">
        <v>159018170</v>
      </c>
      <c r="Y348" s="145">
        <f>IFERROR(W348/$T$348,"-")</f>
        <v>0.26887914840325611</v>
      </c>
      <c r="Z348" s="145">
        <f t="shared" si="341"/>
        <v>0.59113436123348018</v>
      </c>
      <c r="AA348" s="144">
        <f t="shared" si="342"/>
        <v>74065.286446204002</v>
      </c>
      <c r="AB348" s="612">
        <f>BV39</f>
        <v>7423</v>
      </c>
      <c r="AC348" s="252" t="s">
        <v>115</v>
      </c>
      <c r="AD348" s="136">
        <v>3752</v>
      </c>
      <c r="AE348" s="144">
        <v>2247</v>
      </c>
      <c r="AF348" s="144">
        <v>186117520</v>
      </c>
      <c r="AG348" s="145">
        <f>IFERROR(AE348/$AB$348,"-")</f>
        <v>0.30270780008082987</v>
      </c>
      <c r="AH348" s="145">
        <f t="shared" si="343"/>
        <v>0.59888059701492535</v>
      </c>
      <c r="AI348" s="140">
        <f t="shared" si="344"/>
        <v>82829.336893635962</v>
      </c>
      <c r="AJ348" s="612">
        <f>BW39</f>
        <v>4803</v>
      </c>
      <c r="AK348" s="252" t="s">
        <v>115</v>
      </c>
      <c r="AL348" s="136">
        <v>2327</v>
      </c>
      <c r="AM348" s="144">
        <v>1277</v>
      </c>
      <c r="AN348" s="144">
        <v>107774940</v>
      </c>
      <c r="AO348" s="145">
        <f>IFERROR(AM348/$AJ$348,"-")</f>
        <v>0.26587549448261505</v>
      </c>
      <c r="AP348" s="145">
        <f t="shared" si="345"/>
        <v>0.54877524709926939</v>
      </c>
      <c r="AQ348" s="140">
        <f t="shared" si="346"/>
        <v>84396.977290524665</v>
      </c>
      <c r="AR348" s="612">
        <f>BX39</f>
        <v>2179</v>
      </c>
      <c r="AS348" s="252" t="s">
        <v>115</v>
      </c>
      <c r="AT348" s="136">
        <v>883</v>
      </c>
      <c r="AU348" s="144">
        <v>427</v>
      </c>
      <c r="AV348" s="144">
        <v>40624450</v>
      </c>
      <c r="AW348" s="145">
        <f>IFERROR(AU348/$AR$348,"-")</f>
        <v>0.19596145020651676</v>
      </c>
      <c r="AX348" s="145">
        <f t="shared" si="347"/>
        <v>0.48357870894677235</v>
      </c>
      <c r="AY348" s="144">
        <f t="shared" si="348"/>
        <v>95139.227166276352</v>
      </c>
      <c r="AZ348" s="612">
        <f>BY39</f>
        <v>811</v>
      </c>
      <c r="BA348" s="252" t="s">
        <v>115</v>
      </c>
      <c r="BB348" s="136">
        <v>273</v>
      </c>
      <c r="BC348" s="144">
        <v>136</v>
      </c>
      <c r="BD348" s="144">
        <v>13784880</v>
      </c>
      <c r="BE348" s="145">
        <f>IFERROR(BC348/$AZ$348,"-")</f>
        <v>0.16769420468557336</v>
      </c>
      <c r="BF348" s="145">
        <f t="shared" si="349"/>
        <v>0.49816849816849818</v>
      </c>
      <c r="BG348" s="172">
        <f t="shared" si="350"/>
        <v>101359.41176470589</v>
      </c>
      <c r="BH348" s="612">
        <f>BZ39</f>
        <v>23454</v>
      </c>
      <c r="BI348" s="252" t="s">
        <v>115</v>
      </c>
      <c r="BJ348" s="136">
        <f t="shared" si="351"/>
        <v>10985</v>
      </c>
      <c r="BK348" s="144">
        <f t="shared" si="334"/>
        <v>6296</v>
      </c>
      <c r="BL348" s="144">
        <f t="shared" si="335"/>
        <v>513488580</v>
      </c>
      <c r="BM348" s="145">
        <f>IFERROR(BK348/$BH$348,"-")</f>
        <v>0.2684403513259998</v>
      </c>
      <c r="BN348" s="145">
        <f t="shared" si="352"/>
        <v>0.57314519799726904</v>
      </c>
      <c r="BO348" s="144">
        <f t="shared" si="353"/>
        <v>81557.906607369761</v>
      </c>
      <c r="BP348" s="204"/>
    </row>
    <row r="349" spans="2:68" s="82" customFormat="1">
      <c r="B349" s="614"/>
      <c r="C349" s="647"/>
      <c r="D349" s="604"/>
      <c r="E349" s="253" t="s">
        <v>154</v>
      </c>
      <c r="F349" s="137">
        <v>14</v>
      </c>
      <c r="G349" s="146">
        <v>9</v>
      </c>
      <c r="H349" s="146">
        <v>577310</v>
      </c>
      <c r="I349" s="147">
        <f t="shared" ref="I349:I358" si="362">IFERROR(G349/$D$348,"-")</f>
        <v>0.15789473684210525</v>
      </c>
      <c r="J349" s="147">
        <f t="shared" si="337"/>
        <v>0.6428571428571429</v>
      </c>
      <c r="K349" s="173">
        <f t="shared" si="338"/>
        <v>64145.555555555555</v>
      </c>
      <c r="L349" s="604"/>
      <c r="M349" s="253" t="s">
        <v>154</v>
      </c>
      <c r="N349" s="137">
        <v>63</v>
      </c>
      <c r="O349" s="146">
        <v>41</v>
      </c>
      <c r="P349" s="146">
        <v>3336360</v>
      </c>
      <c r="Q349" s="147">
        <f t="shared" ref="Q349:Q358" si="363">IFERROR(O349/$L$348,"-")</f>
        <v>0.20918367346938777</v>
      </c>
      <c r="R349" s="147">
        <f t="shared" si="339"/>
        <v>0.65079365079365081</v>
      </c>
      <c r="S349" s="141">
        <f t="shared" si="340"/>
        <v>81374.634146341457</v>
      </c>
      <c r="T349" s="604"/>
      <c r="U349" s="253" t="s">
        <v>154</v>
      </c>
      <c r="V349" s="137">
        <v>3498</v>
      </c>
      <c r="W349" s="146">
        <v>2120</v>
      </c>
      <c r="X349" s="146">
        <v>151213730</v>
      </c>
      <c r="Y349" s="147">
        <f t="shared" ref="Y349:Y358" si="364">IFERROR(W349/$T$348,"-")</f>
        <v>0.26549780839073261</v>
      </c>
      <c r="Z349" s="147">
        <f t="shared" si="341"/>
        <v>0.60606060606060608</v>
      </c>
      <c r="AA349" s="146">
        <f t="shared" si="342"/>
        <v>71327.231132075467</v>
      </c>
      <c r="AB349" s="604"/>
      <c r="AC349" s="253" t="s">
        <v>154</v>
      </c>
      <c r="AD349" s="137">
        <v>3215</v>
      </c>
      <c r="AE349" s="146">
        <v>2003</v>
      </c>
      <c r="AF349" s="146">
        <v>160626770</v>
      </c>
      <c r="AG349" s="147">
        <f t="shared" ref="AG349:AG358" si="365">IFERROR(AE349/$AB$348,"-")</f>
        <v>0.26983699312946247</v>
      </c>
      <c r="AH349" s="147">
        <f t="shared" si="343"/>
        <v>0.62301710730948678</v>
      </c>
      <c r="AI349" s="141">
        <f t="shared" si="344"/>
        <v>80193.09535696455</v>
      </c>
      <c r="AJ349" s="604"/>
      <c r="AK349" s="253" t="s">
        <v>154</v>
      </c>
      <c r="AL349" s="137">
        <v>1912</v>
      </c>
      <c r="AM349" s="146">
        <v>1071</v>
      </c>
      <c r="AN349" s="146">
        <v>84045390</v>
      </c>
      <c r="AO349" s="147">
        <f t="shared" ref="AO349:AO358" si="366">IFERROR(AM349/$AJ$348,"-")</f>
        <v>0.22298563397876328</v>
      </c>
      <c r="AP349" s="147">
        <f t="shared" si="345"/>
        <v>0.56014644351464438</v>
      </c>
      <c r="AQ349" s="141">
        <f t="shared" si="346"/>
        <v>78473.753501400555</v>
      </c>
      <c r="AR349" s="604"/>
      <c r="AS349" s="253" t="s">
        <v>154</v>
      </c>
      <c r="AT349" s="137">
        <v>655</v>
      </c>
      <c r="AU349" s="146">
        <v>299</v>
      </c>
      <c r="AV349" s="146">
        <v>24348140</v>
      </c>
      <c r="AW349" s="147">
        <f t="shared" ref="AW349:AW358" si="367">IFERROR(AU349/$AR$348,"-")</f>
        <v>0.1372189077558513</v>
      </c>
      <c r="AX349" s="147">
        <f t="shared" si="347"/>
        <v>0.45648854961832064</v>
      </c>
      <c r="AY349" s="146">
        <f t="shared" si="348"/>
        <v>81431.906354515057</v>
      </c>
      <c r="AZ349" s="604"/>
      <c r="BA349" s="253" t="s">
        <v>154</v>
      </c>
      <c r="BB349" s="137">
        <v>133</v>
      </c>
      <c r="BC349" s="146">
        <v>55</v>
      </c>
      <c r="BD349" s="146">
        <v>5060100</v>
      </c>
      <c r="BE349" s="147">
        <f t="shared" ref="BE349:BE358" si="368">IFERROR(BC349/$AZ$348,"-")</f>
        <v>6.7817509247842175E-2</v>
      </c>
      <c r="BF349" s="147">
        <f t="shared" si="349"/>
        <v>0.41353383458646614</v>
      </c>
      <c r="BG349" s="173">
        <f t="shared" si="350"/>
        <v>92001.818181818177</v>
      </c>
      <c r="BH349" s="604"/>
      <c r="BI349" s="253" t="s">
        <v>154</v>
      </c>
      <c r="BJ349" s="137">
        <f t="shared" si="351"/>
        <v>9490</v>
      </c>
      <c r="BK349" s="146">
        <f t="shared" si="334"/>
        <v>5598</v>
      </c>
      <c r="BL349" s="146">
        <f t="shared" si="335"/>
        <v>429207800</v>
      </c>
      <c r="BM349" s="147">
        <f t="shared" ref="BM349:BM358" si="369">IFERROR(BK349/$BH$348,"-")</f>
        <v>0.23867996930161167</v>
      </c>
      <c r="BN349" s="147">
        <f t="shared" si="352"/>
        <v>0.58988408851422547</v>
      </c>
      <c r="BO349" s="146">
        <f t="shared" si="353"/>
        <v>76671.632725973555</v>
      </c>
      <c r="BP349" s="204"/>
    </row>
    <row r="350" spans="2:68" s="82" customFormat="1">
      <c r="B350" s="614"/>
      <c r="C350" s="647"/>
      <c r="D350" s="604"/>
      <c r="E350" s="254" t="s">
        <v>114</v>
      </c>
      <c r="F350" s="137">
        <v>29</v>
      </c>
      <c r="G350" s="146">
        <v>14</v>
      </c>
      <c r="H350" s="146">
        <v>1452270</v>
      </c>
      <c r="I350" s="147">
        <f t="shared" si="362"/>
        <v>0.24561403508771928</v>
      </c>
      <c r="J350" s="147">
        <f t="shared" si="337"/>
        <v>0.48275862068965519</v>
      </c>
      <c r="K350" s="173">
        <f t="shared" si="338"/>
        <v>103733.57142857143</v>
      </c>
      <c r="L350" s="604"/>
      <c r="M350" s="254" t="s">
        <v>114</v>
      </c>
      <c r="N350" s="137">
        <v>122</v>
      </c>
      <c r="O350" s="146">
        <v>69</v>
      </c>
      <c r="P350" s="146">
        <v>6995800</v>
      </c>
      <c r="Q350" s="147">
        <f t="shared" si="363"/>
        <v>0.35204081632653061</v>
      </c>
      <c r="R350" s="147">
        <f t="shared" si="339"/>
        <v>0.56557377049180324</v>
      </c>
      <c r="S350" s="141">
        <f t="shared" si="340"/>
        <v>101388.40579710146</v>
      </c>
      <c r="T350" s="604"/>
      <c r="U350" s="254" t="s">
        <v>114</v>
      </c>
      <c r="V350" s="137">
        <v>4699</v>
      </c>
      <c r="W350" s="146">
        <v>2678</v>
      </c>
      <c r="X350" s="146">
        <v>199251640</v>
      </c>
      <c r="Y350" s="147">
        <f t="shared" si="364"/>
        <v>0.33537883531621793</v>
      </c>
      <c r="Z350" s="147">
        <f t="shared" si="341"/>
        <v>0.56990849116833364</v>
      </c>
      <c r="AA350" s="146">
        <f t="shared" si="342"/>
        <v>74403.151605675885</v>
      </c>
      <c r="AB350" s="604"/>
      <c r="AC350" s="254" t="s">
        <v>114</v>
      </c>
      <c r="AD350" s="137">
        <v>4767</v>
      </c>
      <c r="AE350" s="146">
        <v>2817</v>
      </c>
      <c r="AF350" s="146">
        <v>233375440</v>
      </c>
      <c r="AG350" s="147">
        <f t="shared" si="365"/>
        <v>0.37949616058197494</v>
      </c>
      <c r="AH350" s="147">
        <f t="shared" si="343"/>
        <v>0.59093769666456886</v>
      </c>
      <c r="AI350" s="141">
        <f t="shared" si="344"/>
        <v>82845.381611643592</v>
      </c>
      <c r="AJ350" s="604"/>
      <c r="AK350" s="254" t="s">
        <v>114</v>
      </c>
      <c r="AL350" s="137">
        <v>3138</v>
      </c>
      <c r="AM350" s="146">
        <v>1697</v>
      </c>
      <c r="AN350" s="146">
        <v>144309410</v>
      </c>
      <c r="AO350" s="147">
        <f t="shared" si="366"/>
        <v>0.35332084114095358</v>
      </c>
      <c r="AP350" s="147">
        <f t="shared" si="345"/>
        <v>0.54079031230082852</v>
      </c>
      <c r="AQ350" s="141">
        <f t="shared" si="346"/>
        <v>85037.955215085443</v>
      </c>
      <c r="AR350" s="604"/>
      <c r="AS350" s="254" t="s">
        <v>114</v>
      </c>
      <c r="AT350" s="137">
        <v>1376</v>
      </c>
      <c r="AU350" s="146">
        <v>670</v>
      </c>
      <c r="AV350" s="146">
        <v>63773480</v>
      </c>
      <c r="AW350" s="147">
        <f t="shared" si="367"/>
        <v>0.30748049564020191</v>
      </c>
      <c r="AX350" s="147">
        <f t="shared" si="347"/>
        <v>0.48691860465116277</v>
      </c>
      <c r="AY350" s="146">
        <f t="shared" si="348"/>
        <v>95184.298507462692</v>
      </c>
      <c r="AZ350" s="604"/>
      <c r="BA350" s="254" t="s">
        <v>114</v>
      </c>
      <c r="BB350" s="137">
        <v>439</v>
      </c>
      <c r="BC350" s="146">
        <v>212</v>
      </c>
      <c r="BD350" s="146">
        <v>21160210</v>
      </c>
      <c r="BE350" s="147">
        <f t="shared" si="368"/>
        <v>0.26140567200986436</v>
      </c>
      <c r="BF350" s="147">
        <f t="shared" si="349"/>
        <v>0.48291571753986334</v>
      </c>
      <c r="BG350" s="173">
        <f t="shared" si="350"/>
        <v>99812.311320754714</v>
      </c>
      <c r="BH350" s="604"/>
      <c r="BI350" s="254" t="s">
        <v>114</v>
      </c>
      <c r="BJ350" s="137">
        <f t="shared" si="351"/>
        <v>14570</v>
      </c>
      <c r="BK350" s="146">
        <f t="shared" si="334"/>
        <v>8157</v>
      </c>
      <c r="BL350" s="146">
        <f t="shared" si="335"/>
        <v>670318250</v>
      </c>
      <c r="BM350" s="147">
        <f t="shared" si="369"/>
        <v>0.34778715784088005</v>
      </c>
      <c r="BN350" s="147">
        <f t="shared" si="352"/>
        <v>0.55984900480439259</v>
      </c>
      <c r="BO350" s="146">
        <f t="shared" si="353"/>
        <v>82177.056515875942</v>
      </c>
      <c r="BP350" s="204"/>
    </row>
    <row r="351" spans="2:68" s="82" customFormat="1">
      <c r="B351" s="614"/>
      <c r="C351" s="647"/>
      <c r="D351" s="604"/>
      <c r="E351" s="254" t="s">
        <v>123</v>
      </c>
      <c r="F351" s="137">
        <v>12</v>
      </c>
      <c r="G351" s="146">
        <v>8</v>
      </c>
      <c r="H351" s="146">
        <v>894850</v>
      </c>
      <c r="I351" s="147">
        <f t="shared" si="362"/>
        <v>0.14035087719298245</v>
      </c>
      <c r="J351" s="147">
        <f t="shared" si="337"/>
        <v>0.66666666666666663</v>
      </c>
      <c r="K351" s="173">
        <f t="shared" si="338"/>
        <v>111856.25</v>
      </c>
      <c r="L351" s="604"/>
      <c r="M351" s="254" t="s">
        <v>123</v>
      </c>
      <c r="N351" s="137">
        <v>52</v>
      </c>
      <c r="O351" s="146">
        <v>29</v>
      </c>
      <c r="P351" s="146">
        <v>3101550</v>
      </c>
      <c r="Q351" s="147">
        <f t="shared" si="363"/>
        <v>0.14795918367346939</v>
      </c>
      <c r="R351" s="147">
        <f t="shared" si="339"/>
        <v>0.55769230769230771</v>
      </c>
      <c r="S351" s="141">
        <f t="shared" si="340"/>
        <v>106950</v>
      </c>
      <c r="T351" s="604"/>
      <c r="U351" s="254" t="s">
        <v>123</v>
      </c>
      <c r="V351" s="137">
        <v>1586</v>
      </c>
      <c r="W351" s="146">
        <v>937</v>
      </c>
      <c r="X351" s="146">
        <v>71990900</v>
      </c>
      <c r="Y351" s="147">
        <f t="shared" si="364"/>
        <v>0.11734502191609267</v>
      </c>
      <c r="Z351" s="147">
        <f t="shared" si="341"/>
        <v>0.59079445145018916</v>
      </c>
      <c r="AA351" s="146">
        <f t="shared" si="342"/>
        <v>76831.270010672364</v>
      </c>
      <c r="AB351" s="604"/>
      <c r="AC351" s="254" t="s">
        <v>123</v>
      </c>
      <c r="AD351" s="137">
        <v>1679</v>
      </c>
      <c r="AE351" s="146">
        <v>993</v>
      </c>
      <c r="AF351" s="146">
        <v>81656560</v>
      </c>
      <c r="AG351" s="147">
        <f t="shared" si="365"/>
        <v>0.13377340697831067</v>
      </c>
      <c r="AH351" s="147">
        <f t="shared" si="343"/>
        <v>0.59142346634901732</v>
      </c>
      <c r="AI351" s="141">
        <f t="shared" si="344"/>
        <v>82232.185297079559</v>
      </c>
      <c r="AJ351" s="604"/>
      <c r="AK351" s="254" t="s">
        <v>123</v>
      </c>
      <c r="AL351" s="137">
        <v>1163</v>
      </c>
      <c r="AM351" s="146">
        <v>640</v>
      </c>
      <c r="AN351" s="146">
        <v>52577920</v>
      </c>
      <c r="AO351" s="147">
        <f t="shared" si="366"/>
        <v>0.13325005205080159</v>
      </c>
      <c r="AP351" s="147">
        <f t="shared" si="345"/>
        <v>0.55030094582975064</v>
      </c>
      <c r="AQ351" s="141">
        <f t="shared" si="346"/>
        <v>82153</v>
      </c>
      <c r="AR351" s="604"/>
      <c r="AS351" s="254" t="s">
        <v>123</v>
      </c>
      <c r="AT351" s="137">
        <v>547</v>
      </c>
      <c r="AU351" s="146">
        <v>291</v>
      </c>
      <c r="AV351" s="146">
        <v>25695650</v>
      </c>
      <c r="AW351" s="147">
        <f t="shared" si="367"/>
        <v>0.13354749885268472</v>
      </c>
      <c r="AX351" s="147">
        <f t="shared" si="347"/>
        <v>0.53199268738574035</v>
      </c>
      <c r="AY351" s="146">
        <f t="shared" si="348"/>
        <v>88301.202749140895</v>
      </c>
      <c r="AZ351" s="604"/>
      <c r="BA351" s="254" t="s">
        <v>123</v>
      </c>
      <c r="BB351" s="137">
        <v>171</v>
      </c>
      <c r="BC351" s="146">
        <v>85</v>
      </c>
      <c r="BD351" s="146">
        <v>7336770</v>
      </c>
      <c r="BE351" s="147">
        <f t="shared" si="368"/>
        <v>0.10480887792848335</v>
      </c>
      <c r="BF351" s="147">
        <f t="shared" si="349"/>
        <v>0.49707602339181284</v>
      </c>
      <c r="BG351" s="173">
        <f t="shared" si="350"/>
        <v>86314.941176470587</v>
      </c>
      <c r="BH351" s="604"/>
      <c r="BI351" s="254" t="s">
        <v>123</v>
      </c>
      <c r="BJ351" s="137">
        <f t="shared" si="351"/>
        <v>5210</v>
      </c>
      <c r="BK351" s="146">
        <f t="shared" si="334"/>
        <v>2983</v>
      </c>
      <c r="BL351" s="146">
        <f t="shared" si="335"/>
        <v>243254200</v>
      </c>
      <c r="BM351" s="147">
        <f t="shared" si="369"/>
        <v>0.1271851283363179</v>
      </c>
      <c r="BN351" s="147">
        <f t="shared" si="352"/>
        <v>0.57255278310940494</v>
      </c>
      <c r="BO351" s="146">
        <f t="shared" si="353"/>
        <v>81546.832048273543</v>
      </c>
      <c r="BP351" s="204"/>
    </row>
    <row r="352" spans="2:68" s="82" customFormat="1">
      <c r="B352" s="614"/>
      <c r="C352" s="647"/>
      <c r="D352" s="604"/>
      <c r="E352" s="254" t="s">
        <v>137</v>
      </c>
      <c r="F352" s="137">
        <v>11</v>
      </c>
      <c r="G352" s="146">
        <v>7</v>
      </c>
      <c r="H352" s="146">
        <v>853520</v>
      </c>
      <c r="I352" s="147">
        <f t="shared" si="362"/>
        <v>0.12280701754385964</v>
      </c>
      <c r="J352" s="147">
        <f t="shared" si="337"/>
        <v>0.63636363636363635</v>
      </c>
      <c r="K352" s="173">
        <f t="shared" si="338"/>
        <v>121931.42857142857</v>
      </c>
      <c r="L352" s="604"/>
      <c r="M352" s="254" t="s">
        <v>137</v>
      </c>
      <c r="N352" s="137">
        <v>59</v>
      </c>
      <c r="O352" s="146">
        <v>37</v>
      </c>
      <c r="P352" s="146">
        <v>3506670</v>
      </c>
      <c r="Q352" s="147">
        <f t="shared" si="363"/>
        <v>0.18877551020408162</v>
      </c>
      <c r="R352" s="147">
        <f t="shared" si="339"/>
        <v>0.6271186440677966</v>
      </c>
      <c r="S352" s="141">
        <f t="shared" si="340"/>
        <v>94774.864864864867</v>
      </c>
      <c r="T352" s="604"/>
      <c r="U352" s="254" t="s">
        <v>137</v>
      </c>
      <c r="V352" s="137">
        <v>1700</v>
      </c>
      <c r="W352" s="146">
        <v>1054</v>
      </c>
      <c r="X352" s="146">
        <v>85801210</v>
      </c>
      <c r="Y352" s="147">
        <f t="shared" si="364"/>
        <v>0.13199749530369442</v>
      </c>
      <c r="Z352" s="147">
        <f t="shared" si="341"/>
        <v>0.62</v>
      </c>
      <c r="AA352" s="146">
        <f t="shared" si="342"/>
        <v>81405.322580645166</v>
      </c>
      <c r="AB352" s="604"/>
      <c r="AC352" s="254" t="s">
        <v>137</v>
      </c>
      <c r="AD352" s="137">
        <v>1913</v>
      </c>
      <c r="AE352" s="146">
        <v>1182</v>
      </c>
      <c r="AF352" s="146">
        <v>101046750</v>
      </c>
      <c r="AG352" s="147">
        <f t="shared" si="365"/>
        <v>0.15923481072342718</v>
      </c>
      <c r="AH352" s="147">
        <f t="shared" si="343"/>
        <v>0.61787767903815993</v>
      </c>
      <c r="AI352" s="141">
        <f t="shared" si="344"/>
        <v>85487.944162436543</v>
      </c>
      <c r="AJ352" s="604"/>
      <c r="AK352" s="254" t="s">
        <v>137</v>
      </c>
      <c r="AL352" s="137">
        <v>1354</v>
      </c>
      <c r="AM352" s="146">
        <v>745</v>
      </c>
      <c r="AN352" s="146">
        <v>64677730</v>
      </c>
      <c r="AO352" s="147">
        <f t="shared" si="366"/>
        <v>0.15511138871538621</v>
      </c>
      <c r="AP352" s="147">
        <f t="shared" si="345"/>
        <v>0.55022156573116687</v>
      </c>
      <c r="AQ352" s="141">
        <f t="shared" si="346"/>
        <v>86815.744966442959</v>
      </c>
      <c r="AR352" s="604"/>
      <c r="AS352" s="254" t="s">
        <v>137</v>
      </c>
      <c r="AT352" s="137">
        <v>604</v>
      </c>
      <c r="AU352" s="146">
        <v>294</v>
      </c>
      <c r="AV352" s="146">
        <v>27508100</v>
      </c>
      <c r="AW352" s="147">
        <f t="shared" si="367"/>
        <v>0.13492427719137218</v>
      </c>
      <c r="AX352" s="147">
        <f t="shared" si="347"/>
        <v>0.48675496688741721</v>
      </c>
      <c r="AY352" s="146">
        <f t="shared" si="348"/>
        <v>93564.965986394556</v>
      </c>
      <c r="AZ352" s="604"/>
      <c r="BA352" s="254" t="s">
        <v>137</v>
      </c>
      <c r="BB352" s="137">
        <v>189</v>
      </c>
      <c r="BC352" s="146">
        <v>102</v>
      </c>
      <c r="BD352" s="146">
        <v>9814670</v>
      </c>
      <c r="BE352" s="147">
        <f t="shared" si="368"/>
        <v>0.12577065351418001</v>
      </c>
      <c r="BF352" s="147">
        <f t="shared" si="349"/>
        <v>0.53968253968253965</v>
      </c>
      <c r="BG352" s="173">
        <f t="shared" si="350"/>
        <v>96222.254901960783</v>
      </c>
      <c r="BH352" s="604"/>
      <c r="BI352" s="254" t="s">
        <v>137</v>
      </c>
      <c r="BJ352" s="137">
        <f t="shared" si="351"/>
        <v>5830</v>
      </c>
      <c r="BK352" s="146">
        <f t="shared" si="334"/>
        <v>3421</v>
      </c>
      <c r="BL352" s="146">
        <f t="shared" si="335"/>
        <v>293208650</v>
      </c>
      <c r="BM352" s="147">
        <f t="shared" si="369"/>
        <v>0.14585998123987379</v>
      </c>
      <c r="BN352" s="147">
        <f t="shared" si="352"/>
        <v>0.58679245283018866</v>
      </c>
      <c r="BO352" s="146">
        <f t="shared" si="353"/>
        <v>85708.46243788366</v>
      </c>
      <c r="BP352" s="204"/>
    </row>
    <row r="353" spans="2:68" s="82" customFormat="1">
      <c r="B353" s="614"/>
      <c r="C353" s="647"/>
      <c r="D353" s="604"/>
      <c r="E353" s="254" t="s">
        <v>138</v>
      </c>
      <c r="F353" s="137">
        <v>5</v>
      </c>
      <c r="G353" s="146">
        <v>3</v>
      </c>
      <c r="H353" s="146">
        <v>628440</v>
      </c>
      <c r="I353" s="147">
        <f t="shared" si="362"/>
        <v>5.2631578947368418E-2</v>
      </c>
      <c r="J353" s="147">
        <f t="shared" si="337"/>
        <v>0.6</v>
      </c>
      <c r="K353" s="173">
        <f t="shared" si="338"/>
        <v>209480</v>
      </c>
      <c r="L353" s="604"/>
      <c r="M353" s="254" t="s">
        <v>138</v>
      </c>
      <c r="N353" s="137">
        <v>33</v>
      </c>
      <c r="O353" s="146">
        <v>17</v>
      </c>
      <c r="P353" s="146">
        <v>1533980</v>
      </c>
      <c r="Q353" s="147">
        <f t="shared" si="363"/>
        <v>8.673469387755102E-2</v>
      </c>
      <c r="R353" s="147">
        <f t="shared" si="339"/>
        <v>0.51515151515151514</v>
      </c>
      <c r="S353" s="141">
        <f t="shared" si="340"/>
        <v>90234.117647058825</v>
      </c>
      <c r="T353" s="604"/>
      <c r="U353" s="254" t="s">
        <v>138</v>
      </c>
      <c r="V353" s="137">
        <v>673</v>
      </c>
      <c r="W353" s="146">
        <v>441</v>
      </c>
      <c r="X353" s="146">
        <v>33009970</v>
      </c>
      <c r="Y353" s="147">
        <f t="shared" si="364"/>
        <v>5.5228553537883529E-2</v>
      </c>
      <c r="Z353" s="147">
        <f t="shared" si="341"/>
        <v>0.65527488855869243</v>
      </c>
      <c r="AA353" s="146">
        <f t="shared" si="342"/>
        <v>74852.539682539689</v>
      </c>
      <c r="AB353" s="604"/>
      <c r="AC353" s="254" t="s">
        <v>138</v>
      </c>
      <c r="AD353" s="137">
        <v>691</v>
      </c>
      <c r="AE353" s="146">
        <v>413</v>
      </c>
      <c r="AF353" s="146">
        <v>31546460</v>
      </c>
      <c r="AG353" s="147">
        <f t="shared" si="365"/>
        <v>5.5637882257847229E-2</v>
      </c>
      <c r="AH353" s="147">
        <f t="shared" si="343"/>
        <v>0.59768451519536903</v>
      </c>
      <c r="AI353" s="141">
        <f t="shared" si="344"/>
        <v>76383.6803874092</v>
      </c>
      <c r="AJ353" s="604"/>
      <c r="AK353" s="254" t="s">
        <v>138</v>
      </c>
      <c r="AL353" s="137">
        <v>407</v>
      </c>
      <c r="AM353" s="146">
        <v>234</v>
      </c>
      <c r="AN353" s="146">
        <v>18499640</v>
      </c>
      <c r="AO353" s="147">
        <f t="shared" si="366"/>
        <v>4.8719550281074331E-2</v>
      </c>
      <c r="AP353" s="147">
        <f t="shared" si="345"/>
        <v>0.57493857493857492</v>
      </c>
      <c r="AQ353" s="141">
        <f t="shared" si="346"/>
        <v>79058.290598290594</v>
      </c>
      <c r="AR353" s="604"/>
      <c r="AS353" s="254" t="s">
        <v>138</v>
      </c>
      <c r="AT353" s="137">
        <v>140</v>
      </c>
      <c r="AU353" s="146">
        <v>72</v>
      </c>
      <c r="AV353" s="146">
        <v>5136480</v>
      </c>
      <c r="AW353" s="147">
        <f t="shared" si="367"/>
        <v>3.3042680128499313E-2</v>
      </c>
      <c r="AX353" s="147">
        <f t="shared" si="347"/>
        <v>0.51428571428571423</v>
      </c>
      <c r="AY353" s="146">
        <f t="shared" si="348"/>
        <v>71340</v>
      </c>
      <c r="AZ353" s="604"/>
      <c r="BA353" s="254" t="s">
        <v>138</v>
      </c>
      <c r="BB353" s="137">
        <v>42</v>
      </c>
      <c r="BC353" s="146">
        <v>22</v>
      </c>
      <c r="BD353" s="146">
        <v>1510540</v>
      </c>
      <c r="BE353" s="147">
        <f t="shared" si="368"/>
        <v>2.7127003699136867E-2</v>
      </c>
      <c r="BF353" s="147">
        <f t="shared" si="349"/>
        <v>0.52380952380952384</v>
      </c>
      <c r="BG353" s="173">
        <f t="shared" si="350"/>
        <v>68660.909090909088</v>
      </c>
      <c r="BH353" s="604"/>
      <c r="BI353" s="254" t="s">
        <v>138</v>
      </c>
      <c r="BJ353" s="137">
        <f t="shared" si="351"/>
        <v>1991</v>
      </c>
      <c r="BK353" s="146">
        <f t="shared" si="334"/>
        <v>1202</v>
      </c>
      <c r="BL353" s="146">
        <f t="shared" si="335"/>
        <v>91865510</v>
      </c>
      <c r="BM353" s="147">
        <f t="shared" si="369"/>
        <v>5.1249253858616867E-2</v>
      </c>
      <c r="BN353" s="147">
        <f t="shared" si="352"/>
        <v>0.60371672526368658</v>
      </c>
      <c r="BO353" s="146">
        <f t="shared" si="353"/>
        <v>76427.212978369382</v>
      </c>
      <c r="BP353" s="204"/>
    </row>
    <row r="354" spans="2:68" s="82" customFormat="1">
      <c r="B354" s="614"/>
      <c r="C354" s="647"/>
      <c r="D354" s="604"/>
      <c r="E354" s="254" t="s">
        <v>139</v>
      </c>
      <c r="F354" s="137">
        <v>6</v>
      </c>
      <c r="G354" s="146">
        <v>5</v>
      </c>
      <c r="H354" s="146">
        <v>631000</v>
      </c>
      <c r="I354" s="147">
        <f t="shared" si="362"/>
        <v>8.771929824561403E-2</v>
      </c>
      <c r="J354" s="147">
        <f t="shared" si="337"/>
        <v>0.83333333333333337</v>
      </c>
      <c r="K354" s="173">
        <f t="shared" si="338"/>
        <v>126200</v>
      </c>
      <c r="L354" s="604"/>
      <c r="M354" s="254" t="s">
        <v>139</v>
      </c>
      <c r="N354" s="137">
        <v>50</v>
      </c>
      <c r="O354" s="146">
        <v>26</v>
      </c>
      <c r="P354" s="146">
        <v>3083660</v>
      </c>
      <c r="Q354" s="147">
        <f t="shared" si="363"/>
        <v>0.1326530612244898</v>
      </c>
      <c r="R354" s="147">
        <f t="shared" si="339"/>
        <v>0.52</v>
      </c>
      <c r="S354" s="141">
        <f t="shared" si="340"/>
        <v>118602.30769230769</v>
      </c>
      <c r="T354" s="604"/>
      <c r="U354" s="254" t="s">
        <v>139</v>
      </c>
      <c r="V354" s="137">
        <v>541</v>
      </c>
      <c r="W354" s="146">
        <v>298</v>
      </c>
      <c r="X354" s="146">
        <v>22718240</v>
      </c>
      <c r="Y354" s="147">
        <f t="shared" si="364"/>
        <v>3.7319974953036947E-2</v>
      </c>
      <c r="Z354" s="147">
        <f t="shared" si="341"/>
        <v>0.5508317929759704</v>
      </c>
      <c r="AA354" s="146">
        <f t="shared" si="342"/>
        <v>76235.70469798657</v>
      </c>
      <c r="AB354" s="604"/>
      <c r="AC354" s="254" t="s">
        <v>139</v>
      </c>
      <c r="AD354" s="137">
        <v>725</v>
      </c>
      <c r="AE354" s="146">
        <v>384</v>
      </c>
      <c r="AF354" s="146">
        <v>31806640</v>
      </c>
      <c r="AG354" s="147">
        <f t="shared" si="365"/>
        <v>5.1731106021824062E-2</v>
      </c>
      <c r="AH354" s="147">
        <f t="shared" si="343"/>
        <v>0.52965517241379312</v>
      </c>
      <c r="AI354" s="141">
        <f t="shared" si="344"/>
        <v>82829.791666666672</v>
      </c>
      <c r="AJ354" s="604"/>
      <c r="AK354" s="254" t="s">
        <v>139</v>
      </c>
      <c r="AL354" s="137">
        <v>535</v>
      </c>
      <c r="AM354" s="146">
        <v>281</v>
      </c>
      <c r="AN354" s="146">
        <v>22840710</v>
      </c>
      <c r="AO354" s="147">
        <f t="shared" si="366"/>
        <v>5.8505100978555068E-2</v>
      </c>
      <c r="AP354" s="147">
        <f t="shared" si="345"/>
        <v>0.52523364485981305</v>
      </c>
      <c r="AQ354" s="141">
        <f t="shared" si="346"/>
        <v>81283.665480427051</v>
      </c>
      <c r="AR354" s="604"/>
      <c r="AS354" s="254" t="s">
        <v>139</v>
      </c>
      <c r="AT354" s="137">
        <v>292</v>
      </c>
      <c r="AU354" s="146">
        <v>127</v>
      </c>
      <c r="AV354" s="146">
        <v>13337320</v>
      </c>
      <c r="AW354" s="147">
        <f t="shared" si="367"/>
        <v>5.8283616337769621E-2</v>
      </c>
      <c r="AX354" s="147">
        <f t="shared" si="347"/>
        <v>0.43493150684931509</v>
      </c>
      <c r="AY354" s="146">
        <f t="shared" si="348"/>
        <v>105018.26771653544</v>
      </c>
      <c r="AZ354" s="604"/>
      <c r="BA354" s="254" t="s">
        <v>139</v>
      </c>
      <c r="BB354" s="137">
        <v>119</v>
      </c>
      <c r="BC354" s="146">
        <v>56</v>
      </c>
      <c r="BD354" s="146">
        <v>5909570</v>
      </c>
      <c r="BE354" s="147">
        <f t="shared" si="368"/>
        <v>6.9050554870530204E-2</v>
      </c>
      <c r="BF354" s="147">
        <f t="shared" si="349"/>
        <v>0.47058823529411764</v>
      </c>
      <c r="BG354" s="173">
        <f t="shared" si="350"/>
        <v>105528.03571428571</v>
      </c>
      <c r="BH354" s="604"/>
      <c r="BI354" s="254" t="s">
        <v>139</v>
      </c>
      <c r="BJ354" s="137">
        <f t="shared" si="351"/>
        <v>2268</v>
      </c>
      <c r="BK354" s="146">
        <f t="shared" si="334"/>
        <v>1177</v>
      </c>
      <c r="BL354" s="146">
        <f t="shared" si="335"/>
        <v>100327140</v>
      </c>
      <c r="BM354" s="147">
        <f t="shared" si="369"/>
        <v>5.0183337596998383E-2</v>
      </c>
      <c r="BN354" s="147">
        <f t="shared" si="352"/>
        <v>0.51895943562610225</v>
      </c>
      <c r="BO354" s="146">
        <f t="shared" si="353"/>
        <v>85239.711129991498</v>
      </c>
      <c r="BP354" s="204"/>
    </row>
    <row r="355" spans="2:68" s="82" customFormat="1">
      <c r="B355" s="614"/>
      <c r="C355" s="647"/>
      <c r="D355" s="604"/>
      <c r="E355" s="254" t="s">
        <v>140</v>
      </c>
      <c r="F355" s="137">
        <v>13</v>
      </c>
      <c r="G355" s="146">
        <v>9</v>
      </c>
      <c r="H355" s="146">
        <v>507460</v>
      </c>
      <c r="I355" s="147">
        <f t="shared" si="362"/>
        <v>0.15789473684210525</v>
      </c>
      <c r="J355" s="147">
        <f t="shared" si="337"/>
        <v>0.69230769230769229</v>
      </c>
      <c r="K355" s="173">
        <f t="shared" si="338"/>
        <v>56384.444444444445</v>
      </c>
      <c r="L355" s="604"/>
      <c r="M355" s="254" t="s">
        <v>140</v>
      </c>
      <c r="N355" s="137">
        <v>12</v>
      </c>
      <c r="O355" s="146">
        <v>7</v>
      </c>
      <c r="P355" s="146">
        <v>1197370</v>
      </c>
      <c r="Q355" s="147">
        <f t="shared" si="363"/>
        <v>3.5714285714285712E-2</v>
      </c>
      <c r="R355" s="147">
        <f t="shared" si="339"/>
        <v>0.58333333333333337</v>
      </c>
      <c r="S355" s="141">
        <f t="shared" si="340"/>
        <v>171052.85714285713</v>
      </c>
      <c r="T355" s="604"/>
      <c r="U355" s="254" t="s">
        <v>140</v>
      </c>
      <c r="V355" s="137">
        <v>393</v>
      </c>
      <c r="W355" s="146">
        <v>251</v>
      </c>
      <c r="X355" s="146">
        <v>22664700</v>
      </c>
      <c r="Y355" s="147">
        <f t="shared" si="364"/>
        <v>3.1433938634940511E-2</v>
      </c>
      <c r="Z355" s="147">
        <f t="shared" si="341"/>
        <v>0.638676844783715</v>
      </c>
      <c r="AA355" s="146">
        <f t="shared" si="342"/>
        <v>90297.609561752994</v>
      </c>
      <c r="AB355" s="604"/>
      <c r="AC355" s="254" t="s">
        <v>140</v>
      </c>
      <c r="AD355" s="137">
        <v>483</v>
      </c>
      <c r="AE355" s="146">
        <v>294</v>
      </c>
      <c r="AF355" s="146">
        <v>24083810</v>
      </c>
      <c r="AG355" s="147">
        <f t="shared" si="365"/>
        <v>3.9606628047959044E-2</v>
      </c>
      <c r="AH355" s="147">
        <f t="shared" si="343"/>
        <v>0.60869565217391308</v>
      </c>
      <c r="AI355" s="141">
        <f t="shared" si="344"/>
        <v>81917.72108843537</v>
      </c>
      <c r="AJ355" s="604"/>
      <c r="AK355" s="254" t="s">
        <v>140</v>
      </c>
      <c r="AL355" s="137">
        <v>351</v>
      </c>
      <c r="AM355" s="146">
        <v>188</v>
      </c>
      <c r="AN355" s="146">
        <v>15586030</v>
      </c>
      <c r="AO355" s="147">
        <f t="shared" si="366"/>
        <v>3.9142202789922968E-2</v>
      </c>
      <c r="AP355" s="147">
        <f t="shared" si="345"/>
        <v>0.53561253561253563</v>
      </c>
      <c r="AQ355" s="141">
        <f t="shared" si="346"/>
        <v>82904.414893617024</v>
      </c>
      <c r="AR355" s="604"/>
      <c r="AS355" s="254" t="s">
        <v>140</v>
      </c>
      <c r="AT355" s="137">
        <v>168</v>
      </c>
      <c r="AU355" s="146">
        <v>108</v>
      </c>
      <c r="AV355" s="146">
        <v>10992940</v>
      </c>
      <c r="AW355" s="147">
        <f t="shared" si="367"/>
        <v>4.956402019274897E-2</v>
      </c>
      <c r="AX355" s="147">
        <f t="shared" si="347"/>
        <v>0.6428571428571429</v>
      </c>
      <c r="AY355" s="146">
        <f t="shared" si="348"/>
        <v>101786.48148148147</v>
      </c>
      <c r="AZ355" s="604"/>
      <c r="BA355" s="254" t="s">
        <v>140</v>
      </c>
      <c r="BB355" s="137">
        <v>53</v>
      </c>
      <c r="BC355" s="146">
        <v>31</v>
      </c>
      <c r="BD355" s="146">
        <v>2976000</v>
      </c>
      <c r="BE355" s="147">
        <f t="shared" si="368"/>
        <v>3.8224414303329221E-2</v>
      </c>
      <c r="BF355" s="147">
        <f t="shared" si="349"/>
        <v>0.58490566037735847</v>
      </c>
      <c r="BG355" s="173">
        <f t="shared" si="350"/>
        <v>96000</v>
      </c>
      <c r="BH355" s="604"/>
      <c r="BI355" s="254" t="s">
        <v>140</v>
      </c>
      <c r="BJ355" s="137">
        <f t="shared" si="351"/>
        <v>1473</v>
      </c>
      <c r="BK355" s="146">
        <f t="shared" si="334"/>
        <v>888</v>
      </c>
      <c r="BL355" s="146">
        <f t="shared" si="335"/>
        <v>78008310</v>
      </c>
      <c r="BM355" s="147">
        <f t="shared" si="369"/>
        <v>3.7861345612688668E-2</v>
      </c>
      <c r="BN355" s="147">
        <f t="shared" si="352"/>
        <v>0.60285132382892059</v>
      </c>
      <c r="BO355" s="146">
        <f t="shared" si="353"/>
        <v>87847.195945945947</v>
      </c>
      <c r="BP355" s="204"/>
    </row>
    <row r="356" spans="2:68" s="82" customFormat="1">
      <c r="B356" s="614"/>
      <c r="C356" s="647"/>
      <c r="D356" s="604"/>
      <c r="E356" s="254" t="s">
        <v>141</v>
      </c>
      <c r="F356" s="137">
        <v>23</v>
      </c>
      <c r="G356" s="146">
        <v>15</v>
      </c>
      <c r="H356" s="146">
        <v>1092060</v>
      </c>
      <c r="I356" s="147">
        <f t="shared" si="362"/>
        <v>0.26315789473684209</v>
      </c>
      <c r="J356" s="147">
        <f t="shared" si="337"/>
        <v>0.65217391304347827</v>
      </c>
      <c r="K356" s="173">
        <f t="shared" si="338"/>
        <v>72804</v>
      </c>
      <c r="L356" s="604"/>
      <c r="M356" s="254" t="s">
        <v>141</v>
      </c>
      <c r="N356" s="137">
        <v>86</v>
      </c>
      <c r="O356" s="146">
        <v>46</v>
      </c>
      <c r="P356" s="146">
        <v>4574670</v>
      </c>
      <c r="Q356" s="147">
        <f t="shared" si="363"/>
        <v>0.23469387755102042</v>
      </c>
      <c r="R356" s="147">
        <f t="shared" si="339"/>
        <v>0.53488372093023251</v>
      </c>
      <c r="S356" s="141">
        <f t="shared" si="340"/>
        <v>99449.34782608696</v>
      </c>
      <c r="T356" s="604"/>
      <c r="U356" s="254" t="s">
        <v>141</v>
      </c>
      <c r="V356" s="137">
        <v>2973</v>
      </c>
      <c r="W356" s="146">
        <v>1927</v>
      </c>
      <c r="X356" s="146">
        <v>140503680</v>
      </c>
      <c r="Y356" s="147">
        <f t="shared" si="364"/>
        <v>0.24132748904195367</v>
      </c>
      <c r="Z356" s="147">
        <f t="shared" si="341"/>
        <v>0.64816683484695592</v>
      </c>
      <c r="AA356" s="146">
        <f t="shared" si="342"/>
        <v>72913.170731707316</v>
      </c>
      <c r="AB356" s="604"/>
      <c r="AC356" s="254" t="s">
        <v>141</v>
      </c>
      <c r="AD356" s="137">
        <v>3021</v>
      </c>
      <c r="AE356" s="146">
        <v>1877</v>
      </c>
      <c r="AF356" s="146">
        <v>152178090</v>
      </c>
      <c r="AG356" s="147">
        <f t="shared" si="365"/>
        <v>0.25286272396605147</v>
      </c>
      <c r="AH356" s="147">
        <f t="shared" si="343"/>
        <v>0.62131744455478322</v>
      </c>
      <c r="AI356" s="141">
        <f t="shared" si="344"/>
        <v>81075.167820990944</v>
      </c>
      <c r="AJ356" s="604"/>
      <c r="AK356" s="254" t="s">
        <v>141</v>
      </c>
      <c r="AL356" s="137">
        <v>1825</v>
      </c>
      <c r="AM356" s="146">
        <v>1060</v>
      </c>
      <c r="AN356" s="146">
        <v>88477540</v>
      </c>
      <c r="AO356" s="147">
        <f t="shared" si="366"/>
        <v>0.22069539870914012</v>
      </c>
      <c r="AP356" s="147">
        <f t="shared" si="345"/>
        <v>0.58082191780821912</v>
      </c>
      <c r="AQ356" s="141">
        <f t="shared" si="346"/>
        <v>83469.377358490572</v>
      </c>
      <c r="AR356" s="604"/>
      <c r="AS356" s="254" t="s">
        <v>141</v>
      </c>
      <c r="AT356" s="137">
        <v>629</v>
      </c>
      <c r="AU356" s="146">
        <v>309</v>
      </c>
      <c r="AV356" s="146">
        <v>28093790</v>
      </c>
      <c r="AW356" s="147">
        <f t="shared" si="367"/>
        <v>0.14180816888480954</v>
      </c>
      <c r="AX356" s="147">
        <f t="shared" si="347"/>
        <v>0.49125596184419712</v>
      </c>
      <c r="AY356" s="146">
        <f t="shared" si="348"/>
        <v>90918.414239482197</v>
      </c>
      <c r="AZ356" s="604"/>
      <c r="BA356" s="254" t="s">
        <v>141</v>
      </c>
      <c r="BB356" s="137">
        <v>168</v>
      </c>
      <c r="BC356" s="146">
        <v>87</v>
      </c>
      <c r="BD356" s="146">
        <v>9207240</v>
      </c>
      <c r="BE356" s="147">
        <f t="shared" si="368"/>
        <v>0.10727496917385944</v>
      </c>
      <c r="BF356" s="147">
        <f t="shared" si="349"/>
        <v>0.5178571428571429</v>
      </c>
      <c r="BG356" s="173">
        <f t="shared" si="350"/>
        <v>105830.3448275862</v>
      </c>
      <c r="BH356" s="604"/>
      <c r="BI356" s="254" t="s">
        <v>141</v>
      </c>
      <c r="BJ356" s="137">
        <f t="shared" si="351"/>
        <v>8725</v>
      </c>
      <c r="BK356" s="146">
        <f t="shared" si="334"/>
        <v>5321</v>
      </c>
      <c r="BL356" s="146">
        <f t="shared" si="335"/>
        <v>424127070</v>
      </c>
      <c r="BM356" s="147">
        <f t="shared" si="369"/>
        <v>0.22686961712287881</v>
      </c>
      <c r="BN356" s="147">
        <f t="shared" si="352"/>
        <v>0.60985673352435532</v>
      </c>
      <c r="BO356" s="146">
        <f t="shared" si="353"/>
        <v>79708.150723548199</v>
      </c>
      <c r="BP356" s="204"/>
    </row>
    <row r="357" spans="2:68" s="82" customFormat="1">
      <c r="B357" s="614"/>
      <c r="C357" s="647"/>
      <c r="D357" s="604"/>
      <c r="E357" s="254" t="s">
        <v>142</v>
      </c>
      <c r="F357" s="137">
        <v>4</v>
      </c>
      <c r="G357" s="146">
        <v>3</v>
      </c>
      <c r="H357" s="146">
        <v>208930</v>
      </c>
      <c r="I357" s="147">
        <f t="shared" si="362"/>
        <v>5.2631578947368418E-2</v>
      </c>
      <c r="J357" s="147">
        <f t="shared" si="337"/>
        <v>0.75</v>
      </c>
      <c r="K357" s="173">
        <f t="shared" si="338"/>
        <v>69643.333333333328</v>
      </c>
      <c r="L357" s="604"/>
      <c r="M357" s="254" t="s">
        <v>142</v>
      </c>
      <c r="N357" s="137">
        <v>25</v>
      </c>
      <c r="O357" s="146">
        <v>16</v>
      </c>
      <c r="P357" s="146">
        <v>2330820</v>
      </c>
      <c r="Q357" s="147">
        <f t="shared" si="363"/>
        <v>8.1632653061224483E-2</v>
      </c>
      <c r="R357" s="147">
        <f t="shared" si="339"/>
        <v>0.64</v>
      </c>
      <c r="S357" s="141">
        <f t="shared" si="340"/>
        <v>145676.25</v>
      </c>
      <c r="T357" s="604"/>
      <c r="U357" s="254" t="s">
        <v>142</v>
      </c>
      <c r="V357" s="137">
        <v>505</v>
      </c>
      <c r="W357" s="146">
        <v>314</v>
      </c>
      <c r="X357" s="146">
        <v>24132780</v>
      </c>
      <c r="Y357" s="147">
        <f t="shared" si="364"/>
        <v>3.9323731997495302E-2</v>
      </c>
      <c r="Z357" s="147">
        <f t="shared" si="341"/>
        <v>0.62178217821782178</v>
      </c>
      <c r="AA357" s="146">
        <f t="shared" si="342"/>
        <v>76855.987261146496</v>
      </c>
      <c r="AB357" s="604"/>
      <c r="AC357" s="254" t="s">
        <v>142</v>
      </c>
      <c r="AD357" s="137">
        <v>726</v>
      </c>
      <c r="AE357" s="146">
        <v>403</v>
      </c>
      <c r="AF357" s="146">
        <v>33605610</v>
      </c>
      <c r="AG357" s="147">
        <f t="shared" si="365"/>
        <v>5.4290718038528897E-2</v>
      </c>
      <c r="AH357" s="147">
        <f t="shared" si="343"/>
        <v>0.55509641873278237</v>
      </c>
      <c r="AI357" s="141">
        <f t="shared" si="344"/>
        <v>83388.610421836231</v>
      </c>
      <c r="AJ357" s="604"/>
      <c r="AK357" s="254" t="s">
        <v>142</v>
      </c>
      <c r="AL357" s="137">
        <v>533</v>
      </c>
      <c r="AM357" s="146">
        <v>288</v>
      </c>
      <c r="AN357" s="146">
        <v>25863330</v>
      </c>
      <c r="AO357" s="147">
        <f t="shared" si="366"/>
        <v>5.9962523422860715E-2</v>
      </c>
      <c r="AP357" s="147">
        <f t="shared" si="345"/>
        <v>0.54033771106941841</v>
      </c>
      <c r="AQ357" s="141">
        <f t="shared" si="346"/>
        <v>89803.229166666672</v>
      </c>
      <c r="AR357" s="604"/>
      <c r="AS357" s="254" t="s">
        <v>142</v>
      </c>
      <c r="AT357" s="137">
        <v>321</v>
      </c>
      <c r="AU357" s="146">
        <v>165</v>
      </c>
      <c r="AV357" s="146">
        <v>17719740</v>
      </c>
      <c r="AW357" s="147">
        <f t="shared" si="367"/>
        <v>7.5722808627810917E-2</v>
      </c>
      <c r="AX357" s="147">
        <f t="shared" si="347"/>
        <v>0.51401869158878499</v>
      </c>
      <c r="AY357" s="146">
        <f t="shared" si="348"/>
        <v>107392.36363636363</v>
      </c>
      <c r="AZ357" s="604"/>
      <c r="BA357" s="254" t="s">
        <v>142</v>
      </c>
      <c r="BB357" s="137">
        <v>142</v>
      </c>
      <c r="BC357" s="146">
        <v>79</v>
      </c>
      <c r="BD357" s="146">
        <v>6505770</v>
      </c>
      <c r="BE357" s="147">
        <f t="shared" si="368"/>
        <v>9.7410604192355116E-2</v>
      </c>
      <c r="BF357" s="147">
        <f t="shared" si="349"/>
        <v>0.55633802816901412</v>
      </c>
      <c r="BG357" s="173">
        <f t="shared" si="350"/>
        <v>82351.518987341769</v>
      </c>
      <c r="BH357" s="604"/>
      <c r="BI357" s="254" t="s">
        <v>142</v>
      </c>
      <c r="BJ357" s="137">
        <f t="shared" si="351"/>
        <v>2256</v>
      </c>
      <c r="BK357" s="146">
        <f t="shared" si="334"/>
        <v>1268</v>
      </c>
      <c r="BL357" s="146">
        <f t="shared" si="335"/>
        <v>110366980</v>
      </c>
      <c r="BM357" s="147">
        <f t="shared" si="369"/>
        <v>5.4063272789289671E-2</v>
      </c>
      <c r="BN357" s="147">
        <f t="shared" si="352"/>
        <v>0.56205673758865249</v>
      </c>
      <c r="BO357" s="146">
        <f t="shared" si="353"/>
        <v>87040.20504731861</v>
      </c>
      <c r="BP357" s="204"/>
    </row>
    <row r="358" spans="2:68" s="82" customFormat="1">
      <c r="B358" s="614"/>
      <c r="C358" s="647"/>
      <c r="D358" s="604"/>
      <c r="E358" s="255" t="s">
        <v>135</v>
      </c>
      <c r="F358" s="137">
        <v>3</v>
      </c>
      <c r="G358" s="146">
        <v>3</v>
      </c>
      <c r="H358" s="146">
        <v>318460</v>
      </c>
      <c r="I358" s="147">
        <f t="shared" si="362"/>
        <v>5.2631578947368418E-2</v>
      </c>
      <c r="J358" s="147">
        <f t="shared" si="337"/>
        <v>1</v>
      </c>
      <c r="K358" s="173">
        <f t="shared" si="338"/>
        <v>106153.33333333333</v>
      </c>
      <c r="L358" s="604"/>
      <c r="M358" s="255" t="s">
        <v>135</v>
      </c>
      <c r="N358" s="137">
        <v>20</v>
      </c>
      <c r="O358" s="146">
        <v>10</v>
      </c>
      <c r="P358" s="146">
        <v>843150</v>
      </c>
      <c r="Q358" s="147">
        <f t="shared" si="363"/>
        <v>5.1020408163265307E-2</v>
      </c>
      <c r="R358" s="147">
        <f t="shared" si="339"/>
        <v>0.5</v>
      </c>
      <c r="S358" s="141">
        <f t="shared" si="340"/>
        <v>84315</v>
      </c>
      <c r="T358" s="604"/>
      <c r="U358" s="255" t="s">
        <v>135</v>
      </c>
      <c r="V358" s="137">
        <v>732</v>
      </c>
      <c r="W358" s="146">
        <v>395</v>
      </c>
      <c r="X358" s="146">
        <v>26420470</v>
      </c>
      <c r="Y358" s="147">
        <f t="shared" si="364"/>
        <v>4.9467752035065746E-2</v>
      </c>
      <c r="Z358" s="147">
        <f t="shared" si="341"/>
        <v>0.5396174863387978</v>
      </c>
      <c r="AA358" s="146">
        <f t="shared" si="342"/>
        <v>66887.265822784815</v>
      </c>
      <c r="AB358" s="604"/>
      <c r="AC358" s="255" t="s">
        <v>135</v>
      </c>
      <c r="AD358" s="137">
        <v>510</v>
      </c>
      <c r="AE358" s="146">
        <v>272</v>
      </c>
      <c r="AF358" s="146">
        <v>22374550</v>
      </c>
      <c r="AG358" s="147">
        <f t="shared" si="365"/>
        <v>3.6642866765458706E-2</v>
      </c>
      <c r="AH358" s="147">
        <f t="shared" si="343"/>
        <v>0.53333333333333333</v>
      </c>
      <c r="AI358" s="141">
        <f t="shared" si="344"/>
        <v>82259.375</v>
      </c>
      <c r="AJ358" s="604"/>
      <c r="AK358" s="255" t="s">
        <v>135</v>
      </c>
      <c r="AL358" s="137">
        <v>279</v>
      </c>
      <c r="AM358" s="146">
        <v>135</v>
      </c>
      <c r="AN358" s="146">
        <v>12900750</v>
      </c>
      <c r="AO358" s="147">
        <f t="shared" si="366"/>
        <v>2.8107432854465958E-2</v>
      </c>
      <c r="AP358" s="147">
        <f t="shared" si="345"/>
        <v>0.4838709677419355</v>
      </c>
      <c r="AQ358" s="141">
        <f t="shared" si="346"/>
        <v>95561.111111111109</v>
      </c>
      <c r="AR358" s="604"/>
      <c r="AS358" s="255" t="s">
        <v>135</v>
      </c>
      <c r="AT358" s="137">
        <v>140</v>
      </c>
      <c r="AU358" s="146">
        <v>59</v>
      </c>
      <c r="AV358" s="146">
        <v>8612850</v>
      </c>
      <c r="AW358" s="147">
        <f t="shared" si="367"/>
        <v>2.7076640660853604E-2</v>
      </c>
      <c r="AX358" s="147">
        <f t="shared" si="347"/>
        <v>0.42142857142857143</v>
      </c>
      <c r="AY358" s="146">
        <f t="shared" si="348"/>
        <v>145980.50847457626</v>
      </c>
      <c r="AZ358" s="604"/>
      <c r="BA358" s="255" t="s">
        <v>135</v>
      </c>
      <c r="BB358" s="137">
        <v>56</v>
      </c>
      <c r="BC358" s="146">
        <v>21</v>
      </c>
      <c r="BD358" s="146">
        <v>2880630</v>
      </c>
      <c r="BE358" s="147">
        <f t="shared" si="368"/>
        <v>2.5893958076448828E-2</v>
      </c>
      <c r="BF358" s="147">
        <f t="shared" si="349"/>
        <v>0.375</v>
      </c>
      <c r="BG358" s="173">
        <f t="shared" si="350"/>
        <v>137172.85714285713</v>
      </c>
      <c r="BH358" s="604"/>
      <c r="BI358" s="255" t="s">
        <v>135</v>
      </c>
      <c r="BJ358" s="137">
        <f t="shared" si="351"/>
        <v>1740</v>
      </c>
      <c r="BK358" s="146">
        <f t="shared" si="334"/>
        <v>895</v>
      </c>
      <c r="BL358" s="146">
        <f t="shared" si="335"/>
        <v>74350860</v>
      </c>
      <c r="BM358" s="147">
        <f t="shared" si="369"/>
        <v>3.8159802165941843E-2</v>
      </c>
      <c r="BN358" s="147">
        <f t="shared" si="352"/>
        <v>0.51436781609195403</v>
      </c>
      <c r="BO358" s="146">
        <f t="shared" si="353"/>
        <v>83073.586592178777</v>
      </c>
      <c r="BP358" s="204"/>
    </row>
    <row r="359" spans="2:68" s="82" customFormat="1">
      <c r="B359" s="614">
        <v>33</v>
      </c>
      <c r="C359" s="646" t="s">
        <v>43</v>
      </c>
      <c r="D359" s="612">
        <f>BS40</f>
        <v>14</v>
      </c>
      <c r="E359" s="252" t="s">
        <v>115</v>
      </c>
      <c r="F359" s="136">
        <v>9</v>
      </c>
      <c r="G359" s="144">
        <v>4</v>
      </c>
      <c r="H359" s="144">
        <v>223280</v>
      </c>
      <c r="I359" s="145">
        <f>IFERROR(G359/$D$359,"-")</f>
        <v>0.2857142857142857</v>
      </c>
      <c r="J359" s="145">
        <f t="shared" si="337"/>
        <v>0.44444444444444442</v>
      </c>
      <c r="K359" s="172">
        <f t="shared" si="338"/>
        <v>55820</v>
      </c>
      <c r="L359" s="612">
        <f>BT40</f>
        <v>59</v>
      </c>
      <c r="M359" s="252" t="s">
        <v>115</v>
      </c>
      <c r="N359" s="136">
        <v>38</v>
      </c>
      <c r="O359" s="144">
        <v>22</v>
      </c>
      <c r="P359" s="144">
        <v>1458330</v>
      </c>
      <c r="Q359" s="145">
        <f>IFERROR(O359/$L$359,"-")</f>
        <v>0.3728813559322034</v>
      </c>
      <c r="R359" s="145">
        <f t="shared" si="339"/>
        <v>0.57894736842105265</v>
      </c>
      <c r="S359" s="140">
        <f t="shared" si="340"/>
        <v>66287.727272727279</v>
      </c>
      <c r="T359" s="612">
        <f>BU40</f>
        <v>2533</v>
      </c>
      <c r="U359" s="252" t="s">
        <v>115</v>
      </c>
      <c r="V359" s="136">
        <v>1177</v>
      </c>
      <c r="W359" s="144">
        <v>699</v>
      </c>
      <c r="X359" s="144">
        <v>50438450</v>
      </c>
      <c r="Y359" s="145">
        <f>IFERROR(W359/$T$359,"-")</f>
        <v>0.27595736281089617</v>
      </c>
      <c r="Z359" s="145">
        <f t="shared" si="341"/>
        <v>0.59388275276125746</v>
      </c>
      <c r="AA359" s="144">
        <f t="shared" si="342"/>
        <v>72158.011444921314</v>
      </c>
      <c r="AB359" s="612">
        <f>BV40</f>
        <v>2046</v>
      </c>
      <c r="AC359" s="252" t="s">
        <v>115</v>
      </c>
      <c r="AD359" s="136">
        <v>1002</v>
      </c>
      <c r="AE359" s="144">
        <v>601</v>
      </c>
      <c r="AF359" s="144">
        <v>43652690</v>
      </c>
      <c r="AG359" s="145">
        <f>IFERROR(AE359/$AB$359,"-")</f>
        <v>0.29374389051808408</v>
      </c>
      <c r="AH359" s="145">
        <f t="shared" si="343"/>
        <v>0.59980039920159678</v>
      </c>
      <c r="AI359" s="140">
        <f t="shared" si="344"/>
        <v>72633.427620632283</v>
      </c>
      <c r="AJ359" s="612">
        <f>BW40</f>
        <v>1181</v>
      </c>
      <c r="AK359" s="252" t="s">
        <v>115</v>
      </c>
      <c r="AL359" s="136">
        <v>551</v>
      </c>
      <c r="AM359" s="144">
        <v>300</v>
      </c>
      <c r="AN359" s="144">
        <v>25745730</v>
      </c>
      <c r="AO359" s="145">
        <f>IFERROR(AM359/$AJ$359,"-")</f>
        <v>0.2540220152413209</v>
      </c>
      <c r="AP359" s="145">
        <f t="shared" si="345"/>
        <v>0.54446460980036293</v>
      </c>
      <c r="AQ359" s="140">
        <f t="shared" si="346"/>
        <v>85819.1</v>
      </c>
      <c r="AR359" s="612">
        <f>BX40</f>
        <v>610</v>
      </c>
      <c r="AS359" s="252" t="s">
        <v>115</v>
      </c>
      <c r="AT359" s="136">
        <v>249</v>
      </c>
      <c r="AU359" s="144">
        <v>134</v>
      </c>
      <c r="AV359" s="144">
        <v>13810170</v>
      </c>
      <c r="AW359" s="145">
        <f>IFERROR(AU359/$AR$359,"-")</f>
        <v>0.21967213114754097</v>
      </c>
      <c r="AX359" s="145">
        <f t="shared" si="347"/>
        <v>0.5381526104417671</v>
      </c>
      <c r="AY359" s="144">
        <f t="shared" si="348"/>
        <v>103060.97014925373</v>
      </c>
      <c r="AZ359" s="612">
        <f>BY40</f>
        <v>237</v>
      </c>
      <c r="BA359" s="252" t="s">
        <v>115</v>
      </c>
      <c r="BB359" s="136">
        <v>64</v>
      </c>
      <c r="BC359" s="144">
        <v>38</v>
      </c>
      <c r="BD359" s="144">
        <v>3806880</v>
      </c>
      <c r="BE359" s="145">
        <f>IFERROR(BC359/$AZ$359,"-")</f>
        <v>0.16033755274261605</v>
      </c>
      <c r="BF359" s="145">
        <f t="shared" si="349"/>
        <v>0.59375</v>
      </c>
      <c r="BG359" s="172">
        <f t="shared" si="350"/>
        <v>100181.05263157895</v>
      </c>
      <c r="BH359" s="612">
        <f>BZ40</f>
        <v>6680</v>
      </c>
      <c r="BI359" s="252" t="s">
        <v>115</v>
      </c>
      <c r="BJ359" s="136">
        <f t="shared" si="351"/>
        <v>3090</v>
      </c>
      <c r="BK359" s="144">
        <f t="shared" si="334"/>
        <v>1798</v>
      </c>
      <c r="BL359" s="144">
        <f t="shared" si="335"/>
        <v>139135530</v>
      </c>
      <c r="BM359" s="145">
        <f>IFERROR(BK359/$BH$359,"-")</f>
        <v>0.26916167664670659</v>
      </c>
      <c r="BN359" s="145">
        <f t="shared" si="352"/>
        <v>0.58187702265372165</v>
      </c>
      <c r="BO359" s="144">
        <f t="shared" si="353"/>
        <v>77383.498331479423</v>
      </c>
      <c r="BP359" s="204"/>
    </row>
    <row r="360" spans="2:68" s="82" customFormat="1">
      <c r="B360" s="614"/>
      <c r="C360" s="647"/>
      <c r="D360" s="604"/>
      <c r="E360" s="253" t="s">
        <v>154</v>
      </c>
      <c r="F360" s="137">
        <v>4</v>
      </c>
      <c r="G360" s="146">
        <v>2</v>
      </c>
      <c r="H360" s="146">
        <v>152010</v>
      </c>
      <c r="I360" s="147">
        <f t="shared" ref="I360:I369" si="370">IFERROR(G360/$D$359,"-")</f>
        <v>0.14285714285714285</v>
      </c>
      <c r="J360" s="147">
        <f t="shared" si="337"/>
        <v>0.5</v>
      </c>
      <c r="K360" s="173">
        <f t="shared" si="338"/>
        <v>76005</v>
      </c>
      <c r="L360" s="604"/>
      <c r="M360" s="253" t="s">
        <v>154</v>
      </c>
      <c r="N360" s="137">
        <v>27</v>
      </c>
      <c r="O360" s="146">
        <v>16</v>
      </c>
      <c r="P360" s="146">
        <v>1031770</v>
      </c>
      <c r="Q360" s="147">
        <f t="shared" ref="Q360:Q369" si="371">IFERROR(O360/$L$359,"-")</f>
        <v>0.2711864406779661</v>
      </c>
      <c r="R360" s="147">
        <f t="shared" si="339"/>
        <v>0.59259259259259256</v>
      </c>
      <c r="S360" s="141">
        <f t="shared" si="340"/>
        <v>64485.625</v>
      </c>
      <c r="T360" s="604"/>
      <c r="U360" s="253" t="s">
        <v>154</v>
      </c>
      <c r="V360" s="137">
        <v>1155</v>
      </c>
      <c r="W360" s="146">
        <v>671</v>
      </c>
      <c r="X360" s="146">
        <v>41308770</v>
      </c>
      <c r="Y360" s="147">
        <f t="shared" ref="Y360:Y369" si="372">IFERROR(W360/$T$359,"-")</f>
        <v>0.26490327674694036</v>
      </c>
      <c r="Z360" s="147">
        <f t="shared" si="341"/>
        <v>0.580952380952381</v>
      </c>
      <c r="AA360" s="146">
        <f t="shared" si="342"/>
        <v>61562.995529061103</v>
      </c>
      <c r="AB360" s="604"/>
      <c r="AC360" s="253" t="s">
        <v>154</v>
      </c>
      <c r="AD360" s="137">
        <v>908</v>
      </c>
      <c r="AE360" s="146">
        <v>539</v>
      </c>
      <c r="AF360" s="146">
        <v>37049880</v>
      </c>
      <c r="AG360" s="147">
        <f t="shared" ref="AG360:AG369" si="373">IFERROR(AE360/$AB$359,"-")</f>
        <v>0.26344086021505375</v>
      </c>
      <c r="AH360" s="147">
        <f t="shared" si="343"/>
        <v>0.59361233480176212</v>
      </c>
      <c r="AI360" s="141">
        <f t="shared" si="344"/>
        <v>68738.181818181823</v>
      </c>
      <c r="AJ360" s="604"/>
      <c r="AK360" s="253" t="s">
        <v>154</v>
      </c>
      <c r="AL360" s="137">
        <v>466</v>
      </c>
      <c r="AM360" s="146">
        <v>260</v>
      </c>
      <c r="AN360" s="146">
        <v>18339240</v>
      </c>
      <c r="AO360" s="147">
        <f t="shared" ref="AO360:AO369" si="374">IFERROR(AM360/$AJ$359,"-")</f>
        <v>0.2201524132091448</v>
      </c>
      <c r="AP360" s="147">
        <f t="shared" si="345"/>
        <v>0.55793991416309008</v>
      </c>
      <c r="AQ360" s="141">
        <f t="shared" si="346"/>
        <v>70535.538461538468</v>
      </c>
      <c r="AR360" s="604"/>
      <c r="AS360" s="253" t="s">
        <v>154</v>
      </c>
      <c r="AT360" s="137">
        <v>184</v>
      </c>
      <c r="AU360" s="146">
        <v>106</v>
      </c>
      <c r="AV360" s="146">
        <v>8303740</v>
      </c>
      <c r="AW360" s="147">
        <f t="shared" ref="AW360:AW369" si="375">IFERROR(AU360/$AR$359,"-")</f>
        <v>0.17377049180327869</v>
      </c>
      <c r="AX360" s="147">
        <f t="shared" si="347"/>
        <v>0.57608695652173914</v>
      </c>
      <c r="AY360" s="146">
        <f t="shared" si="348"/>
        <v>78337.169811320753</v>
      </c>
      <c r="AZ360" s="604"/>
      <c r="BA360" s="253" t="s">
        <v>154</v>
      </c>
      <c r="BB360" s="137">
        <v>45</v>
      </c>
      <c r="BC360" s="146">
        <v>21</v>
      </c>
      <c r="BD360" s="146">
        <v>1786420</v>
      </c>
      <c r="BE360" s="147">
        <f t="shared" ref="BE360:BE369" si="376">IFERROR(BC360/$AZ$359,"-")</f>
        <v>8.8607594936708861E-2</v>
      </c>
      <c r="BF360" s="147">
        <f t="shared" si="349"/>
        <v>0.46666666666666667</v>
      </c>
      <c r="BG360" s="173">
        <f t="shared" si="350"/>
        <v>85067.619047619053</v>
      </c>
      <c r="BH360" s="604"/>
      <c r="BI360" s="253" t="s">
        <v>154</v>
      </c>
      <c r="BJ360" s="137">
        <f t="shared" si="351"/>
        <v>2789</v>
      </c>
      <c r="BK360" s="146">
        <f t="shared" si="334"/>
        <v>1615</v>
      </c>
      <c r="BL360" s="146">
        <f t="shared" si="335"/>
        <v>107971830</v>
      </c>
      <c r="BM360" s="147">
        <f t="shared" ref="BM360:BM369" si="377">IFERROR(BK360/$BH$359,"-")</f>
        <v>0.24176646706586827</v>
      </c>
      <c r="BN360" s="147">
        <f t="shared" si="352"/>
        <v>0.57906059519541053</v>
      </c>
      <c r="BO360" s="146">
        <f t="shared" si="353"/>
        <v>66855.622291021675</v>
      </c>
      <c r="BP360" s="204"/>
    </row>
    <row r="361" spans="2:68" s="82" customFormat="1">
      <c r="B361" s="614"/>
      <c r="C361" s="647"/>
      <c r="D361" s="604"/>
      <c r="E361" s="254" t="s">
        <v>114</v>
      </c>
      <c r="F361" s="137">
        <v>9</v>
      </c>
      <c r="G361" s="146">
        <v>6</v>
      </c>
      <c r="H361" s="146">
        <v>446750</v>
      </c>
      <c r="I361" s="147">
        <f t="shared" si="370"/>
        <v>0.42857142857142855</v>
      </c>
      <c r="J361" s="147">
        <f t="shared" si="337"/>
        <v>0.66666666666666663</v>
      </c>
      <c r="K361" s="173">
        <f t="shared" si="338"/>
        <v>74458.333333333328</v>
      </c>
      <c r="L361" s="604"/>
      <c r="M361" s="254" t="s">
        <v>114</v>
      </c>
      <c r="N361" s="137">
        <v>40</v>
      </c>
      <c r="O361" s="146">
        <v>23</v>
      </c>
      <c r="P361" s="146">
        <v>1488850</v>
      </c>
      <c r="Q361" s="147">
        <f t="shared" si="371"/>
        <v>0.38983050847457629</v>
      </c>
      <c r="R361" s="147">
        <f t="shared" si="339"/>
        <v>0.57499999999999996</v>
      </c>
      <c r="S361" s="141">
        <f t="shared" si="340"/>
        <v>64732.608695652176</v>
      </c>
      <c r="T361" s="604"/>
      <c r="U361" s="254" t="s">
        <v>114</v>
      </c>
      <c r="V361" s="137">
        <v>1610</v>
      </c>
      <c r="W361" s="146">
        <v>942</v>
      </c>
      <c r="X361" s="146">
        <v>60749640</v>
      </c>
      <c r="Y361" s="147">
        <f t="shared" si="372"/>
        <v>0.37189103829451242</v>
      </c>
      <c r="Z361" s="147">
        <f t="shared" si="341"/>
        <v>0.58509316770186337</v>
      </c>
      <c r="AA361" s="146">
        <f t="shared" si="342"/>
        <v>64490.063694267519</v>
      </c>
      <c r="AB361" s="604"/>
      <c r="AC361" s="254" t="s">
        <v>114</v>
      </c>
      <c r="AD361" s="137">
        <v>1393</v>
      </c>
      <c r="AE361" s="146">
        <v>807</v>
      </c>
      <c r="AF361" s="146">
        <v>57667990</v>
      </c>
      <c r="AG361" s="147">
        <f t="shared" si="373"/>
        <v>0.3944281524926686</v>
      </c>
      <c r="AH361" s="147">
        <f t="shared" si="343"/>
        <v>0.5793251974156497</v>
      </c>
      <c r="AI361" s="141">
        <f t="shared" si="344"/>
        <v>71459.714993804213</v>
      </c>
      <c r="AJ361" s="604"/>
      <c r="AK361" s="254" t="s">
        <v>114</v>
      </c>
      <c r="AL361" s="137">
        <v>812</v>
      </c>
      <c r="AM361" s="146">
        <v>444</v>
      </c>
      <c r="AN361" s="146">
        <v>35601780</v>
      </c>
      <c r="AO361" s="147">
        <f t="shared" si="374"/>
        <v>0.37595258255715497</v>
      </c>
      <c r="AP361" s="147">
        <f t="shared" si="345"/>
        <v>0.54679802955665024</v>
      </c>
      <c r="AQ361" s="141">
        <f t="shared" si="346"/>
        <v>80184.189189189186</v>
      </c>
      <c r="AR361" s="604"/>
      <c r="AS361" s="254" t="s">
        <v>114</v>
      </c>
      <c r="AT361" s="137">
        <v>389</v>
      </c>
      <c r="AU361" s="146">
        <v>203</v>
      </c>
      <c r="AV361" s="146">
        <v>20688610</v>
      </c>
      <c r="AW361" s="147">
        <f t="shared" si="375"/>
        <v>0.33278688524590166</v>
      </c>
      <c r="AX361" s="147">
        <f t="shared" si="347"/>
        <v>0.52185089974293064</v>
      </c>
      <c r="AY361" s="146">
        <f t="shared" si="348"/>
        <v>101914.33497536946</v>
      </c>
      <c r="AZ361" s="604"/>
      <c r="BA361" s="254" t="s">
        <v>114</v>
      </c>
      <c r="BB361" s="137">
        <v>129</v>
      </c>
      <c r="BC361" s="146">
        <v>61</v>
      </c>
      <c r="BD361" s="146">
        <v>5990460</v>
      </c>
      <c r="BE361" s="147">
        <f t="shared" si="376"/>
        <v>0.25738396624472576</v>
      </c>
      <c r="BF361" s="147">
        <f t="shared" si="349"/>
        <v>0.47286821705426357</v>
      </c>
      <c r="BG361" s="173">
        <f t="shared" si="350"/>
        <v>98204.262295081964</v>
      </c>
      <c r="BH361" s="604"/>
      <c r="BI361" s="254" t="s">
        <v>114</v>
      </c>
      <c r="BJ361" s="137">
        <f t="shared" si="351"/>
        <v>4382</v>
      </c>
      <c r="BK361" s="146">
        <f t="shared" si="334"/>
        <v>2486</v>
      </c>
      <c r="BL361" s="146">
        <f t="shared" si="335"/>
        <v>182634080</v>
      </c>
      <c r="BM361" s="147">
        <f t="shared" si="377"/>
        <v>0.3721556886227545</v>
      </c>
      <c r="BN361" s="147">
        <f t="shared" si="352"/>
        <v>0.56732085805568233</v>
      </c>
      <c r="BO361" s="146">
        <f t="shared" si="353"/>
        <v>73465.036202735311</v>
      </c>
      <c r="BP361" s="204"/>
    </row>
    <row r="362" spans="2:68" s="82" customFormat="1">
      <c r="B362" s="614"/>
      <c r="C362" s="647"/>
      <c r="D362" s="604"/>
      <c r="E362" s="254" t="s">
        <v>123</v>
      </c>
      <c r="F362" s="137">
        <v>5</v>
      </c>
      <c r="G362" s="146">
        <v>4</v>
      </c>
      <c r="H362" s="146">
        <v>284200</v>
      </c>
      <c r="I362" s="147">
        <f t="shared" si="370"/>
        <v>0.2857142857142857</v>
      </c>
      <c r="J362" s="147">
        <f t="shared" si="337"/>
        <v>0.8</v>
      </c>
      <c r="K362" s="173">
        <f t="shared" si="338"/>
        <v>71050</v>
      </c>
      <c r="L362" s="604"/>
      <c r="M362" s="254" t="s">
        <v>123</v>
      </c>
      <c r="N362" s="137">
        <v>19</v>
      </c>
      <c r="O362" s="146">
        <v>11</v>
      </c>
      <c r="P362" s="146">
        <v>666290</v>
      </c>
      <c r="Q362" s="147">
        <f t="shared" si="371"/>
        <v>0.1864406779661017</v>
      </c>
      <c r="R362" s="147">
        <f t="shared" si="339"/>
        <v>0.57894736842105265</v>
      </c>
      <c r="S362" s="141">
        <f t="shared" si="340"/>
        <v>60571.818181818184</v>
      </c>
      <c r="T362" s="604"/>
      <c r="U362" s="254" t="s">
        <v>123</v>
      </c>
      <c r="V362" s="137">
        <v>478</v>
      </c>
      <c r="W362" s="146">
        <v>282</v>
      </c>
      <c r="X362" s="146">
        <v>16914810</v>
      </c>
      <c r="Y362" s="147">
        <f t="shared" si="372"/>
        <v>0.11133043821555468</v>
      </c>
      <c r="Z362" s="147">
        <f t="shared" si="341"/>
        <v>0.58995815899581594</v>
      </c>
      <c r="AA362" s="146">
        <f t="shared" si="342"/>
        <v>59981.595744680853</v>
      </c>
      <c r="AB362" s="604"/>
      <c r="AC362" s="254" t="s">
        <v>123</v>
      </c>
      <c r="AD362" s="137">
        <v>508</v>
      </c>
      <c r="AE362" s="146">
        <v>319</v>
      </c>
      <c r="AF362" s="146">
        <v>23876510</v>
      </c>
      <c r="AG362" s="147">
        <f t="shared" si="373"/>
        <v>0.15591397849462366</v>
      </c>
      <c r="AH362" s="147">
        <f t="shared" si="343"/>
        <v>0.62795275590551181</v>
      </c>
      <c r="AI362" s="141">
        <f t="shared" si="344"/>
        <v>74847.993730407528</v>
      </c>
      <c r="AJ362" s="604"/>
      <c r="AK362" s="254" t="s">
        <v>123</v>
      </c>
      <c r="AL362" s="137">
        <v>295</v>
      </c>
      <c r="AM362" s="146">
        <v>163</v>
      </c>
      <c r="AN362" s="146">
        <v>11583770</v>
      </c>
      <c r="AO362" s="147">
        <f t="shared" si="374"/>
        <v>0.13801862828111769</v>
      </c>
      <c r="AP362" s="147">
        <f t="shared" si="345"/>
        <v>0.55254237288135588</v>
      </c>
      <c r="AQ362" s="141">
        <f t="shared" si="346"/>
        <v>71066.073619631905</v>
      </c>
      <c r="AR362" s="604"/>
      <c r="AS362" s="254" t="s">
        <v>123</v>
      </c>
      <c r="AT362" s="137">
        <v>175</v>
      </c>
      <c r="AU362" s="146">
        <v>101</v>
      </c>
      <c r="AV362" s="146">
        <v>10015380</v>
      </c>
      <c r="AW362" s="147">
        <f t="shared" si="375"/>
        <v>0.16557377049180327</v>
      </c>
      <c r="AX362" s="147">
        <f t="shared" si="347"/>
        <v>0.57714285714285718</v>
      </c>
      <c r="AY362" s="146">
        <f t="shared" si="348"/>
        <v>99162.178217821784</v>
      </c>
      <c r="AZ362" s="604"/>
      <c r="BA362" s="254" t="s">
        <v>123</v>
      </c>
      <c r="BB362" s="137">
        <v>48</v>
      </c>
      <c r="BC362" s="146">
        <v>21</v>
      </c>
      <c r="BD362" s="146">
        <v>2620140</v>
      </c>
      <c r="BE362" s="147">
        <f t="shared" si="376"/>
        <v>8.8607594936708861E-2</v>
      </c>
      <c r="BF362" s="147">
        <f t="shared" si="349"/>
        <v>0.4375</v>
      </c>
      <c r="BG362" s="173">
        <f t="shared" si="350"/>
        <v>124768.57142857143</v>
      </c>
      <c r="BH362" s="604"/>
      <c r="BI362" s="254" t="s">
        <v>123</v>
      </c>
      <c r="BJ362" s="137">
        <f t="shared" si="351"/>
        <v>1528</v>
      </c>
      <c r="BK362" s="146">
        <f t="shared" si="334"/>
        <v>901</v>
      </c>
      <c r="BL362" s="146">
        <f t="shared" si="335"/>
        <v>65961100</v>
      </c>
      <c r="BM362" s="147">
        <f t="shared" si="377"/>
        <v>0.1348802395209581</v>
      </c>
      <c r="BN362" s="147">
        <f t="shared" si="352"/>
        <v>0.58965968586387429</v>
      </c>
      <c r="BO362" s="146">
        <f t="shared" si="353"/>
        <v>73208.768035516099</v>
      </c>
      <c r="BP362" s="204"/>
    </row>
    <row r="363" spans="2:68" s="82" customFormat="1">
      <c r="B363" s="614"/>
      <c r="C363" s="647"/>
      <c r="D363" s="604"/>
      <c r="E363" s="254" t="s">
        <v>137</v>
      </c>
      <c r="F363" s="137">
        <v>2</v>
      </c>
      <c r="G363" s="146">
        <v>1</v>
      </c>
      <c r="H363" s="146">
        <v>84830</v>
      </c>
      <c r="I363" s="147">
        <f t="shared" si="370"/>
        <v>7.1428571428571425E-2</v>
      </c>
      <c r="J363" s="147">
        <f t="shared" si="337"/>
        <v>0.5</v>
      </c>
      <c r="K363" s="173">
        <f t="shared" si="338"/>
        <v>84830</v>
      </c>
      <c r="L363" s="604"/>
      <c r="M363" s="254" t="s">
        <v>137</v>
      </c>
      <c r="N363" s="137">
        <v>18</v>
      </c>
      <c r="O363" s="146">
        <v>9</v>
      </c>
      <c r="P363" s="146">
        <v>404840</v>
      </c>
      <c r="Q363" s="147">
        <f t="shared" si="371"/>
        <v>0.15254237288135594</v>
      </c>
      <c r="R363" s="147">
        <f t="shared" si="339"/>
        <v>0.5</v>
      </c>
      <c r="S363" s="141">
        <f t="shared" si="340"/>
        <v>44982.222222222219</v>
      </c>
      <c r="T363" s="604"/>
      <c r="U363" s="254" t="s">
        <v>137</v>
      </c>
      <c r="V363" s="137">
        <v>585</v>
      </c>
      <c r="W363" s="146">
        <v>364</v>
      </c>
      <c r="X363" s="146">
        <v>23896010</v>
      </c>
      <c r="Y363" s="147">
        <f t="shared" si="372"/>
        <v>0.1437031188314252</v>
      </c>
      <c r="Z363" s="147">
        <f t="shared" si="341"/>
        <v>0.62222222222222223</v>
      </c>
      <c r="AA363" s="146">
        <f t="shared" si="342"/>
        <v>65648.379120879123</v>
      </c>
      <c r="AB363" s="604"/>
      <c r="AC363" s="254" t="s">
        <v>137</v>
      </c>
      <c r="AD363" s="137">
        <v>527</v>
      </c>
      <c r="AE363" s="146">
        <v>334</v>
      </c>
      <c r="AF363" s="146">
        <v>24862870</v>
      </c>
      <c r="AG363" s="147">
        <f t="shared" si="373"/>
        <v>0.16324535679374388</v>
      </c>
      <c r="AH363" s="147">
        <f t="shared" si="343"/>
        <v>0.63377609108159394</v>
      </c>
      <c r="AI363" s="141">
        <f t="shared" si="344"/>
        <v>74439.730538922158</v>
      </c>
      <c r="AJ363" s="604"/>
      <c r="AK363" s="254" t="s">
        <v>137</v>
      </c>
      <c r="AL363" s="137">
        <v>376</v>
      </c>
      <c r="AM363" s="146">
        <v>210</v>
      </c>
      <c r="AN363" s="146">
        <v>17385820</v>
      </c>
      <c r="AO363" s="147">
        <f t="shared" si="374"/>
        <v>0.17781541066892464</v>
      </c>
      <c r="AP363" s="147">
        <f t="shared" si="345"/>
        <v>0.55851063829787229</v>
      </c>
      <c r="AQ363" s="141">
        <f t="shared" si="346"/>
        <v>82789.619047619053</v>
      </c>
      <c r="AR363" s="604"/>
      <c r="AS363" s="254" t="s">
        <v>137</v>
      </c>
      <c r="AT363" s="137">
        <v>181</v>
      </c>
      <c r="AU363" s="146">
        <v>99</v>
      </c>
      <c r="AV363" s="146">
        <v>10425200</v>
      </c>
      <c r="AW363" s="147">
        <f t="shared" si="375"/>
        <v>0.16229508196721312</v>
      </c>
      <c r="AX363" s="147">
        <f t="shared" si="347"/>
        <v>0.54696132596685088</v>
      </c>
      <c r="AY363" s="146">
        <f t="shared" si="348"/>
        <v>105305.0505050505</v>
      </c>
      <c r="AZ363" s="604"/>
      <c r="BA363" s="254" t="s">
        <v>137</v>
      </c>
      <c r="BB363" s="137">
        <v>57</v>
      </c>
      <c r="BC363" s="146">
        <v>26</v>
      </c>
      <c r="BD363" s="146">
        <v>3320650</v>
      </c>
      <c r="BE363" s="147">
        <f t="shared" si="376"/>
        <v>0.10970464135021098</v>
      </c>
      <c r="BF363" s="147">
        <f t="shared" si="349"/>
        <v>0.45614035087719296</v>
      </c>
      <c r="BG363" s="173">
        <f t="shared" si="350"/>
        <v>127717.30769230769</v>
      </c>
      <c r="BH363" s="604"/>
      <c r="BI363" s="254" t="s">
        <v>137</v>
      </c>
      <c r="BJ363" s="137">
        <f t="shared" si="351"/>
        <v>1746</v>
      </c>
      <c r="BK363" s="146">
        <f t="shared" si="334"/>
        <v>1043</v>
      </c>
      <c r="BL363" s="146">
        <f t="shared" si="335"/>
        <v>80380220</v>
      </c>
      <c r="BM363" s="147">
        <f t="shared" si="377"/>
        <v>0.15613772455089819</v>
      </c>
      <c r="BN363" s="147">
        <f t="shared" si="352"/>
        <v>0.59736540664375715</v>
      </c>
      <c r="BO363" s="146">
        <f t="shared" si="353"/>
        <v>77066.366251198473</v>
      </c>
      <c r="BP363" s="204"/>
    </row>
    <row r="364" spans="2:68" s="82" customFormat="1">
      <c r="B364" s="614"/>
      <c r="C364" s="647"/>
      <c r="D364" s="604"/>
      <c r="E364" s="254" t="s">
        <v>138</v>
      </c>
      <c r="F364" s="137">
        <v>2</v>
      </c>
      <c r="G364" s="146">
        <v>2</v>
      </c>
      <c r="H364" s="146">
        <v>164550</v>
      </c>
      <c r="I364" s="147">
        <f t="shared" si="370"/>
        <v>0.14285714285714285</v>
      </c>
      <c r="J364" s="147">
        <f t="shared" si="337"/>
        <v>1</v>
      </c>
      <c r="K364" s="173">
        <f t="shared" si="338"/>
        <v>82275</v>
      </c>
      <c r="L364" s="604"/>
      <c r="M364" s="254" t="s">
        <v>138</v>
      </c>
      <c r="N364" s="137">
        <v>13</v>
      </c>
      <c r="O364" s="146">
        <v>8</v>
      </c>
      <c r="P364" s="146">
        <v>620440</v>
      </c>
      <c r="Q364" s="147">
        <f t="shared" si="371"/>
        <v>0.13559322033898305</v>
      </c>
      <c r="R364" s="147">
        <f t="shared" si="339"/>
        <v>0.61538461538461542</v>
      </c>
      <c r="S364" s="141">
        <f t="shared" si="340"/>
        <v>77555</v>
      </c>
      <c r="T364" s="604"/>
      <c r="U364" s="254" t="s">
        <v>138</v>
      </c>
      <c r="V364" s="137">
        <v>213</v>
      </c>
      <c r="W364" s="146">
        <v>134</v>
      </c>
      <c r="X364" s="146">
        <v>9750940</v>
      </c>
      <c r="Y364" s="147">
        <f t="shared" si="372"/>
        <v>5.2901697591788394E-2</v>
      </c>
      <c r="Z364" s="147">
        <f t="shared" si="341"/>
        <v>0.62910798122065725</v>
      </c>
      <c r="AA364" s="146">
        <f t="shared" si="342"/>
        <v>72768.208955223876</v>
      </c>
      <c r="AB364" s="604"/>
      <c r="AC364" s="254" t="s">
        <v>138</v>
      </c>
      <c r="AD364" s="137">
        <v>187</v>
      </c>
      <c r="AE364" s="146">
        <v>118</v>
      </c>
      <c r="AF364" s="146">
        <v>7709970</v>
      </c>
      <c r="AG364" s="147">
        <f t="shared" si="373"/>
        <v>5.767350928641251E-2</v>
      </c>
      <c r="AH364" s="147">
        <f t="shared" si="343"/>
        <v>0.63101604278074863</v>
      </c>
      <c r="AI364" s="141">
        <f t="shared" si="344"/>
        <v>65338.728813559319</v>
      </c>
      <c r="AJ364" s="604"/>
      <c r="AK364" s="254" t="s">
        <v>138</v>
      </c>
      <c r="AL364" s="137">
        <v>90</v>
      </c>
      <c r="AM364" s="146">
        <v>50</v>
      </c>
      <c r="AN364" s="146">
        <v>3143670</v>
      </c>
      <c r="AO364" s="147">
        <f t="shared" si="374"/>
        <v>4.2337002540220152E-2</v>
      </c>
      <c r="AP364" s="147">
        <f t="shared" si="345"/>
        <v>0.55555555555555558</v>
      </c>
      <c r="AQ364" s="141">
        <f t="shared" si="346"/>
        <v>62873.4</v>
      </c>
      <c r="AR364" s="604"/>
      <c r="AS364" s="254" t="s">
        <v>138</v>
      </c>
      <c r="AT364" s="137">
        <v>50</v>
      </c>
      <c r="AU364" s="146">
        <v>22</v>
      </c>
      <c r="AV364" s="146">
        <v>1550780</v>
      </c>
      <c r="AW364" s="147">
        <f t="shared" si="375"/>
        <v>3.6065573770491806E-2</v>
      </c>
      <c r="AX364" s="147">
        <f t="shared" si="347"/>
        <v>0.44</v>
      </c>
      <c r="AY364" s="146">
        <f t="shared" si="348"/>
        <v>70490</v>
      </c>
      <c r="AZ364" s="604"/>
      <c r="BA364" s="254" t="s">
        <v>138</v>
      </c>
      <c r="BB364" s="137">
        <v>11</v>
      </c>
      <c r="BC364" s="146">
        <v>6</v>
      </c>
      <c r="BD364" s="146">
        <v>326480</v>
      </c>
      <c r="BE364" s="147">
        <f t="shared" si="376"/>
        <v>2.5316455696202531E-2</v>
      </c>
      <c r="BF364" s="147">
        <f t="shared" si="349"/>
        <v>0.54545454545454541</v>
      </c>
      <c r="BG364" s="173">
        <f t="shared" si="350"/>
        <v>54413.333333333336</v>
      </c>
      <c r="BH364" s="604"/>
      <c r="BI364" s="254" t="s">
        <v>138</v>
      </c>
      <c r="BJ364" s="137">
        <f t="shared" si="351"/>
        <v>566</v>
      </c>
      <c r="BK364" s="146">
        <f t="shared" si="334"/>
        <v>340</v>
      </c>
      <c r="BL364" s="146">
        <f t="shared" si="335"/>
        <v>23266830</v>
      </c>
      <c r="BM364" s="147">
        <f t="shared" si="377"/>
        <v>5.089820359281437E-2</v>
      </c>
      <c r="BN364" s="147">
        <f t="shared" si="352"/>
        <v>0.60070671378091878</v>
      </c>
      <c r="BO364" s="146">
        <f t="shared" si="353"/>
        <v>68431.852941176476</v>
      </c>
      <c r="BP364" s="204"/>
    </row>
    <row r="365" spans="2:68" s="82" customFormat="1">
      <c r="B365" s="614"/>
      <c r="C365" s="647"/>
      <c r="D365" s="604"/>
      <c r="E365" s="254" t="s">
        <v>139</v>
      </c>
      <c r="F365" s="137">
        <v>1</v>
      </c>
      <c r="G365" s="146">
        <v>0</v>
      </c>
      <c r="H365" s="146">
        <v>0</v>
      </c>
      <c r="I365" s="147">
        <f t="shared" si="370"/>
        <v>0</v>
      </c>
      <c r="J365" s="147">
        <f t="shared" si="337"/>
        <v>0</v>
      </c>
      <c r="K365" s="173" t="str">
        <f t="shared" si="338"/>
        <v>-</v>
      </c>
      <c r="L365" s="604"/>
      <c r="M365" s="254" t="s">
        <v>139</v>
      </c>
      <c r="N365" s="137">
        <v>8</v>
      </c>
      <c r="O365" s="146">
        <v>3</v>
      </c>
      <c r="P365" s="146">
        <v>68930</v>
      </c>
      <c r="Q365" s="147">
        <f t="shared" si="371"/>
        <v>5.0847457627118647E-2</v>
      </c>
      <c r="R365" s="147">
        <f t="shared" si="339"/>
        <v>0.375</v>
      </c>
      <c r="S365" s="141">
        <f t="shared" si="340"/>
        <v>22976.666666666668</v>
      </c>
      <c r="T365" s="604"/>
      <c r="U365" s="254" t="s">
        <v>139</v>
      </c>
      <c r="V365" s="137">
        <v>134</v>
      </c>
      <c r="W365" s="146">
        <v>73</v>
      </c>
      <c r="X365" s="146">
        <v>5383950</v>
      </c>
      <c r="Y365" s="147">
        <f t="shared" si="372"/>
        <v>2.8819581523884721E-2</v>
      </c>
      <c r="Z365" s="147">
        <f t="shared" si="341"/>
        <v>0.54477611940298509</v>
      </c>
      <c r="AA365" s="146">
        <f t="shared" si="342"/>
        <v>73752.739726027401</v>
      </c>
      <c r="AB365" s="604"/>
      <c r="AC365" s="254" t="s">
        <v>139</v>
      </c>
      <c r="AD365" s="137">
        <v>158</v>
      </c>
      <c r="AE365" s="146">
        <v>96</v>
      </c>
      <c r="AF365" s="146">
        <v>7696200</v>
      </c>
      <c r="AG365" s="147">
        <f t="shared" si="373"/>
        <v>4.6920821114369501E-2</v>
      </c>
      <c r="AH365" s="147">
        <f t="shared" si="343"/>
        <v>0.60759493670886078</v>
      </c>
      <c r="AI365" s="141">
        <f t="shared" si="344"/>
        <v>80168.75</v>
      </c>
      <c r="AJ365" s="604"/>
      <c r="AK365" s="254" t="s">
        <v>139</v>
      </c>
      <c r="AL365" s="137">
        <v>115</v>
      </c>
      <c r="AM365" s="146">
        <v>53</v>
      </c>
      <c r="AN365" s="146">
        <v>4486050</v>
      </c>
      <c r="AO365" s="147">
        <f t="shared" si="374"/>
        <v>4.4877222692633362E-2</v>
      </c>
      <c r="AP365" s="147">
        <f t="shared" si="345"/>
        <v>0.46086956521739131</v>
      </c>
      <c r="AQ365" s="141">
        <f t="shared" si="346"/>
        <v>84642.452830188675</v>
      </c>
      <c r="AR365" s="604"/>
      <c r="AS365" s="254" t="s">
        <v>139</v>
      </c>
      <c r="AT365" s="137">
        <v>74</v>
      </c>
      <c r="AU365" s="146">
        <v>33</v>
      </c>
      <c r="AV365" s="146">
        <v>4538270</v>
      </c>
      <c r="AW365" s="147">
        <f t="shared" si="375"/>
        <v>5.4098360655737705E-2</v>
      </c>
      <c r="AX365" s="147">
        <f t="shared" si="347"/>
        <v>0.44594594594594594</v>
      </c>
      <c r="AY365" s="146">
        <f t="shared" si="348"/>
        <v>137523.33333333334</v>
      </c>
      <c r="AZ365" s="604"/>
      <c r="BA365" s="254" t="s">
        <v>139</v>
      </c>
      <c r="BB365" s="137">
        <v>31</v>
      </c>
      <c r="BC365" s="146">
        <v>11</v>
      </c>
      <c r="BD365" s="146">
        <v>993480</v>
      </c>
      <c r="BE365" s="147">
        <f t="shared" si="376"/>
        <v>4.6413502109704644E-2</v>
      </c>
      <c r="BF365" s="147">
        <f t="shared" si="349"/>
        <v>0.35483870967741937</v>
      </c>
      <c r="BG365" s="173">
        <f t="shared" si="350"/>
        <v>90316.363636363632</v>
      </c>
      <c r="BH365" s="604"/>
      <c r="BI365" s="254" t="s">
        <v>139</v>
      </c>
      <c r="BJ365" s="137">
        <f t="shared" si="351"/>
        <v>521</v>
      </c>
      <c r="BK365" s="146">
        <f t="shared" si="334"/>
        <v>269</v>
      </c>
      <c r="BL365" s="146">
        <f t="shared" si="335"/>
        <v>23166880</v>
      </c>
      <c r="BM365" s="147">
        <f t="shared" si="377"/>
        <v>4.0269461077844314E-2</v>
      </c>
      <c r="BN365" s="147">
        <f t="shared" si="352"/>
        <v>0.51631477927063341</v>
      </c>
      <c r="BO365" s="146">
        <f t="shared" si="353"/>
        <v>86122.230483271371</v>
      </c>
      <c r="BP365" s="204"/>
    </row>
    <row r="366" spans="2:68" s="82" customFormat="1">
      <c r="B366" s="614"/>
      <c r="C366" s="647"/>
      <c r="D366" s="604"/>
      <c r="E366" s="254" t="s">
        <v>140</v>
      </c>
      <c r="F366" s="137">
        <v>3</v>
      </c>
      <c r="G366" s="146">
        <v>1</v>
      </c>
      <c r="H366" s="146">
        <v>79720</v>
      </c>
      <c r="I366" s="147">
        <f t="shared" si="370"/>
        <v>7.1428571428571425E-2</v>
      </c>
      <c r="J366" s="147">
        <f t="shared" si="337"/>
        <v>0.33333333333333331</v>
      </c>
      <c r="K366" s="173">
        <f t="shared" si="338"/>
        <v>79720</v>
      </c>
      <c r="L366" s="604"/>
      <c r="M366" s="254" t="s">
        <v>140</v>
      </c>
      <c r="N366" s="137">
        <v>9</v>
      </c>
      <c r="O366" s="146">
        <v>8</v>
      </c>
      <c r="P366" s="146">
        <v>581150</v>
      </c>
      <c r="Q366" s="147">
        <f t="shared" si="371"/>
        <v>0.13559322033898305</v>
      </c>
      <c r="R366" s="147">
        <f t="shared" si="339"/>
        <v>0.88888888888888884</v>
      </c>
      <c r="S366" s="141">
        <f t="shared" si="340"/>
        <v>72643.75</v>
      </c>
      <c r="T366" s="604"/>
      <c r="U366" s="254" t="s">
        <v>140</v>
      </c>
      <c r="V366" s="137">
        <v>139</v>
      </c>
      <c r="W366" s="146">
        <v>83</v>
      </c>
      <c r="X366" s="146">
        <v>5268290</v>
      </c>
      <c r="Y366" s="147">
        <f t="shared" si="372"/>
        <v>3.2767469403868932E-2</v>
      </c>
      <c r="Z366" s="147">
        <f t="shared" si="341"/>
        <v>0.59712230215827333</v>
      </c>
      <c r="AA366" s="146">
        <f t="shared" si="342"/>
        <v>63473.373493975902</v>
      </c>
      <c r="AB366" s="604"/>
      <c r="AC366" s="254" t="s">
        <v>140</v>
      </c>
      <c r="AD366" s="137">
        <v>142</v>
      </c>
      <c r="AE366" s="146">
        <v>85</v>
      </c>
      <c r="AF366" s="146">
        <v>6682240</v>
      </c>
      <c r="AG366" s="147">
        <f t="shared" si="373"/>
        <v>4.1544477028347994E-2</v>
      </c>
      <c r="AH366" s="147">
        <f t="shared" si="343"/>
        <v>0.59859154929577463</v>
      </c>
      <c r="AI366" s="141">
        <f t="shared" si="344"/>
        <v>78614.588235294112</v>
      </c>
      <c r="AJ366" s="604"/>
      <c r="AK366" s="254" t="s">
        <v>140</v>
      </c>
      <c r="AL366" s="137">
        <v>84</v>
      </c>
      <c r="AM366" s="146">
        <v>55</v>
      </c>
      <c r="AN366" s="146">
        <v>6066890</v>
      </c>
      <c r="AO366" s="147">
        <f t="shared" si="374"/>
        <v>4.6570702794242171E-2</v>
      </c>
      <c r="AP366" s="147">
        <f t="shared" si="345"/>
        <v>0.65476190476190477</v>
      </c>
      <c r="AQ366" s="141">
        <f t="shared" si="346"/>
        <v>110307.09090909091</v>
      </c>
      <c r="AR366" s="604"/>
      <c r="AS366" s="254" t="s">
        <v>140</v>
      </c>
      <c r="AT366" s="137">
        <v>55</v>
      </c>
      <c r="AU366" s="146">
        <v>36</v>
      </c>
      <c r="AV366" s="146">
        <v>3994250</v>
      </c>
      <c r="AW366" s="147">
        <f t="shared" si="375"/>
        <v>5.9016393442622953E-2</v>
      </c>
      <c r="AX366" s="147">
        <f t="shared" si="347"/>
        <v>0.65454545454545454</v>
      </c>
      <c r="AY366" s="146">
        <f t="shared" si="348"/>
        <v>110951.38888888889</v>
      </c>
      <c r="AZ366" s="604"/>
      <c r="BA366" s="254" t="s">
        <v>140</v>
      </c>
      <c r="BB366" s="137">
        <v>10</v>
      </c>
      <c r="BC366" s="146">
        <v>4</v>
      </c>
      <c r="BD366" s="146">
        <v>678200</v>
      </c>
      <c r="BE366" s="147">
        <f t="shared" si="376"/>
        <v>1.6877637130801686E-2</v>
      </c>
      <c r="BF366" s="147">
        <f t="shared" si="349"/>
        <v>0.4</v>
      </c>
      <c r="BG366" s="173">
        <f t="shared" si="350"/>
        <v>169550</v>
      </c>
      <c r="BH366" s="604"/>
      <c r="BI366" s="254" t="s">
        <v>140</v>
      </c>
      <c r="BJ366" s="137">
        <f t="shared" si="351"/>
        <v>442</v>
      </c>
      <c r="BK366" s="146">
        <f t="shared" si="334"/>
        <v>272</v>
      </c>
      <c r="BL366" s="146">
        <f t="shared" si="335"/>
        <v>23350740</v>
      </c>
      <c r="BM366" s="147">
        <f t="shared" si="377"/>
        <v>4.0718562874251497E-2</v>
      </c>
      <c r="BN366" s="147">
        <f t="shared" si="352"/>
        <v>0.61538461538461542</v>
      </c>
      <c r="BO366" s="146">
        <f t="shared" si="353"/>
        <v>85848.308823529413</v>
      </c>
      <c r="BP366" s="204"/>
    </row>
    <row r="367" spans="2:68" s="82" customFormat="1">
      <c r="B367" s="614"/>
      <c r="C367" s="647"/>
      <c r="D367" s="604"/>
      <c r="E367" s="254" t="s">
        <v>141</v>
      </c>
      <c r="F367" s="137">
        <v>7</v>
      </c>
      <c r="G367" s="146">
        <v>4</v>
      </c>
      <c r="H367" s="146">
        <v>284200</v>
      </c>
      <c r="I367" s="147">
        <f t="shared" si="370"/>
        <v>0.2857142857142857</v>
      </c>
      <c r="J367" s="147">
        <f t="shared" si="337"/>
        <v>0.5714285714285714</v>
      </c>
      <c r="K367" s="173">
        <f t="shared" si="338"/>
        <v>71050</v>
      </c>
      <c r="L367" s="604"/>
      <c r="M367" s="254" t="s">
        <v>141</v>
      </c>
      <c r="N367" s="137">
        <v>27</v>
      </c>
      <c r="O367" s="146">
        <v>17</v>
      </c>
      <c r="P367" s="146">
        <v>1201310</v>
      </c>
      <c r="Q367" s="147">
        <f t="shared" si="371"/>
        <v>0.28813559322033899</v>
      </c>
      <c r="R367" s="147">
        <f t="shared" si="339"/>
        <v>0.62962962962962965</v>
      </c>
      <c r="S367" s="141">
        <f t="shared" si="340"/>
        <v>70665.294117647063</v>
      </c>
      <c r="T367" s="604"/>
      <c r="U367" s="254" t="s">
        <v>141</v>
      </c>
      <c r="V367" s="137">
        <v>1026</v>
      </c>
      <c r="W367" s="146">
        <v>653</v>
      </c>
      <c r="X367" s="146">
        <v>44034550</v>
      </c>
      <c r="Y367" s="147">
        <f t="shared" si="372"/>
        <v>0.2577970785629688</v>
      </c>
      <c r="Z367" s="147">
        <f t="shared" si="341"/>
        <v>0.6364522417153996</v>
      </c>
      <c r="AA367" s="146">
        <f t="shared" si="342"/>
        <v>67434.226646248091</v>
      </c>
      <c r="AB367" s="604"/>
      <c r="AC367" s="254" t="s">
        <v>141</v>
      </c>
      <c r="AD367" s="137">
        <v>865</v>
      </c>
      <c r="AE367" s="146">
        <v>561</v>
      </c>
      <c r="AF367" s="146">
        <v>39748480</v>
      </c>
      <c r="AG367" s="147">
        <f t="shared" si="373"/>
        <v>0.27419354838709675</v>
      </c>
      <c r="AH367" s="147">
        <f t="shared" si="343"/>
        <v>0.64855491329479764</v>
      </c>
      <c r="AI367" s="141">
        <f t="shared" si="344"/>
        <v>70852.905525846698</v>
      </c>
      <c r="AJ367" s="604"/>
      <c r="AK367" s="254" t="s">
        <v>141</v>
      </c>
      <c r="AL367" s="137">
        <v>469</v>
      </c>
      <c r="AM367" s="146">
        <v>269</v>
      </c>
      <c r="AN367" s="146">
        <v>18847010</v>
      </c>
      <c r="AO367" s="147">
        <f t="shared" si="374"/>
        <v>0.22777307366638441</v>
      </c>
      <c r="AP367" s="147">
        <f t="shared" si="345"/>
        <v>0.57356076759061836</v>
      </c>
      <c r="AQ367" s="141">
        <f t="shared" si="346"/>
        <v>70063.234200743493</v>
      </c>
      <c r="AR367" s="604"/>
      <c r="AS367" s="254" t="s">
        <v>141</v>
      </c>
      <c r="AT367" s="137">
        <v>210</v>
      </c>
      <c r="AU367" s="146">
        <v>115</v>
      </c>
      <c r="AV367" s="146">
        <v>9566080</v>
      </c>
      <c r="AW367" s="147">
        <f t="shared" si="375"/>
        <v>0.18852459016393441</v>
      </c>
      <c r="AX367" s="147">
        <f t="shared" si="347"/>
        <v>0.54761904761904767</v>
      </c>
      <c r="AY367" s="146">
        <f t="shared" si="348"/>
        <v>83183.304347826081</v>
      </c>
      <c r="AZ367" s="604"/>
      <c r="BA367" s="254" t="s">
        <v>141</v>
      </c>
      <c r="BB367" s="137">
        <v>46</v>
      </c>
      <c r="BC367" s="146">
        <v>22</v>
      </c>
      <c r="BD367" s="146">
        <v>2172140</v>
      </c>
      <c r="BE367" s="147">
        <f t="shared" si="376"/>
        <v>9.2827004219409287E-2</v>
      </c>
      <c r="BF367" s="147">
        <f t="shared" si="349"/>
        <v>0.47826086956521741</v>
      </c>
      <c r="BG367" s="173">
        <f t="shared" si="350"/>
        <v>98733.636363636368</v>
      </c>
      <c r="BH367" s="604"/>
      <c r="BI367" s="254" t="s">
        <v>141</v>
      </c>
      <c r="BJ367" s="137">
        <f t="shared" si="351"/>
        <v>2650</v>
      </c>
      <c r="BK367" s="146">
        <f t="shared" si="334"/>
        <v>1641</v>
      </c>
      <c r="BL367" s="146">
        <f t="shared" si="335"/>
        <v>115853770</v>
      </c>
      <c r="BM367" s="147">
        <f t="shared" si="377"/>
        <v>0.24565868263473054</v>
      </c>
      <c r="BN367" s="147">
        <f t="shared" si="352"/>
        <v>0.61924528301886794</v>
      </c>
      <c r="BO367" s="146">
        <f t="shared" si="353"/>
        <v>70599.494210847042</v>
      </c>
      <c r="BP367" s="204"/>
    </row>
    <row r="368" spans="2:68" s="82" customFormat="1">
      <c r="B368" s="614"/>
      <c r="C368" s="647"/>
      <c r="D368" s="604"/>
      <c r="E368" s="254" t="s">
        <v>142</v>
      </c>
      <c r="F368" s="137">
        <v>2</v>
      </c>
      <c r="G368" s="146">
        <v>0</v>
      </c>
      <c r="H368" s="146">
        <v>0</v>
      </c>
      <c r="I368" s="147">
        <f t="shared" si="370"/>
        <v>0</v>
      </c>
      <c r="J368" s="147">
        <f t="shared" si="337"/>
        <v>0</v>
      </c>
      <c r="K368" s="173" t="str">
        <f t="shared" si="338"/>
        <v>-</v>
      </c>
      <c r="L368" s="604"/>
      <c r="M368" s="254" t="s">
        <v>142</v>
      </c>
      <c r="N368" s="137">
        <v>7</v>
      </c>
      <c r="O368" s="146">
        <v>4</v>
      </c>
      <c r="P368" s="146">
        <v>190680</v>
      </c>
      <c r="Q368" s="147">
        <f t="shared" si="371"/>
        <v>6.7796610169491525E-2</v>
      </c>
      <c r="R368" s="147">
        <f t="shared" si="339"/>
        <v>0.5714285714285714</v>
      </c>
      <c r="S368" s="141">
        <f t="shared" si="340"/>
        <v>47670</v>
      </c>
      <c r="T368" s="604"/>
      <c r="U368" s="254" t="s">
        <v>142</v>
      </c>
      <c r="V368" s="137">
        <v>165</v>
      </c>
      <c r="W368" s="146">
        <v>91</v>
      </c>
      <c r="X368" s="146">
        <v>6210790</v>
      </c>
      <c r="Y368" s="147">
        <f t="shared" si="372"/>
        <v>3.5925779707856299E-2</v>
      </c>
      <c r="Z368" s="147">
        <f t="shared" si="341"/>
        <v>0.55151515151515151</v>
      </c>
      <c r="AA368" s="146">
        <f t="shared" si="342"/>
        <v>68250.439560439554</v>
      </c>
      <c r="AB368" s="604"/>
      <c r="AC368" s="254" t="s">
        <v>142</v>
      </c>
      <c r="AD368" s="137">
        <v>189</v>
      </c>
      <c r="AE368" s="146">
        <v>115</v>
      </c>
      <c r="AF368" s="146">
        <v>8687120</v>
      </c>
      <c r="AG368" s="147">
        <f t="shared" si="373"/>
        <v>5.6207233626588464E-2</v>
      </c>
      <c r="AH368" s="147">
        <f t="shared" si="343"/>
        <v>0.60846560846560849</v>
      </c>
      <c r="AI368" s="141">
        <f t="shared" si="344"/>
        <v>75540.173913043473</v>
      </c>
      <c r="AJ368" s="604"/>
      <c r="AK368" s="254" t="s">
        <v>142</v>
      </c>
      <c r="AL368" s="137">
        <v>148</v>
      </c>
      <c r="AM368" s="146">
        <v>82</v>
      </c>
      <c r="AN368" s="146">
        <v>7160120</v>
      </c>
      <c r="AO368" s="147">
        <f t="shared" si="374"/>
        <v>6.9432684165961045E-2</v>
      </c>
      <c r="AP368" s="147">
        <f t="shared" si="345"/>
        <v>0.55405405405405406</v>
      </c>
      <c r="AQ368" s="141">
        <f t="shared" si="346"/>
        <v>87318.536585365859</v>
      </c>
      <c r="AR368" s="604"/>
      <c r="AS368" s="254" t="s">
        <v>142</v>
      </c>
      <c r="AT368" s="137">
        <v>122</v>
      </c>
      <c r="AU368" s="146">
        <v>67</v>
      </c>
      <c r="AV368" s="146">
        <v>6599760</v>
      </c>
      <c r="AW368" s="147">
        <f t="shared" si="375"/>
        <v>0.10983606557377049</v>
      </c>
      <c r="AX368" s="147">
        <f t="shared" si="347"/>
        <v>0.54918032786885251</v>
      </c>
      <c r="AY368" s="146">
        <f t="shared" si="348"/>
        <v>98503.880597014926</v>
      </c>
      <c r="AZ368" s="604"/>
      <c r="BA368" s="254" t="s">
        <v>142</v>
      </c>
      <c r="BB368" s="137">
        <v>38</v>
      </c>
      <c r="BC368" s="146">
        <v>19</v>
      </c>
      <c r="BD368" s="146">
        <v>2350030</v>
      </c>
      <c r="BE368" s="147">
        <f t="shared" si="376"/>
        <v>8.0168776371308023E-2</v>
      </c>
      <c r="BF368" s="147">
        <f t="shared" si="349"/>
        <v>0.5</v>
      </c>
      <c r="BG368" s="173">
        <f t="shared" si="350"/>
        <v>123685.78947368421</v>
      </c>
      <c r="BH368" s="604"/>
      <c r="BI368" s="254" t="s">
        <v>142</v>
      </c>
      <c r="BJ368" s="137">
        <f t="shared" si="351"/>
        <v>671</v>
      </c>
      <c r="BK368" s="146">
        <f t="shared" si="334"/>
        <v>378</v>
      </c>
      <c r="BL368" s="146">
        <f t="shared" si="335"/>
        <v>31198500</v>
      </c>
      <c r="BM368" s="147">
        <f t="shared" si="377"/>
        <v>5.6586826347305393E-2</v>
      </c>
      <c r="BN368" s="147">
        <f t="shared" si="352"/>
        <v>0.56333830104321903</v>
      </c>
      <c r="BO368" s="146">
        <f t="shared" si="353"/>
        <v>82535.71428571429</v>
      </c>
      <c r="BP368" s="204"/>
    </row>
    <row r="369" spans="2:68" s="82" customFormat="1">
      <c r="B369" s="614"/>
      <c r="C369" s="647"/>
      <c r="D369" s="604"/>
      <c r="E369" s="255" t="s">
        <v>135</v>
      </c>
      <c r="F369" s="137">
        <v>0</v>
      </c>
      <c r="G369" s="146">
        <v>0</v>
      </c>
      <c r="H369" s="146">
        <v>0</v>
      </c>
      <c r="I369" s="147">
        <f t="shared" si="370"/>
        <v>0</v>
      </c>
      <c r="J369" s="147" t="str">
        <f t="shared" si="337"/>
        <v>-</v>
      </c>
      <c r="K369" s="173" t="str">
        <f t="shared" si="338"/>
        <v>-</v>
      </c>
      <c r="L369" s="604"/>
      <c r="M369" s="255" t="s">
        <v>135</v>
      </c>
      <c r="N369" s="137">
        <v>3</v>
      </c>
      <c r="O369" s="146">
        <v>3</v>
      </c>
      <c r="P369" s="146">
        <v>435840</v>
      </c>
      <c r="Q369" s="147">
        <f t="shared" si="371"/>
        <v>5.0847457627118647E-2</v>
      </c>
      <c r="R369" s="147">
        <f t="shared" si="339"/>
        <v>1</v>
      </c>
      <c r="S369" s="141">
        <f t="shared" si="340"/>
        <v>145280</v>
      </c>
      <c r="T369" s="604"/>
      <c r="U369" s="255" t="s">
        <v>135</v>
      </c>
      <c r="V369" s="137">
        <v>195</v>
      </c>
      <c r="W369" s="146">
        <v>105</v>
      </c>
      <c r="X369" s="146">
        <v>6236480</v>
      </c>
      <c r="Y369" s="147">
        <f t="shared" si="372"/>
        <v>4.1452822739834187E-2</v>
      </c>
      <c r="Z369" s="147">
        <f t="shared" si="341"/>
        <v>0.53846153846153844</v>
      </c>
      <c r="AA369" s="146">
        <f t="shared" si="342"/>
        <v>59395.047619047618</v>
      </c>
      <c r="AB369" s="604"/>
      <c r="AC369" s="255" t="s">
        <v>135</v>
      </c>
      <c r="AD369" s="137">
        <v>151</v>
      </c>
      <c r="AE369" s="146">
        <v>86</v>
      </c>
      <c r="AF369" s="146">
        <v>6306430</v>
      </c>
      <c r="AG369" s="147">
        <f t="shared" si="373"/>
        <v>4.2033235581622676E-2</v>
      </c>
      <c r="AH369" s="147">
        <f t="shared" si="343"/>
        <v>0.56953642384105962</v>
      </c>
      <c r="AI369" s="141">
        <f t="shared" si="344"/>
        <v>73330.58139534884</v>
      </c>
      <c r="AJ369" s="604"/>
      <c r="AK369" s="255" t="s">
        <v>135</v>
      </c>
      <c r="AL369" s="137">
        <v>52</v>
      </c>
      <c r="AM369" s="146">
        <v>28</v>
      </c>
      <c r="AN369" s="146">
        <v>2667490</v>
      </c>
      <c r="AO369" s="147">
        <f t="shared" si="374"/>
        <v>2.3708721422523286E-2</v>
      </c>
      <c r="AP369" s="147">
        <f t="shared" si="345"/>
        <v>0.53846153846153844</v>
      </c>
      <c r="AQ369" s="141">
        <f t="shared" si="346"/>
        <v>95267.5</v>
      </c>
      <c r="AR369" s="604"/>
      <c r="AS369" s="255" t="s">
        <v>135</v>
      </c>
      <c r="AT369" s="137">
        <v>39</v>
      </c>
      <c r="AU369" s="146">
        <v>24</v>
      </c>
      <c r="AV369" s="146">
        <v>3903920</v>
      </c>
      <c r="AW369" s="147">
        <f t="shared" si="375"/>
        <v>3.9344262295081971E-2</v>
      </c>
      <c r="AX369" s="147">
        <f t="shared" si="347"/>
        <v>0.61538461538461542</v>
      </c>
      <c r="AY369" s="146">
        <f t="shared" si="348"/>
        <v>162663.33333333334</v>
      </c>
      <c r="AZ369" s="604"/>
      <c r="BA369" s="255" t="s">
        <v>135</v>
      </c>
      <c r="BB369" s="137">
        <v>21</v>
      </c>
      <c r="BC369" s="146">
        <v>11</v>
      </c>
      <c r="BD369" s="146">
        <v>902390</v>
      </c>
      <c r="BE369" s="147">
        <f t="shared" si="376"/>
        <v>4.6413502109704644E-2</v>
      </c>
      <c r="BF369" s="147">
        <f t="shared" si="349"/>
        <v>0.52380952380952384</v>
      </c>
      <c r="BG369" s="173">
        <f t="shared" si="350"/>
        <v>82035.454545454544</v>
      </c>
      <c r="BH369" s="604"/>
      <c r="BI369" s="255" t="s">
        <v>135</v>
      </c>
      <c r="BJ369" s="137">
        <f t="shared" si="351"/>
        <v>461</v>
      </c>
      <c r="BK369" s="146">
        <f t="shared" si="334"/>
        <v>257</v>
      </c>
      <c r="BL369" s="146">
        <f t="shared" si="335"/>
        <v>20452550</v>
      </c>
      <c r="BM369" s="147">
        <f t="shared" si="377"/>
        <v>3.8473053892215565E-2</v>
      </c>
      <c r="BN369" s="147">
        <f t="shared" si="352"/>
        <v>0.55748373101952275</v>
      </c>
      <c r="BO369" s="146">
        <f t="shared" si="353"/>
        <v>79581.906614785999</v>
      </c>
      <c r="BP369" s="204"/>
    </row>
    <row r="370" spans="2:68" s="82" customFormat="1">
      <c r="B370" s="614">
        <v>34</v>
      </c>
      <c r="C370" s="646" t="s">
        <v>45</v>
      </c>
      <c r="D370" s="612">
        <f>BS41</f>
        <v>120</v>
      </c>
      <c r="E370" s="252" t="s">
        <v>115</v>
      </c>
      <c r="F370" s="136">
        <v>66</v>
      </c>
      <c r="G370" s="144">
        <v>37</v>
      </c>
      <c r="H370" s="144">
        <v>2967000</v>
      </c>
      <c r="I370" s="145">
        <f>IFERROR(G370/$D$370,"-")</f>
        <v>0.30833333333333335</v>
      </c>
      <c r="J370" s="145">
        <f t="shared" si="337"/>
        <v>0.56060606060606055</v>
      </c>
      <c r="K370" s="172">
        <f t="shared" si="338"/>
        <v>80189.189189189186</v>
      </c>
      <c r="L370" s="612">
        <f>BT41</f>
        <v>258</v>
      </c>
      <c r="M370" s="252" t="s">
        <v>115</v>
      </c>
      <c r="N370" s="136">
        <v>149</v>
      </c>
      <c r="O370" s="144">
        <v>84</v>
      </c>
      <c r="P370" s="144">
        <v>6770880</v>
      </c>
      <c r="Q370" s="145">
        <f>IFERROR(O370/$L$370,"-")</f>
        <v>0.32558139534883723</v>
      </c>
      <c r="R370" s="145">
        <f t="shared" si="339"/>
        <v>0.56375838926174493</v>
      </c>
      <c r="S370" s="140">
        <f t="shared" si="340"/>
        <v>80605.71428571429</v>
      </c>
      <c r="T370" s="612">
        <f>BU41</f>
        <v>10340</v>
      </c>
      <c r="U370" s="252" t="s">
        <v>115</v>
      </c>
      <c r="V370" s="136">
        <v>4868</v>
      </c>
      <c r="W370" s="144">
        <v>2755</v>
      </c>
      <c r="X370" s="144">
        <v>193164650</v>
      </c>
      <c r="Y370" s="145">
        <f>IFERROR(W370/$T$370,"-")</f>
        <v>0.26644100580270791</v>
      </c>
      <c r="Z370" s="145">
        <f t="shared" si="341"/>
        <v>0.56594083812654072</v>
      </c>
      <c r="AA370" s="144">
        <f t="shared" si="342"/>
        <v>70114.210526315786</v>
      </c>
      <c r="AB370" s="612">
        <f>BV41</f>
        <v>9098</v>
      </c>
      <c r="AC370" s="252" t="s">
        <v>115</v>
      </c>
      <c r="AD370" s="136">
        <v>4704</v>
      </c>
      <c r="AE370" s="144">
        <v>2651</v>
      </c>
      <c r="AF370" s="144">
        <v>197200840</v>
      </c>
      <c r="AG370" s="145">
        <f>IFERROR(AE370/$AB$370,"-")</f>
        <v>0.29138272147724775</v>
      </c>
      <c r="AH370" s="145">
        <f t="shared" si="343"/>
        <v>0.56356292517006801</v>
      </c>
      <c r="AI370" s="140">
        <f t="shared" si="344"/>
        <v>74387.340626178804</v>
      </c>
      <c r="AJ370" s="612">
        <f>BW41</f>
        <v>6018</v>
      </c>
      <c r="AK370" s="252" t="s">
        <v>115</v>
      </c>
      <c r="AL370" s="136">
        <v>2966</v>
      </c>
      <c r="AM370" s="144">
        <v>1429</v>
      </c>
      <c r="AN370" s="144">
        <v>120913240</v>
      </c>
      <c r="AO370" s="145">
        <f>IFERROR(AM370/$AJ$370,"-")</f>
        <v>0.23745430375540047</v>
      </c>
      <c r="AP370" s="145">
        <f t="shared" si="345"/>
        <v>0.48179366149696562</v>
      </c>
      <c r="AQ370" s="140">
        <f t="shared" si="346"/>
        <v>84613.883834849548</v>
      </c>
      <c r="AR370" s="612">
        <f>BX41</f>
        <v>2872</v>
      </c>
      <c r="AS370" s="252" t="s">
        <v>115</v>
      </c>
      <c r="AT370" s="136">
        <v>1231</v>
      </c>
      <c r="AU370" s="144">
        <v>566</v>
      </c>
      <c r="AV370" s="144">
        <v>52346500</v>
      </c>
      <c r="AW370" s="145">
        <f>IFERROR(AU370/$AR$370,"-")</f>
        <v>0.19707520891364902</v>
      </c>
      <c r="AX370" s="145">
        <f t="shared" si="347"/>
        <v>0.45978878960194963</v>
      </c>
      <c r="AY370" s="144">
        <f t="shared" si="348"/>
        <v>92484.982332155472</v>
      </c>
      <c r="AZ370" s="612">
        <f>BY41</f>
        <v>1051</v>
      </c>
      <c r="BA370" s="252" t="s">
        <v>115</v>
      </c>
      <c r="BB370" s="136">
        <v>382</v>
      </c>
      <c r="BC370" s="144">
        <v>145</v>
      </c>
      <c r="BD370" s="144">
        <v>14688840</v>
      </c>
      <c r="BE370" s="145">
        <f>IFERROR(BC370/$AZ$370,"-")</f>
        <v>0.1379638439581351</v>
      </c>
      <c r="BF370" s="145">
        <f t="shared" si="349"/>
        <v>0.37958115183246072</v>
      </c>
      <c r="BG370" s="172">
        <f t="shared" si="350"/>
        <v>101302.3448275862</v>
      </c>
      <c r="BH370" s="612">
        <f>BZ41</f>
        <v>29757</v>
      </c>
      <c r="BI370" s="252" t="s">
        <v>115</v>
      </c>
      <c r="BJ370" s="136">
        <f t="shared" si="351"/>
        <v>14366</v>
      </c>
      <c r="BK370" s="144">
        <f t="shared" si="334"/>
        <v>7667</v>
      </c>
      <c r="BL370" s="144">
        <f t="shared" si="335"/>
        <v>588051950</v>
      </c>
      <c r="BM370" s="145">
        <f>IFERROR(BK370/$BH$370,"-")</f>
        <v>0.25765366132338607</v>
      </c>
      <c r="BN370" s="145">
        <f t="shared" si="352"/>
        <v>0.53369065849923425</v>
      </c>
      <c r="BO370" s="144">
        <f t="shared" si="353"/>
        <v>76699.093517673144</v>
      </c>
      <c r="BP370" s="204"/>
    </row>
    <row r="371" spans="2:68" s="82" customFormat="1">
      <c r="B371" s="614"/>
      <c r="C371" s="647"/>
      <c r="D371" s="604"/>
      <c r="E371" s="253" t="s">
        <v>154</v>
      </c>
      <c r="F371" s="137">
        <v>55</v>
      </c>
      <c r="G371" s="146">
        <v>30</v>
      </c>
      <c r="H371" s="146">
        <v>2121680</v>
      </c>
      <c r="I371" s="147">
        <f t="shared" ref="I371:I380" si="378">IFERROR(G371/$D$370,"-")</f>
        <v>0.25</v>
      </c>
      <c r="J371" s="147">
        <f t="shared" si="337"/>
        <v>0.54545454545454541</v>
      </c>
      <c r="K371" s="173">
        <f t="shared" si="338"/>
        <v>70722.666666666672</v>
      </c>
      <c r="L371" s="604"/>
      <c r="M371" s="253" t="s">
        <v>154</v>
      </c>
      <c r="N371" s="137">
        <v>118</v>
      </c>
      <c r="O371" s="146">
        <v>67</v>
      </c>
      <c r="P371" s="146">
        <v>4103560</v>
      </c>
      <c r="Q371" s="147">
        <f t="shared" ref="Q371:Q380" si="379">IFERROR(O371/$L$370,"-")</f>
        <v>0.25968992248062017</v>
      </c>
      <c r="R371" s="147">
        <f t="shared" si="339"/>
        <v>0.56779661016949157</v>
      </c>
      <c r="S371" s="141">
        <f t="shared" si="340"/>
        <v>61247.164179104475</v>
      </c>
      <c r="T371" s="604"/>
      <c r="U371" s="253" t="s">
        <v>154</v>
      </c>
      <c r="V371" s="137">
        <v>4640</v>
      </c>
      <c r="W371" s="146">
        <v>2680</v>
      </c>
      <c r="X371" s="146">
        <v>180055790</v>
      </c>
      <c r="Y371" s="147">
        <f t="shared" ref="Y371:Y380" si="380">IFERROR(W371/$T$370,"-")</f>
        <v>0.25918762088974856</v>
      </c>
      <c r="Z371" s="147">
        <f t="shared" si="341"/>
        <v>0.57758620689655171</v>
      </c>
      <c r="AA371" s="146">
        <f t="shared" si="342"/>
        <v>67184.996268656716</v>
      </c>
      <c r="AB371" s="604"/>
      <c r="AC371" s="253" t="s">
        <v>154</v>
      </c>
      <c r="AD371" s="137">
        <v>3989</v>
      </c>
      <c r="AE371" s="146">
        <v>2312</v>
      </c>
      <c r="AF371" s="146">
        <v>176540510</v>
      </c>
      <c r="AG371" s="147">
        <f t="shared" ref="AG371:AG380" si="381">IFERROR(AE371/$AB$370,"-")</f>
        <v>0.254121785007694</v>
      </c>
      <c r="AH371" s="147">
        <f t="shared" si="343"/>
        <v>0.5795938831787415</v>
      </c>
      <c r="AI371" s="141">
        <f t="shared" si="344"/>
        <v>76358.352076124575</v>
      </c>
      <c r="AJ371" s="604"/>
      <c r="AK371" s="253" t="s">
        <v>154</v>
      </c>
      <c r="AL371" s="137">
        <v>2334</v>
      </c>
      <c r="AM371" s="146">
        <v>1182</v>
      </c>
      <c r="AN371" s="146">
        <v>97519140</v>
      </c>
      <c r="AO371" s="147">
        <f t="shared" ref="AO371:AO380" si="382">IFERROR(AM371/$AJ$370,"-")</f>
        <v>0.19641076769690927</v>
      </c>
      <c r="AP371" s="147">
        <f t="shared" si="345"/>
        <v>0.50642673521850901</v>
      </c>
      <c r="AQ371" s="141">
        <f t="shared" si="346"/>
        <v>82503.502538071072</v>
      </c>
      <c r="AR371" s="604"/>
      <c r="AS371" s="253" t="s">
        <v>154</v>
      </c>
      <c r="AT371" s="137">
        <v>807</v>
      </c>
      <c r="AU371" s="146">
        <v>348</v>
      </c>
      <c r="AV371" s="146">
        <v>25880930</v>
      </c>
      <c r="AW371" s="147">
        <f t="shared" ref="AW371:AW380" si="383">IFERROR(AU371/$AR$370,"-")</f>
        <v>0.12116991643454039</v>
      </c>
      <c r="AX371" s="147">
        <f t="shared" si="347"/>
        <v>0.43122676579925651</v>
      </c>
      <c r="AY371" s="146">
        <f t="shared" si="348"/>
        <v>74370.488505747126</v>
      </c>
      <c r="AZ371" s="604"/>
      <c r="BA371" s="253" t="s">
        <v>154</v>
      </c>
      <c r="BB371" s="137">
        <v>181</v>
      </c>
      <c r="BC371" s="146">
        <v>63</v>
      </c>
      <c r="BD371" s="146">
        <v>6308560</v>
      </c>
      <c r="BE371" s="147">
        <f t="shared" ref="BE371:BE380" si="384">IFERROR(BC371/$AZ$370,"-")</f>
        <v>5.9942911512844907E-2</v>
      </c>
      <c r="BF371" s="147">
        <f t="shared" si="349"/>
        <v>0.34806629834254144</v>
      </c>
      <c r="BG371" s="173">
        <f t="shared" si="350"/>
        <v>100135.87301587302</v>
      </c>
      <c r="BH371" s="604"/>
      <c r="BI371" s="253" t="s">
        <v>154</v>
      </c>
      <c r="BJ371" s="137">
        <f t="shared" si="351"/>
        <v>12124</v>
      </c>
      <c r="BK371" s="146">
        <f t="shared" si="334"/>
        <v>6682</v>
      </c>
      <c r="BL371" s="146">
        <f t="shared" si="335"/>
        <v>492530170</v>
      </c>
      <c r="BM371" s="147">
        <f t="shared" ref="BM371:BM380" si="385">IFERROR(BK371/$BH$370,"-")</f>
        <v>0.22455220620358235</v>
      </c>
      <c r="BN371" s="147">
        <f t="shared" si="352"/>
        <v>0.55113823820521279</v>
      </c>
      <c r="BO371" s="146">
        <f t="shared" si="353"/>
        <v>73709.992517210412</v>
      </c>
      <c r="BP371" s="204"/>
    </row>
    <row r="372" spans="2:68" s="82" customFormat="1">
      <c r="B372" s="614"/>
      <c r="C372" s="647"/>
      <c r="D372" s="604"/>
      <c r="E372" s="254" t="s">
        <v>114</v>
      </c>
      <c r="F372" s="137">
        <v>74</v>
      </c>
      <c r="G372" s="146">
        <v>40</v>
      </c>
      <c r="H372" s="146">
        <v>3452740</v>
      </c>
      <c r="I372" s="147">
        <f t="shared" si="378"/>
        <v>0.33333333333333331</v>
      </c>
      <c r="J372" s="147">
        <f t="shared" si="337"/>
        <v>0.54054054054054057</v>
      </c>
      <c r="K372" s="173">
        <f t="shared" si="338"/>
        <v>86318.5</v>
      </c>
      <c r="L372" s="604"/>
      <c r="M372" s="254" t="s">
        <v>114</v>
      </c>
      <c r="N372" s="137">
        <v>160</v>
      </c>
      <c r="O372" s="146">
        <v>80</v>
      </c>
      <c r="P372" s="146">
        <v>6428740</v>
      </c>
      <c r="Q372" s="147">
        <f t="shared" si="379"/>
        <v>0.31007751937984496</v>
      </c>
      <c r="R372" s="147">
        <f t="shared" si="339"/>
        <v>0.5</v>
      </c>
      <c r="S372" s="141">
        <f t="shared" si="340"/>
        <v>80359.25</v>
      </c>
      <c r="T372" s="604"/>
      <c r="U372" s="254" t="s">
        <v>114</v>
      </c>
      <c r="V372" s="137">
        <v>6474</v>
      </c>
      <c r="W372" s="146">
        <v>3533</v>
      </c>
      <c r="X372" s="146">
        <v>239162160</v>
      </c>
      <c r="Y372" s="147">
        <f t="shared" si="380"/>
        <v>0.34168278529980656</v>
      </c>
      <c r="Z372" s="147">
        <f t="shared" si="341"/>
        <v>0.54572134692616625</v>
      </c>
      <c r="AA372" s="146">
        <f t="shared" si="342"/>
        <v>67693.789980186804</v>
      </c>
      <c r="AB372" s="604"/>
      <c r="AC372" s="254" t="s">
        <v>114</v>
      </c>
      <c r="AD372" s="137">
        <v>6160</v>
      </c>
      <c r="AE372" s="146">
        <v>3422</v>
      </c>
      <c r="AF372" s="146">
        <v>264020440</v>
      </c>
      <c r="AG372" s="147">
        <f t="shared" si="381"/>
        <v>0.37612662123543639</v>
      </c>
      <c r="AH372" s="147">
        <f t="shared" si="343"/>
        <v>0.55551948051948052</v>
      </c>
      <c r="AI372" s="141">
        <f t="shared" si="344"/>
        <v>77153.839859731146</v>
      </c>
      <c r="AJ372" s="604"/>
      <c r="AK372" s="254" t="s">
        <v>114</v>
      </c>
      <c r="AL372" s="137">
        <v>4238</v>
      </c>
      <c r="AM372" s="146">
        <v>2079</v>
      </c>
      <c r="AN372" s="146">
        <v>172536210</v>
      </c>
      <c r="AO372" s="147">
        <f t="shared" si="382"/>
        <v>0.34546360917248253</v>
      </c>
      <c r="AP372" s="147">
        <f t="shared" si="345"/>
        <v>0.49056158565361019</v>
      </c>
      <c r="AQ372" s="141">
        <f t="shared" si="346"/>
        <v>82990</v>
      </c>
      <c r="AR372" s="604"/>
      <c r="AS372" s="254" t="s">
        <v>114</v>
      </c>
      <c r="AT372" s="137">
        <v>1878</v>
      </c>
      <c r="AU372" s="146">
        <v>806</v>
      </c>
      <c r="AV372" s="146">
        <v>71730490</v>
      </c>
      <c r="AW372" s="147">
        <f t="shared" si="383"/>
        <v>0.28064066852367686</v>
      </c>
      <c r="AX372" s="147">
        <f t="shared" si="347"/>
        <v>0.42917997870074548</v>
      </c>
      <c r="AY372" s="146">
        <f t="shared" si="348"/>
        <v>88995.645161290318</v>
      </c>
      <c r="AZ372" s="604"/>
      <c r="BA372" s="254" t="s">
        <v>114</v>
      </c>
      <c r="BB372" s="137">
        <v>649</v>
      </c>
      <c r="BC372" s="146">
        <v>251</v>
      </c>
      <c r="BD372" s="146">
        <v>25904600</v>
      </c>
      <c r="BE372" s="147">
        <f t="shared" si="384"/>
        <v>0.23882017126546146</v>
      </c>
      <c r="BF372" s="147">
        <f t="shared" si="349"/>
        <v>0.38674884437596302</v>
      </c>
      <c r="BG372" s="173">
        <f t="shared" si="350"/>
        <v>103205.57768924303</v>
      </c>
      <c r="BH372" s="604"/>
      <c r="BI372" s="254" t="s">
        <v>114</v>
      </c>
      <c r="BJ372" s="137">
        <f t="shared" si="351"/>
        <v>19633</v>
      </c>
      <c r="BK372" s="146">
        <f t="shared" si="334"/>
        <v>10211</v>
      </c>
      <c r="BL372" s="146">
        <f t="shared" si="335"/>
        <v>783235380</v>
      </c>
      <c r="BM372" s="147">
        <f t="shared" si="385"/>
        <v>0.34314615048560004</v>
      </c>
      <c r="BN372" s="147">
        <f t="shared" si="352"/>
        <v>0.52009371975755103</v>
      </c>
      <c r="BO372" s="146">
        <f t="shared" si="353"/>
        <v>76705.061208500643</v>
      </c>
      <c r="BP372" s="204"/>
    </row>
    <row r="373" spans="2:68" s="82" customFormat="1">
      <c r="B373" s="614"/>
      <c r="C373" s="647"/>
      <c r="D373" s="604"/>
      <c r="E373" s="254" t="s">
        <v>123</v>
      </c>
      <c r="F373" s="137">
        <v>41</v>
      </c>
      <c r="G373" s="146">
        <v>26</v>
      </c>
      <c r="H373" s="146">
        <v>2563360</v>
      </c>
      <c r="I373" s="147">
        <f t="shared" si="378"/>
        <v>0.21666666666666667</v>
      </c>
      <c r="J373" s="147">
        <f t="shared" si="337"/>
        <v>0.63414634146341464</v>
      </c>
      <c r="K373" s="173">
        <f t="shared" si="338"/>
        <v>98590.769230769234</v>
      </c>
      <c r="L373" s="604"/>
      <c r="M373" s="254" t="s">
        <v>123</v>
      </c>
      <c r="N373" s="137">
        <v>95</v>
      </c>
      <c r="O373" s="146">
        <v>54</v>
      </c>
      <c r="P373" s="146">
        <v>3666180</v>
      </c>
      <c r="Q373" s="147">
        <f t="shared" si="379"/>
        <v>0.20930232558139536</v>
      </c>
      <c r="R373" s="147">
        <f t="shared" si="339"/>
        <v>0.56842105263157894</v>
      </c>
      <c r="S373" s="141">
        <f t="shared" si="340"/>
        <v>67892.222222222219</v>
      </c>
      <c r="T373" s="604"/>
      <c r="U373" s="254" t="s">
        <v>123</v>
      </c>
      <c r="V373" s="137">
        <v>2308</v>
      </c>
      <c r="W373" s="146">
        <v>1310</v>
      </c>
      <c r="X373" s="146">
        <v>91593620</v>
      </c>
      <c r="Y373" s="147">
        <f t="shared" si="380"/>
        <v>0.12669245647969052</v>
      </c>
      <c r="Z373" s="147">
        <f t="shared" si="341"/>
        <v>0.56759098786828421</v>
      </c>
      <c r="AA373" s="146">
        <f t="shared" si="342"/>
        <v>69918.793893129769</v>
      </c>
      <c r="AB373" s="604"/>
      <c r="AC373" s="254" t="s">
        <v>123</v>
      </c>
      <c r="AD373" s="137">
        <v>2525</v>
      </c>
      <c r="AE373" s="146">
        <v>1466</v>
      </c>
      <c r="AF373" s="146">
        <v>117882120</v>
      </c>
      <c r="AG373" s="147">
        <f t="shared" si="381"/>
        <v>0.16113431523411739</v>
      </c>
      <c r="AH373" s="147">
        <f t="shared" si="343"/>
        <v>0.58059405940594055</v>
      </c>
      <c r="AI373" s="141">
        <f t="shared" si="344"/>
        <v>80410.723055934519</v>
      </c>
      <c r="AJ373" s="604"/>
      <c r="AK373" s="254" t="s">
        <v>123</v>
      </c>
      <c r="AL373" s="137">
        <v>1786</v>
      </c>
      <c r="AM373" s="146">
        <v>925</v>
      </c>
      <c r="AN373" s="146">
        <v>70116330</v>
      </c>
      <c r="AO373" s="147">
        <f t="shared" si="382"/>
        <v>0.15370555001661682</v>
      </c>
      <c r="AP373" s="147">
        <f t="shared" si="345"/>
        <v>0.51791713325867861</v>
      </c>
      <c r="AQ373" s="141">
        <f t="shared" si="346"/>
        <v>75801.437837837831</v>
      </c>
      <c r="AR373" s="604"/>
      <c r="AS373" s="254" t="s">
        <v>123</v>
      </c>
      <c r="AT373" s="137">
        <v>854</v>
      </c>
      <c r="AU373" s="146">
        <v>396</v>
      </c>
      <c r="AV373" s="146">
        <v>35857300</v>
      </c>
      <c r="AW373" s="147">
        <f t="shared" si="383"/>
        <v>0.13788300835654596</v>
      </c>
      <c r="AX373" s="147">
        <f t="shared" si="347"/>
        <v>0.46370023419203749</v>
      </c>
      <c r="AY373" s="146">
        <f t="shared" si="348"/>
        <v>90548.737373737371</v>
      </c>
      <c r="AZ373" s="604"/>
      <c r="BA373" s="254" t="s">
        <v>123</v>
      </c>
      <c r="BB373" s="137">
        <v>331</v>
      </c>
      <c r="BC373" s="146">
        <v>124</v>
      </c>
      <c r="BD373" s="146">
        <v>11197370</v>
      </c>
      <c r="BE373" s="147">
        <f t="shared" si="384"/>
        <v>0.11798287345385347</v>
      </c>
      <c r="BF373" s="147">
        <f t="shared" si="349"/>
        <v>0.37462235649546827</v>
      </c>
      <c r="BG373" s="173">
        <f t="shared" si="350"/>
        <v>90301.370967741939</v>
      </c>
      <c r="BH373" s="604"/>
      <c r="BI373" s="254" t="s">
        <v>123</v>
      </c>
      <c r="BJ373" s="137">
        <f t="shared" si="351"/>
        <v>7940</v>
      </c>
      <c r="BK373" s="146">
        <f t="shared" si="334"/>
        <v>4301</v>
      </c>
      <c r="BL373" s="146">
        <f t="shared" si="335"/>
        <v>332876280</v>
      </c>
      <c r="BM373" s="147">
        <f t="shared" si="385"/>
        <v>0.14453741976677756</v>
      </c>
      <c r="BN373" s="147">
        <f t="shared" si="352"/>
        <v>0.54168765743073044</v>
      </c>
      <c r="BO373" s="146">
        <f t="shared" si="353"/>
        <v>77395.089514066494</v>
      </c>
      <c r="BP373" s="204"/>
    </row>
    <row r="374" spans="2:68" s="82" customFormat="1">
      <c r="B374" s="614"/>
      <c r="C374" s="647"/>
      <c r="D374" s="604"/>
      <c r="E374" s="254" t="s">
        <v>137</v>
      </c>
      <c r="F374" s="137">
        <v>41</v>
      </c>
      <c r="G374" s="146">
        <v>24</v>
      </c>
      <c r="H374" s="146">
        <v>1567750</v>
      </c>
      <c r="I374" s="147">
        <f t="shared" si="378"/>
        <v>0.2</v>
      </c>
      <c r="J374" s="147">
        <f t="shared" si="337"/>
        <v>0.58536585365853655</v>
      </c>
      <c r="K374" s="173">
        <f t="shared" si="338"/>
        <v>65322.916666666664</v>
      </c>
      <c r="L374" s="604"/>
      <c r="M374" s="254" t="s">
        <v>137</v>
      </c>
      <c r="N374" s="137">
        <v>91</v>
      </c>
      <c r="O374" s="146">
        <v>55</v>
      </c>
      <c r="P374" s="146">
        <v>5202780</v>
      </c>
      <c r="Q374" s="147">
        <f t="shared" si="379"/>
        <v>0.2131782945736434</v>
      </c>
      <c r="R374" s="147">
        <f t="shared" si="339"/>
        <v>0.60439560439560436</v>
      </c>
      <c r="S374" s="141">
        <f t="shared" si="340"/>
        <v>94596</v>
      </c>
      <c r="T374" s="604"/>
      <c r="U374" s="254" t="s">
        <v>137</v>
      </c>
      <c r="V374" s="137">
        <v>2055</v>
      </c>
      <c r="W374" s="146">
        <v>1146</v>
      </c>
      <c r="X374" s="146">
        <v>79589870</v>
      </c>
      <c r="Y374" s="147">
        <f t="shared" si="380"/>
        <v>0.11083172147001934</v>
      </c>
      <c r="Z374" s="147">
        <f t="shared" si="341"/>
        <v>0.5576642335766423</v>
      </c>
      <c r="AA374" s="146">
        <f t="shared" si="342"/>
        <v>69450.148342059343</v>
      </c>
      <c r="AB374" s="604"/>
      <c r="AC374" s="254" t="s">
        <v>137</v>
      </c>
      <c r="AD374" s="137">
        <v>2328</v>
      </c>
      <c r="AE374" s="146">
        <v>1326</v>
      </c>
      <c r="AF374" s="146">
        <v>106965620</v>
      </c>
      <c r="AG374" s="147">
        <f t="shared" si="381"/>
        <v>0.1457463178720598</v>
      </c>
      <c r="AH374" s="147">
        <f t="shared" si="343"/>
        <v>0.56958762886597936</v>
      </c>
      <c r="AI374" s="141">
        <f t="shared" si="344"/>
        <v>80667.888386123683</v>
      </c>
      <c r="AJ374" s="604"/>
      <c r="AK374" s="254" t="s">
        <v>137</v>
      </c>
      <c r="AL374" s="137">
        <v>1687</v>
      </c>
      <c r="AM374" s="146">
        <v>822</v>
      </c>
      <c r="AN374" s="146">
        <v>72386370</v>
      </c>
      <c r="AO374" s="147">
        <f t="shared" si="382"/>
        <v>0.1365902293120638</v>
      </c>
      <c r="AP374" s="147">
        <f t="shared" si="345"/>
        <v>0.4872554831061055</v>
      </c>
      <c r="AQ374" s="141">
        <f t="shared" si="346"/>
        <v>88061.277372262775</v>
      </c>
      <c r="AR374" s="604"/>
      <c r="AS374" s="254" t="s">
        <v>137</v>
      </c>
      <c r="AT374" s="137">
        <v>838</v>
      </c>
      <c r="AU374" s="146">
        <v>353</v>
      </c>
      <c r="AV374" s="146">
        <v>34439380</v>
      </c>
      <c r="AW374" s="147">
        <f t="shared" si="383"/>
        <v>0.12291086350974931</v>
      </c>
      <c r="AX374" s="147">
        <f t="shared" si="347"/>
        <v>0.42124105011933172</v>
      </c>
      <c r="AY374" s="146">
        <f t="shared" si="348"/>
        <v>97561.983002832858</v>
      </c>
      <c r="AZ374" s="604"/>
      <c r="BA374" s="254" t="s">
        <v>137</v>
      </c>
      <c r="BB374" s="137">
        <v>276</v>
      </c>
      <c r="BC374" s="146">
        <v>102</v>
      </c>
      <c r="BD374" s="146">
        <v>9083280</v>
      </c>
      <c r="BE374" s="147">
        <f t="shared" si="384"/>
        <v>9.7050428163653668E-2</v>
      </c>
      <c r="BF374" s="147">
        <f t="shared" si="349"/>
        <v>0.36956521739130432</v>
      </c>
      <c r="BG374" s="173">
        <f t="shared" si="350"/>
        <v>89051.76470588235</v>
      </c>
      <c r="BH374" s="604"/>
      <c r="BI374" s="254" t="s">
        <v>137</v>
      </c>
      <c r="BJ374" s="137">
        <f t="shared" si="351"/>
        <v>7316</v>
      </c>
      <c r="BK374" s="146">
        <f t="shared" si="334"/>
        <v>3828</v>
      </c>
      <c r="BL374" s="146">
        <f t="shared" si="335"/>
        <v>309235050</v>
      </c>
      <c r="BM374" s="147">
        <f t="shared" si="385"/>
        <v>0.12864200020163322</v>
      </c>
      <c r="BN374" s="147">
        <f t="shared" si="352"/>
        <v>0.52323674138873699</v>
      </c>
      <c r="BO374" s="146">
        <f t="shared" si="353"/>
        <v>80782.405956112852</v>
      </c>
      <c r="BP374" s="204"/>
    </row>
    <row r="375" spans="2:68" s="82" customFormat="1">
      <c r="B375" s="614"/>
      <c r="C375" s="647"/>
      <c r="D375" s="604"/>
      <c r="E375" s="254" t="s">
        <v>138</v>
      </c>
      <c r="F375" s="137">
        <v>28</v>
      </c>
      <c r="G375" s="146">
        <v>13</v>
      </c>
      <c r="H375" s="146">
        <v>1134630</v>
      </c>
      <c r="I375" s="147">
        <f t="shared" si="378"/>
        <v>0.10833333333333334</v>
      </c>
      <c r="J375" s="147">
        <f t="shared" si="337"/>
        <v>0.4642857142857143</v>
      </c>
      <c r="K375" s="173">
        <f t="shared" si="338"/>
        <v>87279.230769230766</v>
      </c>
      <c r="L375" s="604"/>
      <c r="M375" s="254" t="s">
        <v>138</v>
      </c>
      <c r="N375" s="137">
        <v>54</v>
      </c>
      <c r="O375" s="146">
        <v>33</v>
      </c>
      <c r="P375" s="146">
        <v>1885630</v>
      </c>
      <c r="Q375" s="147">
        <f t="shared" si="379"/>
        <v>0.12790697674418605</v>
      </c>
      <c r="R375" s="147">
        <f t="shared" si="339"/>
        <v>0.61111111111111116</v>
      </c>
      <c r="S375" s="141">
        <f t="shared" si="340"/>
        <v>57140.303030303032</v>
      </c>
      <c r="T375" s="604"/>
      <c r="U375" s="254" t="s">
        <v>138</v>
      </c>
      <c r="V375" s="137">
        <v>1359</v>
      </c>
      <c r="W375" s="146">
        <v>797</v>
      </c>
      <c r="X375" s="146">
        <v>57870150</v>
      </c>
      <c r="Y375" s="147">
        <f t="shared" si="380"/>
        <v>7.7079303675048352E-2</v>
      </c>
      <c r="Z375" s="147">
        <f t="shared" si="341"/>
        <v>0.58646063281824867</v>
      </c>
      <c r="AA375" s="146">
        <f t="shared" si="342"/>
        <v>72609.974905897121</v>
      </c>
      <c r="AB375" s="604"/>
      <c r="AC375" s="254" t="s">
        <v>138</v>
      </c>
      <c r="AD375" s="137">
        <v>1372</v>
      </c>
      <c r="AE375" s="146">
        <v>801</v>
      </c>
      <c r="AF375" s="146">
        <v>61198490</v>
      </c>
      <c r="AG375" s="147">
        <f t="shared" si="381"/>
        <v>8.8041327764343813E-2</v>
      </c>
      <c r="AH375" s="147">
        <f t="shared" si="343"/>
        <v>0.58381924198250734</v>
      </c>
      <c r="AI375" s="141">
        <f t="shared" si="344"/>
        <v>76402.609238451929</v>
      </c>
      <c r="AJ375" s="604"/>
      <c r="AK375" s="254" t="s">
        <v>138</v>
      </c>
      <c r="AL375" s="137">
        <v>853</v>
      </c>
      <c r="AM375" s="146">
        <v>438</v>
      </c>
      <c r="AN375" s="146">
        <v>35267640</v>
      </c>
      <c r="AO375" s="147">
        <f t="shared" si="382"/>
        <v>7.278165503489531E-2</v>
      </c>
      <c r="AP375" s="147">
        <f t="shared" si="345"/>
        <v>0.51348182883939042</v>
      </c>
      <c r="AQ375" s="141">
        <f t="shared" si="346"/>
        <v>80519.726027397264</v>
      </c>
      <c r="AR375" s="604"/>
      <c r="AS375" s="254" t="s">
        <v>138</v>
      </c>
      <c r="AT375" s="137">
        <v>353</v>
      </c>
      <c r="AU375" s="146">
        <v>159</v>
      </c>
      <c r="AV375" s="146">
        <v>11756140</v>
      </c>
      <c r="AW375" s="147">
        <f t="shared" si="383"/>
        <v>5.5362116991643451E-2</v>
      </c>
      <c r="AX375" s="147">
        <f t="shared" si="347"/>
        <v>0.45042492917847027</v>
      </c>
      <c r="AY375" s="146">
        <f t="shared" si="348"/>
        <v>73937.987421383645</v>
      </c>
      <c r="AZ375" s="604"/>
      <c r="BA375" s="254" t="s">
        <v>138</v>
      </c>
      <c r="BB375" s="137">
        <v>67</v>
      </c>
      <c r="BC375" s="146">
        <v>26</v>
      </c>
      <c r="BD375" s="146">
        <v>1951800</v>
      </c>
      <c r="BE375" s="147">
        <f t="shared" si="384"/>
        <v>2.4738344433872503E-2</v>
      </c>
      <c r="BF375" s="147">
        <f t="shared" si="349"/>
        <v>0.38805970149253732</v>
      </c>
      <c r="BG375" s="173">
        <f t="shared" si="350"/>
        <v>75069.230769230766</v>
      </c>
      <c r="BH375" s="604"/>
      <c r="BI375" s="254" t="s">
        <v>138</v>
      </c>
      <c r="BJ375" s="137">
        <f t="shared" si="351"/>
        <v>4086</v>
      </c>
      <c r="BK375" s="146">
        <f t="shared" si="334"/>
        <v>2267</v>
      </c>
      <c r="BL375" s="146">
        <f t="shared" si="335"/>
        <v>171064480</v>
      </c>
      <c r="BM375" s="147">
        <f t="shared" si="385"/>
        <v>7.6183755082837645E-2</v>
      </c>
      <c r="BN375" s="147">
        <f t="shared" si="352"/>
        <v>0.55482134116495352</v>
      </c>
      <c r="BO375" s="146">
        <f t="shared" si="353"/>
        <v>75458.52668725187</v>
      </c>
      <c r="BP375" s="204"/>
    </row>
    <row r="376" spans="2:68" s="82" customFormat="1">
      <c r="B376" s="614"/>
      <c r="C376" s="647"/>
      <c r="D376" s="604"/>
      <c r="E376" s="254" t="s">
        <v>139</v>
      </c>
      <c r="F376" s="137">
        <v>23</v>
      </c>
      <c r="G376" s="146">
        <v>7</v>
      </c>
      <c r="H376" s="146">
        <v>842230</v>
      </c>
      <c r="I376" s="147">
        <f t="shared" si="378"/>
        <v>5.8333333333333334E-2</v>
      </c>
      <c r="J376" s="147">
        <f t="shared" si="337"/>
        <v>0.30434782608695654</v>
      </c>
      <c r="K376" s="173">
        <f t="shared" si="338"/>
        <v>120318.57142857143</v>
      </c>
      <c r="L376" s="604"/>
      <c r="M376" s="254" t="s">
        <v>139</v>
      </c>
      <c r="N376" s="137">
        <v>48</v>
      </c>
      <c r="O376" s="146">
        <v>27</v>
      </c>
      <c r="P376" s="146">
        <v>1835560</v>
      </c>
      <c r="Q376" s="147">
        <f t="shared" si="379"/>
        <v>0.10465116279069768</v>
      </c>
      <c r="R376" s="147">
        <f t="shared" si="339"/>
        <v>0.5625</v>
      </c>
      <c r="S376" s="141">
        <f t="shared" si="340"/>
        <v>67983.703703703708</v>
      </c>
      <c r="T376" s="604"/>
      <c r="U376" s="254" t="s">
        <v>139</v>
      </c>
      <c r="V376" s="137">
        <v>711</v>
      </c>
      <c r="W376" s="146">
        <v>358</v>
      </c>
      <c r="X376" s="146">
        <v>24889510</v>
      </c>
      <c r="Y376" s="147">
        <f t="shared" si="380"/>
        <v>3.462282398452611E-2</v>
      </c>
      <c r="Z376" s="147">
        <f t="shared" si="341"/>
        <v>0.50351617440225038</v>
      </c>
      <c r="AA376" s="146">
        <f t="shared" si="342"/>
        <v>69523.770949720667</v>
      </c>
      <c r="AB376" s="604"/>
      <c r="AC376" s="254" t="s">
        <v>139</v>
      </c>
      <c r="AD376" s="137">
        <v>836</v>
      </c>
      <c r="AE376" s="146">
        <v>439</v>
      </c>
      <c r="AF376" s="146">
        <v>37407410</v>
      </c>
      <c r="AG376" s="147">
        <f t="shared" si="381"/>
        <v>4.8252363156737747E-2</v>
      </c>
      <c r="AH376" s="147">
        <f t="shared" si="343"/>
        <v>0.52511961722488043</v>
      </c>
      <c r="AI376" s="141">
        <f t="shared" si="344"/>
        <v>85210.501138952168</v>
      </c>
      <c r="AJ376" s="604"/>
      <c r="AK376" s="254" t="s">
        <v>139</v>
      </c>
      <c r="AL376" s="137">
        <v>737</v>
      </c>
      <c r="AM376" s="146">
        <v>335</v>
      </c>
      <c r="AN376" s="146">
        <v>33848230</v>
      </c>
      <c r="AO376" s="147">
        <f t="shared" si="382"/>
        <v>5.5666334330342307E-2</v>
      </c>
      <c r="AP376" s="147">
        <f t="shared" si="345"/>
        <v>0.45454545454545453</v>
      </c>
      <c r="AQ376" s="141">
        <f t="shared" si="346"/>
        <v>101039.49253731343</v>
      </c>
      <c r="AR376" s="604"/>
      <c r="AS376" s="254" t="s">
        <v>139</v>
      </c>
      <c r="AT376" s="137">
        <v>418</v>
      </c>
      <c r="AU376" s="146">
        <v>192</v>
      </c>
      <c r="AV376" s="146">
        <v>16522200</v>
      </c>
      <c r="AW376" s="147">
        <f t="shared" si="383"/>
        <v>6.6852367688022288E-2</v>
      </c>
      <c r="AX376" s="147">
        <f t="shared" si="347"/>
        <v>0.45933014354066987</v>
      </c>
      <c r="AY376" s="146">
        <f t="shared" si="348"/>
        <v>86053.125</v>
      </c>
      <c r="AZ376" s="604"/>
      <c r="BA376" s="254" t="s">
        <v>139</v>
      </c>
      <c r="BB376" s="137">
        <v>167</v>
      </c>
      <c r="BC376" s="146">
        <v>62</v>
      </c>
      <c r="BD376" s="146">
        <v>5771010</v>
      </c>
      <c r="BE376" s="147">
        <f t="shared" si="384"/>
        <v>5.8991436726926735E-2</v>
      </c>
      <c r="BF376" s="147">
        <f t="shared" si="349"/>
        <v>0.3712574850299401</v>
      </c>
      <c r="BG376" s="173">
        <f t="shared" si="350"/>
        <v>93080.806451612909</v>
      </c>
      <c r="BH376" s="604"/>
      <c r="BI376" s="254" t="s">
        <v>139</v>
      </c>
      <c r="BJ376" s="137">
        <f t="shared" si="351"/>
        <v>2940</v>
      </c>
      <c r="BK376" s="146">
        <f t="shared" si="334"/>
        <v>1420</v>
      </c>
      <c r="BL376" s="146">
        <f t="shared" si="335"/>
        <v>121116150</v>
      </c>
      <c r="BM376" s="147">
        <f t="shared" si="385"/>
        <v>4.7719864233625703E-2</v>
      </c>
      <c r="BN376" s="147">
        <f t="shared" si="352"/>
        <v>0.48299319727891155</v>
      </c>
      <c r="BO376" s="146">
        <f t="shared" si="353"/>
        <v>85293.063380281688</v>
      </c>
      <c r="BP376" s="204"/>
    </row>
    <row r="377" spans="2:68" s="82" customFormat="1">
      <c r="B377" s="614"/>
      <c r="C377" s="647"/>
      <c r="D377" s="604"/>
      <c r="E377" s="254" t="s">
        <v>140</v>
      </c>
      <c r="F377" s="137">
        <v>12</v>
      </c>
      <c r="G377" s="146">
        <v>7</v>
      </c>
      <c r="H377" s="146">
        <v>1030280</v>
      </c>
      <c r="I377" s="147">
        <f t="shared" si="378"/>
        <v>5.8333333333333334E-2</v>
      </c>
      <c r="J377" s="147">
        <f t="shared" si="337"/>
        <v>0.58333333333333337</v>
      </c>
      <c r="K377" s="173">
        <f t="shared" si="338"/>
        <v>147182.85714285713</v>
      </c>
      <c r="L377" s="604"/>
      <c r="M377" s="254" t="s">
        <v>140</v>
      </c>
      <c r="N377" s="137">
        <v>21</v>
      </c>
      <c r="O377" s="146">
        <v>13</v>
      </c>
      <c r="P377" s="146">
        <v>1296210</v>
      </c>
      <c r="Q377" s="147">
        <f t="shared" si="379"/>
        <v>5.0387596899224806E-2</v>
      </c>
      <c r="R377" s="147">
        <f t="shared" si="339"/>
        <v>0.61904761904761907</v>
      </c>
      <c r="S377" s="141">
        <f t="shared" si="340"/>
        <v>99708.461538461532</v>
      </c>
      <c r="T377" s="604"/>
      <c r="U377" s="254" t="s">
        <v>140</v>
      </c>
      <c r="V377" s="137">
        <v>621</v>
      </c>
      <c r="W377" s="146">
        <v>328</v>
      </c>
      <c r="X377" s="146">
        <v>24415830</v>
      </c>
      <c r="Y377" s="147">
        <f t="shared" si="380"/>
        <v>3.1721470019342363E-2</v>
      </c>
      <c r="Z377" s="147">
        <f t="shared" si="341"/>
        <v>0.5281803542673108</v>
      </c>
      <c r="AA377" s="146">
        <f t="shared" si="342"/>
        <v>74438.506097560981</v>
      </c>
      <c r="AB377" s="604"/>
      <c r="AC377" s="254" t="s">
        <v>140</v>
      </c>
      <c r="AD377" s="137">
        <v>686</v>
      </c>
      <c r="AE377" s="146">
        <v>401</v>
      </c>
      <c r="AF377" s="146">
        <v>36945240</v>
      </c>
      <c r="AG377" s="147">
        <f t="shared" si="381"/>
        <v>4.4075621015607823E-2</v>
      </c>
      <c r="AH377" s="147">
        <f t="shared" si="343"/>
        <v>0.58454810495626819</v>
      </c>
      <c r="AI377" s="141">
        <f t="shared" si="344"/>
        <v>92132.768079800502</v>
      </c>
      <c r="AJ377" s="604"/>
      <c r="AK377" s="254" t="s">
        <v>140</v>
      </c>
      <c r="AL377" s="137">
        <v>553</v>
      </c>
      <c r="AM377" s="146">
        <v>273</v>
      </c>
      <c r="AN377" s="146">
        <v>25143280</v>
      </c>
      <c r="AO377" s="147">
        <f t="shared" si="382"/>
        <v>4.5363908275174475E-2</v>
      </c>
      <c r="AP377" s="147">
        <f t="shared" si="345"/>
        <v>0.49367088607594939</v>
      </c>
      <c r="AQ377" s="141">
        <f t="shared" si="346"/>
        <v>92099.926739926741</v>
      </c>
      <c r="AR377" s="604"/>
      <c r="AS377" s="254" t="s">
        <v>140</v>
      </c>
      <c r="AT377" s="137">
        <v>265</v>
      </c>
      <c r="AU377" s="146">
        <v>119</v>
      </c>
      <c r="AV377" s="146">
        <v>12059890</v>
      </c>
      <c r="AW377" s="147">
        <f t="shared" si="383"/>
        <v>4.1434540389972144E-2</v>
      </c>
      <c r="AX377" s="147">
        <f t="shared" si="347"/>
        <v>0.44905660377358492</v>
      </c>
      <c r="AY377" s="146">
        <f t="shared" si="348"/>
        <v>101343.61344537816</v>
      </c>
      <c r="AZ377" s="604"/>
      <c r="BA377" s="254" t="s">
        <v>140</v>
      </c>
      <c r="BB377" s="137">
        <v>84</v>
      </c>
      <c r="BC377" s="146">
        <v>40</v>
      </c>
      <c r="BD377" s="146">
        <v>4179140</v>
      </c>
      <c r="BE377" s="147">
        <f t="shared" si="384"/>
        <v>3.8058991436726926E-2</v>
      </c>
      <c r="BF377" s="147">
        <f t="shared" si="349"/>
        <v>0.47619047619047616</v>
      </c>
      <c r="BG377" s="173">
        <f t="shared" si="350"/>
        <v>104478.5</v>
      </c>
      <c r="BH377" s="604"/>
      <c r="BI377" s="254" t="s">
        <v>140</v>
      </c>
      <c r="BJ377" s="137">
        <f t="shared" si="351"/>
        <v>2242</v>
      </c>
      <c r="BK377" s="146">
        <f t="shared" si="334"/>
        <v>1181</v>
      </c>
      <c r="BL377" s="146">
        <f t="shared" si="335"/>
        <v>105069870</v>
      </c>
      <c r="BM377" s="147">
        <f t="shared" si="385"/>
        <v>3.9688140605571798E-2</v>
      </c>
      <c r="BN377" s="147">
        <f t="shared" si="352"/>
        <v>0.5267618198037467</v>
      </c>
      <c r="BO377" s="146">
        <f t="shared" si="353"/>
        <v>88966.867061812023</v>
      </c>
      <c r="BP377" s="204"/>
    </row>
    <row r="378" spans="2:68" s="82" customFormat="1">
      <c r="B378" s="614"/>
      <c r="C378" s="647"/>
      <c r="D378" s="604"/>
      <c r="E378" s="254" t="s">
        <v>141</v>
      </c>
      <c r="F378" s="137">
        <v>45</v>
      </c>
      <c r="G378" s="146">
        <v>23</v>
      </c>
      <c r="H378" s="146">
        <v>1643940</v>
      </c>
      <c r="I378" s="147">
        <f t="shared" si="378"/>
        <v>0.19166666666666668</v>
      </c>
      <c r="J378" s="147">
        <f t="shared" si="337"/>
        <v>0.51111111111111107</v>
      </c>
      <c r="K378" s="173">
        <f t="shared" si="338"/>
        <v>71475.65217391304</v>
      </c>
      <c r="L378" s="604"/>
      <c r="M378" s="254" t="s">
        <v>141</v>
      </c>
      <c r="N378" s="137">
        <v>120</v>
      </c>
      <c r="O378" s="146">
        <v>71</v>
      </c>
      <c r="P378" s="146">
        <v>6260300</v>
      </c>
      <c r="Q378" s="147">
        <f t="shared" si="379"/>
        <v>0.27519379844961239</v>
      </c>
      <c r="R378" s="147">
        <f t="shared" si="339"/>
        <v>0.59166666666666667</v>
      </c>
      <c r="S378" s="141">
        <f t="shared" si="340"/>
        <v>88173.239436619711</v>
      </c>
      <c r="T378" s="604"/>
      <c r="U378" s="254" t="s">
        <v>141</v>
      </c>
      <c r="V378" s="137">
        <v>3993</v>
      </c>
      <c r="W378" s="146">
        <v>2412</v>
      </c>
      <c r="X378" s="146">
        <v>166033100</v>
      </c>
      <c r="Y378" s="147">
        <f t="shared" si="380"/>
        <v>0.23326885880077369</v>
      </c>
      <c r="Z378" s="147">
        <f t="shared" si="341"/>
        <v>0.60405709992486856</v>
      </c>
      <c r="AA378" s="146">
        <f t="shared" si="342"/>
        <v>68836.276948590385</v>
      </c>
      <c r="AB378" s="604"/>
      <c r="AC378" s="254" t="s">
        <v>141</v>
      </c>
      <c r="AD378" s="137">
        <v>3721</v>
      </c>
      <c r="AE378" s="146">
        <v>2279</v>
      </c>
      <c r="AF378" s="146">
        <v>173455870</v>
      </c>
      <c r="AG378" s="147">
        <f t="shared" si="381"/>
        <v>0.25049461420092328</v>
      </c>
      <c r="AH378" s="147">
        <f t="shared" si="343"/>
        <v>0.61246976619188387</v>
      </c>
      <c r="AI378" s="141">
        <f t="shared" si="344"/>
        <v>76110.517770952167</v>
      </c>
      <c r="AJ378" s="604"/>
      <c r="AK378" s="254" t="s">
        <v>141</v>
      </c>
      <c r="AL378" s="137">
        <v>2139</v>
      </c>
      <c r="AM378" s="146">
        <v>1163</v>
      </c>
      <c r="AN378" s="146">
        <v>99569270</v>
      </c>
      <c r="AO378" s="147">
        <f t="shared" si="382"/>
        <v>0.19325357261548687</v>
      </c>
      <c r="AP378" s="147">
        <f t="shared" si="345"/>
        <v>0.54371201496026178</v>
      </c>
      <c r="AQ378" s="141">
        <f t="shared" si="346"/>
        <v>85614.161650902839</v>
      </c>
      <c r="AR378" s="604"/>
      <c r="AS378" s="254" t="s">
        <v>141</v>
      </c>
      <c r="AT378" s="137">
        <v>819</v>
      </c>
      <c r="AU378" s="146">
        <v>362</v>
      </c>
      <c r="AV378" s="146">
        <v>32556890</v>
      </c>
      <c r="AW378" s="147">
        <f t="shared" si="383"/>
        <v>0.12604456824512536</v>
      </c>
      <c r="AX378" s="147">
        <f t="shared" si="347"/>
        <v>0.44200244200244199</v>
      </c>
      <c r="AY378" s="146">
        <f t="shared" si="348"/>
        <v>89936.160220994469</v>
      </c>
      <c r="AZ378" s="604"/>
      <c r="BA378" s="254" t="s">
        <v>141</v>
      </c>
      <c r="BB378" s="137">
        <v>229</v>
      </c>
      <c r="BC378" s="146">
        <v>88</v>
      </c>
      <c r="BD378" s="146">
        <v>8628570</v>
      </c>
      <c r="BE378" s="147">
        <f t="shared" si="384"/>
        <v>8.3729781160799238E-2</v>
      </c>
      <c r="BF378" s="147">
        <f t="shared" si="349"/>
        <v>0.38427947598253276</v>
      </c>
      <c r="BG378" s="173">
        <f t="shared" si="350"/>
        <v>98051.931818181823</v>
      </c>
      <c r="BH378" s="604"/>
      <c r="BI378" s="254" t="s">
        <v>141</v>
      </c>
      <c r="BJ378" s="137">
        <f t="shared" si="351"/>
        <v>11066</v>
      </c>
      <c r="BK378" s="146">
        <f t="shared" si="334"/>
        <v>6398</v>
      </c>
      <c r="BL378" s="146">
        <f t="shared" si="335"/>
        <v>488147940</v>
      </c>
      <c r="BM378" s="147">
        <f t="shared" si="385"/>
        <v>0.2150082333568572</v>
      </c>
      <c r="BN378" s="147">
        <f t="shared" si="352"/>
        <v>0.57816735947948672</v>
      </c>
      <c r="BO378" s="146">
        <f t="shared" si="353"/>
        <v>76296.958424507655</v>
      </c>
      <c r="BP378" s="204"/>
    </row>
    <row r="379" spans="2:68" s="82" customFormat="1">
      <c r="B379" s="614"/>
      <c r="C379" s="647"/>
      <c r="D379" s="604"/>
      <c r="E379" s="254" t="s">
        <v>142</v>
      </c>
      <c r="F379" s="137">
        <v>15</v>
      </c>
      <c r="G379" s="146">
        <v>8</v>
      </c>
      <c r="H379" s="146">
        <v>588900</v>
      </c>
      <c r="I379" s="147">
        <f t="shared" si="378"/>
        <v>6.6666666666666666E-2</v>
      </c>
      <c r="J379" s="147">
        <f t="shared" si="337"/>
        <v>0.53333333333333333</v>
      </c>
      <c r="K379" s="173">
        <f t="shared" si="338"/>
        <v>73612.5</v>
      </c>
      <c r="L379" s="604"/>
      <c r="M379" s="254" t="s">
        <v>142</v>
      </c>
      <c r="N379" s="137">
        <v>40</v>
      </c>
      <c r="O379" s="146">
        <v>23</v>
      </c>
      <c r="P379" s="146">
        <v>1928580</v>
      </c>
      <c r="Q379" s="147">
        <f t="shared" si="379"/>
        <v>8.9147286821705432E-2</v>
      </c>
      <c r="R379" s="147">
        <f t="shared" si="339"/>
        <v>0.57499999999999996</v>
      </c>
      <c r="S379" s="141">
        <f t="shared" si="340"/>
        <v>83851.304347826081</v>
      </c>
      <c r="T379" s="604"/>
      <c r="U379" s="254" t="s">
        <v>142</v>
      </c>
      <c r="V379" s="137">
        <v>720</v>
      </c>
      <c r="W379" s="146">
        <v>396</v>
      </c>
      <c r="X379" s="146">
        <v>30346030</v>
      </c>
      <c r="Y379" s="147">
        <f t="shared" si="380"/>
        <v>3.8297872340425532E-2</v>
      </c>
      <c r="Z379" s="147">
        <f t="shared" si="341"/>
        <v>0.55000000000000004</v>
      </c>
      <c r="AA379" s="146">
        <f t="shared" si="342"/>
        <v>76631.388888888891</v>
      </c>
      <c r="AB379" s="604"/>
      <c r="AC379" s="254" t="s">
        <v>142</v>
      </c>
      <c r="AD379" s="137">
        <v>928</v>
      </c>
      <c r="AE379" s="146">
        <v>489</v>
      </c>
      <c r="AF379" s="146">
        <v>39373320</v>
      </c>
      <c r="AG379" s="147">
        <f t="shared" si="381"/>
        <v>5.3748076500329742E-2</v>
      </c>
      <c r="AH379" s="147">
        <f t="shared" si="343"/>
        <v>0.52693965517241381</v>
      </c>
      <c r="AI379" s="141">
        <f t="shared" si="344"/>
        <v>80518.036809815952</v>
      </c>
      <c r="AJ379" s="604"/>
      <c r="AK379" s="254" t="s">
        <v>142</v>
      </c>
      <c r="AL379" s="137">
        <v>789</v>
      </c>
      <c r="AM379" s="146">
        <v>359</v>
      </c>
      <c r="AN379" s="146">
        <v>33538170</v>
      </c>
      <c r="AO379" s="147">
        <f t="shared" si="382"/>
        <v>5.9654370222665336E-2</v>
      </c>
      <c r="AP379" s="147">
        <f t="shared" si="345"/>
        <v>0.45500633713561472</v>
      </c>
      <c r="AQ379" s="141">
        <f t="shared" si="346"/>
        <v>93421.086350974932</v>
      </c>
      <c r="AR379" s="604"/>
      <c r="AS379" s="254" t="s">
        <v>142</v>
      </c>
      <c r="AT379" s="137">
        <v>438</v>
      </c>
      <c r="AU379" s="146">
        <v>189</v>
      </c>
      <c r="AV379" s="146">
        <v>18382600</v>
      </c>
      <c r="AW379" s="147">
        <f t="shared" si="383"/>
        <v>6.5807799442896941E-2</v>
      </c>
      <c r="AX379" s="147">
        <f t="shared" si="347"/>
        <v>0.4315068493150685</v>
      </c>
      <c r="AY379" s="146">
        <f t="shared" si="348"/>
        <v>97262.433862433856</v>
      </c>
      <c r="AZ379" s="604"/>
      <c r="BA379" s="254" t="s">
        <v>142</v>
      </c>
      <c r="BB379" s="137">
        <v>183</v>
      </c>
      <c r="BC379" s="146">
        <v>66</v>
      </c>
      <c r="BD379" s="146">
        <v>7082740</v>
      </c>
      <c r="BE379" s="147">
        <f t="shared" si="384"/>
        <v>6.2797335870599436E-2</v>
      </c>
      <c r="BF379" s="147">
        <f t="shared" si="349"/>
        <v>0.36065573770491804</v>
      </c>
      <c r="BG379" s="173">
        <f t="shared" si="350"/>
        <v>107314.24242424243</v>
      </c>
      <c r="BH379" s="604"/>
      <c r="BI379" s="254" t="s">
        <v>142</v>
      </c>
      <c r="BJ379" s="137">
        <f t="shared" si="351"/>
        <v>3113</v>
      </c>
      <c r="BK379" s="146">
        <f t="shared" si="334"/>
        <v>1530</v>
      </c>
      <c r="BL379" s="146">
        <f t="shared" si="335"/>
        <v>131240340</v>
      </c>
      <c r="BM379" s="147">
        <f t="shared" si="385"/>
        <v>5.1416473434822058E-2</v>
      </c>
      <c r="BN379" s="147">
        <f t="shared" si="352"/>
        <v>0.49148731127529716</v>
      </c>
      <c r="BO379" s="146">
        <f t="shared" si="353"/>
        <v>85778</v>
      </c>
      <c r="BP379" s="204"/>
    </row>
    <row r="380" spans="2:68" s="82" customFormat="1">
      <c r="B380" s="614"/>
      <c r="C380" s="647"/>
      <c r="D380" s="604"/>
      <c r="E380" s="255" t="s">
        <v>135</v>
      </c>
      <c r="F380" s="137">
        <v>15</v>
      </c>
      <c r="G380" s="146">
        <v>6</v>
      </c>
      <c r="H380" s="146">
        <v>372120</v>
      </c>
      <c r="I380" s="147">
        <f t="shared" si="378"/>
        <v>0.05</v>
      </c>
      <c r="J380" s="147">
        <f t="shared" si="337"/>
        <v>0.4</v>
      </c>
      <c r="K380" s="173">
        <f t="shared" si="338"/>
        <v>62020</v>
      </c>
      <c r="L380" s="604"/>
      <c r="M380" s="255" t="s">
        <v>135</v>
      </c>
      <c r="N380" s="137">
        <v>10</v>
      </c>
      <c r="O380" s="146">
        <v>5</v>
      </c>
      <c r="P380" s="146">
        <v>372000</v>
      </c>
      <c r="Q380" s="147">
        <f t="shared" si="379"/>
        <v>1.937984496124031E-2</v>
      </c>
      <c r="R380" s="147">
        <f t="shared" si="339"/>
        <v>0.5</v>
      </c>
      <c r="S380" s="141">
        <f t="shared" si="340"/>
        <v>74400</v>
      </c>
      <c r="T380" s="604"/>
      <c r="U380" s="255" t="s">
        <v>135</v>
      </c>
      <c r="V380" s="137">
        <v>795</v>
      </c>
      <c r="W380" s="146">
        <v>411</v>
      </c>
      <c r="X380" s="146">
        <v>24133410</v>
      </c>
      <c r="Y380" s="147">
        <f t="shared" si="380"/>
        <v>3.9748549323017406E-2</v>
      </c>
      <c r="Z380" s="147">
        <f t="shared" si="341"/>
        <v>0.51698113207547169</v>
      </c>
      <c r="AA380" s="146">
        <f t="shared" si="342"/>
        <v>58718.759124087592</v>
      </c>
      <c r="AB380" s="604"/>
      <c r="AC380" s="255" t="s">
        <v>135</v>
      </c>
      <c r="AD380" s="137">
        <v>533</v>
      </c>
      <c r="AE380" s="146">
        <v>252</v>
      </c>
      <c r="AF380" s="146">
        <v>20498790</v>
      </c>
      <c r="AG380" s="147">
        <f t="shared" si="381"/>
        <v>2.7698395251703672E-2</v>
      </c>
      <c r="AH380" s="147">
        <f t="shared" si="343"/>
        <v>0.4727954971857411</v>
      </c>
      <c r="AI380" s="141">
        <f t="shared" si="344"/>
        <v>81344.404761904763</v>
      </c>
      <c r="AJ380" s="604"/>
      <c r="AK380" s="255" t="s">
        <v>135</v>
      </c>
      <c r="AL380" s="137">
        <v>326</v>
      </c>
      <c r="AM380" s="146">
        <v>124</v>
      </c>
      <c r="AN380" s="146">
        <v>11445130</v>
      </c>
      <c r="AO380" s="147">
        <f t="shared" si="382"/>
        <v>2.0604852110335661E-2</v>
      </c>
      <c r="AP380" s="147">
        <f t="shared" si="345"/>
        <v>0.38036809815950923</v>
      </c>
      <c r="AQ380" s="141">
        <f t="shared" si="346"/>
        <v>92299.43548387097</v>
      </c>
      <c r="AR380" s="604"/>
      <c r="AS380" s="255" t="s">
        <v>135</v>
      </c>
      <c r="AT380" s="137">
        <v>176</v>
      </c>
      <c r="AU380" s="146">
        <v>59</v>
      </c>
      <c r="AV380" s="146">
        <v>6022820</v>
      </c>
      <c r="AW380" s="147">
        <f t="shared" si="383"/>
        <v>2.054317548746518E-2</v>
      </c>
      <c r="AX380" s="147">
        <f t="shared" si="347"/>
        <v>0.33522727272727271</v>
      </c>
      <c r="AY380" s="146">
        <f t="shared" si="348"/>
        <v>102081.69491525424</v>
      </c>
      <c r="AZ380" s="604"/>
      <c r="BA380" s="255" t="s">
        <v>135</v>
      </c>
      <c r="BB380" s="137">
        <v>92</v>
      </c>
      <c r="BC380" s="146">
        <v>29</v>
      </c>
      <c r="BD380" s="146">
        <v>3727380</v>
      </c>
      <c r="BE380" s="147">
        <f t="shared" si="384"/>
        <v>2.7592768791627021E-2</v>
      </c>
      <c r="BF380" s="147">
        <f t="shared" si="349"/>
        <v>0.31521739130434784</v>
      </c>
      <c r="BG380" s="173">
        <f t="shared" si="350"/>
        <v>128530.3448275862</v>
      </c>
      <c r="BH380" s="604"/>
      <c r="BI380" s="255" t="s">
        <v>135</v>
      </c>
      <c r="BJ380" s="137">
        <f t="shared" si="351"/>
        <v>1947</v>
      </c>
      <c r="BK380" s="146">
        <f t="shared" si="334"/>
        <v>886</v>
      </c>
      <c r="BL380" s="146">
        <f t="shared" si="335"/>
        <v>66571650</v>
      </c>
      <c r="BM380" s="147">
        <f t="shared" si="385"/>
        <v>2.9774506838727021E-2</v>
      </c>
      <c r="BN380" s="147">
        <f t="shared" si="352"/>
        <v>0.45505906522855677</v>
      </c>
      <c r="BO380" s="146">
        <f t="shared" si="353"/>
        <v>75137.302483069972</v>
      </c>
      <c r="BP380" s="204"/>
    </row>
    <row r="381" spans="2:68" s="82" customFormat="1">
      <c r="B381" s="614">
        <v>35</v>
      </c>
      <c r="C381" s="646" t="s">
        <v>2</v>
      </c>
      <c r="D381" s="612">
        <f>BS42</f>
        <v>24</v>
      </c>
      <c r="E381" s="252" t="s">
        <v>115</v>
      </c>
      <c r="F381" s="136">
        <v>18</v>
      </c>
      <c r="G381" s="144">
        <v>10</v>
      </c>
      <c r="H381" s="144">
        <v>911620</v>
      </c>
      <c r="I381" s="145">
        <f>IFERROR(G381/$D$381,"-")</f>
        <v>0.41666666666666669</v>
      </c>
      <c r="J381" s="145">
        <f t="shared" si="337"/>
        <v>0.55555555555555558</v>
      </c>
      <c r="K381" s="172">
        <f t="shared" si="338"/>
        <v>91162</v>
      </c>
      <c r="L381" s="612">
        <f>BT42</f>
        <v>58</v>
      </c>
      <c r="M381" s="252" t="s">
        <v>115</v>
      </c>
      <c r="N381" s="136">
        <v>30</v>
      </c>
      <c r="O381" s="144">
        <v>17</v>
      </c>
      <c r="P381" s="144">
        <v>1141360</v>
      </c>
      <c r="Q381" s="145">
        <f>IFERROR(O381/$L$381,"-")</f>
        <v>0.29310344827586204</v>
      </c>
      <c r="R381" s="145">
        <f t="shared" si="339"/>
        <v>0.56666666666666665</v>
      </c>
      <c r="S381" s="140">
        <f t="shared" si="340"/>
        <v>67138.823529411762</v>
      </c>
      <c r="T381" s="612">
        <f>BU42</f>
        <v>20573</v>
      </c>
      <c r="U381" s="252" t="s">
        <v>115</v>
      </c>
      <c r="V381" s="136">
        <v>9225</v>
      </c>
      <c r="W381" s="144">
        <v>5941</v>
      </c>
      <c r="X381" s="144">
        <v>431870120</v>
      </c>
      <c r="Y381" s="145">
        <f>IFERROR(W381/$T$381,"-")</f>
        <v>0.28877655179118261</v>
      </c>
      <c r="Z381" s="145">
        <f t="shared" si="341"/>
        <v>0.64401084010840104</v>
      </c>
      <c r="AA381" s="144">
        <f t="shared" si="342"/>
        <v>72693.169500084157</v>
      </c>
      <c r="AB381" s="612">
        <f>BV42</f>
        <v>18692</v>
      </c>
      <c r="AC381" s="252" t="s">
        <v>115</v>
      </c>
      <c r="AD381" s="136">
        <v>9462</v>
      </c>
      <c r="AE381" s="144">
        <v>6158</v>
      </c>
      <c r="AF381" s="144">
        <v>483751110</v>
      </c>
      <c r="AG381" s="145">
        <f>IFERROR(AE381/$AB$381,"-")</f>
        <v>0.32944575219345174</v>
      </c>
      <c r="AH381" s="145">
        <f t="shared" si="343"/>
        <v>0.65081378144155566</v>
      </c>
      <c r="AI381" s="140">
        <f t="shared" si="344"/>
        <v>78556.529717440731</v>
      </c>
      <c r="AJ381" s="612">
        <f>BW42</f>
        <v>12965</v>
      </c>
      <c r="AK381" s="252" t="s">
        <v>115</v>
      </c>
      <c r="AL381" s="136">
        <v>6242</v>
      </c>
      <c r="AM381" s="144">
        <v>3663</v>
      </c>
      <c r="AN381" s="144">
        <v>290787450</v>
      </c>
      <c r="AO381" s="145">
        <f>IFERROR(AM381/$AJ$381,"-")</f>
        <v>0.28252988816043195</v>
      </c>
      <c r="AP381" s="145">
        <f t="shared" si="345"/>
        <v>0.58683114386414614</v>
      </c>
      <c r="AQ381" s="140">
        <f t="shared" si="346"/>
        <v>79385.05323505323</v>
      </c>
      <c r="AR381" s="612">
        <f>BX42</f>
        <v>6020</v>
      </c>
      <c r="AS381" s="252" t="s">
        <v>115</v>
      </c>
      <c r="AT381" s="136">
        <v>2536</v>
      </c>
      <c r="AU381" s="144">
        <v>1433</v>
      </c>
      <c r="AV381" s="144">
        <v>121790790</v>
      </c>
      <c r="AW381" s="145">
        <f>IFERROR(AU381/$AR$381,"-")</f>
        <v>0.23803986710963454</v>
      </c>
      <c r="AX381" s="145">
        <f t="shared" si="347"/>
        <v>0.56506309148264988</v>
      </c>
      <c r="AY381" s="144">
        <f t="shared" si="348"/>
        <v>84990.083740404749</v>
      </c>
      <c r="AZ381" s="612">
        <f>BY42</f>
        <v>2264</v>
      </c>
      <c r="BA381" s="252" t="s">
        <v>115</v>
      </c>
      <c r="BB381" s="136">
        <v>787</v>
      </c>
      <c r="BC381" s="144">
        <v>420</v>
      </c>
      <c r="BD381" s="144">
        <v>39540080</v>
      </c>
      <c r="BE381" s="145">
        <f>IFERROR(BC381/$AZ$381,"-")</f>
        <v>0.18551236749116609</v>
      </c>
      <c r="BF381" s="145">
        <f t="shared" si="349"/>
        <v>0.53367217280813217</v>
      </c>
      <c r="BG381" s="172">
        <f t="shared" si="350"/>
        <v>94143.047619047618</v>
      </c>
      <c r="BH381" s="612">
        <f>BZ42</f>
        <v>60596</v>
      </c>
      <c r="BI381" s="252" t="s">
        <v>115</v>
      </c>
      <c r="BJ381" s="136">
        <f t="shared" si="351"/>
        <v>28300</v>
      </c>
      <c r="BK381" s="144">
        <f t="shared" si="334"/>
        <v>17642</v>
      </c>
      <c r="BL381" s="144">
        <f t="shared" si="335"/>
        <v>1369792530</v>
      </c>
      <c r="BM381" s="145">
        <f>IFERROR(BK381/$BH$381,"-")</f>
        <v>0.29114132946069049</v>
      </c>
      <c r="BN381" s="145">
        <f t="shared" si="352"/>
        <v>0.62339222614840994</v>
      </c>
      <c r="BO381" s="144">
        <f t="shared" si="353"/>
        <v>77643.834599251786</v>
      </c>
      <c r="BP381" s="204"/>
    </row>
    <row r="382" spans="2:68" s="82" customFormat="1">
      <c r="B382" s="614"/>
      <c r="C382" s="647"/>
      <c r="D382" s="604"/>
      <c r="E382" s="253" t="s">
        <v>154</v>
      </c>
      <c r="F382" s="137">
        <v>10</v>
      </c>
      <c r="G382" s="146">
        <v>7</v>
      </c>
      <c r="H382" s="146">
        <v>824260</v>
      </c>
      <c r="I382" s="147">
        <f t="shared" ref="I382:I391" si="386">IFERROR(G382/$D$381,"-")</f>
        <v>0.29166666666666669</v>
      </c>
      <c r="J382" s="147">
        <f t="shared" si="337"/>
        <v>0.7</v>
      </c>
      <c r="K382" s="173">
        <f t="shared" si="338"/>
        <v>117751.42857142857</v>
      </c>
      <c r="L382" s="604"/>
      <c r="M382" s="253" t="s">
        <v>154</v>
      </c>
      <c r="N382" s="137">
        <v>24</v>
      </c>
      <c r="O382" s="146">
        <v>13</v>
      </c>
      <c r="P382" s="146">
        <v>729540</v>
      </c>
      <c r="Q382" s="147">
        <f t="shared" ref="Q382:Q391" si="387">IFERROR(O382/$L$381,"-")</f>
        <v>0.22413793103448276</v>
      </c>
      <c r="R382" s="147">
        <f t="shared" si="339"/>
        <v>0.54166666666666663</v>
      </c>
      <c r="S382" s="141">
        <f t="shared" si="340"/>
        <v>56118.461538461539</v>
      </c>
      <c r="T382" s="604"/>
      <c r="U382" s="253" t="s">
        <v>154</v>
      </c>
      <c r="V382" s="137">
        <v>9354</v>
      </c>
      <c r="W382" s="146">
        <v>6048</v>
      </c>
      <c r="X382" s="146">
        <v>430986190</v>
      </c>
      <c r="Y382" s="147">
        <f t="shared" ref="Y382:Y391" si="388">IFERROR(W382/$T$381,"-")</f>
        <v>0.29397754338210275</v>
      </c>
      <c r="Z382" s="147">
        <f t="shared" si="341"/>
        <v>0.64656831302116746</v>
      </c>
      <c r="AA382" s="146">
        <f t="shared" si="342"/>
        <v>71260.944113756617</v>
      </c>
      <c r="AB382" s="604"/>
      <c r="AC382" s="253" t="s">
        <v>154</v>
      </c>
      <c r="AD382" s="137">
        <v>8805</v>
      </c>
      <c r="AE382" s="146">
        <v>5813</v>
      </c>
      <c r="AF382" s="146">
        <v>457069110</v>
      </c>
      <c r="AG382" s="147">
        <f t="shared" ref="AG382:AG391" si="389">IFERROR(AE382/$AB$381,"-")</f>
        <v>0.31098865824951849</v>
      </c>
      <c r="AH382" s="147">
        <f t="shared" si="343"/>
        <v>0.66019307211811473</v>
      </c>
      <c r="AI382" s="141">
        <f t="shared" si="344"/>
        <v>78628.782040254606</v>
      </c>
      <c r="AJ382" s="604"/>
      <c r="AK382" s="253" t="s">
        <v>154</v>
      </c>
      <c r="AL382" s="137">
        <v>5420</v>
      </c>
      <c r="AM382" s="146">
        <v>3229</v>
      </c>
      <c r="AN382" s="146">
        <v>251624380</v>
      </c>
      <c r="AO382" s="147">
        <f t="shared" ref="AO382:AO391" si="390">IFERROR(AM382/$AJ$381,"-")</f>
        <v>0.24905514847666796</v>
      </c>
      <c r="AP382" s="147">
        <f t="shared" si="345"/>
        <v>0.59575645756457563</v>
      </c>
      <c r="AQ382" s="141">
        <f t="shared" si="346"/>
        <v>77926.410653453087</v>
      </c>
      <c r="AR382" s="604"/>
      <c r="AS382" s="253" t="s">
        <v>154</v>
      </c>
      <c r="AT382" s="137">
        <v>2020</v>
      </c>
      <c r="AU382" s="146">
        <v>1094</v>
      </c>
      <c r="AV382" s="146">
        <v>85260820</v>
      </c>
      <c r="AW382" s="147">
        <f t="shared" ref="AW382:AW391" si="391">IFERROR(AU382/$AR$381,"-")</f>
        <v>0.18172757475083057</v>
      </c>
      <c r="AX382" s="147">
        <f t="shared" si="347"/>
        <v>0.54158415841584162</v>
      </c>
      <c r="AY382" s="146">
        <f t="shared" si="348"/>
        <v>77934.936014625229</v>
      </c>
      <c r="AZ382" s="604"/>
      <c r="BA382" s="253" t="s">
        <v>154</v>
      </c>
      <c r="BB382" s="137">
        <v>474</v>
      </c>
      <c r="BC382" s="146">
        <v>256</v>
      </c>
      <c r="BD382" s="146">
        <v>21600500</v>
      </c>
      <c r="BE382" s="147">
        <f t="shared" ref="BE382:BE391" si="392">IFERROR(BC382/$AZ$381,"-")</f>
        <v>0.11307420494699646</v>
      </c>
      <c r="BF382" s="147">
        <f t="shared" si="349"/>
        <v>0.54008438818565396</v>
      </c>
      <c r="BG382" s="173">
        <f t="shared" si="350"/>
        <v>84376.953125</v>
      </c>
      <c r="BH382" s="604"/>
      <c r="BI382" s="253" t="s">
        <v>154</v>
      </c>
      <c r="BJ382" s="137">
        <f t="shared" si="351"/>
        <v>26107</v>
      </c>
      <c r="BK382" s="146">
        <f t="shared" si="334"/>
        <v>16460</v>
      </c>
      <c r="BL382" s="146">
        <f t="shared" si="335"/>
        <v>1248094800</v>
      </c>
      <c r="BM382" s="147">
        <f t="shared" ref="BM382:BM391" si="393">IFERROR(BK382/$BH$381,"-")</f>
        <v>0.27163509142517656</v>
      </c>
      <c r="BN382" s="147">
        <f t="shared" si="352"/>
        <v>0.63048224614088177</v>
      </c>
      <c r="BO382" s="146">
        <f t="shared" si="353"/>
        <v>75825.929526123931</v>
      </c>
      <c r="BP382" s="204"/>
    </row>
    <row r="383" spans="2:68" s="82" customFormat="1">
      <c r="B383" s="614"/>
      <c r="C383" s="647"/>
      <c r="D383" s="604"/>
      <c r="E383" s="254" t="s">
        <v>114</v>
      </c>
      <c r="F383" s="137">
        <v>16</v>
      </c>
      <c r="G383" s="146">
        <v>8</v>
      </c>
      <c r="H383" s="146">
        <v>790190</v>
      </c>
      <c r="I383" s="147">
        <f t="shared" si="386"/>
        <v>0.33333333333333331</v>
      </c>
      <c r="J383" s="147">
        <f t="shared" si="337"/>
        <v>0.5</v>
      </c>
      <c r="K383" s="173">
        <f t="shared" si="338"/>
        <v>98773.75</v>
      </c>
      <c r="L383" s="604"/>
      <c r="M383" s="254" t="s">
        <v>114</v>
      </c>
      <c r="N383" s="137">
        <v>34</v>
      </c>
      <c r="O383" s="146">
        <v>20</v>
      </c>
      <c r="P383" s="146">
        <v>1378140</v>
      </c>
      <c r="Q383" s="147">
        <f t="shared" si="387"/>
        <v>0.34482758620689657</v>
      </c>
      <c r="R383" s="147">
        <f t="shared" si="339"/>
        <v>0.58823529411764708</v>
      </c>
      <c r="S383" s="141">
        <f t="shared" si="340"/>
        <v>68907</v>
      </c>
      <c r="T383" s="604"/>
      <c r="U383" s="254" t="s">
        <v>114</v>
      </c>
      <c r="V383" s="137">
        <v>11964</v>
      </c>
      <c r="W383" s="146">
        <v>7504</v>
      </c>
      <c r="X383" s="146">
        <v>536714520</v>
      </c>
      <c r="Y383" s="147">
        <f t="shared" si="388"/>
        <v>0.36474991493705344</v>
      </c>
      <c r="Z383" s="147">
        <f t="shared" si="341"/>
        <v>0.62721497826813777</v>
      </c>
      <c r="AA383" s="146">
        <f t="shared" si="342"/>
        <v>71523.789978678033</v>
      </c>
      <c r="AB383" s="604"/>
      <c r="AC383" s="254" t="s">
        <v>114</v>
      </c>
      <c r="AD383" s="137">
        <v>12165</v>
      </c>
      <c r="AE383" s="146">
        <v>7767</v>
      </c>
      <c r="AF383" s="146">
        <v>610144410</v>
      </c>
      <c r="AG383" s="147">
        <f t="shared" si="389"/>
        <v>0.4155253584421143</v>
      </c>
      <c r="AH383" s="147">
        <f t="shared" si="343"/>
        <v>0.63847102342786688</v>
      </c>
      <c r="AI383" s="141">
        <f t="shared" si="344"/>
        <v>78555.994592506759</v>
      </c>
      <c r="AJ383" s="604"/>
      <c r="AK383" s="254" t="s">
        <v>114</v>
      </c>
      <c r="AL383" s="137">
        <v>8745</v>
      </c>
      <c r="AM383" s="146">
        <v>5107</v>
      </c>
      <c r="AN383" s="146">
        <v>411113120</v>
      </c>
      <c r="AO383" s="147">
        <f t="shared" si="390"/>
        <v>0.39390667180871575</v>
      </c>
      <c r="AP383" s="147">
        <f t="shared" si="345"/>
        <v>0.58399085191538025</v>
      </c>
      <c r="AQ383" s="141">
        <f t="shared" si="346"/>
        <v>80499.92559232426</v>
      </c>
      <c r="AR383" s="604"/>
      <c r="AS383" s="254" t="s">
        <v>114</v>
      </c>
      <c r="AT383" s="137">
        <v>3959</v>
      </c>
      <c r="AU383" s="146">
        <v>2140</v>
      </c>
      <c r="AV383" s="146">
        <v>181177320</v>
      </c>
      <c r="AW383" s="147">
        <f t="shared" si="391"/>
        <v>0.35548172757475083</v>
      </c>
      <c r="AX383" s="147">
        <f t="shared" si="347"/>
        <v>0.54054054054054057</v>
      </c>
      <c r="AY383" s="146">
        <f t="shared" si="348"/>
        <v>84662.299065420564</v>
      </c>
      <c r="AZ383" s="604"/>
      <c r="BA383" s="254" t="s">
        <v>114</v>
      </c>
      <c r="BB383" s="137">
        <v>1321</v>
      </c>
      <c r="BC383" s="146">
        <v>689</v>
      </c>
      <c r="BD383" s="146">
        <v>68956350</v>
      </c>
      <c r="BE383" s="147">
        <f t="shared" si="392"/>
        <v>0.30432862190812721</v>
      </c>
      <c r="BF383" s="147">
        <f t="shared" si="349"/>
        <v>0.52157456472369412</v>
      </c>
      <c r="BG383" s="173">
        <f t="shared" si="350"/>
        <v>100081.78519593614</v>
      </c>
      <c r="BH383" s="604"/>
      <c r="BI383" s="254" t="s">
        <v>114</v>
      </c>
      <c r="BJ383" s="137">
        <f t="shared" si="351"/>
        <v>38204</v>
      </c>
      <c r="BK383" s="146">
        <f t="shared" si="334"/>
        <v>23235</v>
      </c>
      <c r="BL383" s="146">
        <f t="shared" si="335"/>
        <v>1810274050</v>
      </c>
      <c r="BM383" s="147">
        <f t="shared" si="393"/>
        <v>0.38344115123110434</v>
      </c>
      <c r="BN383" s="147">
        <f t="shared" si="352"/>
        <v>0.60818238927860957</v>
      </c>
      <c r="BO383" s="146">
        <f t="shared" si="353"/>
        <v>77911.514955885519</v>
      </c>
      <c r="BP383" s="204"/>
    </row>
    <row r="384" spans="2:68" s="82" customFormat="1">
      <c r="B384" s="614"/>
      <c r="C384" s="647"/>
      <c r="D384" s="604"/>
      <c r="E384" s="254" t="s">
        <v>123</v>
      </c>
      <c r="F384" s="137">
        <v>5</v>
      </c>
      <c r="G384" s="146">
        <v>3</v>
      </c>
      <c r="H384" s="146">
        <v>325170</v>
      </c>
      <c r="I384" s="147">
        <f t="shared" si="386"/>
        <v>0.125</v>
      </c>
      <c r="J384" s="147">
        <f t="shared" si="337"/>
        <v>0.6</v>
      </c>
      <c r="K384" s="173">
        <f t="shared" si="338"/>
        <v>108390</v>
      </c>
      <c r="L384" s="604"/>
      <c r="M384" s="254" t="s">
        <v>123</v>
      </c>
      <c r="N384" s="137">
        <v>20</v>
      </c>
      <c r="O384" s="146">
        <v>11</v>
      </c>
      <c r="P384" s="146">
        <v>612680</v>
      </c>
      <c r="Q384" s="147">
        <f t="shared" si="387"/>
        <v>0.18965517241379309</v>
      </c>
      <c r="R384" s="147">
        <f t="shared" si="339"/>
        <v>0.55000000000000004</v>
      </c>
      <c r="S384" s="141">
        <f t="shared" si="340"/>
        <v>55698.181818181816</v>
      </c>
      <c r="T384" s="604"/>
      <c r="U384" s="254" t="s">
        <v>123</v>
      </c>
      <c r="V384" s="137">
        <v>3720</v>
      </c>
      <c r="W384" s="146">
        <v>2391</v>
      </c>
      <c r="X384" s="146">
        <v>178553860</v>
      </c>
      <c r="Y384" s="147">
        <f t="shared" si="388"/>
        <v>0.11622028872794439</v>
      </c>
      <c r="Z384" s="147">
        <f t="shared" si="341"/>
        <v>0.64274193548387093</v>
      </c>
      <c r="AA384" s="146">
        <f t="shared" si="342"/>
        <v>74677.482225010463</v>
      </c>
      <c r="AB384" s="604"/>
      <c r="AC384" s="254" t="s">
        <v>123</v>
      </c>
      <c r="AD384" s="137">
        <v>4296</v>
      </c>
      <c r="AE384" s="146">
        <v>2780</v>
      </c>
      <c r="AF384" s="146">
        <v>222047040</v>
      </c>
      <c r="AG384" s="147">
        <f t="shared" si="389"/>
        <v>0.14872672801198375</v>
      </c>
      <c r="AH384" s="147">
        <f t="shared" si="343"/>
        <v>0.64711359404096835</v>
      </c>
      <c r="AI384" s="141">
        <f t="shared" si="344"/>
        <v>79873.035971223027</v>
      </c>
      <c r="AJ384" s="604"/>
      <c r="AK384" s="254" t="s">
        <v>123</v>
      </c>
      <c r="AL384" s="137">
        <v>3292</v>
      </c>
      <c r="AM384" s="146">
        <v>1977</v>
      </c>
      <c r="AN384" s="146">
        <v>161603450</v>
      </c>
      <c r="AO384" s="147">
        <f t="shared" si="390"/>
        <v>0.15248746625530274</v>
      </c>
      <c r="AP384" s="147">
        <f t="shared" si="345"/>
        <v>0.60054678007290396</v>
      </c>
      <c r="AQ384" s="141">
        <f t="shared" si="346"/>
        <v>81741.755184623165</v>
      </c>
      <c r="AR384" s="604"/>
      <c r="AS384" s="254" t="s">
        <v>123</v>
      </c>
      <c r="AT384" s="137">
        <v>1607</v>
      </c>
      <c r="AU384" s="146">
        <v>868</v>
      </c>
      <c r="AV384" s="146">
        <v>75201280</v>
      </c>
      <c r="AW384" s="147">
        <f t="shared" si="391"/>
        <v>0.14418604651162792</v>
      </c>
      <c r="AX384" s="147">
        <f t="shared" si="347"/>
        <v>0.54013690105787182</v>
      </c>
      <c r="AY384" s="146">
        <f t="shared" si="348"/>
        <v>86637.419354838712</v>
      </c>
      <c r="AZ384" s="604"/>
      <c r="BA384" s="254" t="s">
        <v>123</v>
      </c>
      <c r="BB384" s="137">
        <v>548</v>
      </c>
      <c r="BC384" s="146">
        <v>261</v>
      </c>
      <c r="BD384" s="146">
        <v>23846890</v>
      </c>
      <c r="BE384" s="147">
        <f t="shared" si="392"/>
        <v>0.11528268551236749</v>
      </c>
      <c r="BF384" s="147">
        <f t="shared" si="349"/>
        <v>0.47627737226277372</v>
      </c>
      <c r="BG384" s="173">
        <f t="shared" si="350"/>
        <v>91367.39463601532</v>
      </c>
      <c r="BH384" s="604"/>
      <c r="BI384" s="254" t="s">
        <v>123</v>
      </c>
      <c r="BJ384" s="137">
        <f t="shared" si="351"/>
        <v>13488</v>
      </c>
      <c r="BK384" s="146">
        <f t="shared" si="334"/>
        <v>8291</v>
      </c>
      <c r="BL384" s="146">
        <f t="shared" si="335"/>
        <v>662190370</v>
      </c>
      <c r="BM384" s="147">
        <f t="shared" si="393"/>
        <v>0.13682421281932799</v>
      </c>
      <c r="BN384" s="147">
        <f t="shared" si="352"/>
        <v>0.6146945432977462</v>
      </c>
      <c r="BO384" s="146">
        <f t="shared" si="353"/>
        <v>79868.57676999156</v>
      </c>
      <c r="BP384" s="204"/>
    </row>
    <row r="385" spans="2:68" s="82" customFormat="1">
      <c r="B385" s="614"/>
      <c r="C385" s="647"/>
      <c r="D385" s="604"/>
      <c r="E385" s="254" t="s">
        <v>137</v>
      </c>
      <c r="F385" s="137">
        <v>3</v>
      </c>
      <c r="G385" s="146">
        <v>2</v>
      </c>
      <c r="H385" s="146">
        <v>104620</v>
      </c>
      <c r="I385" s="147">
        <f t="shared" si="386"/>
        <v>8.3333333333333329E-2</v>
      </c>
      <c r="J385" s="147">
        <f t="shared" si="337"/>
        <v>0.66666666666666663</v>
      </c>
      <c r="K385" s="173">
        <f t="shared" si="338"/>
        <v>52310</v>
      </c>
      <c r="L385" s="604"/>
      <c r="M385" s="254" t="s">
        <v>137</v>
      </c>
      <c r="N385" s="137">
        <v>18</v>
      </c>
      <c r="O385" s="146">
        <v>11</v>
      </c>
      <c r="P385" s="146">
        <v>1004840</v>
      </c>
      <c r="Q385" s="147">
        <f t="shared" si="387"/>
        <v>0.18965517241379309</v>
      </c>
      <c r="R385" s="147">
        <f t="shared" si="339"/>
        <v>0.61111111111111116</v>
      </c>
      <c r="S385" s="141">
        <f t="shared" si="340"/>
        <v>91349.090909090912</v>
      </c>
      <c r="T385" s="604"/>
      <c r="U385" s="254" t="s">
        <v>137</v>
      </c>
      <c r="V385" s="137">
        <v>4180</v>
      </c>
      <c r="W385" s="146">
        <v>2730</v>
      </c>
      <c r="X385" s="146">
        <v>209686430</v>
      </c>
      <c r="Y385" s="147">
        <f t="shared" si="388"/>
        <v>0.13269819666553248</v>
      </c>
      <c r="Z385" s="147">
        <f t="shared" si="341"/>
        <v>0.65311004784688997</v>
      </c>
      <c r="AA385" s="146">
        <f t="shared" si="342"/>
        <v>76808.216117216114</v>
      </c>
      <c r="AB385" s="604"/>
      <c r="AC385" s="254" t="s">
        <v>137</v>
      </c>
      <c r="AD385" s="137">
        <v>4984</v>
      </c>
      <c r="AE385" s="146">
        <v>3270</v>
      </c>
      <c r="AF385" s="146">
        <v>268919840</v>
      </c>
      <c r="AG385" s="147">
        <f t="shared" si="389"/>
        <v>0.17494115129467153</v>
      </c>
      <c r="AH385" s="147">
        <f t="shared" si="343"/>
        <v>0.656099518459069</v>
      </c>
      <c r="AI385" s="141">
        <f t="shared" si="344"/>
        <v>82238.483180428128</v>
      </c>
      <c r="AJ385" s="604"/>
      <c r="AK385" s="254" t="s">
        <v>137</v>
      </c>
      <c r="AL385" s="137">
        <v>3766</v>
      </c>
      <c r="AM385" s="146">
        <v>2269</v>
      </c>
      <c r="AN385" s="146">
        <v>187465480</v>
      </c>
      <c r="AO385" s="147">
        <f t="shared" si="390"/>
        <v>0.17500964134207481</v>
      </c>
      <c r="AP385" s="147">
        <f t="shared" si="345"/>
        <v>0.60249601699415822</v>
      </c>
      <c r="AQ385" s="141">
        <f t="shared" si="346"/>
        <v>82620.308505949753</v>
      </c>
      <c r="AR385" s="604"/>
      <c r="AS385" s="254" t="s">
        <v>137</v>
      </c>
      <c r="AT385" s="137">
        <v>1695</v>
      </c>
      <c r="AU385" s="146">
        <v>971</v>
      </c>
      <c r="AV385" s="146">
        <v>86705390</v>
      </c>
      <c r="AW385" s="147">
        <f t="shared" si="391"/>
        <v>0.16129568106312292</v>
      </c>
      <c r="AX385" s="147">
        <f t="shared" si="347"/>
        <v>0.57286135693215334</v>
      </c>
      <c r="AY385" s="146">
        <f t="shared" si="348"/>
        <v>89294.943357363547</v>
      </c>
      <c r="AZ385" s="604"/>
      <c r="BA385" s="254" t="s">
        <v>137</v>
      </c>
      <c r="BB385" s="137">
        <v>482</v>
      </c>
      <c r="BC385" s="146">
        <v>250</v>
      </c>
      <c r="BD385" s="146">
        <v>26322120</v>
      </c>
      <c r="BE385" s="147">
        <f t="shared" si="392"/>
        <v>0.11042402826855123</v>
      </c>
      <c r="BF385" s="147">
        <f t="shared" si="349"/>
        <v>0.51867219917012453</v>
      </c>
      <c r="BG385" s="173">
        <f t="shared" si="350"/>
        <v>105288.48</v>
      </c>
      <c r="BH385" s="604"/>
      <c r="BI385" s="254" t="s">
        <v>137</v>
      </c>
      <c r="BJ385" s="137">
        <f t="shared" si="351"/>
        <v>15128</v>
      </c>
      <c r="BK385" s="146">
        <f t="shared" si="334"/>
        <v>9503</v>
      </c>
      <c r="BL385" s="146">
        <f t="shared" si="335"/>
        <v>780208720</v>
      </c>
      <c r="BM385" s="147">
        <f t="shared" si="393"/>
        <v>0.1568255330384844</v>
      </c>
      <c r="BN385" s="147">
        <f t="shared" si="352"/>
        <v>0.62817292437863559</v>
      </c>
      <c r="BO385" s="146">
        <f t="shared" si="353"/>
        <v>82101.306955698194</v>
      </c>
      <c r="BP385" s="204"/>
    </row>
    <row r="386" spans="2:68" s="82" customFormat="1">
      <c r="B386" s="614"/>
      <c r="C386" s="647"/>
      <c r="D386" s="604"/>
      <c r="E386" s="254" t="s">
        <v>138</v>
      </c>
      <c r="F386" s="137">
        <v>1</v>
      </c>
      <c r="G386" s="146">
        <v>0</v>
      </c>
      <c r="H386" s="146">
        <v>0</v>
      </c>
      <c r="I386" s="147">
        <f t="shared" si="386"/>
        <v>0</v>
      </c>
      <c r="J386" s="147">
        <f t="shared" si="337"/>
        <v>0</v>
      </c>
      <c r="K386" s="173" t="str">
        <f t="shared" si="338"/>
        <v>-</v>
      </c>
      <c r="L386" s="604"/>
      <c r="M386" s="254" t="s">
        <v>138</v>
      </c>
      <c r="N386" s="137">
        <v>8</v>
      </c>
      <c r="O386" s="146">
        <v>4</v>
      </c>
      <c r="P386" s="146">
        <v>189250</v>
      </c>
      <c r="Q386" s="147">
        <f t="shared" si="387"/>
        <v>6.8965517241379309E-2</v>
      </c>
      <c r="R386" s="147">
        <f t="shared" si="339"/>
        <v>0.5</v>
      </c>
      <c r="S386" s="141">
        <f t="shared" si="340"/>
        <v>47312.5</v>
      </c>
      <c r="T386" s="604"/>
      <c r="U386" s="254" t="s">
        <v>138</v>
      </c>
      <c r="V386" s="137">
        <v>1732</v>
      </c>
      <c r="W386" s="146">
        <v>1158</v>
      </c>
      <c r="X386" s="146">
        <v>88160300</v>
      </c>
      <c r="Y386" s="147">
        <f t="shared" si="388"/>
        <v>5.6287366937247847E-2</v>
      </c>
      <c r="Z386" s="147">
        <f t="shared" si="341"/>
        <v>0.6685912240184757</v>
      </c>
      <c r="AA386" s="146">
        <f t="shared" si="342"/>
        <v>76131.519861830748</v>
      </c>
      <c r="AB386" s="604"/>
      <c r="AC386" s="254" t="s">
        <v>138</v>
      </c>
      <c r="AD386" s="137">
        <v>1949</v>
      </c>
      <c r="AE386" s="146">
        <v>1311</v>
      </c>
      <c r="AF386" s="146">
        <v>100422300</v>
      </c>
      <c r="AG386" s="147">
        <f t="shared" si="389"/>
        <v>7.0136956986946289E-2</v>
      </c>
      <c r="AH386" s="147">
        <f t="shared" si="343"/>
        <v>0.6726526423807081</v>
      </c>
      <c r="AI386" s="141">
        <f t="shared" si="344"/>
        <v>76599.771167048049</v>
      </c>
      <c r="AJ386" s="604"/>
      <c r="AK386" s="254" t="s">
        <v>138</v>
      </c>
      <c r="AL386" s="137">
        <v>1226</v>
      </c>
      <c r="AM386" s="146">
        <v>730</v>
      </c>
      <c r="AN386" s="146">
        <v>57386660</v>
      </c>
      <c r="AO386" s="147">
        <f t="shared" si="390"/>
        <v>5.6305437716930196E-2</v>
      </c>
      <c r="AP386" s="147">
        <f t="shared" si="345"/>
        <v>0.59543230016313209</v>
      </c>
      <c r="AQ386" s="141">
        <f t="shared" si="346"/>
        <v>78611.863013698632</v>
      </c>
      <c r="AR386" s="604"/>
      <c r="AS386" s="254" t="s">
        <v>138</v>
      </c>
      <c r="AT386" s="137">
        <v>438</v>
      </c>
      <c r="AU386" s="146">
        <v>251</v>
      </c>
      <c r="AV386" s="146">
        <v>19652710</v>
      </c>
      <c r="AW386" s="147">
        <f t="shared" si="391"/>
        <v>4.1694352159468435E-2</v>
      </c>
      <c r="AX386" s="147">
        <f t="shared" si="347"/>
        <v>0.5730593607305936</v>
      </c>
      <c r="AY386" s="146">
        <f t="shared" si="348"/>
        <v>78297.649402390438</v>
      </c>
      <c r="AZ386" s="604"/>
      <c r="BA386" s="254" t="s">
        <v>138</v>
      </c>
      <c r="BB386" s="137">
        <v>109</v>
      </c>
      <c r="BC386" s="146">
        <v>70</v>
      </c>
      <c r="BD386" s="146">
        <v>5098710</v>
      </c>
      <c r="BE386" s="147">
        <f t="shared" si="392"/>
        <v>3.0918727915194347E-2</v>
      </c>
      <c r="BF386" s="147">
        <f t="shared" si="349"/>
        <v>0.64220183486238536</v>
      </c>
      <c r="BG386" s="173">
        <f t="shared" si="350"/>
        <v>72838.71428571429</v>
      </c>
      <c r="BH386" s="604"/>
      <c r="BI386" s="254" t="s">
        <v>138</v>
      </c>
      <c r="BJ386" s="137">
        <f t="shared" si="351"/>
        <v>5463</v>
      </c>
      <c r="BK386" s="146">
        <f t="shared" si="334"/>
        <v>3524</v>
      </c>
      <c r="BL386" s="146">
        <f t="shared" si="335"/>
        <v>270909930</v>
      </c>
      <c r="BM386" s="147">
        <f t="shared" si="393"/>
        <v>5.81556538385372E-2</v>
      </c>
      <c r="BN386" s="147">
        <f t="shared" si="352"/>
        <v>0.64506681310635183</v>
      </c>
      <c r="BO386" s="146">
        <f t="shared" si="353"/>
        <v>76875.689557321224</v>
      </c>
      <c r="BP386" s="204"/>
    </row>
    <row r="387" spans="2:68" s="82" customFormat="1">
      <c r="B387" s="614"/>
      <c r="C387" s="647"/>
      <c r="D387" s="604"/>
      <c r="E387" s="254" t="s">
        <v>139</v>
      </c>
      <c r="F387" s="137">
        <v>4</v>
      </c>
      <c r="G387" s="146">
        <v>3</v>
      </c>
      <c r="H387" s="146">
        <v>189850</v>
      </c>
      <c r="I387" s="147">
        <f t="shared" si="386"/>
        <v>0.125</v>
      </c>
      <c r="J387" s="147">
        <f t="shared" si="337"/>
        <v>0.75</v>
      </c>
      <c r="K387" s="173">
        <f t="shared" si="338"/>
        <v>63283.333333333336</v>
      </c>
      <c r="L387" s="604"/>
      <c r="M387" s="254" t="s">
        <v>139</v>
      </c>
      <c r="N387" s="137">
        <v>7</v>
      </c>
      <c r="O387" s="146">
        <v>4</v>
      </c>
      <c r="P387" s="146">
        <v>94960</v>
      </c>
      <c r="Q387" s="147">
        <f t="shared" si="387"/>
        <v>6.8965517241379309E-2</v>
      </c>
      <c r="R387" s="147">
        <f t="shared" si="339"/>
        <v>0.5714285714285714</v>
      </c>
      <c r="S387" s="141">
        <f t="shared" si="340"/>
        <v>23740</v>
      </c>
      <c r="T387" s="604"/>
      <c r="U387" s="254" t="s">
        <v>139</v>
      </c>
      <c r="V387" s="137">
        <v>1373</v>
      </c>
      <c r="W387" s="146">
        <v>846</v>
      </c>
      <c r="X387" s="146">
        <v>62038280</v>
      </c>
      <c r="Y387" s="147">
        <f t="shared" si="388"/>
        <v>4.1121858746901281E-2</v>
      </c>
      <c r="Z387" s="147">
        <f t="shared" si="341"/>
        <v>0.61616897305171159</v>
      </c>
      <c r="AA387" s="146">
        <f t="shared" si="342"/>
        <v>73331.30023640662</v>
      </c>
      <c r="AB387" s="604"/>
      <c r="AC387" s="254" t="s">
        <v>139</v>
      </c>
      <c r="AD387" s="137">
        <v>1694</v>
      </c>
      <c r="AE387" s="146">
        <v>1004</v>
      </c>
      <c r="AF387" s="146">
        <v>79002950</v>
      </c>
      <c r="AG387" s="147">
        <f t="shared" si="389"/>
        <v>5.3712818317997006E-2</v>
      </c>
      <c r="AH387" s="147">
        <f t="shared" si="343"/>
        <v>0.59268004722550172</v>
      </c>
      <c r="AI387" s="141">
        <f t="shared" si="344"/>
        <v>78688.197211155377</v>
      </c>
      <c r="AJ387" s="604"/>
      <c r="AK387" s="254" t="s">
        <v>139</v>
      </c>
      <c r="AL387" s="137">
        <v>1403</v>
      </c>
      <c r="AM387" s="146">
        <v>801</v>
      </c>
      <c r="AN387" s="146">
        <v>59950170</v>
      </c>
      <c r="AO387" s="147">
        <f t="shared" si="390"/>
        <v>6.1781720015426145E-2</v>
      </c>
      <c r="AP387" s="147">
        <f t="shared" si="345"/>
        <v>0.57091945830363511</v>
      </c>
      <c r="AQ387" s="141">
        <f t="shared" si="346"/>
        <v>74844.157303370783</v>
      </c>
      <c r="AR387" s="604"/>
      <c r="AS387" s="254" t="s">
        <v>139</v>
      </c>
      <c r="AT387" s="137">
        <v>786</v>
      </c>
      <c r="AU387" s="146">
        <v>422</v>
      </c>
      <c r="AV387" s="146">
        <v>36563020</v>
      </c>
      <c r="AW387" s="147">
        <f t="shared" si="391"/>
        <v>7.0099667774086383E-2</v>
      </c>
      <c r="AX387" s="147">
        <f t="shared" si="347"/>
        <v>0.53689567430025442</v>
      </c>
      <c r="AY387" s="146">
        <f t="shared" si="348"/>
        <v>86642.227488151664</v>
      </c>
      <c r="AZ387" s="604"/>
      <c r="BA387" s="254" t="s">
        <v>139</v>
      </c>
      <c r="BB387" s="137">
        <v>311</v>
      </c>
      <c r="BC387" s="146">
        <v>149</v>
      </c>
      <c r="BD387" s="146">
        <v>13307380</v>
      </c>
      <c r="BE387" s="147">
        <f t="shared" si="392"/>
        <v>6.5812720848056533E-2</v>
      </c>
      <c r="BF387" s="147">
        <f t="shared" si="349"/>
        <v>0.47909967845659163</v>
      </c>
      <c r="BG387" s="173">
        <f t="shared" si="350"/>
        <v>89311.275167785236</v>
      </c>
      <c r="BH387" s="604"/>
      <c r="BI387" s="254" t="s">
        <v>139</v>
      </c>
      <c r="BJ387" s="137">
        <f t="shared" si="351"/>
        <v>5578</v>
      </c>
      <c r="BK387" s="146">
        <f t="shared" si="334"/>
        <v>3229</v>
      </c>
      <c r="BL387" s="146">
        <f t="shared" si="335"/>
        <v>251146610</v>
      </c>
      <c r="BM387" s="147">
        <f t="shared" si="393"/>
        <v>5.3287345699386097E-2</v>
      </c>
      <c r="BN387" s="147">
        <f t="shared" si="352"/>
        <v>0.57888131946934385</v>
      </c>
      <c r="BO387" s="146">
        <f t="shared" si="353"/>
        <v>77778.448436048318</v>
      </c>
      <c r="BP387" s="204"/>
    </row>
    <row r="388" spans="2:68" s="82" customFormat="1">
      <c r="B388" s="614"/>
      <c r="C388" s="647"/>
      <c r="D388" s="604"/>
      <c r="E388" s="254" t="s">
        <v>140</v>
      </c>
      <c r="F388" s="137">
        <v>3</v>
      </c>
      <c r="G388" s="146">
        <v>1</v>
      </c>
      <c r="H388" s="146">
        <v>4580</v>
      </c>
      <c r="I388" s="147">
        <f t="shared" si="386"/>
        <v>4.1666666666666664E-2</v>
      </c>
      <c r="J388" s="147">
        <f t="shared" si="337"/>
        <v>0.33333333333333331</v>
      </c>
      <c r="K388" s="173">
        <f t="shared" si="338"/>
        <v>4580</v>
      </c>
      <c r="L388" s="604"/>
      <c r="M388" s="254" t="s">
        <v>140</v>
      </c>
      <c r="N388" s="137">
        <v>6</v>
      </c>
      <c r="O388" s="146">
        <v>5</v>
      </c>
      <c r="P388" s="146">
        <v>387340</v>
      </c>
      <c r="Q388" s="147">
        <f t="shared" si="387"/>
        <v>8.6206896551724144E-2</v>
      </c>
      <c r="R388" s="147">
        <f t="shared" si="339"/>
        <v>0.83333333333333337</v>
      </c>
      <c r="S388" s="141">
        <f t="shared" si="340"/>
        <v>77468</v>
      </c>
      <c r="T388" s="604"/>
      <c r="U388" s="254" t="s">
        <v>140</v>
      </c>
      <c r="V388" s="137">
        <v>1179</v>
      </c>
      <c r="W388" s="146">
        <v>771</v>
      </c>
      <c r="X388" s="146">
        <v>57348960</v>
      </c>
      <c r="Y388" s="147">
        <f t="shared" si="388"/>
        <v>3.7476303893452585E-2</v>
      </c>
      <c r="Z388" s="147">
        <f t="shared" si="341"/>
        <v>0.65394402035623411</v>
      </c>
      <c r="AA388" s="146">
        <f t="shared" si="342"/>
        <v>74382.568093385213</v>
      </c>
      <c r="AB388" s="604"/>
      <c r="AC388" s="254" t="s">
        <v>140</v>
      </c>
      <c r="AD388" s="137">
        <v>1347</v>
      </c>
      <c r="AE388" s="146">
        <v>906</v>
      </c>
      <c r="AF388" s="146">
        <v>76965780</v>
      </c>
      <c r="AG388" s="147">
        <f t="shared" si="389"/>
        <v>4.8469933661459449E-2</v>
      </c>
      <c r="AH388" s="147">
        <f t="shared" si="343"/>
        <v>0.67260579064587978</v>
      </c>
      <c r="AI388" s="141">
        <f t="shared" si="344"/>
        <v>84951.192052980128</v>
      </c>
      <c r="AJ388" s="604"/>
      <c r="AK388" s="254" t="s">
        <v>140</v>
      </c>
      <c r="AL388" s="137">
        <v>1091</v>
      </c>
      <c r="AM388" s="146">
        <v>642</v>
      </c>
      <c r="AN388" s="146">
        <v>57963500</v>
      </c>
      <c r="AO388" s="147">
        <f t="shared" si="390"/>
        <v>4.9517932896259158E-2</v>
      </c>
      <c r="AP388" s="147">
        <f t="shared" si="345"/>
        <v>0.58845096241979833</v>
      </c>
      <c r="AQ388" s="141">
        <f t="shared" si="346"/>
        <v>90285.825545171334</v>
      </c>
      <c r="AR388" s="604"/>
      <c r="AS388" s="254" t="s">
        <v>140</v>
      </c>
      <c r="AT388" s="137">
        <v>488</v>
      </c>
      <c r="AU388" s="146">
        <v>280</v>
      </c>
      <c r="AV388" s="146">
        <v>26079600</v>
      </c>
      <c r="AW388" s="147">
        <f t="shared" si="391"/>
        <v>4.6511627906976744E-2</v>
      </c>
      <c r="AX388" s="147">
        <f t="shared" si="347"/>
        <v>0.57377049180327866</v>
      </c>
      <c r="AY388" s="146">
        <f t="shared" si="348"/>
        <v>93141.428571428565</v>
      </c>
      <c r="AZ388" s="604"/>
      <c r="BA388" s="254" t="s">
        <v>140</v>
      </c>
      <c r="BB388" s="137">
        <v>157</v>
      </c>
      <c r="BC388" s="146">
        <v>92</v>
      </c>
      <c r="BD388" s="146">
        <v>9353010</v>
      </c>
      <c r="BE388" s="147">
        <f t="shared" si="392"/>
        <v>4.0636042402826852E-2</v>
      </c>
      <c r="BF388" s="147">
        <f t="shared" si="349"/>
        <v>0.5859872611464968</v>
      </c>
      <c r="BG388" s="173">
        <f t="shared" si="350"/>
        <v>101663.15217391304</v>
      </c>
      <c r="BH388" s="604"/>
      <c r="BI388" s="254" t="s">
        <v>140</v>
      </c>
      <c r="BJ388" s="137">
        <f t="shared" si="351"/>
        <v>4271</v>
      </c>
      <c r="BK388" s="146">
        <f t="shared" si="334"/>
        <v>2697</v>
      </c>
      <c r="BL388" s="146">
        <f t="shared" si="335"/>
        <v>228102770</v>
      </c>
      <c r="BM388" s="147">
        <f t="shared" si="393"/>
        <v>4.450788830945937E-2</v>
      </c>
      <c r="BN388" s="147">
        <f t="shared" si="352"/>
        <v>0.6314680402715992</v>
      </c>
      <c r="BO388" s="146">
        <f t="shared" si="353"/>
        <v>84576.481275491285</v>
      </c>
      <c r="BP388" s="204"/>
    </row>
    <row r="389" spans="2:68" s="82" customFormat="1">
      <c r="B389" s="614"/>
      <c r="C389" s="647"/>
      <c r="D389" s="604"/>
      <c r="E389" s="254" t="s">
        <v>141</v>
      </c>
      <c r="F389" s="137">
        <v>13</v>
      </c>
      <c r="G389" s="146">
        <v>9</v>
      </c>
      <c r="H389" s="146">
        <v>830600</v>
      </c>
      <c r="I389" s="147">
        <f t="shared" si="386"/>
        <v>0.375</v>
      </c>
      <c r="J389" s="147">
        <f t="shared" si="337"/>
        <v>0.69230769230769229</v>
      </c>
      <c r="K389" s="173">
        <f t="shared" si="338"/>
        <v>92288.888888888891</v>
      </c>
      <c r="L389" s="604"/>
      <c r="M389" s="254" t="s">
        <v>141</v>
      </c>
      <c r="N389" s="137">
        <v>21</v>
      </c>
      <c r="O389" s="146">
        <v>11</v>
      </c>
      <c r="P389" s="146">
        <v>671900</v>
      </c>
      <c r="Q389" s="147">
        <f t="shared" si="387"/>
        <v>0.18965517241379309</v>
      </c>
      <c r="R389" s="147">
        <f t="shared" si="339"/>
        <v>0.52380952380952384</v>
      </c>
      <c r="S389" s="141">
        <f t="shared" si="340"/>
        <v>61081.818181818184</v>
      </c>
      <c r="T389" s="604"/>
      <c r="U389" s="254" t="s">
        <v>141</v>
      </c>
      <c r="V389" s="137">
        <v>7762</v>
      </c>
      <c r="W389" s="146">
        <v>5285</v>
      </c>
      <c r="X389" s="146">
        <v>384036180</v>
      </c>
      <c r="Y389" s="147">
        <f t="shared" si="388"/>
        <v>0.25689009867301804</v>
      </c>
      <c r="Z389" s="147">
        <f t="shared" si="341"/>
        <v>0.68088121618139652</v>
      </c>
      <c r="AA389" s="146">
        <f t="shared" si="342"/>
        <v>72665.313150425733</v>
      </c>
      <c r="AB389" s="604"/>
      <c r="AC389" s="254" t="s">
        <v>141</v>
      </c>
      <c r="AD389" s="137">
        <v>7776</v>
      </c>
      <c r="AE389" s="146">
        <v>5324</v>
      </c>
      <c r="AF389" s="146">
        <v>424454760</v>
      </c>
      <c r="AG389" s="147">
        <f t="shared" si="389"/>
        <v>0.2848277337898566</v>
      </c>
      <c r="AH389" s="147">
        <f t="shared" si="343"/>
        <v>0.68467078189300412</v>
      </c>
      <c r="AI389" s="141">
        <f t="shared" si="344"/>
        <v>79724.785875281741</v>
      </c>
      <c r="AJ389" s="604"/>
      <c r="AK389" s="254" t="s">
        <v>141</v>
      </c>
      <c r="AL389" s="137">
        <v>4834</v>
      </c>
      <c r="AM389" s="146">
        <v>3043</v>
      </c>
      <c r="AN389" s="146">
        <v>239316560</v>
      </c>
      <c r="AO389" s="147">
        <f t="shared" si="390"/>
        <v>0.23470883146934055</v>
      </c>
      <c r="AP389" s="147">
        <f t="shared" si="345"/>
        <v>0.62949937939594536</v>
      </c>
      <c r="AQ389" s="141">
        <f t="shared" si="346"/>
        <v>78644.942490962872</v>
      </c>
      <c r="AR389" s="604"/>
      <c r="AS389" s="254" t="s">
        <v>141</v>
      </c>
      <c r="AT389" s="137">
        <v>1759</v>
      </c>
      <c r="AU389" s="146">
        <v>985</v>
      </c>
      <c r="AV389" s="146">
        <v>82379730</v>
      </c>
      <c r="AW389" s="147">
        <f t="shared" si="391"/>
        <v>0.16362126245847175</v>
      </c>
      <c r="AX389" s="147">
        <f t="shared" si="347"/>
        <v>0.55997725980670832</v>
      </c>
      <c r="AY389" s="146">
        <f t="shared" si="348"/>
        <v>83634.243654822334</v>
      </c>
      <c r="AZ389" s="604"/>
      <c r="BA389" s="254" t="s">
        <v>141</v>
      </c>
      <c r="BB389" s="137">
        <v>485</v>
      </c>
      <c r="BC389" s="146">
        <v>267</v>
      </c>
      <c r="BD389" s="146">
        <v>23742350</v>
      </c>
      <c r="BE389" s="147">
        <f t="shared" si="392"/>
        <v>0.11793286219081273</v>
      </c>
      <c r="BF389" s="147">
        <f t="shared" si="349"/>
        <v>0.55051546391752582</v>
      </c>
      <c r="BG389" s="173">
        <f t="shared" si="350"/>
        <v>88922.659176029963</v>
      </c>
      <c r="BH389" s="604"/>
      <c r="BI389" s="254" t="s">
        <v>141</v>
      </c>
      <c r="BJ389" s="137">
        <f t="shared" si="351"/>
        <v>22650</v>
      </c>
      <c r="BK389" s="146">
        <f t="shared" si="334"/>
        <v>14924</v>
      </c>
      <c r="BL389" s="146">
        <f t="shared" si="335"/>
        <v>1155432080</v>
      </c>
      <c r="BM389" s="147">
        <f t="shared" si="393"/>
        <v>0.24628688362268136</v>
      </c>
      <c r="BN389" s="147">
        <f t="shared" si="352"/>
        <v>0.65889624724061813</v>
      </c>
      <c r="BO389" s="146">
        <f t="shared" si="353"/>
        <v>77421.072098633071</v>
      </c>
      <c r="BP389" s="204"/>
    </row>
    <row r="390" spans="2:68" s="82" customFormat="1">
      <c r="B390" s="614"/>
      <c r="C390" s="647"/>
      <c r="D390" s="604"/>
      <c r="E390" s="254" t="s">
        <v>142</v>
      </c>
      <c r="F390" s="137">
        <v>4</v>
      </c>
      <c r="G390" s="146">
        <v>3</v>
      </c>
      <c r="H390" s="146">
        <v>206760</v>
      </c>
      <c r="I390" s="147">
        <f t="shared" si="386"/>
        <v>0.125</v>
      </c>
      <c r="J390" s="147">
        <f t="shared" si="337"/>
        <v>0.75</v>
      </c>
      <c r="K390" s="173">
        <f t="shared" si="338"/>
        <v>68920</v>
      </c>
      <c r="L390" s="604"/>
      <c r="M390" s="254" t="s">
        <v>142</v>
      </c>
      <c r="N390" s="137">
        <v>12</v>
      </c>
      <c r="O390" s="146">
        <v>7</v>
      </c>
      <c r="P390" s="146">
        <v>610150</v>
      </c>
      <c r="Q390" s="147">
        <f t="shared" si="387"/>
        <v>0.1206896551724138</v>
      </c>
      <c r="R390" s="147">
        <f t="shared" si="339"/>
        <v>0.58333333333333337</v>
      </c>
      <c r="S390" s="141">
        <f t="shared" si="340"/>
        <v>87164.28571428571</v>
      </c>
      <c r="T390" s="604"/>
      <c r="U390" s="254" t="s">
        <v>142</v>
      </c>
      <c r="V390" s="137">
        <v>1157</v>
      </c>
      <c r="W390" s="146">
        <v>720</v>
      </c>
      <c r="X390" s="146">
        <v>55628620</v>
      </c>
      <c r="Y390" s="147">
        <f t="shared" si="388"/>
        <v>3.4997326593107468E-2</v>
      </c>
      <c r="Z390" s="147">
        <f t="shared" si="341"/>
        <v>0.62229904926534141</v>
      </c>
      <c r="AA390" s="146">
        <f t="shared" si="342"/>
        <v>77261.972222222219</v>
      </c>
      <c r="AB390" s="604"/>
      <c r="AC390" s="254" t="s">
        <v>142</v>
      </c>
      <c r="AD390" s="137">
        <v>1642</v>
      </c>
      <c r="AE390" s="146">
        <v>1012</v>
      </c>
      <c r="AF390" s="146">
        <v>86437320</v>
      </c>
      <c r="AG390" s="147">
        <f t="shared" si="389"/>
        <v>5.414080890220415E-2</v>
      </c>
      <c r="AH390" s="147">
        <f t="shared" si="343"/>
        <v>0.61632155907429964</v>
      </c>
      <c r="AI390" s="141">
        <f t="shared" si="344"/>
        <v>85412.371541501983</v>
      </c>
      <c r="AJ390" s="604"/>
      <c r="AK390" s="254" t="s">
        <v>142</v>
      </c>
      <c r="AL390" s="137">
        <v>1530</v>
      </c>
      <c r="AM390" s="146">
        <v>898</v>
      </c>
      <c r="AN390" s="146">
        <v>73711060</v>
      </c>
      <c r="AO390" s="147">
        <f t="shared" si="390"/>
        <v>6.9263401465484001E-2</v>
      </c>
      <c r="AP390" s="147">
        <f t="shared" si="345"/>
        <v>0.58692810457516342</v>
      </c>
      <c r="AQ390" s="141">
        <f t="shared" si="346"/>
        <v>82083.585746102457</v>
      </c>
      <c r="AR390" s="604"/>
      <c r="AS390" s="254" t="s">
        <v>142</v>
      </c>
      <c r="AT390" s="137">
        <v>832</v>
      </c>
      <c r="AU390" s="146">
        <v>447</v>
      </c>
      <c r="AV390" s="146">
        <v>43685120</v>
      </c>
      <c r="AW390" s="147">
        <f t="shared" si="391"/>
        <v>7.4252491694352163E-2</v>
      </c>
      <c r="AX390" s="147">
        <f t="shared" si="347"/>
        <v>0.53725961538461542</v>
      </c>
      <c r="AY390" s="146">
        <f t="shared" si="348"/>
        <v>97729.574944071588</v>
      </c>
      <c r="AZ390" s="604"/>
      <c r="BA390" s="254" t="s">
        <v>142</v>
      </c>
      <c r="BB390" s="137">
        <v>350</v>
      </c>
      <c r="BC390" s="146">
        <v>181</v>
      </c>
      <c r="BD390" s="146">
        <v>19568900</v>
      </c>
      <c r="BE390" s="147">
        <f t="shared" si="392"/>
        <v>7.9946996466431094E-2</v>
      </c>
      <c r="BF390" s="147">
        <f t="shared" si="349"/>
        <v>0.51714285714285713</v>
      </c>
      <c r="BG390" s="173">
        <f t="shared" si="350"/>
        <v>108115.46961325967</v>
      </c>
      <c r="BH390" s="604"/>
      <c r="BI390" s="254" t="s">
        <v>142</v>
      </c>
      <c r="BJ390" s="137">
        <f t="shared" si="351"/>
        <v>5527</v>
      </c>
      <c r="BK390" s="146">
        <f t="shared" si="334"/>
        <v>3268</v>
      </c>
      <c r="BL390" s="146">
        <f t="shared" si="335"/>
        <v>279847930</v>
      </c>
      <c r="BM390" s="147">
        <f t="shared" si="393"/>
        <v>5.3930952538121329E-2</v>
      </c>
      <c r="BN390" s="147">
        <f t="shared" si="352"/>
        <v>0.59127917495929072</v>
      </c>
      <c r="BO390" s="146">
        <f t="shared" si="353"/>
        <v>85632.781517747862</v>
      </c>
      <c r="BP390" s="204"/>
    </row>
    <row r="391" spans="2:68" s="82" customFormat="1">
      <c r="B391" s="614"/>
      <c r="C391" s="647"/>
      <c r="D391" s="604"/>
      <c r="E391" s="255" t="s">
        <v>135</v>
      </c>
      <c r="F391" s="137">
        <v>1</v>
      </c>
      <c r="G391" s="146">
        <v>0</v>
      </c>
      <c r="H391" s="146">
        <v>0</v>
      </c>
      <c r="I391" s="147">
        <f t="shared" si="386"/>
        <v>0</v>
      </c>
      <c r="J391" s="147">
        <f t="shared" si="337"/>
        <v>0</v>
      </c>
      <c r="K391" s="173" t="str">
        <f t="shared" si="338"/>
        <v>-</v>
      </c>
      <c r="L391" s="604"/>
      <c r="M391" s="255" t="s">
        <v>135</v>
      </c>
      <c r="N391" s="137">
        <v>2</v>
      </c>
      <c r="O391" s="146">
        <v>1</v>
      </c>
      <c r="P391" s="146">
        <v>92530</v>
      </c>
      <c r="Q391" s="147">
        <f t="shared" si="387"/>
        <v>1.7241379310344827E-2</v>
      </c>
      <c r="R391" s="147">
        <f t="shared" si="339"/>
        <v>0.5</v>
      </c>
      <c r="S391" s="141">
        <f t="shared" si="340"/>
        <v>92530</v>
      </c>
      <c r="T391" s="604"/>
      <c r="U391" s="255" t="s">
        <v>135</v>
      </c>
      <c r="V391" s="137">
        <v>2037</v>
      </c>
      <c r="W391" s="146">
        <v>1158</v>
      </c>
      <c r="X391" s="146">
        <v>77001390</v>
      </c>
      <c r="Y391" s="147">
        <f t="shared" si="388"/>
        <v>5.6287366937247847E-2</v>
      </c>
      <c r="Z391" s="147">
        <f t="shared" si="341"/>
        <v>0.56848306332842413</v>
      </c>
      <c r="AA391" s="146">
        <f t="shared" si="342"/>
        <v>66495.155440414514</v>
      </c>
      <c r="AB391" s="604"/>
      <c r="AC391" s="255" t="s">
        <v>135</v>
      </c>
      <c r="AD391" s="137">
        <v>1185</v>
      </c>
      <c r="AE391" s="146">
        <v>681</v>
      </c>
      <c r="AF391" s="146">
        <v>56797290</v>
      </c>
      <c r="AG391" s="147">
        <f t="shared" si="389"/>
        <v>3.6432698480633428E-2</v>
      </c>
      <c r="AH391" s="147">
        <f t="shared" si="343"/>
        <v>0.57468354430379742</v>
      </c>
      <c r="AI391" s="141">
        <f t="shared" si="344"/>
        <v>83402.775330396471</v>
      </c>
      <c r="AJ391" s="604"/>
      <c r="AK391" s="255" t="s">
        <v>135</v>
      </c>
      <c r="AL391" s="137">
        <v>744</v>
      </c>
      <c r="AM391" s="146">
        <v>402</v>
      </c>
      <c r="AN391" s="146">
        <v>38788940</v>
      </c>
      <c r="AO391" s="147">
        <f t="shared" si="390"/>
        <v>3.1006556112610877E-2</v>
      </c>
      <c r="AP391" s="147">
        <f t="shared" si="345"/>
        <v>0.54032258064516125</v>
      </c>
      <c r="AQ391" s="141">
        <f t="shared" si="346"/>
        <v>96489.900497512441</v>
      </c>
      <c r="AR391" s="604"/>
      <c r="AS391" s="255" t="s">
        <v>135</v>
      </c>
      <c r="AT391" s="137">
        <v>371</v>
      </c>
      <c r="AU391" s="146">
        <v>164</v>
      </c>
      <c r="AV391" s="146">
        <v>15508160</v>
      </c>
      <c r="AW391" s="147">
        <f t="shared" si="391"/>
        <v>2.7242524916943522E-2</v>
      </c>
      <c r="AX391" s="147">
        <f t="shared" si="347"/>
        <v>0.44204851752021562</v>
      </c>
      <c r="AY391" s="146">
        <f t="shared" si="348"/>
        <v>94561.951219512193</v>
      </c>
      <c r="AZ391" s="604"/>
      <c r="BA391" s="255" t="s">
        <v>135</v>
      </c>
      <c r="BB391" s="137">
        <v>179</v>
      </c>
      <c r="BC391" s="146">
        <v>86</v>
      </c>
      <c r="BD391" s="146">
        <v>10929810</v>
      </c>
      <c r="BE391" s="147">
        <f t="shared" si="392"/>
        <v>3.7985865724381625E-2</v>
      </c>
      <c r="BF391" s="147">
        <f t="shared" si="349"/>
        <v>0.48044692737430167</v>
      </c>
      <c r="BG391" s="173">
        <f t="shared" si="350"/>
        <v>127090.81395348837</v>
      </c>
      <c r="BH391" s="604"/>
      <c r="BI391" s="255" t="s">
        <v>135</v>
      </c>
      <c r="BJ391" s="137">
        <f t="shared" si="351"/>
        <v>4519</v>
      </c>
      <c r="BK391" s="146">
        <f t="shared" ref="BK391:BK454" si="394">SUM(G391,O391,W391,AE391,AM391,AU391,BC391)</f>
        <v>2492</v>
      </c>
      <c r="BL391" s="146">
        <f t="shared" ref="BL391:BL454" si="395">SUM(H391,P391,X391,AF391,AN391,AV391,BD391)</f>
        <v>199118120</v>
      </c>
      <c r="BM391" s="147">
        <f t="shared" si="393"/>
        <v>4.1124826721235727E-2</v>
      </c>
      <c r="BN391" s="147">
        <f t="shared" si="352"/>
        <v>0.55144943571586635</v>
      </c>
      <c r="BO391" s="146">
        <f t="shared" si="353"/>
        <v>79902.937399678965</v>
      </c>
      <c r="BP391" s="204"/>
    </row>
    <row r="392" spans="2:68" s="82" customFormat="1">
      <c r="B392" s="614">
        <v>36</v>
      </c>
      <c r="C392" s="645" t="s">
        <v>3</v>
      </c>
      <c r="D392" s="618">
        <f>BS43</f>
        <v>33</v>
      </c>
      <c r="E392" s="252" t="s">
        <v>115</v>
      </c>
      <c r="F392" s="136">
        <v>15</v>
      </c>
      <c r="G392" s="144">
        <v>11</v>
      </c>
      <c r="H392" s="144">
        <v>725290</v>
      </c>
      <c r="I392" s="145">
        <f>IFERROR(G392/$D$392,"-")</f>
        <v>0.33333333333333331</v>
      </c>
      <c r="J392" s="145">
        <f t="shared" ref="J392:J455" si="396">IFERROR(G392/F392,"-")</f>
        <v>0.73333333333333328</v>
      </c>
      <c r="K392" s="172">
        <f t="shared" ref="K392:K455" si="397">IFERROR(H392/G392,"-")</f>
        <v>65935.454545454544</v>
      </c>
      <c r="L392" s="618">
        <f>BT43</f>
        <v>59</v>
      </c>
      <c r="M392" s="252" t="s">
        <v>115</v>
      </c>
      <c r="N392" s="136">
        <v>31</v>
      </c>
      <c r="O392" s="144">
        <v>17</v>
      </c>
      <c r="P392" s="144">
        <v>975370</v>
      </c>
      <c r="Q392" s="145">
        <f>IFERROR(O392/$L$392,"-")</f>
        <v>0.28813559322033899</v>
      </c>
      <c r="R392" s="145">
        <f t="shared" ref="R392:R455" si="398">IFERROR(O392/N392,"-")</f>
        <v>0.54838709677419351</v>
      </c>
      <c r="S392" s="140">
        <f t="shared" ref="S392:S455" si="399">IFERROR(P392/O392,"-")</f>
        <v>57374.705882352944</v>
      </c>
      <c r="T392" s="618">
        <f>BU43</f>
        <v>5554</v>
      </c>
      <c r="U392" s="252" t="s">
        <v>115</v>
      </c>
      <c r="V392" s="136">
        <v>2480</v>
      </c>
      <c r="W392" s="144">
        <v>1591</v>
      </c>
      <c r="X392" s="144">
        <v>104887630</v>
      </c>
      <c r="Y392" s="145">
        <f>IFERROR(W392/$T$392,"-")</f>
        <v>0.28646020885848039</v>
      </c>
      <c r="Z392" s="145">
        <f t="shared" ref="Z392:Z455" si="400">IFERROR(W392/V392,"-")</f>
        <v>0.64153225806451608</v>
      </c>
      <c r="AA392" s="144">
        <f t="shared" ref="AA392:AA455" si="401">IFERROR(X392/W392,"-")</f>
        <v>65925.600251414202</v>
      </c>
      <c r="AB392" s="618">
        <f>BV43</f>
        <v>5048</v>
      </c>
      <c r="AC392" s="252" t="s">
        <v>115</v>
      </c>
      <c r="AD392" s="136">
        <v>2611</v>
      </c>
      <c r="AE392" s="144">
        <v>1713</v>
      </c>
      <c r="AF392" s="144">
        <v>119244790</v>
      </c>
      <c r="AG392" s="145">
        <f>IFERROR(AE392/$AB$392,"-")</f>
        <v>0.33934231378763868</v>
      </c>
      <c r="AH392" s="145">
        <f t="shared" ref="AH392:AH455" si="402">IFERROR(AE392/AD392,"-")</f>
        <v>0.65607047108387595</v>
      </c>
      <c r="AI392" s="140">
        <f t="shared" ref="AI392:AI455" si="403">IFERROR(AF392/AE392,"-")</f>
        <v>69611.669585522468</v>
      </c>
      <c r="AJ392" s="618">
        <f>BW43</f>
        <v>3511</v>
      </c>
      <c r="AK392" s="252" t="s">
        <v>115</v>
      </c>
      <c r="AL392" s="136">
        <v>1806</v>
      </c>
      <c r="AM392" s="144">
        <v>1070</v>
      </c>
      <c r="AN392" s="144">
        <v>79178230</v>
      </c>
      <c r="AO392" s="145">
        <f>IFERROR(AM392/$AJ$392,"-")</f>
        <v>0.30475647963543151</v>
      </c>
      <c r="AP392" s="145">
        <f t="shared" ref="AP392:AP455" si="404">IFERROR(AM392/AL392,"-")</f>
        <v>0.59246954595791801</v>
      </c>
      <c r="AQ392" s="140">
        <f t="shared" ref="AQ392:AQ455" si="405">IFERROR(AN392/AM392,"-")</f>
        <v>73998.345794392517</v>
      </c>
      <c r="AR392" s="618">
        <f>BX43</f>
        <v>1781</v>
      </c>
      <c r="AS392" s="252" t="s">
        <v>115</v>
      </c>
      <c r="AT392" s="136">
        <v>779</v>
      </c>
      <c r="AU392" s="144">
        <v>447</v>
      </c>
      <c r="AV392" s="144">
        <v>36769880</v>
      </c>
      <c r="AW392" s="145">
        <f>IFERROR(AU392/$AR$392,"-")</f>
        <v>0.25098259404828749</v>
      </c>
      <c r="AX392" s="145">
        <f t="shared" ref="AX392:AX455" si="406">IFERROR(AU392/AT392,"-")</f>
        <v>0.57381258023106552</v>
      </c>
      <c r="AY392" s="144">
        <f t="shared" ref="AY392:AY455" si="407">IFERROR(AV392/AU392,"-")</f>
        <v>82259.239373601784</v>
      </c>
      <c r="AZ392" s="618">
        <f>BY43</f>
        <v>755</v>
      </c>
      <c r="BA392" s="252" t="s">
        <v>115</v>
      </c>
      <c r="BB392" s="136">
        <v>235</v>
      </c>
      <c r="BC392" s="144">
        <v>102</v>
      </c>
      <c r="BD392" s="144">
        <v>7408310</v>
      </c>
      <c r="BE392" s="145">
        <f>IFERROR(BC392/$AZ$392,"-")</f>
        <v>0.13509933774834437</v>
      </c>
      <c r="BF392" s="145">
        <f t="shared" ref="BF392:BF455" si="408">IFERROR(BC392/BB392,"-")</f>
        <v>0.43404255319148938</v>
      </c>
      <c r="BG392" s="172">
        <f t="shared" ref="BG392:BG455" si="409">IFERROR(BD392/BC392,"-")</f>
        <v>72630.490196078434</v>
      </c>
      <c r="BH392" s="618">
        <f>BZ43</f>
        <v>16741</v>
      </c>
      <c r="BI392" s="252" t="s">
        <v>115</v>
      </c>
      <c r="BJ392" s="136">
        <f t="shared" ref="BJ392:BJ455" si="410">SUM(F392,N392,V392,AD392,AL392,AT392,BB392)</f>
        <v>7957</v>
      </c>
      <c r="BK392" s="144">
        <f t="shared" si="394"/>
        <v>4951</v>
      </c>
      <c r="BL392" s="144">
        <f t="shared" si="395"/>
        <v>349189500</v>
      </c>
      <c r="BM392" s="145">
        <f>IFERROR(BK392/$BH$392,"-")</f>
        <v>0.29574099516157937</v>
      </c>
      <c r="BN392" s="145">
        <f t="shared" ref="BN392:BN455" si="411">IFERROR(BK392/BJ392,"-")</f>
        <v>0.62221942943320352</v>
      </c>
      <c r="BO392" s="144">
        <f t="shared" ref="BO392:BO455" si="412">IFERROR(BL392/BK392,"-")</f>
        <v>70529.085033326599</v>
      </c>
      <c r="BP392" s="204"/>
    </row>
    <row r="393" spans="2:68" s="82" customFormat="1">
      <c r="B393" s="614"/>
      <c r="C393" s="645"/>
      <c r="D393" s="618"/>
      <c r="E393" s="253" t="s">
        <v>154</v>
      </c>
      <c r="F393" s="137">
        <v>13</v>
      </c>
      <c r="G393" s="146">
        <v>9</v>
      </c>
      <c r="H393" s="146">
        <v>548000</v>
      </c>
      <c r="I393" s="147">
        <f t="shared" ref="I393:I402" si="413">IFERROR(G393/$D$392,"-")</f>
        <v>0.27272727272727271</v>
      </c>
      <c r="J393" s="147">
        <f t="shared" si="396"/>
        <v>0.69230769230769229</v>
      </c>
      <c r="K393" s="173">
        <f t="shared" si="397"/>
        <v>60888.888888888891</v>
      </c>
      <c r="L393" s="618"/>
      <c r="M393" s="253" t="s">
        <v>154</v>
      </c>
      <c r="N393" s="137">
        <v>28</v>
      </c>
      <c r="O393" s="146">
        <v>18</v>
      </c>
      <c r="P393" s="146">
        <v>1117410</v>
      </c>
      <c r="Q393" s="147">
        <f t="shared" ref="Q393:Q402" si="414">IFERROR(O393/$L$392,"-")</f>
        <v>0.30508474576271188</v>
      </c>
      <c r="R393" s="147">
        <f t="shared" si="398"/>
        <v>0.6428571428571429</v>
      </c>
      <c r="S393" s="141">
        <f t="shared" si="399"/>
        <v>62078.333333333336</v>
      </c>
      <c r="T393" s="618"/>
      <c r="U393" s="253" t="s">
        <v>154</v>
      </c>
      <c r="V393" s="137">
        <v>2506</v>
      </c>
      <c r="W393" s="146">
        <v>1664</v>
      </c>
      <c r="X393" s="146">
        <v>105619910</v>
      </c>
      <c r="Y393" s="147">
        <f t="shared" ref="Y393:Y402" si="415">IFERROR(W393/$T$392,"-")</f>
        <v>0.29960388908894492</v>
      </c>
      <c r="Z393" s="147">
        <f t="shared" si="400"/>
        <v>0.66400638467677575</v>
      </c>
      <c r="AA393" s="146">
        <f t="shared" si="401"/>
        <v>63473.503605769234</v>
      </c>
      <c r="AB393" s="618"/>
      <c r="AC393" s="253" t="s">
        <v>154</v>
      </c>
      <c r="AD393" s="137">
        <v>2389</v>
      </c>
      <c r="AE393" s="146">
        <v>1602</v>
      </c>
      <c r="AF393" s="146">
        <v>109426920</v>
      </c>
      <c r="AG393" s="147">
        <f t="shared" ref="AG393:AG402" si="416">IFERROR(AE393/$AB$392,"-")</f>
        <v>0.31735340729001582</v>
      </c>
      <c r="AH393" s="147">
        <f t="shared" si="402"/>
        <v>0.67057346169945586</v>
      </c>
      <c r="AI393" s="141">
        <f t="shared" si="403"/>
        <v>68306.441947565545</v>
      </c>
      <c r="AJ393" s="618"/>
      <c r="AK393" s="253" t="s">
        <v>154</v>
      </c>
      <c r="AL393" s="137">
        <v>1585</v>
      </c>
      <c r="AM393" s="146">
        <v>984</v>
      </c>
      <c r="AN393" s="146">
        <v>76830610</v>
      </c>
      <c r="AO393" s="147">
        <f t="shared" ref="AO393:AO402" si="417">IFERROR(AM393/$AJ$392,"-")</f>
        <v>0.28026203360865848</v>
      </c>
      <c r="AP393" s="147">
        <f t="shared" si="404"/>
        <v>0.62082018927444793</v>
      </c>
      <c r="AQ393" s="141">
        <f t="shared" si="405"/>
        <v>78079.888211382116</v>
      </c>
      <c r="AR393" s="618"/>
      <c r="AS393" s="253" t="s">
        <v>154</v>
      </c>
      <c r="AT393" s="137">
        <v>641</v>
      </c>
      <c r="AU393" s="146">
        <v>364</v>
      </c>
      <c r="AV393" s="146">
        <v>29171710</v>
      </c>
      <c r="AW393" s="147">
        <f t="shared" ref="AW393:AW402" si="418">IFERROR(AU393/$AR$392,"-")</f>
        <v>0.20437956204379562</v>
      </c>
      <c r="AX393" s="147">
        <f t="shared" si="406"/>
        <v>0.56786271450858039</v>
      </c>
      <c r="AY393" s="146">
        <f t="shared" si="407"/>
        <v>80142.060439560446</v>
      </c>
      <c r="AZ393" s="618"/>
      <c r="BA393" s="253" t="s">
        <v>154</v>
      </c>
      <c r="BB393" s="137">
        <v>177</v>
      </c>
      <c r="BC393" s="146">
        <v>78</v>
      </c>
      <c r="BD393" s="146">
        <v>5993430</v>
      </c>
      <c r="BE393" s="147">
        <f t="shared" ref="BE393:BE402" si="419">IFERROR(BC393/$AZ$392,"-")</f>
        <v>0.10331125827814569</v>
      </c>
      <c r="BF393" s="147">
        <f t="shared" si="408"/>
        <v>0.44067796610169491</v>
      </c>
      <c r="BG393" s="173">
        <f t="shared" si="409"/>
        <v>76838.846153846156</v>
      </c>
      <c r="BH393" s="618"/>
      <c r="BI393" s="253" t="s">
        <v>154</v>
      </c>
      <c r="BJ393" s="137">
        <f t="shared" si="410"/>
        <v>7339</v>
      </c>
      <c r="BK393" s="146">
        <f t="shared" si="394"/>
        <v>4719</v>
      </c>
      <c r="BL393" s="146">
        <f t="shared" si="395"/>
        <v>328707990</v>
      </c>
      <c r="BM393" s="147">
        <f t="shared" ref="BM393:BM402" si="420">IFERROR(BK393/$BH$392,"-")</f>
        <v>0.28188280269995819</v>
      </c>
      <c r="BN393" s="147">
        <f t="shared" si="411"/>
        <v>0.64300313394195396</v>
      </c>
      <c r="BO393" s="146">
        <f t="shared" si="412"/>
        <v>69656.280991735533</v>
      </c>
      <c r="BP393" s="204"/>
    </row>
    <row r="394" spans="2:68" s="82" customFormat="1">
      <c r="B394" s="614"/>
      <c r="C394" s="645"/>
      <c r="D394" s="618"/>
      <c r="E394" s="254" t="s">
        <v>114</v>
      </c>
      <c r="F394" s="137">
        <v>18</v>
      </c>
      <c r="G394" s="146">
        <v>13</v>
      </c>
      <c r="H394" s="146">
        <v>926600</v>
      </c>
      <c r="I394" s="147">
        <f t="shared" si="413"/>
        <v>0.39393939393939392</v>
      </c>
      <c r="J394" s="147">
        <f t="shared" si="396"/>
        <v>0.72222222222222221</v>
      </c>
      <c r="K394" s="173">
        <f t="shared" si="397"/>
        <v>71276.923076923078</v>
      </c>
      <c r="L394" s="618"/>
      <c r="M394" s="254" t="s">
        <v>114</v>
      </c>
      <c r="N394" s="137">
        <v>42</v>
      </c>
      <c r="O394" s="146">
        <v>25</v>
      </c>
      <c r="P394" s="146">
        <v>1693620</v>
      </c>
      <c r="Q394" s="147">
        <f t="shared" si="414"/>
        <v>0.42372881355932202</v>
      </c>
      <c r="R394" s="147">
        <f t="shared" si="398"/>
        <v>0.59523809523809523</v>
      </c>
      <c r="S394" s="141">
        <f t="shared" si="399"/>
        <v>67744.800000000003</v>
      </c>
      <c r="T394" s="618"/>
      <c r="U394" s="254" t="s">
        <v>114</v>
      </c>
      <c r="V394" s="137">
        <v>3140</v>
      </c>
      <c r="W394" s="146">
        <v>1981</v>
      </c>
      <c r="X394" s="146">
        <v>128647670</v>
      </c>
      <c r="Y394" s="147">
        <f t="shared" si="415"/>
        <v>0.35667987036370186</v>
      </c>
      <c r="Z394" s="147">
        <f t="shared" si="400"/>
        <v>0.63089171974522296</v>
      </c>
      <c r="AA394" s="146">
        <f t="shared" si="401"/>
        <v>64940.772337203431</v>
      </c>
      <c r="AB394" s="618"/>
      <c r="AC394" s="254" t="s">
        <v>114</v>
      </c>
      <c r="AD394" s="137">
        <v>3211</v>
      </c>
      <c r="AE394" s="146">
        <v>2094</v>
      </c>
      <c r="AF394" s="146">
        <v>150221840</v>
      </c>
      <c r="AG394" s="147">
        <f t="shared" si="416"/>
        <v>0.41481774960380347</v>
      </c>
      <c r="AH394" s="147">
        <f t="shared" si="402"/>
        <v>0.65213329180940516</v>
      </c>
      <c r="AI394" s="141">
        <f t="shared" si="403"/>
        <v>71739.178605539637</v>
      </c>
      <c r="AJ394" s="618"/>
      <c r="AK394" s="254" t="s">
        <v>114</v>
      </c>
      <c r="AL394" s="137">
        <v>2384</v>
      </c>
      <c r="AM394" s="146">
        <v>1410</v>
      </c>
      <c r="AN394" s="146">
        <v>113150660</v>
      </c>
      <c r="AO394" s="147">
        <f t="shared" si="417"/>
        <v>0.40159498718313869</v>
      </c>
      <c r="AP394" s="147">
        <f t="shared" si="404"/>
        <v>0.59144295302013428</v>
      </c>
      <c r="AQ394" s="141">
        <f t="shared" si="405"/>
        <v>80248.695035460987</v>
      </c>
      <c r="AR394" s="618"/>
      <c r="AS394" s="254" t="s">
        <v>114</v>
      </c>
      <c r="AT394" s="137">
        <v>1222</v>
      </c>
      <c r="AU394" s="146">
        <v>662</v>
      </c>
      <c r="AV394" s="146">
        <v>56728480</v>
      </c>
      <c r="AW394" s="147">
        <f t="shared" si="418"/>
        <v>0.37170129140932062</v>
      </c>
      <c r="AX394" s="147">
        <f t="shared" si="406"/>
        <v>0.54173486088379708</v>
      </c>
      <c r="AY394" s="146">
        <f t="shared" si="407"/>
        <v>85692.567975830811</v>
      </c>
      <c r="AZ394" s="618"/>
      <c r="BA394" s="254" t="s">
        <v>114</v>
      </c>
      <c r="BB394" s="137">
        <v>469</v>
      </c>
      <c r="BC394" s="146">
        <v>220</v>
      </c>
      <c r="BD394" s="146">
        <v>20293110</v>
      </c>
      <c r="BE394" s="147">
        <f t="shared" si="419"/>
        <v>0.29139072847682118</v>
      </c>
      <c r="BF394" s="147">
        <f t="shared" si="408"/>
        <v>0.46908315565031983</v>
      </c>
      <c r="BG394" s="173">
        <f t="shared" si="409"/>
        <v>92241.409090909088</v>
      </c>
      <c r="BH394" s="618"/>
      <c r="BI394" s="254" t="s">
        <v>114</v>
      </c>
      <c r="BJ394" s="137">
        <f t="shared" si="410"/>
        <v>10486</v>
      </c>
      <c r="BK394" s="146">
        <f t="shared" si="394"/>
        <v>6405</v>
      </c>
      <c r="BL394" s="146">
        <f t="shared" si="395"/>
        <v>471661980</v>
      </c>
      <c r="BM394" s="147">
        <f t="shared" si="420"/>
        <v>0.38259363239949823</v>
      </c>
      <c r="BN394" s="147">
        <f t="shared" si="411"/>
        <v>0.61081441922563418</v>
      </c>
      <c r="BO394" s="146">
        <f t="shared" si="412"/>
        <v>73639.653395784539</v>
      </c>
      <c r="BP394" s="204"/>
    </row>
    <row r="395" spans="2:68" s="82" customFormat="1">
      <c r="B395" s="614"/>
      <c r="C395" s="645"/>
      <c r="D395" s="618"/>
      <c r="E395" s="254" t="s">
        <v>123</v>
      </c>
      <c r="F395" s="137">
        <v>7</v>
      </c>
      <c r="G395" s="146">
        <v>6</v>
      </c>
      <c r="H395" s="146">
        <v>462060</v>
      </c>
      <c r="I395" s="147">
        <f t="shared" si="413"/>
        <v>0.18181818181818182</v>
      </c>
      <c r="J395" s="147">
        <f t="shared" si="396"/>
        <v>0.8571428571428571</v>
      </c>
      <c r="K395" s="173">
        <f t="shared" si="397"/>
        <v>77010</v>
      </c>
      <c r="L395" s="618"/>
      <c r="M395" s="254" t="s">
        <v>123</v>
      </c>
      <c r="N395" s="137">
        <v>14</v>
      </c>
      <c r="O395" s="146">
        <v>9</v>
      </c>
      <c r="P395" s="146">
        <v>561230</v>
      </c>
      <c r="Q395" s="147">
        <f t="shared" si="414"/>
        <v>0.15254237288135594</v>
      </c>
      <c r="R395" s="147">
        <f t="shared" si="398"/>
        <v>0.6428571428571429</v>
      </c>
      <c r="S395" s="141">
        <f t="shared" si="399"/>
        <v>62358.888888888891</v>
      </c>
      <c r="T395" s="618"/>
      <c r="U395" s="254" t="s">
        <v>123</v>
      </c>
      <c r="V395" s="137">
        <v>1033</v>
      </c>
      <c r="W395" s="146">
        <v>676</v>
      </c>
      <c r="X395" s="146">
        <v>45623790</v>
      </c>
      <c r="Y395" s="147">
        <f t="shared" si="415"/>
        <v>0.12171407994238387</v>
      </c>
      <c r="Z395" s="147">
        <f t="shared" si="400"/>
        <v>0.65440464666021292</v>
      </c>
      <c r="AA395" s="146">
        <f t="shared" si="401"/>
        <v>67490.813609467456</v>
      </c>
      <c r="AB395" s="618"/>
      <c r="AC395" s="254" t="s">
        <v>123</v>
      </c>
      <c r="AD395" s="137">
        <v>1153</v>
      </c>
      <c r="AE395" s="146">
        <v>755</v>
      </c>
      <c r="AF395" s="146">
        <v>57640720</v>
      </c>
      <c r="AG395" s="147">
        <f t="shared" si="416"/>
        <v>0.14956418383518225</v>
      </c>
      <c r="AH395" s="147">
        <f t="shared" si="402"/>
        <v>0.65481352992194275</v>
      </c>
      <c r="AI395" s="141">
        <f t="shared" si="403"/>
        <v>76345.324503311262</v>
      </c>
      <c r="AJ395" s="618"/>
      <c r="AK395" s="254" t="s">
        <v>123</v>
      </c>
      <c r="AL395" s="137">
        <v>978</v>
      </c>
      <c r="AM395" s="146">
        <v>604</v>
      </c>
      <c r="AN395" s="146">
        <v>48465230</v>
      </c>
      <c r="AO395" s="147">
        <f t="shared" si="417"/>
        <v>0.17203076046710339</v>
      </c>
      <c r="AP395" s="147">
        <f t="shared" si="404"/>
        <v>0.6175869120654397</v>
      </c>
      <c r="AQ395" s="141">
        <f t="shared" si="405"/>
        <v>80240.447019867555</v>
      </c>
      <c r="AR395" s="618"/>
      <c r="AS395" s="254" t="s">
        <v>123</v>
      </c>
      <c r="AT395" s="137">
        <v>459</v>
      </c>
      <c r="AU395" s="146">
        <v>264</v>
      </c>
      <c r="AV395" s="146">
        <v>22828510</v>
      </c>
      <c r="AW395" s="147">
        <f t="shared" si="418"/>
        <v>0.14823133071308253</v>
      </c>
      <c r="AX395" s="147">
        <f t="shared" si="406"/>
        <v>0.57516339869281041</v>
      </c>
      <c r="AY395" s="146">
        <f t="shared" si="407"/>
        <v>86471.628787878784</v>
      </c>
      <c r="AZ395" s="618"/>
      <c r="BA395" s="254" t="s">
        <v>123</v>
      </c>
      <c r="BB395" s="137">
        <v>169</v>
      </c>
      <c r="BC395" s="146">
        <v>85</v>
      </c>
      <c r="BD395" s="146">
        <v>7325880</v>
      </c>
      <c r="BE395" s="147">
        <f t="shared" si="419"/>
        <v>0.11258278145695365</v>
      </c>
      <c r="BF395" s="147">
        <f t="shared" si="408"/>
        <v>0.50295857988165682</v>
      </c>
      <c r="BG395" s="173">
        <f t="shared" si="409"/>
        <v>86186.823529411762</v>
      </c>
      <c r="BH395" s="618"/>
      <c r="BI395" s="254" t="s">
        <v>123</v>
      </c>
      <c r="BJ395" s="137">
        <f t="shared" si="410"/>
        <v>3813</v>
      </c>
      <c r="BK395" s="146">
        <f t="shared" si="394"/>
        <v>2399</v>
      </c>
      <c r="BL395" s="146">
        <f t="shared" si="395"/>
        <v>182907420</v>
      </c>
      <c r="BM395" s="147">
        <f t="shared" si="420"/>
        <v>0.1433008780837465</v>
      </c>
      <c r="BN395" s="147">
        <f t="shared" si="411"/>
        <v>0.62916338840807762</v>
      </c>
      <c r="BO395" s="146">
        <f t="shared" si="412"/>
        <v>76243.192997082122</v>
      </c>
      <c r="BP395" s="204"/>
    </row>
    <row r="396" spans="2:68" s="82" customFormat="1">
      <c r="B396" s="614"/>
      <c r="C396" s="645"/>
      <c r="D396" s="618"/>
      <c r="E396" s="254" t="s">
        <v>137</v>
      </c>
      <c r="F396" s="137">
        <v>9</v>
      </c>
      <c r="G396" s="146">
        <v>7</v>
      </c>
      <c r="H396" s="146">
        <v>349620</v>
      </c>
      <c r="I396" s="147">
        <f t="shared" si="413"/>
        <v>0.21212121212121213</v>
      </c>
      <c r="J396" s="147">
        <f t="shared" si="396"/>
        <v>0.77777777777777779</v>
      </c>
      <c r="K396" s="173">
        <f t="shared" si="397"/>
        <v>49945.714285714283</v>
      </c>
      <c r="L396" s="618"/>
      <c r="M396" s="254" t="s">
        <v>137</v>
      </c>
      <c r="N396" s="137">
        <v>18</v>
      </c>
      <c r="O396" s="146">
        <v>10</v>
      </c>
      <c r="P396" s="146">
        <v>473050</v>
      </c>
      <c r="Q396" s="147">
        <f t="shared" si="414"/>
        <v>0.16949152542372881</v>
      </c>
      <c r="R396" s="147">
        <f t="shared" si="398"/>
        <v>0.55555555555555558</v>
      </c>
      <c r="S396" s="141">
        <f t="shared" si="399"/>
        <v>47305</v>
      </c>
      <c r="T396" s="618"/>
      <c r="U396" s="254" t="s">
        <v>137</v>
      </c>
      <c r="V396" s="137">
        <v>1191</v>
      </c>
      <c r="W396" s="146">
        <v>797</v>
      </c>
      <c r="X396" s="146">
        <v>54098030</v>
      </c>
      <c r="Y396" s="147">
        <f t="shared" si="415"/>
        <v>0.14350018005041412</v>
      </c>
      <c r="Z396" s="147">
        <f t="shared" si="400"/>
        <v>0.66918555835432414</v>
      </c>
      <c r="AA396" s="146">
        <f t="shared" si="401"/>
        <v>67877.076537013796</v>
      </c>
      <c r="AB396" s="618"/>
      <c r="AC396" s="254" t="s">
        <v>137</v>
      </c>
      <c r="AD396" s="137">
        <v>1438</v>
      </c>
      <c r="AE396" s="146">
        <v>975</v>
      </c>
      <c r="AF396" s="146">
        <v>66646360</v>
      </c>
      <c r="AG396" s="147">
        <f t="shared" si="416"/>
        <v>0.19314580031695722</v>
      </c>
      <c r="AH396" s="147">
        <f t="shared" si="402"/>
        <v>0.67802503477051457</v>
      </c>
      <c r="AI396" s="141">
        <f t="shared" si="403"/>
        <v>68355.241025641022</v>
      </c>
      <c r="AJ396" s="618"/>
      <c r="AK396" s="254" t="s">
        <v>137</v>
      </c>
      <c r="AL396" s="137">
        <v>1086</v>
      </c>
      <c r="AM396" s="146">
        <v>676</v>
      </c>
      <c r="AN396" s="146">
        <v>59307140</v>
      </c>
      <c r="AO396" s="147">
        <f t="shared" si="417"/>
        <v>0.19253773853602962</v>
      </c>
      <c r="AP396" s="147">
        <f t="shared" si="404"/>
        <v>0.62246777163904232</v>
      </c>
      <c r="AQ396" s="141">
        <f t="shared" si="405"/>
        <v>87732.455621301779</v>
      </c>
      <c r="AR396" s="618"/>
      <c r="AS396" s="254" t="s">
        <v>137</v>
      </c>
      <c r="AT396" s="137">
        <v>497</v>
      </c>
      <c r="AU396" s="146">
        <v>296</v>
      </c>
      <c r="AV396" s="146">
        <v>25148270</v>
      </c>
      <c r="AW396" s="147">
        <f t="shared" si="418"/>
        <v>0.16619876473891074</v>
      </c>
      <c r="AX396" s="147">
        <f t="shared" si="406"/>
        <v>0.59557344064386319</v>
      </c>
      <c r="AY396" s="146">
        <f t="shared" si="407"/>
        <v>84960.371621621627</v>
      </c>
      <c r="AZ396" s="618"/>
      <c r="BA396" s="254" t="s">
        <v>137</v>
      </c>
      <c r="BB396" s="137">
        <v>170</v>
      </c>
      <c r="BC396" s="146">
        <v>75</v>
      </c>
      <c r="BD396" s="146">
        <v>6960230</v>
      </c>
      <c r="BE396" s="147">
        <f t="shared" si="419"/>
        <v>9.9337748344370855E-2</v>
      </c>
      <c r="BF396" s="147">
        <f t="shared" si="408"/>
        <v>0.44117647058823528</v>
      </c>
      <c r="BG396" s="173">
        <f t="shared" si="409"/>
        <v>92803.066666666666</v>
      </c>
      <c r="BH396" s="618"/>
      <c r="BI396" s="254" t="s">
        <v>137</v>
      </c>
      <c r="BJ396" s="137">
        <f t="shared" si="410"/>
        <v>4409</v>
      </c>
      <c r="BK396" s="146">
        <f t="shared" si="394"/>
        <v>2836</v>
      </c>
      <c r="BL396" s="146">
        <f t="shared" si="395"/>
        <v>212982700</v>
      </c>
      <c r="BM396" s="147">
        <f t="shared" si="420"/>
        <v>0.16940445612567948</v>
      </c>
      <c r="BN396" s="147">
        <f t="shared" si="411"/>
        <v>0.64322975731458376</v>
      </c>
      <c r="BO396" s="146">
        <f t="shared" si="412"/>
        <v>75099.682651622003</v>
      </c>
      <c r="BP396" s="204"/>
    </row>
    <row r="397" spans="2:68" s="82" customFormat="1">
      <c r="B397" s="614"/>
      <c r="C397" s="645"/>
      <c r="D397" s="618"/>
      <c r="E397" s="254" t="s">
        <v>138</v>
      </c>
      <c r="F397" s="137">
        <v>3</v>
      </c>
      <c r="G397" s="146">
        <v>2</v>
      </c>
      <c r="H397" s="146">
        <v>39210</v>
      </c>
      <c r="I397" s="147">
        <f t="shared" si="413"/>
        <v>6.0606060606060608E-2</v>
      </c>
      <c r="J397" s="147">
        <f t="shared" si="396"/>
        <v>0.66666666666666663</v>
      </c>
      <c r="K397" s="173">
        <f t="shared" si="397"/>
        <v>19605</v>
      </c>
      <c r="L397" s="618"/>
      <c r="M397" s="254" t="s">
        <v>138</v>
      </c>
      <c r="N397" s="137">
        <v>7</v>
      </c>
      <c r="O397" s="146">
        <v>4</v>
      </c>
      <c r="P397" s="146">
        <v>196110</v>
      </c>
      <c r="Q397" s="147">
        <f t="shared" si="414"/>
        <v>6.7796610169491525E-2</v>
      </c>
      <c r="R397" s="147">
        <f t="shared" si="398"/>
        <v>0.5714285714285714</v>
      </c>
      <c r="S397" s="141">
        <f t="shared" si="399"/>
        <v>49027.5</v>
      </c>
      <c r="T397" s="618"/>
      <c r="U397" s="254" t="s">
        <v>138</v>
      </c>
      <c r="V397" s="137">
        <v>517</v>
      </c>
      <c r="W397" s="146">
        <v>356</v>
      </c>
      <c r="X397" s="146">
        <v>24432140</v>
      </c>
      <c r="Y397" s="147">
        <f t="shared" si="415"/>
        <v>6.4097947425279078E-2</v>
      </c>
      <c r="Z397" s="147">
        <f t="shared" si="400"/>
        <v>0.68858800773694395</v>
      </c>
      <c r="AA397" s="146">
        <f t="shared" si="401"/>
        <v>68629.606741573036</v>
      </c>
      <c r="AB397" s="618"/>
      <c r="AC397" s="254" t="s">
        <v>138</v>
      </c>
      <c r="AD397" s="137">
        <v>560</v>
      </c>
      <c r="AE397" s="146">
        <v>397</v>
      </c>
      <c r="AF397" s="146">
        <v>29727650</v>
      </c>
      <c r="AG397" s="147">
        <f t="shared" si="416"/>
        <v>7.8645007923930269E-2</v>
      </c>
      <c r="AH397" s="147">
        <f t="shared" si="402"/>
        <v>0.70892857142857146</v>
      </c>
      <c r="AI397" s="141">
        <f t="shared" si="403"/>
        <v>74880.730478589423</v>
      </c>
      <c r="AJ397" s="618"/>
      <c r="AK397" s="254" t="s">
        <v>138</v>
      </c>
      <c r="AL397" s="137">
        <v>396</v>
      </c>
      <c r="AM397" s="146">
        <v>269</v>
      </c>
      <c r="AN397" s="146">
        <v>19172220</v>
      </c>
      <c r="AO397" s="147">
        <f t="shared" si="417"/>
        <v>7.6616348618627178E-2</v>
      </c>
      <c r="AP397" s="147">
        <f t="shared" si="404"/>
        <v>0.67929292929292928</v>
      </c>
      <c r="AQ397" s="141">
        <f t="shared" si="405"/>
        <v>71272.193308550181</v>
      </c>
      <c r="AR397" s="618"/>
      <c r="AS397" s="254" t="s">
        <v>138</v>
      </c>
      <c r="AT397" s="137">
        <v>144</v>
      </c>
      <c r="AU397" s="146">
        <v>91</v>
      </c>
      <c r="AV397" s="146">
        <v>6573210</v>
      </c>
      <c r="AW397" s="147">
        <f t="shared" si="418"/>
        <v>5.1094890510948905E-2</v>
      </c>
      <c r="AX397" s="147">
        <f t="shared" si="406"/>
        <v>0.63194444444444442</v>
      </c>
      <c r="AY397" s="146">
        <f t="shared" si="407"/>
        <v>72233.076923076922</v>
      </c>
      <c r="AZ397" s="618"/>
      <c r="BA397" s="254" t="s">
        <v>138</v>
      </c>
      <c r="BB397" s="137">
        <v>28</v>
      </c>
      <c r="BC397" s="146">
        <v>14</v>
      </c>
      <c r="BD397" s="146">
        <v>1068340</v>
      </c>
      <c r="BE397" s="147">
        <f t="shared" si="419"/>
        <v>1.8543046357615896E-2</v>
      </c>
      <c r="BF397" s="147">
        <f t="shared" si="408"/>
        <v>0.5</v>
      </c>
      <c r="BG397" s="173">
        <f t="shared" si="409"/>
        <v>76310</v>
      </c>
      <c r="BH397" s="618"/>
      <c r="BI397" s="254" t="s">
        <v>138</v>
      </c>
      <c r="BJ397" s="137">
        <f t="shared" si="410"/>
        <v>1655</v>
      </c>
      <c r="BK397" s="146">
        <f t="shared" si="394"/>
        <v>1133</v>
      </c>
      <c r="BL397" s="146">
        <f t="shared" si="395"/>
        <v>81208880</v>
      </c>
      <c r="BM397" s="147">
        <f t="shared" si="420"/>
        <v>6.7678155426796491E-2</v>
      </c>
      <c r="BN397" s="147">
        <f t="shared" si="411"/>
        <v>0.68459214501510579</v>
      </c>
      <c r="BO397" s="146">
        <f t="shared" si="412"/>
        <v>71675.975286849076</v>
      </c>
      <c r="BP397" s="204"/>
    </row>
    <row r="398" spans="2:68" s="82" customFormat="1">
      <c r="B398" s="614"/>
      <c r="C398" s="645"/>
      <c r="D398" s="618"/>
      <c r="E398" s="254" t="s">
        <v>139</v>
      </c>
      <c r="F398" s="137">
        <v>7</v>
      </c>
      <c r="G398" s="146">
        <v>7</v>
      </c>
      <c r="H398" s="146">
        <v>194970</v>
      </c>
      <c r="I398" s="147">
        <f t="shared" si="413"/>
        <v>0.21212121212121213</v>
      </c>
      <c r="J398" s="147">
        <f t="shared" si="396"/>
        <v>1</v>
      </c>
      <c r="K398" s="173">
        <f t="shared" si="397"/>
        <v>27852.857142857141</v>
      </c>
      <c r="L398" s="618"/>
      <c r="M398" s="254" t="s">
        <v>139</v>
      </c>
      <c r="N398" s="137">
        <v>12</v>
      </c>
      <c r="O398" s="146">
        <v>6</v>
      </c>
      <c r="P398" s="146">
        <v>271890</v>
      </c>
      <c r="Q398" s="147">
        <f t="shared" si="414"/>
        <v>0.10169491525423729</v>
      </c>
      <c r="R398" s="147">
        <f t="shared" si="398"/>
        <v>0.5</v>
      </c>
      <c r="S398" s="141">
        <f t="shared" si="399"/>
        <v>45315</v>
      </c>
      <c r="T398" s="618"/>
      <c r="U398" s="254" t="s">
        <v>139</v>
      </c>
      <c r="V398" s="137">
        <v>318</v>
      </c>
      <c r="W398" s="146">
        <v>187</v>
      </c>
      <c r="X398" s="146">
        <v>13287980</v>
      </c>
      <c r="Y398" s="147">
        <f t="shared" si="415"/>
        <v>3.3669427439683111E-2</v>
      </c>
      <c r="Z398" s="147">
        <f t="shared" si="400"/>
        <v>0.58805031446540879</v>
      </c>
      <c r="AA398" s="146">
        <f t="shared" si="401"/>
        <v>71058.716577540108</v>
      </c>
      <c r="AB398" s="618"/>
      <c r="AC398" s="254" t="s">
        <v>139</v>
      </c>
      <c r="AD398" s="137">
        <v>397</v>
      </c>
      <c r="AE398" s="146">
        <v>238</v>
      </c>
      <c r="AF398" s="146">
        <v>19026470</v>
      </c>
      <c r="AG398" s="147">
        <f t="shared" si="416"/>
        <v>4.7147385103011093E-2</v>
      </c>
      <c r="AH398" s="147">
        <f t="shared" si="402"/>
        <v>0.59949622166246852</v>
      </c>
      <c r="AI398" s="141">
        <f t="shared" si="403"/>
        <v>79943.151260504208</v>
      </c>
      <c r="AJ398" s="618"/>
      <c r="AK398" s="254" t="s">
        <v>139</v>
      </c>
      <c r="AL398" s="137">
        <v>383</v>
      </c>
      <c r="AM398" s="146">
        <v>217</v>
      </c>
      <c r="AN398" s="146">
        <v>17040220</v>
      </c>
      <c r="AO398" s="147">
        <f t="shared" si="417"/>
        <v>6.1805753346624893E-2</v>
      </c>
      <c r="AP398" s="147">
        <f t="shared" si="404"/>
        <v>0.56657963446475201</v>
      </c>
      <c r="AQ398" s="141">
        <f t="shared" si="405"/>
        <v>78526.359447004608</v>
      </c>
      <c r="AR398" s="618"/>
      <c r="AS398" s="254" t="s">
        <v>139</v>
      </c>
      <c r="AT398" s="137">
        <v>211</v>
      </c>
      <c r="AU398" s="146">
        <v>104</v>
      </c>
      <c r="AV398" s="146">
        <v>10971810</v>
      </c>
      <c r="AW398" s="147">
        <f t="shared" si="418"/>
        <v>5.8394160583941604E-2</v>
      </c>
      <c r="AX398" s="147">
        <f t="shared" si="406"/>
        <v>0.49289099526066349</v>
      </c>
      <c r="AY398" s="146">
        <f t="shared" si="407"/>
        <v>105498.17307692308</v>
      </c>
      <c r="AZ398" s="618"/>
      <c r="BA398" s="254" t="s">
        <v>139</v>
      </c>
      <c r="BB398" s="137">
        <v>97</v>
      </c>
      <c r="BC398" s="146">
        <v>47</v>
      </c>
      <c r="BD398" s="146">
        <v>4762890</v>
      </c>
      <c r="BE398" s="147">
        <f t="shared" si="419"/>
        <v>6.225165562913907E-2</v>
      </c>
      <c r="BF398" s="147">
        <f t="shared" si="408"/>
        <v>0.4845360824742268</v>
      </c>
      <c r="BG398" s="173">
        <f t="shared" si="409"/>
        <v>101338.08510638298</v>
      </c>
      <c r="BH398" s="618"/>
      <c r="BI398" s="254" t="s">
        <v>139</v>
      </c>
      <c r="BJ398" s="137">
        <f t="shared" si="410"/>
        <v>1425</v>
      </c>
      <c r="BK398" s="146">
        <f t="shared" si="394"/>
        <v>806</v>
      </c>
      <c r="BL398" s="146">
        <f t="shared" si="395"/>
        <v>65556230</v>
      </c>
      <c r="BM398" s="147">
        <f t="shared" si="420"/>
        <v>4.8145272086494238E-2</v>
      </c>
      <c r="BN398" s="147">
        <f t="shared" si="411"/>
        <v>0.56561403508771935</v>
      </c>
      <c r="BO398" s="146">
        <f t="shared" si="412"/>
        <v>81335.2729528536</v>
      </c>
      <c r="BP398" s="204"/>
    </row>
    <row r="399" spans="2:68" s="82" customFormat="1">
      <c r="B399" s="614"/>
      <c r="C399" s="645"/>
      <c r="D399" s="618"/>
      <c r="E399" s="254" t="s">
        <v>140</v>
      </c>
      <c r="F399" s="137">
        <v>5</v>
      </c>
      <c r="G399" s="146">
        <v>3</v>
      </c>
      <c r="H399" s="146">
        <v>151070</v>
      </c>
      <c r="I399" s="147">
        <f t="shared" si="413"/>
        <v>9.0909090909090912E-2</v>
      </c>
      <c r="J399" s="147">
        <f t="shared" si="396"/>
        <v>0.6</v>
      </c>
      <c r="K399" s="173">
        <f t="shared" si="397"/>
        <v>50356.666666666664</v>
      </c>
      <c r="L399" s="618"/>
      <c r="M399" s="254" t="s">
        <v>140</v>
      </c>
      <c r="N399" s="137">
        <v>8</v>
      </c>
      <c r="O399" s="146">
        <v>6</v>
      </c>
      <c r="P399" s="146">
        <v>442030</v>
      </c>
      <c r="Q399" s="147">
        <f t="shared" si="414"/>
        <v>0.10169491525423729</v>
      </c>
      <c r="R399" s="147">
        <f t="shared" si="398"/>
        <v>0.75</v>
      </c>
      <c r="S399" s="141">
        <f t="shared" si="399"/>
        <v>73671.666666666672</v>
      </c>
      <c r="T399" s="618"/>
      <c r="U399" s="254" t="s">
        <v>140</v>
      </c>
      <c r="V399" s="137">
        <v>319</v>
      </c>
      <c r="W399" s="146">
        <v>204</v>
      </c>
      <c r="X399" s="146">
        <v>14342060</v>
      </c>
      <c r="Y399" s="147">
        <f t="shared" si="415"/>
        <v>3.6730284479654304E-2</v>
      </c>
      <c r="Z399" s="147">
        <f t="shared" si="400"/>
        <v>0.63949843260188088</v>
      </c>
      <c r="AA399" s="146">
        <f t="shared" si="401"/>
        <v>70304.215686274503</v>
      </c>
      <c r="AB399" s="618"/>
      <c r="AC399" s="254" t="s">
        <v>140</v>
      </c>
      <c r="AD399" s="137">
        <v>359</v>
      </c>
      <c r="AE399" s="146">
        <v>233</v>
      </c>
      <c r="AF399" s="146">
        <v>16633380</v>
      </c>
      <c r="AG399" s="147">
        <f t="shared" si="416"/>
        <v>4.6156893819334389E-2</v>
      </c>
      <c r="AH399" s="147">
        <f t="shared" si="402"/>
        <v>0.64902506963788298</v>
      </c>
      <c r="AI399" s="141">
        <f t="shared" si="403"/>
        <v>71387.896995708157</v>
      </c>
      <c r="AJ399" s="618"/>
      <c r="AK399" s="254" t="s">
        <v>140</v>
      </c>
      <c r="AL399" s="137">
        <v>335</v>
      </c>
      <c r="AM399" s="146">
        <v>210</v>
      </c>
      <c r="AN399" s="146">
        <v>18670760</v>
      </c>
      <c r="AO399" s="147">
        <f t="shared" si="417"/>
        <v>5.9812019367701509E-2</v>
      </c>
      <c r="AP399" s="147">
        <f t="shared" si="404"/>
        <v>0.62686567164179108</v>
      </c>
      <c r="AQ399" s="141">
        <f t="shared" si="405"/>
        <v>88908.380952380947</v>
      </c>
      <c r="AR399" s="618"/>
      <c r="AS399" s="254" t="s">
        <v>140</v>
      </c>
      <c r="AT399" s="137">
        <v>172</v>
      </c>
      <c r="AU399" s="146">
        <v>99</v>
      </c>
      <c r="AV399" s="146">
        <v>9119880</v>
      </c>
      <c r="AW399" s="147">
        <f t="shared" si="418"/>
        <v>5.5586749017405949E-2</v>
      </c>
      <c r="AX399" s="147">
        <f t="shared" si="406"/>
        <v>0.57558139534883723</v>
      </c>
      <c r="AY399" s="146">
        <f t="shared" si="407"/>
        <v>92120</v>
      </c>
      <c r="AZ399" s="618"/>
      <c r="BA399" s="254" t="s">
        <v>140</v>
      </c>
      <c r="BB399" s="137">
        <v>66</v>
      </c>
      <c r="BC399" s="146">
        <v>33</v>
      </c>
      <c r="BD399" s="146">
        <v>2988110</v>
      </c>
      <c r="BE399" s="147">
        <f t="shared" si="419"/>
        <v>4.3708609271523181E-2</v>
      </c>
      <c r="BF399" s="147">
        <f t="shared" si="408"/>
        <v>0.5</v>
      </c>
      <c r="BG399" s="173">
        <f t="shared" si="409"/>
        <v>90548.787878787873</v>
      </c>
      <c r="BH399" s="618"/>
      <c r="BI399" s="254" t="s">
        <v>140</v>
      </c>
      <c r="BJ399" s="137">
        <f t="shared" si="410"/>
        <v>1264</v>
      </c>
      <c r="BK399" s="146">
        <f t="shared" si="394"/>
        <v>788</v>
      </c>
      <c r="BL399" s="146">
        <f t="shared" si="395"/>
        <v>62347290</v>
      </c>
      <c r="BM399" s="147">
        <f t="shared" si="420"/>
        <v>4.7070067498954662E-2</v>
      </c>
      <c r="BN399" s="147">
        <f t="shared" si="411"/>
        <v>0.62341772151898733</v>
      </c>
      <c r="BO399" s="146">
        <f t="shared" si="412"/>
        <v>79120.926395939081</v>
      </c>
      <c r="BP399" s="204"/>
    </row>
    <row r="400" spans="2:68" s="82" customFormat="1">
      <c r="B400" s="614"/>
      <c r="C400" s="645"/>
      <c r="D400" s="618"/>
      <c r="E400" s="254" t="s">
        <v>141</v>
      </c>
      <c r="F400" s="137">
        <v>13</v>
      </c>
      <c r="G400" s="146">
        <v>10</v>
      </c>
      <c r="H400" s="146">
        <v>814070</v>
      </c>
      <c r="I400" s="147">
        <f t="shared" si="413"/>
        <v>0.30303030303030304</v>
      </c>
      <c r="J400" s="147">
        <f t="shared" si="396"/>
        <v>0.76923076923076927</v>
      </c>
      <c r="K400" s="173">
        <f t="shared" si="397"/>
        <v>81407</v>
      </c>
      <c r="L400" s="618"/>
      <c r="M400" s="254" t="s">
        <v>141</v>
      </c>
      <c r="N400" s="137">
        <v>27</v>
      </c>
      <c r="O400" s="146">
        <v>18</v>
      </c>
      <c r="P400" s="146">
        <v>1279070</v>
      </c>
      <c r="Q400" s="147">
        <f t="shared" si="414"/>
        <v>0.30508474576271188</v>
      </c>
      <c r="R400" s="147">
        <f t="shared" si="398"/>
        <v>0.66666666666666663</v>
      </c>
      <c r="S400" s="141">
        <f t="shared" si="399"/>
        <v>71059.444444444438</v>
      </c>
      <c r="T400" s="618"/>
      <c r="U400" s="254" t="s">
        <v>141</v>
      </c>
      <c r="V400" s="137">
        <v>2065</v>
      </c>
      <c r="W400" s="146">
        <v>1433</v>
      </c>
      <c r="X400" s="146">
        <v>92246810</v>
      </c>
      <c r="Y400" s="147">
        <f t="shared" si="415"/>
        <v>0.25801224342815987</v>
      </c>
      <c r="Z400" s="147">
        <f t="shared" si="400"/>
        <v>0.69394673123486683</v>
      </c>
      <c r="AA400" s="146">
        <f t="shared" si="401"/>
        <v>64373.210048848567</v>
      </c>
      <c r="AB400" s="618"/>
      <c r="AC400" s="254" t="s">
        <v>141</v>
      </c>
      <c r="AD400" s="137">
        <v>1987</v>
      </c>
      <c r="AE400" s="146">
        <v>1377</v>
      </c>
      <c r="AF400" s="146">
        <v>98674730</v>
      </c>
      <c r="AG400" s="147">
        <f t="shared" si="416"/>
        <v>0.2727812995245642</v>
      </c>
      <c r="AH400" s="147">
        <f t="shared" si="402"/>
        <v>0.69300452944136892</v>
      </c>
      <c r="AI400" s="141">
        <f t="shared" si="403"/>
        <v>71659.208424110388</v>
      </c>
      <c r="AJ400" s="618"/>
      <c r="AK400" s="254" t="s">
        <v>141</v>
      </c>
      <c r="AL400" s="137">
        <v>1237</v>
      </c>
      <c r="AM400" s="146">
        <v>789</v>
      </c>
      <c r="AN400" s="146">
        <v>59514870</v>
      </c>
      <c r="AO400" s="147">
        <f t="shared" si="417"/>
        <v>0.22472230133864995</v>
      </c>
      <c r="AP400" s="147">
        <f t="shared" si="404"/>
        <v>0.6378334680679062</v>
      </c>
      <c r="AQ400" s="141">
        <f t="shared" si="405"/>
        <v>75430.760456273769</v>
      </c>
      <c r="AR400" s="618"/>
      <c r="AS400" s="254" t="s">
        <v>141</v>
      </c>
      <c r="AT400" s="137">
        <v>540</v>
      </c>
      <c r="AU400" s="146">
        <v>313</v>
      </c>
      <c r="AV400" s="146">
        <v>27180210</v>
      </c>
      <c r="AW400" s="147">
        <f t="shared" si="418"/>
        <v>0.17574396406513196</v>
      </c>
      <c r="AX400" s="147">
        <f t="shared" si="406"/>
        <v>0.57962962962962961</v>
      </c>
      <c r="AY400" s="146">
        <f t="shared" si="407"/>
        <v>86837.731629392976</v>
      </c>
      <c r="AZ400" s="618"/>
      <c r="BA400" s="254" t="s">
        <v>141</v>
      </c>
      <c r="BB400" s="137">
        <v>154</v>
      </c>
      <c r="BC400" s="146">
        <v>77</v>
      </c>
      <c r="BD400" s="146">
        <v>6261760</v>
      </c>
      <c r="BE400" s="147">
        <f t="shared" si="419"/>
        <v>0.10198675496688742</v>
      </c>
      <c r="BF400" s="147">
        <f t="shared" si="408"/>
        <v>0.5</v>
      </c>
      <c r="BG400" s="173">
        <f t="shared" si="409"/>
        <v>81321.558441558445</v>
      </c>
      <c r="BH400" s="618"/>
      <c r="BI400" s="254" t="s">
        <v>141</v>
      </c>
      <c r="BJ400" s="137">
        <f t="shared" si="410"/>
        <v>6023</v>
      </c>
      <c r="BK400" s="146">
        <f t="shared" si="394"/>
        <v>4017</v>
      </c>
      <c r="BL400" s="146">
        <f t="shared" si="395"/>
        <v>285971520</v>
      </c>
      <c r="BM400" s="147">
        <f t="shared" si="420"/>
        <v>0.23994982378591481</v>
      </c>
      <c r="BN400" s="147">
        <f t="shared" si="411"/>
        <v>0.66694338369583261</v>
      </c>
      <c r="BO400" s="146">
        <f t="shared" si="412"/>
        <v>71190.321135175502</v>
      </c>
      <c r="BP400" s="204"/>
    </row>
    <row r="401" spans="2:68" s="82" customFormat="1">
      <c r="B401" s="614"/>
      <c r="C401" s="645"/>
      <c r="D401" s="618"/>
      <c r="E401" s="254" t="s">
        <v>142</v>
      </c>
      <c r="F401" s="137">
        <v>7</v>
      </c>
      <c r="G401" s="146">
        <v>6</v>
      </c>
      <c r="H401" s="146">
        <v>494570</v>
      </c>
      <c r="I401" s="147">
        <f t="shared" si="413"/>
        <v>0.18181818181818182</v>
      </c>
      <c r="J401" s="147">
        <f t="shared" si="396"/>
        <v>0.8571428571428571</v>
      </c>
      <c r="K401" s="173">
        <f t="shared" si="397"/>
        <v>82428.333333333328</v>
      </c>
      <c r="L401" s="618"/>
      <c r="M401" s="254" t="s">
        <v>142</v>
      </c>
      <c r="N401" s="137">
        <v>10</v>
      </c>
      <c r="O401" s="146">
        <v>7</v>
      </c>
      <c r="P401" s="146">
        <v>431060</v>
      </c>
      <c r="Q401" s="147">
        <f t="shared" si="414"/>
        <v>0.11864406779661017</v>
      </c>
      <c r="R401" s="147">
        <f t="shared" si="398"/>
        <v>0.7</v>
      </c>
      <c r="S401" s="141">
        <f t="shared" si="399"/>
        <v>61580</v>
      </c>
      <c r="T401" s="618"/>
      <c r="U401" s="254" t="s">
        <v>142</v>
      </c>
      <c r="V401" s="137">
        <v>256</v>
      </c>
      <c r="W401" s="146">
        <v>172</v>
      </c>
      <c r="X401" s="146">
        <v>12068940</v>
      </c>
      <c r="Y401" s="147">
        <f t="shared" si="415"/>
        <v>3.0968671227943823E-2</v>
      </c>
      <c r="Z401" s="147">
        <f t="shared" si="400"/>
        <v>0.671875</v>
      </c>
      <c r="AA401" s="146">
        <f t="shared" si="401"/>
        <v>70168.255813953481</v>
      </c>
      <c r="AB401" s="618"/>
      <c r="AC401" s="254" t="s">
        <v>142</v>
      </c>
      <c r="AD401" s="137">
        <v>369</v>
      </c>
      <c r="AE401" s="146">
        <v>231</v>
      </c>
      <c r="AF401" s="146">
        <v>17876820</v>
      </c>
      <c r="AG401" s="147">
        <f t="shared" si="416"/>
        <v>4.5760697305863705E-2</v>
      </c>
      <c r="AH401" s="147">
        <f t="shared" si="402"/>
        <v>0.62601626016260159</v>
      </c>
      <c r="AI401" s="141">
        <f t="shared" si="403"/>
        <v>77388.831168831166</v>
      </c>
      <c r="AJ401" s="618"/>
      <c r="AK401" s="254" t="s">
        <v>142</v>
      </c>
      <c r="AL401" s="137">
        <v>351</v>
      </c>
      <c r="AM401" s="146">
        <v>200</v>
      </c>
      <c r="AN401" s="146">
        <v>18372050</v>
      </c>
      <c r="AO401" s="147">
        <f t="shared" si="417"/>
        <v>5.6963827969239531E-2</v>
      </c>
      <c r="AP401" s="147">
        <f t="shared" si="404"/>
        <v>0.56980056980056981</v>
      </c>
      <c r="AQ401" s="141">
        <f t="shared" si="405"/>
        <v>91860.25</v>
      </c>
      <c r="AR401" s="618"/>
      <c r="AS401" s="254" t="s">
        <v>142</v>
      </c>
      <c r="AT401" s="137">
        <v>235</v>
      </c>
      <c r="AU401" s="146">
        <v>145</v>
      </c>
      <c r="AV401" s="146">
        <v>13325990</v>
      </c>
      <c r="AW401" s="147">
        <f t="shared" si="418"/>
        <v>8.1414935429533972E-2</v>
      </c>
      <c r="AX401" s="147">
        <f t="shared" si="406"/>
        <v>0.61702127659574468</v>
      </c>
      <c r="AY401" s="146">
        <f t="shared" si="407"/>
        <v>91903.379310344826</v>
      </c>
      <c r="AZ401" s="618"/>
      <c r="BA401" s="254" t="s">
        <v>142</v>
      </c>
      <c r="BB401" s="137">
        <v>111</v>
      </c>
      <c r="BC401" s="146">
        <v>57</v>
      </c>
      <c r="BD401" s="146">
        <v>5696360</v>
      </c>
      <c r="BE401" s="147">
        <f t="shared" si="419"/>
        <v>7.5496688741721857E-2</v>
      </c>
      <c r="BF401" s="147">
        <f t="shared" si="408"/>
        <v>0.51351351351351349</v>
      </c>
      <c r="BG401" s="173">
        <f t="shared" si="409"/>
        <v>99936.140350877191</v>
      </c>
      <c r="BH401" s="618"/>
      <c r="BI401" s="254" t="s">
        <v>142</v>
      </c>
      <c r="BJ401" s="137">
        <f t="shared" si="410"/>
        <v>1339</v>
      </c>
      <c r="BK401" s="146">
        <f t="shared" si="394"/>
        <v>818</v>
      </c>
      <c r="BL401" s="146">
        <f t="shared" si="395"/>
        <v>68265790</v>
      </c>
      <c r="BM401" s="147">
        <f t="shared" si="420"/>
        <v>4.8862075144853953E-2</v>
      </c>
      <c r="BN401" s="147">
        <f t="shared" si="411"/>
        <v>0.61090365944734881</v>
      </c>
      <c r="BO401" s="146">
        <f t="shared" si="412"/>
        <v>83454.511002444982</v>
      </c>
      <c r="BP401" s="204"/>
    </row>
    <row r="402" spans="2:68" s="82" customFormat="1">
      <c r="B402" s="614"/>
      <c r="C402" s="645"/>
      <c r="D402" s="618"/>
      <c r="E402" s="251" t="s">
        <v>135</v>
      </c>
      <c r="F402" s="139">
        <v>4</v>
      </c>
      <c r="G402" s="150">
        <v>4</v>
      </c>
      <c r="H402" s="150">
        <v>558750</v>
      </c>
      <c r="I402" s="151">
        <f t="shared" si="413"/>
        <v>0.12121212121212122</v>
      </c>
      <c r="J402" s="151">
        <f t="shared" si="396"/>
        <v>1</v>
      </c>
      <c r="K402" s="198">
        <f t="shared" si="397"/>
        <v>139687.5</v>
      </c>
      <c r="L402" s="618"/>
      <c r="M402" s="251" t="s">
        <v>135</v>
      </c>
      <c r="N402" s="139">
        <v>3</v>
      </c>
      <c r="O402" s="150">
        <v>2</v>
      </c>
      <c r="P402" s="150">
        <v>101440</v>
      </c>
      <c r="Q402" s="151">
        <f t="shared" si="414"/>
        <v>3.3898305084745763E-2</v>
      </c>
      <c r="R402" s="151">
        <f t="shared" si="398"/>
        <v>0.66666666666666663</v>
      </c>
      <c r="S402" s="143">
        <f t="shared" si="399"/>
        <v>50720</v>
      </c>
      <c r="T402" s="618"/>
      <c r="U402" s="251" t="s">
        <v>135</v>
      </c>
      <c r="V402" s="139">
        <v>510</v>
      </c>
      <c r="W402" s="150">
        <v>306</v>
      </c>
      <c r="X402" s="150">
        <v>16768420</v>
      </c>
      <c r="Y402" s="151">
        <f t="shared" si="415"/>
        <v>5.5095426719481456E-2</v>
      </c>
      <c r="Z402" s="151">
        <f t="shared" si="400"/>
        <v>0.6</v>
      </c>
      <c r="AA402" s="150">
        <f t="shared" si="401"/>
        <v>54798.758169934641</v>
      </c>
      <c r="AB402" s="618"/>
      <c r="AC402" s="251" t="s">
        <v>135</v>
      </c>
      <c r="AD402" s="139">
        <v>358</v>
      </c>
      <c r="AE402" s="150">
        <v>195</v>
      </c>
      <c r="AF402" s="150">
        <v>15704840</v>
      </c>
      <c r="AG402" s="151">
        <f t="shared" si="416"/>
        <v>3.8629160063391441E-2</v>
      </c>
      <c r="AH402" s="151">
        <f t="shared" si="402"/>
        <v>0.54469273743016755</v>
      </c>
      <c r="AI402" s="143">
        <f t="shared" si="403"/>
        <v>80537.641025641031</v>
      </c>
      <c r="AJ402" s="618"/>
      <c r="AK402" s="251" t="s">
        <v>135</v>
      </c>
      <c r="AL402" s="139">
        <v>178</v>
      </c>
      <c r="AM402" s="150">
        <v>89</v>
      </c>
      <c r="AN402" s="150">
        <v>8609460</v>
      </c>
      <c r="AO402" s="151">
        <f t="shared" si="417"/>
        <v>2.5348903446311591E-2</v>
      </c>
      <c r="AP402" s="151">
        <f t="shared" si="404"/>
        <v>0.5</v>
      </c>
      <c r="AQ402" s="143">
        <f t="shared" si="405"/>
        <v>96735.505617977527</v>
      </c>
      <c r="AR402" s="618"/>
      <c r="AS402" s="251" t="s">
        <v>135</v>
      </c>
      <c r="AT402" s="139">
        <v>126</v>
      </c>
      <c r="AU402" s="150">
        <v>61</v>
      </c>
      <c r="AV402" s="150">
        <v>6124750</v>
      </c>
      <c r="AW402" s="151">
        <f t="shared" si="418"/>
        <v>3.4250421111734979E-2</v>
      </c>
      <c r="AX402" s="151">
        <f t="shared" si="406"/>
        <v>0.48412698412698413</v>
      </c>
      <c r="AY402" s="150">
        <f t="shared" si="407"/>
        <v>100405.73770491804</v>
      </c>
      <c r="AZ402" s="618"/>
      <c r="BA402" s="251" t="s">
        <v>135</v>
      </c>
      <c r="BB402" s="139">
        <v>82</v>
      </c>
      <c r="BC402" s="150">
        <v>45</v>
      </c>
      <c r="BD402" s="150">
        <v>4986950</v>
      </c>
      <c r="BE402" s="151">
        <f t="shared" si="419"/>
        <v>5.9602649006622516E-2</v>
      </c>
      <c r="BF402" s="151">
        <f t="shared" si="408"/>
        <v>0.54878048780487809</v>
      </c>
      <c r="BG402" s="198">
        <f t="shared" si="409"/>
        <v>110821.11111111111</v>
      </c>
      <c r="BH402" s="618"/>
      <c r="BI402" s="251" t="s">
        <v>135</v>
      </c>
      <c r="BJ402" s="139">
        <f t="shared" si="410"/>
        <v>1261</v>
      </c>
      <c r="BK402" s="150">
        <f t="shared" si="394"/>
        <v>702</v>
      </c>
      <c r="BL402" s="150">
        <f t="shared" si="395"/>
        <v>52854610</v>
      </c>
      <c r="BM402" s="151">
        <f t="shared" si="420"/>
        <v>4.1932978914043365E-2</v>
      </c>
      <c r="BN402" s="151">
        <f t="shared" si="411"/>
        <v>0.55670103092783507</v>
      </c>
      <c r="BO402" s="150">
        <f t="shared" si="412"/>
        <v>75291.46723646723</v>
      </c>
      <c r="BP402" s="204"/>
    </row>
    <row r="403" spans="2:68" s="82" customFormat="1">
      <c r="B403" s="614">
        <v>37</v>
      </c>
      <c r="C403" s="645" t="s">
        <v>4</v>
      </c>
      <c r="D403" s="618">
        <f>BS44</f>
        <v>26</v>
      </c>
      <c r="E403" s="252" t="s">
        <v>115</v>
      </c>
      <c r="F403" s="136">
        <v>12</v>
      </c>
      <c r="G403" s="144">
        <v>10</v>
      </c>
      <c r="H403" s="144">
        <v>849240</v>
      </c>
      <c r="I403" s="145">
        <f>IFERROR(G403/$D$403,"-")</f>
        <v>0.38461538461538464</v>
      </c>
      <c r="J403" s="145">
        <f t="shared" si="396"/>
        <v>0.83333333333333337</v>
      </c>
      <c r="K403" s="172">
        <f t="shared" si="397"/>
        <v>84924</v>
      </c>
      <c r="L403" s="618">
        <f>BT44</f>
        <v>122</v>
      </c>
      <c r="M403" s="252" t="s">
        <v>115</v>
      </c>
      <c r="N403" s="136">
        <v>58</v>
      </c>
      <c r="O403" s="144">
        <v>33</v>
      </c>
      <c r="P403" s="144">
        <v>2860510</v>
      </c>
      <c r="Q403" s="145">
        <f>IFERROR(O403/$L$403,"-")</f>
        <v>0.27049180327868855</v>
      </c>
      <c r="R403" s="145">
        <f t="shared" si="398"/>
        <v>0.56896551724137934</v>
      </c>
      <c r="S403" s="140">
        <f t="shared" si="399"/>
        <v>86682.121212121216</v>
      </c>
      <c r="T403" s="618">
        <f>BU44</f>
        <v>17559</v>
      </c>
      <c r="U403" s="252" t="s">
        <v>115</v>
      </c>
      <c r="V403" s="136">
        <v>8137</v>
      </c>
      <c r="W403" s="144">
        <v>5265</v>
      </c>
      <c r="X403" s="144">
        <v>366394350</v>
      </c>
      <c r="Y403" s="145">
        <f>IFERROR(W403/$T$403,"-")</f>
        <v>0.29984623270117888</v>
      </c>
      <c r="Z403" s="145">
        <f t="shared" si="400"/>
        <v>0.64704436524517639</v>
      </c>
      <c r="AA403" s="144">
        <f t="shared" si="401"/>
        <v>69590.569800569807</v>
      </c>
      <c r="AB403" s="618">
        <f>BV44</f>
        <v>15536</v>
      </c>
      <c r="AC403" s="252" t="s">
        <v>115</v>
      </c>
      <c r="AD403" s="136">
        <v>8017</v>
      </c>
      <c r="AE403" s="144">
        <v>5315</v>
      </c>
      <c r="AF403" s="144">
        <v>406828430</v>
      </c>
      <c r="AG403" s="145">
        <f>IFERROR(AE403/$AB$403,"-")</f>
        <v>0.34210865087538622</v>
      </c>
      <c r="AH403" s="145">
        <f t="shared" si="402"/>
        <v>0.66296619683173252</v>
      </c>
      <c r="AI403" s="140">
        <f t="shared" si="403"/>
        <v>76543.448730009404</v>
      </c>
      <c r="AJ403" s="618">
        <f>BW44</f>
        <v>10782</v>
      </c>
      <c r="AK403" s="252" t="s">
        <v>115</v>
      </c>
      <c r="AL403" s="136">
        <v>5567</v>
      </c>
      <c r="AM403" s="144">
        <v>3427</v>
      </c>
      <c r="AN403" s="144">
        <v>278204610</v>
      </c>
      <c r="AO403" s="145">
        <f>IFERROR(AM403/$AJ$403,"-")</f>
        <v>0.31784455574104992</v>
      </c>
      <c r="AP403" s="145">
        <f t="shared" si="404"/>
        <v>0.61559188072570503</v>
      </c>
      <c r="AQ403" s="140">
        <f t="shared" si="405"/>
        <v>81180.218850306395</v>
      </c>
      <c r="AR403" s="618">
        <f>BX44</f>
        <v>5091</v>
      </c>
      <c r="AS403" s="252" t="s">
        <v>115</v>
      </c>
      <c r="AT403" s="136">
        <v>2358</v>
      </c>
      <c r="AU403" s="144">
        <v>1345</v>
      </c>
      <c r="AV403" s="144">
        <v>111523160</v>
      </c>
      <c r="AW403" s="145">
        <f>IFERROR(AU403/$AR$403,"-")</f>
        <v>0.26419171086230603</v>
      </c>
      <c r="AX403" s="145">
        <f t="shared" si="406"/>
        <v>0.57039864291772691</v>
      </c>
      <c r="AY403" s="144">
        <f t="shared" si="407"/>
        <v>82916.847583643117</v>
      </c>
      <c r="AZ403" s="618">
        <f>BY44</f>
        <v>1951</v>
      </c>
      <c r="BA403" s="252" t="s">
        <v>115</v>
      </c>
      <c r="BB403" s="136">
        <v>663</v>
      </c>
      <c r="BC403" s="144">
        <v>358</v>
      </c>
      <c r="BD403" s="144">
        <v>33171980</v>
      </c>
      <c r="BE403" s="145">
        <f>IFERROR(BC403/$AZ$403,"-")</f>
        <v>0.18349564325986673</v>
      </c>
      <c r="BF403" s="145">
        <f t="shared" si="408"/>
        <v>0.53996983408748112</v>
      </c>
      <c r="BG403" s="172">
        <f t="shared" si="409"/>
        <v>92659.16201117319</v>
      </c>
      <c r="BH403" s="618">
        <f>BZ44</f>
        <v>51067</v>
      </c>
      <c r="BI403" s="252" t="s">
        <v>115</v>
      </c>
      <c r="BJ403" s="136">
        <f t="shared" si="410"/>
        <v>24812</v>
      </c>
      <c r="BK403" s="144">
        <f t="shared" si="394"/>
        <v>15753</v>
      </c>
      <c r="BL403" s="144">
        <f t="shared" si="395"/>
        <v>1199832280</v>
      </c>
      <c r="BM403" s="145">
        <f>IFERROR(BK403/$BH$403,"-")</f>
        <v>0.30847709871345486</v>
      </c>
      <c r="BN403" s="145">
        <f t="shared" si="411"/>
        <v>0.63489440593261326</v>
      </c>
      <c r="BO403" s="144">
        <f t="shared" si="412"/>
        <v>76165.319621659364</v>
      </c>
      <c r="BP403" s="204"/>
    </row>
    <row r="404" spans="2:68" s="82" customFormat="1">
      <c r="B404" s="614"/>
      <c r="C404" s="645"/>
      <c r="D404" s="618"/>
      <c r="E404" s="253" t="s">
        <v>154</v>
      </c>
      <c r="F404" s="137">
        <v>13</v>
      </c>
      <c r="G404" s="146">
        <v>10</v>
      </c>
      <c r="H404" s="146">
        <v>717050</v>
      </c>
      <c r="I404" s="147">
        <f t="shared" ref="I404:I413" si="421">IFERROR(G404/$D$403,"-")</f>
        <v>0.38461538461538464</v>
      </c>
      <c r="J404" s="147">
        <f t="shared" si="396"/>
        <v>0.76923076923076927</v>
      </c>
      <c r="K404" s="173">
        <f t="shared" si="397"/>
        <v>71705</v>
      </c>
      <c r="L404" s="618"/>
      <c r="M404" s="253" t="s">
        <v>154</v>
      </c>
      <c r="N404" s="137">
        <v>43</v>
      </c>
      <c r="O404" s="146">
        <v>26</v>
      </c>
      <c r="P404" s="146">
        <v>2597580</v>
      </c>
      <c r="Q404" s="147">
        <f t="shared" ref="Q404:Q413" si="422">IFERROR(O404/$L$403,"-")</f>
        <v>0.21311475409836064</v>
      </c>
      <c r="R404" s="147">
        <f t="shared" si="398"/>
        <v>0.60465116279069764</v>
      </c>
      <c r="S404" s="141">
        <f t="shared" si="399"/>
        <v>99906.923076923078</v>
      </c>
      <c r="T404" s="618"/>
      <c r="U404" s="253" t="s">
        <v>154</v>
      </c>
      <c r="V404" s="137">
        <v>8072</v>
      </c>
      <c r="W404" s="146">
        <v>5195</v>
      </c>
      <c r="X404" s="146">
        <v>345908480</v>
      </c>
      <c r="Y404" s="147">
        <f t="shared" ref="Y404:Y413" si="423">IFERROR(W404/$T$403,"-")</f>
        <v>0.29585967310211286</v>
      </c>
      <c r="Z404" s="147">
        <f t="shared" si="400"/>
        <v>0.64358275520317143</v>
      </c>
      <c r="AA404" s="146">
        <f t="shared" si="401"/>
        <v>66584.885466794993</v>
      </c>
      <c r="AB404" s="618"/>
      <c r="AC404" s="253" t="s">
        <v>154</v>
      </c>
      <c r="AD404" s="137">
        <v>7491</v>
      </c>
      <c r="AE404" s="146">
        <v>5022</v>
      </c>
      <c r="AF404" s="146">
        <v>369379900</v>
      </c>
      <c r="AG404" s="147">
        <f t="shared" ref="AG404:AG413" si="424">IFERROR(AE404/$AB$403,"-")</f>
        <v>0.32324922760041197</v>
      </c>
      <c r="AH404" s="147">
        <f t="shared" si="402"/>
        <v>0.670404485382459</v>
      </c>
      <c r="AI404" s="141">
        <f t="shared" si="403"/>
        <v>73552.349661489439</v>
      </c>
      <c r="AJ404" s="618"/>
      <c r="AK404" s="253" t="s">
        <v>154</v>
      </c>
      <c r="AL404" s="137">
        <v>4835</v>
      </c>
      <c r="AM404" s="146">
        <v>2990</v>
      </c>
      <c r="AN404" s="146">
        <v>235357650</v>
      </c>
      <c r="AO404" s="147">
        <f t="shared" ref="AO404:AO413" si="425">IFERROR(AM404/$AJ$403,"-")</f>
        <v>0.27731404192172138</v>
      </c>
      <c r="AP404" s="147">
        <f t="shared" si="404"/>
        <v>0.61840744570837647</v>
      </c>
      <c r="AQ404" s="141">
        <f t="shared" si="405"/>
        <v>78714.9331103679</v>
      </c>
      <c r="AR404" s="618"/>
      <c r="AS404" s="253" t="s">
        <v>154</v>
      </c>
      <c r="AT404" s="137">
        <v>1830</v>
      </c>
      <c r="AU404" s="146">
        <v>1019</v>
      </c>
      <c r="AV404" s="146">
        <v>79637280</v>
      </c>
      <c r="AW404" s="147">
        <f t="shared" ref="AW404:AW413" si="426">IFERROR(AU404/$AR$403,"-")</f>
        <v>0.20015714005107052</v>
      </c>
      <c r="AX404" s="147">
        <f t="shared" si="406"/>
        <v>0.55683060109289617</v>
      </c>
      <c r="AY404" s="146">
        <f t="shared" si="407"/>
        <v>78152.384690873412</v>
      </c>
      <c r="AZ404" s="618"/>
      <c r="BA404" s="253" t="s">
        <v>154</v>
      </c>
      <c r="BB404" s="137">
        <v>440</v>
      </c>
      <c r="BC404" s="146">
        <v>216</v>
      </c>
      <c r="BD404" s="146">
        <v>19013100</v>
      </c>
      <c r="BE404" s="147">
        <f t="shared" ref="BE404:BE413" si="427">IFERROR(BC404/$AZ$403,"-")</f>
        <v>0.11071245515120451</v>
      </c>
      <c r="BF404" s="147">
        <f t="shared" si="408"/>
        <v>0.49090909090909091</v>
      </c>
      <c r="BG404" s="173">
        <f t="shared" si="409"/>
        <v>88023.611111111109</v>
      </c>
      <c r="BH404" s="618"/>
      <c r="BI404" s="253" t="s">
        <v>154</v>
      </c>
      <c r="BJ404" s="137">
        <f t="shared" si="410"/>
        <v>22724</v>
      </c>
      <c r="BK404" s="146">
        <f t="shared" si="394"/>
        <v>14478</v>
      </c>
      <c r="BL404" s="146">
        <f t="shared" si="395"/>
        <v>1052611040</v>
      </c>
      <c r="BM404" s="147">
        <f t="shared" ref="BM404:BM413" si="428">IFERROR(BK404/$BH$403,"-")</f>
        <v>0.28350989876045196</v>
      </c>
      <c r="BN404" s="147">
        <f t="shared" si="411"/>
        <v>0.63712374581939801</v>
      </c>
      <c r="BO404" s="146">
        <f t="shared" si="412"/>
        <v>72704.174609752721</v>
      </c>
      <c r="BP404" s="204"/>
    </row>
    <row r="405" spans="2:68" s="82" customFormat="1">
      <c r="B405" s="614"/>
      <c r="C405" s="645"/>
      <c r="D405" s="618"/>
      <c r="E405" s="254" t="s">
        <v>114</v>
      </c>
      <c r="F405" s="137">
        <v>12</v>
      </c>
      <c r="G405" s="146">
        <v>9</v>
      </c>
      <c r="H405" s="146">
        <v>775690</v>
      </c>
      <c r="I405" s="147">
        <f t="shared" si="421"/>
        <v>0.34615384615384615</v>
      </c>
      <c r="J405" s="147">
        <f t="shared" si="396"/>
        <v>0.75</v>
      </c>
      <c r="K405" s="173">
        <f t="shared" si="397"/>
        <v>86187.777777777781</v>
      </c>
      <c r="L405" s="618"/>
      <c r="M405" s="254" t="s">
        <v>114</v>
      </c>
      <c r="N405" s="137">
        <v>73</v>
      </c>
      <c r="O405" s="146">
        <v>46</v>
      </c>
      <c r="P405" s="146">
        <v>4328390</v>
      </c>
      <c r="Q405" s="147">
        <f t="shared" si="422"/>
        <v>0.37704918032786883</v>
      </c>
      <c r="R405" s="147">
        <f t="shared" si="398"/>
        <v>0.63013698630136983</v>
      </c>
      <c r="S405" s="141">
        <f t="shared" si="399"/>
        <v>94095.434782608689</v>
      </c>
      <c r="T405" s="618"/>
      <c r="U405" s="254" t="s">
        <v>114</v>
      </c>
      <c r="V405" s="137">
        <v>10065</v>
      </c>
      <c r="W405" s="146">
        <v>6337</v>
      </c>
      <c r="X405" s="146">
        <v>433740300</v>
      </c>
      <c r="Y405" s="147">
        <f t="shared" si="423"/>
        <v>0.36089754541830399</v>
      </c>
      <c r="Z405" s="147">
        <f t="shared" si="400"/>
        <v>0.62960755091902632</v>
      </c>
      <c r="AA405" s="146">
        <f t="shared" si="401"/>
        <v>68445.684077639264</v>
      </c>
      <c r="AB405" s="618"/>
      <c r="AC405" s="254" t="s">
        <v>114</v>
      </c>
      <c r="AD405" s="137">
        <v>10098</v>
      </c>
      <c r="AE405" s="146">
        <v>6576</v>
      </c>
      <c r="AF405" s="146">
        <v>500383810</v>
      </c>
      <c r="AG405" s="147">
        <f t="shared" si="424"/>
        <v>0.42327497425334709</v>
      </c>
      <c r="AH405" s="147">
        <f t="shared" si="402"/>
        <v>0.65121806298276885</v>
      </c>
      <c r="AI405" s="141">
        <f t="shared" si="403"/>
        <v>76092.428527980534</v>
      </c>
      <c r="AJ405" s="618"/>
      <c r="AK405" s="254" t="s">
        <v>114</v>
      </c>
      <c r="AL405" s="137">
        <v>7515</v>
      </c>
      <c r="AM405" s="146">
        <v>4524</v>
      </c>
      <c r="AN405" s="146">
        <v>375280210</v>
      </c>
      <c r="AO405" s="147">
        <f t="shared" si="425"/>
        <v>0.41958820255982193</v>
      </c>
      <c r="AP405" s="147">
        <f t="shared" si="404"/>
        <v>0.60199600798403197</v>
      </c>
      <c r="AQ405" s="141">
        <f t="shared" si="405"/>
        <v>82953.185234305929</v>
      </c>
      <c r="AR405" s="618"/>
      <c r="AS405" s="254" t="s">
        <v>114</v>
      </c>
      <c r="AT405" s="137">
        <v>3427</v>
      </c>
      <c r="AU405" s="146">
        <v>1933</v>
      </c>
      <c r="AV405" s="146">
        <v>173095370</v>
      </c>
      <c r="AW405" s="147">
        <f t="shared" si="426"/>
        <v>0.37968964839913572</v>
      </c>
      <c r="AX405" s="147">
        <f t="shared" si="406"/>
        <v>0.56405018967026554</v>
      </c>
      <c r="AY405" s="146">
        <f t="shared" si="407"/>
        <v>89547.527159855148</v>
      </c>
      <c r="AZ405" s="618"/>
      <c r="BA405" s="254" t="s">
        <v>114</v>
      </c>
      <c r="BB405" s="137">
        <v>1186</v>
      </c>
      <c r="BC405" s="146">
        <v>641</v>
      </c>
      <c r="BD405" s="146">
        <v>61711060</v>
      </c>
      <c r="BE405" s="147">
        <f t="shared" si="427"/>
        <v>0.3285494618144541</v>
      </c>
      <c r="BF405" s="147">
        <f t="shared" si="408"/>
        <v>0.5404721753794266</v>
      </c>
      <c r="BG405" s="173">
        <f t="shared" si="409"/>
        <v>96273.104524180962</v>
      </c>
      <c r="BH405" s="618"/>
      <c r="BI405" s="254" t="s">
        <v>114</v>
      </c>
      <c r="BJ405" s="137">
        <f t="shared" si="410"/>
        <v>32376</v>
      </c>
      <c r="BK405" s="146">
        <f t="shared" si="394"/>
        <v>20066</v>
      </c>
      <c r="BL405" s="146">
        <f t="shared" si="395"/>
        <v>1549314830</v>
      </c>
      <c r="BM405" s="147">
        <f t="shared" si="428"/>
        <v>0.39293477196624044</v>
      </c>
      <c r="BN405" s="147">
        <f t="shared" si="411"/>
        <v>0.61978008401284901</v>
      </c>
      <c r="BO405" s="146">
        <f t="shared" si="412"/>
        <v>77210.94538024519</v>
      </c>
      <c r="BP405" s="204"/>
    </row>
    <row r="406" spans="2:68" s="82" customFormat="1">
      <c r="B406" s="614"/>
      <c r="C406" s="645"/>
      <c r="D406" s="618"/>
      <c r="E406" s="254" t="s">
        <v>123</v>
      </c>
      <c r="F406" s="137">
        <v>5</v>
      </c>
      <c r="G406" s="146">
        <v>4</v>
      </c>
      <c r="H406" s="146">
        <v>405480</v>
      </c>
      <c r="I406" s="147">
        <f t="shared" si="421"/>
        <v>0.15384615384615385</v>
      </c>
      <c r="J406" s="147">
        <f t="shared" si="396"/>
        <v>0.8</v>
      </c>
      <c r="K406" s="173">
        <f t="shared" si="397"/>
        <v>101370</v>
      </c>
      <c r="L406" s="618"/>
      <c r="M406" s="254" t="s">
        <v>123</v>
      </c>
      <c r="N406" s="137">
        <v>22</v>
      </c>
      <c r="O406" s="146">
        <v>13</v>
      </c>
      <c r="P406" s="146">
        <v>935050</v>
      </c>
      <c r="Q406" s="147">
        <f t="shared" si="422"/>
        <v>0.10655737704918032</v>
      </c>
      <c r="R406" s="147">
        <f t="shared" si="398"/>
        <v>0.59090909090909094</v>
      </c>
      <c r="S406" s="141">
        <f t="shared" si="399"/>
        <v>71926.923076923078</v>
      </c>
      <c r="T406" s="618"/>
      <c r="U406" s="254" t="s">
        <v>123</v>
      </c>
      <c r="V406" s="137">
        <v>3273</v>
      </c>
      <c r="W406" s="146">
        <v>2076</v>
      </c>
      <c r="X406" s="146">
        <v>145948930</v>
      </c>
      <c r="Y406" s="147">
        <f t="shared" si="423"/>
        <v>0.11822996753801469</v>
      </c>
      <c r="Z406" s="147">
        <f t="shared" si="400"/>
        <v>0.63428047662694775</v>
      </c>
      <c r="AA406" s="146">
        <f t="shared" si="401"/>
        <v>70302.952793834294</v>
      </c>
      <c r="AB406" s="618"/>
      <c r="AC406" s="254" t="s">
        <v>123</v>
      </c>
      <c r="AD406" s="137">
        <v>3647</v>
      </c>
      <c r="AE406" s="146">
        <v>2436</v>
      </c>
      <c r="AF406" s="146">
        <v>186461980</v>
      </c>
      <c r="AG406" s="147">
        <f t="shared" si="424"/>
        <v>0.15679711637487126</v>
      </c>
      <c r="AH406" s="147">
        <f t="shared" si="402"/>
        <v>0.66794625719769674</v>
      </c>
      <c r="AI406" s="141">
        <f t="shared" si="403"/>
        <v>76544.326765188831</v>
      </c>
      <c r="AJ406" s="618"/>
      <c r="AK406" s="254" t="s">
        <v>123</v>
      </c>
      <c r="AL406" s="137">
        <v>2910</v>
      </c>
      <c r="AM406" s="146">
        <v>1805</v>
      </c>
      <c r="AN406" s="146">
        <v>148971050</v>
      </c>
      <c r="AO406" s="147">
        <f t="shared" si="425"/>
        <v>0.16740864403635689</v>
      </c>
      <c r="AP406" s="147">
        <f t="shared" si="404"/>
        <v>0.6202749140893471</v>
      </c>
      <c r="AQ406" s="141">
        <f t="shared" si="405"/>
        <v>82532.437673130189</v>
      </c>
      <c r="AR406" s="618"/>
      <c r="AS406" s="254" t="s">
        <v>123</v>
      </c>
      <c r="AT406" s="137">
        <v>1385</v>
      </c>
      <c r="AU406" s="146">
        <v>788</v>
      </c>
      <c r="AV406" s="146">
        <v>66622600</v>
      </c>
      <c r="AW406" s="147">
        <f t="shared" si="426"/>
        <v>0.15478295030445885</v>
      </c>
      <c r="AX406" s="147">
        <f t="shared" si="406"/>
        <v>0.56895306859205774</v>
      </c>
      <c r="AY406" s="146">
        <f t="shared" si="407"/>
        <v>84546.446700507615</v>
      </c>
      <c r="AZ406" s="618"/>
      <c r="BA406" s="254" t="s">
        <v>123</v>
      </c>
      <c r="BB406" s="137">
        <v>464</v>
      </c>
      <c r="BC406" s="146">
        <v>246</v>
      </c>
      <c r="BD406" s="146">
        <v>20609260</v>
      </c>
      <c r="BE406" s="147">
        <f t="shared" si="427"/>
        <v>0.12608918503331626</v>
      </c>
      <c r="BF406" s="147">
        <f t="shared" si="408"/>
        <v>0.53017241379310343</v>
      </c>
      <c r="BG406" s="173">
        <f t="shared" si="409"/>
        <v>83777.479674796748</v>
      </c>
      <c r="BH406" s="618"/>
      <c r="BI406" s="254" t="s">
        <v>123</v>
      </c>
      <c r="BJ406" s="137">
        <f t="shared" si="410"/>
        <v>11706</v>
      </c>
      <c r="BK406" s="146">
        <f t="shared" si="394"/>
        <v>7368</v>
      </c>
      <c r="BL406" s="146">
        <f t="shared" si="395"/>
        <v>569954350</v>
      </c>
      <c r="BM406" s="147">
        <f t="shared" si="428"/>
        <v>0.14428104255194157</v>
      </c>
      <c r="BN406" s="147">
        <f t="shared" si="411"/>
        <v>0.62942080984110715</v>
      </c>
      <c r="BO406" s="146">
        <f t="shared" si="412"/>
        <v>77355.367806731811</v>
      </c>
      <c r="BP406" s="204"/>
    </row>
    <row r="407" spans="2:68" s="82" customFormat="1">
      <c r="B407" s="614"/>
      <c r="C407" s="645"/>
      <c r="D407" s="618"/>
      <c r="E407" s="254" t="s">
        <v>137</v>
      </c>
      <c r="F407" s="137">
        <v>9</v>
      </c>
      <c r="G407" s="146">
        <v>6</v>
      </c>
      <c r="H407" s="146">
        <v>515240</v>
      </c>
      <c r="I407" s="147">
        <f t="shared" si="421"/>
        <v>0.23076923076923078</v>
      </c>
      <c r="J407" s="147">
        <f t="shared" si="396"/>
        <v>0.66666666666666663</v>
      </c>
      <c r="K407" s="173">
        <f t="shared" si="397"/>
        <v>85873.333333333328</v>
      </c>
      <c r="L407" s="618"/>
      <c r="M407" s="254" t="s">
        <v>137</v>
      </c>
      <c r="N407" s="137">
        <v>36</v>
      </c>
      <c r="O407" s="146">
        <v>25</v>
      </c>
      <c r="P407" s="146">
        <v>2798160</v>
      </c>
      <c r="Q407" s="147">
        <f t="shared" si="422"/>
        <v>0.20491803278688525</v>
      </c>
      <c r="R407" s="147">
        <f t="shared" si="398"/>
        <v>0.69444444444444442</v>
      </c>
      <c r="S407" s="141">
        <f t="shared" si="399"/>
        <v>111926.39999999999</v>
      </c>
      <c r="T407" s="618"/>
      <c r="U407" s="254" t="s">
        <v>137</v>
      </c>
      <c r="V407" s="137">
        <v>3543</v>
      </c>
      <c r="W407" s="146">
        <v>2298</v>
      </c>
      <c r="X407" s="146">
        <v>170800100</v>
      </c>
      <c r="Y407" s="147">
        <f t="shared" si="423"/>
        <v>0.13087305655219544</v>
      </c>
      <c r="Z407" s="147">
        <f t="shared" si="400"/>
        <v>0.64860287891617274</v>
      </c>
      <c r="AA407" s="146">
        <f t="shared" si="401"/>
        <v>74325.543951261963</v>
      </c>
      <c r="AB407" s="618"/>
      <c r="AC407" s="254" t="s">
        <v>137</v>
      </c>
      <c r="AD407" s="137">
        <v>4268</v>
      </c>
      <c r="AE407" s="146">
        <v>2862</v>
      </c>
      <c r="AF407" s="146">
        <v>222273640</v>
      </c>
      <c r="AG407" s="147">
        <f t="shared" si="424"/>
        <v>0.18421730175077239</v>
      </c>
      <c r="AH407" s="147">
        <f t="shared" si="402"/>
        <v>0.67057169634489222</v>
      </c>
      <c r="AI407" s="141">
        <f t="shared" si="403"/>
        <v>77663.745632424878</v>
      </c>
      <c r="AJ407" s="618"/>
      <c r="AK407" s="254" t="s">
        <v>137</v>
      </c>
      <c r="AL407" s="137">
        <v>3443</v>
      </c>
      <c r="AM407" s="146">
        <v>2142</v>
      </c>
      <c r="AN407" s="146">
        <v>185737940</v>
      </c>
      <c r="AO407" s="147">
        <f t="shared" si="425"/>
        <v>0.19866444073455761</v>
      </c>
      <c r="AP407" s="147">
        <f t="shared" si="404"/>
        <v>0.62213186174847512</v>
      </c>
      <c r="AQ407" s="141">
        <f t="shared" si="405"/>
        <v>86712.390289449118</v>
      </c>
      <c r="AR407" s="618"/>
      <c r="AS407" s="254" t="s">
        <v>137</v>
      </c>
      <c r="AT407" s="137">
        <v>1527</v>
      </c>
      <c r="AU407" s="146">
        <v>878</v>
      </c>
      <c r="AV407" s="146">
        <v>85502270</v>
      </c>
      <c r="AW407" s="147">
        <f t="shared" si="426"/>
        <v>0.17246120604989196</v>
      </c>
      <c r="AX407" s="147">
        <f t="shared" si="406"/>
        <v>0.57498362802881464</v>
      </c>
      <c r="AY407" s="146">
        <f t="shared" si="407"/>
        <v>97382.995444191343</v>
      </c>
      <c r="AZ407" s="618"/>
      <c r="BA407" s="254" t="s">
        <v>137</v>
      </c>
      <c r="BB407" s="137">
        <v>488</v>
      </c>
      <c r="BC407" s="146">
        <v>263</v>
      </c>
      <c r="BD407" s="146">
        <v>28953750</v>
      </c>
      <c r="BE407" s="147">
        <f t="shared" si="427"/>
        <v>0.13480266529984622</v>
      </c>
      <c r="BF407" s="147">
        <f t="shared" si="408"/>
        <v>0.53893442622950816</v>
      </c>
      <c r="BG407" s="173">
        <f t="shared" si="409"/>
        <v>110090.3041825095</v>
      </c>
      <c r="BH407" s="618"/>
      <c r="BI407" s="254" t="s">
        <v>137</v>
      </c>
      <c r="BJ407" s="137">
        <f t="shared" si="410"/>
        <v>13314</v>
      </c>
      <c r="BK407" s="146">
        <f t="shared" si="394"/>
        <v>8474</v>
      </c>
      <c r="BL407" s="146">
        <f t="shared" si="395"/>
        <v>696581100</v>
      </c>
      <c r="BM407" s="147">
        <f t="shared" si="428"/>
        <v>0.16593886462882096</v>
      </c>
      <c r="BN407" s="147">
        <f t="shared" si="411"/>
        <v>0.6364728856842421</v>
      </c>
      <c r="BO407" s="146">
        <f t="shared" si="412"/>
        <v>82202.159546849187</v>
      </c>
      <c r="BP407" s="204"/>
    </row>
    <row r="408" spans="2:68" s="82" customFormat="1">
      <c r="B408" s="614"/>
      <c r="C408" s="645"/>
      <c r="D408" s="618"/>
      <c r="E408" s="254" t="s">
        <v>138</v>
      </c>
      <c r="F408" s="137">
        <v>4</v>
      </c>
      <c r="G408" s="146">
        <v>4</v>
      </c>
      <c r="H408" s="146">
        <v>488610</v>
      </c>
      <c r="I408" s="147">
        <f t="shared" si="421"/>
        <v>0.15384615384615385</v>
      </c>
      <c r="J408" s="147">
        <f t="shared" si="396"/>
        <v>1</v>
      </c>
      <c r="K408" s="173">
        <f t="shared" si="397"/>
        <v>122152.5</v>
      </c>
      <c r="L408" s="618"/>
      <c r="M408" s="254" t="s">
        <v>138</v>
      </c>
      <c r="N408" s="137">
        <v>13</v>
      </c>
      <c r="O408" s="146">
        <v>6</v>
      </c>
      <c r="P408" s="146">
        <v>631040</v>
      </c>
      <c r="Q408" s="147">
        <f t="shared" si="422"/>
        <v>4.9180327868852458E-2</v>
      </c>
      <c r="R408" s="147">
        <f t="shared" si="398"/>
        <v>0.46153846153846156</v>
      </c>
      <c r="S408" s="141">
        <f t="shared" si="399"/>
        <v>105173.33333333333</v>
      </c>
      <c r="T408" s="618"/>
      <c r="U408" s="254" t="s">
        <v>138</v>
      </c>
      <c r="V408" s="137">
        <v>1323</v>
      </c>
      <c r="W408" s="146">
        <v>906</v>
      </c>
      <c r="X408" s="146">
        <v>64303980</v>
      </c>
      <c r="Y408" s="147">
        <f t="shared" si="423"/>
        <v>5.1597471382197162E-2</v>
      </c>
      <c r="Z408" s="147">
        <f t="shared" si="400"/>
        <v>0.68480725623582761</v>
      </c>
      <c r="AA408" s="146">
        <f t="shared" si="401"/>
        <v>70975.695364238418</v>
      </c>
      <c r="AB408" s="618"/>
      <c r="AC408" s="254" t="s">
        <v>138</v>
      </c>
      <c r="AD408" s="137">
        <v>1441</v>
      </c>
      <c r="AE408" s="146">
        <v>997</v>
      </c>
      <c r="AF408" s="146">
        <v>77844530</v>
      </c>
      <c r="AG408" s="147">
        <f t="shared" si="424"/>
        <v>6.4173532440782693E-2</v>
      </c>
      <c r="AH408" s="147">
        <f t="shared" si="402"/>
        <v>0.69188063844552394</v>
      </c>
      <c r="AI408" s="141">
        <f t="shared" si="403"/>
        <v>78078.766298896691</v>
      </c>
      <c r="AJ408" s="618"/>
      <c r="AK408" s="254" t="s">
        <v>138</v>
      </c>
      <c r="AL408" s="137">
        <v>1093</v>
      </c>
      <c r="AM408" s="146">
        <v>721</v>
      </c>
      <c r="AN408" s="146">
        <v>53702220</v>
      </c>
      <c r="AO408" s="147">
        <f t="shared" si="425"/>
        <v>6.6870710443331483E-2</v>
      </c>
      <c r="AP408" s="147">
        <f t="shared" si="404"/>
        <v>0.65965233302836235</v>
      </c>
      <c r="AQ408" s="141">
        <f t="shared" si="405"/>
        <v>74482.968099861304</v>
      </c>
      <c r="AR408" s="618"/>
      <c r="AS408" s="254" t="s">
        <v>138</v>
      </c>
      <c r="AT408" s="137">
        <v>464</v>
      </c>
      <c r="AU408" s="146">
        <v>267</v>
      </c>
      <c r="AV408" s="146">
        <v>21621180</v>
      </c>
      <c r="AW408" s="147">
        <f t="shared" si="426"/>
        <v>5.2445492044784915E-2</v>
      </c>
      <c r="AX408" s="147">
        <f t="shared" si="406"/>
        <v>0.57543103448275867</v>
      </c>
      <c r="AY408" s="146">
        <f t="shared" si="407"/>
        <v>80978.202247191017</v>
      </c>
      <c r="AZ408" s="618"/>
      <c r="BA408" s="254" t="s">
        <v>138</v>
      </c>
      <c r="BB408" s="137">
        <v>124</v>
      </c>
      <c r="BC408" s="146">
        <v>65</v>
      </c>
      <c r="BD408" s="146">
        <v>5645450</v>
      </c>
      <c r="BE408" s="147">
        <f t="shared" si="427"/>
        <v>3.3316248077908762E-2</v>
      </c>
      <c r="BF408" s="147">
        <f t="shared" si="408"/>
        <v>0.52419354838709675</v>
      </c>
      <c r="BG408" s="173">
        <f t="shared" si="409"/>
        <v>86853.076923076922</v>
      </c>
      <c r="BH408" s="618"/>
      <c r="BI408" s="254" t="s">
        <v>138</v>
      </c>
      <c r="BJ408" s="137">
        <f t="shared" si="410"/>
        <v>4462</v>
      </c>
      <c r="BK408" s="146">
        <f t="shared" si="394"/>
        <v>2966</v>
      </c>
      <c r="BL408" s="146">
        <f t="shared" si="395"/>
        <v>224237010</v>
      </c>
      <c r="BM408" s="147">
        <f t="shared" si="428"/>
        <v>5.8080560831848357E-2</v>
      </c>
      <c r="BN408" s="147">
        <f t="shared" si="411"/>
        <v>0.66472433886149707</v>
      </c>
      <c r="BO408" s="146">
        <f t="shared" si="412"/>
        <v>75602.498314227923</v>
      </c>
      <c r="BP408" s="204"/>
    </row>
    <row r="409" spans="2:68" s="82" customFormat="1">
      <c r="B409" s="614"/>
      <c r="C409" s="645"/>
      <c r="D409" s="618"/>
      <c r="E409" s="254" t="s">
        <v>139</v>
      </c>
      <c r="F409" s="137">
        <v>4</v>
      </c>
      <c r="G409" s="146">
        <v>2</v>
      </c>
      <c r="H409" s="146">
        <v>300270</v>
      </c>
      <c r="I409" s="147">
        <f t="shared" si="421"/>
        <v>7.6923076923076927E-2</v>
      </c>
      <c r="J409" s="147">
        <f t="shared" si="396"/>
        <v>0.5</v>
      </c>
      <c r="K409" s="173">
        <f t="shared" si="397"/>
        <v>150135</v>
      </c>
      <c r="L409" s="618"/>
      <c r="M409" s="254" t="s">
        <v>139</v>
      </c>
      <c r="N409" s="137">
        <v>20</v>
      </c>
      <c r="O409" s="146">
        <v>12</v>
      </c>
      <c r="P409" s="146">
        <v>1268450</v>
      </c>
      <c r="Q409" s="147">
        <f t="shared" si="422"/>
        <v>9.8360655737704916E-2</v>
      </c>
      <c r="R409" s="147">
        <f t="shared" si="398"/>
        <v>0.6</v>
      </c>
      <c r="S409" s="141">
        <f t="shared" si="399"/>
        <v>105704.16666666667</v>
      </c>
      <c r="T409" s="618"/>
      <c r="U409" s="254" t="s">
        <v>139</v>
      </c>
      <c r="V409" s="137">
        <v>967</v>
      </c>
      <c r="W409" s="146">
        <v>597</v>
      </c>
      <c r="X409" s="146">
        <v>44589040</v>
      </c>
      <c r="Y409" s="147">
        <f t="shared" si="423"/>
        <v>3.3999658294891509E-2</v>
      </c>
      <c r="Z409" s="147">
        <f t="shared" si="400"/>
        <v>0.61737331954498453</v>
      </c>
      <c r="AA409" s="146">
        <f t="shared" si="401"/>
        <v>74688.509212730321</v>
      </c>
      <c r="AB409" s="618"/>
      <c r="AC409" s="254" t="s">
        <v>139</v>
      </c>
      <c r="AD409" s="137">
        <v>1347</v>
      </c>
      <c r="AE409" s="146">
        <v>818</v>
      </c>
      <c r="AF409" s="146">
        <v>70450740</v>
      </c>
      <c r="AG409" s="147">
        <f t="shared" si="424"/>
        <v>5.2651905252317201E-2</v>
      </c>
      <c r="AH409" s="147">
        <f t="shared" si="402"/>
        <v>0.60727542687453595</v>
      </c>
      <c r="AI409" s="141">
        <f t="shared" si="403"/>
        <v>86125.599022004884</v>
      </c>
      <c r="AJ409" s="618"/>
      <c r="AK409" s="254" t="s">
        <v>139</v>
      </c>
      <c r="AL409" s="137">
        <v>1213</v>
      </c>
      <c r="AM409" s="146">
        <v>714</v>
      </c>
      <c r="AN409" s="146">
        <v>59129210</v>
      </c>
      <c r="AO409" s="147">
        <f t="shared" si="425"/>
        <v>6.6221480244852526E-2</v>
      </c>
      <c r="AP409" s="147">
        <f t="shared" si="404"/>
        <v>0.58862324814509481</v>
      </c>
      <c r="AQ409" s="141">
        <f t="shared" si="405"/>
        <v>82814.019607843133</v>
      </c>
      <c r="AR409" s="618"/>
      <c r="AS409" s="254" t="s">
        <v>139</v>
      </c>
      <c r="AT409" s="137">
        <v>655</v>
      </c>
      <c r="AU409" s="146">
        <v>374</v>
      </c>
      <c r="AV409" s="146">
        <v>31661310</v>
      </c>
      <c r="AW409" s="147">
        <f t="shared" si="426"/>
        <v>7.3462973875466506E-2</v>
      </c>
      <c r="AX409" s="147">
        <f t="shared" si="406"/>
        <v>0.57099236641221374</v>
      </c>
      <c r="AY409" s="146">
        <f t="shared" si="407"/>
        <v>84655.909090909088</v>
      </c>
      <c r="AZ409" s="618"/>
      <c r="BA409" s="254" t="s">
        <v>139</v>
      </c>
      <c r="BB409" s="137">
        <v>283</v>
      </c>
      <c r="BC409" s="146">
        <v>139</v>
      </c>
      <c r="BD409" s="146">
        <v>12372040</v>
      </c>
      <c r="BE409" s="147">
        <f t="shared" si="427"/>
        <v>7.1245515120451047E-2</v>
      </c>
      <c r="BF409" s="147">
        <f t="shared" si="408"/>
        <v>0.49116607773851589</v>
      </c>
      <c r="BG409" s="173">
        <f t="shared" si="409"/>
        <v>89007.482014388486</v>
      </c>
      <c r="BH409" s="618"/>
      <c r="BI409" s="254" t="s">
        <v>139</v>
      </c>
      <c r="BJ409" s="137">
        <f t="shared" si="410"/>
        <v>4489</v>
      </c>
      <c r="BK409" s="146">
        <f t="shared" si="394"/>
        <v>2656</v>
      </c>
      <c r="BL409" s="146">
        <f t="shared" si="395"/>
        <v>219771060</v>
      </c>
      <c r="BM409" s="147">
        <f t="shared" si="428"/>
        <v>5.2010104372686862E-2</v>
      </c>
      <c r="BN409" s="147">
        <f t="shared" si="411"/>
        <v>0.59166852305635997</v>
      </c>
      <c r="BO409" s="146">
        <f t="shared" si="412"/>
        <v>82745.128012048197</v>
      </c>
      <c r="BP409" s="204"/>
    </row>
    <row r="410" spans="2:68" s="82" customFormat="1">
      <c r="B410" s="614"/>
      <c r="C410" s="645"/>
      <c r="D410" s="618"/>
      <c r="E410" s="254" t="s">
        <v>140</v>
      </c>
      <c r="F410" s="137">
        <v>4</v>
      </c>
      <c r="G410" s="146">
        <v>2</v>
      </c>
      <c r="H410" s="146">
        <v>56880</v>
      </c>
      <c r="I410" s="147">
        <f t="shared" si="421"/>
        <v>7.6923076923076927E-2</v>
      </c>
      <c r="J410" s="147">
        <f t="shared" si="396"/>
        <v>0.5</v>
      </c>
      <c r="K410" s="173">
        <f t="shared" si="397"/>
        <v>28440</v>
      </c>
      <c r="L410" s="618"/>
      <c r="M410" s="254" t="s">
        <v>140</v>
      </c>
      <c r="N410" s="137">
        <v>19</v>
      </c>
      <c r="O410" s="146">
        <v>13</v>
      </c>
      <c r="P410" s="146">
        <v>1420920</v>
      </c>
      <c r="Q410" s="147">
        <f t="shared" si="422"/>
        <v>0.10655737704918032</v>
      </c>
      <c r="R410" s="147">
        <f t="shared" si="398"/>
        <v>0.68421052631578949</v>
      </c>
      <c r="S410" s="141">
        <f t="shared" si="399"/>
        <v>109301.53846153847</v>
      </c>
      <c r="T410" s="618"/>
      <c r="U410" s="254" t="s">
        <v>140</v>
      </c>
      <c r="V410" s="137">
        <v>862</v>
      </c>
      <c r="W410" s="146">
        <v>562</v>
      </c>
      <c r="X410" s="146">
        <v>44953410</v>
      </c>
      <c r="Y410" s="147">
        <f t="shared" si="423"/>
        <v>3.2006378495358506E-2</v>
      </c>
      <c r="Z410" s="147">
        <f t="shared" si="400"/>
        <v>0.65197215777262185</v>
      </c>
      <c r="AA410" s="146">
        <f t="shared" si="401"/>
        <v>79988.274021352307</v>
      </c>
      <c r="AB410" s="618"/>
      <c r="AC410" s="254" t="s">
        <v>140</v>
      </c>
      <c r="AD410" s="137">
        <v>996</v>
      </c>
      <c r="AE410" s="146">
        <v>679</v>
      </c>
      <c r="AF410" s="146">
        <v>62528700</v>
      </c>
      <c r="AG410" s="147">
        <f t="shared" si="424"/>
        <v>4.3704943357363545E-2</v>
      </c>
      <c r="AH410" s="147">
        <f t="shared" si="402"/>
        <v>0.68172690763052213</v>
      </c>
      <c r="AI410" s="141">
        <f t="shared" si="403"/>
        <v>92089.396170839464</v>
      </c>
      <c r="AJ410" s="618"/>
      <c r="AK410" s="254" t="s">
        <v>140</v>
      </c>
      <c r="AL410" s="137">
        <v>750</v>
      </c>
      <c r="AM410" s="146">
        <v>470</v>
      </c>
      <c r="AN410" s="146">
        <v>46667510</v>
      </c>
      <c r="AO410" s="147">
        <f t="shared" si="425"/>
        <v>4.3591170469300687E-2</v>
      </c>
      <c r="AP410" s="147">
        <f t="shared" si="404"/>
        <v>0.62666666666666671</v>
      </c>
      <c r="AQ410" s="141">
        <f t="shared" si="405"/>
        <v>99292.574468085106</v>
      </c>
      <c r="AR410" s="618"/>
      <c r="AS410" s="254" t="s">
        <v>140</v>
      </c>
      <c r="AT410" s="137">
        <v>349</v>
      </c>
      <c r="AU410" s="146">
        <v>221</v>
      </c>
      <c r="AV410" s="146">
        <v>21127270</v>
      </c>
      <c r="AW410" s="147">
        <f t="shared" si="426"/>
        <v>4.3409939108230211E-2</v>
      </c>
      <c r="AX410" s="147">
        <f t="shared" si="406"/>
        <v>0.63323782234957016</v>
      </c>
      <c r="AY410" s="146">
        <f t="shared" si="407"/>
        <v>95598.50678733032</v>
      </c>
      <c r="AZ410" s="618"/>
      <c r="BA410" s="254" t="s">
        <v>140</v>
      </c>
      <c r="BB410" s="137">
        <v>112</v>
      </c>
      <c r="BC410" s="146">
        <v>69</v>
      </c>
      <c r="BD410" s="146">
        <v>7832340</v>
      </c>
      <c r="BE410" s="147">
        <f t="shared" si="427"/>
        <v>3.5366478728856995E-2</v>
      </c>
      <c r="BF410" s="147">
        <f t="shared" si="408"/>
        <v>0.6160714285714286</v>
      </c>
      <c r="BG410" s="173">
        <f t="shared" si="409"/>
        <v>113512.17391304347</v>
      </c>
      <c r="BH410" s="618"/>
      <c r="BI410" s="254" t="s">
        <v>140</v>
      </c>
      <c r="BJ410" s="137">
        <f t="shared" si="410"/>
        <v>3092</v>
      </c>
      <c r="BK410" s="146">
        <f t="shared" si="394"/>
        <v>2016</v>
      </c>
      <c r="BL410" s="146">
        <f t="shared" si="395"/>
        <v>184587030</v>
      </c>
      <c r="BM410" s="147">
        <f t="shared" si="428"/>
        <v>3.9477549102159906E-2</v>
      </c>
      <c r="BN410" s="147">
        <f t="shared" si="411"/>
        <v>0.65200517464424323</v>
      </c>
      <c r="BO410" s="146">
        <f t="shared" si="412"/>
        <v>91561.02678571429</v>
      </c>
      <c r="BP410" s="204"/>
    </row>
    <row r="411" spans="2:68" s="82" customFormat="1">
      <c r="B411" s="614"/>
      <c r="C411" s="645"/>
      <c r="D411" s="618"/>
      <c r="E411" s="254" t="s">
        <v>141</v>
      </c>
      <c r="F411" s="137">
        <v>10</v>
      </c>
      <c r="G411" s="146">
        <v>9</v>
      </c>
      <c r="H411" s="146">
        <v>671840</v>
      </c>
      <c r="I411" s="147">
        <f t="shared" si="421"/>
        <v>0.34615384615384615</v>
      </c>
      <c r="J411" s="147">
        <f t="shared" si="396"/>
        <v>0.9</v>
      </c>
      <c r="K411" s="173">
        <f t="shared" si="397"/>
        <v>74648.888888888891</v>
      </c>
      <c r="L411" s="618"/>
      <c r="M411" s="254" t="s">
        <v>141</v>
      </c>
      <c r="N411" s="137">
        <v>41</v>
      </c>
      <c r="O411" s="146">
        <v>24</v>
      </c>
      <c r="P411" s="146">
        <v>1551530</v>
      </c>
      <c r="Q411" s="147">
        <f t="shared" si="422"/>
        <v>0.19672131147540983</v>
      </c>
      <c r="R411" s="147">
        <f t="shared" si="398"/>
        <v>0.58536585365853655</v>
      </c>
      <c r="S411" s="141">
        <f t="shared" si="399"/>
        <v>64647.083333333336</v>
      </c>
      <c r="T411" s="618"/>
      <c r="U411" s="254" t="s">
        <v>141</v>
      </c>
      <c r="V411" s="137">
        <v>6730</v>
      </c>
      <c r="W411" s="146">
        <v>4573</v>
      </c>
      <c r="X411" s="146">
        <v>315694150</v>
      </c>
      <c r="Y411" s="147">
        <f t="shared" si="423"/>
        <v>0.26043624352184064</v>
      </c>
      <c r="Z411" s="147">
        <f t="shared" si="400"/>
        <v>0.67949479940564639</v>
      </c>
      <c r="AA411" s="146">
        <f t="shared" si="401"/>
        <v>69034.364749617322</v>
      </c>
      <c r="AB411" s="618"/>
      <c r="AC411" s="254" t="s">
        <v>141</v>
      </c>
      <c r="AD411" s="137">
        <v>6400</v>
      </c>
      <c r="AE411" s="146">
        <v>4420</v>
      </c>
      <c r="AF411" s="146">
        <v>336521270</v>
      </c>
      <c r="AG411" s="147">
        <f t="shared" si="424"/>
        <v>0.28450051493305872</v>
      </c>
      <c r="AH411" s="147">
        <f t="shared" si="402"/>
        <v>0.69062500000000004</v>
      </c>
      <c r="AI411" s="141">
        <f t="shared" si="403"/>
        <v>76136.033936651584</v>
      </c>
      <c r="AJ411" s="618"/>
      <c r="AK411" s="254" t="s">
        <v>141</v>
      </c>
      <c r="AL411" s="137">
        <v>4227</v>
      </c>
      <c r="AM411" s="146">
        <v>2740</v>
      </c>
      <c r="AN411" s="146">
        <v>221915260</v>
      </c>
      <c r="AO411" s="147">
        <f t="shared" si="425"/>
        <v>0.25412724911890189</v>
      </c>
      <c r="AP411" s="147">
        <f t="shared" si="404"/>
        <v>0.6482138632599953</v>
      </c>
      <c r="AQ411" s="141">
        <f t="shared" si="405"/>
        <v>80990.970802919706</v>
      </c>
      <c r="AR411" s="618"/>
      <c r="AS411" s="254" t="s">
        <v>141</v>
      </c>
      <c r="AT411" s="137">
        <v>1592</v>
      </c>
      <c r="AU411" s="146">
        <v>953</v>
      </c>
      <c r="AV411" s="146">
        <v>76858200</v>
      </c>
      <c r="AW411" s="147">
        <f t="shared" si="426"/>
        <v>0.1871930858377529</v>
      </c>
      <c r="AX411" s="147">
        <f t="shared" si="406"/>
        <v>0.59861809045226133</v>
      </c>
      <c r="AY411" s="146">
        <f t="shared" si="407"/>
        <v>80648.688352570825</v>
      </c>
      <c r="AZ411" s="618"/>
      <c r="BA411" s="254" t="s">
        <v>141</v>
      </c>
      <c r="BB411" s="137">
        <v>422</v>
      </c>
      <c r="BC411" s="146">
        <v>213</v>
      </c>
      <c r="BD411" s="146">
        <v>18590970</v>
      </c>
      <c r="BE411" s="147">
        <f t="shared" si="427"/>
        <v>0.10917478216299334</v>
      </c>
      <c r="BF411" s="147">
        <f t="shared" si="408"/>
        <v>0.50473933649289104</v>
      </c>
      <c r="BG411" s="173">
        <f t="shared" si="409"/>
        <v>87281.549295774646</v>
      </c>
      <c r="BH411" s="618"/>
      <c r="BI411" s="254" t="s">
        <v>141</v>
      </c>
      <c r="BJ411" s="137">
        <f t="shared" si="410"/>
        <v>19422</v>
      </c>
      <c r="BK411" s="146">
        <f t="shared" si="394"/>
        <v>12932</v>
      </c>
      <c r="BL411" s="146">
        <f t="shared" si="395"/>
        <v>971803220</v>
      </c>
      <c r="BM411" s="147">
        <f t="shared" si="428"/>
        <v>0.25323594493508528</v>
      </c>
      <c r="BN411" s="147">
        <f t="shared" si="411"/>
        <v>0.66584285861394299</v>
      </c>
      <c r="BO411" s="146">
        <f t="shared" si="412"/>
        <v>75147.17135787195</v>
      </c>
      <c r="BP411" s="204"/>
    </row>
    <row r="412" spans="2:68" s="82" customFormat="1">
      <c r="B412" s="614"/>
      <c r="C412" s="645"/>
      <c r="D412" s="618"/>
      <c r="E412" s="254" t="s">
        <v>142</v>
      </c>
      <c r="F412" s="137">
        <v>0</v>
      </c>
      <c r="G412" s="146">
        <v>0</v>
      </c>
      <c r="H412" s="146">
        <v>0</v>
      </c>
      <c r="I412" s="147">
        <f t="shared" si="421"/>
        <v>0</v>
      </c>
      <c r="J412" s="147" t="str">
        <f t="shared" si="396"/>
        <v>-</v>
      </c>
      <c r="K412" s="173" t="str">
        <f t="shared" si="397"/>
        <v>-</v>
      </c>
      <c r="L412" s="618"/>
      <c r="M412" s="254" t="s">
        <v>142</v>
      </c>
      <c r="N412" s="137">
        <v>16</v>
      </c>
      <c r="O412" s="146">
        <v>11</v>
      </c>
      <c r="P412" s="146">
        <v>1338170</v>
      </c>
      <c r="Q412" s="147">
        <f t="shared" si="422"/>
        <v>9.0163934426229511E-2</v>
      </c>
      <c r="R412" s="147">
        <f t="shared" si="398"/>
        <v>0.6875</v>
      </c>
      <c r="S412" s="141">
        <f t="shared" si="399"/>
        <v>121651.81818181818</v>
      </c>
      <c r="T412" s="618"/>
      <c r="U412" s="254" t="s">
        <v>142</v>
      </c>
      <c r="V412" s="137">
        <v>965</v>
      </c>
      <c r="W412" s="146">
        <v>599</v>
      </c>
      <c r="X412" s="146">
        <v>46940940</v>
      </c>
      <c r="Y412" s="147">
        <f t="shared" si="423"/>
        <v>3.4113559997721969E-2</v>
      </c>
      <c r="Z412" s="147">
        <f t="shared" si="400"/>
        <v>0.62072538860103632</v>
      </c>
      <c r="AA412" s="146">
        <f t="shared" si="401"/>
        <v>78365.509181969945</v>
      </c>
      <c r="AB412" s="618"/>
      <c r="AC412" s="254" t="s">
        <v>142</v>
      </c>
      <c r="AD412" s="137">
        <v>1307</v>
      </c>
      <c r="AE412" s="146">
        <v>823</v>
      </c>
      <c r="AF412" s="146">
        <v>76783920</v>
      </c>
      <c r="AG412" s="147">
        <f t="shared" si="424"/>
        <v>5.2973738414006176E-2</v>
      </c>
      <c r="AH412" s="147">
        <f t="shared" si="402"/>
        <v>0.62968630451415453</v>
      </c>
      <c r="AI412" s="141">
        <f t="shared" si="403"/>
        <v>93297.594167679228</v>
      </c>
      <c r="AJ412" s="618"/>
      <c r="AK412" s="254" t="s">
        <v>142</v>
      </c>
      <c r="AL412" s="137">
        <v>1326</v>
      </c>
      <c r="AM412" s="146">
        <v>785</v>
      </c>
      <c r="AN412" s="146">
        <v>69961710</v>
      </c>
      <c r="AO412" s="147">
        <f t="shared" si="425"/>
        <v>7.2806529400853276E-2</v>
      </c>
      <c r="AP412" s="147">
        <f t="shared" si="404"/>
        <v>0.59200603318250378</v>
      </c>
      <c r="AQ412" s="141">
        <f t="shared" si="405"/>
        <v>89123.197452229302</v>
      </c>
      <c r="AR412" s="618"/>
      <c r="AS412" s="254" t="s">
        <v>142</v>
      </c>
      <c r="AT412" s="137">
        <v>745</v>
      </c>
      <c r="AU412" s="146">
        <v>413</v>
      </c>
      <c r="AV412" s="146">
        <v>40192200</v>
      </c>
      <c r="AW412" s="147">
        <f t="shared" si="426"/>
        <v>8.1123551365154187E-2</v>
      </c>
      <c r="AX412" s="147">
        <f t="shared" si="406"/>
        <v>0.55436241610738257</v>
      </c>
      <c r="AY412" s="146">
        <f t="shared" si="407"/>
        <v>97317.675544794183</v>
      </c>
      <c r="AZ412" s="618"/>
      <c r="BA412" s="254" t="s">
        <v>142</v>
      </c>
      <c r="BB412" s="137">
        <v>337</v>
      </c>
      <c r="BC412" s="146">
        <v>163</v>
      </c>
      <c r="BD412" s="146">
        <v>16520870</v>
      </c>
      <c r="BE412" s="147">
        <f t="shared" si="427"/>
        <v>8.3546899026140445E-2</v>
      </c>
      <c r="BF412" s="147">
        <f t="shared" si="408"/>
        <v>0.48367952522255192</v>
      </c>
      <c r="BG412" s="173">
        <f t="shared" si="409"/>
        <v>101355.03067484662</v>
      </c>
      <c r="BH412" s="618"/>
      <c r="BI412" s="254" t="s">
        <v>142</v>
      </c>
      <c r="BJ412" s="137">
        <f t="shared" si="410"/>
        <v>4696</v>
      </c>
      <c r="BK412" s="146">
        <f t="shared" si="394"/>
        <v>2794</v>
      </c>
      <c r="BL412" s="146">
        <f t="shared" si="395"/>
        <v>251737810</v>
      </c>
      <c r="BM412" s="147">
        <f t="shared" si="428"/>
        <v>5.4712436602894238E-2</v>
      </c>
      <c r="BN412" s="147">
        <f t="shared" si="411"/>
        <v>0.59497444633730834</v>
      </c>
      <c r="BO412" s="146">
        <f t="shared" si="412"/>
        <v>90099.430923407301</v>
      </c>
      <c r="BP412" s="204"/>
    </row>
    <row r="413" spans="2:68" s="82" customFormat="1">
      <c r="B413" s="614"/>
      <c r="C413" s="645"/>
      <c r="D413" s="618"/>
      <c r="E413" s="251" t="s">
        <v>135</v>
      </c>
      <c r="F413" s="137">
        <v>2</v>
      </c>
      <c r="G413" s="146">
        <v>0</v>
      </c>
      <c r="H413" s="146">
        <v>0</v>
      </c>
      <c r="I413" s="147">
        <f t="shared" si="421"/>
        <v>0</v>
      </c>
      <c r="J413" s="147">
        <f t="shared" si="396"/>
        <v>0</v>
      </c>
      <c r="K413" s="173" t="str">
        <f t="shared" si="397"/>
        <v>-</v>
      </c>
      <c r="L413" s="618"/>
      <c r="M413" s="255" t="s">
        <v>135</v>
      </c>
      <c r="N413" s="137">
        <v>11</v>
      </c>
      <c r="O413" s="146">
        <v>7</v>
      </c>
      <c r="P413" s="146">
        <v>778190</v>
      </c>
      <c r="Q413" s="147">
        <f t="shared" si="422"/>
        <v>5.737704918032787E-2</v>
      </c>
      <c r="R413" s="147">
        <f t="shared" si="398"/>
        <v>0.63636363636363635</v>
      </c>
      <c r="S413" s="141">
        <f t="shared" si="399"/>
        <v>111170</v>
      </c>
      <c r="T413" s="618"/>
      <c r="U413" s="255" t="s">
        <v>135</v>
      </c>
      <c r="V413" s="137">
        <v>1657</v>
      </c>
      <c r="W413" s="146">
        <v>977</v>
      </c>
      <c r="X413" s="146">
        <v>59894450</v>
      </c>
      <c r="Y413" s="147">
        <f t="shared" si="423"/>
        <v>5.5640981832678398E-2</v>
      </c>
      <c r="Z413" s="147">
        <f t="shared" si="400"/>
        <v>0.58961979480989746</v>
      </c>
      <c r="AA413" s="146">
        <f t="shared" si="401"/>
        <v>61304.452405322416</v>
      </c>
      <c r="AB413" s="618"/>
      <c r="AC413" s="255" t="s">
        <v>135</v>
      </c>
      <c r="AD413" s="137">
        <v>1078</v>
      </c>
      <c r="AE413" s="146">
        <v>646</v>
      </c>
      <c r="AF413" s="146">
        <v>52249400</v>
      </c>
      <c r="AG413" s="147">
        <f t="shared" si="424"/>
        <v>4.1580844490216269E-2</v>
      </c>
      <c r="AH413" s="147">
        <f t="shared" si="402"/>
        <v>0.5992578849721707</v>
      </c>
      <c r="AI413" s="141">
        <f t="shared" si="403"/>
        <v>80881.424148606806</v>
      </c>
      <c r="AJ413" s="618"/>
      <c r="AK413" s="255" t="s">
        <v>135</v>
      </c>
      <c r="AL413" s="137">
        <v>575</v>
      </c>
      <c r="AM413" s="146">
        <v>306</v>
      </c>
      <c r="AN413" s="146">
        <v>28273570</v>
      </c>
      <c r="AO413" s="147">
        <f t="shared" si="425"/>
        <v>2.8380634390651086E-2</v>
      </c>
      <c r="AP413" s="147">
        <f t="shared" si="404"/>
        <v>0.53217391304347827</v>
      </c>
      <c r="AQ413" s="141">
        <f t="shared" si="405"/>
        <v>92397.287581699347</v>
      </c>
      <c r="AR413" s="618"/>
      <c r="AS413" s="255" t="s">
        <v>135</v>
      </c>
      <c r="AT413" s="137">
        <v>283</v>
      </c>
      <c r="AU413" s="146">
        <v>144</v>
      </c>
      <c r="AV413" s="146">
        <v>17482580</v>
      </c>
      <c r="AW413" s="147">
        <f t="shared" si="426"/>
        <v>2.8285209192692989E-2</v>
      </c>
      <c r="AX413" s="147">
        <f t="shared" si="406"/>
        <v>0.50883392226148405</v>
      </c>
      <c r="AY413" s="146">
        <f t="shared" si="407"/>
        <v>121406.80555555556</v>
      </c>
      <c r="AZ413" s="618"/>
      <c r="BA413" s="255" t="s">
        <v>135</v>
      </c>
      <c r="BB413" s="137">
        <v>157</v>
      </c>
      <c r="BC413" s="146">
        <v>72</v>
      </c>
      <c r="BD413" s="146">
        <v>10000670</v>
      </c>
      <c r="BE413" s="147">
        <f t="shared" si="427"/>
        <v>3.6904151717068172E-2</v>
      </c>
      <c r="BF413" s="147">
        <f t="shared" si="408"/>
        <v>0.45859872611464969</v>
      </c>
      <c r="BG413" s="173">
        <f t="shared" si="409"/>
        <v>138898.19444444444</v>
      </c>
      <c r="BH413" s="618"/>
      <c r="BI413" s="255" t="s">
        <v>135</v>
      </c>
      <c r="BJ413" s="137">
        <f t="shared" si="410"/>
        <v>3763</v>
      </c>
      <c r="BK413" s="146">
        <f t="shared" si="394"/>
        <v>2152</v>
      </c>
      <c r="BL413" s="146">
        <f t="shared" si="395"/>
        <v>168678860</v>
      </c>
      <c r="BM413" s="147">
        <f t="shared" si="428"/>
        <v>4.2140717097146889E-2</v>
      </c>
      <c r="BN413" s="147">
        <f t="shared" si="411"/>
        <v>0.5718841349986713</v>
      </c>
      <c r="BO413" s="146">
        <f t="shared" si="412"/>
        <v>78382.369888475834</v>
      </c>
      <c r="BP413" s="204"/>
    </row>
    <row r="414" spans="2:68" s="82" customFormat="1">
      <c r="B414" s="614">
        <v>38</v>
      </c>
      <c r="C414" s="646" t="s">
        <v>46</v>
      </c>
      <c r="D414" s="612">
        <f>BS45</f>
        <v>27</v>
      </c>
      <c r="E414" s="252" t="s">
        <v>115</v>
      </c>
      <c r="F414" s="136">
        <v>10</v>
      </c>
      <c r="G414" s="144">
        <v>6</v>
      </c>
      <c r="H414" s="144">
        <v>894540</v>
      </c>
      <c r="I414" s="145">
        <f>IFERROR(G414/$D$414,"-")</f>
        <v>0.22222222222222221</v>
      </c>
      <c r="J414" s="145">
        <f t="shared" si="396"/>
        <v>0.6</v>
      </c>
      <c r="K414" s="172">
        <f t="shared" si="397"/>
        <v>149090</v>
      </c>
      <c r="L414" s="612">
        <f>BT45</f>
        <v>58</v>
      </c>
      <c r="M414" s="252" t="s">
        <v>115</v>
      </c>
      <c r="N414" s="136">
        <v>30</v>
      </c>
      <c r="O414" s="144">
        <v>13</v>
      </c>
      <c r="P414" s="144">
        <v>1776930</v>
      </c>
      <c r="Q414" s="145">
        <f>IFERROR(O414/$L$414,"-")</f>
        <v>0.22413793103448276</v>
      </c>
      <c r="R414" s="145">
        <f t="shared" si="398"/>
        <v>0.43333333333333335</v>
      </c>
      <c r="S414" s="140">
        <f t="shared" si="399"/>
        <v>136686.92307692306</v>
      </c>
      <c r="T414" s="612">
        <f>BU45</f>
        <v>3783</v>
      </c>
      <c r="U414" s="252" t="s">
        <v>115</v>
      </c>
      <c r="V414" s="136">
        <v>1868</v>
      </c>
      <c r="W414" s="144">
        <v>1126</v>
      </c>
      <c r="X414" s="144">
        <v>86045440</v>
      </c>
      <c r="Y414" s="145">
        <f>IFERROR(W414/$T$414,"-")</f>
        <v>0.29764736981231826</v>
      </c>
      <c r="Z414" s="145">
        <f t="shared" si="400"/>
        <v>0.60278372591006424</v>
      </c>
      <c r="AA414" s="144">
        <f t="shared" si="401"/>
        <v>76416.909413854359</v>
      </c>
      <c r="AB414" s="612">
        <f>BV45</f>
        <v>3268</v>
      </c>
      <c r="AC414" s="252" t="s">
        <v>115</v>
      </c>
      <c r="AD414" s="136">
        <v>1736</v>
      </c>
      <c r="AE414" s="144">
        <v>1002</v>
      </c>
      <c r="AF414" s="144">
        <v>79583920</v>
      </c>
      <c r="AG414" s="145">
        <f>IFERROR(AE414/$AB$414,"-")</f>
        <v>0.30660954712362304</v>
      </c>
      <c r="AH414" s="145">
        <f t="shared" si="402"/>
        <v>0.57718894009216593</v>
      </c>
      <c r="AI414" s="140">
        <f t="shared" si="403"/>
        <v>79425.069860279444</v>
      </c>
      <c r="AJ414" s="612">
        <f>BW45</f>
        <v>2236</v>
      </c>
      <c r="AK414" s="252" t="s">
        <v>115</v>
      </c>
      <c r="AL414" s="136">
        <v>1121</v>
      </c>
      <c r="AM414" s="144">
        <v>601</v>
      </c>
      <c r="AN414" s="144">
        <v>54926310</v>
      </c>
      <c r="AO414" s="145">
        <f>IFERROR(AM414/$AJ$414,"-")</f>
        <v>0.268783542039356</v>
      </c>
      <c r="AP414" s="145">
        <f t="shared" si="404"/>
        <v>0.53612845673505793</v>
      </c>
      <c r="AQ414" s="140">
        <f t="shared" si="405"/>
        <v>91391.530782029949</v>
      </c>
      <c r="AR414" s="612">
        <f>BX45</f>
        <v>1042</v>
      </c>
      <c r="AS414" s="252" t="s">
        <v>115</v>
      </c>
      <c r="AT414" s="136">
        <v>425</v>
      </c>
      <c r="AU414" s="144">
        <v>198</v>
      </c>
      <c r="AV414" s="144">
        <v>19135890</v>
      </c>
      <c r="AW414" s="145">
        <f>IFERROR(AU414/$AR$414,"-")</f>
        <v>0.19001919385796545</v>
      </c>
      <c r="AX414" s="145">
        <f t="shared" si="406"/>
        <v>0.46588235294117647</v>
      </c>
      <c r="AY414" s="144">
        <f t="shared" si="407"/>
        <v>96645.909090909088</v>
      </c>
      <c r="AZ414" s="612">
        <f>BY45</f>
        <v>380</v>
      </c>
      <c r="BA414" s="252" t="s">
        <v>115</v>
      </c>
      <c r="BB414" s="136">
        <v>129</v>
      </c>
      <c r="BC414" s="144">
        <v>61</v>
      </c>
      <c r="BD414" s="144">
        <v>5773030</v>
      </c>
      <c r="BE414" s="145">
        <f>IFERROR(BC414/$AZ$414,"-")</f>
        <v>0.16052631578947368</v>
      </c>
      <c r="BF414" s="145">
        <f t="shared" si="408"/>
        <v>0.47286821705426357</v>
      </c>
      <c r="BG414" s="172">
        <f t="shared" si="409"/>
        <v>94639.836065573763</v>
      </c>
      <c r="BH414" s="612">
        <f>BZ45</f>
        <v>10794</v>
      </c>
      <c r="BI414" s="252" t="s">
        <v>115</v>
      </c>
      <c r="BJ414" s="136">
        <f t="shared" si="410"/>
        <v>5319</v>
      </c>
      <c r="BK414" s="144">
        <f t="shared" si="394"/>
        <v>3007</v>
      </c>
      <c r="BL414" s="144">
        <f t="shared" si="395"/>
        <v>248136060</v>
      </c>
      <c r="BM414" s="145">
        <f>IFERROR(BK414/$BH$414,"-")</f>
        <v>0.27858069297758015</v>
      </c>
      <c r="BN414" s="145">
        <f t="shared" si="411"/>
        <v>0.56533182929122017</v>
      </c>
      <c r="BO414" s="144">
        <f t="shared" si="412"/>
        <v>82519.474559361493</v>
      </c>
      <c r="BP414" s="204"/>
    </row>
    <row r="415" spans="2:68" s="82" customFormat="1">
      <c r="B415" s="614"/>
      <c r="C415" s="647"/>
      <c r="D415" s="604"/>
      <c r="E415" s="253" t="s">
        <v>154</v>
      </c>
      <c r="F415" s="137">
        <v>7</v>
      </c>
      <c r="G415" s="146">
        <v>5</v>
      </c>
      <c r="H415" s="146">
        <v>208190</v>
      </c>
      <c r="I415" s="147">
        <f t="shared" ref="I415:I424" si="429">IFERROR(G415/$D$414,"-")</f>
        <v>0.18518518518518517</v>
      </c>
      <c r="J415" s="147">
        <f t="shared" si="396"/>
        <v>0.7142857142857143</v>
      </c>
      <c r="K415" s="173">
        <f t="shared" si="397"/>
        <v>41638</v>
      </c>
      <c r="L415" s="604"/>
      <c r="M415" s="253" t="s">
        <v>154</v>
      </c>
      <c r="N415" s="137">
        <v>26</v>
      </c>
      <c r="O415" s="146">
        <v>13</v>
      </c>
      <c r="P415" s="146">
        <v>1299280</v>
      </c>
      <c r="Q415" s="147">
        <f t="shared" ref="Q415:Q424" si="430">IFERROR(O415/$L$414,"-")</f>
        <v>0.22413793103448276</v>
      </c>
      <c r="R415" s="147">
        <f t="shared" si="398"/>
        <v>0.5</v>
      </c>
      <c r="S415" s="141">
        <f t="shared" si="399"/>
        <v>99944.61538461539</v>
      </c>
      <c r="T415" s="604"/>
      <c r="U415" s="253" t="s">
        <v>154</v>
      </c>
      <c r="V415" s="137">
        <v>1759</v>
      </c>
      <c r="W415" s="146">
        <v>1039</v>
      </c>
      <c r="X415" s="146">
        <v>73705610</v>
      </c>
      <c r="Y415" s="147">
        <f t="shared" ref="Y415:Y424" si="431">IFERROR(W415/$T$414,"-")</f>
        <v>0.27464974887655302</v>
      </c>
      <c r="Z415" s="147">
        <f t="shared" si="400"/>
        <v>0.59067652075042643</v>
      </c>
      <c r="AA415" s="146">
        <f t="shared" si="401"/>
        <v>70938.989412897019</v>
      </c>
      <c r="AB415" s="604"/>
      <c r="AC415" s="253" t="s">
        <v>154</v>
      </c>
      <c r="AD415" s="137">
        <v>1532</v>
      </c>
      <c r="AE415" s="146">
        <v>913</v>
      </c>
      <c r="AF415" s="146">
        <v>75193650</v>
      </c>
      <c r="AG415" s="147">
        <f t="shared" ref="AG415:AG424" si="432">IFERROR(AE415/$AB$414,"-")</f>
        <v>0.27937576499388006</v>
      </c>
      <c r="AH415" s="147">
        <f t="shared" si="402"/>
        <v>0.59595300261096606</v>
      </c>
      <c r="AI415" s="141">
        <f t="shared" si="403"/>
        <v>82358.871851040531</v>
      </c>
      <c r="AJ415" s="604"/>
      <c r="AK415" s="253" t="s">
        <v>154</v>
      </c>
      <c r="AL415" s="137">
        <v>939</v>
      </c>
      <c r="AM415" s="146">
        <v>511</v>
      </c>
      <c r="AN415" s="146">
        <v>44207250</v>
      </c>
      <c r="AO415" s="147">
        <f t="shared" ref="AO415:AO424" si="433">IFERROR(AM415/$AJ$414,"-")</f>
        <v>0.22853309481216458</v>
      </c>
      <c r="AP415" s="147">
        <f t="shared" si="404"/>
        <v>0.54419595314164004</v>
      </c>
      <c r="AQ415" s="141">
        <f t="shared" si="405"/>
        <v>86511.252446183949</v>
      </c>
      <c r="AR415" s="604"/>
      <c r="AS415" s="253" t="s">
        <v>154</v>
      </c>
      <c r="AT415" s="137">
        <v>312</v>
      </c>
      <c r="AU415" s="146">
        <v>141</v>
      </c>
      <c r="AV415" s="146">
        <v>10467620</v>
      </c>
      <c r="AW415" s="147">
        <f t="shared" ref="AW415:AW424" si="434">IFERROR(AU415/$AR$414,"-")</f>
        <v>0.13531669865642995</v>
      </c>
      <c r="AX415" s="147">
        <f t="shared" si="406"/>
        <v>0.45192307692307693</v>
      </c>
      <c r="AY415" s="146">
        <f t="shared" si="407"/>
        <v>74238.439716312059</v>
      </c>
      <c r="AZ415" s="604"/>
      <c r="BA415" s="253" t="s">
        <v>154</v>
      </c>
      <c r="BB415" s="137">
        <v>74</v>
      </c>
      <c r="BC415" s="146">
        <v>30</v>
      </c>
      <c r="BD415" s="146">
        <v>1833030</v>
      </c>
      <c r="BE415" s="147">
        <f t="shared" ref="BE415:BE424" si="435">IFERROR(BC415/$AZ$414,"-")</f>
        <v>7.8947368421052627E-2</v>
      </c>
      <c r="BF415" s="147">
        <f t="shared" si="408"/>
        <v>0.40540540540540543</v>
      </c>
      <c r="BG415" s="173">
        <f t="shared" si="409"/>
        <v>61101</v>
      </c>
      <c r="BH415" s="604"/>
      <c r="BI415" s="253" t="s">
        <v>154</v>
      </c>
      <c r="BJ415" s="137">
        <f t="shared" si="410"/>
        <v>4649</v>
      </c>
      <c r="BK415" s="146">
        <f t="shared" si="394"/>
        <v>2652</v>
      </c>
      <c r="BL415" s="146">
        <f t="shared" si="395"/>
        <v>206914630</v>
      </c>
      <c r="BM415" s="147">
        <f t="shared" ref="BM415:BM424" si="436">IFERROR(BK415/$BH$414,"-")</f>
        <v>0.24569205113952194</v>
      </c>
      <c r="BN415" s="147">
        <f t="shared" si="411"/>
        <v>0.57044525704452576</v>
      </c>
      <c r="BO415" s="146">
        <f t="shared" si="412"/>
        <v>78022.107843137259</v>
      </c>
      <c r="BP415" s="204"/>
    </row>
    <row r="416" spans="2:68" s="82" customFormat="1">
      <c r="B416" s="614"/>
      <c r="C416" s="647"/>
      <c r="D416" s="604"/>
      <c r="E416" s="254" t="s">
        <v>114</v>
      </c>
      <c r="F416" s="137">
        <v>13</v>
      </c>
      <c r="G416" s="146">
        <v>7</v>
      </c>
      <c r="H416" s="146">
        <v>914430</v>
      </c>
      <c r="I416" s="147">
        <f t="shared" si="429"/>
        <v>0.25925925925925924</v>
      </c>
      <c r="J416" s="147">
        <f t="shared" si="396"/>
        <v>0.53846153846153844</v>
      </c>
      <c r="K416" s="173">
        <f t="shared" si="397"/>
        <v>130632.85714285714</v>
      </c>
      <c r="L416" s="604"/>
      <c r="M416" s="254" t="s">
        <v>114</v>
      </c>
      <c r="N416" s="137">
        <v>34</v>
      </c>
      <c r="O416" s="146">
        <v>17</v>
      </c>
      <c r="P416" s="146">
        <v>2204170</v>
      </c>
      <c r="Q416" s="147">
        <f t="shared" si="430"/>
        <v>0.29310344827586204</v>
      </c>
      <c r="R416" s="147">
        <f t="shared" si="398"/>
        <v>0.5</v>
      </c>
      <c r="S416" s="141">
        <f t="shared" si="399"/>
        <v>129657.05882352941</v>
      </c>
      <c r="T416" s="604"/>
      <c r="U416" s="254" t="s">
        <v>114</v>
      </c>
      <c r="V416" s="137">
        <v>2476</v>
      </c>
      <c r="W416" s="146">
        <v>1394</v>
      </c>
      <c r="X416" s="146">
        <v>99938510</v>
      </c>
      <c r="Y416" s="147">
        <f t="shared" si="431"/>
        <v>0.36849061591329635</v>
      </c>
      <c r="Z416" s="147">
        <f t="shared" si="400"/>
        <v>0.56300484652665594</v>
      </c>
      <c r="AA416" s="146">
        <f t="shared" si="401"/>
        <v>71691.901004304164</v>
      </c>
      <c r="AB416" s="604"/>
      <c r="AC416" s="254" t="s">
        <v>114</v>
      </c>
      <c r="AD416" s="137">
        <v>2250</v>
      </c>
      <c r="AE416" s="146">
        <v>1306</v>
      </c>
      <c r="AF416" s="146">
        <v>108376580</v>
      </c>
      <c r="AG416" s="147">
        <f t="shared" si="432"/>
        <v>0.39963280293757653</v>
      </c>
      <c r="AH416" s="147">
        <f t="shared" si="402"/>
        <v>0.58044444444444443</v>
      </c>
      <c r="AI416" s="141">
        <f t="shared" si="403"/>
        <v>82983.598774885148</v>
      </c>
      <c r="AJ416" s="604"/>
      <c r="AK416" s="254" t="s">
        <v>114</v>
      </c>
      <c r="AL416" s="137">
        <v>1582</v>
      </c>
      <c r="AM416" s="146">
        <v>828</v>
      </c>
      <c r="AN416" s="146">
        <v>77110210</v>
      </c>
      <c r="AO416" s="147">
        <f t="shared" si="433"/>
        <v>0.37030411449016098</v>
      </c>
      <c r="AP416" s="147">
        <f t="shared" si="404"/>
        <v>0.52338811630847026</v>
      </c>
      <c r="AQ416" s="141">
        <f t="shared" si="405"/>
        <v>93128.272946859899</v>
      </c>
      <c r="AR416" s="604"/>
      <c r="AS416" s="254" t="s">
        <v>114</v>
      </c>
      <c r="AT416" s="137">
        <v>688</v>
      </c>
      <c r="AU416" s="146">
        <v>341</v>
      </c>
      <c r="AV416" s="146">
        <v>32175130</v>
      </c>
      <c r="AW416" s="147">
        <f t="shared" si="434"/>
        <v>0.32725527831094048</v>
      </c>
      <c r="AX416" s="147">
        <f t="shared" si="406"/>
        <v>0.49563953488372092</v>
      </c>
      <c r="AY416" s="146">
        <f t="shared" si="407"/>
        <v>94355.219941348972</v>
      </c>
      <c r="AZ416" s="604"/>
      <c r="BA416" s="254" t="s">
        <v>114</v>
      </c>
      <c r="BB416" s="137">
        <v>223</v>
      </c>
      <c r="BC416" s="146">
        <v>108</v>
      </c>
      <c r="BD416" s="146">
        <v>10925450</v>
      </c>
      <c r="BE416" s="147">
        <f t="shared" si="435"/>
        <v>0.28421052631578947</v>
      </c>
      <c r="BF416" s="147">
        <f t="shared" si="408"/>
        <v>0.48430493273542602</v>
      </c>
      <c r="BG416" s="173">
        <f t="shared" si="409"/>
        <v>101161.57407407407</v>
      </c>
      <c r="BH416" s="604"/>
      <c r="BI416" s="254" t="s">
        <v>114</v>
      </c>
      <c r="BJ416" s="137">
        <f t="shared" si="410"/>
        <v>7266</v>
      </c>
      <c r="BK416" s="146">
        <f t="shared" si="394"/>
        <v>4001</v>
      </c>
      <c r="BL416" s="146">
        <f t="shared" si="395"/>
        <v>331644480</v>
      </c>
      <c r="BM416" s="147">
        <f t="shared" si="436"/>
        <v>0.37066889012414306</v>
      </c>
      <c r="BN416" s="147">
        <f t="shared" si="411"/>
        <v>0.55064684833470956</v>
      </c>
      <c r="BO416" s="146">
        <f t="shared" si="412"/>
        <v>82890.397400649832</v>
      </c>
      <c r="BP416" s="204"/>
    </row>
    <row r="417" spans="2:68" s="82" customFormat="1">
      <c r="B417" s="614"/>
      <c r="C417" s="647"/>
      <c r="D417" s="604"/>
      <c r="E417" s="254" t="s">
        <v>123</v>
      </c>
      <c r="F417" s="137">
        <v>1</v>
      </c>
      <c r="G417" s="146">
        <v>0</v>
      </c>
      <c r="H417" s="146">
        <v>0</v>
      </c>
      <c r="I417" s="147">
        <f t="shared" si="429"/>
        <v>0</v>
      </c>
      <c r="J417" s="147">
        <f t="shared" si="396"/>
        <v>0</v>
      </c>
      <c r="K417" s="173" t="str">
        <f t="shared" si="397"/>
        <v>-</v>
      </c>
      <c r="L417" s="604"/>
      <c r="M417" s="254" t="s">
        <v>123</v>
      </c>
      <c r="N417" s="137">
        <v>15</v>
      </c>
      <c r="O417" s="146">
        <v>9</v>
      </c>
      <c r="P417" s="146">
        <v>1143220</v>
      </c>
      <c r="Q417" s="147">
        <f t="shared" si="430"/>
        <v>0.15517241379310345</v>
      </c>
      <c r="R417" s="147">
        <f t="shared" si="398"/>
        <v>0.6</v>
      </c>
      <c r="S417" s="141">
        <f t="shared" si="399"/>
        <v>127024.44444444444</v>
      </c>
      <c r="T417" s="604"/>
      <c r="U417" s="254" t="s">
        <v>123</v>
      </c>
      <c r="V417" s="137">
        <v>742</v>
      </c>
      <c r="W417" s="146">
        <v>439</v>
      </c>
      <c r="X417" s="146">
        <v>33021310</v>
      </c>
      <c r="Y417" s="147">
        <f t="shared" si="431"/>
        <v>0.11604546656093048</v>
      </c>
      <c r="Z417" s="147">
        <f t="shared" si="400"/>
        <v>0.59164420485175206</v>
      </c>
      <c r="AA417" s="146">
        <f t="shared" si="401"/>
        <v>75219.384965831428</v>
      </c>
      <c r="AB417" s="604"/>
      <c r="AC417" s="254" t="s">
        <v>123</v>
      </c>
      <c r="AD417" s="137">
        <v>788</v>
      </c>
      <c r="AE417" s="146">
        <v>460</v>
      </c>
      <c r="AF417" s="146">
        <v>37184600</v>
      </c>
      <c r="AG417" s="147">
        <f t="shared" si="432"/>
        <v>0.14075887392900857</v>
      </c>
      <c r="AH417" s="147">
        <f t="shared" si="402"/>
        <v>0.58375634517766495</v>
      </c>
      <c r="AI417" s="141">
        <f t="shared" si="403"/>
        <v>80836.086956521744</v>
      </c>
      <c r="AJ417" s="604"/>
      <c r="AK417" s="254" t="s">
        <v>123</v>
      </c>
      <c r="AL417" s="137">
        <v>593</v>
      </c>
      <c r="AM417" s="146">
        <v>319</v>
      </c>
      <c r="AN417" s="146">
        <v>30340490</v>
      </c>
      <c r="AO417" s="147">
        <f t="shared" si="433"/>
        <v>0.14266547406082289</v>
      </c>
      <c r="AP417" s="147">
        <f t="shared" si="404"/>
        <v>0.53794266441821248</v>
      </c>
      <c r="AQ417" s="141">
        <f t="shared" si="405"/>
        <v>95111.253918495291</v>
      </c>
      <c r="AR417" s="604"/>
      <c r="AS417" s="254" t="s">
        <v>123</v>
      </c>
      <c r="AT417" s="137">
        <v>262</v>
      </c>
      <c r="AU417" s="146">
        <v>137</v>
      </c>
      <c r="AV417" s="146">
        <v>13289270</v>
      </c>
      <c r="AW417" s="147">
        <f t="shared" si="434"/>
        <v>0.13147792706333974</v>
      </c>
      <c r="AX417" s="147">
        <f t="shared" si="406"/>
        <v>0.52290076335877866</v>
      </c>
      <c r="AY417" s="146">
        <f t="shared" si="407"/>
        <v>97001.970802919706</v>
      </c>
      <c r="AZ417" s="604"/>
      <c r="BA417" s="254" t="s">
        <v>123</v>
      </c>
      <c r="BB417" s="137">
        <v>99</v>
      </c>
      <c r="BC417" s="146">
        <v>48</v>
      </c>
      <c r="BD417" s="146">
        <v>3989690</v>
      </c>
      <c r="BE417" s="147">
        <f t="shared" si="435"/>
        <v>0.12631578947368421</v>
      </c>
      <c r="BF417" s="147">
        <f t="shared" si="408"/>
        <v>0.48484848484848486</v>
      </c>
      <c r="BG417" s="173">
        <f t="shared" si="409"/>
        <v>83118.541666666672</v>
      </c>
      <c r="BH417" s="604"/>
      <c r="BI417" s="254" t="s">
        <v>123</v>
      </c>
      <c r="BJ417" s="137">
        <f t="shared" si="410"/>
        <v>2500</v>
      </c>
      <c r="BK417" s="146">
        <f t="shared" si="394"/>
        <v>1412</v>
      </c>
      <c r="BL417" s="146">
        <f t="shared" si="395"/>
        <v>118968580</v>
      </c>
      <c r="BM417" s="147">
        <f t="shared" si="436"/>
        <v>0.13081341486010747</v>
      </c>
      <c r="BN417" s="147">
        <f t="shared" si="411"/>
        <v>0.56479999999999997</v>
      </c>
      <c r="BO417" s="146">
        <f t="shared" si="412"/>
        <v>84255.368271954678</v>
      </c>
      <c r="BP417" s="204"/>
    </row>
    <row r="418" spans="2:68" s="82" customFormat="1">
      <c r="B418" s="614"/>
      <c r="C418" s="647"/>
      <c r="D418" s="604"/>
      <c r="E418" s="254" t="s">
        <v>137</v>
      </c>
      <c r="F418" s="137">
        <v>10</v>
      </c>
      <c r="G418" s="146">
        <v>5</v>
      </c>
      <c r="H418" s="146">
        <v>550240</v>
      </c>
      <c r="I418" s="147">
        <f t="shared" si="429"/>
        <v>0.18518518518518517</v>
      </c>
      <c r="J418" s="147">
        <f t="shared" si="396"/>
        <v>0.5</v>
      </c>
      <c r="K418" s="173">
        <f t="shared" si="397"/>
        <v>110048</v>
      </c>
      <c r="L418" s="604"/>
      <c r="M418" s="254" t="s">
        <v>137</v>
      </c>
      <c r="N418" s="137">
        <v>28</v>
      </c>
      <c r="O418" s="146">
        <v>8</v>
      </c>
      <c r="P418" s="146">
        <v>1374480</v>
      </c>
      <c r="Q418" s="147">
        <f t="shared" si="430"/>
        <v>0.13793103448275862</v>
      </c>
      <c r="R418" s="147">
        <f t="shared" si="398"/>
        <v>0.2857142857142857</v>
      </c>
      <c r="S418" s="141">
        <f t="shared" si="399"/>
        <v>171810</v>
      </c>
      <c r="T418" s="604"/>
      <c r="U418" s="254" t="s">
        <v>137</v>
      </c>
      <c r="V418" s="137">
        <v>1003</v>
      </c>
      <c r="W418" s="146">
        <v>630</v>
      </c>
      <c r="X418" s="146">
        <v>49013990</v>
      </c>
      <c r="Y418" s="147">
        <f t="shared" si="431"/>
        <v>0.16653449643140364</v>
      </c>
      <c r="Z418" s="147">
        <f t="shared" si="400"/>
        <v>0.62811565304087735</v>
      </c>
      <c r="AA418" s="146">
        <f t="shared" si="401"/>
        <v>77799.984126984127</v>
      </c>
      <c r="AB418" s="604"/>
      <c r="AC418" s="254" t="s">
        <v>137</v>
      </c>
      <c r="AD418" s="137">
        <v>1139</v>
      </c>
      <c r="AE418" s="146">
        <v>702</v>
      </c>
      <c r="AF418" s="146">
        <v>56416310</v>
      </c>
      <c r="AG418" s="147">
        <f t="shared" si="432"/>
        <v>0.21481028151774786</v>
      </c>
      <c r="AH418" s="147">
        <f t="shared" si="402"/>
        <v>0.61633011413520633</v>
      </c>
      <c r="AI418" s="141">
        <f t="shared" si="403"/>
        <v>80365.113960113958</v>
      </c>
      <c r="AJ418" s="604"/>
      <c r="AK418" s="254" t="s">
        <v>137</v>
      </c>
      <c r="AL418" s="137">
        <v>766</v>
      </c>
      <c r="AM418" s="146">
        <v>448</v>
      </c>
      <c r="AN418" s="146">
        <v>40151580</v>
      </c>
      <c r="AO418" s="147">
        <f t="shared" si="433"/>
        <v>0.2003577817531306</v>
      </c>
      <c r="AP418" s="147">
        <f t="shared" si="404"/>
        <v>0.58485639686684077</v>
      </c>
      <c r="AQ418" s="141">
        <f t="shared" si="405"/>
        <v>89624.0625</v>
      </c>
      <c r="AR418" s="604"/>
      <c r="AS418" s="254" t="s">
        <v>137</v>
      </c>
      <c r="AT418" s="137">
        <v>336</v>
      </c>
      <c r="AU418" s="146">
        <v>181</v>
      </c>
      <c r="AV418" s="146">
        <v>18050530</v>
      </c>
      <c r="AW418" s="147">
        <f t="shared" si="434"/>
        <v>0.17370441458733205</v>
      </c>
      <c r="AX418" s="147">
        <f t="shared" si="406"/>
        <v>0.53869047619047616</v>
      </c>
      <c r="AY418" s="146">
        <f t="shared" si="407"/>
        <v>99726.685082872922</v>
      </c>
      <c r="AZ418" s="604"/>
      <c r="BA418" s="254" t="s">
        <v>137</v>
      </c>
      <c r="BB418" s="137">
        <v>106</v>
      </c>
      <c r="BC418" s="146">
        <v>51</v>
      </c>
      <c r="BD418" s="146">
        <v>4584090</v>
      </c>
      <c r="BE418" s="147">
        <f t="shared" si="435"/>
        <v>0.13421052631578947</v>
      </c>
      <c r="BF418" s="147">
        <f t="shared" si="408"/>
        <v>0.48113207547169812</v>
      </c>
      <c r="BG418" s="173">
        <f t="shared" si="409"/>
        <v>89884.117647058825</v>
      </c>
      <c r="BH418" s="604"/>
      <c r="BI418" s="254" t="s">
        <v>137</v>
      </c>
      <c r="BJ418" s="137">
        <f t="shared" si="410"/>
        <v>3388</v>
      </c>
      <c r="BK418" s="146">
        <f t="shared" si="394"/>
        <v>2025</v>
      </c>
      <c r="BL418" s="146">
        <f t="shared" si="395"/>
        <v>170141220</v>
      </c>
      <c r="BM418" s="147">
        <f t="shared" si="436"/>
        <v>0.18760422456920511</v>
      </c>
      <c r="BN418" s="147">
        <f t="shared" si="411"/>
        <v>0.59769775678866588</v>
      </c>
      <c r="BO418" s="146">
        <f t="shared" si="412"/>
        <v>84020.35555555555</v>
      </c>
      <c r="BP418" s="204"/>
    </row>
    <row r="419" spans="2:68" s="82" customFormat="1">
      <c r="B419" s="614"/>
      <c r="C419" s="647"/>
      <c r="D419" s="604"/>
      <c r="E419" s="254" t="s">
        <v>138</v>
      </c>
      <c r="F419" s="137">
        <v>1</v>
      </c>
      <c r="G419" s="146">
        <v>0</v>
      </c>
      <c r="H419" s="146">
        <v>0</v>
      </c>
      <c r="I419" s="147">
        <f t="shared" si="429"/>
        <v>0</v>
      </c>
      <c r="J419" s="147">
        <f t="shared" si="396"/>
        <v>0</v>
      </c>
      <c r="K419" s="173" t="str">
        <f t="shared" si="397"/>
        <v>-</v>
      </c>
      <c r="L419" s="604"/>
      <c r="M419" s="254" t="s">
        <v>138</v>
      </c>
      <c r="N419" s="137">
        <v>14</v>
      </c>
      <c r="O419" s="146">
        <v>6</v>
      </c>
      <c r="P419" s="146">
        <v>572170</v>
      </c>
      <c r="Q419" s="147">
        <f t="shared" si="430"/>
        <v>0.10344827586206896</v>
      </c>
      <c r="R419" s="147">
        <f t="shared" si="398"/>
        <v>0.42857142857142855</v>
      </c>
      <c r="S419" s="141">
        <f t="shared" si="399"/>
        <v>95361.666666666672</v>
      </c>
      <c r="T419" s="604"/>
      <c r="U419" s="254" t="s">
        <v>138</v>
      </c>
      <c r="V419" s="137">
        <v>472</v>
      </c>
      <c r="W419" s="146">
        <v>302</v>
      </c>
      <c r="X419" s="146">
        <v>21961610</v>
      </c>
      <c r="Y419" s="147">
        <f t="shared" si="431"/>
        <v>7.983082209886333E-2</v>
      </c>
      <c r="Z419" s="147">
        <f t="shared" si="400"/>
        <v>0.63983050847457623</v>
      </c>
      <c r="AA419" s="146">
        <f t="shared" si="401"/>
        <v>72720.562913907284</v>
      </c>
      <c r="AB419" s="604"/>
      <c r="AC419" s="254" t="s">
        <v>138</v>
      </c>
      <c r="AD419" s="137">
        <v>494</v>
      </c>
      <c r="AE419" s="146">
        <v>306</v>
      </c>
      <c r="AF419" s="146">
        <v>23672690</v>
      </c>
      <c r="AG419" s="147">
        <f t="shared" si="432"/>
        <v>9.3635250917992657E-2</v>
      </c>
      <c r="AH419" s="147">
        <f t="shared" si="402"/>
        <v>0.61943319838056676</v>
      </c>
      <c r="AI419" s="141">
        <f t="shared" si="403"/>
        <v>77361.732026143785</v>
      </c>
      <c r="AJ419" s="604"/>
      <c r="AK419" s="254" t="s">
        <v>138</v>
      </c>
      <c r="AL419" s="137">
        <v>301</v>
      </c>
      <c r="AM419" s="146">
        <v>180</v>
      </c>
      <c r="AN419" s="146">
        <v>15016410</v>
      </c>
      <c r="AO419" s="147">
        <f t="shared" si="433"/>
        <v>8.0500894454382826E-2</v>
      </c>
      <c r="AP419" s="147">
        <f t="shared" si="404"/>
        <v>0.59800664451827246</v>
      </c>
      <c r="AQ419" s="141">
        <f t="shared" si="405"/>
        <v>83424.5</v>
      </c>
      <c r="AR419" s="604"/>
      <c r="AS419" s="254" t="s">
        <v>138</v>
      </c>
      <c r="AT419" s="137">
        <v>127</v>
      </c>
      <c r="AU419" s="146">
        <v>69</v>
      </c>
      <c r="AV419" s="146">
        <v>4830010</v>
      </c>
      <c r="AW419" s="147">
        <f t="shared" si="434"/>
        <v>6.6218809980806148E-2</v>
      </c>
      <c r="AX419" s="147">
        <f t="shared" si="406"/>
        <v>0.54330708661417326</v>
      </c>
      <c r="AY419" s="146">
        <f t="shared" si="407"/>
        <v>70000.144927536225</v>
      </c>
      <c r="AZ419" s="604"/>
      <c r="BA419" s="254" t="s">
        <v>138</v>
      </c>
      <c r="BB419" s="137">
        <v>19</v>
      </c>
      <c r="BC419" s="146">
        <v>10</v>
      </c>
      <c r="BD419" s="146">
        <v>358690</v>
      </c>
      <c r="BE419" s="147">
        <f t="shared" si="435"/>
        <v>2.6315789473684209E-2</v>
      </c>
      <c r="BF419" s="147">
        <f t="shared" si="408"/>
        <v>0.52631578947368418</v>
      </c>
      <c r="BG419" s="173">
        <f t="shared" si="409"/>
        <v>35869</v>
      </c>
      <c r="BH419" s="604"/>
      <c r="BI419" s="254" t="s">
        <v>138</v>
      </c>
      <c r="BJ419" s="137">
        <f t="shared" si="410"/>
        <v>1428</v>
      </c>
      <c r="BK419" s="146">
        <f t="shared" si="394"/>
        <v>873</v>
      </c>
      <c r="BL419" s="146">
        <f t="shared" si="395"/>
        <v>66411580</v>
      </c>
      <c r="BM419" s="147">
        <f t="shared" si="436"/>
        <v>8.0878265703168431E-2</v>
      </c>
      <c r="BN419" s="147">
        <f t="shared" si="411"/>
        <v>0.6113445378151261</v>
      </c>
      <c r="BO419" s="146">
        <f t="shared" si="412"/>
        <v>76072.829324169536</v>
      </c>
      <c r="BP419" s="204"/>
    </row>
    <row r="420" spans="2:68" s="82" customFormat="1">
      <c r="B420" s="614"/>
      <c r="C420" s="647"/>
      <c r="D420" s="604"/>
      <c r="E420" s="254" t="s">
        <v>139</v>
      </c>
      <c r="F420" s="137">
        <v>3</v>
      </c>
      <c r="G420" s="146">
        <v>2</v>
      </c>
      <c r="H420" s="146">
        <v>155440</v>
      </c>
      <c r="I420" s="147">
        <f t="shared" si="429"/>
        <v>7.407407407407407E-2</v>
      </c>
      <c r="J420" s="147">
        <f t="shared" si="396"/>
        <v>0.66666666666666663</v>
      </c>
      <c r="K420" s="173">
        <f t="shared" si="397"/>
        <v>77720</v>
      </c>
      <c r="L420" s="604"/>
      <c r="M420" s="254" t="s">
        <v>139</v>
      </c>
      <c r="N420" s="137">
        <v>12</v>
      </c>
      <c r="O420" s="146">
        <v>4</v>
      </c>
      <c r="P420" s="146">
        <v>904260</v>
      </c>
      <c r="Q420" s="147">
        <f t="shared" si="430"/>
        <v>6.8965517241379309E-2</v>
      </c>
      <c r="R420" s="147">
        <f t="shared" si="398"/>
        <v>0.33333333333333331</v>
      </c>
      <c r="S420" s="141">
        <f t="shared" si="399"/>
        <v>226065</v>
      </c>
      <c r="T420" s="604"/>
      <c r="U420" s="254" t="s">
        <v>139</v>
      </c>
      <c r="V420" s="137">
        <v>212</v>
      </c>
      <c r="W420" s="146">
        <v>110</v>
      </c>
      <c r="X420" s="146">
        <v>8061200</v>
      </c>
      <c r="Y420" s="147">
        <f t="shared" si="431"/>
        <v>2.907745175786413E-2</v>
      </c>
      <c r="Z420" s="147">
        <f t="shared" si="400"/>
        <v>0.51886792452830188</v>
      </c>
      <c r="AA420" s="146">
        <f t="shared" si="401"/>
        <v>73283.636363636368</v>
      </c>
      <c r="AB420" s="604"/>
      <c r="AC420" s="254" t="s">
        <v>139</v>
      </c>
      <c r="AD420" s="137">
        <v>283</v>
      </c>
      <c r="AE420" s="146">
        <v>156</v>
      </c>
      <c r="AF420" s="146">
        <v>12916940</v>
      </c>
      <c r="AG420" s="147">
        <f t="shared" si="432"/>
        <v>4.7735618115055077E-2</v>
      </c>
      <c r="AH420" s="147">
        <f t="shared" si="402"/>
        <v>0.5512367491166078</v>
      </c>
      <c r="AI420" s="141">
        <f t="shared" si="403"/>
        <v>82800.897435897437</v>
      </c>
      <c r="AJ420" s="604"/>
      <c r="AK420" s="254" t="s">
        <v>139</v>
      </c>
      <c r="AL420" s="137">
        <v>261</v>
      </c>
      <c r="AM420" s="146">
        <v>121</v>
      </c>
      <c r="AN420" s="146">
        <v>13470980</v>
      </c>
      <c r="AO420" s="147">
        <f t="shared" si="433"/>
        <v>5.4114490161001789E-2</v>
      </c>
      <c r="AP420" s="147">
        <f t="shared" si="404"/>
        <v>0.46360153256704983</v>
      </c>
      <c r="AQ420" s="141">
        <f t="shared" si="405"/>
        <v>111330.41322314049</v>
      </c>
      <c r="AR420" s="604"/>
      <c r="AS420" s="254" t="s">
        <v>139</v>
      </c>
      <c r="AT420" s="137">
        <v>134</v>
      </c>
      <c r="AU420" s="146">
        <v>66</v>
      </c>
      <c r="AV420" s="146">
        <v>5767220</v>
      </c>
      <c r="AW420" s="147">
        <f t="shared" si="434"/>
        <v>6.3339731285988479E-2</v>
      </c>
      <c r="AX420" s="147">
        <f t="shared" si="406"/>
        <v>0.4925373134328358</v>
      </c>
      <c r="AY420" s="146">
        <f t="shared" si="407"/>
        <v>87382.121212121216</v>
      </c>
      <c r="AZ420" s="604"/>
      <c r="BA420" s="254" t="s">
        <v>139</v>
      </c>
      <c r="BB420" s="137">
        <v>45</v>
      </c>
      <c r="BC420" s="146">
        <v>25</v>
      </c>
      <c r="BD420" s="146">
        <v>1831480</v>
      </c>
      <c r="BE420" s="147">
        <f t="shared" si="435"/>
        <v>6.5789473684210523E-2</v>
      </c>
      <c r="BF420" s="147">
        <f t="shared" si="408"/>
        <v>0.55555555555555558</v>
      </c>
      <c r="BG420" s="173">
        <f t="shared" si="409"/>
        <v>73259.199999999997</v>
      </c>
      <c r="BH420" s="604"/>
      <c r="BI420" s="254" t="s">
        <v>139</v>
      </c>
      <c r="BJ420" s="137">
        <f t="shared" si="410"/>
        <v>950</v>
      </c>
      <c r="BK420" s="146">
        <f t="shared" si="394"/>
        <v>484</v>
      </c>
      <c r="BL420" s="146">
        <f t="shared" si="395"/>
        <v>43107520</v>
      </c>
      <c r="BM420" s="147">
        <f t="shared" si="436"/>
        <v>4.4839725773577914E-2</v>
      </c>
      <c r="BN420" s="147">
        <f t="shared" si="411"/>
        <v>0.5094736842105263</v>
      </c>
      <c r="BO420" s="146">
        <f t="shared" si="412"/>
        <v>89065.123966942148</v>
      </c>
      <c r="BP420" s="204"/>
    </row>
    <row r="421" spans="2:68" s="82" customFormat="1">
      <c r="B421" s="614"/>
      <c r="C421" s="647"/>
      <c r="D421" s="604"/>
      <c r="E421" s="254" t="s">
        <v>140</v>
      </c>
      <c r="F421" s="137">
        <v>2</v>
      </c>
      <c r="G421" s="146">
        <v>2</v>
      </c>
      <c r="H421" s="146">
        <v>779920</v>
      </c>
      <c r="I421" s="147">
        <f t="shared" si="429"/>
        <v>7.407407407407407E-2</v>
      </c>
      <c r="J421" s="147">
        <f t="shared" si="396"/>
        <v>1</v>
      </c>
      <c r="K421" s="173">
        <f t="shared" si="397"/>
        <v>389960</v>
      </c>
      <c r="L421" s="604"/>
      <c r="M421" s="254" t="s">
        <v>140</v>
      </c>
      <c r="N421" s="137">
        <v>5</v>
      </c>
      <c r="O421" s="146">
        <v>2</v>
      </c>
      <c r="P421" s="146">
        <v>118930</v>
      </c>
      <c r="Q421" s="147">
        <f t="shared" si="430"/>
        <v>3.4482758620689655E-2</v>
      </c>
      <c r="R421" s="147">
        <f t="shared" si="398"/>
        <v>0.4</v>
      </c>
      <c r="S421" s="141">
        <f t="shared" si="399"/>
        <v>59465</v>
      </c>
      <c r="T421" s="604"/>
      <c r="U421" s="254" t="s">
        <v>140</v>
      </c>
      <c r="V421" s="137">
        <v>221</v>
      </c>
      <c r="W421" s="146">
        <v>136</v>
      </c>
      <c r="X421" s="146">
        <v>11427500</v>
      </c>
      <c r="Y421" s="147">
        <f t="shared" si="431"/>
        <v>3.5950303991541102E-2</v>
      </c>
      <c r="Z421" s="147">
        <f t="shared" si="400"/>
        <v>0.61538461538461542</v>
      </c>
      <c r="AA421" s="146">
        <f t="shared" si="401"/>
        <v>84025.73529411765</v>
      </c>
      <c r="AB421" s="604"/>
      <c r="AC421" s="254" t="s">
        <v>140</v>
      </c>
      <c r="AD421" s="137">
        <v>237</v>
      </c>
      <c r="AE421" s="146">
        <v>148</v>
      </c>
      <c r="AF421" s="146">
        <v>13805470</v>
      </c>
      <c r="AG421" s="147">
        <f t="shared" si="432"/>
        <v>4.528763769889841E-2</v>
      </c>
      <c r="AH421" s="147">
        <f t="shared" si="402"/>
        <v>0.62447257383966248</v>
      </c>
      <c r="AI421" s="141">
        <f t="shared" si="403"/>
        <v>93280.202702702707</v>
      </c>
      <c r="AJ421" s="604"/>
      <c r="AK421" s="254" t="s">
        <v>140</v>
      </c>
      <c r="AL421" s="137">
        <v>174</v>
      </c>
      <c r="AM421" s="146">
        <v>100</v>
      </c>
      <c r="AN421" s="146">
        <v>10897260</v>
      </c>
      <c r="AO421" s="147">
        <f t="shared" si="433"/>
        <v>4.4722719141323794E-2</v>
      </c>
      <c r="AP421" s="147">
        <f t="shared" si="404"/>
        <v>0.57471264367816088</v>
      </c>
      <c r="AQ421" s="141">
        <f t="shared" si="405"/>
        <v>108972.6</v>
      </c>
      <c r="AR421" s="604"/>
      <c r="AS421" s="254" t="s">
        <v>140</v>
      </c>
      <c r="AT421" s="137">
        <v>79</v>
      </c>
      <c r="AU421" s="146">
        <v>36</v>
      </c>
      <c r="AV421" s="146">
        <v>3549830</v>
      </c>
      <c r="AW421" s="147">
        <f t="shared" si="434"/>
        <v>3.4548944337811902E-2</v>
      </c>
      <c r="AX421" s="147">
        <f t="shared" si="406"/>
        <v>0.45569620253164556</v>
      </c>
      <c r="AY421" s="146">
        <f t="shared" si="407"/>
        <v>98606.388888888891</v>
      </c>
      <c r="AZ421" s="604"/>
      <c r="BA421" s="254" t="s">
        <v>140</v>
      </c>
      <c r="BB421" s="137">
        <v>19</v>
      </c>
      <c r="BC421" s="146">
        <v>7</v>
      </c>
      <c r="BD421" s="146">
        <v>491380</v>
      </c>
      <c r="BE421" s="147">
        <f t="shared" si="435"/>
        <v>1.8421052631578946E-2</v>
      </c>
      <c r="BF421" s="147">
        <f t="shared" si="408"/>
        <v>0.36842105263157893</v>
      </c>
      <c r="BG421" s="173">
        <f t="shared" si="409"/>
        <v>70197.142857142855</v>
      </c>
      <c r="BH421" s="604"/>
      <c r="BI421" s="254" t="s">
        <v>140</v>
      </c>
      <c r="BJ421" s="137">
        <f t="shared" si="410"/>
        <v>737</v>
      </c>
      <c r="BK421" s="146">
        <f t="shared" si="394"/>
        <v>431</v>
      </c>
      <c r="BL421" s="146">
        <f t="shared" si="395"/>
        <v>41070290</v>
      </c>
      <c r="BM421" s="147">
        <f t="shared" si="436"/>
        <v>3.9929590513248098E-2</v>
      </c>
      <c r="BN421" s="147">
        <f t="shared" si="411"/>
        <v>0.58480325644504749</v>
      </c>
      <c r="BO421" s="146">
        <f t="shared" si="412"/>
        <v>95290.696055684457</v>
      </c>
      <c r="BP421" s="204"/>
    </row>
    <row r="422" spans="2:68" s="82" customFormat="1">
      <c r="B422" s="614"/>
      <c r="C422" s="647"/>
      <c r="D422" s="604"/>
      <c r="E422" s="254" t="s">
        <v>141</v>
      </c>
      <c r="F422" s="137">
        <v>9</v>
      </c>
      <c r="G422" s="146">
        <v>8</v>
      </c>
      <c r="H422" s="146">
        <v>1135950</v>
      </c>
      <c r="I422" s="147">
        <f t="shared" si="429"/>
        <v>0.29629629629629628</v>
      </c>
      <c r="J422" s="147">
        <f t="shared" si="396"/>
        <v>0.88888888888888884</v>
      </c>
      <c r="K422" s="173">
        <f t="shared" si="397"/>
        <v>141993.75</v>
      </c>
      <c r="L422" s="604"/>
      <c r="M422" s="254" t="s">
        <v>141</v>
      </c>
      <c r="N422" s="137">
        <v>22</v>
      </c>
      <c r="O422" s="146">
        <v>9</v>
      </c>
      <c r="P422" s="146">
        <v>1121230</v>
      </c>
      <c r="Q422" s="147">
        <f t="shared" si="430"/>
        <v>0.15517241379310345</v>
      </c>
      <c r="R422" s="147">
        <f t="shared" si="398"/>
        <v>0.40909090909090912</v>
      </c>
      <c r="S422" s="141">
        <f t="shared" si="399"/>
        <v>124581.11111111111</v>
      </c>
      <c r="T422" s="604"/>
      <c r="U422" s="254" t="s">
        <v>141</v>
      </c>
      <c r="V422" s="137">
        <v>1462</v>
      </c>
      <c r="W422" s="146">
        <v>926</v>
      </c>
      <c r="X422" s="146">
        <v>68694620</v>
      </c>
      <c r="Y422" s="147">
        <f t="shared" si="431"/>
        <v>0.24477927570711075</v>
      </c>
      <c r="Z422" s="147">
        <f t="shared" si="400"/>
        <v>0.6333789329685362</v>
      </c>
      <c r="AA422" s="146">
        <f t="shared" si="401"/>
        <v>74184.254859611232</v>
      </c>
      <c r="AB422" s="604"/>
      <c r="AC422" s="254" t="s">
        <v>141</v>
      </c>
      <c r="AD422" s="137">
        <v>1336</v>
      </c>
      <c r="AE422" s="146">
        <v>828</v>
      </c>
      <c r="AF422" s="146">
        <v>68971760</v>
      </c>
      <c r="AG422" s="147">
        <f t="shared" si="432"/>
        <v>0.25336597307221542</v>
      </c>
      <c r="AH422" s="147">
        <f t="shared" si="402"/>
        <v>0.61976047904191611</v>
      </c>
      <c r="AI422" s="141">
        <f t="shared" si="403"/>
        <v>83299.227053140101</v>
      </c>
      <c r="AJ422" s="604"/>
      <c r="AK422" s="254" t="s">
        <v>141</v>
      </c>
      <c r="AL422" s="137">
        <v>839</v>
      </c>
      <c r="AM422" s="146">
        <v>494</v>
      </c>
      <c r="AN422" s="146">
        <v>46393590</v>
      </c>
      <c r="AO422" s="147">
        <f t="shared" si="433"/>
        <v>0.22093023255813954</v>
      </c>
      <c r="AP422" s="147">
        <f t="shared" si="404"/>
        <v>0.58879618593563765</v>
      </c>
      <c r="AQ422" s="141">
        <f t="shared" si="405"/>
        <v>93914.149797570848</v>
      </c>
      <c r="AR422" s="604"/>
      <c r="AS422" s="254" t="s">
        <v>141</v>
      </c>
      <c r="AT422" s="137">
        <v>310</v>
      </c>
      <c r="AU422" s="146">
        <v>173</v>
      </c>
      <c r="AV422" s="146">
        <v>15033790</v>
      </c>
      <c r="AW422" s="147">
        <f t="shared" si="434"/>
        <v>0.16602687140115163</v>
      </c>
      <c r="AX422" s="147">
        <f t="shared" si="406"/>
        <v>0.5580645161290323</v>
      </c>
      <c r="AY422" s="146">
        <f t="shared" si="407"/>
        <v>86900.520231213872</v>
      </c>
      <c r="AZ422" s="604"/>
      <c r="BA422" s="254" t="s">
        <v>141</v>
      </c>
      <c r="BB422" s="137">
        <v>78</v>
      </c>
      <c r="BC422" s="146">
        <v>42</v>
      </c>
      <c r="BD422" s="146">
        <v>3794780</v>
      </c>
      <c r="BE422" s="147">
        <f t="shared" si="435"/>
        <v>0.11052631578947368</v>
      </c>
      <c r="BF422" s="147">
        <f t="shared" si="408"/>
        <v>0.53846153846153844</v>
      </c>
      <c r="BG422" s="173">
        <f t="shared" si="409"/>
        <v>90351.904761904763</v>
      </c>
      <c r="BH422" s="604"/>
      <c r="BI422" s="254" t="s">
        <v>141</v>
      </c>
      <c r="BJ422" s="137">
        <f t="shared" si="410"/>
        <v>4056</v>
      </c>
      <c r="BK422" s="146">
        <f t="shared" si="394"/>
        <v>2480</v>
      </c>
      <c r="BL422" s="146">
        <f t="shared" si="395"/>
        <v>205145720</v>
      </c>
      <c r="BM422" s="147">
        <f t="shared" si="436"/>
        <v>0.22975727255882897</v>
      </c>
      <c r="BN422" s="147">
        <f t="shared" si="411"/>
        <v>0.61143984220907299</v>
      </c>
      <c r="BO422" s="146">
        <f t="shared" si="412"/>
        <v>82720.048387096773</v>
      </c>
      <c r="BP422" s="204"/>
    </row>
    <row r="423" spans="2:68" s="82" customFormat="1">
      <c r="B423" s="614"/>
      <c r="C423" s="647"/>
      <c r="D423" s="604"/>
      <c r="E423" s="254" t="s">
        <v>142</v>
      </c>
      <c r="F423" s="137">
        <v>3</v>
      </c>
      <c r="G423" s="146">
        <v>1</v>
      </c>
      <c r="H423" s="146">
        <v>227640</v>
      </c>
      <c r="I423" s="147">
        <f t="shared" si="429"/>
        <v>3.7037037037037035E-2</v>
      </c>
      <c r="J423" s="147">
        <f t="shared" si="396"/>
        <v>0.33333333333333331</v>
      </c>
      <c r="K423" s="173">
        <f t="shared" si="397"/>
        <v>227640</v>
      </c>
      <c r="L423" s="604"/>
      <c r="M423" s="254" t="s">
        <v>142</v>
      </c>
      <c r="N423" s="137">
        <v>6</v>
      </c>
      <c r="O423" s="146">
        <v>3</v>
      </c>
      <c r="P423" s="146">
        <v>157490</v>
      </c>
      <c r="Q423" s="147">
        <f t="shared" si="430"/>
        <v>5.1724137931034482E-2</v>
      </c>
      <c r="R423" s="147">
        <f t="shared" si="398"/>
        <v>0.5</v>
      </c>
      <c r="S423" s="141">
        <f t="shared" si="399"/>
        <v>52496.666666666664</v>
      </c>
      <c r="T423" s="604"/>
      <c r="U423" s="254" t="s">
        <v>142</v>
      </c>
      <c r="V423" s="137">
        <v>310</v>
      </c>
      <c r="W423" s="146">
        <v>190</v>
      </c>
      <c r="X423" s="146">
        <v>16316530</v>
      </c>
      <c r="Y423" s="147">
        <f t="shared" si="431"/>
        <v>5.0224689399947134E-2</v>
      </c>
      <c r="Z423" s="147">
        <f t="shared" si="400"/>
        <v>0.61290322580645162</v>
      </c>
      <c r="AA423" s="146">
        <f t="shared" si="401"/>
        <v>85876.473684210519</v>
      </c>
      <c r="AB423" s="604"/>
      <c r="AC423" s="254" t="s">
        <v>142</v>
      </c>
      <c r="AD423" s="137">
        <v>340</v>
      </c>
      <c r="AE423" s="146">
        <v>194</v>
      </c>
      <c r="AF423" s="146">
        <v>14088280</v>
      </c>
      <c r="AG423" s="147">
        <f t="shared" si="432"/>
        <v>5.9363525091799263E-2</v>
      </c>
      <c r="AH423" s="147">
        <f t="shared" si="402"/>
        <v>0.57058823529411762</v>
      </c>
      <c r="AI423" s="141">
        <f t="shared" si="403"/>
        <v>72620</v>
      </c>
      <c r="AJ423" s="604"/>
      <c r="AK423" s="254" t="s">
        <v>142</v>
      </c>
      <c r="AL423" s="137">
        <v>289</v>
      </c>
      <c r="AM423" s="146">
        <v>160</v>
      </c>
      <c r="AN423" s="146">
        <v>14814110</v>
      </c>
      <c r="AO423" s="147">
        <f t="shared" si="433"/>
        <v>7.1556350626118065E-2</v>
      </c>
      <c r="AP423" s="147">
        <f t="shared" si="404"/>
        <v>0.55363321799307963</v>
      </c>
      <c r="AQ423" s="141">
        <f t="shared" si="405"/>
        <v>92588.1875</v>
      </c>
      <c r="AR423" s="604"/>
      <c r="AS423" s="254" t="s">
        <v>142</v>
      </c>
      <c r="AT423" s="137">
        <v>177</v>
      </c>
      <c r="AU423" s="146">
        <v>90</v>
      </c>
      <c r="AV423" s="146">
        <v>8926620</v>
      </c>
      <c r="AW423" s="147">
        <f t="shared" si="434"/>
        <v>8.6372360844529747E-2</v>
      </c>
      <c r="AX423" s="147">
        <f t="shared" si="406"/>
        <v>0.50847457627118642</v>
      </c>
      <c r="AY423" s="146">
        <f t="shared" si="407"/>
        <v>99184.666666666672</v>
      </c>
      <c r="AZ423" s="604"/>
      <c r="BA423" s="254" t="s">
        <v>142</v>
      </c>
      <c r="BB423" s="137">
        <v>62</v>
      </c>
      <c r="BC423" s="146">
        <v>38</v>
      </c>
      <c r="BD423" s="146">
        <v>4115810</v>
      </c>
      <c r="BE423" s="147">
        <f t="shared" si="435"/>
        <v>0.1</v>
      </c>
      <c r="BF423" s="147">
        <f t="shared" si="408"/>
        <v>0.61290322580645162</v>
      </c>
      <c r="BG423" s="173">
        <f t="shared" si="409"/>
        <v>108310.78947368421</v>
      </c>
      <c r="BH423" s="604"/>
      <c r="BI423" s="254" t="s">
        <v>142</v>
      </c>
      <c r="BJ423" s="137">
        <f t="shared" si="410"/>
        <v>1187</v>
      </c>
      <c r="BK423" s="146">
        <f t="shared" si="394"/>
        <v>676</v>
      </c>
      <c r="BL423" s="146">
        <f t="shared" si="395"/>
        <v>58646480</v>
      </c>
      <c r="BM423" s="147">
        <f t="shared" si="436"/>
        <v>6.2627385584584028E-2</v>
      </c>
      <c r="BN423" s="147">
        <f t="shared" si="411"/>
        <v>0.569502948609941</v>
      </c>
      <c r="BO423" s="146">
        <f t="shared" si="412"/>
        <v>86755.147928994076</v>
      </c>
      <c r="BP423" s="204"/>
    </row>
    <row r="424" spans="2:68" s="82" customFormat="1">
      <c r="B424" s="614"/>
      <c r="C424" s="647"/>
      <c r="D424" s="604"/>
      <c r="E424" s="251" t="s">
        <v>135</v>
      </c>
      <c r="F424" s="137">
        <v>1</v>
      </c>
      <c r="G424" s="146">
        <v>0</v>
      </c>
      <c r="H424" s="146">
        <v>0</v>
      </c>
      <c r="I424" s="147">
        <f t="shared" si="429"/>
        <v>0</v>
      </c>
      <c r="J424" s="147">
        <f t="shared" si="396"/>
        <v>0</v>
      </c>
      <c r="K424" s="173" t="str">
        <f t="shared" si="397"/>
        <v>-</v>
      </c>
      <c r="L424" s="604"/>
      <c r="M424" s="255" t="s">
        <v>135</v>
      </c>
      <c r="N424" s="137">
        <v>3</v>
      </c>
      <c r="O424" s="146">
        <v>0</v>
      </c>
      <c r="P424" s="146">
        <v>0</v>
      </c>
      <c r="Q424" s="147">
        <f t="shared" si="430"/>
        <v>0</v>
      </c>
      <c r="R424" s="147">
        <f t="shared" si="398"/>
        <v>0</v>
      </c>
      <c r="S424" s="141" t="str">
        <f t="shared" si="399"/>
        <v>-</v>
      </c>
      <c r="T424" s="604"/>
      <c r="U424" s="255" t="s">
        <v>135</v>
      </c>
      <c r="V424" s="137">
        <v>260</v>
      </c>
      <c r="W424" s="146">
        <v>132</v>
      </c>
      <c r="X424" s="146">
        <v>8591450</v>
      </c>
      <c r="Y424" s="147">
        <f t="shared" si="431"/>
        <v>3.4892942109436956E-2</v>
      </c>
      <c r="Z424" s="147">
        <f t="shared" si="400"/>
        <v>0.50769230769230766</v>
      </c>
      <c r="AA424" s="146">
        <f t="shared" si="401"/>
        <v>65086.742424242424</v>
      </c>
      <c r="AB424" s="604"/>
      <c r="AC424" s="255" t="s">
        <v>135</v>
      </c>
      <c r="AD424" s="137">
        <v>165</v>
      </c>
      <c r="AE424" s="146">
        <v>80</v>
      </c>
      <c r="AF424" s="146">
        <v>5767080</v>
      </c>
      <c r="AG424" s="147">
        <f t="shared" si="432"/>
        <v>2.4479804161566709E-2</v>
      </c>
      <c r="AH424" s="147">
        <f t="shared" si="402"/>
        <v>0.48484848484848486</v>
      </c>
      <c r="AI424" s="141">
        <f t="shared" si="403"/>
        <v>72088.5</v>
      </c>
      <c r="AJ424" s="604"/>
      <c r="AK424" s="255" t="s">
        <v>135</v>
      </c>
      <c r="AL424" s="137">
        <v>104</v>
      </c>
      <c r="AM424" s="146">
        <v>59</v>
      </c>
      <c r="AN424" s="146">
        <v>6883950</v>
      </c>
      <c r="AO424" s="147">
        <f t="shared" si="433"/>
        <v>2.6386404293381037E-2</v>
      </c>
      <c r="AP424" s="147">
        <f t="shared" si="404"/>
        <v>0.56730769230769229</v>
      </c>
      <c r="AQ424" s="141">
        <f t="shared" si="405"/>
        <v>116677.1186440678</v>
      </c>
      <c r="AR424" s="604"/>
      <c r="AS424" s="255" t="s">
        <v>135</v>
      </c>
      <c r="AT424" s="137">
        <v>70</v>
      </c>
      <c r="AU424" s="146">
        <v>28</v>
      </c>
      <c r="AV424" s="146">
        <v>3597290</v>
      </c>
      <c r="AW424" s="147">
        <f t="shared" si="434"/>
        <v>2.6871401151631478E-2</v>
      </c>
      <c r="AX424" s="147">
        <f t="shared" si="406"/>
        <v>0.4</v>
      </c>
      <c r="AY424" s="146">
        <f t="shared" si="407"/>
        <v>128474.64285714286</v>
      </c>
      <c r="AZ424" s="604"/>
      <c r="BA424" s="255" t="s">
        <v>135</v>
      </c>
      <c r="BB424" s="137">
        <v>33</v>
      </c>
      <c r="BC424" s="146">
        <v>14</v>
      </c>
      <c r="BD424" s="146">
        <v>2928520</v>
      </c>
      <c r="BE424" s="147">
        <f t="shared" si="435"/>
        <v>3.6842105263157891E-2</v>
      </c>
      <c r="BF424" s="147">
        <f t="shared" si="408"/>
        <v>0.42424242424242425</v>
      </c>
      <c r="BG424" s="173">
        <f t="shared" si="409"/>
        <v>209180</v>
      </c>
      <c r="BH424" s="604"/>
      <c r="BI424" s="255" t="s">
        <v>135</v>
      </c>
      <c r="BJ424" s="137">
        <f t="shared" si="410"/>
        <v>636</v>
      </c>
      <c r="BK424" s="146">
        <f t="shared" si="394"/>
        <v>313</v>
      </c>
      <c r="BL424" s="146">
        <f t="shared" si="395"/>
        <v>27768290</v>
      </c>
      <c r="BM424" s="147">
        <f t="shared" si="436"/>
        <v>2.8997591254400594E-2</v>
      </c>
      <c r="BN424" s="147">
        <f t="shared" si="411"/>
        <v>0.49213836477987422</v>
      </c>
      <c r="BO424" s="146">
        <f t="shared" si="412"/>
        <v>88716.581469648561</v>
      </c>
      <c r="BP424" s="204"/>
    </row>
    <row r="425" spans="2:68" s="82" customFormat="1">
      <c r="B425" s="614">
        <v>39</v>
      </c>
      <c r="C425" s="646" t="s">
        <v>9</v>
      </c>
      <c r="D425" s="612">
        <f>BS46</f>
        <v>35</v>
      </c>
      <c r="E425" s="252" t="s">
        <v>115</v>
      </c>
      <c r="F425" s="136">
        <v>23</v>
      </c>
      <c r="G425" s="144">
        <v>11</v>
      </c>
      <c r="H425" s="144">
        <v>642360</v>
      </c>
      <c r="I425" s="145">
        <f>IFERROR(G425/$D$425,"-")</f>
        <v>0.31428571428571428</v>
      </c>
      <c r="J425" s="145">
        <f t="shared" si="396"/>
        <v>0.47826086956521741</v>
      </c>
      <c r="K425" s="172">
        <f t="shared" si="397"/>
        <v>58396.36363636364</v>
      </c>
      <c r="L425" s="612">
        <f>BT46</f>
        <v>168</v>
      </c>
      <c r="M425" s="252" t="s">
        <v>115</v>
      </c>
      <c r="N425" s="136">
        <v>87</v>
      </c>
      <c r="O425" s="144">
        <v>48</v>
      </c>
      <c r="P425" s="144">
        <v>3683410</v>
      </c>
      <c r="Q425" s="145">
        <f>IFERROR(O425/$L$425,"-")</f>
        <v>0.2857142857142857</v>
      </c>
      <c r="R425" s="145">
        <f t="shared" si="398"/>
        <v>0.55172413793103448</v>
      </c>
      <c r="S425" s="140">
        <f t="shared" si="399"/>
        <v>76737.708333333328</v>
      </c>
      <c r="T425" s="612">
        <f>BU46</f>
        <v>21734</v>
      </c>
      <c r="U425" s="252" t="s">
        <v>115</v>
      </c>
      <c r="V425" s="136">
        <v>10799</v>
      </c>
      <c r="W425" s="144">
        <v>6682</v>
      </c>
      <c r="X425" s="144">
        <v>438618360</v>
      </c>
      <c r="Y425" s="145">
        <f>IFERROR(W425/$T$425,"-")</f>
        <v>0.30744455691543204</v>
      </c>
      <c r="Z425" s="145">
        <f t="shared" si="400"/>
        <v>0.61876099638855453</v>
      </c>
      <c r="AA425" s="144">
        <f t="shared" si="401"/>
        <v>65641.777910805147</v>
      </c>
      <c r="AB425" s="612">
        <f>BV46</f>
        <v>19006</v>
      </c>
      <c r="AC425" s="252" t="s">
        <v>115</v>
      </c>
      <c r="AD425" s="136">
        <v>10235</v>
      </c>
      <c r="AE425" s="144">
        <v>6430</v>
      </c>
      <c r="AF425" s="144">
        <v>463447720</v>
      </c>
      <c r="AG425" s="145">
        <f>IFERROR(AE425/$AB$425,"-")</f>
        <v>0.33831421656319055</v>
      </c>
      <c r="AH425" s="145">
        <f t="shared" si="402"/>
        <v>0.62823644357596486</v>
      </c>
      <c r="AI425" s="140">
        <f t="shared" si="403"/>
        <v>72075.850699844479</v>
      </c>
      <c r="AJ425" s="612">
        <f>BW46</f>
        <v>11831</v>
      </c>
      <c r="AK425" s="252" t="s">
        <v>115</v>
      </c>
      <c r="AL425" s="136">
        <v>6405</v>
      </c>
      <c r="AM425" s="144">
        <v>3713</v>
      </c>
      <c r="AN425" s="144">
        <v>268256980</v>
      </c>
      <c r="AO425" s="145">
        <f>IFERROR(AM425/$AJ$425,"-")</f>
        <v>0.31383653114698673</v>
      </c>
      <c r="AP425" s="145">
        <f t="shared" si="404"/>
        <v>0.57970335675253704</v>
      </c>
      <c r="AQ425" s="140">
        <f t="shared" si="405"/>
        <v>72248.042014543491</v>
      </c>
      <c r="AR425" s="612">
        <f>BX46</f>
        <v>5672</v>
      </c>
      <c r="AS425" s="252" t="s">
        <v>115</v>
      </c>
      <c r="AT425" s="136">
        <v>2786</v>
      </c>
      <c r="AU425" s="144">
        <v>1479</v>
      </c>
      <c r="AV425" s="144">
        <v>112237160</v>
      </c>
      <c r="AW425" s="145">
        <f>IFERROR(AU425/$AR$425,"-")</f>
        <v>0.26075458392101553</v>
      </c>
      <c r="AX425" s="145">
        <f t="shared" si="406"/>
        <v>0.53086862885857866</v>
      </c>
      <c r="AY425" s="144">
        <f t="shared" si="407"/>
        <v>75887.19405003381</v>
      </c>
      <c r="AZ425" s="612">
        <f>BY46</f>
        <v>1998</v>
      </c>
      <c r="BA425" s="252" t="s">
        <v>115</v>
      </c>
      <c r="BB425" s="136">
        <v>799</v>
      </c>
      <c r="BC425" s="144">
        <v>414</v>
      </c>
      <c r="BD425" s="144">
        <v>34260050</v>
      </c>
      <c r="BE425" s="145">
        <f>IFERROR(BC425/$AZ$425,"-")</f>
        <v>0.2072072072072072</v>
      </c>
      <c r="BF425" s="145">
        <f t="shared" si="408"/>
        <v>0.51814768460575722</v>
      </c>
      <c r="BG425" s="172">
        <f t="shared" si="409"/>
        <v>82753.743961352651</v>
      </c>
      <c r="BH425" s="612">
        <f>BZ46</f>
        <v>60444</v>
      </c>
      <c r="BI425" s="252" t="s">
        <v>115</v>
      </c>
      <c r="BJ425" s="136">
        <f t="shared" si="410"/>
        <v>31134</v>
      </c>
      <c r="BK425" s="144">
        <f t="shared" si="394"/>
        <v>18777</v>
      </c>
      <c r="BL425" s="144">
        <f t="shared" si="395"/>
        <v>1321146040</v>
      </c>
      <c r="BM425" s="145">
        <f>IFERROR(BK425/$BH$425,"-")</f>
        <v>0.31065118125868574</v>
      </c>
      <c r="BN425" s="145">
        <f t="shared" si="411"/>
        <v>0.60310271728656772</v>
      </c>
      <c r="BO425" s="144">
        <f t="shared" si="412"/>
        <v>70359.804015550937</v>
      </c>
      <c r="BP425" s="204"/>
    </row>
    <row r="426" spans="2:68" s="82" customFormat="1">
      <c r="B426" s="614"/>
      <c r="C426" s="647"/>
      <c r="D426" s="604"/>
      <c r="E426" s="253" t="s">
        <v>154</v>
      </c>
      <c r="F426" s="137">
        <v>14</v>
      </c>
      <c r="G426" s="146">
        <v>6</v>
      </c>
      <c r="H426" s="146">
        <v>447050</v>
      </c>
      <c r="I426" s="147">
        <f t="shared" ref="I426:I435" si="437">IFERROR(G426/$D$425,"-")</f>
        <v>0.17142857142857143</v>
      </c>
      <c r="J426" s="147">
        <f t="shared" si="396"/>
        <v>0.42857142857142855</v>
      </c>
      <c r="K426" s="173">
        <f t="shared" si="397"/>
        <v>74508.333333333328</v>
      </c>
      <c r="L426" s="604"/>
      <c r="M426" s="253" t="s">
        <v>154</v>
      </c>
      <c r="N426" s="137">
        <v>69</v>
      </c>
      <c r="O426" s="146">
        <v>40</v>
      </c>
      <c r="P426" s="146">
        <v>2328660</v>
      </c>
      <c r="Q426" s="147">
        <f t="shared" ref="Q426:Q435" si="438">IFERROR(O426/$L$425,"-")</f>
        <v>0.23809523809523808</v>
      </c>
      <c r="R426" s="147">
        <f t="shared" si="398"/>
        <v>0.57971014492753625</v>
      </c>
      <c r="S426" s="141">
        <f t="shared" si="399"/>
        <v>58216.5</v>
      </c>
      <c r="T426" s="604"/>
      <c r="U426" s="253" t="s">
        <v>154</v>
      </c>
      <c r="V426" s="137">
        <v>10316</v>
      </c>
      <c r="W426" s="146">
        <v>6440</v>
      </c>
      <c r="X426" s="146">
        <v>402137200</v>
      </c>
      <c r="Y426" s="147">
        <f t="shared" ref="Y426:Y435" si="439">IFERROR(W426/$T$425,"-")</f>
        <v>0.29630992914327781</v>
      </c>
      <c r="Z426" s="147">
        <f t="shared" si="400"/>
        <v>0.6242729740209384</v>
      </c>
      <c r="AA426" s="146">
        <f t="shared" si="401"/>
        <v>62443.664596273295</v>
      </c>
      <c r="AB426" s="604"/>
      <c r="AC426" s="253" t="s">
        <v>154</v>
      </c>
      <c r="AD426" s="137">
        <v>9043</v>
      </c>
      <c r="AE426" s="146">
        <v>5703</v>
      </c>
      <c r="AF426" s="146">
        <v>402406040</v>
      </c>
      <c r="AG426" s="147">
        <f t="shared" ref="AG426:AG435" si="440">IFERROR(AE426/$AB$425,"-")</f>
        <v>0.3000631379564348</v>
      </c>
      <c r="AH426" s="147">
        <f t="shared" si="402"/>
        <v>0.63065354417781705</v>
      </c>
      <c r="AI426" s="141">
        <f t="shared" si="403"/>
        <v>70560.41381728914</v>
      </c>
      <c r="AJ426" s="604"/>
      <c r="AK426" s="253" t="s">
        <v>154</v>
      </c>
      <c r="AL426" s="137">
        <v>5234</v>
      </c>
      <c r="AM426" s="146">
        <v>3068</v>
      </c>
      <c r="AN426" s="146">
        <v>216342670</v>
      </c>
      <c r="AO426" s="147">
        <f t="shared" ref="AO426:AO435" si="441">IFERROR(AM426/$AJ$425,"-")</f>
        <v>0.25931873890626322</v>
      </c>
      <c r="AP426" s="147">
        <f t="shared" si="404"/>
        <v>0.58616736721436757</v>
      </c>
      <c r="AQ426" s="141">
        <f t="shared" si="405"/>
        <v>70515.863754889186</v>
      </c>
      <c r="AR426" s="604"/>
      <c r="AS426" s="253" t="s">
        <v>154</v>
      </c>
      <c r="AT426" s="137">
        <v>2014</v>
      </c>
      <c r="AU426" s="146">
        <v>1012</v>
      </c>
      <c r="AV426" s="146">
        <v>74587480</v>
      </c>
      <c r="AW426" s="147">
        <f t="shared" ref="AW426:AW435" si="442">IFERROR(AU426/$AR$425,"-")</f>
        <v>0.17842031029619182</v>
      </c>
      <c r="AX426" s="147">
        <f t="shared" si="406"/>
        <v>0.5024826216484608</v>
      </c>
      <c r="AY426" s="146">
        <f t="shared" si="407"/>
        <v>73703.043478260865</v>
      </c>
      <c r="AZ426" s="604"/>
      <c r="BA426" s="253" t="s">
        <v>154</v>
      </c>
      <c r="BB426" s="137">
        <v>466</v>
      </c>
      <c r="BC426" s="146">
        <v>222</v>
      </c>
      <c r="BD426" s="146">
        <v>16786800</v>
      </c>
      <c r="BE426" s="147">
        <f t="shared" ref="BE426:BE435" si="443">IFERROR(BC426/$AZ$425,"-")</f>
        <v>0.1111111111111111</v>
      </c>
      <c r="BF426" s="147">
        <f t="shared" si="408"/>
        <v>0.47639484978540775</v>
      </c>
      <c r="BG426" s="173">
        <f t="shared" si="409"/>
        <v>75616.216216216213</v>
      </c>
      <c r="BH426" s="604"/>
      <c r="BI426" s="253" t="s">
        <v>154</v>
      </c>
      <c r="BJ426" s="137">
        <f t="shared" si="410"/>
        <v>27156</v>
      </c>
      <c r="BK426" s="146">
        <f t="shared" si="394"/>
        <v>16491</v>
      </c>
      <c r="BL426" s="146">
        <f t="shared" si="395"/>
        <v>1115035900</v>
      </c>
      <c r="BM426" s="147">
        <f t="shared" ref="BM426:BM435" si="444">IFERROR(BK426/$BH$425,"-")</f>
        <v>0.2728310502283105</v>
      </c>
      <c r="BN426" s="147">
        <f t="shared" si="411"/>
        <v>0.60726911179849752</v>
      </c>
      <c r="BO426" s="146">
        <f t="shared" si="412"/>
        <v>67614.814141046634</v>
      </c>
      <c r="BP426" s="204"/>
    </row>
    <row r="427" spans="2:68" s="82" customFormat="1">
      <c r="B427" s="614"/>
      <c r="C427" s="647"/>
      <c r="D427" s="604"/>
      <c r="E427" s="254" t="s">
        <v>114</v>
      </c>
      <c r="F427" s="137">
        <v>25</v>
      </c>
      <c r="G427" s="146">
        <v>11</v>
      </c>
      <c r="H427" s="146">
        <v>593960</v>
      </c>
      <c r="I427" s="147">
        <f t="shared" si="437"/>
        <v>0.31428571428571428</v>
      </c>
      <c r="J427" s="147">
        <f t="shared" si="396"/>
        <v>0.44</v>
      </c>
      <c r="K427" s="173">
        <f t="shared" si="397"/>
        <v>53996.36363636364</v>
      </c>
      <c r="L427" s="604"/>
      <c r="M427" s="254" t="s">
        <v>114</v>
      </c>
      <c r="N427" s="137">
        <v>103</v>
      </c>
      <c r="O427" s="146">
        <v>58</v>
      </c>
      <c r="P427" s="146">
        <v>4249980</v>
      </c>
      <c r="Q427" s="147">
        <f t="shared" si="438"/>
        <v>0.34523809523809523</v>
      </c>
      <c r="R427" s="147">
        <f t="shared" si="398"/>
        <v>0.56310679611650483</v>
      </c>
      <c r="S427" s="141">
        <f t="shared" si="399"/>
        <v>73275.517241379304</v>
      </c>
      <c r="T427" s="604"/>
      <c r="U427" s="254" t="s">
        <v>114</v>
      </c>
      <c r="V427" s="137">
        <v>12872</v>
      </c>
      <c r="W427" s="146">
        <v>7758</v>
      </c>
      <c r="X427" s="146">
        <v>502514820</v>
      </c>
      <c r="Y427" s="147">
        <f t="shared" si="439"/>
        <v>0.35695224072881199</v>
      </c>
      <c r="Z427" s="147">
        <f t="shared" si="400"/>
        <v>0.60270354257302672</v>
      </c>
      <c r="AA427" s="146">
        <f t="shared" si="401"/>
        <v>64773.758700696053</v>
      </c>
      <c r="AB427" s="604"/>
      <c r="AC427" s="254" t="s">
        <v>114</v>
      </c>
      <c r="AD427" s="137">
        <v>12498</v>
      </c>
      <c r="AE427" s="146">
        <v>7695</v>
      </c>
      <c r="AF427" s="146">
        <v>554903220</v>
      </c>
      <c r="AG427" s="147">
        <f t="shared" si="440"/>
        <v>0.40487214563821949</v>
      </c>
      <c r="AH427" s="147">
        <f t="shared" si="402"/>
        <v>0.61569851176188195</v>
      </c>
      <c r="AI427" s="141">
        <f t="shared" si="403"/>
        <v>72112.179337231966</v>
      </c>
      <c r="AJ427" s="604"/>
      <c r="AK427" s="254" t="s">
        <v>114</v>
      </c>
      <c r="AL427" s="137">
        <v>8371</v>
      </c>
      <c r="AM427" s="146">
        <v>4794</v>
      </c>
      <c r="AN427" s="146">
        <v>348312600</v>
      </c>
      <c r="AO427" s="147">
        <f t="shared" si="441"/>
        <v>0.40520666046826137</v>
      </c>
      <c r="AP427" s="147">
        <f t="shared" si="404"/>
        <v>0.57269143471508777</v>
      </c>
      <c r="AQ427" s="141">
        <f t="shared" si="405"/>
        <v>72655.944931163962</v>
      </c>
      <c r="AR427" s="604"/>
      <c r="AS427" s="254" t="s">
        <v>114</v>
      </c>
      <c r="AT427" s="137">
        <v>3957</v>
      </c>
      <c r="AU427" s="146">
        <v>2083</v>
      </c>
      <c r="AV427" s="146">
        <v>167385100</v>
      </c>
      <c r="AW427" s="147">
        <f t="shared" si="442"/>
        <v>0.36724259520451341</v>
      </c>
      <c r="AX427" s="147">
        <f t="shared" si="406"/>
        <v>0.52640889562800097</v>
      </c>
      <c r="AY427" s="146">
        <f t="shared" si="407"/>
        <v>80357.705232837252</v>
      </c>
      <c r="AZ427" s="604"/>
      <c r="BA427" s="254" t="s">
        <v>114</v>
      </c>
      <c r="BB427" s="137">
        <v>1292</v>
      </c>
      <c r="BC427" s="146">
        <v>672</v>
      </c>
      <c r="BD427" s="146">
        <v>58329280</v>
      </c>
      <c r="BE427" s="147">
        <f t="shared" si="443"/>
        <v>0.33633633633633636</v>
      </c>
      <c r="BF427" s="147">
        <f t="shared" si="408"/>
        <v>0.52012383900928794</v>
      </c>
      <c r="BG427" s="173">
        <f t="shared" si="409"/>
        <v>86799.523809523816</v>
      </c>
      <c r="BH427" s="604"/>
      <c r="BI427" s="254" t="s">
        <v>114</v>
      </c>
      <c r="BJ427" s="137">
        <f t="shared" si="410"/>
        <v>39118</v>
      </c>
      <c r="BK427" s="146">
        <f t="shared" si="394"/>
        <v>23071</v>
      </c>
      <c r="BL427" s="146">
        <f t="shared" si="395"/>
        <v>1636288960</v>
      </c>
      <c r="BM427" s="147">
        <f t="shared" si="444"/>
        <v>0.38169214479518232</v>
      </c>
      <c r="BN427" s="147">
        <f t="shared" si="411"/>
        <v>0.58977964108594505</v>
      </c>
      <c r="BO427" s="146">
        <f t="shared" si="412"/>
        <v>70924.058775085607</v>
      </c>
      <c r="BP427" s="204"/>
    </row>
    <row r="428" spans="2:68" s="82" customFormat="1">
      <c r="B428" s="614"/>
      <c r="C428" s="647"/>
      <c r="D428" s="604"/>
      <c r="E428" s="254" t="s">
        <v>123</v>
      </c>
      <c r="F428" s="137">
        <v>7</v>
      </c>
      <c r="G428" s="146">
        <v>3</v>
      </c>
      <c r="H428" s="146">
        <v>202040</v>
      </c>
      <c r="I428" s="147">
        <f t="shared" si="437"/>
        <v>8.5714285714285715E-2</v>
      </c>
      <c r="J428" s="147">
        <f t="shared" si="396"/>
        <v>0.42857142857142855</v>
      </c>
      <c r="K428" s="173">
        <f t="shared" si="397"/>
        <v>67346.666666666672</v>
      </c>
      <c r="L428" s="604"/>
      <c r="M428" s="254" t="s">
        <v>123</v>
      </c>
      <c r="N428" s="137">
        <v>43</v>
      </c>
      <c r="O428" s="146">
        <v>22</v>
      </c>
      <c r="P428" s="146">
        <v>1322930</v>
      </c>
      <c r="Q428" s="147">
        <f t="shared" si="438"/>
        <v>0.13095238095238096</v>
      </c>
      <c r="R428" s="147">
        <f t="shared" si="398"/>
        <v>0.51162790697674421</v>
      </c>
      <c r="S428" s="141">
        <f t="shared" si="399"/>
        <v>60133.181818181816</v>
      </c>
      <c r="T428" s="604"/>
      <c r="U428" s="254" t="s">
        <v>123</v>
      </c>
      <c r="V428" s="137">
        <v>4544</v>
      </c>
      <c r="W428" s="146">
        <v>2818</v>
      </c>
      <c r="X428" s="146">
        <v>183394500</v>
      </c>
      <c r="Y428" s="147">
        <f t="shared" si="439"/>
        <v>0.12965859942946537</v>
      </c>
      <c r="Z428" s="147">
        <f t="shared" si="400"/>
        <v>0.62015845070422537</v>
      </c>
      <c r="AA428" s="146">
        <f t="shared" si="401"/>
        <v>65079.666430092264</v>
      </c>
      <c r="AB428" s="604"/>
      <c r="AC428" s="254" t="s">
        <v>123</v>
      </c>
      <c r="AD428" s="137">
        <v>4945</v>
      </c>
      <c r="AE428" s="146">
        <v>3080</v>
      </c>
      <c r="AF428" s="146">
        <v>217694880</v>
      </c>
      <c r="AG428" s="147">
        <f t="shared" si="440"/>
        <v>0.16205408818267916</v>
      </c>
      <c r="AH428" s="147">
        <f t="shared" si="402"/>
        <v>0.6228513650151668</v>
      </c>
      <c r="AI428" s="141">
        <f t="shared" si="403"/>
        <v>70680.155844155845</v>
      </c>
      <c r="AJ428" s="604"/>
      <c r="AK428" s="254" t="s">
        <v>123</v>
      </c>
      <c r="AL428" s="137">
        <v>3558</v>
      </c>
      <c r="AM428" s="146">
        <v>2081</v>
      </c>
      <c r="AN428" s="146">
        <v>148378810</v>
      </c>
      <c r="AO428" s="147">
        <f t="shared" si="441"/>
        <v>0.17589383822162116</v>
      </c>
      <c r="AP428" s="147">
        <f t="shared" si="404"/>
        <v>0.58487914558740861</v>
      </c>
      <c r="AQ428" s="141">
        <f t="shared" si="405"/>
        <v>71301.686689091788</v>
      </c>
      <c r="AR428" s="604"/>
      <c r="AS428" s="254" t="s">
        <v>123</v>
      </c>
      <c r="AT428" s="137">
        <v>1700</v>
      </c>
      <c r="AU428" s="146">
        <v>900</v>
      </c>
      <c r="AV428" s="146">
        <v>67169340</v>
      </c>
      <c r="AW428" s="147">
        <f t="shared" si="442"/>
        <v>0.15867418899858957</v>
      </c>
      <c r="AX428" s="147">
        <f t="shared" si="406"/>
        <v>0.52941176470588236</v>
      </c>
      <c r="AY428" s="146">
        <f t="shared" si="407"/>
        <v>74632.600000000006</v>
      </c>
      <c r="AZ428" s="604"/>
      <c r="BA428" s="254" t="s">
        <v>123</v>
      </c>
      <c r="BB428" s="137">
        <v>562</v>
      </c>
      <c r="BC428" s="146">
        <v>288</v>
      </c>
      <c r="BD428" s="146">
        <v>21713660</v>
      </c>
      <c r="BE428" s="147">
        <f t="shared" si="443"/>
        <v>0.14414414414414414</v>
      </c>
      <c r="BF428" s="147">
        <f t="shared" si="408"/>
        <v>0.51245551601423489</v>
      </c>
      <c r="BG428" s="173">
        <f t="shared" si="409"/>
        <v>75394.652777777781</v>
      </c>
      <c r="BH428" s="604"/>
      <c r="BI428" s="254" t="s">
        <v>123</v>
      </c>
      <c r="BJ428" s="137">
        <f t="shared" si="410"/>
        <v>15359</v>
      </c>
      <c r="BK428" s="146">
        <f t="shared" si="394"/>
        <v>9192</v>
      </c>
      <c r="BL428" s="146">
        <f t="shared" si="395"/>
        <v>639876160</v>
      </c>
      <c r="BM428" s="147">
        <f t="shared" si="444"/>
        <v>0.15207464760770301</v>
      </c>
      <c r="BN428" s="147">
        <f t="shared" si="411"/>
        <v>0.59847646331141346</v>
      </c>
      <c r="BO428" s="146">
        <f t="shared" si="412"/>
        <v>69612.288946910354</v>
      </c>
      <c r="BP428" s="204"/>
    </row>
    <row r="429" spans="2:68" s="82" customFormat="1">
      <c r="B429" s="614"/>
      <c r="C429" s="647"/>
      <c r="D429" s="604"/>
      <c r="E429" s="254" t="s">
        <v>137</v>
      </c>
      <c r="F429" s="137">
        <v>10</v>
      </c>
      <c r="G429" s="146">
        <v>4</v>
      </c>
      <c r="H429" s="146">
        <v>223280</v>
      </c>
      <c r="I429" s="147">
        <f t="shared" si="437"/>
        <v>0.11428571428571428</v>
      </c>
      <c r="J429" s="147">
        <f t="shared" si="396"/>
        <v>0.4</v>
      </c>
      <c r="K429" s="173">
        <f t="shared" si="397"/>
        <v>55820</v>
      </c>
      <c r="L429" s="604"/>
      <c r="M429" s="254" t="s">
        <v>137</v>
      </c>
      <c r="N429" s="137">
        <v>59</v>
      </c>
      <c r="O429" s="146">
        <v>32</v>
      </c>
      <c r="P429" s="146">
        <v>2517550</v>
      </c>
      <c r="Q429" s="147">
        <f t="shared" si="438"/>
        <v>0.19047619047619047</v>
      </c>
      <c r="R429" s="147">
        <f t="shared" si="398"/>
        <v>0.5423728813559322</v>
      </c>
      <c r="S429" s="141">
        <f t="shared" si="399"/>
        <v>78673.4375</v>
      </c>
      <c r="T429" s="604"/>
      <c r="U429" s="254" t="s">
        <v>137</v>
      </c>
      <c r="V429" s="137">
        <v>4722</v>
      </c>
      <c r="W429" s="146">
        <v>2985</v>
      </c>
      <c r="X429" s="146">
        <v>198083370</v>
      </c>
      <c r="Y429" s="147">
        <f t="shared" si="439"/>
        <v>0.13734241280942303</v>
      </c>
      <c r="Z429" s="147">
        <f t="shared" si="400"/>
        <v>0.63214739517153751</v>
      </c>
      <c r="AA429" s="146">
        <f t="shared" si="401"/>
        <v>66359.587939698496</v>
      </c>
      <c r="AB429" s="604"/>
      <c r="AC429" s="254" t="s">
        <v>137</v>
      </c>
      <c r="AD429" s="137">
        <v>5440</v>
      </c>
      <c r="AE429" s="146">
        <v>3402</v>
      </c>
      <c r="AF429" s="146">
        <v>251333730</v>
      </c>
      <c r="AG429" s="147">
        <f t="shared" si="440"/>
        <v>0.17899610649268652</v>
      </c>
      <c r="AH429" s="147">
        <f t="shared" si="402"/>
        <v>0.62536764705882353</v>
      </c>
      <c r="AI429" s="141">
        <f t="shared" si="403"/>
        <v>73878.22751322751</v>
      </c>
      <c r="AJ429" s="604"/>
      <c r="AK429" s="254" t="s">
        <v>137</v>
      </c>
      <c r="AL429" s="137">
        <v>3861</v>
      </c>
      <c r="AM429" s="146">
        <v>2319</v>
      </c>
      <c r="AN429" s="146">
        <v>168930830</v>
      </c>
      <c r="AO429" s="147">
        <f t="shared" si="441"/>
        <v>0.19601048093990364</v>
      </c>
      <c r="AP429" s="147">
        <f t="shared" si="404"/>
        <v>0.60062160062160064</v>
      </c>
      <c r="AQ429" s="141">
        <f t="shared" si="405"/>
        <v>72846.412246658045</v>
      </c>
      <c r="AR429" s="604"/>
      <c r="AS429" s="254" t="s">
        <v>137</v>
      </c>
      <c r="AT429" s="137">
        <v>1882</v>
      </c>
      <c r="AU429" s="146">
        <v>1053</v>
      </c>
      <c r="AV429" s="146">
        <v>85556230</v>
      </c>
      <c r="AW429" s="147">
        <f t="shared" si="442"/>
        <v>0.18564880112834978</v>
      </c>
      <c r="AX429" s="147">
        <f t="shared" si="406"/>
        <v>0.55951115834218912</v>
      </c>
      <c r="AY429" s="146">
        <f t="shared" si="407"/>
        <v>81249.981006647678</v>
      </c>
      <c r="AZ429" s="604"/>
      <c r="BA429" s="254" t="s">
        <v>137</v>
      </c>
      <c r="BB429" s="137">
        <v>557</v>
      </c>
      <c r="BC429" s="146">
        <v>285</v>
      </c>
      <c r="BD429" s="146">
        <v>24341360</v>
      </c>
      <c r="BE429" s="147">
        <f t="shared" si="443"/>
        <v>0.14264264264264265</v>
      </c>
      <c r="BF429" s="147">
        <f t="shared" si="408"/>
        <v>0.51166965888689409</v>
      </c>
      <c r="BG429" s="173">
        <f t="shared" si="409"/>
        <v>85408.280701754382</v>
      </c>
      <c r="BH429" s="604"/>
      <c r="BI429" s="254" t="s">
        <v>137</v>
      </c>
      <c r="BJ429" s="137">
        <f t="shared" si="410"/>
        <v>16531</v>
      </c>
      <c r="BK429" s="146">
        <f t="shared" si="394"/>
        <v>10080</v>
      </c>
      <c r="BL429" s="146">
        <f t="shared" si="395"/>
        <v>730986350</v>
      </c>
      <c r="BM429" s="147">
        <f t="shared" si="444"/>
        <v>0.16676593210244192</v>
      </c>
      <c r="BN429" s="147">
        <f t="shared" si="411"/>
        <v>0.60976347468392722</v>
      </c>
      <c r="BO429" s="146">
        <f t="shared" si="412"/>
        <v>72518.487103174601</v>
      </c>
      <c r="BP429" s="204"/>
    </row>
    <row r="430" spans="2:68" s="82" customFormat="1">
      <c r="B430" s="614"/>
      <c r="C430" s="647"/>
      <c r="D430" s="604"/>
      <c r="E430" s="254" t="s">
        <v>138</v>
      </c>
      <c r="F430" s="137">
        <v>6</v>
      </c>
      <c r="G430" s="146">
        <v>3</v>
      </c>
      <c r="H430" s="146">
        <v>111320</v>
      </c>
      <c r="I430" s="147">
        <f t="shared" si="437"/>
        <v>8.5714285714285715E-2</v>
      </c>
      <c r="J430" s="147">
        <f t="shared" si="396"/>
        <v>0.5</v>
      </c>
      <c r="K430" s="173">
        <f t="shared" si="397"/>
        <v>37106.666666666664</v>
      </c>
      <c r="L430" s="604"/>
      <c r="M430" s="254" t="s">
        <v>138</v>
      </c>
      <c r="N430" s="137">
        <v>30</v>
      </c>
      <c r="O430" s="146">
        <v>19</v>
      </c>
      <c r="P430" s="146">
        <v>1370780</v>
      </c>
      <c r="Q430" s="147">
        <f t="shared" si="438"/>
        <v>0.1130952380952381</v>
      </c>
      <c r="R430" s="147">
        <f t="shared" si="398"/>
        <v>0.6333333333333333</v>
      </c>
      <c r="S430" s="141">
        <f t="shared" si="399"/>
        <v>72146.31578947368</v>
      </c>
      <c r="T430" s="604"/>
      <c r="U430" s="254" t="s">
        <v>138</v>
      </c>
      <c r="V430" s="137">
        <v>2419</v>
      </c>
      <c r="W430" s="146">
        <v>1584</v>
      </c>
      <c r="X430" s="146">
        <v>101956470</v>
      </c>
      <c r="Y430" s="147">
        <f t="shared" si="439"/>
        <v>7.2881199963191312E-2</v>
      </c>
      <c r="Z430" s="147">
        <f t="shared" si="400"/>
        <v>0.65481603968582058</v>
      </c>
      <c r="AA430" s="146">
        <f t="shared" si="401"/>
        <v>64366.458333333336</v>
      </c>
      <c r="AB430" s="604"/>
      <c r="AC430" s="254" t="s">
        <v>138</v>
      </c>
      <c r="AD430" s="137">
        <v>2450</v>
      </c>
      <c r="AE430" s="146">
        <v>1591</v>
      </c>
      <c r="AF430" s="146">
        <v>111259230</v>
      </c>
      <c r="AG430" s="147">
        <f t="shared" si="440"/>
        <v>8.3710407239818999E-2</v>
      </c>
      <c r="AH430" s="147">
        <f t="shared" si="402"/>
        <v>0.64938775510204083</v>
      </c>
      <c r="AI430" s="141">
        <f t="shared" si="403"/>
        <v>69930.377121307349</v>
      </c>
      <c r="AJ430" s="604"/>
      <c r="AK430" s="254" t="s">
        <v>138</v>
      </c>
      <c r="AL430" s="137">
        <v>1473</v>
      </c>
      <c r="AM430" s="146">
        <v>914</v>
      </c>
      <c r="AN430" s="146">
        <v>64424100</v>
      </c>
      <c r="AO430" s="147">
        <f t="shared" si="441"/>
        <v>7.7254669934916739E-2</v>
      </c>
      <c r="AP430" s="147">
        <f t="shared" si="404"/>
        <v>0.62050237610319081</v>
      </c>
      <c r="AQ430" s="141">
        <f t="shared" si="405"/>
        <v>70485.886214442013</v>
      </c>
      <c r="AR430" s="604"/>
      <c r="AS430" s="254" t="s">
        <v>138</v>
      </c>
      <c r="AT430" s="137">
        <v>563</v>
      </c>
      <c r="AU430" s="146">
        <v>317</v>
      </c>
      <c r="AV430" s="146">
        <v>23432040</v>
      </c>
      <c r="AW430" s="147">
        <f t="shared" si="442"/>
        <v>5.5888575458392105E-2</v>
      </c>
      <c r="AX430" s="147">
        <f t="shared" si="406"/>
        <v>0.56305506216696266</v>
      </c>
      <c r="AY430" s="146">
        <f t="shared" si="407"/>
        <v>73918.107255520503</v>
      </c>
      <c r="AZ430" s="604"/>
      <c r="BA430" s="254" t="s">
        <v>138</v>
      </c>
      <c r="BB430" s="137">
        <v>103</v>
      </c>
      <c r="BC430" s="146">
        <v>53</v>
      </c>
      <c r="BD430" s="146">
        <v>3370900</v>
      </c>
      <c r="BE430" s="147">
        <f t="shared" si="443"/>
        <v>2.6526526526526525E-2</v>
      </c>
      <c r="BF430" s="147">
        <f t="shared" si="408"/>
        <v>0.5145631067961165</v>
      </c>
      <c r="BG430" s="173">
        <f t="shared" si="409"/>
        <v>63601.886792452831</v>
      </c>
      <c r="BH430" s="604"/>
      <c r="BI430" s="254" t="s">
        <v>138</v>
      </c>
      <c r="BJ430" s="137">
        <f t="shared" si="410"/>
        <v>7044</v>
      </c>
      <c r="BK430" s="146">
        <f t="shared" si="394"/>
        <v>4481</v>
      </c>
      <c r="BL430" s="146">
        <f t="shared" si="395"/>
        <v>305924840</v>
      </c>
      <c r="BM430" s="147">
        <f t="shared" si="444"/>
        <v>7.4134736284825628E-2</v>
      </c>
      <c r="BN430" s="147">
        <f t="shared" si="411"/>
        <v>0.63614423622941507</v>
      </c>
      <c r="BO430" s="146">
        <f t="shared" si="412"/>
        <v>68271.555456371352</v>
      </c>
      <c r="BP430" s="204"/>
    </row>
    <row r="431" spans="2:68" s="82" customFormat="1">
      <c r="B431" s="614"/>
      <c r="C431" s="647"/>
      <c r="D431" s="604"/>
      <c r="E431" s="254" t="s">
        <v>139</v>
      </c>
      <c r="F431" s="137">
        <v>6</v>
      </c>
      <c r="G431" s="146">
        <v>3</v>
      </c>
      <c r="H431" s="146">
        <v>108690</v>
      </c>
      <c r="I431" s="147">
        <f t="shared" si="437"/>
        <v>8.5714285714285715E-2</v>
      </c>
      <c r="J431" s="147">
        <f t="shared" si="396"/>
        <v>0.5</v>
      </c>
      <c r="K431" s="173">
        <f t="shared" si="397"/>
        <v>36230</v>
      </c>
      <c r="L431" s="604"/>
      <c r="M431" s="254" t="s">
        <v>139</v>
      </c>
      <c r="N431" s="137">
        <v>26</v>
      </c>
      <c r="O431" s="146">
        <v>14</v>
      </c>
      <c r="P431" s="146">
        <v>858430</v>
      </c>
      <c r="Q431" s="147">
        <f t="shared" si="438"/>
        <v>8.3333333333333329E-2</v>
      </c>
      <c r="R431" s="147">
        <f t="shared" si="398"/>
        <v>0.53846153846153844</v>
      </c>
      <c r="S431" s="141">
        <f t="shared" si="399"/>
        <v>61316.428571428572</v>
      </c>
      <c r="T431" s="604"/>
      <c r="U431" s="254" t="s">
        <v>139</v>
      </c>
      <c r="V431" s="137">
        <v>1041</v>
      </c>
      <c r="W431" s="146">
        <v>571</v>
      </c>
      <c r="X431" s="146">
        <v>38464600</v>
      </c>
      <c r="Y431" s="147">
        <f t="shared" si="439"/>
        <v>2.6272200239256464E-2</v>
      </c>
      <c r="Z431" s="147">
        <f t="shared" si="400"/>
        <v>0.54851104707012488</v>
      </c>
      <c r="AA431" s="146">
        <f t="shared" si="401"/>
        <v>67363.572679509627</v>
      </c>
      <c r="AB431" s="604"/>
      <c r="AC431" s="254" t="s">
        <v>139</v>
      </c>
      <c r="AD431" s="137">
        <v>1226</v>
      </c>
      <c r="AE431" s="146">
        <v>702</v>
      </c>
      <c r="AF431" s="146">
        <v>49366800</v>
      </c>
      <c r="AG431" s="147">
        <f t="shared" si="440"/>
        <v>3.6935704514363885E-2</v>
      </c>
      <c r="AH431" s="147">
        <f t="shared" si="402"/>
        <v>0.57259380097879287</v>
      </c>
      <c r="AI431" s="141">
        <f t="shared" si="403"/>
        <v>70323.076923076922</v>
      </c>
      <c r="AJ431" s="604"/>
      <c r="AK431" s="254" t="s">
        <v>139</v>
      </c>
      <c r="AL431" s="137">
        <v>1086</v>
      </c>
      <c r="AM431" s="146">
        <v>607</v>
      </c>
      <c r="AN431" s="146">
        <v>41144070</v>
      </c>
      <c r="AO431" s="147">
        <f t="shared" si="441"/>
        <v>5.1305891302510356E-2</v>
      </c>
      <c r="AP431" s="147">
        <f t="shared" si="404"/>
        <v>0.55893186003683237</v>
      </c>
      <c r="AQ431" s="141">
        <f t="shared" si="405"/>
        <v>67782.65238879736</v>
      </c>
      <c r="AR431" s="604"/>
      <c r="AS431" s="254" t="s">
        <v>139</v>
      </c>
      <c r="AT431" s="137">
        <v>638</v>
      </c>
      <c r="AU431" s="146">
        <v>355</v>
      </c>
      <c r="AV431" s="146">
        <v>26665850</v>
      </c>
      <c r="AW431" s="147">
        <f t="shared" si="442"/>
        <v>6.2588152327221439E-2</v>
      </c>
      <c r="AX431" s="147">
        <f t="shared" si="406"/>
        <v>0.55642633228840122</v>
      </c>
      <c r="AY431" s="146">
        <f t="shared" si="407"/>
        <v>75115.070422535209</v>
      </c>
      <c r="AZ431" s="604"/>
      <c r="BA431" s="254" t="s">
        <v>139</v>
      </c>
      <c r="BB431" s="137">
        <v>256</v>
      </c>
      <c r="BC431" s="146">
        <v>124</v>
      </c>
      <c r="BD431" s="146">
        <v>9090660</v>
      </c>
      <c r="BE431" s="147">
        <f t="shared" si="443"/>
        <v>6.2062062062062065E-2</v>
      </c>
      <c r="BF431" s="147">
        <f t="shared" si="408"/>
        <v>0.484375</v>
      </c>
      <c r="BG431" s="173">
        <f t="shared" si="409"/>
        <v>73311.774193548394</v>
      </c>
      <c r="BH431" s="604"/>
      <c r="BI431" s="254" t="s">
        <v>139</v>
      </c>
      <c r="BJ431" s="137">
        <f t="shared" si="410"/>
        <v>4279</v>
      </c>
      <c r="BK431" s="146">
        <f t="shared" si="394"/>
        <v>2376</v>
      </c>
      <c r="BL431" s="146">
        <f t="shared" si="395"/>
        <v>165699100</v>
      </c>
      <c r="BM431" s="147">
        <f t="shared" si="444"/>
        <v>3.9309112567004166E-2</v>
      </c>
      <c r="BN431" s="147">
        <f t="shared" si="411"/>
        <v>0.55526992287917742</v>
      </c>
      <c r="BO431" s="146">
        <f t="shared" si="412"/>
        <v>69738.67845117845</v>
      </c>
      <c r="BP431" s="204"/>
    </row>
    <row r="432" spans="2:68" s="82" customFormat="1">
      <c r="B432" s="614"/>
      <c r="C432" s="647"/>
      <c r="D432" s="604"/>
      <c r="E432" s="254" t="s">
        <v>140</v>
      </c>
      <c r="F432" s="137">
        <v>8</v>
      </c>
      <c r="G432" s="146">
        <v>7</v>
      </c>
      <c r="H432" s="146">
        <v>305360</v>
      </c>
      <c r="I432" s="147">
        <f t="shared" si="437"/>
        <v>0.2</v>
      </c>
      <c r="J432" s="147">
        <f t="shared" si="396"/>
        <v>0.875</v>
      </c>
      <c r="K432" s="173">
        <f t="shared" si="397"/>
        <v>43622.857142857145</v>
      </c>
      <c r="L432" s="604"/>
      <c r="M432" s="254" t="s">
        <v>140</v>
      </c>
      <c r="N432" s="137">
        <v>12</v>
      </c>
      <c r="O432" s="146">
        <v>10</v>
      </c>
      <c r="P432" s="146">
        <v>840670</v>
      </c>
      <c r="Q432" s="147">
        <f t="shared" si="438"/>
        <v>5.9523809523809521E-2</v>
      </c>
      <c r="R432" s="147">
        <f t="shared" si="398"/>
        <v>0.83333333333333337</v>
      </c>
      <c r="S432" s="141">
        <f t="shared" si="399"/>
        <v>84067</v>
      </c>
      <c r="T432" s="604"/>
      <c r="U432" s="254" t="s">
        <v>140</v>
      </c>
      <c r="V432" s="137">
        <v>1151</v>
      </c>
      <c r="W432" s="146">
        <v>739</v>
      </c>
      <c r="X432" s="146">
        <v>49208910</v>
      </c>
      <c r="Y432" s="147">
        <f t="shared" si="439"/>
        <v>3.4002024477776754E-2</v>
      </c>
      <c r="Z432" s="147">
        <f t="shared" si="400"/>
        <v>0.64205039096437877</v>
      </c>
      <c r="AA432" s="146">
        <f t="shared" si="401"/>
        <v>66588.511502029767</v>
      </c>
      <c r="AB432" s="604"/>
      <c r="AC432" s="254" t="s">
        <v>140</v>
      </c>
      <c r="AD432" s="137">
        <v>1219</v>
      </c>
      <c r="AE432" s="146">
        <v>805</v>
      </c>
      <c r="AF432" s="146">
        <v>59931050</v>
      </c>
      <c r="AG432" s="147">
        <f t="shared" si="440"/>
        <v>4.2355045775018418E-2</v>
      </c>
      <c r="AH432" s="147">
        <f t="shared" si="402"/>
        <v>0.660377358490566</v>
      </c>
      <c r="AI432" s="141">
        <f t="shared" si="403"/>
        <v>74448.509316770185</v>
      </c>
      <c r="AJ432" s="604"/>
      <c r="AK432" s="254" t="s">
        <v>140</v>
      </c>
      <c r="AL432" s="137">
        <v>920</v>
      </c>
      <c r="AM432" s="146">
        <v>563</v>
      </c>
      <c r="AN432" s="146">
        <v>44551310</v>
      </c>
      <c r="AO432" s="147">
        <f t="shared" si="441"/>
        <v>4.7586848110895107E-2</v>
      </c>
      <c r="AP432" s="147">
        <f t="shared" si="404"/>
        <v>0.6119565217391304</v>
      </c>
      <c r="AQ432" s="141">
        <f t="shared" si="405"/>
        <v>79131.989342806395</v>
      </c>
      <c r="AR432" s="604"/>
      <c r="AS432" s="254" t="s">
        <v>140</v>
      </c>
      <c r="AT432" s="137">
        <v>454</v>
      </c>
      <c r="AU432" s="146">
        <v>288</v>
      </c>
      <c r="AV432" s="146">
        <v>25447110</v>
      </c>
      <c r="AW432" s="147">
        <f t="shared" si="442"/>
        <v>5.0775740479548657E-2</v>
      </c>
      <c r="AX432" s="147">
        <f t="shared" si="406"/>
        <v>0.63436123348017626</v>
      </c>
      <c r="AY432" s="146">
        <f t="shared" si="407"/>
        <v>88358.020833333328</v>
      </c>
      <c r="AZ432" s="604"/>
      <c r="BA432" s="254" t="s">
        <v>140</v>
      </c>
      <c r="BB432" s="137">
        <v>111</v>
      </c>
      <c r="BC432" s="146">
        <v>71</v>
      </c>
      <c r="BD432" s="146">
        <v>6629310</v>
      </c>
      <c r="BE432" s="147">
        <f t="shared" si="443"/>
        <v>3.5535535535535533E-2</v>
      </c>
      <c r="BF432" s="147">
        <f t="shared" si="408"/>
        <v>0.63963963963963966</v>
      </c>
      <c r="BG432" s="173">
        <f t="shared" si="409"/>
        <v>93370.563380281688</v>
      </c>
      <c r="BH432" s="604"/>
      <c r="BI432" s="254" t="s">
        <v>140</v>
      </c>
      <c r="BJ432" s="137">
        <f t="shared" si="410"/>
        <v>3875</v>
      </c>
      <c r="BK432" s="146">
        <f t="shared" si="394"/>
        <v>2483</v>
      </c>
      <c r="BL432" s="146">
        <f t="shared" si="395"/>
        <v>186913720</v>
      </c>
      <c r="BM432" s="147">
        <f t="shared" si="444"/>
        <v>4.1079346171663027E-2</v>
      </c>
      <c r="BN432" s="147">
        <f t="shared" si="411"/>
        <v>0.64077419354838705</v>
      </c>
      <c r="BO432" s="146">
        <f t="shared" si="412"/>
        <v>75277.37414418043</v>
      </c>
      <c r="BP432" s="204"/>
    </row>
    <row r="433" spans="2:68" s="82" customFormat="1">
      <c r="B433" s="614"/>
      <c r="C433" s="647"/>
      <c r="D433" s="604"/>
      <c r="E433" s="254" t="s">
        <v>141</v>
      </c>
      <c r="F433" s="137">
        <v>9</v>
      </c>
      <c r="G433" s="146">
        <v>2</v>
      </c>
      <c r="H433" s="146">
        <v>38150</v>
      </c>
      <c r="I433" s="147">
        <f t="shared" si="437"/>
        <v>5.7142857142857141E-2</v>
      </c>
      <c r="J433" s="147">
        <f t="shared" si="396"/>
        <v>0.22222222222222221</v>
      </c>
      <c r="K433" s="173">
        <f t="shared" si="397"/>
        <v>19075</v>
      </c>
      <c r="L433" s="604"/>
      <c r="M433" s="254" t="s">
        <v>141</v>
      </c>
      <c r="N433" s="137">
        <v>53</v>
      </c>
      <c r="O433" s="146">
        <v>30</v>
      </c>
      <c r="P433" s="146">
        <v>2195800</v>
      </c>
      <c r="Q433" s="147">
        <f t="shared" si="438"/>
        <v>0.17857142857142858</v>
      </c>
      <c r="R433" s="147">
        <f t="shared" si="398"/>
        <v>0.56603773584905659</v>
      </c>
      <c r="S433" s="141">
        <f t="shared" si="399"/>
        <v>73193.333333333328</v>
      </c>
      <c r="T433" s="604"/>
      <c r="U433" s="254" t="s">
        <v>141</v>
      </c>
      <c r="V433" s="137">
        <v>8349</v>
      </c>
      <c r="W433" s="146">
        <v>5465</v>
      </c>
      <c r="X433" s="146">
        <v>356785910</v>
      </c>
      <c r="Y433" s="147">
        <f t="shared" si="439"/>
        <v>0.25144934204472258</v>
      </c>
      <c r="Z433" s="147">
        <f t="shared" si="400"/>
        <v>0.65456940951012099</v>
      </c>
      <c r="AA433" s="146">
        <f t="shared" si="401"/>
        <v>65285.619396157366</v>
      </c>
      <c r="AB433" s="604"/>
      <c r="AC433" s="254" t="s">
        <v>141</v>
      </c>
      <c r="AD433" s="137">
        <v>7984</v>
      </c>
      <c r="AE433" s="146">
        <v>5248</v>
      </c>
      <c r="AF433" s="146">
        <v>369932000</v>
      </c>
      <c r="AG433" s="147">
        <f t="shared" si="440"/>
        <v>0.27612332947490265</v>
      </c>
      <c r="AH433" s="147">
        <f t="shared" si="402"/>
        <v>0.65731462925851702</v>
      </c>
      <c r="AI433" s="141">
        <f t="shared" si="403"/>
        <v>70490.091463414632</v>
      </c>
      <c r="AJ433" s="604"/>
      <c r="AK433" s="254" t="s">
        <v>141</v>
      </c>
      <c r="AL433" s="137">
        <v>4686</v>
      </c>
      <c r="AM433" s="146">
        <v>2908</v>
      </c>
      <c r="AN433" s="146">
        <v>204206420</v>
      </c>
      <c r="AO433" s="147">
        <f t="shared" si="441"/>
        <v>0.24579494548220776</v>
      </c>
      <c r="AP433" s="147">
        <f t="shared" si="404"/>
        <v>0.62057191634656428</v>
      </c>
      <c r="AQ433" s="141">
        <f t="shared" si="405"/>
        <v>70222.290233837688</v>
      </c>
      <c r="AR433" s="604"/>
      <c r="AS433" s="254" t="s">
        <v>141</v>
      </c>
      <c r="AT433" s="137">
        <v>1763</v>
      </c>
      <c r="AU433" s="146">
        <v>990</v>
      </c>
      <c r="AV433" s="146">
        <v>73834880</v>
      </c>
      <c r="AW433" s="147">
        <f t="shared" si="442"/>
        <v>0.17454160789844853</v>
      </c>
      <c r="AX433" s="147">
        <f t="shared" si="406"/>
        <v>0.56154282473057293</v>
      </c>
      <c r="AY433" s="146">
        <f t="shared" si="407"/>
        <v>74580.686868686869</v>
      </c>
      <c r="AZ433" s="604"/>
      <c r="BA433" s="254" t="s">
        <v>141</v>
      </c>
      <c r="BB433" s="137">
        <v>461</v>
      </c>
      <c r="BC433" s="146">
        <v>269</v>
      </c>
      <c r="BD433" s="146">
        <v>20823180</v>
      </c>
      <c r="BE433" s="147">
        <f t="shared" si="443"/>
        <v>0.13463463463463463</v>
      </c>
      <c r="BF433" s="147">
        <f t="shared" si="408"/>
        <v>0.58351409978308022</v>
      </c>
      <c r="BG433" s="173">
        <f t="shared" si="409"/>
        <v>77409.591078066907</v>
      </c>
      <c r="BH433" s="604"/>
      <c r="BI433" s="254" t="s">
        <v>141</v>
      </c>
      <c r="BJ433" s="137">
        <f t="shared" si="410"/>
        <v>23305</v>
      </c>
      <c r="BK433" s="146">
        <f t="shared" si="394"/>
        <v>14912</v>
      </c>
      <c r="BL433" s="146">
        <f t="shared" si="395"/>
        <v>1027816340</v>
      </c>
      <c r="BM433" s="147">
        <f t="shared" si="444"/>
        <v>0.24670769638012044</v>
      </c>
      <c r="BN433" s="147">
        <f t="shared" si="411"/>
        <v>0.63986269040978327</v>
      </c>
      <c r="BO433" s="146">
        <f t="shared" si="412"/>
        <v>68925.451984978543</v>
      </c>
      <c r="BP433" s="204"/>
    </row>
    <row r="434" spans="2:68" s="82" customFormat="1">
      <c r="B434" s="614"/>
      <c r="C434" s="647"/>
      <c r="D434" s="604"/>
      <c r="E434" s="254" t="s">
        <v>142</v>
      </c>
      <c r="F434" s="137">
        <v>5</v>
      </c>
      <c r="G434" s="146">
        <v>3</v>
      </c>
      <c r="H434" s="146">
        <v>139080</v>
      </c>
      <c r="I434" s="147">
        <f t="shared" si="437"/>
        <v>8.5714285714285715E-2</v>
      </c>
      <c r="J434" s="147">
        <f t="shared" si="396"/>
        <v>0.6</v>
      </c>
      <c r="K434" s="173">
        <f t="shared" si="397"/>
        <v>46360</v>
      </c>
      <c r="L434" s="604"/>
      <c r="M434" s="254" t="s">
        <v>142</v>
      </c>
      <c r="N434" s="137">
        <v>14</v>
      </c>
      <c r="O434" s="146">
        <v>7</v>
      </c>
      <c r="P434" s="146">
        <v>585540</v>
      </c>
      <c r="Q434" s="147">
        <f t="shared" si="438"/>
        <v>4.1666666666666664E-2</v>
      </c>
      <c r="R434" s="147">
        <f t="shared" si="398"/>
        <v>0.5</v>
      </c>
      <c r="S434" s="141">
        <f t="shared" si="399"/>
        <v>83648.571428571435</v>
      </c>
      <c r="T434" s="604"/>
      <c r="U434" s="254" t="s">
        <v>142</v>
      </c>
      <c r="V434" s="137">
        <v>1044</v>
      </c>
      <c r="W434" s="146">
        <v>645</v>
      </c>
      <c r="X434" s="146">
        <v>44755490</v>
      </c>
      <c r="Y434" s="147">
        <f t="shared" si="439"/>
        <v>2.9677003772890401E-2</v>
      </c>
      <c r="Z434" s="147">
        <f t="shared" si="400"/>
        <v>0.61781609195402298</v>
      </c>
      <c r="AA434" s="146">
        <f t="shared" si="401"/>
        <v>69388.356589147283</v>
      </c>
      <c r="AB434" s="604"/>
      <c r="AC434" s="254" t="s">
        <v>142</v>
      </c>
      <c r="AD434" s="137">
        <v>1523</v>
      </c>
      <c r="AE434" s="146">
        <v>924</v>
      </c>
      <c r="AF434" s="146">
        <v>66660850</v>
      </c>
      <c r="AG434" s="147">
        <f t="shared" si="440"/>
        <v>4.8616226454803749E-2</v>
      </c>
      <c r="AH434" s="147">
        <f t="shared" si="402"/>
        <v>0.60669730794484567</v>
      </c>
      <c r="AI434" s="141">
        <f t="shared" si="403"/>
        <v>72143.77705627706</v>
      </c>
      <c r="AJ434" s="604"/>
      <c r="AK434" s="254" t="s">
        <v>142</v>
      </c>
      <c r="AL434" s="137">
        <v>1280</v>
      </c>
      <c r="AM434" s="146">
        <v>775</v>
      </c>
      <c r="AN434" s="146">
        <v>56920970</v>
      </c>
      <c r="AO434" s="147">
        <f t="shared" si="441"/>
        <v>6.5505874397768574E-2</v>
      </c>
      <c r="AP434" s="147">
        <f t="shared" si="404"/>
        <v>0.60546875</v>
      </c>
      <c r="AQ434" s="141">
        <f t="shared" si="405"/>
        <v>73446.412903225806</v>
      </c>
      <c r="AR434" s="604"/>
      <c r="AS434" s="254" t="s">
        <v>142</v>
      </c>
      <c r="AT434" s="137">
        <v>768</v>
      </c>
      <c r="AU434" s="146">
        <v>449</v>
      </c>
      <c r="AV434" s="146">
        <v>36778660</v>
      </c>
      <c r="AW434" s="147">
        <f t="shared" si="442"/>
        <v>7.9160789844851906E-2</v>
      </c>
      <c r="AX434" s="147">
        <f t="shared" si="406"/>
        <v>0.58463541666666663</v>
      </c>
      <c r="AY434" s="146">
        <f t="shared" si="407"/>
        <v>81912.383073496661</v>
      </c>
      <c r="AZ434" s="604"/>
      <c r="BA434" s="254" t="s">
        <v>142</v>
      </c>
      <c r="BB434" s="137">
        <v>290</v>
      </c>
      <c r="BC434" s="146">
        <v>160</v>
      </c>
      <c r="BD434" s="146">
        <v>11590990</v>
      </c>
      <c r="BE434" s="147">
        <f t="shared" si="443"/>
        <v>8.0080080080080079E-2</v>
      </c>
      <c r="BF434" s="147">
        <f t="shared" si="408"/>
        <v>0.55172413793103448</v>
      </c>
      <c r="BG434" s="173">
        <f t="shared" si="409"/>
        <v>72443.6875</v>
      </c>
      <c r="BH434" s="604"/>
      <c r="BI434" s="254" t="s">
        <v>142</v>
      </c>
      <c r="BJ434" s="137">
        <f t="shared" si="410"/>
        <v>4924</v>
      </c>
      <c r="BK434" s="146">
        <f t="shared" si="394"/>
        <v>2963</v>
      </c>
      <c r="BL434" s="146">
        <f t="shared" si="395"/>
        <v>217431580</v>
      </c>
      <c r="BM434" s="147">
        <f t="shared" si="444"/>
        <v>4.902058103368407E-2</v>
      </c>
      <c r="BN434" s="147">
        <f t="shared" si="411"/>
        <v>0.60174654752233958</v>
      </c>
      <c r="BO434" s="146">
        <f t="shared" si="412"/>
        <v>73382.240971987849</v>
      </c>
      <c r="BP434" s="204"/>
    </row>
    <row r="435" spans="2:68" s="82" customFormat="1">
      <c r="B435" s="614"/>
      <c r="C435" s="647"/>
      <c r="D435" s="604"/>
      <c r="E435" s="251" t="s">
        <v>135</v>
      </c>
      <c r="F435" s="137">
        <v>2</v>
      </c>
      <c r="G435" s="146">
        <v>0</v>
      </c>
      <c r="H435" s="146">
        <v>0</v>
      </c>
      <c r="I435" s="147">
        <f t="shared" si="437"/>
        <v>0</v>
      </c>
      <c r="J435" s="147">
        <f t="shared" si="396"/>
        <v>0</v>
      </c>
      <c r="K435" s="173" t="str">
        <f t="shared" si="397"/>
        <v>-</v>
      </c>
      <c r="L435" s="604"/>
      <c r="M435" s="255" t="s">
        <v>135</v>
      </c>
      <c r="N435" s="137">
        <v>18</v>
      </c>
      <c r="O435" s="146">
        <v>12</v>
      </c>
      <c r="P435" s="146">
        <v>1155190</v>
      </c>
      <c r="Q435" s="147">
        <f t="shared" si="438"/>
        <v>7.1428571428571425E-2</v>
      </c>
      <c r="R435" s="147">
        <f t="shared" si="398"/>
        <v>0.66666666666666663</v>
      </c>
      <c r="S435" s="141">
        <f t="shared" si="399"/>
        <v>96265.833333333328</v>
      </c>
      <c r="T435" s="604"/>
      <c r="U435" s="255" t="s">
        <v>135</v>
      </c>
      <c r="V435" s="137">
        <v>1953</v>
      </c>
      <c r="W435" s="146">
        <v>1055</v>
      </c>
      <c r="X435" s="146">
        <v>65173260</v>
      </c>
      <c r="Y435" s="147">
        <f t="shared" si="439"/>
        <v>4.8541455783564919E-2</v>
      </c>
      <c r="Z435" s="147">
        <f t="shared" si="400"/>
        <v>0.54019457245263702</v>
      </c>
      <c r="AA435" s="146">
        <f t="shared" si="401"/>
        <v>61775.601895734595</v>
      </c>
      <c r="AB435" s="604"/>
      <c r="AC435" s="255" t="s">
        <v>135</v>
      </c>
      <c r="AD435" s="137">
        <v>1216</v>
      </c>
      <c r="AE435" s="146">
        <v>683</v>
      </c>
      <c r="AF435" s="146">
        <v>51054050</v>
      </c>
      <c r="AG435" s="147">
        <f t="shared" si="440"/>
        <v>3.593602020414606E-2</v>
      </c>
      <c r="AH435" s="147">
        <f t="shared" si="402"/>
        <v>0.56167763157894735</v>
      </c>
      <c r="AI435" s="141">
        <f t="shared" si="403"/>
        <v>74749.707174231327</v>
      </c>
      <c r="AJ435" s="604"/>
      <c r="AK435" s="255" t="s">
        <v>135</v>
      </c>
      <c r="AL435" s="137">
        <v>606</v>
      </c>
      <c r="AM435" s="146">
        <v>305</v>
      </c>
      <c r="AN435" s="146">
        <v>24877270</v>
      </c>
      <c r="AO435" s="147">
        <f t="shared" si="441"/>
        <v>2.5779731214605698E-2</v>
      </c>
      <c r="AP435" s="147">
        <f t="shared" si="404"/>
        <v>0.50330033003300334</v>
      </c>
      <c r="AQ435" s="141">
        <f t="shared" si="405"/>
        <v>81564.819672131154</v>
      </c>
      <c r="AR435" s="604"/>
      <c r="AS435" s="255" t="s">
        <v>135</v>
      </c>
      <c r="AT435" s="137">
        <v>303</v>
      </c>
      <c r="AU435" s="146">
        <v>148</v>
      </c>
      <c r="AV435" s="146">
        <v>15048120</v>
      </c>
      <c r="AW435" s="147">
        <f t="shared" si="442"/>
        <v>2.609308885754584E-2</v>
      </c>
      <c r="AX435" s="147">
        <f t="shared" si="406"/>
        <v>0.48844884488448848</v>
      </c>
      <c r="AY435" s="146">
        <f t="shared" si="407"/>
        <v>101676.48648648648</v>
      </c>
      <c r="AZ435" s="604"/>
      <c r="BA435" s="255" t="s">
        <v>135</v>
      </c>
      <c r="BB435" s="137">
        <v>143</v>
      </c>
      <c r="BC435" s="146">
        <v>67</v>
      </c>
      <c r="BD435" s="146">
        <v>7467330</v>
      </c>
      <c r="BE435" s="147">
        <f t="shared" si="443"/>
        <v>3.3533533533533534E-2</v>
      </c>
      <c r="BF435" s="147">
        <f t="shared" si="408"/>
        <v>0.46853146853146854</v>
      </c>
      <c r="BG435" s="173">
        <f t="shared" si="409"/>
        <v>111452.68656716419</v>
      </c>
      <c r="BH435" s="604"/>
      <c r="BI435" s="255" t="s">
        <v>135</v>
      </c>
      <c r="BJ435" s="137">
        <f t="shared" si="410"/>
        <v>4241</v>
      </c>
      <c r="BK435" s="146">
        <f t="shared" si="394"/>
        <v>2270</v>
      </c>
      <c r="BL435" s="146">
        <f t="shared" si="395"/>
        <v>164775220</v>
      </c>
      <c r="BM435" s="147">
        <f t="shared" si="444"/>
        <v>3.7555423201641187E-2</v>
      </c>
      <c r="BN435" s="147">
        <f t="shared" si="411"/>
        <v>0.53525112001886344</v>
      </c>
      <c r="BO435" s="146">
        <f t="shared" si="412"/>
        <v>72588.202643171811</v>
      </c>
      <c r="BP435" s="204"/>
    </row>
    <row r="436" spans="2:68" s="82" customFormat="1">
      <c r="B436" s="614">
        <v>40</v>
      </c>
      <c r="C436" s="646" t="s">
        <v>47</v>
      </c>
      <c r="D436" s="612">
        <f>BS47</f>
        <v>59</v>
      </c>
      <c r="E436" s="252" t="s">
        <v>115</v>
      </c>
      <c r="F436" s="136">
        <v>28</v>
      </c>
      <c r="G436" s="144">
        <v>15</v>
      </c>
      <c r="H436" s="144">
        <v>993090</v>
      </c>
      <c r="I436" s="145">
        <f>IFERROR(G436/$D$436,"-")</f>
        <v>0.25423728813559321</v>
      </c>
      <c r="J436" s="145">
        <f t="shared" si="396"/>
        <v>0.5357142857142857</v>
      </c>
      <c r="K436" s="172">
        <f t="shared" si="397"/>
        <v>66206</v>
      </c>
      <c r="L436" s="612">
        <f>BT47</f>
        <v>152</v>
      </c>
      <c r="M436" s="252" t="s">
        <v>115</v>
      </c>
      <c r="N436" s="136">
        <v>76</v>
      </c>
      <c r="O436" s="144">
        <v>37</v>
      </c>
      <c r="P436" s="144">
        <v>2635300</v>
      </c>
      <c r="Q436" s="145">
        <f>IFERROR(O436/$L$436,"-")</f>
        <v>0.24342105263157895</v>
      </c>
      <c r="R436" s="145">
        <f t="shared" si="398"/>
        <v>0.48684210526315791</v>
      </c>
      <c r="S436" s="140">
        <f t="shared" si="399"/>
        <v>71224.32432432432</v>
      </c>
      <c r="T436" s="612">
        <f>BU47</f>
        <v>4509</v>
      </c>
      <c r="U436" s="252" t="s">
        <v>115</v>
      </c>
      <c r="V436" s="136">
        <v>2322</v>
      </c>
      <c r="W436" s="144">
        <v>1278</v>
      </c>
      <c r="X436" s="144">
        <v>89504310</v>
      </c>
      <c r="Y436" s="145">
        <f>IFERROR(W436/$T$436,"-")</f>
        <v>0.28343313373253493</v>
      </c>
      <c r="Z436" s="145">
        <f t="shared" si="400"/>
        <v>0.55038759689922478</v>
      </c>
      <c r="AA436" s="144">
        <f t="shared" si="401"/>
        <v>70034.671361502347</v>
      </c>
      <c r="AB436" s="612">
        <f>BV47</f>
        <v>3998</v>
      </c>
      <c r="AC436" s="252" t="s">
        <v>115</v>
      </c>
      <c r="AD436" s="136">
        <v>2198</v>
      </c>
      <c r="AE436" s="144">
        <v>1253</v>
      </c>
      <c r="AF436" s="144">
        <v>89519210</v>
      </c>
      <c r="AG436" s="145">
        <f>IFERROR(AE436/$AB$436,"-")</f>
        <v>0.31340670335167586</v>
      </c>
      <c r="AH436" s="145">
        <f t="shared" si="402"/>
        <v>0.57006369426751591</v>
      </c>
      <c r="AI436" s="140">
        <f t="shared" si="403"/>
        <v>71443.902633679172</v>
      </c>
      <c r="AJ436" s="612">
        <f>BW47</f>
        <v>2731</v>
      </c>
      <c r="AK436" s="252" t="s">
        <v>115</v>
      </c>
      <c r="AL436" s="136">
        <v>1345</v>
      </c>
      <c r="AM436" s="144">
        <v>678</v>
      </c>
      <c r="AN436" s="144">
        <v>58572010</v>
      </c>
      <c r="AO436" s="145">
        <f>IFERROR(AM436/$AJ$436,"-")</f>
        <v>0.24826071036250458</v>
      </c>
      <c r="AP436" s="145">
        <f t="shared" si="404"/>
        <v>0.50408921933085504</v>
      </c>
      <c r="AQ436" s="140">
        <f t="shared" si="405"/>
        <v>86389.395280235985</v>
      </c>
      <c r="AR436" s="612">
        <f>BX47</f>
        <v>1279</v>
      </c>
      <c r="AS436" s="252" t="s">
        <v>115</v>
      </c>
      <c r="AT436" s="136">
        <v>587</v>
      </c>
      <c r="AU436" s="144">
        <v>246</v>
      </c>
      <c r="AV436" s="144">
        <v>19688610</v>
      </c>
      <c r="AW436" s="145">
        <f>IFERROR(AU436/$AR$436,"-")</f>
        <v>0.1923377638780297</v>
      </c>
      <c r="AX436" s="145">
        <f t="shared" si="406"/>
        <v>0.4190800681431005</v>
      </c>
      <c r="AY436" s="144">
        <f t="shared" si="407"/>
        <v>80035</v>
      </c>
      <c r="AZ436" s="612">
        <f>BY47</f>
        <v>433</v>
      </c>
      <c r="BA436" s="252" t="s">
        <v>115</v>
      </c>
      <c r="BB436" s="136">
        <v>154</v>
      </c>
      <c r="BC436" s="144">
        <v>55</v>
      </c>
      <c r="BD436" s="144">
        <v>5400100</v>
      </c>
      <c r="BE436" s="145">
        <f>IFERROR(BC436/$AZ$436,"-")</f>
        <v>0.12702078521939955</v>
      </c>
      <c r="BF436" s="145">
        <f t="shared" si="408"/>
        <v>0.35714285714285715</v>
      </c>
      <c r="BG436" s="172">
        <f t="shared" si="409"/>
        <v>98183.636363636368</v>
      </c>
      <c r="BH436" s="612">
        <f>BZ47</f>
        <v>13161</v>
      </c>
      <c r="BI436" s="252" t="s">
        <v>115</v>
      </c>
      <c r="BJ436" s="136">
        <f t="shared" si="410"/>
        <v>6710</v>
      </c>
      <c r="BK436" s="144">
        <f t="shared" si="394"/>
        <v>3562</v>
      </c>
      <c r="BL436" s="144">
        <f t="shared" si="395"/>
        <v>266312630</v>
      </c>
      <c r="BM436" s="145">
        <f>IFERROR(BK436/$BH$436,"-")</f>
        <v>0.27064812704201807</v>
      </c>
      <c r="BN436" s="145">
        <f t="shared" si="411"/>
        <v>0.53084947839046204</v>
      </c>
      <c r="BO436" s="144">
        <f t="shared" si="412"/>
        <v>74764.915777653005</v>
      </c>
      <c r="BP436" s="204"/>
    </row>
    <row r="437" spans="2:68" s="82" customFormat="1">
      <c r="B437" s="614"/>
      <c r="C437" s="647"/>
      <c r="D437" s="604"/>
      <c r="E437" s="253" t="s">
        <v>154</v>
      </c>
      <c r="F437" s="137">
        <v>26</v>
      </c>
      <c r="G437" s="146">
        <v>17</v>
      </c>
      <c r="H437" s="146">
        <v>1290790</v>
      </c>
      <c r="I437" s="147">
        <f t="shared" ref="I437:I446" si="445">IFERROR(G437/$D$436,"-")</f>
        <v>0.28813559322033899</v>
      </c>
      <c r="J437" s="147">
        <f t="shared" si="396"/>
        <v>0.65384615384615385</v>
      </c>
      <c r="K437" s="173">
        <f t="shared" si="397"/>
        <v>75928.823529411762</v>
      </c>
      <c r="L437" s="604"/>
      <c r="M437" s="253" t="s">
        <v>154</v>
      </c>
      <c r="N437" s="137">
        <v>63</v>
      </c>
      <c r="O437" s="146">
        <v>33</v>
      </c>
      <c r="P437" s="146">
        <v>1927950</v>
      </c>
      <c r="Q437" s="147">
        <f t="shared" ref="Q437:Q446" si="446">IFERROR(O437/$L$436,"-")</f>
        <v>0.21710526315789475</v>
      </c>
      <c r="R437" s="147">
        <f t="shared" si="398"/>
        <v>0.52380952380952384</v>
      </c>
      <c r="S437" s="141">
        <f t="shared" si="399"/>
        <v>58422.727272727272</v>
      </c>
      <c r="T437" s="604"/>
      <c r="U437" s="253" t="s">
        <v>154</v>
      </c>
      <c r="V437" s="137">
        <v>2037</v>
      </c>
      <c r="W437" s="146">
        <v>1140</v>
      </c>
      <c r="X437" s="146">
        <v>79715470</v>
      </c>
      <c r="Y437" s="147">
        <f t="shared" ref="Y437:Y446" si="447">IFERROR(W437/$T$436,"-")</f>
        <v>0.2528276779773786</v>
      </c>
      <c r="Z437" s="147">
        <f t="shared" si="400"/>
        <v>0.55964653902798234</v>
      </c>
      <c r="AA437" s="146">
        <f t="shared" si="401"/>
        <v>69925.850877192977</v>
      </c>
      <c r="AB437" s="604"/>
      <c r="AC437" s="253" t="s">
        <v>154</v>
      </c>
      <c r="AD437" s="137">
        <v>1772</v>
      </c>
      <c r="AE437" s="146">
        <v>1050</v>
      </c>
      <c r="AF437" s="146">
        <v>75855630</v>
      </c>
      <c r="AG437" s="147">
        <f t="shared" ref="AG437:AG446" si="448">IFERROR(AE437/$AB$436,"-")</f>
        <v>0.26263131565782893</v>
      </c>
      <c r="AH437" s="147">
        <f t="shared" si="402"/>
        <v>0.59255079006772005</v>
      </c>
      <c r="AI437" s="141">
        <f t="shared" si="403"/>
        <v>72243.457142857136</v>
      </c>
      <c r="AJ437" s="604"/>
      <c r="AK437" s="253" t="s">
        <v>154</v>
      </c>
      <c r="AL437" s="137">
        <v>1092</v>
      </c>
      <c r="AM437" s="146">
        <v>536</v>
      </c>
      <c r="AN437" s="146">
        <v>42715240</v>
      </c>
      <c r="AO437" s="147">
        <f t="shared" ref="AO437:AO446" si="449">IFERROR(AM437/$AJ$436,"-")</f>
        <v>0.19626510435737826</v>
      </c>
      <c r="AP437" s="147">
        <f t="shared" si="404"/>
        <v>0.49084249084249082</v>
      </c>
      <c r="AQ437" s="141">
        <f t="shared" si="405"/>
        <v>79692.611940298506</v>
      </c>
      <c r="AR437" s="604"/>
      <c r="AS437" s="253" t="s">
        <v>154</v>
      </c>
      <c r="AT437" s="137">
        <v>435</v>
      </c>
      <c r="AU437" s="146">
        <v>174</v>
      </c>
      <c r="AV437" s="146">
        <v>12984700</v>
      </c>
      <c r="AW437" s="147">
        <f t="shared" ref="AW437:AW446" si="450">IFERROR(AU437/$AR$436,"-")</f>
        <v>0.13604378420641125</v>
      </c>
      <c r="AX437" s="147">
        <f t="shared" si="406"/>
        <v>0.4</v>
      </c>
      <c r="AY437" s="146">
        <f t="shared" si="407"/>
        <v>74624.712643678155</v>
      </c>
      <c r="AZ437" s="604"/>
      <c r="BA437" s="253" t="s">
        <v>154</v>
      </c>
      <c r="BB437" s="137">
        <v>108</v>
      </c>
      <c r="BC437" s="146">
        <v>35</v>
      </c>
      <c r="BD437" s="146">
        <v>4242600</v>
      </c>
      <c r="BE437" s="147">
        <f t="shared" ref="BE437:BE446" si="451">IFERROR(BC437/$AZ$436,"-")</f>
        <v>8.0831408775981523E-2</v>
      </c>
      <c r="BF437" s="147">
        <f t="shared" si="408"/>
        <v>0.32407407407407407</v>
      </c>
      <c r="BG437" s="173">
        <f t="shared" si="409"/>
        <v>121217.14285714286</v>
      </c>
      <c r="BH437" s="604"/>
      <c r="BI437" s="253" t="s">
        <v>154</v>
      </c>
      <c r="BJ437" s="137">
        <f t="shared" si="410"/>
        <v>5533</v>
      </c>
      <c r="BK437" s="146">
        <f t="shared" si="394"/>
        <v>2985</v>
      </c>
      <c r="BL437" s="146">
        <f t="shared" si="395"/>
        <v>218732380</v>
      </c>
      <c r="BM437" s="147">
        <f t="shared" ref="BM437:BM446" si="452">IFERROR(BK437/$BH$436,"-")</f>
        <v>0.22680647367221335</v>
      </c>
      <c r="BN437" s="147">
        <f t="shared" si="411"/>
        <v>0.53949033074281583</v>
      </c>
      <c r="BO437" s="146">
        <f t="shared" si="412"/>
        <v>73277.179229480738</v>
      </c>
      <c r="BP437" s="204"/>
    </row>
    <row r="438" spans="2:68" s="82" customFormat="1">
      <c r="B438" s="614"/>
      <c r="C438" s="647"/>
      <c r="D438" s="604"/>
      <c r="E438" s="254" t="s">
        <v>114</v>
      </c>
      <c r="F438" s="137">
        <v>37</v>
      </c>
      <c r="G438" s="146">
        <v>22</v>
      </c>
      <c r="H438" s="146">
        <v>1534360</v>
      </c>
      <c r="I438" s="147">
        <f t="shared" si="445"/>
        <v>0.3728813559322034</v>
      </c>
      <c r="J438" s="147">
        <f t="shared" si="396"/>
        <v>0.59459459459459463</v>
      </c>
      <c r="K438" s="173">
        <f t="shared" si="397"/>
        <v>69743.636363636368</v>
      </c>
      <c r="L438" s="604"/>
      <c r="M438" s="254" t="s">
        <v>114</v>
      </c>
      <c r="N438" s="137">
        <v>80</v>
      </c>
      <c r="O438" s="146">
        <v>38</v>
      </c>
      <c r="P438" s="146">
        <v>2378050</v>
      </c>
      <c r="Q438" s="147">
        <f t="shared" si="446"/>
        <v>0.25</v>
      </c>
      <c r="R438" s="147">
        <f t="shared" si="398"/>
        <v>0.47499999999999998</v>
      </c>
      <c r="S438" s="141">
        <f t="shared" si="399"/>
        <v>62580.26315789474</v>
      </c>
      <c r="T438" s="604"/>
      <c r="U438" s="254" t="s">
        <v>114</v>
      </c>
      <c r="V438" s="137">
        <v>2938</v>
      </c>
      <c r="W438" s="146">
        <v>1565</v>
      </c>
      <c r="X438" s="146">
        <v>113427730</v>
      </c>
      <c r="Y438" s="147">
        <f t="shared" si="447"/>
        <v>0.34708361055666442</v>
      </c>
      <c r="Z438" s="147">
        <f t="shared" si="400"/>
        <v>0.53267528931245745</v>
      </c>
      <c r="AA438" s="146">
        <f t="shared" si="401"/>
        <v>72477.782747603836</v>
      </c>
      <c r="AB438" s="604"/>
      <c r="AC438" s="254" t="s">
        <v>114</v>
      </c>
      <c r="AD438" s="137">
        <v>2778</v>
      </c>
      <c r="AE438" s="146">
        <v>1553</v>
      </c>
      <c r="AF438" s="146">
        <v>113910820</v>
      </c>
      <c r="AG438" s="147">
        <f t="shared" si="448"/>
        <v>0.3884442221110555</v>
      </c>
      <c r="AH438" s="147">
        <f t="shared" si="402"/>
        <v>0.55903527717782575</v>
      </c>
      <c r="AI438" s="141">
        <f t="shared" si="403"/>
        <v>73348.886027044427</v>
      </c>
      <c r="AJ438" s="604"/>
      <c r="AK438" s="254" t="s">
        <v>114</v>
      </c>
      <c r="AL438" s="137">
        <v>1896</v>
      </c>
      <c r="AM438" s="146">
        <v>936</v>
      </c>
      <c r="AN438" s="146">
        <v>78146430</v>
      </c>
      <c r="AO438" s="147">
        <f t="shared" si="449"/>
        <v>0.34273160014646648</v>
      </c>
      <c r="AP438" s="147">
        <f t="shared" si="404"/>
        <v>0.49367088607594939</v>
      </c>
      <c r="AQ438" s="141">
        <f t="shared" si="405"/>
        <v>83489.775641025641</v>
      </c>
      <c r="AR438" s="604"/>
      <c r="AS438" s="254" t="s">
        <v>114</v>
      </c>
      <c r="AT438" s="137">
        <v>884</v>
      </c>
      <c r="AU438" s="146">
        <v>350</v>
      </c>
      <c r="AV438" s="146">
        <v>28549330</v>
      </c>
      <c r="AW438" s="147">
        <f t="shared" si="450"/>
        <v>0.27365129007036748</v>
      </c>
      <c r="AX438" s="147">
        <f t="shared" si="406"/>
        <v>0.39592760180995473</v>
      </c>
      <c r="AY438" s="146">
        <f t="shared" si="407"/>
        <v>81569.514285714293</v>
      </c>
      <c r="AZ438" s="604"/>
      <c r="BA438" s="254" t="s">
        <v>114</v>
      </c>
      <c r="BB438" s="137">
        <v>260</v>
      </c>
      <c r="BC438" s="146">
        <v>95</v>
      </c>
      <c r="BD438" s="146">
        <v>9896620</v>
      </c>
      <c r="BE438" s="147">
        <f t="shared" si="451"/>
        <v>0.21939953810623555</v>
      </c>
      <c r="BF438" s="147">
        <f t="shared" si="408"/>
        <v>0.36538461538461536</v>
      </c>
      <c r="BG438" s="173">
        <f t="shared" si="409"/>
        <v>104174.94736842105</v>
      </c>
      <c r="BH438" s="604"/>
      <c r="BI438" s="254" t="s">
        <v>114</v>
      </c>
      <c r="BJ438" s="137">
        <f t="shared" si="410"/>
        <v>8873</v>
      </c>
      <c r="BK438" s="146">
        <f t="shared" si="394"/>
        <v>4559</v>
      </c>
      <c r="BL438" s="146">
        <f t="shared" si="395"/>
        <v>347843340</v>
      </c>
      <c r="BM438" s="147">
        <f t="shared" si="452"/>
        <v>0.34640224906921968</v>
      </c>
      <c r="BN438" s="147">
        <f t="shared" si="411"/>
        <v>0.51380592809647241</v>
      </c>
      <c r="BO438" s="146">
        <f t="shared" si="412"/>
        <v>76298.166264531697</v>
      </c>
      <c r="BP438" s="204"/>
    </row>
    <row r="439" spans="2:68" s="82" customFormat="1">
      <c r="B439" s="614"/>
      <c r="C439" s="647"/>
      <c r="D439" s="604"/>
      <c r="E439" s="254" t="s">
        <v>123</v>
      </c>
      <c r="F439" s="137">
        <v>13</v>
      </c>
      <c r="G439" s="146">
        <v>8</v>
      </c>
      <c r="H439" s="146">
        <v>551130</v>
      </c>
      <c r="I439" s="147">
        <f t="shared" si="445"/>
        <v>0.13559322033898305</v>
      </c>
      <c r="J439" s="147">
        <f t="shared" si="396"/>
        <v>0.61538461538461542</v>
      </c>
      <c r="K439" s="173">
        <f t="shared" si="397"/>
        <v>68891.25</v>
      </c>
      <c r="L439" s="604"/>
      <c r="M439" s="254" t="s">
        <v>123</v>
      </c>
      <c r="N439" s="137">
        <v>39</v>
      </c>
      <c r="O439" s="146">
        <v>15</v>
      </c>
      <c r="P439" s="146">
        <v>1091490</v>
      </c>
      <c r="Q439" s="147">
        <f t="shared" si="446"/>
        <v>9.8684210526315791E-2</v>
      </c>
      <c r="R439" s="147">
        <f t="shared" si="398"/>
        <v>0.38461538461538464</v>
      </c>
      <c r="S439" s="141">
        <f t="shared" si="399"/>
        <v>72766</v>
      </c>
      <c r="T439" s="604"/>
      <c r="U439" s="254" t="s">
        <v>123</v>
      </c>
      <c r="V439" s="137">
        <v>917</v>
      </c>
      <c r="W439" s="146">
        <v>521</v>
      </c>
      <c r="X439" s="146">
        <v>36223880</v>
      </c>
      <c r="Y439" s="147">
        <f t="shared" si="447"/>
        <v>0.11554668440895986</v>
      </c>
      <c r="Z439" s="147">
        <f t="shared" si="400"/>
        <v>0.56815703380588878</v>
      </c>
      <c r="AA439" s="146">
        <f t="shared" si="401"/>
        <v>69527.600767754324</v>
      </c>
      <c r="AB439" s="604"/>
      <c r="AC439" s="254" t="s">
        <v>123</v>
      </c>
      <c r="AD439" s="137">
        <v>1027</v>
      </c>
      <c r="AE439" s="146">
        <v>593</v>
      </c>
      <c r="AF439" s="146">
        <v>44946440</v>
      </c>
      <c r="AG439" s="147">
        <f t="shared" si="448"/>
        <v>0.14832416208104052</v>
      </c>
      <c r="AH439" s="147">
        <f t="shared" si="402"/>
        <v>0.57740993184031164</v>
      </c>
      <c r="AI439" s="141">
        <f t="shared" si="403"/>
        <v>75795.008431703201</v>
      </c>
      <c r="AJ439" s="604"/>
      <c r="AK439" s="254" t="s">
        <v>123</v>
      </c>
      <c r="AL439" s="137">
        <v>740</v>
      </c>
      <c r="AM439" s="146">
        <v>376</v>
      </c>
      <c r="AN439" s="146">
        <v>30921130</v>
      </c>
      <c r="AO439" s="147">
        <f t="shared" si="449"/>
        <v>0.13767850604174295</v>
      </c>
      <c r="AP439" s="147">
        <f t="shared" si="404"/>
        <v>0.50810810810810814</v>
      </c>
      <c r="AQ439" s="141">
        <f t="shared" si="405"/>
        <v>82237.047872340423</v>
      </c>
      <c r="AR439" s="604"/>
      <c r="AS439" s="254" t="s">
        <v>123</v>
      </c>
      <c r="AT439" s="137">
        <v>356</v>
      </c>
      <c r="AU439" s="146">
        <v>155</v>
      </c>
      <c r="AV439" s="146">
        <v>13571450</v>
      </c>
      <c r="AW439" s="147">
        <f t="shared" si="450"/>
        <v>0.12118842845973417</v>
      </c>
      <c r="AX439" s="147">
        <f t="shared" si="406"/>
        <v>0.4353932584269663</v>
      </c>
      <c r="AY439" s="146">
        <f t="shared" si="407"/>
        <v>87557.741935483864</v>
      </c>
      <c r="AZ439" s="604"/>
      <c r="BA439" s="254" t="s">
        <v>123</v>
      </c>
      <c r="BB439" s="137">
        <v>109</v>
      </c>
      <c r="BC439" s="146">
        <v>38</v>
      </c>
      <c r="BD439" s="146">
        <v>4223330</v>
      </c>
      <c r="BE439" s="147">
        <f t="shared" si="451"/>
        <v>8.7759815242494224E-2</v>
      </c>
      <c r="BF439" s="147">
        <f t="shared" si="408"/>
        <v>0.34862385321100919</v>
      </c>
      <c r="BG439" s="173">
        <f t="shared" si="409"/>
        <v>111140.26315789473</v>
      </c>
      <c r="BH439" s="604"/>
      <c r="BI439" s="254" t="s">
        <v>123</v>
      </c>
      <c r="BJ439" s="137">
        <f t="shared" si="410"/>
        <v>3201</v>
      </c>
      <c r="BK439" s="146">
        <f t="shared" si="394"/>
        <v>1706</v>
      </c>
      <c r="BL439" s="146">
        <f t="shared" si="395"/>
        <v>131528850</v>
      </c>
      <c r="BM439" s="147">
        <f t="shared" si="452"/>
        <v>0.12962540840361675</v>
      </c>
      <c r="BN439" s="147">
        <f t="shared" si="411"/>
        <v>0.53295845048422363</v>
      </c>
      <c r="BO439" s="146">
        <f t="shared" si="412"/>
        <v>77097.801875732708</v>
      </c>
      <c r="BP439" s="204"/>
    </row>
    <row r="440" spans="2:68" s="82" customFormat="1">
      <c r="B440" s="614"/>
      <c r="C440" s="647"/>
      <c r="D440" s="604"/>
      <c r="E440" s="254" t="s">
        <v>137</v>
      </c>
      <c r="F440" s="137">
        <v>14</v>
      </c>
      <c r="G440" s="146">
        <v>10</v>
      </c>
      <c r="H440" s="146">
        <v>596050</v>
      </c>
      <c r="I440" s="147">
        <f t="shared" si="445"/>
        <v>0.16949152542372881</v>
      </c>
      <c r="J440" s="147">
        <f t="shared" si="396"/>
        <v>0.7142857142857143</v>
      </c>
      <c r="K440" s="173">
        <f t="shared" si="397"/>
        <v>59605</v>
      </c>
      <c r="L440" s="604"/>
      <c r="M440" s="254" t="s">
        <v>137</v>
      </c>
      <c r="N440" s="137">
        <v>42</v>
      </c>
      <c r="O440" s="146">
        <v>15</v>
      </c>
      <c r="P440" s="146">
        <v>834340</v>
      </c>
      <c r="Q440" s="147">
        <f t="shared" si="446"/>
        <v>9.8684210526315791E-2</v>
      </c>
      <c r="R440" s="147">
        <f t="shared" si="398"/>
        <v>0.35714285714285715</v>
      </c>
      <c r="S440" s="141">
        <f t="shared" si="399"/>
        <v>55622.666666666664</v>
      </c>
      <c r="T440" s="604"/>
      <c r="U440" s="254" t="s">
        <v>137</v>
      </c>
      <c r="V440" s="137">
        <v>920</v>
      </c>
      <c r="W440" s="146">
        <v>523</v>
      </c>
      <c r="X440" s="146">
        <v>38424700</v>
      </c>
      <c r="Y440" s="147">
        <f t="shared" si="447"/>
        <v>0.11599024173874473</v>
      </c>
      <c r="Z440" s="147">
        <f t="shared" si="400"/>
        <v>0.56847826086956521</v>
      </c>
      <c r="AA440" s="146">
        <f t="shared" si="401"/>
        <v>73469.789674952204</v>
      </c>
      <c r="AB440" s="604"/>
      <c r="AC440" s="254" t="s">
        <v>137</v>
      </c>
      <c r="AD440" s="137">
        <v>1051</v>
      </c>
      <c r="AE440" s="146">
        <v>578</v>
      </c>
      <c r="AF440" s="146">
        <v>42655310</v>
      </c>
      <c r="AG440" s="147">
        <f t="shared" si="448"/>
        <v>0.14457228614307155</v>
      </c>
      <c r="AH440" s="147">
        <f t="shared" si="402"/>
        <v>0.54995242626070406</v>
      </c>
      <c r="AI440" s="141">
        <f t="shared" si="403"/>
        <v>73798.114186851206</v>
      </c>
      <c r="AJ440" s="604"/>
      <c r="AK440" s="254" t="s">
        <v>137</v>
      </c>
      <c r="AL440" s="137">
        <v>806</v>
      </c>
      <c r="AM440" s="146">
        <v>392</v>
      </c>
      <c r="AN440" s="146">
        <v>34442490</v>
      </c>
      <c r="AO440" s="147">
        <f t="shared" si="449"/>
        <v>0.14353716587330648</v>
      </c>
      <c r="AP440" s="147">
        <f t="shared" si="404"/>
        <v>0.48635235732009924</v>
      </c>
      <c r="AQ440" s="141">
        <f t="shared" si="405"/>
        <v>87863.494897959186</v>
      </c>
      <c r="AR440" s="604"/>
      <c r="AS440" s="254" t="s">
        <v>137</v>
      </c>
      <c r="AT440" s="137">
        <v>382</v>
      </c>
      <c r="AU440" s="146">
        <v>166</v>
      </c>
      <c r="AV440" s="146">
        <v>13774190</v>
      </c>
      <c r="AW440" s="147">
        <f t="shared" si="450"/>
        <v>0.12978889757623144</v>
      </c>
      <c r="AX440" s="147">
        <f t="shared" si="406"/>
        <v>0.43455497382198954</v>
      </c>
      <c r="AY440" s="146">
        <f t="shared" si="407"/>
        <v>82977.048192771079</v>
      </c>
      <c r="AZ440" s="604"/>
      <c r="BA440" s="254" t="s">
        <v>137</v>
      </c>
      <c r="BB440" s="137">
        <v>104</v>
      </c>
      <c r="BC440" s="146">
        <v>40</v>
      </c>
      <c r="BD440" s="146">
        <v>3517240</v>
      </c>
      <c r="BE440" s="147">
        <f t="shared" si="451"/>
        <v>9.237875288683603E-2</v>
      </c>
      <c r="BF440" s="147">
        <f t="shared" si="408"/>
        <v>0.38461538461538464</v>
      </c>
      <c r="BG440" s="173">
        <f t="shared" si="409"/>
        <v>87931</v>
      </c>
      <c r="BH440" s="604"/>
      <c r="BI440" s="254" t="s">
        <v>137</v>
      </c>
      <c r="BJ440" s="137">
        <f t="shared" si="410"/>
        <v>3319</v>
      </c>
      <c r="BK440" s="146">
        <f t="shared" si="394"/>
        <v>1724</v>
      </c>
      <c r="BL440" s="146">
        <f t="shared" si="395"/>
        <v>134244320</v>
      </c>
      <c r="BM440" s="147">
        <f t="shared" si="452"/>
        <v>0.13099308563179091</v>
      </c>
      <c r="BN440" s="147">
        <f t="shared" si="411"/>
        <v>0.51943356432660437</v>
      </c>
      <c r="BO440" s="146">
        <f t="shared" si="412"/>
        <v>77867.93503480278</v>
      </c>
      <c r="BP440" s="204"/>
    </row>
    <row r="441" spans="2:68" s="82" customFormat="1">
      <c r="B441" s="614"/>
      <c r="C441" s="647"/>
      <c r="D441" s="604"/>
      <c r="E441" s="254" t="s">
        <v>138</v>
      </c>
      <c r="F441" s="137">
        <v>9</v>
      </c>
      <c r="G441" s="146">
        <v>7</v>
      </c>
      <c r="H441" s="146">
        <v>383550</v>
      </c>
      <c r="I441" s="147">
        <f t="shared" si="445"/>
        <v>0.11864406779661017</v>
      </c>
      <c r="J441" s="147">
        <f t="shared" si="396"/>
        <v>0.77777777777777779</v>
      </c>
      <c r="K441" s="173">
        <f t="shared" si="397"/>
        <v>54792.857142857145</v>
      </c>
      <c r="L441" s="604"/>
      <c r="M441" s="254" t="s">
        <v>138</v>
      </c>
      <c r="N441" s="137">
        <v>25</v>
      </c>
      <c r="O441" s="146">
        <v>10</v>
      </c>
      <c r="P441" s="146">
        <v>460700</v>
      </c>
      <c r="Q441" s="147">
        <f t="shared" si="446"/>
        <v>6.5789473684210523E-2</v>
      </c>
      <c r="R441" s="147">
        <f t="shared" si="398"/>
        <v>0.4</v>
      </c>
      <c r="S441" s="141">
        <f t="shared" si="399"/>
        <v>46070</v>
      </c>
      <c r="T441" s="604"/>
      <c r="U441" s="254" t="s">
        <v>138</v>
      </c>
      <c r="V441" s="137">
        <v>519</v>
      </c>
      <c r="W441" s="146">
        <v>313</v>
      </c>
      <c r="X441" s="146">
        <v>26253160</v>
      </c>
      <c r="Y441" s="147">
        <f t="shared" si="447"/>
        <v>6.9416722111332888E-2</v>
      </c>
      <c r="Z441" s="147">
        <f t="shared" si="400"/>
        <v>0.60308285163776498</v>
      </c>
      <c r="AA441" s="146">
        <f t="shared" si="401"/>
        <v>83875.910543130987</v>
      </c>
      <c r="AB441" s="604"/>
      <c r="AC441" s="254" t="s">
        <v>138</v>
      </c>
      <c r="AD441" s="137">
        <v>547</v>
      </c>
      <c r="AE441" s="146">
        <v>319</v>
      </c>
      <c r="AF441" s="146">
        <v>24117260</v>
      </c>
      <c r="AG441" s="147">
        <f t="shared" si="448"/>
        <v>7.9789894947473738E-2</v>
      </c>
      <c r="AH441" s="147">
        <f t="shared" si="402"/>
        <v>0.58318098720292499</v>
      </c>
      <c r="AI441" s="141">
        <f t="shared" si="403"/>
        <v>75602.695924764892</v>
      </c>
      <c r="AJ441" s="604"/>
      <c r="AK441" s="254" t="s">
        <v>138</v>
      </c>
      <c r="AL441" s="137">
        <v>292</v>
      </c>
      <c r="AM441" s="146">
        <v>169</v>
      </c>
      <c r="AN441" s="146">
        <v>14158360</v>
      </c>
      <c r="AO441" s="147">
        <f t="shared" si="449"/>
        <v>6.1882094470889784E-2</v>
      </c>
      <c r="AP441" s="147">
        <f t="shared" si="404"/>
        <v>0.57876712328767121</v>
      </c>
      <c r="AQ441" s="141">
        <f t="shared" si="405"/>
        <v>83777.278106508878</v>
      </c>
      <c r="AR441" s="604"/>
      <c r="AS441" s="254" t="s">
        <v>138</v>
      </c>
      <c r="AT441" s="137">
        <v>128</v>
      </c>
      <c r="AU441" s="146">
        <v>68</v>
      </c>
      <c r="AV441" s="146">
        <v>4954270</v>
      </c>
      <c r="AW441" s="147">
        <f t="shared" si="450"/>
        <v>5.3166536356528536E-2</v>
      </c>
      <c r="AX441" s="147">
        <f t="shared" si="406"/>
        <v>0.53125</v>
      </c>
      <c r="AY441" s="146">
        <f t="shared" si="407"/>
        <v>72856.911764705888</v>
      </c>
      <c r="AZ441" s="604"/>
      <c r="BA441" s="254" t="s">
        <v>138</v>
      </c>
      <c r="BB441" s="137">
        <v>22</v>
      </c>
      <c r="BC441" s="146">
        <v>10</v>
      </c>
      <c r="BD441" s="146">
        <v>844810</v>
      </c>
      <c r="BE441" s="147">
        <f t="shared" si="451"/>
        <v>2.3094688221709007E-2</v>
      </c>
      <c r="BF441" s="147">
        <f t="shared" si="408"/>
        <v>0.45454545454545453</v>
      </c>
      <c r="BG441" s="173">
        <f t="shared" si="409"/>
        <v>84481</v>
      </c>
      <c r="BH441" s="604"/>
      <c r="BI441" s="254" t="s">
        <v>138</v>
      </c>
      <c r="BJ441" s="137">
        <f t="shared" si="410"/>
        <v>1542</v>
      </c>
      <c r="BK441" s="146">
        <f t="shared" si="394"/>
        <v>896</v>
      </c>
      <c r="BL441" s="146">
        <f t="shared" si="395"/>
        <v>71172110</v>
      </c>
      <c r="BM441" s="147">
        <f t="shared" si="452"/>
        <v>6.8079933135779952E-2</v>
      </c>
      <c r="BN441" s="147">
        <f t="shared" si="411"/>
        <v>0.58106355382619979</v>
      </c>
      <c r="BO441" s="146">
        <f t="shared" si="412"/>
        <v>79433.158482142855</v>
      </c>
      <c r="BP441" s="204"/>
    </row>
    <row r="442" spans="2:68" s="82" customFormat="1">
      <c r="B442" s="614"/>
      <c r="C442" s="647"/>
      <c r="D442" s="604"/>
      <c r="E442" s="254" t="s">
        <v>139</v>
      </c>
      <c r="F442" s="137">
        <v>6</v>
      </c>
      <c r="G442" s="146">
        <v>5</v>
      </c>
      <c r="H442" s="146">
        <v>207620</v>
      </c>
      <c r="I442" s="147">
        <f t="shared" si="445"/>
        <v>8.4745762711864403E-2</v>
      </c>
      <c r="J442" s="147">
        <f t="shared" si="396"/>
        <v>0.83333333333333337</v>
      </c>
      <c r="K442" s="173">
        <f t="shared" si="397"/>
        <v>41524</v>
      </c>
      <c r="L442" s="604"/>
      <c r="M442" s="254" t="s">
        <v>139</v>
      </c>
      <c r="N442" s="137">
        <v>17</v>
      </c>
      <c r="O442" s="146">
        <v>5</v>
      </c>
      <c r="P442" s="146">
        <v>237270</v>
      </c>
      <c r="Q442" s="147">
        <f t="shared" si="446"/>
        <v>3.2894736842105261E-2</v>
      </c>
      <c r="R442" s="147">
        <f t="shared" si="398"/>
        <v>0.29411764705882354</v>
      </c>
      <c r="S442" s="141">
        <f t="shared" si="399"/>
        <v>47454</v>
      </c>
      <c r="T442" s="604"/>
      <c r="U442" s="254" t="s">
        <v>139</v>
      </c>
      <c r="V442" s="137">
        <v>348</v>
      </c>
      <c r="W442" s="146">
        <v>192</v>
      </c>
      <c r="X442" s="146">
        <v>13573450</v>
      </c>
      <c r="Y442" s="147">
        <f t="shared" si="447"/>
        <v>4.2581503659347972E-2</v>
      </c>
      <c r="Z442" s="147">
        <f t="shared" si="400"/>
        <v>0.55172413793103448</v>
      </c>
      <c r="AA442" s="146">
        <f t="shared" si="401"/>
        <v>70695.052083333328</v>
      </c>
      <c r="AB442" s="604"/>
      <c r="AC442" s="254" t="s">
        <v>139</v>
      </c>
      <c r="AD442" s="137">
        <v>454</v>
      </c>
      <c r="AE442" s="146">
        <v>238</v>
      </c>
      <c r="AF442" s="146">
        <v>17897250</v>
      </c>
      <c r="AG442" s="147">
        <f t="shared" si="448"/>
        <v>5.9529764882441223E-2</v>
      </c>
      <c r="AH442" s="147">
        <f t="shared" si="402"/>
        <v>0.52422907488986781</v>
      </c>
      <c r="AI442" s="141">
        <f t="shared" si="403"/>
        <v>75198.529411764699</v>
      </c>
      <c r="AJ442" s="604"/>
      <c r="AK442" s="254" t="s">
        <v>139</v>
      </c>
      <c r="AL442" s="137">
        <v>385</v>
      </c>
      <c r="AM442" s="146">
        <v>177</v>
      </c>
      <c r="AN442" s="146">
        <v>14496820</v>
      </c>
      <c r="AO442" s="147">
        <f t="shared" si="449"/>
        <v>6.4811424386671548E-2</v>
      </c>
      <c r="AP442" s="147">
        <f t="shared" si="404"/>
        <v>0.45974025974025973</v>
      </c>
      <c r="AQ442" s="141">
        <f t="shared" si="405"/>
        <v>81902.937853107345</v>
      </c>
      <c r="AR442" s="604"/>
      <c r="AS442" s="254" t="s">
        <v>139</v>
      </c>
      <c r="AT442" s="137">
        <v>219</v>
      </c>
      <c r="AU442" s="146">
        <v>87</v>
      </c>
      <c r="AV442" s="146">
        <v>6242290</v>
      </c>
      <c r="AW442" s="147">
        <f t="shared" si="450"/>
        <v>6.8021892103205625E-2</v>
      </c>
      <c r="AX442" s="147">
        <f t="shared" si="406"/>
        <v>0.39726027397260272</v>
      </c>
      <c r="AY442" s="146">
        <f t="shared" si="407"/>
        <v>71750.459770114947</v>
      </c>
      <c r="AZ442" s="604"/>
      <c r="BA442" s="254" t="s">
        <v>139</v>
      </c>
      <c r="BB442" s="137">
        <v>84</v>
      </c>
      <c r="BC442" s="146">
        <v>33</v>
      </c>
      <c r="BD442" s="146">
        <v>3962040</v>
      </c>
      <c r="BE442" s="147">
        <f t="shared" si="451"/>
        <v>7.6212471131639717E-2</v>
      </c>
      <c r="BF442" s="147">
        <f t="shared" si="408"/>
        <v>0.39285714285714285</v>
      </c>
      <c r="BG442" s="173">
        <f t="shared" si="409"/>
        <v>120061.81818181818</v>
      </c>
      <c r="BH442" s="604"/>
      <c r="BI442" s="254" t="s">
        <v>139</v>
      </c>
      <c r="BJ442" s="137">
        <f t="shared" si="410"/>
        <v>1513</v>
      </c>
      <c r="BK442" s="146">
        <f t="shared" si="394"/>
        <v>737</v>
      </c>
      <c r="BL442" s="146">
        <f t="shared" si="395"/>
        <v>56616740</v>
      </c>
      <c r="BM442" s="147">
        <f t="shared" si="452"/>
        <v>5.5998784286908292E-2</v>
      </c>
      <c r="BN442" s="147">
        <f t="shared" si="411"/>
        <v>0.48711169861202908</v>
      </c>
      <c r="BO442" s="146">
        <f t="shared" si="412"/>
        <v>76820.542740841251</v>
      </c>
      <c r="BP442" s="204"/>
    </row>
    <row r="443" spans="2:68" s="82" customFormat="1">
      <c r="B443" s="614"/>
      <c r="C443" s="647"/>
      <c r="D443" s="604"/>
      <c r="E443" s="254" t="s">
        <v>140</v>
      </c>
      <c r="F443" s="137">
        <v>7</v>
      </c>
      <c r="G443" s="146">
        <v>5</v>
      </c>
      <c r="H443" s="146">
        <v>474010</v>
      </c>
      <c r="I443" s="147">
        <f t="shared" si="445"/>
        <v>8.4745762711864403E-2</v>
      </c>
      <c r="J443" s="147">
        <f t="shared" si="396"/>
        <v>0.7142857142857143</v>
      </c>
      <c r="K443" s="173">
        <f t="shared" si="397"/>
        <v>94802</v>
      </c>
      <c r="L443" s="604"/>
      <c r="M443" s="254" t="s">
        <v>140</v>
      </c>
      <c r="N443" s="137">
        <v>10</v>
      </c>
      <c r="O443" s="146">
        <v>4</v>
      </c>
      <c r="P443" s="146">
        <v>601800</v>
      </c>
      <c r="Q443" s="147">
        <f t="shared" si="446"/>
        <v>2.6315789473684209E-2</v>
      </c>
      <c r="R443" s="147">
        <f t="shared" si="398"/>
        <v>0.4</v>
      </c>
      <c r="S443" s="141">
        <f t="shared" si="399"/>
        <v>150450</v>
      </c>
      <c r="T443" s="604"/>
      <c r="U443" s="254" t="s">
        <v>140</v>
      </c>
      <c r="V443" s="137">
        <v>284</v>
      </c>
      <c r="W443" s="146">
        <v>154</v>
      </c>
      <c r="X443" s="146">
        <v>10245850</v>
      </c>
      <c r="Y443" s="147">
        <f t="shared" si="447"/>
        <v>3.4153914393435354E-2</v>
      </c>
      <c r="Z443" s="147">
        <f t="shared" si="400"/>
        <v>0.54225352112676062</v>
      </c>
      <c r="AA443" s="146">
        <f t="shared" si="401"/>
        <v>66531.493506493513</v>
      </c>
      <c r="AB443" s="604"/>
      <c r="AC443" s="254" t="s">
        <v>140</v>
      </c>
      <c r="AD443" s="137">
        <v>300</v>
      </c>
      <c r="AE443" s="146">
        <v>177</v>
      </c>
      <c r="AF443" s="146">
        <v>13235150</v>
      </c>
      <c r="AG443" s="147">
        <f t="shared" si="448"/>
        <v>4.427213606803402E-2</v>
      </c>
      <c r="AH443" s="147">
        <f t="shared" si="402"/>
        <v>0.59</v>
      </c>
      <c r="AI443" s="141">
        <f t="shared" si="403"/>
        <v>74774.858757062146</v>
      </c>
      <c r="AJ443" s="604"/>
      <c r="AK443" s="254" t="s">
        <v>140</v>
      </c>
      <c r="AL443" s="137">
        <v>230</v>
      </c>
      <c r="AM443" s="146">
        <v>106</v>
      </c>
      <c r="AN443" s="146">
        <v>10239570</v>
      </c>
      <c r="AO443" s="147">
        <f t="shared" si="449"/>
        <v>3.8813621384108384E-2</v>
      </c>
      <c r="AP443" s="147">
        <f t="shared" si="404"/>
        <v>0.46086956521739131</v>
      </c>
      <c r="AQ443" s="141">
        <f t="shared" si="405"/>
        <v>96599.716981132078</v>
      </c>
      <c r="AR443" s="604"/>
      <c r="AS443" s="254" t="s">
        <v>140</v>
      </c>
      <c r="AT443" s="137">
        <v>105</v>
      </c>
      <c r="AU443" s="146">
        <v>41</v>
      </c>
      <c r="AV443" s="146">
        <v>5195370</v>
      </c>
      <c r="AW443" s="147">
        <f t="shared" si="450"/>
        <v>3.2056293979671621E-2</v>
      </c>
      <c r="AX443" s="147">
        <f t="shared" si="406"/>
        <v>0.39047619047619048</v>
      </c>
      <c r="AY443" s="146">
        <f t="shared" si="407"/>
        <v>126716.34146341463</v>
      </c>
      <c r="AZ443" s="604"/>
      <c r="BA443" s="254" t="s">
        <v>140</v>
      </c>
      <c r="BB443" s="137">
        <v>24</v>
      </c>
      <c r="BC443" s="146">
        <v>13</v>
      </c>
      <c r="BD443" s="146">
        <v>1542080</v>
      </c>
      <c r="BE443" s="147">
        <f t="shared" si="451"/>
        <v>3.0023094688221709E-2</v>
      </c>
      <c r="BF443" s="147">
        <f t="shared" si="408"/>
        <v>0.54166666666666663</v>
      </c>
      <c r="BG443" s="173">
        <f t="shared" si="409"/>
        <v>118621.53846153847</v>
      </c>
      <c r="BH443" s="604"/>
      <c r="BI443" s="254" t="s">
        <v>140</v>
      </c>
      <c r="BJ443" s="137">
        <f t="shared" si="410"/>
        <v>960</v>
      </c>
      <c r="BK443" s="146">
        <f t="shared" si="394"/>
        <v>500</v>
      </c>
      <c r="BL443" s="146">
        <f t="shared" si="395"/>
        <v>41533830</v>
      </c>
      <c r="BM443" s="147">
        <f t="shared" si="452"/>
        <v>3.7991034115948639E-2</v>
      </c>
      <c r="BN443" s="147">
        <f t="shared" si="411"/>
        <v>0.52083333333333337</v>
      </c>
      <c r="BO443" s="146">
        <f t="shared" si="412"/>
        <v>83067.66</v>
      </c>
      <c r="BP443" s="204"/>
    </row>
    <row r="444" spans="2:68" s="82" customFormat="1">
      <c r="B444" s="614"/>
      <c r="C444" s="647"/>
      <c r="D444" s="604"/>
      <c r="E444" s="254" t="s">
        <v>141</v>
      </c>
      <c r="F444" s="137">
        <v>21</v>
      </c>
      <c r="G444" s="146">
        <v>14</v>
      </c>
      <c r="H444" s="146">
        <v>910920</v>
      </c>
      <c r="I444" s="147">
        <f t="shared" si="445"/>
        <v>0.23728813559322035</v>
      </c>
      <c r="J444" s="147">
        <f t="shared" si="396"/>
        <v>0.66666666666666663</v>
      </c>
      <c r="K444" s="173">
        <f t="shared" si="397"/>
        <v>65065.714285714283</v>
      </c>
      <c r="L444" s="604"/>
      <c r="M444" s="254" t="s">
        <v>141</v>
      </c>
      <c r="N444" s="137">
        <v>42</v>
      </c>
      <c r="O444" s="146">
        <v>16</v>
      </c>
      <c r="P444" s="146">
        <v>946930</v>
      </c>
      <c r="Q444" s="147">
        <f t="shared" si="446"/>
        <v>0.10526315789473684</v>
      </c>
      <c r="R444" s="147">
        <f t="shared" si="398"/>
        <v>0.38095238095238093</v>
      </c>
      <c r="S444" s="141">
        <f t="shared" si="399"/>
        <v>59183.125</v>
      </c>
      <c r="T444" s="604"/>
      <c r="U444" s="254" t="s">
        <v>141</v>
      </c>
      <c r="V444" s="137">
        <v>1737</v>
      </c>
      <c r="W444" s="146">
        <v>1054</v>
      </c>
      <c r="X444" s="146">
        <v>76903410</v>
      </c>
      <c r="Y444" s="147">
        <f t="shared" si="447"/>
        <v>0.23375471279662896</v>
      </c>
      <c r="Z444" s="147">
        <f t="shared" si="400"/>
        <v>0.60679332181922851</v>
      </c>
      <c r="AA444" s="146">
        <f t="shared" si="401"/>
        <v>72963.387096774197</v>
      </c>
      <c r="AB444" s="604"/>
      <c r="AC444" s="254" t="s">
        <v>141</v>
      </c>
      <c r="AD444" s="137">
        <v>1656</v>
      </c>
      <c r="AE444" s="146">
        <v>1016</v>
      </c>
      <c r="AF444" s="146">
        <v>70651780</v>
      </c>
      <c r="AG444" s="147">
        <f t="shared" si="448"/>
        <v>0.2541270635317659</v>
      </c>
      <c r="AH444" s="147">
        <f t="shared" si="402"/>
        <v>0.61352657004830913</v>
      </c>
      <c r="AI444" s="141">
        <f t="shared" si="403"/>
        <v>69539.153543307082</v>
      </c>
      <c r="AJ444" s="604"/>
      <c r="AK444" s="254" t="s">
        <v>141</v>
      </c>
      <c r="AL444" s="137">
        <v>1016</v>
      </c>
      <c r="AM444" s="146">
        <v>522</v>
      </c>
      <c r="AN444" s="146">
        <v>43566230</v>
      </c>
      <c r="AO444" s="147">
        <f t="shared" si="449"/>
        <v>0.19113877700476017</v>
      </c>
      <c r="AP444" s="147">
        <f t="shared" si="404"/>
        <v>0.51377952755905509</v>
      </c>
      <c r="AQ444" s="141">
        <f t="shared" si="405"/>
        <v>83460.210727969345</v>
      </c>
      <c r="AR444" s="604"/>
      <c r="AS444" s="254" t="s">
        <v>141</v>
      </c>
      <c r="AT444" s="137">
        <v>375</v>
      </c>
      <c r="AU444" s="146">
        <v>168</v>
      </c>
      <c r="AV444" s="146">
        <v>14023620</v>
      </c>
      <c r="AW444" s="147">
        <f t="shared" si="450"/>
        <v>0.13135261923377639</v>
      </c>
      <c r="AX444" s="147">
        <f t="shared" si="406"/>
        <v>0.44800000000000001</v>
      </c>
      <c r="AY444" s="146">
        <f t="shared" si="407"/>
        <v>83473.928571428565</v>
      </c>
      <c r="AZ444" s="604"/>
      <c r="BA444" s="254" t="s">
        <v>141</v>
      </c>
      <c r="BB444" s="137">
        <v>117</v>
      </c>
      <c r="BC444" s="146">
        <v>56</v>
      </c>
      <c r="BD444" s="146">
        <v>5555560</v>
      </c>
      <c r="BE444" s="147">
        <f t="shared" si="451"/>
        <v>0.12933025404157045</v>
      </c>
      <c r="BF444" s="147">
        <f t="shared" si="408"/>
        <v>0.47863247863247865</v>
      </c>
      <c r="BG444" s="173">
        <f t="shared" si="409"/>
        <v>99206.428571428565</v>
      </c>
      <c r="BH444" s="604"/>
      <c r="BI444" s="254" t="s">
        <v>141</v>
      </c>
      <c r="BJ444" s="137">
        <f t="shared" si="410"/>
        <v>4964</v>
      </c>
      <c r="BK444" s="146">
        <f t="shared" si="394"/>
        <v>2846</v>
      </c>
      <c r="BL444" s="146">
        <f t="shared" si="395"/>
        <v>212558450</v>
      </c>
      <c r="BM444" s="147">
        <f t="shared" si="452"/>
        <v>0.21624496618797964</v>
      </c>
      <c r="BN444" s="147">
        <f t="shared" si="411"/>
        <v>0.57332796132151487</v>
      </c>
      <c r="BO444" s="146">
        <f t="shared" si="412"/>
        <v>74686.735769501058</v>
      </c>
      <c r="BP444" s="204"/>
    </row>
    <row r="445" spans="2:68" s="82" customFormat="1">
      <c r="B445" s="614"/>
      <c r="C445" s="647"/>
      <c r="D445" s="604"/>
      <c r="E445" s="254" t="s">
        <v>142</v>
      </c>
      <c r="F445" s="137">
        <v>5</v>
      </c>
      <c r="G445" s="146">
        <v>1</v>
      </c>
      <c r="H445" s="146">
        <v>53170</v>
      </c>
      <c r="I445" s="147">
        <f t="shared" si="445"/>
        <v>1.6949152542372881E-2</v>
      </c>
      <c r="J445" s="147">
        <f t="shared" si="396"/>
        <v>0.2</v>
      </c>
      <c r="K445" s="173">
        <f t="shared" si="397"/>
        <v>53170</v>
      </c>
      <c r="L445" s="604"/>
      <c r="M445" s="254" t="s">
        <v>142</v>
      </c>
      <c r="N445" s="137">
        <v>15</v>
      </c>
      <c r="O445" s="146">
        <v>4</v>
      </c>
      <c r="P445" s="146">
        <v>353880</v>
      </c>
      <c r="Q445" s="147">
        <f t="shared" si="446"/>
        <v>2.6315789473684209E-2</v>
      </c>
      <c r="R445" s="147">
        <f t="shared" si="398"/>
        <v>0.26666666666666666</v>
      </c>
      <c r="S445" s="141">
        <f t="shared" si="399"/>
        <v>88470</v>
      </c>
      <c r="T445" s="604"/>
      <c r="U445" s="254" t="s">
        <v>142</v>
      </c>
      <c r="V445" s="137">
        <v>308</v>
      </c>
      <c r="W445" s="146">
        <v>160</v>
      </c>
      <c r="X445" s="146">
        <v>11042580</v>
      </c>
      <c r="Y445" s="147">
        <f t="shared" si="447"/>
        <v>3.5484586382789979E-2</v>
      </c>
      <c r="Z445" s="147">
        <f t="shared" si="400"/>
        <v>0.51948051948051943</v>
      </c>
      <c r="AA445" s="146">
        <f t="shared" si="401"/>
        <v>69016.125</v>
      </c>
      <c r="AB445" s="604"/>
      <c r="AC445" s="254" t="s">
        <v>142</v>
      </c>
      <c r="AD445" s="137">
        <v>382</v>
      </c>
      <c r="AE445" s="146">
        <v>217</v>
      </c>
      <c r="AF445" s="146">
        <v>14805900</v>
      </c>
      <c r="AG445" s="147">
        <f t="shared" si="448"/>
        <v>5.4277138569284643E-2</v>
      </c>
      <c r="AH445" s="147">
        <f t="shared" si="402"/>
        <v>0.56806282722513091</v>
      </c>
      <c r="AI445" s="141">
        <f t="shared" si="403"/>
        <v>68229.953917050691</v>
      </c>
      <c r="AJ445" s="604"/>
      <c r="AK445" s="254" t="s">
        <v>142</v>
      </c>
      <c r="AL445" s="137">
        <v>366</v>
      </c>
      <c r="AM445" s="146">
        <v>163</v>
      </c>
      <c r="AN445" s="146">
        <v>14078500</v>
      </c>
      <c r="AO445" s="147">
        <f t="shared" si="449"/>
        <v>5.9685097034053461E-2</v>
      </c>
      <c r="AP445" s="147">
        <f t="shared" si="404"/>
        <v>0.4453551912568306</v>
      </c>
      <c r="AQ445" s="141">
        <f t="shared" si="405"/>
        <v>86371.165644171779</v>
      </c>
      <c r="AR445" s="604"/>
      <c r="AS445" s="254" t="s">
        <v>142</v>
      </c>
      <c r="AT445" s="137">
        <v>206</v>
      </c>
      <c r="AU445" s="146">
        <v>91</v>
      </c>
      <c r="AV445" s="146">
        <v>8495550</v>
      </c>
      <c r="AW445" s="147">
        <f t="shared" si="450"/>
        <v>7.1149335418295545E-2</v>
      </c>
      <c r="AX445" s="147">
        <f t="shared" si="406"/>
        <v>0.44174757281553401</v>
      </c>
      <c r="AY445" s="146">
        <f t="shared" si="407"/>
        <v>93357.692307692312</v>
      </c>
      <c r="AZ445" s="604"/>
      <c r="BA445" s="254" t="s">
        <v>142</v>
      </c>
      <c r="BB445" s="137">
        <v>82</v>
      </c>
      <c r="BC445" s="146">
        <v>24</v>
      </c>
      <c r="BD445" s="146">
        <v>1651700</v>
      </c>
      <c r="BE445" s="147">
        <f t="shared" si="451"/>
        <v>5.5427251732101619E-2</v>
      </c>
      <c r="BF445" s="147">
        <f t="shared" si="408"/>
        <v>0.29268292682926828</v>
      </c>
      <c r="BG445" s="173">
        <f t="shared" si="409"/>
        <v>68820.833333333328</v>
      </c>
      <c r="BH445" s="604"/>
      <c r="BI445" s="254" t="s">
        <v>142</v>
      </c>
      <c r="BJ445" s="137">
        <f t="shared" si="410"/>
        <v>1364</v>
      </c>
      <c r="BK445" s="146">
        <f t="shared" si="394"/>
        <v>660</v>
      </c>
      <c r="BL445" s="146">
        <f t="shared" si="395"/>
        <v>50481280</v>
      </c>
      <c r="BM445" s="147">
        <f t="shared" si="452"/>
        <v>5.0148165033052201E-2</v>
      </c>
      <c r="BN445" s="147">
        <f t="shared" si="411"/>
        <v>0.4838709677419355</v>
      </c>
      <c r="BO445" s="146">
        <f t="shared" si="412"/>
        <v>76486.787878787873</v>
      </c>
      <c r="BP445" s="204"/>
    </row>
    <row r="446" spans="2:68" s="82" customFormat="1">
      <c r="B446" s="614"/>
      <c r="C446" s="647"/>
      <c r="D446" s="604"/>
      <c r="E446" s="251" t="s">
        <v>135</v>
      </c>
      <c r="F446" s="137">
        <v>10</v>
      </c>
      <c r="G446" s="146">
        <v>5</v>
      </c>
      <c r="H446" s="146">
        <v>290940</v>
      </c>
      <c r="I446" s="147">
        <f t="shared" si="445"/>
        <v>8.4745762711864403E-2</v>
      </c>
      <c r="J446" s="147">
        <f t="shared" si="396"/>
        <v>0.5</v>
      </c>
      <c r="K446" s="173">
        <f t="shared" si="397"/>
        <v>58188</v>
      </c>
      <c r="L446" s="604"/>
      <c r="M446" s="255" t="s">
        <v>135</v>
      </c>
      <c r="N446" s="137">
        <v>20</v>
      </c>
      <c r="O446" s="146">
        <v>7</v>
      </c>
      <c r="P446" s="146">
        <v>1100680</v>
      </c>
      <c r="Q446" s="147">
        <f t="shared" si="446"/>
        <v>4.6052631578947366E-2</v>
      </c>
      <c r="R446" s="147">
        <f t="shared" si="398"/>
        <v>0.35</v>
      </c>
      <c r="S446" s="141">
        <f t="shared" si="399"/>
        <v>157240</v>
      </c>
      <c r="T446" s="604"/>
      <c r="U446" s="255" t="s">
        <v>135</v>
      </c>
      <c r="V446" s="137">
        <v>353</v>
      </c>
      <c r="W446" s="146">
        <v>163</v>
      </c>
      <c r="X446" s="146">
        <v>9331300</v>
      </c>
      <c r="Y446" s="147">
        <f t="shared" si="447"/>
        <v>3.6149922377467288E-2</v>
      </c>
      <c r="Z446" s="147">
        <f t="shared" si="400"/>
        <v>0.46175637393767704</v>
      </c>
      <c r="AA446" s="146">
        <f t="shared" si="401"/>
        <v>57247.239263803684</v>
      </c>
      <c r="AB446" s="604"/>
      <c r="AC446" s="255" t="s">
        <v>135</v>
      </c>
      <c r="AD446" s="137">
        <v>271</v>
      </c>
      <c r="AE446" s="146">
        <v>126</v>
      </c>
      <c r="AF446" s="146">
        <v>10394050</v>
      </c>
      <c r="AG446" s="147">
        <f t="shared" si="448"/>
        <v>3.1515757878939468E-2</v>
      </c>
      <c r="AH446" s="147">
        <f t="shared" si="402"/>
        <v>0.46494464944649444</v>
      </c>
      <c r="AI446" s="141">
        <f t="shared" si="403"/>
        <v>82492.460317460311</v>
      </c>
      <c r="AJ446" s="604"/>
      <c r="AK446" s="255" t="s">
        <v>135</v>
      </c>
      <c r="AL446" s="137">
        <v>181</v>
      </c>
      <c r="AM446" s="146">
        <v>66</v>
      </c>
      <c r="AN446" s="146">
        <v>5200910</v>
      </c>
      <c r="AO446" s="147">
        <f t="shared" si="449"/>
        <v>2.4166971805199562E-2</v>
      </c>
      <c r="AP446" s="147">
        <f t="shared" si="404"/>
        <v>0.36464088397790057</v>
      </c>
      <c r="AQ446" s="141">
        <f t="shared" si="405"/>
        <v>78801.666666666672</v>
      </c>
      <c r="AR446" s="604"/>
      <c r="AS446" s="255" t="s">
        <v>135</v>
      </c>
      <c r="AT446" s="137">
        <v>96</v>
      </c>
      <c r="AU446" s="146">
        <v>25</v>
      </c>
      <c r="AV446" s="146">
        <v>2995510</v>
      </c>
      <c r="AW446" s="147">
        <f t="shared" si="450"/>
        <v>1.9546520719311962E-2</v>
      </c>
      <c r="AX446" s="147">
        <f t="shared" si="406"/>
        <v>0.26041666666666669</v>
      </c>
      <c r="AY446" s="146">
        <f t="shared" si="407"/>
        <v>119820.4</v>
      </c>
      <c r="AZ446" s="604"/>
      <c r="BA446" s="255" t="s">
        <v>135</v>
      </c>
      <c r="BB446" s="137">
        <v>43</v>
      </c>
      <c r="BC446" s="146">
        <v>13</v>
      </c>
      <c r="BD446" s="146">
        <v>1616740</v>
      </c>
      <c r="BE446" s="147">
        <f t="shared" si="451"/>
        <v>3.0023094688221709E-2</v>
      </c>
      <c r="BF446" s="147">
        <f t="shared" si="408"/>
        <v>0.30232558139534882</v>
      </c>
      <c r="BG446" s="173">
        <f t="shared" si="409"/>
        <v>124364.61538461539</v>
      </c>
      <c r="BH446" s="604"/>
      <c r="BI446" s="255" t="s">
        <v>135</v>
      </c>
      <c r="BJ446" s="137">
        <f t="shared" si="410"/>
        <v>974</v>
      </c>
      <c r="BK446" s="146">
        <f t="shared" si="394"/>
        <v>405</v>
      </c>
      <c r="BL446" s="146">
        <f t="shared" si="395"/>
        <v>30930130</v>
      </c>
      <c r="BM446" s="147">
        <f t="shared" si="452"/>
        <v>3.0772737633918395E-2</v>
      </c>
      <c r="BN446" s="147">
        <f t="shared" si="411"/>
        <v>0.41581108829568786</v>
      </c>
      <c r="BO446" s="146">
        <f t="shared" si="412"/>
        <v>76370.691358024691</v>
      </c>
      <c r="BP446" s="204"/>
    </row>
    <row r="447" spans="2:68" s="82" customFormat="1">
      <c r="B447" s="614">
        <v>41</v>
      </c>
      <c r="C447" s="646" t="s">
        <v>14</v>
      </c>
      <c r="D447" s="612">
        <f>BS48</f>
        <v>26</v>
      </c>
      <c r="E447" s="252" t="s">
        <v>115</v>
      </c>
      <c r="F447" s="136">
        <v>15</v>
      </c>
      <c r="G447" s="144">
        <v>4</v>
      </c>
      <c r="H447" s="144">
        <v>112140</v>
      </c>
      <c r="I447" s="145">
        <f>IFERROR(G447/$D$447,"-")</f>
        <v>0.15384615384615385</v>
      </c>
      <c r="J447" s="145">
        <f t="shared" si="396"/>
        <v>0.26666666666666666</v>
      </c>
      <c r="K447" s="172">
        <f t="shared" si="397"/>
        <v>28035</v>
      </c>
      <c r="L447" s="612">
        <f>BT48</f>
        <v>109</v>
      </c>
      <c r="M447" s="252" t="s">
        <v>115</v>
      </c>
      <c r="N447" s="136">
        <v>65</v>
      </c>
      <c r="O447" s="144">
        <v>39</v>
      </c>
      <c r="P447" s="144">
        <v>2849930</v>
      </c>
      <c r="Q447" s="145">
        <f>IFERROR(O447/$L$447,"-")</f>
        <v>0.3577981651376147</v>
      </c>
      <c r="R447" s="145">
        <f t="shared" si="398"/>
        <v>0.6</v>
      </c>
      <c r="S447" s="140">
        <f t="shared" si="399"/>
        <v>73075.128205128203</v>
      </c>
      <c r="T447" s="612">
        <f>BU48</f>
        <v>8241</v>
      </c>
      <c r="U447" s="252" t="s">
        <v>115</v>
      </c>
      <c r="V447" s="136">
        <v>4214</v>
      </c>
      <c r="W447" s="144">
        <v>2443</v>
      </c>
      <c r="X447" s="144">
        <v>189313290</v>
      </c>
      <c r="Y447" s="145">
        <f>IFERROR(W447/$T$447,"-")</f>
        <v>0.29644460623710717</v>
      </c>
      <c r="Z447" s="145">
        <f t="shared" si="400"/>
        <v>0.57973421926910296</v>
      </c>
      <c r="AA447" s="144">
        <f t="shared" si="401"/>
        <v>77492.13671715105</v>
      </c>
      <c r="AB447" s="612">
        <f>BV48</f>
        <v>8013</v>
      </c>
      <c r="AC447" s="252" t="s">
        <v>115</v>
      </c>
      <c r="AD447" s="136">
        <v>4554</v>
      </c>
      <c r="AE447" s="144">
        <v>2640</v>
      </c>
      <c r="AF447" s="144">
        <v>216564990</v>
      </c>
      <c r="AG447" s="145">
        <f>IFERROR(AE447/$AB$447,"-")</f>
        <v>0.32946461999251214</v>
      </c>
      <c r="AH447" s="145">
        <f t="shared" si="402"/>
        <v>0.57971014492753625</v>
      </c>
      <c r="AI447" s="140">
        <f t="shared" si="403"/>
        <v>82032.193181818177</v>
      </c>
      <c r="AJ447" s="612">
        <f>BW48</f>
        <v>4935</v>
      </c>
      <c r="AK447" s="252" t="s">
        <v>115</v>
      </c>
      <c r="AL447" s="136">
        <v>2710</v>
      </c>
      <c r="AM447" s="144">
        <v>1456</v>
      </c>
      <c r="AN447" s="144">
        <v>129631750</v>
      </c>
      <c r="AO447" s="145">
        <f>IFERROR(AM447/$AJ$447,"-")</f>
        <v>0.29503546099290778</v>
      </c>
      <c r="AP447" s="145">
        <f t="shared" si="404"/>
        <v>0.53726937269372699</v>
      </c>
      <c r="AQ447" s="140">
        <f t="shared" si="405"/>
        <v>89032.795329670334</v>
      </c>
      <c r="AR447" s="612">
        <f>BX48</f>
        <v>2074</v>
      </c>
      <c r="AS447" s="252" t="s">
        <v>115</v>
      </c>
      <c r="AT447" s="136">
        <v>1043</v>
      </c>
      <c r="AU447" s="144">
        <v>545</v>
      </c>
      <c r="AV447" s="144">
        <v>52020120</v>
      </c>
      <c r="AW447" s="145">
        <f>IFERROR(AU447/$AR$447,"-")</f>
        <v>0.26277724204435871</v>
      </c>
      <c r="AX447" s="145">
        <f t="shared" si="406"/>
        <v>0.52253116011505274</v>
      </c>
      <c r="AY447" s="144">
        <f t="shared" si="407"/>
        <v>95449.761467889912</v>
      </c>
      <c r="AZ447" s="612">
        <f>BY48</f>
        <v>808</v>
      </c>
      <c r="BA447" s="252" t="s">
        <v>115</v>
      </c>
      <c r="BB447" s="136">
        <v>310</v>
      </c>
      <c r="BC447" s="144">
        <v>141</v>
      </c>
      <c r="BD447" s="144">
        <v>12793790</v>
      </c>
      <c r="BE447" s="145">
        <f>IFERROR(BC447/$AZ$447,"-")</f>
        <v>0.17450495049504949</v>
      </c>
      <c r="BF447" s="145">
        <f t="shared" si="408"/>
        <v>0.45483870967741935</v>
      </c>
      <c r="BG447" s="172">
        <f t="shared" si="409"/>
        <v>90736.099290780141</v>
      </c>
      <c r="BH447" s="612">
        <f>BZ48</f>
        <v>24206</v>
      </c>
      <c r="BI447" s="252" t="s">
        <v>115</v>
      </c>
      <c r="BJ447" s="136">
        <f t="shared" si="410"/>
        <v>12911</v>
      </c>
      <c r="BK447" s="144">
        <f t="shared" si="394"/>
        <v>7268</v>
      </c>
      <c r="BL447" s="144">
        <f t="shared" si="395"/>
        <v>603286010</v>
      </c>
      <c r="BM447" s="145">
        <f>IFERROR(BK447/$BH$447,"-")</f>
        <v>0.300256134842601</v>
      </c>
      <c r="BN447" s="145">
        <f t="shared" si="411"/>
        <v>0.56293083417241108</v>
      </c>
      <c r="BO447" s="144">
        <f t="shared" si="412"/>
        <v>83005.780132085856</v>
      </c>
      <c r="BP447" s="204"/>
    </row>
    <row r="448" spans="2:68" s="82" customFormat="1">
      <c r="B448" s="614"/>
      <c r="C448" s="647"/>
      <c r="D448" s="604"/>
      <c r="E448" s="253" t="s">
        <v>154</v>
      </c>
      <c r="F448" s="137">
        <v>10</v>
      </c>
      <c r="G448" s="146">
        <v>2</v>
      </c>
      <c r="H448" s="146">
        <v>67780</v>
      </c>
      <c r="I448" s="147">
        <f t="shared" ref="I448:I457" si="453">IFERROR(G448/$D$447,"-")</f>
        <v>7.6923076923076927E-2</v>
      </c>
      <c r="J448" s="147">
        <f t="shared" si="396"/>
        <v>0.2</v>
      </c>
      <c r="K448" s="173">
        <f t="shared" si="397"/>
        <v>33890</v>
      </c>
      <c r="L448" s="604"/>
      <c r="M448" s="253" t="s">
        <v>154</v>
      </c>
      <c r="N448" s="137">
        <v>50</v>
      </c>
      <c r="O448" s="146">
        <v>29</v>
      </c>
      <c r="P448" s="146">
        <v>1995710</v>
      </c>
      <c r="Q448" s="147">
        <f t="shared" ref="Q448:Q457" si="454">IFERROR(O448/$L$447,"-")</f>
        <v>0.26605504587155965</v>
      </c>
      <c r="R448" s="147">
        <f t="shared" si="398"/>
        <v>0.57999999999999996</v>
      </c>
      <c r="S448" s="141">
        <f t="shared" si="399"/>
        <v>68817.586206896551</v>
      </c>
      <c r="T448" s="604"/>
      <c r="U448" s="253" t="s">
        <v>154</v>
      </c>
      <c r="V448" s="137">
        <v>3777</v>
      </c>
      <c r="W448" s="146">
        <v>2200</v>
      </c>
      <c r="X448" s="146">
        <v>162362030</v>
      </c>
      <c r="Y448" s="147">
        <f t="shared" ref="Y448:Y457" si="455">IFERROR(W448/$T$447,"-")</f>
        <v>0.26695789345953164</v>
      </c>
      <c r="Z448" s="147">
        <f t="shared" si="400"/>
        <v>0.58247286205983584</v>
      </c>
      <c r="AA448" s="146">
        <f t="shared" si="401"/>
        <v>73800.922727272729</v>
      </c>
      <c r="AB448" s="604"/>
      <c r="AC448" s="253" t="s">
        <v>154</v>
      </c>
      <c r="AD448" s="137">
        <v>3659</v>
      </c>
      <c r="AE448" s="146">
        <v>2180</v>
      </c>
      <c r="AF448" s="146">
        <v>181396070</v>
      </c>
      <c r="AG448" s="147">
        <f t="shared" ref="AG448:AG457" si="456">IFERROR(AE448/$AB$447,"-")</f>
        <v>0.27205790590290779</v>
      </c>
      <c r="AH448" s="147">
        <f t="shared" si="402"/>
        <v>0.59579119978136108</v>
      </c>
      <c r="AI448" s="141">
        <f t="shared" si="403"/>
        <v>83209.206422018353</v>
      </c>
      <c r="AJ448" s="604"/>
      <c r="AK448" s="253" t="s">
        <v>154</v>
      </c>
      <c r="AL448" s="137">
        <v>2078</v>
      </c>
      <c r="AM448" s="146">
        <v>1124</v>
      </c>
      <c r="AN448" s="146">
        <v>94690560</v>
      </c>
      <c r="AO448" s="147">
        <f t="shared" ref="AO448:AO457" si="457">IFERROR(AM448/$AJ$447,"-")</f>
        <v>0.22776089159067883</v>
      </c>
      <c r="AP448" s="147">
        <f t="shared" si="404"/>
        <v>0.54090471607314727</v>
      </c>
      <c r="AQ448" s="141">
        <f t="shared" si="405"/>
        <v>84244.270462633445</v>
      </c>
      <c r="AR448" s="604"/>
      <c r="AS448" s="253" t="s">
        <v>154</v>
      </c>
      <c r="AT448" s="137">
        <v>687</v>
      </c>
      <c r="AU448" s="146">
        <v>347</v>
      </c>
      <c r="AV448" s="146">
        <v>31977220</v>
      </c>
      <c r="AW448" s="147">
        <f t="shared" ref="AW448:AW457" si="458">IFERROR(AU448/$AR$447,"-")</f>
        <v>0.16730954676952747</v>
      </c>
      <c r="AX448" s="147">
        <f t="shared" si="406"/>
        <v>0.50509461426491997</v>
      </c>
      <c r="AY448" s="146">
        <f t="shared" si="407"/>
        <v>92153.371757925066</v>
      </c>
      <c r="AZ448" s="604"/>
      <c r="BA448" s="253" t="s">
        <v>154</v>
      </c>
      <c r="BB448" s="137">
        <v>152</v>
      </c>
      <c r="BC448" s="146">
        <v>70</v>
      </c>
      <c r="BD448" s="146">
        <v>5654990</v>
      </c>
      <c r="BE448" s="147">
        <f t="shared" ref="BE448:BE457" si="459">IFERROR(BC448/$AZ$447,"-")</f>
        <v>8.6633663366336627E-2</v>
      </c>
      <c r="BF448" s="147">
        <f t="shared" si="408"/>
        <v>0.46052631578947367</v>
      </c>
      <c r="BG448" s="173">
        <f t="shared" si="409"/>
        <v>80785.571428571435</v>
      </c>
      <c r="BH448" s="604"/>
      <c r="BI448" s="253" t="s">
        <v>154</v>
      </c>
      <c r="BJ448" s="137">
        <f t="shared" si="410"/>
        <v>10413</v>
      </c>
      <c r="BK448" s="146">
        <f t="shared" si="394"/>
        <v>5952</v>
      </c>
      <c r="BL448" s="146">
        <f t="shared" si="395"/>
        <v>478144360</v>
      </c>
      <c r="BM448" s="147">
        <f t="shared" ref="BM448:BM457" si="460">IFERROR(BK448/$BH$447,"-")</f>
        <v>0.24588944889696771</v>
      </c>
      <c r="BN448" s="147">
        <f t="shared" si="411"/>
        <v>0.57159320080668397</v>
      </c>
      <c r="BO448" s="146">
        <f t="shared" si="412"/>
        <v>80333.393817204298</v>
      </c>
      <c r="BP448" s="204"/>
    </row>
    <row r="449" spans="2:68" s="82" customFormat="1">
      <c r="B449" s="614"/>
      <c r="C449" s="647"/>
      <c r="D449" s="604"/>
      <c r="E449" s="254" t="s">
        <v>114</v>
      </c>
      <c r="F449" s="137">
        <v>16</v>
      </c>
      <c r="G449" s="146">
        <v>4</v>
      </c>
      <c r="H449" s="146">
        <v>365190</v>
      </c>
      <c r="I449" s="147">
        <f t="shared" si="453"/>
        <v>0.15384615384615385</v>
      </c>
      <c r="J449" s="147">
        <f t="shared" si="396"/>
        <v>0.25</v>
      </c>
      <c r="K449" s="173">
        <f t="shared" si="397"/>
        <v>91297.5</v>
      </c>
      <c r="L449" s="604"/>
      <c r="M449" s="254" t="s">
        <v>114</v>
      </c>
      <c r="N449" s="137">
        <v>66</v>
      </c>
      <c r="O449" s="146">
        <v>36</v>
      </c>
      <c r="P449" s="146">
        <v>3300410</v>
      </c>
      <c r="Q449" s="147">
        <f t="shared" si="454"/>
        <v>0.33027522935779818</v>
      </c>
      <c r="R449" s="147">
        <f t="shared" si="398"/>
        <v>0.54545454545454541</v>
      </c>
      <c r="S449" s="141">
        <f t="shared" si="399"/>
        <v>91678.055555555562</v>
      </c>
      <c r="T449" s="604"/>
      <c r="U449" s="254" t="s">
        <v>114</v>
      </c>
      <c r="V449" s="137">
        <v>5170</v>
      </c>
      <c r="W449" s="146">
        <v>2890</v>
      </c>
      <c r="X449" s="146">
        <v>221558370</v>
      </c>
      <c r="Y449" s="147">
        <f t="shared" si="455"/>
        <v>0.3506855964082029</v>
      </c>
      <c r="Z449" s="147">
        <f t="shared" si="400"/>
        <v>0.55899419729206967</v>
      </c>
      <c r="AA449" s="146">
        <f t="shared" si="401"/>
        <v>76663.795847750866</v>
      </c>
      <c r="AB449" s="604"/>
      <c r="AC449" s="254" t="s">
        <v>114</v>
      </c>
      <c r="AD449" s="137">
        <v>5470</v>
      </c>
      <c r="AE449" s="146">
        <v>3136</v>
      </c>
      <c r="AF449" s="146">
        <v>257218540</v>
      </c>
      <c r="AG449" s="147">
        <f t="shared" si="456"/>
        <v>0.39136403344565079</v>
      </c>
      <c r="AH449" s="147">
        <f t="shared" si="402"/>
        <v>0.57330895795246806</v>
      </c>
      <c r="AI449" s="141">
        <f t="shared" si="403"/>
        <v>82021.218112244896</v>
      </c>
      <c r="AJ449" s="604"/>
      <c r="AK449" s="254" t="s">
        <v>114</v>
      </c>
      <c r="AL449" s="137">
        <v>3516</v>
      </c>
      <c r="AM449" s="146">
        <v>1848</v>
      </c>
      <c r="AN449" s="146">
        <v>164444350</v>
      </c>
      <c r="AO449" s="147">
        <f t="shared" si="457"/>
        <v>0.37446808510638296</v>
      </c>
      <c r="AP449" s="147">
        <f t="shared" si="404"/>
        <v>0.52559726962457343</v>
      </c>
      <c r="AQ449" s="141">
        <f t="shared" si="405"/>
        <v>88985.037878787873</v>
      </c>
      <c r="AR449" s="604"/>
      <c r="AS449" s="254" t="s">
        <v>114</v>
      </c>
      <c r="AT449" s="137">
        <v>1417</v>
      </c>
      <c r="AU449" s="146">
        <v>696</v>
      </c>
      <c r="AV449" s="146">
        <v>66859660</v>
      </c>
      <c r="AW449" s="147">
        <f t="shared" si="458"/>
        <v>0.33558341369334621</v>
      </c>
      <c r="AX449" s="147">
        <f t="shared" si="406"/>
        <v>0.49117854622441781</v>
      </c>
      <c r="AY449" s="146">
        <f t="shared" si="407"/>
        <v>96062.729885057473</v>
      </c>
      <c r="AZ449" s="604"/>
      <c r="BA449" s="254" t="s">
        <v>114</v>
      </c>
      <c r="BB449" s="137">
        <v>454</v>
      </c>
      <c r="BC449" s="146">
        <v>212</v>
      </c>
      <c r="BD449" s="146">
        <v>19958530</v>
      </c>
      <c r="BE449" s="147">
        <f t="shared" si="459"/>
        <v>0.26237623762376239</v>
      </c>
      <c r="BF449" s="147">
        <f t="shared" si="408"/>
        <v>0.46696035242290751</v>
      </c>
      <c r="BG449" s="173">
        <f t="shared" si="409"/>
        <v>94144.009433962259</v>
      </c>
      <c r="BH449" s="604"/>
      <c r="BI449" s="254" t="s">
        <v>114</v>
      </c>
      <c r="BJ449" s="137">
        <f t="shared" si="410"/>
        <v>16109</v>
      </c>
      <c r="BK449" s="146">
        <f t="shared" si="394"/>
        <v>8822</v>
      </c>
      <c r="BL449" s="146">
        <f t="shared" si="395"/>
        <v>733705050</v>
      </c>
      <c r="BM449" s="147">
        <f t="shared" si="460"/>
        <v>0.36445509377840207</v>
      </c>
      <c r="BN449" s="147">
        <f t="shared" si="411"/>
        <v>0.54764417406418775</v>
      </c>
      <c r="BO449" s="146">
        <f t="shared" si="412"/>
        <v>83167.65472681931</v>
      </c>
      <c r="BP449" s="204"/>
    </row>
    <row r="450" spans="2:68" s="82" customFormat="1">
      <c r="B450" s="614"/>
      <c r="C450" s="647"/>
      <c r="D450" s="604"/>
      <c r="E450" s="254" t="s">
        <v>123</v>
      </c>
      <c r="F450" s="137">
        <v>5</v>
      </c>
      <c r="G450" s="146">
        <v>3</v>
      </c>
      <c r="H450" s="146">
        <v>93190</v>
      </c>
      <c r="I450" s="147">
        <f t="shared" si="453"/>
        <v>0.11538461538461539</v>
      </c>
      <c r="J450" s="147">
        <f t="shared" si="396"/>
        <v>0.6</v>
      </c>
      <c r="K450" s="173">
        <f t="shared" si="397"/>
        <v>31063.333333333332</v>
      </c>
      <c r="L450" s="604"/>
      <c r="M450" s="254" t="s">
        <v>123</v>
      </c>
      <c r="N450" s="137">
        <v>27</v>
      </c>
      <c r="O450" s="146">
        <v>17</v>
      </c>
      <c r="P450" s="146">
        <v>1570110</v>
      </c>
      <c r="Q450" s="147">
        <f t="shared" si="454"/>
        <v>0.15596330275229359</v>
      </c>
      <c r="R450" s="147">
        <f t="shared" si="398"/>
        <v>0.62962962962962965</v>
      </c>
      <c r="S450" s="141">
        <f t="shared" si="399"/>
        <v>92359.411764705888</v>
      </c>
      <c r="T450" s="604"/>
      <c r="U450" s="254" t="s">
        <v>123</v>
      </c>
      <c r="V450" s="137">
        <v>1742</v>
      </c>
      <c r="W450" s="146">
        <v>1022</v>
      </c>
      <c r="X450" s="146">
        <v>77712640</v>
      </c>
      <c r="Y450" s="147">
        <f t="shared" si="455"/>
        <v>0.12401407596165515</v>
      </c>
      <c r="Z450" s="147">
        <f t="shared" si="400"/>
        <v>0.58668197474167627</v>
      </c>
      <c r="AA450" s="146">
        <f t="shared" si="401"/>
        <v>76039.765166340512</v>
      </c>
      <c r="AB450" s="604"/>
      <c r="AC450" s="254" t="s">
        <v>123</v>
      </c>
      <c r="AD450" s="137">
        <v>2078</v>
      </c>
      <c r="AE450" s="146">
        <v>1257</v>
      </c>
      <c r="AF450" s="146">
        <v>105865100</v>
      </c>
      <c r="AG450" s="147">
        <f t="shared" si="456"/>
        <v>0.15687008611007114</v>
      </c>
      <c r="AH450" s="147">
        <f t="shared" si="402"/>
        <v>0.60490856592877762</v>
      </c>
      <c r="AI450" s="141">
        <f t="shared" si="403"/>
        <v>84220.445505171039</v>
      </c>
      <c r="AJ450" s="604"/>
      <c r="AK450" s="254" t="s">
        <v>123</v>
      </c>
      <c r="AL450" s="137">
        <v>1440</v>
      </c>
      <c r="AM450" s="146">
        <v>766</v>
      </c>
      <c r="AN450" s="146">
        <v>67459360</v>
      </c>
      <c r="AO450" s="147">
        <f t="shared" si="457"/>
        <v>0.15521783181357648</v>
      </c>
      <c r="AP450" s="147">
        <f t="shared" si="404"/>
        <v>0.53194444444444444</v>
      </c>
      <c r="AQ450" s="141">
        <f t="shared" si="405"/>
        <v>88067.049608355097</v>
      </c>
      <c r="AR450" s="604"/>
      <c r="AS450" s="254" t="s">
        <v>123</v>
      </c>
      <c r="AT450" s="137">
        <v>587</v>
      </c>
      <c r="AU450" s="146">
        <v>298</v>
      </c>
      <c r="AV450" s="146">
        <v>29169780</v>
      </c>
      <c r="AW450" s="147">
        <f t="shared" si="458"/>
        <v>0.14368370298939248</v>
      </c>
      <c r="AX450" s="147">
        <f t="shared" si="406"/>
        <v>0.50766609880749569</v>
      </c>
      <c r="AY450" s="146">
        <f t="shared" si="407"/>
        <v>97885.167785234895</v>
      </c>
      <c r="AZ450" s="604"/>
      <c r="BA450" s="254" t="s">
        <v>123</v>
      </c>
      <c r="BB450" s="137">
        <v>153</v>
      </c>
      <c r="BC450" s="146">
        <v>64</v>
      </c>
      <c r="BD450" s="146">
        <v>4954150</v>
      </c>
      <c r="BE450" s="147">
        <f t="shared" si="459"/>
        <v>7.9207920792079209E-2</v>
      </c>
      <c r="BF450" s="147">
        <f t="shared" si="408"/>
        <v>0.41830065359477125</v>
      </c>
      <c r="BG450" s="173">
        <f t="shared" si="409"/>
        <v>77408.59375</v>
      </c>
      <c r="BH450" s="604"/>
      <c r="BI450" s="254" t="s">
        <v>123</v>
      </c>
      <c r="BJ450" s="137">
        <f t="shared" si="410"/>
        <v>6032</v>
      </c>
      <c r="BK450" s="146">
        <f t="shared" si="394"/>
        <v>3427</v>
      </c>
      <c r="BL450" s="146">
        <f t="shared" si="395"/>
        <v>286824330</v>
      </c>
      <c r="BM450" s="147">
        <f t="shared" si="460"/>
        <v>0.14157646864413781</v>
      </c>
      <c r="BN450" s="147">
        <f t="shared" si="411"/>
        <v>0.56813660477453576</v>
      </c>
      <c r="BO450" s="146">
        <f t="shared" si="412"/>
        <v>83695.45666763933</v>
      </c>
      <c r="BP450" s="204"/>
    </row>
    <row r="451" spans="2:68" s="82" customFormat="1">
      <c r="B451" s="614"/>
      <c r="C451" s="647"/>
      <c r="D451" s="604"/>
      <c r="E451" s="254" t="s">
        <v>137</v>
      </c>
      <c r="F451" s="137">
        <v>8</v>
      </c>
      <c r="G451" s="146">
        <v>1</v>
      </c>
      <c r="H451" s="146">
        <v>48830</v>
      </c>
      <c r="I451" s="147">
        <f t="shared" si="453"/>
        <v>3.8461538461538464E-2</v>
      </c>
      <c r="J451" s="147">
        <f t="shared" si="396"/>
        <v>0.125</v>
      </c>
      <c r="K451" s="173">
        <f t="shared" si="397"/>
        <v>48830</v>
      </c>
      <c r="L451" s="604"/>
      <c r="M451" s="254" t="s">
        <v>137</v>
      </c>
      <c r="N451" s="137">
        <v>40</v>
      </c>
      <c r="O451" s="146">
        <v>22</v>
      </c>
      <c r="P451" s="146">
        <v>1784700</v>
      </c>
      <c r="Q451" s="147">
        <f t="shared" si="454"/>
        <v>0.20183486238532111</v>
      </c>
      <c r="R451" s="147">
        <f t="shared" si="398"/>
        <v>0.55000000000000004</v>
      </c>
      <c r="S451" s="141">
        <f t="shared" si="399"/>
        <v>81122.727272727279</v>
      </c>
      <c r="T451" s="604"/>
      <c r="U451" s="254" t="s">
        <v>137</v>
      </c>
      <c r="V451" s="137">
        <v>1751</v>
      </c>
      <c r="W451" s="146">
        <v>1040</v>
      </c>
      <c r="X451" s="146">
        <v>84890480</v>
      </c>
      <c r="Y451" s="147">
        <f t="shared" si="455"/>
        <v>0.12619827690814223</v>
      </c>
      <c r="Z451" s="147">
        <f t="shared" si="400"/>
        <v>0.59394631639063389</v>
      </c>
      <c r="AA451" s="146">
        <f t="shared" si="401"/>
        <v>81625.461538461532</v>
      </c>
      <c r="AB451" s="604"/>
      <c r="AC451" s="254" t="s">
        <v>137</v>
      </c>
      <c r="AD451" s="137">
        <v>2235</v>
      </c>
      <c r="AE451" s="146">
        <v>1320</v>
      </c>
      <c r="AF451" s="146">
        <v>111560520</v>
      </c>
      <c r="AG451" s="147">
        <f t="shared" si="456"/>
        <v>0.16473230999625607</v>
      </c>
      <c r="AH451" s="147">
        <f t="shared" si="402"/>
        <v>0.59060402684563762</v>
      </c>
      <c r="AI451" s="141">
        <f t="shared" si="403"/>
        <v>84515.545454545456</v>
      </c>
      <c r="AJ451" s="604"/>
      <c r="AK451" s="254" t="s">
        <v>137</v>
      </c>
      <c r="AL451" s="137">
        <v>1471</v>
      </c>
      <c r="AM451" s="146">
        <v>828</v>
      </c>
      <c r="AN451" s="146">
        <v>75561040</v>
      </c>
      <c r="AO451" s="147">
        <f t="shared" si="457"/>
        <v>0.16778115501519758</v>
      </c>
      <c r="AP451" s="147">
        <f t="shared" si="404"/>
        <v>0.56288239292997966</v>
      </c>
      <c r="AQ451" s="141">
        <f t="shared" si="405"/>
        <v>91257.294685990331</v>
      </c>
      <c r="AR451" s="604"/>
      <c r="AS451" s="254" t="s">
        <v>137</v>
      </c>
      <c r="AT451" s="137">
        <v>626</v>
      </c>
      <c r="AU451" s="146">
        <v>338</v>
      </c>
      <c r="AV451" s="146">
        <v>33293560</v>
      </c>
      <c r="AW451" s="147">
        <f t="shared" si="458"/>
        <v>0.16297010607521698</v>
      </c>
      <c r="AX451" s="147">
        <f t="shared" si="406"/>
        <v>0.53993610223642174</v>
      </c>
      <c r="AY451" s="146">
        <f t="shared" si="407"/>
        <v>98501.656804733735</v>
      </c>
      <c r="AZ451" s="604"/>
      <c r="BA451" s="254" t="s">
        <v>137</v>
      </c>
      <c r="BB451" s="137">
        <v>207</v>
      </c>
      <c r="BC451" s="146">
        <v>109</v>
      </c>
      <c r="BD451" s="146">
        <v>11352240</v>
      </c>
      <c r="BE451" s="147">
        <f t="shared" si="459"/>
        <v>0.13490099009900991</v>
      </c>
      <c r="BF451" s="147">
        <f t="shared" si="408"/>
        <v>0.52657004830917875</v>
      </c>
      <c r="BG451" s="173">
        <f t="shared" si="409"/>
        <v>104148.99082568807</v>
      </c>
      <c r="BH451" s="604"/>
      <c r="BI451" s="254" t="s">
        <v>137</v>
      </c>
      <c r="BJ451" s="137">
        <f t="shared" si="410"/>
        <v>6338</v>
      </c>
      <c r="BK451" s="146">
        <f t="shared" si="394"/>
        <v>3658</v>
      </c>
      <c r="BL451" s="146">
        <f t="shared" si="395"/>
        <v>318491370</v>
      </c>
      <c r="BM451" s="147">
        <f t="shared" si="460"/>
        <v>0.15111955713459474</v>
      </c>
      <c r="BN451" s="147">
        <f t="shared" si="411"/>
        <v>0.57715367623856106</v>
      </c>
      <c r="BO451" s="146">
        <f t="shared" si="412"/>
        <v>87067.077638053583</v>
      </c>
      <c r="BP451" s="204"/>
    </row>
    <row r="452" spans="2:68" s="82" customFormat="1">
      <c r="B452" s="614"/>
      <c r="C452" s="647"/>
      <c r="D452" s="604"/>
      <c r="E452" s="254" t="s">
        <v>138</v>
      </c>
      <c r="F452" s="137">
        <v>5</v>
      </c>
      <c r="G452" s="146">
        <v>1</v>
      </c>
      <c r="H452" s="146">
        <v>48830</v>
      </c>
      <c r="I452" s="147">
        <f t="shared" si="453"/>
        <v>3.8461538461538464E-2</v>
      </c>
      <c r="J452" s="147">
        <f t="shared" si="396"/>
        <v>0.2</v>
      </c>
      <c r="K452" s="173">
        <f t="shared" si="397"/>
        <v>48830</v>
      </c>
      <c r="L452" s="604"/>
      <c r="M452" s="254" t="s">
        <v>138</v>
      </c>
      <c r="N452" s="137">
        <v>29</v>
      </c>
      <c r="O452" s="146">
        <v>17</v>
      </c>
      <c r="P452" s="146">
        <v>1456780</v>
      </c>
      <c r="Q452" s="147">
        <f t="shared" si="454"/>
        <v>0.15596330275229359</v>
      </c>
      <c r="R452" s="147">
        <f t="shared" si="398"/>
        <v>0.58620689655172409</v>
      </c>
      <c r="S452" s="141">
        <f t="shared" si="399"/>
        <v>85692.941176470587</v>
      </c>
      <c r="T452" s="604"/>
      <c r="U452" s="254" t="s">
        <v>138</v>
      </c>
      <c r="V452" s="137">
        <v>1438</v>
      </c>
      <c r="W452" s="146">
        <v>933</v>
      </c>
      <c r="X452" s="146">
        <v>68501590</v>
      </c>
      <c r="Y452" s="147">
        <f t="shared" si="455"/>
        <v>0.11321441572624681</v>
      </c>
      <c r="Z452" s="147">
        <f t="shared" si="400"/>
        <v>0.64881780250347709</v>
      </c>
      <c r="AA452" s="146">
        <f t="shared" si="401"/>
        <v>73420.782422293676</v>
      </c>
      <c r="AB452" s="604"/>
      <c r="AC452" s="254" t="s">
        <v>138</v>
      </c>
      <c r="AD452" s="137">
        <v>1626</v>
      </c>
      <c r="AE452" s="146">
        <v>1023</v>
      </c>
      <c r="AF452" s="146">
        <v>83664260</v>
      </c>
      <c r="AG452" s="147">
        <f t="shared" si="456"/>
        <v>0.12766754024709848</v>
      </c>
      <c r="AH452" s="147">
        <f t="shared" si="402"/>
        <v>0.62915129151291516</v>
      </c>
      <c r="AI452" s="141">
        <f t="shared" si="403"/>
        <v>81783.245356793748</v>
      </c>
      <c r="AJ452" s="604"/>
      <c r="AK452" s="254" t="s">
        <v>138</v>
      </c>
      <c r="AL452" s="137">
        <v>975</v>
      </c>
      <c r="AM452" s="146">
        <v>596</v>
      </c>
      <c r="AN452" s="146">
        <v>50703400</v>
      </c>
      <c r="AO452" s="147">
        <f t="shared" si="457"/>
        <v>0.12077001013171226</v>
      </c>
      <c r="AP452" s="147">
        <f t="shared" si="404"/>
        <v>0.61128205128205126</v>
      </c>
      <c r="AQ452" s="141">
        <f t="shared" si="405"/>
        <v>85072.818791946309</v>
      </c>
      <c r="AR452" s="604"/>
      <c r="AS452" s="254" t="s">
        <v>138</v>
      </c>
      <c r="AT452" s="137">
        <v>302</v>
      </c>
      <c r="AU452" s="146">
        <v>145</v>
      </c>
      <c r="AV452" s="146">
        <v>11994980</v>
      </c>
      <c r="AW452" s="147">
        <f t="shared" si="458"/>
        <v>6.9913211186113794E-2</v>
      </c>
      <c r="AX452" s="147">
        <f t="shared" si="406"/>
        <v>0.48013245033112584</v>
      </c>
      <c r="AY452" s="146">
        <f t="shared" si="407"/>
        <v>82724</v>
      </c>
      <c r="AZ452" s="604"/>
      <c r="BA452" s="254" t="s">
        <v>138</v>
      </c>
      <c r="BB452" s="137">
        <v>78</v>
      </c>
      <c r="BC452" s="146">
        <v>39</v>
      </c>
      <c r="BD452" s="146">
        <v>2923210</v>
      </c>
      <c r="BE452" s="147">
        <f t="shared" si="459"/>
        <v>4.8267326732673269E-2</v>
      </c>
      <c r="BF452" s="147">
        <f t="shared" si="408"/>
        <v>0.5</v>
      </c>
      <c r="BG452" s="173">
        <f t="shared" si="409"/>
        <v>74954.102564102563</v>
      </c>
      <c r="BH452" s="604"/>
      <c r="BI452" s="254" t="s">
        <v>138</v>
      </c>
      <c r="BJ452" s="137">
        <f t="shared" si="410"/>
        <v>4453</v>
      </c>
      <c r="BK452" s="146">
        <f t="shared" si="394"/>
        <v>2754</v>
      </c>
      <c r="BL452" s="146">
        <f t="shared" si="395"/>
        <v>219293050</v>
      </c>
      <c r="BM452" s="147">
        <f t="shared" si="460"/>
        <v>0.11377344460051227</v>
      </c>
      <c r="BN452" s="147">
        <f t="shared" si="411"/>
        <v>0.618459465528857</v>
      </c>
      <c r="BO452" s="146">
        <f t="shared" si="412"/>
        <v>79627.106027596223</v>
      </c>
      <c r="BP452" s="204"/>
    </row>
    <row r="453" spans="2:68" s="82" customFormat="1">
      <c r="B453" s="614"/>
      <c r="C453" s="647"/>
      <c r="D453" s="604"/>
      <c r="E453" s="254" t="s">
        <v>139</v>
      </c>
      <c r="F453" s="137">
        <v>4</v>
      </c>
      <c r="G453" s="146">
        <v>0</v>
      </c>
      <c r="H453" s="146">
        <v>0</v>
      </c>
      <c r="I453" s="147">
        <f t="shared" si="453"/>
        <v>0</v>
      </c>
      <c r="J453" s="147">
        <f t="shared" si="396"/>
        <v>0</v>
      </c>
      <c r="K453" s="173" t="str">
        <f t="shared" si="397"/>
        <v>-</v>
      </c>
      <c r="L453" s="604"/>
      <c r="M453" s="254" t="s">
        <v>139</v>
      </c>
      <c r="N453" s="137">
        <v>25</v>
      </c>
      <c r="O453" s="146">
        <v>13</v>
      </c>
      <c r="P453" s="146">
        <v>863620</v>
      </c>
      <c r="Q453" s="147">
        <f t="shared" si="454"/>
        <v>0.11926605504587157</v>
      </c>
      <c r="R453" s="147">
        <f t="shared" si="398"/>
        <v>0.52</v>
      </c>
      <c r="S453" s="141">
        <f t="shared" si="399"/>
        <v>66432.307692307688</v>
      </c>
      <c r="T453" s="604"/>
      <c r="U453" s="254" t="s">
        <v>139</v>
      </c>
      <c r="V453" s="137">
        <v>498</v>
      </c>
      <c r="W453" s="146">
        <v>261</v>
      </c>
      <c r="X453" s="146">
        <v>22681080</v>
      </c>
      <c r="Y453" s="147">
        <f t="shared" si="455"/>
        <v>3.167091372406261E-2</v>
      </c>
      <c r="Z453" s="147">
        <f t="shared" si="400"/>
        <v>0.52409638554216864</v>
      </c>
      <c r="AA453" s="146">
        <f t="shared" si="401"/>
        <v>86900.68965517242</v>
      </c>
      <c r="AB453" s="604"/>
      <c r="AC453" s="254" t="s">
        <v>139</v>
      </c>
      <c r="AD453" s="137">
        <v>667</v>
      </c>
      <c r="AE453" s="146">
        <v>358</v>
      </c>
      <c r="AF453" s="146">
        <v>31029010</v>
      </c>
      <c r="AG453" s="147">
        <f t="shared" si="456"/>
        <v>4.4677399226257332E-2</v>
      </c>
      <c r="AH453" s="147">
        <f t="shared" si="402"/>
        <v>0.53673163418290859</v>
      </c>
      <c r="AI453" s="141">
        <f t="shared" si="403"/>
        <v>86673.212290502794</v>
      </c>
      <c r="AJ453" s="604"/>
      <c r="AK453" s="254" t="s">
        <v>139</v>
      </c>
      <c r="AL453" s="137">
        <v>549</v>
      </c>
      <c r="AM453" s="146">
        <v>276</v>
      </c>
      <c r="AN453" s="146">
        <v>24635210</v>
      </c>
      <c r="AO453" s="147">
        <f t="shared" si="457"/>
        <v>5.5927051671732522E-2</v>
      </c>
      <c r="AP453" s="147">
        <f t="shared" si="404"/>
        <v>0.50273224043715847</v>
      </c>
      <c r="AQ453" s="141">
        <f t="shared" si="405"/>
        <v>89258.007246376816</v>
      </c>
      <c r="AR453" s="604"/>
      <c r="AS453" s="254" t="s">
        <v>139</v>
      </c>
      <c r="AT453" s="137">
        <v>279</v>
      </c>
      <c r="AU453" s="146">
        <v>135</v>
      </c>
      <c r="AV453" s="146">
        <v>12660860</v>
      </c>
      <c r="AW453" s="147">
        <f t="shared" si="458"/>
        <v>6.5091610414657664E-2</v>
      </c>
      <c r="AX453" s="147">
        <f t="shared" si="406"/>
        <v>0.4838709677419355</v>
      </c>
      <c r="AY453" s="146">
        <f t="shared" si="407"/>
        <v>93784.148148148146</v>
      </c>
      <c r="AZ453" s="604"/>
      <c r="BA453" s="254" t="s">
        <v>139</v>
      </c>
      <c r="BB453" s="137">
        <v>96</v>
      </c>
      <c r="BC453" s="146">
        <v>44</v>
      </c>
      <c r="BD453" s="146">
        <v>3550530</v>
      </c>
      <c r="BE453" s="147">
        <f t="shared" si="459"/>
        <v>5.4455445544554455E-2</v>
      </c>
      <c r="BF453" s="147">
        <f t="shared" si="408"/>
        <v>0.45833333333333331</v>
      </c>
      <c r="BG453" s="173">
        <f t="shared" si="409"/>
        <v>80693.863636363632</v>
      </c>
      <c r="BH453" s="604"/>
      <c r="BI453" s="254" t="s">
        <v>139</v>
      </c>
      <c r="BJ453" s="137">
        <f t="shared" si="410"/>
        <v>2118</v>
      </c>
      <c r="BK453" s="146">
        <f t="shared" si="394"/>
        <v>1087</v>
      </c>
      <c r="BL453" s="146">
        <f t="shared" si="395"/>
        <v>95420310</v>
      </c>
      <c r="BM453" s="147">
        <f t="shared" si="460"/>
        <v>4.4906221597950921E-2</v>
      </c>
      <c r="BN453" s="147">
        <f t="shared" si="411"/>
        <v>0.51322001888574131</v>
      </c>
      <c r="BO453" s="146">
        <f t="shared" si="412"/>
        <v>87783.173873045074</v>
      </c>
      <c r="BP453" s="204"/>
    </row>
    <row r="454" spans="2:68" s="82" customFormat="1">
      <c r="B454" s="614"/>
      <c r="C454" s="647"/>
      <c r="D454" s="604"/>
      <c r="E454" s="254" t="s">
        <v>140</v>
      </c>
      <c r="F454" s="137">
        <v>2</v>
      </c>
      <c r="G454" s="146">
        <v>1</v>
      </c>
      <c r="H454" s="146">
        <v>14150</v>
      </c>
      <c r="I454" s="147">
        <f t="shared" si="453"/>
        <v>3.8461538461538464E-2</v>
      </c>
      <c r="J454" s="147">
        <f t="shared" si="396"/>
        <v>0.5</v>
      </c>
      <c r="K454" s="173">
        <f t="shared" si="397"/>
        <v>14150</v>
      </c>
      <c r="L454" s="604"/>
      <c r="M454" s="254" t="s">
        <v>140</v>
      </c>
      <c r="N454" s="137">
        <v>8</v>
      </c>
      <c r="O454" s="146">
        <v>2</v>
      </c>
      <c r="P454" s="146">
        <v>59630</v>
      </c>
      <c r="Q454" s="147">
        <f t="shared" si="454"/>
        <v>1.834862385321101E-2</v>
      </c>
      <c r="R454" s="147">
        <f t="shared" si="398"/>
        <v>0.25</v>
      </c>
      <c r="S454" s="141">
        <f t="shared" si="399"/>
        <v>29815</v>
      </c>
      <c r="T454" s="604"/>
      <c r="U454" s="254" t="s">
        <v>140</v>
      </c>
      <c r="V454" s="137">
        <v>386</v>
      </c>
      <c r="W454" s="146">
        <v>229</v>
      </c>
      <c r="X454" s="146">
        <v>16935970</v>
      </c>
      <c r="Y454" s="147">
        <f t="shared" si="455"/>
        <v>2.77878898191967E-2</v>
      </c>
      <c r="Z454" s="147">
        <f t="shared" si="400"/>
        <v>0.59326424870466321</v>
      </c>
      <c r="AA454" s="146">
        <f t="shared" si="401"/>
        <v>73956.200873362439</v>
      </c>
      <c r="AB454" s="604"/>
      <c r="AC454" s="254" t="s">
        <v>140</v>
      </c>
      <c r="AD454" s="137">
        <v>543</v>
      </c>
      <c r="AE454" s="146">
        <v>327</v>
      </c>
      <c r="AF454" s="146">
        <v>28685940</v>
      </c>
      <c r="AG454" s="147">
        <f t="shared" si="456"/>
        <v>4.0808685885436166E-2</v>
      </c>
      <c r="AH454" s="147">
        <f t="shared" si="402"/>
        <v>0.60220994475138123</v>
      </c>
      <c r="AI454" s="141">
        <f t="shared" si="403"/>
        <v>87724.587155963309</v>
      </c>
      <c r="AJ454" s="604"/>
      <c r="AK454" s="254" t="s">
        <v>140</v>
      </c>
      <c r="AL454" s="137">
        <v>350</v>
      </c>
      <c r="AM454" s="146">
        <v>222</v>
      </c>
      <c r="AN454" s="146">
        <v>21212030</v>
      </c>
      <c r="AO454" s="147">
        <f t="shared" si="457"/>
        <v>4.4984802431610946E-2</v>
      </c>
      <c r="AP454" s="147">
        <f t="shared" si="404"/>
        <v>0.63428571428571423</v>
      </c>
      <c r="AQ454" s="141">
        <f t="shared" si="405"/>
        <v>95549.684684684689</v>
      </c>
      <c r="AR454" s="604"/>
      <c r="AS454" s="254" t="s">
        <v>140</v>
      </c>
      <c r="AT454" s="137">
        <v>178</v>
      </c>
      <c r="AU454" s="146">
        <v>106</v>
      </c>
      <c r="AV454" s="146">
        <v>12442520</v>
      </c>
      <c r="AW454" s="147">
        <f t="shared" si="458"/>
        <v>5.1108968177434912E-2</v>
      </c>
      <c r="AX454" s="147">
        <f t="shared" si="406"/>
        <v>0.5955056179775281</v>
      </c>
      <c r="AY454" s="146">
        <f t="shared" si="407"/>
        <v>117382.2641509434</v>
      </c>
      <c r="AZ454" s="604"/>
      <c r="BA454" s="254" t="s">
        <v>140</v>
      </c>
      <c r="BB454" s="137">
        <v>49</v>
      </c>
      <c r="BC454" s="146">
        <v>28</v>
      </c>
      <c r="BD454" s="146">
        <v>2289010</v>
      </c>
      <c r="BE454" s="147">
        <f t="shared" si="459"/>
        <v>3.4653465346534656E-2</v>
      </c>
      <c r="BF454" s="147">
        <f t="shared" si="408"/>
        <v>0.5714285714285714</v>
      </c>
      <c r="BG454" s="173">
        <f t="shared" si="409"/>
        <v>81750.357142857145</v>
      </c>
      <c r="BH454" s="604"/>
      <c r="BI454" s="254" t="s">
        <v>140</v>
      </c>
      <c r="BJ454" s="137">
        <f t="shared" si="410"/>
        <v>1516</v>
      </c>
      <c r="BK454" s="146">
        <f t="shared" si="394"/>
        <v>915</v>
      </c>
      <c r="BL454" s="146">
        <f t="shared" si="395"/>
        <v>81639250</v>
      </c>
      <c r="BM454" s="147">
        <f t="shared" si="460"/>
        <v>3.7800545319342314E-2</v>
      </c>
      <c r="BN454" s="147">
        <f t="shared" si="411"/>
        <v>0.60356200527704484</v>
      </c>
      <c r="BO454" s="146">
        <f t="shared" si="412"/>
        <v>89223.224043715847</v>
      </c>
      <c r="BP454" s="204"/>
    </row>
    <row r="455" spans="2:68" s="82" customFormat="1">
      <c r="B455" s="614"/>
      <c r="C455" s="647"/>
      <c r="D455" s="604"/>
      <c r="E455" s="254" t="s">
        <v>141</v>
      </c>
      <c r="F455" s="137">
        <v>9</v>
      </c>
      <c r="G455" s="146">
        <v>3</v>
      </c>
      <c r="H455" s="146">
        <v>53820</v>
      </c>
      <c r="I455" s="147">
        <f t="shared" si="453"/>
        <v>0.11538461538461539</v>
      </c>
      <c r="J455" s="147">
        <f t="shared" si="396"/>
        <v>0.33333333333333331</v>
      </c>
      <c r="K455" s="173">
        <f t="shared" si="397"/>
        <v>17940</v>
      </c>
      <c r="L455" s="604"/>
      <c r="M455" s="254" t="s">
        <v>141</v>
      </c>
      <c r="N455" s="137">
        <v>52</v>
      </c>
      <c r="O455" s="146">
        <v>33</v>
      </c>
      <c r="P455" s="146">
        <v>2710590</v>
      </c>
      <c r="Q455" s="147">
        <f t="shared" si="454"/>
        <v>0.30275229357798167</v>
      </c>
      <c r="R455" s="147">
        <f t="shared" si="398"/>
        <v>0.63461538461538458</v>
      </c>
      <c r="S455" s="141">
        <f t="shared" si="399"/>
        <v>82139.090909090912</v>
      </c>
      <c r="T455" s="604"/>
      <c r="U455" s="254" t="s">
        <v>141</v>
      </c>
      <c r="V455" s="137">
        <v>3180</v>
      </c>
      <c r="W455" s="146">
        <v>1985</v>
      </c>
      <c r="X455" s="146">
        <v>151403050</v>
      </c>
      <c r="Y455" s="147">
        <f t="shared" si="455"/>
        <v>0.24086882659871375</v>
      </c>
      <c r="Z455" s="147">
        <f t="shared" si="400"/>
        <v>0.62421383647798745</v>
      </c>
      <c r="AA455" s="146">
        <f t="shared" si="401"/>
        <v>76273.576826196469</v>
      </c>
      <c r="AB455" s="604"/>
      <c r="AC455" s="254" t="s">
        <v>141</v>
      </c>
      <c r="AD455" s="137">
        <v>3301</v>
      </c>
      <c r="AE455" s="146">
        <v>2039</v>
      </c>
      <c r="AF455" s="146">
        <v>168287610</v>
      </c>
      <c r="AG455" s="147">
        <f t="shared" si="456"/>
        <v>0.25446150006239859</v>
      </c>
      <c r="AH455" s="147">
        <f t="shared" si="402"/>
        <v>0.61769160860345351</v>
      </c>
      <c r="AI455" s="141">
        <f t="shared" si="403"/>
        <v>82534.384502206958</v>
      </c>
      <c r="AJ455" s="604"/>
      <c r="AK455" s="254" t="s">
        <v>141</v>
      </c>
      <c r="AL455" s="137">
        <v>1912</v>
      </c>
      <c r="AM455" s="146">
        <v>1127</v>
      </c>
      <c r="AN455" s="146">
        <v>96215000</v>
      </c>
      <c r="AO455" s="147">
        <f t="shared" si="457"/>
        <v>0.22836879432624113</v>
      </c>
      <c r="AP455" s="147">
        <f t="shared" si="404"/>
        <v>0.58943514644351469</v>
      </c>
      <c r="AQ455" s="141">
        <f t="shared" si="405"/>
        <v>85372.670807453411</v>
      </c>
      <c r="AR455" s="604"/>
      <c r="AS455" s="254" t="s">
        <v>141</v>
      </c>
      <c r="AT455" s="137">
        <v>679</v>
      </c>
      <c r="AU455" s="146">
        <v>371</v>
      </c>
      <c r="AV455" s="146">
        <v>35271490</v>
      </c>
      <c r="AW455" s="147">
        <f t="shared" si="458"/>
        <v>0.17888138862102218</v>
      </c>
      <c r="AX455" s="147">
        <f t="shared" si="406"/>
        <v>0.54639175257731953</v>
      </c>
      <c r="AY455" s="146">
        <f t="shared" si="407"/>
        <v>95071.401617250667</v>
      </c>
      <c r="AZ455" s="604"/>
      <c r="BA455" s="254" t="s">
        <v>141</v>
      </c>
      <c r="BB455" s="137">
        <v>184</v>
      </c>
      <c r="BC455" s="146">
        <v>87</v>
      </c>
      <c r="BD455" s="146">
        <v>7133430</v>
      </c>
      <c r="BE455" s="147">
        <f t="shared" si="459"/>
        <v>0.10767326732673267</v>
      </c>
      <c r="BF455" s="147">
        <f t="shared" si="408"/>
        <v>0.47282608695652173</v>
      </c>
      <c r="BG455" s="173">
        <f t="shared" si="409"/>
        <v>81993.448275862072</v>
      </c>
      <c r="BH455" s="604"/>
      <c r="BI455" s="254" t="s">
        <v>141</v>
      </c>
      <c r="BJ455" s="137">
        <f t="shared" si="410"/>
        <v>9317</v>
      </c>
      <c r="BK455" s="146">
        <f t="shared" ref="BK455:BK518" si="461">SUM(G455,O455,W455,AE455,AM455,AU455,BC455)</f>
        <v>5645</v>
      </c>
      <c r="BL455" s="146">
        <f t="shared" ref="BL455:BL518" si="462">SUM(H455,P455,X455,AF455,AN455,AV455,BD455)</f>
        <v>461074990</v>
      </c>
      <c r="BM455" s="147">
        <f t="shared" si="460"/>
        <v>0.23320664298107907</v>
      </c>
      <c r="BN455" s="147">
        <f t="shared" si="411"/>
        <v>0.60588172158420095</v>
      </c>
      <c r="BO455" s="146">
        <f t="shared" si="412"/>
        <v>81678.474756421609</v>
      </c>
      <c r="BP455" s="204"/>
    </row>
    <row r="456" spans="2:68" s="82" customFormat="1">
      <c r="B456" s="614"/>
      <c r="C456" s="647"/>
      <c r="D456" s="604"/>
      <c r="E456" s="254" t="s">
        <v>142</v>
      </c>
      <c r="F456" s="137">
        <v>5</v>
      </c>
      <c r="G456" s="146">
        <v>1</v>
      </c>
      <c r="H456" s="146">
        <v>21290</v>
      </c>
      <c r="I456" s="147">
        <f t="shared" si="453"/>
        <v>3.8461538461538464E-2</v>
      </c>
      <c r="J456" s="147">
        <f t="shared" ref="J456:J519" si="463">IFERROR(G456/F456,"-")</f>
        <v>0.2</v>
      </c>
      <c r="K456" s="173">
        <f t="shared" ref="K456:K519" si="464">IFERROR(H456/G456,"-")</f>
        <v>21290</v>
      </c>
      <c r="L456" s="604"/>
      <c r="M456" s="254" t="s">
        <v>142</v>
      </c>
      <c r="N456" s="137">
        <v>21</v>
      </c>
      <c r="O456" s="146">
        <v>10</v>
      </c>
      <c r="P456" s="146">
        <v>925970</v>
      </c>
      <c r="Q456" s="147">
        <f t="shared" si="454"/>
        <v>9.1743119266055051E-2</v>
      </c>
      <c r="R456" s="147">
        <f t="shared" ref="R456:R519" si="465">IFERROR(O456/N456,"-")</f>
        <v>0.47619047619047616</v>
      </c>
      <c r="S456" s="141">
        <f t="shared" ref="S456:S519" si="466">IFERROR(P456/O456,"-")</f>
        <v>92597</v>
      </c>
      <c r="T456" s="604"/>
      <c r="U456" s="254" t="s">
        <v>142</v>
      </c>
      <c r="V456" s="137">
        <v>549</v>
      </c>
      <c r="W456" s="146">
        <v>323</v>
      </c>
      <c r="X456" s="146">
        <v>25965640</v>
      </c>
      <c r="Y456" s="147">
        <f t="shared" si="455"/>
        <v>3.9194272539740324E-2</v>
      </c>
      <c r="Z456" s="147">
        <f t="shared" ref="Z456:Z519" si="467">IFERROR(W456/V456,"-")</f>
        <v>0.58834244080145714</v>
      </c>
      <c r="AA456" s="146">
        <f t="shared" ref="AA456:AA519" si="468">IFERROR(X456/W456,"-")</f>
        <v>80388.978328173369</v>
      </c>
      <c r="AB456" s="604"/>
      <c r="AC456" s="254" t="s">
        <v>142</v>
      </c>
      <c r="AD456" s="137">
        <v>775</v>
      </c>
      <c r="AE456" s="146">
        <v>439</v>
      </c>
      <c r="AF456" s="146">
        <v>37276100</v>
      </c>
      <c r="AG456" s="147">
        <f t="shared" si="456"/>
        <v>5.4785972794209409E-2</v>
      </c>
      <c r="AH456" s="147">
        <f t="shared" ref="AH456:AH519" si="469">IFERROR(AE456/AD456,"-")</f>
        <v>0.56645161290322577</v>
      </c>
      <c r="AI456" s="141">
        <f t="shared" ref="AI456:AI519" si="470">IFERROR(AF456/AE456,"-")</f>
        <v>84911.389521640085</v>
      </c>
      <c r="AJ456" s="604"/>
      <c r="AK456" s="254" t="s">
        <v>142</v>
      </c>
      <c r="AL456" s="137">
        <v>651</v>
      </c>
      <c r="AM456" s="146">
        <v>375</v>
      </c>
      <c r="AN456" s="146">
        <v>38982630</v>
      </c>
      <c r="AO456" s="147">
        <f t="shared" si="457"/>
        <v>7.598784194528875E-2</v>
      </c>
      <c r="AP456" s="147">
        <f t="shared" ref="AP456:AP519" si="471">IFERROR(AM456/AL456,"-")</f>
        <v>0.57603686635944695</v>
      </c>
      <c r="AQ456" s="141">
        <f t="shared" ref="AQ456:AQ519" si="472">IFERROR(AN456/AM456,"-")</f>
        <v>103953.68</v>
      </c>
      <c r="AR456" s="604"/>
      <c r="AS456" s="254" t="s">
        <v>142</v>
      </c>
      <c r="AT456" s="137">
        <v>330</v>
      </c>
      <c r="AU456" s="146">
        <v>183</v>
      </c>
      <c r="AV456" s="146">
        <v>19192220</v>
      </c>
      <c r="AW456" s="147">
        <f t="shared" si="458"/>
        <v>8.8235294117647065E-2</v>
      </c>
      <c r="AX456" s="147">
        <f t="shared" ref="AX456:AX519" si="473">IFERROR(AU456/AT456,"-")</f>
        <v>0.55454545454545456</v>
      </c>
      <c r="AY456" s="146">
        <f t="shared" ref="AY456:AY519" si="474">IFERROR(AV456/AU456,"-")</f>
        <v>104875.51912568306</v>
      </c>
      <c r="AZ456" s="604"/>
      <c r="BA456" s="254" t="s">
        <v>142</v>
      </c>
      <c r="BB456" s="137">
        <v>136</v>
      </c>
      <c r="BC456" s="146">
        <v>70</v>
      </c>
      <c r="BD456" s="146">
        <v>8080210</v>
      </c>
      <c r="BE456" s="147">
        <f t="shared" si="459"/>
        <v>8.6633663366336627E-2</v>
      </c>
      <c r="BF456" s="147">
        <f t="shared" ref="BF456:BF519" si="475">IFERROR(BC456/BB456,"-")</f>
        <v>0.51470588235294112</v>
      </c>
      <c r="BG456" s="173">
        <f t="shared" ref="BG456:BG519" si="476">IFERROR(BD456/BC456,"-")</f>
        <v>115431.57142857143</v>
      </c>
      <c r="BH456" s="604"/>
      <c r="BI456" s="254" t="s">
        <v>142</v>
      </c>
      <c r="BJ456" s="137">
        <f t="shared" ref="BJ456:BJ519" si="477">SUM(F456,N456,V456,AD456,AL456,AT456,BB456)</f>
        <v>2467</v>
      </c>
      <c r="BK456" s="146">
        <f t="shared" si="461"/>
        <v>1401</v>
      </c>
      <c r="BL456" s="146">
        <f t="shared" si="462"/>
        <v>130444060</v>
      </c>
      <c r="BM456" s="147">
        <f t="shared" si="460"/>
        <v>5.7878212013550361E-2</v>
      </c>
      <c r="BN456" s="147">
        <f t="shared" ref="BN456:BN519" si="478">IFERROR(BK456/BJ456,"-")</f>
        <v>0.56789623023915692</v>
      </c>
      <c r="BO456" s="146">
        <f t="shared" ref="BO456:BO519" si="479">IFERROR(BL456/BK456,"-")</f>
        <v>93107.822983583159</v>
      </c>
      <c r="BP456" s="204"/>
    </row>
    <row r="457" spans="2:68" s="82" customFormat="1">
      <c r="B457" s="614"/>
      <c r="C457" s="647"/>
      <c r="D457" s="604"/>
      <c r="E457" s="251" t="s">
        <v>135</v>
      </c>
      <c r="F457" s="137">
        <v>1</v>
      </c>
      <c r="G457" s="146">
        <v>1</v>
      </c>
      <c r="H457" s="146">
        <v>30430</v>
      </c>
      <c r="I457" s="147">
        <f t="shared" si="453"/>
        <v>3.8461538461538464E-2</v>
      </c>
      <c r="J457" s="147">
        <f t="shared" si="463"/>
        <v>1</v>
      </c>
      <c r="K457" s="173">
        <f t="shared" si="464"/>
        <v>30430</v>
      </c>
      <c r="L457" s="604"/>
      <c r="M457" s="255" t="s">
        <v>135</v>
      </c>
      <c r="N457" s="137">
        <v>5</v>
      </c>
      <c r="O457" s="146">
        <v>2</v>
      </c>
      <c r="P457" s="146">
        <v>299580</v>
      </c>
      <c r="Q457" s="147">
        <f t="shared" si="454"/>
        <v>1.834862385321101E-2</v>
      </c>
      <c r="R457" s="147">
        <f t="shared" si="465"/>
        <v>0.4</v>
      </c>
      <c r="S457" s="141">
        <f t="shared" si="466"/>
        <v>149790</v>
      </c>
      <c r="T457" s="604"/>
      <c r="U457" s="255" t="s">
        <v>135</v>
      </c>
      <c r="V457" s="137">
        <v>596</v>
      </c>
      <c r="W457" s="146">
        <v>315</v>
      </c>
      <c r="X457" s="146">
        <v>22639500</v>
      </c>
      <c r="Y457" s="147">
        <f t="shared" si="455"/>
        <v>3.8223516563523845E-2</v>
      </c>
      <c r="Z457" s="147">
        <f t="shared" si="467"/>
        <v>0.52852348993288589</v>
      </c>
      <c r="AA457" s="146">
        <f t="shared" si="468"/>
        <v>71871.428571428565</v>
      </c>
      <c r="AB457" s="604"/>
      <c r="AC457" s="255" t="s">
        <v>135</v>
      </c>
      <c r="AD457" s="137">
        <v>385</v>
      </c>
      <c r="AE457" s="146">
        <v>183</v>
      </c>
      <c r="AF457" s="146">
        <v>15664050</v>
      </c>
      <c r="AG457" s="147">
        <f t="shared" si="456"/>
        <v>2.2837888431299139E-2</v>
      </c>
      <c r="AH457" s="147">
        <f t="shared" si="469"/>
        <v>0.47532467532467532</v>
      </c>
      <c r="AI457" s="141">
        <f t="shared" si="470"/>
        <v>85595.901639344258</v>
      </c>
      <c r="AJ457" s="604"/>
      <c r="AK457" s="255" t="s">
        <v>135</v>
      </c>
      <c r="AL457" s="137">
        <v>211</v>
      </c>
      <c r="AM457" s="146">
        <v>90</v>
      </c>
      <c r="AN457" s="146">
        <v>8819640</v>
      </c>
      <c r="AO457" s="147">
        <f t="shared" si="457"/>
        <v>1.82370820668693E-2</v>
      </c>
      <c r="AP457" s="147">
        <f t="shared" si="471"/>
        <v>0.42654028436018959</v>
      </c>
      <c r="AQ457" s="141">
        <f t="shared" si="472"/>
        <v>97996</v>
      </c>
      <c r="AR457" s="604"/>
      <c r="AS457" s="255" t="s">
        <v>135</v>
      </c>
      <c r="AT457" s="137">
        <v>97</v>
      </c>
      <c r="AU457" s="146">
        <v>36</v>
      </c>
      <c r="AV457" s="146">
        <v>4510160</v>
      </c>
      <c r="AW457" s="147">
        <f t="shared" si="458"/>
        <v>1.7357762777242044E-2</v>
      </c>
      <c r="AX457" s="147">
        <f t="shared" si="473"/>
        <v>0.37113402061855671</v>
      </c>
      <c r="AY457" s="146">
        <f t="shared" si="474"/>
        <v>125282.22222222222</v>
      </c>
      <c r="AZ457" s="604"/>
      <c r="BA457" s="255" t="s">
        <v>135</v>
      </c>
      <c r="BB457" s="137">
        <v>66</v>
      </c>
      <c r="BC457" s="146">
        <v>21</v>
      </c>
      <c r="BD457" s="146">
        <v>2835790</v>
      </c>
      <c r="BE457" s="147">
        <f t="shared" si="459"/>
        <v>2.5990099009900989E-2</v>
      </c>
      <c r="BF457" s="147">
        <f t="shared" si="475"/>
        <v>0.31818181818181818</v>
      </c>
      <c r="BG457" s="173">
        <f t="shared" si="476"/>
        <v>135037.61904761905</v>
      </c>
      <c r="BH457" s="604"/>
      <c r="BI457" s="255" t="s">
        <v>135</v>
      </c>
      <c r="BJ457" s="137">
        <f t="shared" si="477"/>
        <v>1361</v>
      </c>
      <c r="BK457" s="146">
        <f t="shared" si="461"/>
        <v>648</v>
      </c>
      <c r="BL457" s="146">
        <f t="shared" si="462"/>
        <v>54799150</v>
      </c>
      <c r="BM457" s="147">
        <f t="shared" si="460"/>
        <v>2.6770222258944064E-2</v>
      </c>
      <c r="BN457" s="147">
        <f t="shared" si="478"/>
        <v>0.4761204996326231</v>
      </c>
      <c r="BO457" s="146">
        <f t="shared" si="479"/>
        <v>84566.589506172837</v>
      </c>
      <c r="BP457" s="204"/>
    </row>
    <row r="458" spans="2:68" s="82" customFormat="1">
      <c r="B458" s="614">
        <v>42</v>
      </c>
      <c r="C458" s="645" t="s">
        <v>15</v>
      </c>
      <c r="D458" s="618">
        <f>BS49</f>
        <v>103</v>
      </c>
      <c r="E458" s="252" t="s">
        <v>115</v>
      </c>
      <c r="F458" s="136">
        <v>56</v>
      </c>
      <c r="G458" s="144">
        <v>30</v>
      </c>
      <c r="H458" s="144">
        <v>2347930</v>
      </c>
      <c r="I458" s="145">
        <f>IFERROR(G458/$D$458,"-")</f>
        <v>0.29126213592233008</v>
      </c>
      <c r="J458" s="145">
        <f t="shared" si="463"/>
        <v>0.5357142857142857</v>
      </c>
      <c r="K458" s="172">
        <f t="shared" si="464"/>
        <v>78264.333333333328</v>
      </c>
      <c r="L458" s="618">
        <f>BT49</f>
        <v>397</v>
      </c>
      <c r="M458" s="252" t="s">
        <v>115</v>
      </c>
      <c r="N458" s="136">
        <v>216</v>
      </c>
      <c r="O458" s="144">
        <v>113</v>
      </c>
      <c r="P458" s="144">
        <v>7937840</v>
      </c>
      <c r="Q458" s="145">
        <f>IFERROR(O458/$L$458,"-")</f>
        <v>0.28463476070528965</v>
      </c>
      <c r="R458" s="145">
        <f t="shared" si="465"/>
        <v>0.52314814814814814</v>
      </c>
      <c r="S458" s="140">
        <f t="shared" si="466"/>
        <v>70246.371681415927</v>
      </c>
      <c r="T458" s="618">
        <f>BU49</f>
        <v>23820</v>
      </c>
      <c r="U458" s="252" t="s">
        <v>115</v>
      </c>
      <c r="V458" s="136">
        <v>11718</v>
      </c>
      <c r="W458" s="144">
        <v>7172</v>
      </c>
      <c r="X458" s="144">
        <v>462570910</v>
      </c>
      <c r="Y458" s="145">
        <f>IFERROR(W458/$T$458,"-")</f>
        <v>0.3010915197313182</v>
      </c>
      <c r="Z458" s="145">
        <f t="shared" si="467"/>
        <v>0.61204983785628941</v>
      </c>
      <c r="AA458" s="144">
        <f t="shared" si="468"/>
        <v>64496.780535415506</v>
      </c>
      <c r="AB458" s="618">
        <f>BV49</f>
        <v>19563</v>
      </c>
      <c r="AC458" s="252" t="s">
        <v>115</v>
      </c>
      <c r="AD458" s="136">
        <v>10884</v>
      </c>
      <c r="AE458" s="144">
        <v>6546</v>
      </c>
      <c r="AF458" s="144">
        <v>465803120</v>
      </c>
      <c r="AG458" s="145">
        <f>IFERROR(AE458/$AB$458,"-")</f>
        <v>0.33461125594234015</v>
      </c>
      <c r="AH458" s="145">
        <f t="shared" si="469"/>
        <v>0.60143329658213895</v>
      </c>
      <c r="AI458" s="140">
        <f t="shared" si="470"/>
        <v>71158.435685915058</v>
      </c>
      <c r="AJ458" s="618">
        <f>BW49</f>
        <v>11800</v>
      </c>
      <c r="AK458" s="252" t="s">
        <v>115</v>
      </c>
      <c r="AL458" s="136">
        <v>6471</v>
      </c>
      <c r="AM458" s="144">
        <v>3591</v>
      </c>
      <c r="AN458" s="144">
        <v>261609490</v>
      </c>
      <c r="AO458" s="145">
        <f>IFERROR(AM458/$AJ$458,"-")</f>
        <v>0.30432203389830509</v>
      </c>
      <c r="AP458" s="145">
        <f t="shared" si="471"/>
        <v>0.55493741307371347</v>
      </c>
      <c r="AQ458" s="140">
        <f t="shared" si="472"/>
        <v>72851.431356168192</v>
      </c>
      <c r="AR458" s="618">
        <f>BX49</f>
        <v>5504</v>
      </c>
      <c r="AS458" s="252" t="s">
        <v>115</v>
      </c>
      <c r="AT458" s="136">
        <v>2632</v>
      </c>
      <c r="AU458" s="144">
        <v>1275</v>
      </c>
      <c r="AV458" s="144">
        <v>95406030</v>
      </c>
      <c r="AW458" s="145">
        <f>IFERROR(AU458/$AR$458,"-")</f>
        <v>0.23164970930232559</v>
      </c>
      <c r="AX458" s="145">
        <f t="shared" si="473"/>
        <v>0.48442249240121582</v>
      </c>
      <c r="AY458" s="144">
        <f t="shared" si="474"/>
        <v>74828.25882352941</v>
      </c>
      <c r="AZ458" s="618">
        <f>BY49</f>
        <v>2084</v>
      </c>
      <c r="BA458" s="252" t="s">
        <v>115</v>
      </c>
      <c r="BB458" s="136">
        <v>816</v>
      </c>
      <c r="BC458" s="144">
        <v>330</v>
      </c>
      <c r="BD458" s="144">
        <v>25030910</v>
      </c>
      <c r="BE458" s="145">
        <f>IFERROR(BC458/$AZ$458,"-")</f>
        <v>0.15834932821497122</v>
      </c>
      <c r="BF458" s="145">
        <f t="shared" si="475"/>
        <v>0.40441176470588236</v>
      </c>
      <c r="BG458" s="172">
        <f t="shared" si="476"/>
        <v>75851.242424242431</v>
      </c>
      <c r="BH458" s="618">
        <f>BZ49</f>
        <v>63271</v>
      </c>
      <c r="BI458" s="252" t="s">
        <v>115</v>
      </c>
      <c r="BJ458" s="136">
        <f t="shared" si="477"/>
        <v>32793</v>
      </c>
      <c r="BK458" s="144">
        <f t="shared" si="461"/>
        <v>19057</v>
      </c>
      <c r="BL458" s="144">
        <f t="shared" si="462"/>
        <v>1320706230</v>
      </c>
      <c r="BM458" s="145">
        <f>IFERROR(BK458/$BH$458,"-")</f>
        <v>0.30119644070743312</v>
      </c>
      <c r="BN458" s="145">
        <f t="shared" si="478"/>
        <v>0.58113011923276314</v>
      </c>
      <c r="BO458" s="144">
        <f t="shared" si="479"/>
        <v>69302.945374403105</v>
      </c>
      <c r="BP458" s="204"/>
    </row>
    <row r="459" spans="2:68" s="82" customFormat="1">
      <c r="B459" s="614"/>
      <c r="C459" s="645"/>
      <c r="D459" s="618"/>
      <c r="E459" s="253" t="s">
        <v>154</v>
      </c>
      <c r="F459" s="137">
        <v>32</v>
      </c>
      <c r="G459" s="146">
        <v>19</v>
      </c>
      <c r="H459" s="146">
        <v>1253910</v>
      </c>
      <c r="I459" s="147">
        <f t="shared" ref="I459:I468" si="480">IFERROR(G459/$D$458,"-")</f>
        <v>0.18446601941747573</v>
      </c>
      <c r="J459" s="147">
        <f t="shared" si="463"/>
        <v>0.59375</v>
      </c>
      <c r="K459" s="173">
        <f t="shared" si="464"/>
        <v>65995.263157894733</v>
      </c>
      <c r="L459" s="618"/>
      <c r="M459" s="253" t="s">
        <v>154</v>
      </c>
      <c r="N459" s="137">
        <v>179</v>
      </c>
      <c r="O459" s="146">
        <v>104</v>
      </c>
      <c r="P459" s="146">
        <v>8744420</v>
      </c>
      <c r="Q459" s="147">
        <f t="shared" ref="Q459:Q468" si="481">IFERROR(O459/$L$458,"-")</f>
        <v>0.26196473551637278</v>
      </c>
      <c r="R459" s="147">
        <f t="shared" si="465"/>
        <v>0.58100558659217882</v>
      </c>
      <c r="S459" s="141">
        <f t="shared" si="466"/>
        <v>84080.961538461532</v>
      </c>
      <c r="T459" s="618"/>
      <c r="U459" s="253" t="s">
        <v>154</v>
      </c>
      <c r="V459" s="137">
        <v>11027</v>
      </c>
      <c r="W459" s="146">
        <v>6764</v>
      </c>
      <c r="X459" s="146">
        <v>424210780</v>
      </c>
      <c r="Y459" s="147">
        <f t="shared" ref="Y459:Y468" si="482">IFERROR(W459/$T$458,"-")</f>
        <v>0.2839630562552477</v>
      </c>
      <c r="Z459" s="147">
        <f t="shared" si="467"/>
        <v>0.61340346422417702</v>
      </c>
      <c r="AA459" s="146">
        <f t="shared" si="468"/>
        <v>62715.963926670607</v>
      </c>
      <c r="AB459" s="618"/>
      <c r="AC459" s="253" t="s">
        <v>154</v>
      </c>
      <c r="AD459" s="137">
        <v>9183</v>
      </c>
      <c r="AE459" s="146">
        <v>5638</v>
      </c>
      <c r="AF459" s="146">
        <v>392356630</v>
      </c>
      <c r="AG459" s="147">
        <f t="shared" ref="AG459:AG468" si="483">IFERROR(AE459/$AB$458,"-")</f>
        <v>0.2881971067832132</v>
      </c>
      <c r="AH459" s="147">
        <f t="shared" si="469"/>
        <v>0.61396057933137316</v>
      </c>
      <c r="AI459" s="141">
        <f t="shared" si="470"/>
        <v>69591.456190138342</v>
      </c>
      <c r="AJ459" s="618"/>
      <c r="AK459" s="253" t="s">
        <v>154</v>
      </c>
      <c r="AL459" s="137">
        <v>5038</v>
      </c>
      <c r="AM459" s="146">
        <v>2773</v>
      </c>
      <c r="AN459" s="146">
        <v>191166980</v>
      </c>
      <c r="AO459" s="147">
        <f t="shared" ref="AO459:AO468" si="484">IFERROR(AM459/$AJ$458,"-")</f>
        <v>0.23499999999999999</v>
      </c>
      <c r="AP459" s="147">
        <f t="shared" si="471"/>
        <v>0.55041683207622072</v>
      </c>
      <c r="AQ459" s="141">
        <f t="shared" si="472"/>
        <v>68938.68734222863</v>
      </c>
      <c r="AR459" s="618"/>
      <c r="AS459" s="253" t="s">
        <v>154</v>
      </c>
      <c r="AT459" s="137">
        <v>1825</v>
      </c>
      <c r="AU459" s="146">
        <v>912</v>
      </c>
      <c r="AV459" s="146">
        <v>62835890</v>
      </c>
      <c r="AW459" s="147">
        <f t="shared" ref="AW459:AW468" si="485">IFERROR(AU459/$AR$458,"-")</f>
        <v>0.16569767441860464</v>
      </c>
      <c r="AX459" s="147">
        <f t="shared" si="473"/>
        <v>0.4997260273972603</v>
      </c>
      <c r="AY459" s="146">
        <f t="shared" si="474"/>
        <v>68899.002192982458</v>
      </c>
      <c r="AZ459" s="618"/>
      <c r="BA459" s="253" t="s">
        <v>154</v>
      </c>
      <c r="BB459" s="137">
        <v>431</v>
      </c>
      <c r="BC459" s="146">
        <v>170</v>
      </c>
      <c r="BD459" s="146">
        <v>12968710</v>
      </c>
      <c r="BE459" s="147">
        <f t="shared" ref="BE459:BE468" si="486">IFERROR(BC459/$AZ$458,"-")</f>
        <v>8.1573896353166989E-2</v>
      </c>
      <c r="BF459" s="147">
        <f t="shared" si="475"/>
        <v>0.39443155452436196</v>
      </c>
      <c r="BG459" s="173">
        <f t="shared" si="476"/>
        <v>76286.529411764699</v>
      </c>
      <c r="BH459" s="618"/>
      <c r="BI459" s="253" t="s">
        <v>154</v>
      </c>
      <c r="BJ459" s="137">
        <f t="shared" si="477"/>
        <v>27715</v>
      </c>
      <c r="BK459" s="146">
        <f t="shared" si="461"/>
        <v>16380</v>
      </c>
      <c r="BL459" s="146">
        <f t="shared" si="462"/>
        <v>1093537320</v>
      </c>
      <c r="BM459" s="147">
        <f t="shared" ref="BM459:BM468" si="487">IFERROR(BK459/$BH$458,"-")</f>
        <v>0.25888637764536676</v>
      </c>
      <c r="BN459" s="147">
        <f t="shared" si="478"/>
        <v>0.59101569547176624</v>
      </c>
      <c r="BO459" s="146">
        <f t="shared" si="479"/>
        <v>66760.520146520154</v>
      </c>
      <c r="BP459" s="204"/>
    </row>
    <row r="460" spans="2:68" s="82" customFormat="1">
      <c r="B460" s="614"/>
      <c r="C460" s="645"/>
      <c r="D460" s="618"/>
      <c r="E460" s="254" t="s">
        <v>114</v>
      </c>
      <c r="F460" s="137">
        <v>53</v>
      </c>
      <c r="G460" s="146">
        <v>30</v>
      </c>
      <c r="H460" s="146">
        <v>1983940</v>
      </c>
      <c r="I460" s="147">
        <f t="shared" si="480"/>
        <v>0.29126213592233008</v>
      </c>
      <c r="J460" s="147">
        <f t="shared" si="463"/>
        <v>0.56603773584905659</v>
      </c>
      <c r="K460" s="173">
        <f t="shared" si="464"/>
        <v>66131.333333333328</v>
      </c>
      <c r="L460" s="618"/>
      <c r="M460" s="254" t="s">
        <v>114</v>
      </c>
      <c r="N460" s="137">
        <v>248</v>
      </c>
      <c r="O460" s="146">
        <v>126</v>
      </c>
      <c r="P460" s="146">
        <v>9527200</v>
      </c>
      <c r="Q460" s="147">
        <f t="shared" si="481"/>
        <v>0.31738035264483627</v>
      </c>
      <c r="R460" s="147">
        <f t="shared" si="465"/>
        <v>0.50806451612903225</v>
      </c>
      <c r="S460" s="141">
        <f t="shared" si="466"/>
        <v>75612.698412698417</v>
      </c>
      <c r="T460" s="618"/>
      <c r="U460" s="254" t="s">
        <v>114</v>
      </c>
      <c r="V460" s="137">
        <v>14058</v>
      </c>
      <c r="W460" s="146">
        <v>8339</v>
      </c>
      <c r="X460" s="146">
        <v>535250090</v>
      </c>
      <c r="Y460" s="147">
        <f t="shared" si="482"/>
        <v>0.35008396305625522</v>
      </c>
      <c r="Z460" s="147">
        <f t="shared" si="467"/>
        <v>0.5931853748755157</v>
      </c>
      <c r="AA460" s="146">
        <f t="shared" si="468"/>
        <v>64186.364072430748</v>
      </c>
      <c r="AB460" s="618"/>
      <c r="AC460" s="254" t="s">
        <v>114</v>
      </c>
      <c r="AD460" s="137">
        <v>12835</v>
      </c>
      <c r="AE460" s="146">
        <v>7623</v>
      </c>
      <c r="AF460" s="146">
        <v>543603400</v>
      </c>
      <c r="AG460" s="147">
        <f t="shared" si="483"/>
        <v>0.38966416193835302</v>
      </c>
      <c r="AH460" s="147">
        <f t="shared" si="469"/>
        <v>0.59392286716010911</v>
      </c>
      <c r="AI460" s="141">
        <f t="shared" si="470"/>
        <v>71310.953692771873</v>
      </c>
      <c r="AJ460" s="618"/>
      <c r="AK460" s="254" t="s">
        <v>114</v>
      </c>
      <c r="AL460" s="137">
        <v>8271</v>
      </c>
      <c r="AM460" s="146">
        <v>4433</v>
      </c>
      <c r="AN460" s="146">
        <v>323705380</v>
      </c>
      <c r="AO460" s="147">
        <f t="shared" si="484"/>
        <v>0.3756779661016949</v>
      </c>
      <c r="AP460" s="147">
        <f t="shared" si="471"/>
        <v>0.53596904848265026</v>
      </c>
      <c r="AQ460" s="141">
        <f t="shared" si="472"/>
        <v>73021.741484322134</v>
      </c>
      <c r="AR460" s="618"/>
      <c r="AS460" s="254" t="s">
        <v>114</v>
      </c>
      <c r="AT460" s="137">
        <v>3812</v>
      </c>
      <c r="AU460" s="146">
        <v>1851</v>
      </c>
      <c r="AV460" s="146">
        <v>139269370</v>
      </c>
      <c r="AW460" s="147">
        <f t="shared" si="485"/>
        <v>0.33630087209302323</v>
      </c>
      <c r="AX460" s="147">
        <f t="shared" si="473"/>
        <v>0.48557187827911857</v>
      </c>
      <c r="AY460" s="146">
        <f t="shared" si="474"/>
        <v>75240.070232306854</v>
      </c>
      <c r="AZ460" s="618"/>
      <c r="BA460" s="254" t="s">
        <v>114</v>
      </c>
      <c r="BB460" s="137">
        <v>1324</v>
      </c>
      <c r="BC460" s="146">
        <v>558</v>
      </c>
      <c r="BD460" s="146">
        <v>43318500</v>
      </c>
      <c r="BE460" s="147">
        <f t="shared" si="486"/>
        <v>0.26775431861804222</v>
      </c>
      <c r="BF460" s="147">
        <f t="shared" si="475"/>
        <v>0.4214501510574018</v>
      </c>
      <c r="BG460" s="173">
        <f t="shared" si="476"/>
        <v>77631.720430107525</v>
      </c>
      <c r="BH460" s="618"/>
      <c r="BI460" s="254" t="s">
        <v>114</v>
      </c>
      <c r="BJ460" s="137">
        <f t="shared" si="477"/>
        <v>40601</v>
      </c>
      <c r="BK460" s="146">
        <f t="shared" si="461"/>
        <v>22960</v>
      </c>
      <c r="BL460" s="146">
        <f t="shared" si="462"/>
        <v>1596657880</v>
      </c>
      <c r="BM460" s="147">
        <f t="shared" si="487"/>
        <v>0.36288346952000128</v>
      </c>
      <c r="BN460" s="147">
        <f t="shared" si="478"/>
        <v>0.56550331272628751</v>
      </c>
      <c r="BO460" s="146">
        <f t="shared" si="479"/>
        <v>69540.848432055747</v>
      </c>
      <c r="BP460" s="204"/>
    </row>
    <row r="461" spans="2:68" s="82" customFormat="1">
      <c r="B461" s="614"/>
      <c r="C461" s="645"/>
      <c r="D461" s="618"/>
      <c r="E461" s="254" t="s">
        <v>123</v>
      </c>
      <c r="F461" s="137">
        <v>20</v>
      </c>
      <c r="G461" s="146">
        <v>9</v>
      </c>
      <c r="H461" s="146">
        <v>598200</v>
      </c>
      <c r="I461" s="147">
        <f t="shared" si="480"/>
        <v>8.7378640776699032E-2</v>
      </c>
      <c r="J461" s="147">
        <f t="shared" si="463"/>
        <v>0.45</v>
      </c>
      <c r="K461" s="173">
        <f t="shared" si="464"/>
        <v>66466.666666666672</v>
      </c>
      <c r="L461" s="618"/>
      <c r="M461" s="254" t="s">
        <v>123</v>
      </c>
      <c r="N461" s="137">
        <v>118</v>
      </c>
      <c r="O461" s="146">
        <v>64</v>
      </c>
      <c r="P461" s="146">
        <v>5944440</v>
      </c>
      <c r="Q461" s="147">
        <f t="shared" si="481"/>
        <v>0.16120906801007556</v>
      </c>
      <c r="R461" s="147">
        <f t="shared" si="465"/>
        <v>0.5423728813559322</v>
      </c>
      <c r="S461" s="141">
        <f t="shared" si="466"/>
        <v>92881.875</v>
      </c>
      <c r="T461" s="618"/>
      <c r="U461" s="254" t="s">
        <v>123</v>
      </c>
      <c r="V461" s="137">
        <v>4759</v>
      </c>
      <c r="W461" s="146">
        <v>2970</v>
      </c>
      <c r="X461" s="146">
        <v>196782340</v>
      </c>
      <c r="Y461" s="147">
        <f t="shared" si="482"/>
        <v>0.12468513853904283</v>
      </c>
      <c r="Z461" s="147">
        <f t="shared" si="467"/>
        <v>0.62408068922042448</v>
      </c>
      <c r="AA461" s="146">
        <f t="shared" si="468"/>
        <v>66256.680134680137</v>
      </c>
      <c r="AB461" s="618"/>
      <c r="AC461" s="254" t="s">
        <v>123</v>
      </c>
      <c r="AD461" s="137">
        <v>4904</v>
      </c>
      <c r="AE461" s="146">
        <v>2974</v>
      </c>
      <c r="AF461" s="146">
        <v>216639680</v>
      </c>
      <c r="AG461" s="147">
        <f t="shared" si="483"/>
        <v>0.15202167356744875</v>
      </c>
      <c r="AH461" s="147">
        <f t="shared" si="469"/>
        <v>0.60644371941272435</v>
      </c>
      <c r="AI461" s="141">
        <f t="shared" si="470"/>
        <v>72844.546065904506</v>
      </c>
      <c r="AJ461" s="618"/>
      <c r="AK461" s="254" t="s">
        <v>123</v>
      </c>
      <c r="AL461" s="137">
        <v>3358</v>
      </c>
      <c r="AM461" s="146">
        <v>1814</v>
      </c>
      <c r="AN461" s="146">
        <v>135817360</v>
      </c>
      <c r="AO461" s="147">
        <f t="shared" si="484"/>
        <v>0.15372881355932203</v>
      </c>
      <c r="AP461" s="147">
        <f t="shared" si="471"/>
        <v>0.54020250148898152</v>
      </c>
      <c r="AQ461" s="141">
        <f t="shared" si="472"/>
        <v>74871.753031973538</v>
      </c>
      <c r="AR461" s="618"/>
      <c r="AS461" s="254" t="s">
        <v>123</v>
      </c>
      <c r="AT461" s="137">
        <v>1602</v>
      </c>
      <c r="AU461" s="146">
        <v>773</v>
      </c>
      <c r="AV461" s="146">
        <v>57183110</v>
      </c>
      <c r="AW461" s="147">
        <f t="shared" si="485"/>
        <v>0.14044331395348839</v>
      </c>
      <c r="AX461" s="147">
        <f t="shared" si="473"/>
        <v>0.48252184769038703</v>
      </c>
      <c r="AY461" s="146">
        <f t="shared" si="474"/>
        <v>73975.562742561451</v>
      </c>
      <c r="AZ461" s="618"/>
      <c r="BA461" s="254" t="s">
        <v>123</v>
      </c>
      <c r="BB461" s="137">
        <v>570</v>
      </c>
      <c r="BC461" s="146">
        <v>240</v>
      </c>
      <c r="BD461" s="146">
        <v>18238050</v>
      </c>
      <c r="BE461" s="147">
        <f t="shared" si="486"/>
        <v>0.11516314779270634</v>
      </c>
      <c r="BF461" s="147">
        <f t="shared" si="475"/>
        <v>0.42105263157894735</v>
      </c>
      <c r="BG461" s="173">
        <f t="shared" si="476"/>
        <v>75991.875</v>
      </c>
      <c r="BH461" s="618"/>
      <c r="BI461" s="254" t="s">
        <v>123</v>
      </c>
      <c r="BJ461" s="137">
        <f t="shared" si="477"/>
        <v>15331</v>
      </c>
      <c r="BK461" s="146">
        <f t="shared" si="461"/>
        <v>8844</v>
      </c>
      <c r="BL461" s="146">
        <f t="shared" si="462"/>
        <v>631203180</v>
      </c>
      <c r="BM461" s="147">
        <f t="shared" si="487"/>
        <v>0.1397796778935057</v>
      </c>
      <c r="BN461" s="147">
        <f t="shared" si="478"/>
        <v>0.57687039332072276</v>
      </c>
      <c r="BO461" s="146">
        <f t="shared" si="479"/>
        <v>71370.780189959289</v>
      </c>
      <c r="BP461" s="204"/>
    </row>
    <row r="462" spans="2:68" s="82" customFormat="1">
      <c r="B462" s="614"/>
      <c r="C462" s="645"/>
      <c r="D462" s="618"/>
      <c r="E462" s="254" t="s">
        <v>137</v>
      </c>
      <c r="F462" s="137">
        <v>25</v>
      </c>
      <c r="G462" s="146">
        <v>16</v>
      </c>
      <c r="H462" s="146">
        <v>1031370</v>
      </c>
      <c r="I462" s="147">
        <f t="shared" si="480"/>
        <v>0.1553398058252427</v>
      </c>
      <c r="J462" s="147">
        <f t="shared" si="463"/>
        <v>0.64</v>
      </c>
      <c r="K462" s="173">
        <f t="shared" si="464"/>
        <v>64460.625</v>
      </c>
      <c r="L462" s="618"/>
      <c r="M462" s="254" t="s">
        <v>137</v>
      </c>
      <c r="N462" s="137">
        <v>151</v>
      </c>
      <c r="O462" s="146">
        <v>78</v>
      </c>
      <c r="P462" s="146">
        <v>6140020</v>
      </c>
      <c r="Q462" s="147">
        <f t="shared" si="481"/>
        <v>0.19647355163727959</v>
      </c>
      <c r="R462" s="147">
        <f t="shared" si="465"/>
        <v>0.51655629139072845</v>
      </c>
      <c r="S462" s="141">
        <f t="shared" si="466"/>
        <v>78718.205128205125</v>
      </c>
      <c r="T462" s="618"/>
      <c r="U462" s="254" t="s">
        <v>137</v>
      </c>
      <c r="V462" s="137">
        <v>5025</v>
      </c>
      <c r="W462" s="146">
        <v>3114</v>
      </c>
      <c r="X462" s="146">
        <v>205433280</v>
      </c>
      <c r="Y462" s="147">
        <f t="shared" si="482"/>
        <v>0.13073047858942066</v>
      </c>
      <c r="Z462" s="147">
        <f t="shared" si="467"/>
        <v>0.61970149253731344</v>
      </c>
      <c r="AA462" s="146">
        <f t="shared" si="468"/>
        <v>65970.867052023124</v>
      </c>
      <c r="AB462" s="618"/>
      <c r="AC462" s="254" t="s">
        <v>137</v>
      </c>
      <c r="AD462" s="137">
        <v>5420</v>
      </c>
      <c r="AE462" s="146">
        <v>3276</v>
      </c>
      <c r="AF462" s="146">
        <v>250782400</v>
      </c>
      <c r="AG462" s="147">
        <f t="shared" si="483"/>
        <v>0.16745897868425089</v>
      </c>
      <c r="AH462" s="147">
        <f t="shared" si="469"/>
        <v>0.60442804428044283</v>
      </c>
      <c r="AI462" s="141">
        <f t="shared" si="470"/>
        <v>76551.404151404146</v>
      </c>
      <c r="AJ462" s="618"/>
      <c r="AK462" s="254" t="s">
        <v>137</v>
      </c>
      <c r="AL462" s="137">
        <v>3813</v>
      </c>
      <c r="AM462" s="146">
        <v>2078</v>
      </c>
      <c r="AN462" s="146">
        <v>162851950</v>
      </c>
      <c r="AO462" s="147">
        <f t="shared" si="484"/>
        <v>0.17610169491525424</v>
      </c>
      <c r="AP462" s="147">
        <f t="shared" si="471"/>
        <v>0.54497770784159449</v>
      </c>
      <c r="AQ462" s="141">
        <f t="shared" si="472"/>
        <v>78369.562078922041</v>
      </c>
      <c r="AR462" s="618"/>
      <c r="AS462" s="254" t="s">
        <v>137</v>
      </c>
      <c r="AT462" s="137">
        <v>1739</v>
      </c>
      <c r="AU462" s="146">
        <v>902</v>
      </c>
      <c r="AV462" s="146">
        <v>77182670</v>
      </c>
      <c r="AW462" s="147">
        <f t="shared" si="485"/>
        <v>0.16388081395348839</v>
      </c>
      <c r="AX462" s="147">
        <f t="shared" si="473"/>
        <v>0.51868890166762505</v>
      </c>
      <c r="AY462" s="146">
        <f t="shared" si="474"/>
        <v>85568.370288248334</v>
      </c>
      <c r="AZ462" s="618"/>
      <c r="BA462" s="254" t="s">
        <v>137</v>
      </c>
      <c r="BB462" s="137">
        <v>563</v>
      </c>
      <c r="BC462" s="146">
        <v>257</v>
      </c>
      <c r="BD462" s="146">
        <v>24917120</v>
      </c>
      <c r="BE462" s="147">
        <f t="shared" si="486"/>
        <v>0.12332053742802303</v>
      </c>
      <c r="BF462" s="147">
        <f t="shared" si="475"/>
        <v>0.45648312611012432</v>
      </c>
      <c r="BG462" s="173">
        <f t="shared" si="476"/>
        <v>96953.774319066142</v>
      </c>
      <c r="BH462" s="618"/>
      <c r="BI462" s="254" t="s">
        <v>137</v>
      </c>
      <c r="BJ462" s="137">
        <f t="shared" si="477"/>
        <v>16736</v>
      </c>
      <c r="BK462" s="146">
        <f t="shared" si="461"/>
        <v>9721</v>
      </c>
      <c r="BL462" s="146">
        <f t="shared" si="462"/>
        <v>728338810</v>
      </c>
      <c r="BM462" s="147">
        <f t="shared" si="487"/>
        <v>0.15364068846707021</v>
      </c>
      <c r="BN462" s="147">
        <f t="shared" si="478"/>
        <v>0.58084369024856597</v>
      </c>
      <c r="BO462" s="146">
        <f t="shared" si="479"/>
        <v>74924.268079415691</v>
      </c>
      <c r="BP462" s="204"/>
    </row>
    <row r="463" spans="2:68" s="82" customFormat="1">
      <c r="B463" s="614"/>
      <c r="C463" s="645"/>
      <c r="D463" s="618"/>
      <c r="E463" s="254" t="s">
        <v>138</v>
      </c>
      <c r="F463" s="137">
        <v>18</v>
      </c>
      <c r="G463" s="146">
        <v>10</v>
      </c>
      <c r="H463" s="146">
        <v>414810</v>
      </c>
      <c r="I463" s="147">
        <f t="shared" si="480"/>
        <v>9.7087378640776698E-2</v>
      </c>
      <c r="J463" s="147">
        <f t="shared" si="463"/>
        <v>0.55555555555555558</v>
      </c>
      <c r="K463" s="173">
        <f t="shared" si="464"/>
        <v>41481</v>
      </c>
      <c r="L463" s="618"/>
      <c r="M463" s="254" t="s">
        <v>138</v>
      </c>
      <c r="N463" s="137">
        <v>67</v>
      </c>
      <c r="O463" s="146">
        <v>36</v>
      </c>
      <c r="P463" s="146">
        <v>2758410</v>
      </c>
      <c r="Q463" s="147">
        <f t="shared" si="481"/>
        <v>9.06801007556675E-2</v>
      </c>
      <c r="R463" s="147">
        <f t="shared" si="465"/>
        <v>0.53731343283582089</v>
      </c>
      <c r="S463" s="141">
        <f t="shared" si="466"/>
        <v>76622.5</v>
      </c>
      <c r="T463" s="618"/>
      <c r="U463" s="254" t="s">
        <v>138</v>
      </c>
      <c r="V463" s="137">
        <v>2266</v>
      </c>
      <c r="W463" s="146">
        <v>1455</v>
      </c>
      <c r="X463" s="146">
        <v>95502500</v>
      </c>
      <c r="Y463" s="147">
        <f t="shared" si="482"/>
        <v>6.1083123425692692E-2</v>
      </c>
      <c r="Z463" s="147">
        <f t="shared" si="467"/>
        <v>0.64210061782877315</v>
      </c>
      <c r="AA463" s="146">
        <f t="shared" si="468"/>
        <v>65637.457044673545</v>
      </c>
      <c r="AB463" s="618"/>
      <c r="AC463" s="254" t="s">
        <v>138</v>
      </c>
      <c r="AD463" s="137">
        <v>2320</v>
      </c>
      <c r="AE463" s="146">
        <v>1474</v>
      </c>
      <c r="AF463" s="146">
        <v>103867960</v>
      </c>
      <c r="AG463" s="147">
        <f t="shared" si="483"/>
        <v>7.5346317027040838E-2</v>
      </c>
      <c r="AH463" s="147">
        <f t="shared" si="469"/>
        <v>0.63534482758620692</v>
      </c>
      <c r="AI463" s="141">
        <f t="shared" si="470"/>
        <v>70466.729986431485</v>
      </c>
      <c r="AJ463" s="618"/>
      <c r="AK463" s="254" t="s">
        <v>138</v>
      </c>
      <c r="AL463" s="137">
        <v>1400</v>
      </c>
      <c r="AM463" s="146">
        <v>796</v>
      </c>
      <c r="AN463" s="146">
        <v>56247520</v>
      </c>
      <c r="AO463" s="147">
        <f t="shared" si="484"/>
        <v>6.7457627118644073E-2</v>
      </c>
      <c r="AP463" s="147">
        <f t="shared" si="471"/>
        <v>0.56857142857142862</v>
      </c>
      <c r="AQ463" s="141">
        <f t="shared" si="472"/>
        <v>70662.713567839193</v>
      </c>
      <c r="AR463" s="618"/>
      <c r="AS463" s="254" t="s">
        <v>138</v>
      </c>
      <c r="AT463" s="137">
        <v>517</v>
      </c>
      <c r="AU463" s="146">
        <v>275</v>
      </c>
      <c r="AV463" s="146">
        <v>19644740</v>
      </c>
      <c r="AW463" s="147">
        <f t="shared" si="485"/>
        <v>4.9963662790697673E-2</v>
      </c>
      <c r="AX463" s="147">
        <f t="shared" si="473"/>
        <v>0.53191489361702127</v>
      </c>
      <c r="AY463" s="146">
        <f t="shared" si="474"/>
        <v>71435.418181818182</v>
      </c>
      <c r="AZ463" s="618"/>
      <c r="BA463" s="254" t="s">
        <v>138</v>
      </c>
      <c r="BB463" s="137">
        <v>150</v>
      </c>
      <c r="BC463" s="146">
        <v>77</v>
      </c>
      <c r="BD463" s="146">
        <v>6192650</v>
      </c>
      <c r="BE463" s="147">
        <f t="shared" si="486"/>
        <v>3.6948176583493281E-2</v>
      </c>
      <c r="BF463" s="147">
        <f t="shared" si="475"/>
        <v>0.51333333333333331</v>
      </c>
      <c r="BG463" s="173">
        <f t="shared" si="476"/>
        <v>80424.025974025979</v>
      </c>
      <c r="BH463" s="618"/>
      <c r="BI463" s="254" t="s">
        <v>138</v>
      </c>
      <c r="BJ463" s="137">
        <f t="shared" si="477"/>
        <v>6738</v>
      </c>
      <c r="BK463" s="146">
        <f t="shared" si="461"/>
        <v>4123</v>
      </c>
      <c r="BL463" s="146">
        <f t="shared" si="462"/>
        <v>284628590</v>
      </c>
      <c r="BM463" s="147">
        <f t="shared" si="487"/>
        <v>6.5164135227829489E-2</v>
      </c>
      <c r="BN463" s="147">
        <f t="shared" si="478"/>
        <v>0.6119026417334521</v>
      </c>
      <c r="BO463" s="146">
        <f t="shared" si="479"/>
        <v>69034.341498908558</v>
      </c>
      <c r="BP463" s="204"/>
    </row>
    <row r="464" spans="2:68" s="82" customFormat="1">
      <c r="B464" s="614"/>
      <c r="C464" s="645"/>
      <c r="D464" s="618"/>
      <c r="E464" s="254" t="s">
        <v>139</v>
      </c>
      <c r="F464" s="137">
        <v>13</v>
      </c>
      <c r="G464" s="146">
        <v>7</v>
      </c>
      <c r="H464" s="146">
        <v>320540</v>
      </c>
      <c r="I464" s="147">
        <f t="shared" si="480"/>
        <v>6.7961165048543687E-2</v>
      </c>
      <c r="J464" s="147">
        <f t="shared" si="463"/>
        <v>0.53846153846153844</v>
      </c>
      <c r="K464" s="173">
        <f t="shared" si="464"/>
        <v>45791.428571428572</v>
      </c>
      <c r="L464" s="618"/>
      <c r="M464" s="254" t="s">
        <v>139</v>
      </c>
      <c r="N464" s="137">
        <v>75</v>
      </c>
      <c r="O464" s="146">
        <v>39</v>
      </c>
      <c r="P464" s="146">
        <v>2792800</v>
      </c>
      <c r="Q464" s="147">
        <f t="shared" si="481"/>
        <v>9.8236775818639793E-2</v>
      </c>
      <c r="R464" s="147">
        <f t="shared" si="465"/>
        <v>0.52</v>
      </c>
      <c r="S464" s="141">
        <f t="shared" si="466"/>
        <v>71610.256410256407</v>
      </c>
      <c r="T464" s="618"/>
      <c r="U464" s="254" t="s">
        <v>139</v>
      </c>
      <c r="V464" s="137">
        <v>1166</v>
      </c>
      <c r="W464" s="146">
        <v>662</v>
      </c>
      <c r="X464" s="146">
        <v>45519290</v>
      </c>
      <c r="Y464" s="147">
        <f t="shared" si="482"/>
        <v>2.7791771620486985E-2</v>
      </c>
      <c r="Z464" s="147">
        <f t="shared" si="467"/>
        <v>0.56775300171526588</v>
      </c>
      <c r="AA464" s="146">
        <f t="shared" si="468"/>
        <v>68760.256797583075</v>
      </c>
      <c r="AB464" s="618"/>
      <c r="AC464" s="254" t="s">
        <v>139</v>
      </c>
      <c r="AD464" s="137">
        <v>1450</v>
      </c>
      <c r="AE464" s="146">
        <v>767</v>
      </c>
      <c r="AF464" s="146">
        <v>57718810</v>
      </c>
      <c r="AG464" s="147">
        <f t="shared" si="483"/>
        <v>3.9206665644328578E-2</v>
      </c>
      <c r="AH464" s="147">
        <f t="shared" si="469"/>
        <v>0.5289655172413793</v>
      </c>
      <c r="AI464" s="141">
        <f t="shared" si="470"/>
        <v>75252.685788787479</v>
      </c>
      <c r="AJ464" s="618"/>
      <c r="AK464" s="254" t="s">
        <v>139</v>
      </c>
      <c r="AL464" s="137">
        <v>1220</v>
      </c>
      <c r="AM464" s="146">
        <v>604</v>
      </c>
      <c r="AN464" s="146">
        <v>44565520</v>
      </c>
      <c r="AO464" s="147">
        <f t="shared" si="484"/>
        <v>5.11864406779661E-2</v>
      </c>
      <c r="AP464" s="147">
        <f t="shared" si="471"/>
        <v>0.49508196721311476</v>
      </c>
      <c r="AQ464" s="141">
        <f t="shared" si="472"/>
        <v>73783.97350993377</v>
      </c>
      <c r="AR464" s="618"/>
      <c r="AS464" s="254" t="s">
        <v>139</v>
      </c>
      <c r="AT464" s="137">
        <v>723</v>
      </c>
      <c r="AU464" s="146">
        <v>324</v>
      </c>
      <c r="AV464" s="146">
        <v>22636070</v>
      </c>
      <c r="AW464" s="147">
        <f t="shared" si="485"/>
        <v>5.8866279069767442E-2</v>
      </c>
      <c r="AX464" s="147">
        <f t="shared" si="473"/>
        <v>0.44813278008298757</v>
      </c>
      <c r="AY464" s="146">
        <f t="shared" si="474"/>
        <v>69864.41358024691</v>
      </c>
      <c r="AZ464" s="618"/>
      <c r="BA464" s="254" t="s">
        <v>139</v>
      </c>
      <c r="BB464" s="137">
        <v>310</v>
      </c>
      <c r="BC464" s="146">
        <v>130</v>
      </c>
      <c r="BD464" s="146">
        <v>9742040</v>
      </c>
      <c r="BE464" s="147">
        <f t="shared" si="486"/>
        <v>6.2380038387715928E-2</v>
      </c>
      <c r="BF464" s="147">
        <f t="shared" si="475"/>
        <v>0.41935483870967744</v>
      </c>
      <c r="BG464" s="173">
        <f t="shared" si="476"/>
        <v>74938.769230769234</v>
      </c>
      <c r="BH464" s="618"/>
      <c r="BI464" s="254" t="s">
        <v>139</v>
      </c>
      <c r="BJ464" s="137">
        <f t="shared" si="477"/>
        <v>4957</v>
      </c>
      <c r="BK464" s="146">
        <f t="shared" si="461"/>
        <v>2533</v>
      </c>
      <c r="BL464" s="146">
        <f t="shared" si="462"/>
        <v>183295070</v>
      </c>
      <c r="BM464" s="147">
        <f t="shared" si="487"/>
        <v>4.00341388629862E-2</v>
      </c>
      <c r="BN464" s="147">
        <f t="shared" si="478"/>
        <v>0.51099455315715148</v>
      </c>
      <c r="BO464" s="146">
        <f t="shared" si="479"/>
        <v>72362.838531385714</v>
      </c>
      <c r="BP464" s="204"/>
    </row>
    <row r="465" spans="2:68" s="82" customFormat="1">
      <c r="B465" s="614"/>
      <c r="C465" s="645"/>
      <c r="D465" s="618"/>
      <c r="E465" s="254" t="s">
        <v>140</v>
      </c>
      <c r="F465" s="137">
        <v>16</v>
      </c>
      <c r="G465" s="146">
        <v>13</v>
      </c>
      <c r="H465" s="146">
        <v>1094430</v>
      </c>
      <c r="I465" s="147">
        <f t="shared" si="480"/>
        <v>0.12621359223300971</v>
      </c>
      <c r="J465" s="147">
        <f t="shared" si="463"/>
        <v>0.8125</v>
      </c>
      <c r="K465" s="173">
        <f t="shared" si="464"/>
        <v>84186.923076923078</v>
      </c>
      <c r="L465" s="618"/>
      <c r="M465" s="254" t="s">
        <v>140</v>
      </c>
      <c r="N465" s="137">
        <v>42</v>
      </c>
      <c r="O465" s="146">
        <v>26</v>
      </c>
      <c r="P465" s="146">
        <v>1892370</v>
      </c>
      <c r="Q465" s="147">
        <f t="shared" si="481"/>
        <v>6.5491183879093195E-2</v>
      </c>
      <c r="R465" s="147">
        <f t="shared" si="465"/>
        <v>0.61904761904761907</v>
      </c>
      <c r="S465" s="141">
        <f t="shared" si="466"/>
        <v>72783.461538461532</v>
      </c>
      <c r="T465" s="618"/>
      <c r="U465" s="254" t="s">
        <v>140</v>
      </c>
      <c r="V465" s="137">
        <v>1101</v>
      </c>
      <c r="W465" s="146">
        <v>704</v>
      </c>
      <c r="X465" s="146">
        <v>47910580</v>
      </c>
      <c r="Y465" s="147">
        <f t="shared" si="482"/>
        <v>2.9554995801847186E-2</v>
      </c>
      <c r="Z465" s="147">
        <f t="shared" si="467"/>
        <v>0.63941871026339692</v>
      </c>
      <c r="AA465" s="146">
        <f t="shared" si="468"/>
        <v>68054.801136363632</v>
      </c>
      <c r="AB465" s="618"/>
      <c r="AC465" s="254" t="s">
        <v>140</v>
      </c>
      <c r="AD465" s="137">
        <v>1179</v>
      </c>
      <c r="AE465" s="146">
        <v>736</v>
      </c>
      <c r="AF465" s="146">
        <v>52868400</v>
      </c>
      <c r="AG465" s="147">
        <f t="shared" si="483"/>
        <v>3.7622041609160148E-2</v>
      </c>
      <c r="AH465" s="147">
        <f t="shared" si="469"/>
        <v>0.62425784563189146</v>
      </c>
      <c r="AI465" s="141">
        <f t="shared" si="470"/>
        <v>71832.065217391311</v>
      </c>
      <c r="AJ465" s="618"/>
      <c r="AK465" s="254" t="s">
        <v>140</v>
      </c>
      <c r="AL465" s="137">
        <v>825</v>
      </c>
      <c r="AM465" s="146">
        <v>476</v>
      </c>
      <c r="AN465" s="146">
        <v>38436510</v>
      </c>
      <c r="AO465" s="147">
        <f t="shared" si="484"/>
        <v>4.033898305084746E-2</v>
      </c>
      <c r="AP465" s="147">
        <f t="shared" si="471"/>
        <v>0.57696969696969702</v>
      </c>
      <c r="AQ465" s="141">
        <f t="shared" si="472"/>
        <v>80748.970588235301</v>
      </c>
      <c r="AR465" s="618"/>
      <c r="AS465" s="254" t="s">
        <v>140</v>
      </c>
      <c r="AT465" s="137">
        <v>391</v>
      </c>
      <c r="AU465" s="146">
        <v>213</v>
      </c>
      <c r="AV465" s="146">
        <v>17552560</v>
      </c>
      <c r="AW465" s="147">
        <f t="shared" si="485"/>
        <v>3.8699127906976744E-2</v>
      </c>
      <c r="AX465" s="147">
        <f t="shared" si="473"/>
        <v>0.54475703324808189</v>
      </c>
      <c r="AY465" s="146">
        <f t="shared" si="474"/>
        <v>82406.38497652582</v>
      </c>
      <c r="AZ465" s="618"/>
      <c r="BA465" s="254" t="s">
        <v>140</v>
      </c>
      <c r="BB465" s="137">
        <v>104</v>
      </c>
      <c r="BC465" s="146">
        <v>52</v>
      </c>
      <c r="BD465" s="146">
        <v>4778600</v>
      </c>
      <c r="BE465" s="147">
        <f t="shared" si="486"/>
        <v>2.4952015355086371E-2</v>
      </c>
      <c r="BF465" s="147">
        <f t="shared" si="475"/>
        <v>0.5</v>
      </c>
      <c r="BG465" s="173">
        <f t="shared" si="476"/>
        <v>91896.153846153844</v>
      </c>
      <c r="BH465" s="618"/>
      <c r="BI465" s="254" t="s">
        <v>140</v>
      </c>
      <c r="BJ465" s="137">
        <f t="shared" si="477"/>
        <v>3658</v>
      </c>
      <c r="BK465" s="146">
        <f t="shared" si="461"/>
        <v>2220</v>
      </c>
      <c r="BL465" s="146">
        <f t="shared" si="462"/>
        <v>164533450</v>
      </c>
      <c r="BM465" s="147">
        <f t="shared" si="487"/>
        <v>3.5087164735818938E-2</v>
      </c>
      <c r="BN465" s="147">
        <f t="shared" si="478"/>
        <v>0.60688901038819032</v>
      </c>
      <c r="BO465" s="146">
        <f t="shared" si="479"/>
        <v>74114.166666666672</v>
      </c>
      <c r="BP465" s="204"/>
    </row>
    <row r="466" spans="2:68" s="82" customFormat="1">
      <c r="B466" s="614"/>
      <c r="C466" s="645"/>
      <c r="D466" s="618"/>
      <c r="E466" s="254" t="s">
        <v>141</v>
      </c>
      <c r="F466" s="137">
        <v>36</v>
      </c>
      <c r="G466" s="146">
        <v>18</v>
      </c>
      <c r="H466" s="146">
        <v>1102950</v>
      </c>
      <c r="I466" s="147">
        <f t="shared" si="480"/>
        <v>0.17475728155339806</v>
      </c>
      <c r="J466" s="147">
        <f t="shared" si="463"/>
        <v>0.5</v>
      </c>
      <c r="K466" s="173">
        <f t="shared" si="464"/>
        <v>61275</v>
      </c>
      <c r="L466" s="618"/>
      <c r="M466" s="254" t="s">
        <v>141</v>
      </c>
      <c r="N466" s="137">
        <v>150</v>
      </c>
      <c r="O466" s="146">
        <v>91</v>
      </c>
      <c r="P466" s="146">
        <v>6997070</v>
      </c>
      <c r="Q466" s="147">
        <f t="shared" si="481"/>
        <v>0.22921914357682618</v>
      </c>
      <c r="R466" s="147">
        <f t="shared" si="465"/>
        <v>0.60666666666666669</v>
      </c>
      <c r="S466" s="141">
        <f t="shared" si="466"/>
        <v>76890.879120879123</v>
      </c>
      <c r="T466" s="618"/>
      <c r="U466" s="254" t="s">
        <v>141</v>
      </c>
      <c r="V466" s="137">
        <v>9086</v>
      </c>
      <c r="W466" s="146">
        <v>5949</v>
      </c>
      <c r="X466" s="146">
        <v>385498020</v>
      </c>
      <c r="Y466" s="147">
        <f t="shared" si="482"/>
        <v>0.24974811083123424</v>
      </c>
      <c r="Z466" s="147">
        <f t="shared" si="467"/>
        <v>0.65474356152322255</v>
      </c>
      <c r="AA466" s="146">
        <f t="shared" si="468"/>
        <v>64800.474029248617</v>
      </c>
      <c r="AB466" s="618"/>
      <c r="AC466" s="254" t="s">
        <v>141</v>
      </c>
      <c r="AD466" s="137">
        <v>8103</v>
      </c>
      <c r="AE466" s="146">
        <v>5142</v>
      </c>
      <c r="AF466" s="146">
        <v>364627590</v>
      </c>
      <c r="AG466" s="147">
        <f t="shared" si="483"/>
        <v>0.26284312222051831</v>
      </c>
      <c r="AH466" s="147">
        <f t="shared" si="469"/>
        <v>0.63457978526471681</v>
      </c>
      <c r="AI466" s="141">
        <f t="shared" si="470"/>
        <v>70911.627771295214</v>
      </c>
      <c r="AJ466" s="618"/>
      <c r="AK466" s="254" t="s">
        <v>141</v>
      </c>
      <c r="AL466" s="137">
        <v>4602</v>
      </c>
      <c r="AM466" s="146">
        <v>2673</v>
      </c>
      <c r="AN466" s="146">
        <v>200431230</v>
      </c>
      <c r="AO466" s="147">
        <f t="shared" si="484"/>
        <v>0.22652542372881357</v>
      </c>
      <c r="AP466" s="147">
        <f t="shared" si="471"/>
        <v>0.58083441981747064</v>
      </c>
      <c r="AQ466" s="141">
        <f t="shared" si="472"/>
        <v>74983.625140291813</v>
      </c>
      <c r="AR466" s="618"/>
      <c r="AS466" s="254" t="s">
        <v>141</v>
      </c>
      <c r="AT466" s="137">
        <v>1787</v>
      </c>
      <c r="AU466" s="146">
        <v>935</v>
      </c>
      <c r="AV466" s="146">
        <v>70747770</v>
      </c>
      <c r="AW466" s="147">
        <f t="shared" si="485"/>
        <v>0.1698764534883721</v>
      </c>
      <c r="AX466" s="147">
        <f t="shared" si="473"/>
        <v>0.52322327923894796</v>
      </c>
      <c r="AY466" s="146">
        <f t="shared" si="474"/>
        <v>75666.064171122998</v>
      </c>
      <c r="AZ466" s="618"/>
      <c r="BA466" s="254" t="s">
        <v>141</v>
      </c>
      <c r="BB466" s="137">
        <v>486</v>
      </c>
      <c r="BC466" s="146">
        <v>215</v>
      </c>
      <c r="BD466" s="146">
        <v>16612020</v>
      </c>
      <c r="BE466" s="147">
        <f t="shared" si="486"/>
        <v>0.10316698656429943</v>
      </c>
      <c r="BF466" s="147">
        <f t="shared" si="475"/>
        <v>0.44238683127572015</v>
      </c>
      <c r="BG466" s="173">
        <f t="shared" si="476"/>
        <v>77265.209302325587</v>
      </c>
      <c r="BH466" s="618"/>
      <c r="BI466" s="254" t="s">
        <v>141</v>
      </c>
      <c r="BJ466" s="137">
        <f t="shared" si="477"/>
        <v>24250</v>
      </c>
      <c r="BK466" s="146">
        <f t="shared" si="461"/>
        <v>15023</v>
      </c>
      <c r="BL466" s="146">
        <f t="shared" si="462"/>
        <v>1046016650</v>
      </c>
      <c r="BM466" s="147">
        <f t="shared" si="487"/>
        <v>0.23743895307486843</v>
      </c>
      <c r="BN466" s="147">
        <f t="shared" si="478"/>
        <v>0.61950515463917522</v>
      </c>
      <c r="BO466" s="146">
        <f t="shared" si="479"/>
        <v>69627.680889303068</v>
      </c>
      <c r="BP466" s="204"/>
    </row>
    <row r="467" spans="2:68" s="82" customFormat="1">
      <c r="B467" s="614"/>
      <c r="C467" s="645"/>
      <c r="D467" s="618"/>
      <c r="E467" s="254" t="s">
        <v>142</v>
      </c>
      <c r="F467" s="137">
        <v>18</v>
      </c>
      <c r="G467" s="146">
        <v>6</v>
      </c>
      <c r="H467" s="146">
        <v>305090</v>
      </c>
      <c r="I467" s="147">
        <f t="shared" si="480"/>
        <v>5.8252427184466021E-2</v>
      </c>
      <c r="J467" s="147">
        <f t="shared" si="463"/>
        <v>0.33333333333333331</v>
      </c>
      <c r="K467" s="173">
        <f t="shared" si="464"/>
        <v>50848.333333333336</v>
      </c>
      <c r="L467" s="618"/>
      <c r="M467" s="254" t="s">
        <v>142</v>
      </c>
      <c r="N467" s="137">
        <v>45</v>
      </c>
      <c r="O467" s="146">
        <v>23</v>
      </c>
      <c r="P467" s="146">
        <v>2720220</v>
      </c>
      <c r="Q467" s="147">
        <f t="shared" si="481"/>
        <v>5.793450881612091E-2</v>
      </c>
      <c r="R467" s="147">
        <f t="shared" si="465"/>
        <v>0.51111111111111107</v>
      </c>
      <c r="S467" s="141">
        <f t="shared" si="466"/>
        <v>118270.43478260869</v>
      </c>
      <c r="T467" s="618"/>
      <c r="U467" s="254" t="s">
        <v>142</v>
      </c>
      <c r="V467" s="137">
        <v>1186</v>
      </c>
      <c r="W467" s="146">
        <v>708</v>
      </c>
      <c r="X467" s="146">
        <v>52255670</v>
      </c>
      <c r="Y467" s="147">
        <f t="shared" si="482"/>
        <v>2.9722921914357683E-2</v>
      </c>
      <c r="Z467" s="147">
        <f t="shared" si="467"/>
        <v>0.59696458684654297</v>
      </c>
      <c r="AA467" s="146">
        <f t="shared" si="468"/>
        <v>73807.443502824855</v>
      </c>
      <c r="AB467" s="618"/>
      <c r="AC467" s="254" t="s">
        <v>142</v>
      </c>
      <c r="AD467" s="137">
        <v>1620</v>
      </c>
      <c r="AE467" s="146">
        <v>927</v>
      </c>
      <c r="AF467" s="146">
        <v>72310470</v>
      </c>
      <c r="AG467" s="147">
        <f t="shared" si="483"/>
        <v>4.7385370341972093E-2</v>
      </c>
      <c r="AH467" s="147">
        <f t="shared" si="469"/>
        <v>0.57222222222222219</v>
      </c>
      <c r="AI467" s="141">
        <f t="shared" si="470"/>
        <v>78004.822006472488</v>
      </c>
      <c r="AJ467" s="618"/>
      <c r="AK467" s="254" t="s">
        <v>142</v>
      </c>
      <c r="AL467" s="137">
        <v>1425</v>
      </c>
      <c r="AM467" s="146">
        <v>737</v>
      </c>
      <c r="AN467" s="146">
        <v>60662890</v>
      </c>
      <c r="AO467" s="147">
        <f t="shared" si="484"/>
        <v>6.2457627118644068E-2</v>
      </c>
      <c r="AP467" s="147">
        <f t="shared" si="471"/>
        <v>0.51719298245614032</v>
      </c>
      <c r="AQ467" s="141">
        <f t="shared" si="472"/>
        <v>82310.569877883318</v>
      </c>
      <c r="AR467" s="618"/>
      <c r="AS467" s="254" t="s">
        <v>142</v>
      </c>
      <c r="AT467" s="137">
        <v>865</v>
      </c>
      <c r="AU467" s="146">
        <v>431</v>
      </c>
      <c r="AV467" s="146">
        <v>37686540</v>
      </c>
      <c r="AW467" s="147">
        <f t="shared" si="485"/>
        <v>7.8306686046511628E-2</v>
      </c>
      <c r="AX467" s="147">
        <f t="shared" si="473"/>
        <v>0.4982658959537572</v>
      </c>
      <c r="AY467" s="146">
        <f t="shared" si="474"/>
        <v>87439.767981438519</v>
      </c>
      <c r="AZ467" s="618"/>
      <c r="BA467" s="254" t="s">
        <v>142</v>
      </c>
      <c r="BB467" s="137">
        <v>382</v>
      </c>
      <c r="BC467" s="146">
        <v>187</v>
      </c>
      <c r="BD467" s="146">
        <v>15243650</v>
      </c>
      <c r="BE467" s="147">
        <f t="shared" si="486"/>
        <v>8.9731285988483692E-2</v>
      </c>
      <c r="BF467" s="147">
        <f t="shared" si="475"/>
        <v>0.48952879581151831</v>
      </c>
      <c r="BG467" s="173">
        <f t="shared" si="476"/>
        <v>81516.84491978609</v>
      </c>
      <c r="BH467" s="618"/>
      <c r="BI467" s="254" t="s">
        <v>142</v>
      </c>
      <c r="BJ467" s="137">
        <f t="shared" si="477"/>
        <v>5541</v>
      </c>
      <c r="BK467" s="146">
        <f t="shared" si="461"/>
        <v>3019</v>
      </c>
      <c r="BL467" s="146">
        <f t="shared" si="462"/>
        <v>241184530</v>
      </c>
      <c r="BM467" s="147">
        <f t="shared" si="487"/>
        <v>4.7715383034881702E-2</v>
      </c>
      <c r="BN467" s="147">
        <f t="shared" si="478"/>
        <v>0.54484750045118213</v>
      </c>
      <c r="BO467" s="146">
        <f t="shared" si="479"/>
        <v>79888.880423981449</v>
      </c>
      <c r="BP467" s="204"/>
    </row>
    <row r="468" spans="2:68" s="82" customFormat="1">
      <c r="B468" s="614"/>
      <c r="C468" s="645"/>
      <c r="D468" s="618"/>
      <c r="E468" s="251" t="s">
        <v>135</v>
      </c>
      <c r="F468" s="139">
        <v>9</v>
      </c>
      <c r="G468" s="150">
        <v>4</v>
      </c>
      <c r="H468" s="150">
        <v>241590</v>
      </c>
      <c r="I468" s="151">
        <f t="shared" si="480"/>
        <v>3.8834951456310676E-2</v>
      </c>
      <c r="J468" s="151">
        <f t="shared" si="463"/>
        <v>0.44444444444444442</v>
      </c>
      <c r="K468" s="198">
        <f t="shared" si="464"/>
        <v>60397.5</v>
      </c>
      <c r="L468" s="618"/>
      <c r="M468" s="251" t="s">
        <v>135</v>
      </c>
      <c r="N468" s="139">
        <v>22</v>
      </c>
      <c r="O468" s="150">
        <v>8</v>
      </c>
      <c r="P468" s="150">
        <v>433190</v>
      </c>
      <c r="Q468" s="151">
        <f t="shared" si="481"/>
        <v>2.0151133501259445E-2</v>
      </c>
      <c r="R468" s="151">
        <f t="shared" si="465"/>
        <v>0.36363636363636365</v>
      </c>
      <c r="S468" s="143">
        <f t="shared" si="466"/>
        <v>54148.75</v>
      </c>
      <c r="T468" s="618"/>
      <c r="U468" s="251" t="s">
        <v>135</v>
      </c>
      <c r="V468" s="139">
        <v>2136</v>
      </c>
      <c r="W468" s="150">
        <v>1181</v>
      </c>
      <c r="X468" s="150">
        <v>66619890</v>
      </c>
      <c r="Y468" s="151">
        <f t="shared" si="482"/>
        <v>4.958018471872376E-2</v>
      </c>
      <c r="Z468" s="151">
        <f t="shared" si="467"/>
        <v>0.55290262172284643</v>
      </c>
      <c r="AA468" s="150">
        <f t="shared" si="468"/>
        <v>56409.729043183739</v>
      </c>
      <c r="AB468" s="618"/>
      <c r="AC468" s="251" t="s">
        <v>135</v>
      </c>
      <c r="AD468" s="139">
        <v>1292</v>
      </c>
      <c r="AE468" s="150">
        <v>723</v>
      </c>
      <c r="AF468" s="150">
        <v>51666310</v>
      </c>
      <c r="AG468" s="151">
        <f t="shared" si="483"/>
        <v>3.6957521852476617E-2</v>
      </c>
      <c r="AH468" s="151">
        <f t="shared" si="469"/>
        <v>0.55959752321981426</v>
      </c>
      <c r="AI468" s="143">
        <f t="shared" si="470"/>
        <v>71461.009681881056</v>
      </c>
      <c r="AJ468" s="618"/>
      <c r="AK468" s="251" t="s">
        <v>135</v>
      </c>
      <c r="AL468" s="139">
        <v>601</v>
      </c>
      <c r="AM468" s="150">
        <v>274</v>
      </c>
      <c r="AN468" s="150">
        <v>22494920</v>
      </c>
      <c r="AO468" s="151">
        <f t="shared" si="484"/>
        <v>2.3220338983050849E-2</v>
      </c>
      <c r="AP468" s="151">
        <f t="shared" si="471"/>
        <v>0.45590682196339433</v>
      </c>
      <c r="AQ468" s="143">
        <f t="shared" si="472"/>
        <v>82098.248175182482</v>
      </c>
      <c r="AR468" s="618"/>
      <c r="AS468" s="251" t="s">
        <v>135</v>
      </c>
      <c r="AT468" s="139">
        <v>303</v>
      </c>
      <c r="AU468" s="150">
        <v>126</v>
      </c>
      <c r="AV468" s="150">
        <v>11998310</v>
      </c>
      <c r="AW468" s="151">
        <f t="shared" si="485"/>
        <v>2.2892441860465115E-2</v>
      </c>
      <c r="AX468" s="151">
        <f t="shared" si="473"/>
        <v>0.41584158415841582</v>
      </c>
      <c r="AY468" s="150">
        <f t="shared" si="474"/>
        <v>95224.682539682544</v>
      </c>
      <c r="AZ468" s="618"/>
      <c r="BA468" s="251" t="s">
        <v>135</v>
      </c>
      <c r="BB468" s="139">
        <v>150</v>
      </c>
      <c r="BC468" s="150">
        <v>67</v>
      </c>
      <c r="BD468" s="150">
        <v>5936890</v>
      </c>
      <c r="BE468" s="151">
        <f t="shared" si="486"/>
        <v>3.2149712092130515E-2</v>
      </c>
      <c r="BF468" s="151">
        <f t="shared" si="475"/>
        <v>0.44666666666666666</v>
      </c>
      <c r="BG468" s="198">
        <f t="shared" si="476"/>
        <v>88610.298507462692</v>
      </c>
      <c r="BH468" s="618"/>
      <c r="BI468" s="251" t="s">
        <v>135</v>
      </c>
      <c r="BJ468" s="139">
        <f t="shared" si="477"/>
        <v>4513</v>
      </c>
      <c r="BK468" s="150">
        <f t="shared" si="461"/>
        <v>2383</v>
      </c>
      <c r="BL468" s="150">
        <f t="shared" si="462"/>
        <v>159391100</v>
      </c>
      <c r="BM468" s="151">
        <f t="shared" si="487"/>
        <v>3.7663384488944379E-2</v>
      </c>
      <c r="BN468" s="151">
        <f t="shared" si="478"/>
        <v>0.52803013516507868</v>
      </c>
      <c r="BO468" s="150">
        <f t="shared" si="479"/>
        <v>66886.739404112464</v>
      </c>
      <c r="BP468" s="204"/>
    </row>
    <row r="469" spans="2:68" s="82" customFormat="1">
      <c r="B469" s="614">
        <v>43</v>
      </c>
      <c r="C469" s="645" t="s">
        <v>10</v>
      </c>
      <c r="D469" s="618">
        <f>BS50</f>
        <v>48</v>
      </c>
      <c r="E469" s="252" t="s">
        <v>115</v>
      </c>
      <c r="F469" s="136">
        <v>20</v>
      </c>
      <c r="G469" s="144">
        <v>14</v>
      </c>
      <c r="H469" s="144">
        <v>1401770</v>
      </c>
      <c r="I469" s="145">
        <f>IFERROR(G469/$D$469,"-")</f>
        <v>0.29166666666666669</v>
      </c>
      <c r="J469" s="145">
        <f t="shared" si="463"/>
        <v>0.7</v>
      </c>
      <c r="K469" s="172">
        <f t="shared" si="464"/>
        <v>100126.42857142857</v>
      </c>
      <c r="L469" s="618">
        <f>BT50</f>
        <v>241</v>
      </c>
      <c r="M469" s="252" t="s">
        <v>115</v>
      </c>
      <c r="N469" s="136">
        <v>117</v>
      </c>
      <c r="O469" s="144">
        <v>69</v>
      </c>
      <c r="P469" s="144">
        <v>7013930</v>
      </c>
      <c r="Q469" s="145">
        <f>IFERROR(O469/$L$469,"-")</f>
        <v>0.2863070539419087</v>
      </c>
      <c r="R469" s="145">
        <f t="shared" si="465"/>
        <v>0.58974358974358976</v>
      </c>
      <c r="S469" s="140">
        <f t="shared" si="466"/>
        <v>101651.15942028986</v>
      </c>
      <c r="T469" s="618">
        <f>BU50</f>
        <v>14354</v>
      </c>
      <c r="U469" s="252" t="s">
        <v>115</v>
      </c>
      <c r="V469" s="136">
        <v>6920</v>
      </c>
      <c r="W469" s="144">
        <v>4445</v>
      </c>
      <c r="X469" s="144">
        <v>307455200</v>
      </c>
      <c r="Y469" s="145">
        <f>IFERROR(W469/$T$469,"-")</f>
        <v>0.30966977845896615</v>
      </c>
      <c r="Z469" s="145">
        <f t="shared" si="467"/>
        <v>0.64234104046242779</v>
      </c>
      <c r="AA469" s="144">
        <f t="shared" si="468"/>
        <v>69168.773903262088</v>
      </c>
      <c r="AB469" s="618">
        <f>BV50</f>
        <v>11889</v>
      </c>
      <c r="AC469" s="252" t="s">
        <v>115</v>
      </c>
      <c r="AD469" s="136">
        <v>6403</v>
      </c>
      <c r="AE469" s="144">
        <v>4141</v>
      </c>
      <c r="AF469" s="144">
        <v>311764960</v>
      </c>
      <c r="AG469" s="145">
        <f>IFERROR(AE469/$AB$469,"-")</f>
        <v>0.34830515602657919</v>
      </c>
      <c r="AH469" s="145">
        <f t="shared" si="469"/>
        <v>0.6467280962049039</v>
      </c>
      <c r="AI469" s="140">
        <f t="shared" si="470"/>
        <v>75287.360540932146</v>
      </c>
      <c r="AJ469" s="618">
        <f>BW50</f>
        <v>7372</v>
      </c>
      <c r="AK469" s="252" t="s">
        <v>115</v>
      </c>
      <c r="AL469" s="136">
        <v>3902</v>
      </c>
      <c r="AM469" s="144">
        <v>2263</v>
      </c>
      <c r="AN469" s="144">
        <v>180536810</v>
      </c>
      <c r="AO469" s="145">
        <f>IFERROR(AM469/$AJ$469,"-")</f>
        <v>0.30697232772653282</v>
      </c>
      <c r="AP469" s="145">
        <f t="shared" si="471"/>
        <v>0.57995899538698104</v>
      </c>
      <c r="AQ469" s="140">
        <f t="shared" si="472"/>
        <v>79777.644719399032</v>
      </c>
      <c r="AR469" s="618">
        <f>BX50</f>
        <v>3533</v>
      </c>
      <c r="AS469" s="252" t="s">
        <v>115</v>
      </c>
      <c r="AT469" s="136">
        <v>1630</v>
      </c>
      <c r="AU469" s="144">
        <v>863</v>
      </c>
      <c r="AV469" s="144">
        <v>68963370</v>
      </c>
      <c r="AW469" s="145">
        <f>IFERROR(AU469/$AR$469,"-")</f>
        <v>0.24426832720067931</v>
      </c>
      <c r="AX469" s="145">
        <f t="shared" si="473"/>
        <v>0.52944785276073625</v>
      </c>
      <c r="AY469" s="144">
        <f t="shared" si="474"/>
        <v>79911.205098493621</v>
      </c>
      <c r="AZ469" s="618">
        <f>BY50</f>
        <v>1356</v>
      </c>
      <c r="BA469" s="252" t="s">
        <v>115</v>
      </c>
      <c r="BB469" s="136">
        <v>511</v>
      </c>
      <c r="BC469" s="144">
        <v>243</v>
      </c>
      <c r="BD469" s="144">
        <v>22349930</v>
      </c>
      <c r="BE469" s="145">
        <f>IFERROR(BC469/$AZ$469,"-")</f>
        <v>0.17920353982300885</v>
      </c>
      <c r="BF469" s="145">
        <f t="shared" si="475"/>
        <v>0.47553816046966729</v>
      </c>
      <c r="BG469" s="172">
        <f t="shared" si="476"/>
        <v>91975.02057613169</v>
      </c>
      <c r="BH469" s="618">
        <f>BZ50</f>
        <v>38793</v>
      </c>
      <c r="BI469" s="252" t="s">
        <v>115</v>
      </c>
      <c r="BJ469" s="136">
        <f t="shared" si="477"/>
        <v>19503</v>
      </c>
      <c r="BK469" s="144">
        <f t="shared" si="461"/>
        <v>12038</v>
      </c>
      <c r="BL469" s="144">
        <f t="shared" si="462"/>
        <v>899485970</v>
      </c>
      <c r="BM469" s="145">
        <f>IFERROR(BK469/$BH$469,"-")</f>
        <v>0.31031371639213262</v>
      </c>
      <c r="BN469" s="145">
        <f t="shared" si="478"/>
        <v>0.61723837358355127</v>
      </c>
      <c r="BO469" s="144">
        <f t="shared" si="479"/>
        <v>74720.54909453397</v>
      </c>
      <c r="BP469" s="204"/>
    </row>
    <row r="470" spans="2:68" s="82" customFormat="1">
      <c r="B470" s="614"/>
      <c r="C470" s="645"/>
      <c r="D470" s="618"/>
      <c r="E470" s="253" t="s">
        <v>154</v>
      </c>
      <c r="F470" s="137">
        <v>15</v>
      </c>
      <c r="G470" s="146">
        <v>11</v>
      </c>
      <c r="H470" s="146">
        <v>957140</v>
      </c>
      <c r="I470" s="147">
        <f t="shared" ref="I470:I479" si="488">IFERROR(G470/$D$469,"-")</f>
        <v>0.22916666666666666</v>
      </c>
      <c r="J470" s="147">
        <f t="shared" si="463"/>
        <v>0.73333333333333328</v>
      </c>
      <c r="K470" s="173">
        <f t="shared" si="464"/>
        <v>87012.727272727279</v>
      </c>
      <c r="L470" s="618"/>
      <c r="M470" s="253" t="s">
        <v>154</v>
      </c>
      <c r="N470" s="137">
        <v>99</v>
      </c>
      <c r="O470" s="146">
        <v>59</v>
      </c>
      <c r="P470" s="146">
        <v>5706030</v>
      </c>
      <c r="Q470" s="147">
        <f t="shared" ref="Q470:Q479" si="489">IFERROR(O470/$L$469,"-")</f>
        <v>0.24481327800829875</v>
      </c>
      <c r="R470" s="147">
        <f t="shared" si="465"/>
        <v>0.59595959595959591</v>
      </c>
      <c r="S470" s="141">
        <f t="shared" si="466"/>
        <v>96712.372881355928</v>
      </c>
      <c r="T470" s="618"/>
      <c r="U470" s="253" t="s">
        <v>154</v>
      </c>
      <c r="V470" s="137">
        <v>6431</v>
      </c>
      <c r="W470" s="146">
        <v>4251</v>
      </c>
      <c r="X470" s="146">
        <v>286640320</v>
      </c>
      <c r="Y470" s="147">
        <f t="shared" ref="Y470:Y479" si="490">IFERROR(W470/$T$469,"-")</f>
        <v>0.29615438205378292</v>
      </c>
      <c r="Z470" s="147">
        <f t="shared" si="467"/>
        <v>0.66101694915254239</v>
      </c>
      <c r="AA470" s="146">
        <f t="shared" si="468"/>
        <v>67428.915549282523</v>
      </c>
      <c r="AB470" s="618"/>
      <c r="AC470" s="253" t="s">
        <v>154</v>
      </c>
      <c r="AD470" s="137">
        <v>5487</v>
      </c>
      <c r="AE470" s="146">
        <v>3602</v>
      </c>
      <c r="AF470" s="146">
        <v>268939570</v>
      </c>
      <c r="AG470" s="147">
        <f t="shared" ref="AG470:AG479" si="491">IFERROR(AE470/$AB$469,"-")</f>
        <v>0.3029691311296156</v>
      </c>
      <c r="AH470" s="147">
        <f t="shared" si="469"/>
        <v>0.65646072535082922</v>
      </c>
      <c r="AI470" s="141">
        <f t="shared" si="470"/>
        <v>74663.956135480286</v>
      </c>
      <c r="AJ470" s="618"/>
      <c r="AK470" s="253" t="s">
        <v>154</v>
      </c>
      <c r="AL470" s="137">
        <v>3105</v>
      </c>
      <c r="AM470" s="146">
        <v>1852</v>
      </c>
      <c r="AN470" s="146">
        <v>140998600</v>
      </c>
      <c r="AO470" s="147">
        <f t="shared" ref="AO470:AO479" si="492">IFERROR(AM470/$AJ$469,"-")</f>
        <v>0.25122083559413999</v>
      </c>
      <c r="AP470" s="147">
        <f t="shared" si="471"/>
        <v>0.59645732689210951</v>
      </c>
      <c r="AQ470" s="141">
        <f t="shared" si="472"/>
        <v>76133.153347732179</v>
      </c>
      <c r="AR470" s="618"/>
      <c r="AS470" s="253" t="s">
        <v>154</v>
      </c>
      <c r="AT470" s="137">
        <v>1144</v>
      </c>
      <c r="AU470" s="146">
        <v>621</v>
      </c>
      <c r="AV470" s="146">
        <v>46095420</v>
      </c>
      <c r="AW470" s="147">
        <f t="shared" ref="AW470:AW479" si="493">IFERROR(AU470/$AR$469,"-")</f>
        <v>0.17577129917916784</v>
      </c>
      <c r="AX470" s="147">
        <f t="shared" si="473"/>
        <v>0.54283216783216781</v>
      </c>
      <c r="AY470" s="146">
        <f t="shared" si="474"/>
        <v>74227.729468599035</v>
      </c>
      <c r="AZ470" s="618"/>
      <c r="BA470" s="253" t="s">
        <v>154</v>
      </c>
      <c r="BB470" s="137">
        <v>299</v>
      </c>
      <c r="BC470" s="146">
        <v>136</v>
      </c>
      <c r="BD470" s="146">
        <v>10263940</v>
      </c>
      <c r="BE470" s="147">
        <f t="shared" ref="BE470:BE479" si="494">IFERROR(BC470/$AZ$469,"-")</f>
        <v>0.10029498525073746</v>
      </c>
      <c r="BF470" s="147">
        <f t="shared" si="475"/>
        <v>0.45484949832775917</v>
      </c>
      <c r="BG470" s="173">
        <f t="shared" si="476"/>
        <v>75470.147058823524</v>
      </c>
      <c r="BH470" s="618"/>
      <c r="BI470" s="253" t="s">
        <v>154</v>
      </c>
      <c r="BJ470" s="137">
        <f t="shared" si="477"/>
        <v>16580</v>
      </c>
      <c r="BK470" s="146">
        <f t="shared" si="461"/>
        <v>10532</v>
      </c>
      <c r="BL470" s="146">
        <f t="shared" si="462"/>
        <v>759601020</v>
      </c>
      <c r="BM470" s="147">
        <f t="shared" ref="BM470:BM479" si="495">IFERROR(BK470/$BH$469,"-")</f>
        <v>0.27149227953496763</v>
      </c>
      <c r="BN470" s="147">
        <f t="shared" si="478"/>
        <v>0.63522316043425819</v>
      </c>
      <c r="BO470" s="146">
        <f t="shared" si="479"/>
        <v>72123.150398784652</v>
      </c>
      <c r="BP470" s="204"/>
    </row>
    <row r="471" spans="2:68" s="82" customFormat="1">
      <c r="B471" s="614"/>
      <c r="C471" s="645"/>
      <c r="D471" s="618"/>
      <c r="E471" s="254" t="s">
        <v>114</v>
      </c>
      <c r="F471" s="137">
        <v>18</v>
      </c>
      <c r="G471" s="146">
        <v>11</v>
      </c>
      <c r="H471" s="146">
        <v>907100</v>
      </c>
      <c r="I471" s="147">
        <f t="shared" si="488"/>
        <v>0.22916666666666666</v>
      </c>
      <c r="J471" s="147">
        <f t="shared" si="463"/>
        <v>0.61111111111111116</v>
      </c>
      <c r="K471" s="173">
        <f t="shared" si="464"/>
        <v>82463.636363636368</v>
      </c>
      <c r="L471" s="618"/>
      <c r="M471" s="254" t="s">
        <v>114</v>
      </c>
      <c r="N471" s="137">
        <v>142</v>
      </c>
      <c r="O471" s="146">
        <v>84</v>
      </c>
      <c r="P471" s="146">
        <v>8177600</v>
      </c>
      <c r="Q471" s="147">
        <f t="shared" si="489"/>
        <v>0.34854771784232363</v>
      </c>
      <c r="R471" s="147">
        <f t="shared" si="465"/>
        <v>0.59154929577464788</v>
      </c>
      <c r="S471" s="141">
        <f t="shared" si="466"/>
        <v>97352.380952380947</v>
      </c>
      <c r="T471" s="618"/>
      <c r="U471" s="254" t="s">
        <v>114</v>
      </c>
      <c r="V471" s="137">
        <v>8101</v>
      </c>
      <c r="W471" s="146">
        <v>5070</v>
      </c>
      <c r="X471" s="146">
        <v>350508800</v>
      </c>
      <c r="Y471" s="147">
        <f t="shared" si="490"/>
        <v>0.35321164832102547</v>
      </c>
      <c r="Z471" s="147">
        <f t="shared" si="467"/>
        <v>0.62584866065917788</v>
      </c>
      <c r="AA471" s="146">
        <f t="shared" si="468"/>
        <v>69133.885601577917</v>
      </c>
      <c r="AB471" s="618"/>
      <c r="AC471" s="254" t="s">
        <v>114</v>
      </c>
      <c r="AD471" s="137">
        <v>7413</v>
      </c>
      <c r="AE471" s="146">
        <v>4758</v>
      </c>
      <c r="AF471" s="146">
        <v>364136560</v>
      </c>
      <c r="AG471" s="147">
        <f t="shared" si="491"/>
        <v>0.40020186727226847</v>
      </c>
      <c r="AH471" s="147">
        <f t="shared" si="469"/>
        <v>0.641845406717928</v>
      </c>
      <c r="AI471" s="141">
        <f t="shared" si="470"/>
        <v>76531.433375367807</v>
      </c>
      <c r="AJ471" s="618"/>
      <c r="AK471" s="254" t="s">
        <v>114</v>
      </c>
      <c r="AL471" s="137">
        <v>4967</v>
      </c>
      <c r="AM471" s="146">
        <v>2900</v>
      </c>
      <c r="AN471" s="146">
        <v>234242770</v>
      </c>
      <c r="AO471" s="147">
        <f t="shared" si="492"/>
        <v>0.3933803581117743</v>
      </c>
      <c r="AP471" s="147">
        <f t="shared" si="471"/>
        <v>0.58385343265552647</v>
      </c>
      <c r="AQ471" s="141">
        <f t="shared" si="472"/>
        <v>80773.368965517235</v>
      </c>
      <c r="AR471" s="618"/>
      <c r="AS471" s="254" t="s">
        <v>114</v>
      </c>
      <c r="AT471" s="137">
        <v>2330</v>
      </c>
      <c r="AU471" s="146">
        <v>1248</v>
      </c>
      <c r="AV471" s="146">
        <v>99511180</v>
      </c>
      <c r="AW471" s="147">
        <f t="shared" si="493"/>
        <v>0.35324087178035662</v>
      </c>
      <c r="AX471" s="147">
        <f t="shared" si="473"/>
        <v>0.53562231759656653</v>
      </c>
      <c r="AY471" s="146">
        <f t="shared" si="474"/>
        <v>79736.522435897437</v>
      </c>
      <c r="AZ471" s="618"/>
      <c r="BA471" s="254" t="s">
        <v>114</v>
      </c>
      <c r="BB471" s="137">
        <v>839</v>
      </c>
      <c r="BC471" s="146">
        <v>396</v>
      </c>
      <c r="BD471" s="146">
        <v>35081910</v>
      </c>
      <c r="BE471" s="147">
        <f t="shared" si="494"/>
        <v>0.29203539823008851</v>
      </c>
      <c r="BF471" s="147">
        <f t="shared" si="475"/>
        <v>0.47199046483909418</v>
      </c>
      <c r="BG471" s="173">
        <f t="shared" si="476"/>
        <v>88590.681818181823</v>
      </c>
      <c r="BH471" s="618"/>
      <c r="BI471" s="254" t="s">
        <v>114</v>
      </c>
      <c r="BJ471" s="137">
        <f t="shared" si="477"/>
        <v>23810</v>
      </c>
      <c r="BK471" s="146">
        <f t="shared" si="461"/>
        <v>14467</v>
      </c>
      <c r="BL471" s="146">
        <f t="shared" si="462"/>
        <v>1092565920</v>
      </c>
      <c r="BM471" s="147">
        <f t="shared" si="495"/>
        <v>0.37292810558605932</v>
      </c>
      <c r="BN471" s="147">
        <f t="shared" si="478"/>
        <v>0.60760184796304073</v>
      </c>
      <c r="BO471" s="146">
        <f t="shared" si="479"/>
        <v>75521.249740789382</v>
      </c>
      <c r="BP471" s="204"/>
    </row>
    <row r="472" spans="2:68" s="82" customFormat="1">
      <c r="B472" s="614"/>
      <c r="C472" s="645"/>
      <c r="D472" s="618"/>
      <c r="E472" s="254" t="s">
        <v>123</v>
      </c>
      <c r="F472" s="137">
        <v>8</v>
      </c>
      <c r="G472" s="146">
        <v>8</v>
      </c>
      <c r="H472" s="146">
        <v>411320</v>
      </c>
      <c r="I472" s="147">
        <f t="shared" si="488"/>
        <v>0.16666666666666666</v>
      </c>
      <c r="J472" s="147">
        <f t="shared" si="463"/>
        <v>1</v>
      </c>
      <c r="K472" s="173">
        <f t="shared" si="464"/>
        <v>51415</v>
      </c>
      <c r="L472" s="618"/>
      <c r="M472" s="254" t="s">
        <v>123</v>
      </c>
      <c r="N472" s="137">
        <v>61</v>
      </c>
      <c r="O472" s="146">
        <v>34</v>
      </c>
      <c r="P472" s="146">
        <v>3784810</v>
      </c>
      <c r="Q472" s="147">
        <f t="shared" si="489"/>
        <v>0.14107883817427386</v>
      </c>
      <c r="R472" s="147">
        <f t="shared" si="465"/>
        <v>0.55737704918032782</v>
      </c>
      <c r="S472" s="141">
        <f t="shared" si="466"/>
        <v>111317.94117647059</v>
      </c>
      <c r="T472" s="618"/>
      <c r="U472" s="254" t="s">
        <v>123</v>
      </c>
      <c r="V472" s="137">
        <v>2572</v>
      </c>
      <c r="W472" s="146">
        <v>1674</v>
      </c>
      <c r="X472" s="146">
        <v>115563540</v>
      </c>
      <c r="Y472" s="147">
        <f t="shared" si="490"/>
        <v>0.11662254423853978</v>
      </c>
      <c r="Z472" s="147">
        <f t="shared" si="467"/>
        <v>0.65085536547433909</v>
      </c>
      <c r="AA472" s="146">
        <f t="shared" si="468"/>
        <v>69034.372759856633</v>
      </c>
      <c r="AB472" s="618"/>
      <c r="AC472" s="254" t="s">
        <v>123</v>
      </c>
      <c r="AD472" s="137">
        <v>2744</v>
      </c>
      <c r="AE472" s="146">
        <v>1809</v>
      </c>
      <c r="AF472" s="146">
        <v>139140200</v>
      </c>
      <c r="AG472" s="147">
        <f t="shared" si="491"/>
        <v>0.15215745647236942</v>
      </c>
      <c r="AH472" s="147">
        <f t="shared" si="469"/>
        <v>0.65925655976676389</v>
      </c>
      <c r="AI472" s="141">
        <f t="shared" si="470"/>
        <v>76915.533443891647</v>
      </c>
      <c r="AJ472" s="618"/>
      <c r="AK472" s="254" t="s">
        <v>123</v>
      </c>
      <c r="AL472" s="137">
        <v>1889</v>
      </c>
      <c r="AM472" s="146">
        <v>1129</v>
      </c>
      <c r="AN472" s="146">
        <v>88522310</v>
      </c>
      <c r="AO472" s="147">
        <f t="shared" si="492"/>
        <v>0.1531470428648942</v>
      </c>
      <c r="AP472" s="147">
        <f t="shared" si="471"/>
        <v>0.59767072525145581</v>
      </c>
      <c r="AQ472" s="141">
        <f t="shared" si="472"/>
        <v>78407.714791851191</v>
      </c>
      <c r="AR472" s="618"/>
      <c r="AS472" s="254" t="s">
        <v>123</v>
      </c>
      <c r="AT472" s="137">
        <v>934</v>
      </c>
      <c r="AU472" s="146">
        <v>516</v>
      </c>
      <c r="AV472" s="146">
        <v>39452050</v>
      </c>
      <c r="AW472" s="147">
        <f t="shared" si="493"/>
        <v>0.14605151429380131</v>
      </c>
      <c r="AX472" s="147">
        <f t="shared" si="473"/>
        <v>0.55246252676659524</v>
      </c>
      <c r="AY472" s="146">
        <f t="shared" si="474"/>
        <v>76457.461240310076</v>
      </c>
      <c r="AZ472" s="618"/>
      <c r="BA472" s="254" t="s">
        <v>123</v>
      </c>
      <c r="BB472" s="137">
        <v>365</v>
      </c>
      <c r="BC472" s="146">
        <v>178</v>
      </c>
      <c r="BD472" s="146">
        <v>17335010</v>
      </c>
      <c r="BE472" s="147">
        <f t="shared" si="494"/>
        <v>0.13126843657817108</v>
      </c>
      <c r="BF472" s="147">
        <f t="shared" si="475"/>
        <v>0.48767123287671232</v>
      </c>
      <c r="BG472" s="173">
        <f t="shared" si="476"/>
        <v>97387.696629213489</v>
      </c>
      <c r="BH472" s="618"/>
      <c r="BI472" s="254" t="s">
        <v>123</v>
      </c>
      <c r="BJ472" s="137">
        <f t="shared" si="477"/>
        <v>8573</v>
      </c>
      <c r="BK472" s="146">
        <f t="shared" si="461"/>
        <v>5348</v>
      </c>
      <c r="BL472" s="146">
        <f t="shared" si="462"/>
        <v>404209240</v>
      </c>
      <c r="BM472" s="147">
        <f t="shared" si="495"/>
        <v>0.13785992318201737</v>
      </c>
      <c r="BN472" s="147">
        <f t="shared" si="478"/>
        <v>0.62381896652280411</v>
      </c>
      <c r="BO472" s="146">
        <f t="shared" si="479"/>
        <v>75581.383694839198</v>
      </c>
      <c r="BP472" s="204"/>
    </row>
    <row r="473" spans="2:68" s="82" customFormat="1">
      <c r="B473" s="614"/>
      <c r="C473" s="645"/>
      <c r="D473" s="618"/>
      <c r="E473" s="254" t="s">
        <v>137</v>
      </c>
      <c r="F473" s="137">
        <v>9</v>
      </c>
      <c r="G473" s="146">
        <v>6</v>
      </c>
      <c r="H473" s="146">
        <v>472930</v>
      </c>
      <c r="I473" s="147">
        <f t="shared" si="488"/>
        <v>0.125</v>
      </c>
      <c r="J473" s="147">
        <f t="shared" si="463"/>
        <v>0.66666666666666663</v>
      </c>
      <c r="K473" s="173">
        <f t="shared" si="464"/>
        <v>78821.666666666672</v>
      </c>
      <c r="L473" s="618"/>
      <c r="M473" s="254" t="s">
        <v>137</v>
      </c>
      <c r="N473" s="137">
        <v>71</v>
      </c>
      <c r="O473" s="146">
        <v>45</v>
      </c>
      <c r="P473" s="146">
        <v>4737200</v>
      </c>
      <c r="Q473" s="147">
        <f t="shared" si="489"/>
        <v>0.18672199170124482</v>
      </c>
      <c r="R473" s="147">
        <f t="shared" si="465"/>
        <v>0.63380281690140849</v>
      </c>
      <c r="S473" s="141">
        <f t="shared" si="466"/>
        <v>105271.11111111111</v>
      </c>
      <c r="T473" s="618"/>
      <c r="U473" s="254" t="s">
        <v>137</v>
      </c>
      <c r="V473" s="137">
        <v>3473</v>
      </c>
      <c r="W473" s="146">
        <v>2290</v>
      </c>
      <c r="X473" s="146">
        <v>169486380</v>
      </c>
      <c r="Y473" s="147">
        <f t="shared" si="490"/>
        <v>0.15953741117458548</v>
      </c>
      <c r="Z473" s="147">
        <f t="shared" si="467"/>
        <v>0.65937230060466456</v>
      </c>
      <c r="AA473" s="146">
        <f t="shared" si="468"/>
        <v>74011.519650655027</v>
      </c>
      <c r="AB473" s="618"/>
      <c r="AC473" s="254" t="s">
        <v>137</v>
      </c>
      <c r="AD473" s="137">
        <v>3722</v>
      </c>
      <c r="AE473" s="146">
        <v>2460</v>
      </c>
      <c r="AF473" s="146">
        <v>188591140</v>
      </c>
      <c r="AG473" s="147">
        <f t="shared" si="491"/>
        <v>0.20691395407519556</v>
      </c>
      <c r="AH473" s="147">
        <f t="shared" si="469"/>
        <v>0.66093498119290706</v>
      </c>
      <c r="AI473" s="141">
        <f t="shared" si="470"/>
        <v>76663.065040650414</v>
      </c>
      <c r="AJ473" s="618"/>
      <c r="AK473" s="254" t="s">
        <v>137</v>
      </c>
      <c r="AL473" s="137">
        <v>2544</v>
      </c>
      <c r="AM473" s="146">
        <v>1519</v>
      </c>
      <c r="AN473" s="146">
        <v>126366090</v>
      </c>
      <c r="AO473" s="147">
        <f t="shared" si="492"/>
        <v>0.20604991861096039</v>
      </c>
      <c r="AP473" s="147">
        <f t="shared" si="471"/>
        <v>0.59709119496855345</v>
      </c>
      <c r="AQ473" s="141">
        <f t="shared" si="472"/>
        <v>83190.315997366692</v>
      </c>
      <c r="AR473" s="618"/>
      <c r="AS473" s="254" t="s">
        <v>137</v>
      </c>
      <c r="AT473" s="137">
        <v>1188</v>
      </c>
      <c r="AU473" s="146">
        <v>648</v>
      </c>
      <c r="AV473" s="146">
        <v>53210370</v>
      </c>
      <c r="AW473" s="147">
        <f t="shared" si="493"/>
        <v>0.1834135295782621</v>
      </c>
      <c r="AX473" s="147">
        <f t="shared" si="473"/>
        <v>0.54545454545454541</v>
      </c>
      <c r="AY473" s="146">
        <f t="shared" si="474"/>
        <v>82114.768518518526</v>
      </c>
      <c r="AZ473" s="618"/>
      <c r="BA473" s="254" t="s">
        <v>137</v>
      </c>
      <c r="BB473" s="137">
        <v>389</v>
      </c>
      <c r="BC473" s="146">
        <v>187</v>
      </c>
      <c r="BD473" s="146">
        <v>16278220</v>
      </c>
      <c r="BE473" s="147">
        <f t="shared" si="494"/>
        <v>0.13790560471976401</v>
      </c>
      <c r="BF473" s="147">
        <f t="shared" si="475"/>
        <v>0.48071979434447298</v>
      </c>
      <c r="BG473" s="173">
        <f t="shared" si="476"/>
        <v>87049.30481283422</v>
      </c>
      <c r="BH473" s="618"/>
      <c r="BI473" s="254" t="s">
        <v>137</v>
      </c>
      <c r="BJ473" s="137">
        <f t="shared" si="477"/>
        <v>11396</v>
      </c>
      <c r="BK473" s="146">
        <f t="shared" si="461"/>
        <v>7155</v>
      </c>
      <c r="BL473" s="146">
        <f t="shared" si="462"/>
        <v>559142330</v>
      </c>
      <c r="BM473" s="147">
        <f t="shared" si="495"/>
        <v>0.18444049184131159</v>
      </c>
      <c r="BN473" s="147">
        <f t="shared" si="478"/>
        <v>0.6278518778518779</v>
      </c>
      <c r="BO473" s="146">
        <f t="shared" si="479"/>
        <v>78147.076170510132</v>
      </c>
      <c r="BP473" s="204"/>
    </row>
    <row r="474" spans="2:68" s="82" customFormat="1">
      <c r="B474" s="614"/>
      <c r="C474" s="645"/>
      <c r="D474" s="618"/>
      <c r="E474" s="254" t="s">
        <v>138</v>
      </c>
      <c r="F474" s="137">
        <v>5</v>
      </c>
      <c r="G474" s="146">
        <v>5</v>
      </c>
      <c r="H474" s="146">
        <v>390520</v>
      </c>
      <c r="I474" s="147">
        <f t="shared" si="488"/>
        <v>0.10416666666666667</v>
      </c>
      <c r="J474" s="147">
        <f t="shared" si="463"/>
        <v>1</v>
      </c>
      <c r="K474" s="173">
        <f t="shared" si="464"/>
        <v>78104</v>
      </c>
      <c r="L474" s="618"/>
      <c r="M474" s="254" t="s">
        <v>138</v>
      </c>
      <c r="N474" s="137">
        <v>23</v>
      </c>
      <c r="O474" s="146">
        <v>12</v>
      </c>
      <c r="P474" s="146">
        <v>1040240</v>
      </c>
      <c r="Q474" s="147">
        <f t="shared" si="489"/>
        <v>4.9792531120331947E-2</v>
      </c>
      <c r="R474" s="147">
        <f t="shared" si="465"/>
        <v>0.52173913043478259</v>
      </c>
      <c r="S474" s="141">
        <f t="shared" si="466"/>
        <v>86686.666666666672</v>
      </c>
      <c r="T474" s="618"/>
      <c r="U474" s="254" t="s">
        <v>138</v>
      </c>
      <c r="V474" s="137">
        <v>1702</v>
      </c>
      <c r="W474" s="146">
        <v>1179</v>
      </c>
      <c r="X474" s="146">
        <v>86387690</v>
      </c>
      <c r="Y474" s="147">
        <f t="shared" si="490"/>
        <v>8.2137383307788775E-2</v>
      </c>
      <c r="Z474" s="147">
        <f t="shared" si="467"/>
        <v>0.69271445358401884</v>
      </c>
      <c r="AA474" s="146">
        <f t="shared" si="468"/>
        <v>73272.001696352847</v>
      </c>
      <c r="AB474" s="618"/>
      <c r="AC474" s="254" t="s">
        <v>138</v>
      </c>
      <c r="AD474" s="137">
        <v>1618</v>
      </c>
      <c r="AE474" s="146">
        <v>1137</v>
      </c>
      <c r="AF474" s="146">
        <v>83603000</v>
      </c>
      <c r="AG474" s="147">
        <f t="shared" si="491"/>
        <v>9.5634620237194046E-2</v>
      </c>
      <c r="AH474" s="147">
        <f t="shared" si="469"/>
        <v>0.70271940667490729</v>
      </c>
      <c r="AI474" s="141">
        <f t="shared" si="470"/>
        <v>73529.463500439757</v>
      </c>
      <c r="AJ474" s="618"/>
      <c r="AK474" s="254" t="s">
        <v>138</v>
      </c>
      <c r="AL474" s="137">
        <v>850</v>
      </c>
      <c r="AM474" s="146">
        <v>525</v>
      </c>
      <c r="AN474" s="146">
        <v>37484560</v>
      </c>
      <c r="AO474" s="147">
        <f t="shared" si="492"/>
        <v>7.1215409658166029E-2</v>
      </c>
      <c r="AP474" s="147">
        <f t="shared" si="471"/>
        <v>0.61764705882352944</v>
      </c>
      <c r="AQ474" s="141">
        <f t="shared" si="472"/>
        <v>71399.161904761902</v>
      </c>
      <c r="AR474" s="618"/>
      <c r="AS474" s="254" t="s">
        <v>138</v>
      </c>
      <c r="AT474" s="137">
        <v>323</v>
      </c>
      <c r="AU474" s="146">
        <v>174</v>
      </c>
      <c r="AV474" s="146">
        <v>12217310</v>
      </c>
      <c r="AW474" s="147">
        <f t="shared" si="493"/>
        <v>4.9249929238607416E-2</v>
      </c>
      <c r="AX474" s="147">
        <f t="shared" si="473"/>
        <v>0.53869969040247678</v>
      </c>
      <c r="AY474" s="146">
        <f t="shared" si="474"/>
        <v>70214.425287356324</v>
      </c>
      <c r="AZ474" s="618"/>
      <c r="BA474" s="254" t="s">
        <v>138</v>
      </c>
      <c r="BB474" s="137">
        <v>87</v>
      </c>
      <c r="BC474" s="146">
        <v>43</v>
      </c>
      <c r="BD474" s="146">
        <v>3435940</v>
      </c>
      <c r="BE474" s="147">
        <f t="shared" si="494"/>
        <v>3.1710914454277289E-2</v>
      </c>
      <c r="BF474" s="147">
        <f t="shared" si="475"/>
        <v>0.4942528735632184</v>
      </c>
      <c r="BG474" s="173">
        <f t="shared" si="476"/>
        <v>79905.58139534884</v>
      </c>
      <c r="BH474" s="618"/>
      <c r="BI474" s="254" t="s">
        <v>138</v>
      </c>
      <c r="BJ474" s="137">
        <f t="shared" si="477"/>
        <v>4608</v>
      </c>
      <c r="BK474" s="146">
        <f t="shared" si="461"/>
        <v>3075</v>
      </c>
      <c r="BL474" s="146">
        <f t="shared" si="462"/>
        <v>224559260</v>
      </c>
      <c r="BM474" s="147">
        <f t="shared" si="495"/>
        <v>7.9266878045008121E-2</v>
      </c>
      <c r="BN474" s="147">
        <f t="shared" si="478"/>
        <v>0.66731770833333337</v>
      </c>
      <c r="BO474" s="146">
        <f t="shared" si="479"/>
        <v>73027.401626016261</v>
      </c>
      <c r="BP474" s="204"/>
    </row>
    <row r="475" spans="2:68" s="82" customFormat="1">
      <c r="B475" s="614"/>
      <c r="C475" s="645"/>
      <c r="D475" s="618"/>
      <c r="E475" s="254" t="s">
        <v>139</v>
      </c>
      <c r="F475" s="137">
        <v>4</v>
      </c>
      <c r="G475" s="146">
        <v>4</v>
      </c>
      <c r="H475" s="146">
        <v>273600</v>
      </c>
      <c r="I475" s="147">
        <f t="shared" si="488"/>
        <v>8.3333333333333329E-2</v>
      </c>
      <c r="J475" s="147">
        <f t="shared" si="463"/>
        <v>1</v>
      </c>
      <c r="K475" s="173">
        <f t="shared" si="464"/>
        <v>68400</v>
      </c>
      <c r="L475" s="618"/>
      <c r="M475" s="254" t="s">
        <v>139</v>
      </c>
      <c r="N475" s="137">
        <v>25</v>
      </c>
      <c r="O475" s="146">
        <v>15</v>
      </c>
      <c r="P475" s="146">
        <v>1468300</v>
      </c>
      <c r="Q475" s="147">
        <f t="shared" si="489"/>
        <v>6.2240663900414939E-2</v>
      </c>
      <c r="R475" s="147">
        <f t="shared" si="465"/>
        <v>0.6</v>
      </c>
      <c r="S475" s="141">
        <f t="shared" si="466"/>
        <v>97886.666666666672</v>
      </c>
      <c r="T475" s="618"/>
      <c r="U475" s="254" t="s">
        <v>139</v>
      </c>
      <c r="V475" s="137">
        <v>810</v>
      </c>
      <c r="W475" s="146">
        <v>489</v>
      </c>
      <c r="X475" s="146">
        <v>32530700</v>
      </c>
      <c r="Y475" s="147">
        <f t="shared" si="490"/>
        <v>3.4067158980075243E-2</v>
      </c>
      <c r="Z475" s="147">
        <f t="shared" si="467"/>
        <v>0.60370370370370374</v>
      </c>
      <c r="AA475" s="146">
        <f t="shared" si="468"/>
        <v>66524.948875255621</v>
      </c>
      <c r="AB475" s="618"/>
      <c r="AC475" s="254" t="s">
        <v>139</v>
      </c>
      <c r="AD475" s="137">
        <v>882</v>
      </c>
      <c r="AE475" s="146">
        <v>523</v>
      </c>
      <c r="AF475" s="146">
        <v>42051580</v>
      </c>
      <c r="AG475" s="147">
        <f t="shared" si="491"/>
        <v>4.3990243081840359E-2</v>
      </c>
      <c r="AH475" s="147">
        <f t="shared" si="469"/>
        <v>0.59297052154195007</v>
      </c>
      <c r="AI475" s="141">
        <f t="shared" si="470"/>
        <v>80404.550669216056</v>
      </c>
      <c r="AJ475" s="618"/>
      <c r="AK475" s="254" t="s">
        <v>139</v>
      </c>
      <c r="AL475" s="137">
        <v>783</v>
      </c>
      <c r="AM475" s="146">
        <v>419</v>
      </c>
      <c r="AN475" s="146">
        <v>34089520</v>
      </c>
      <c r="AO475" s="147">
        <f t="shared" si="492"/>
        <v>5.6836679327183941E-2</v>
      </c>
      <c r="AP475" s="147">
        <f t="shared" si="471"/>
        <v>0.53512132822477654</v>
      </c>
      <c r="AQ475" s="141">
        <f t="shared" si="472"/>
        <v>81359.236276849639</v>
      </c>
      <c r="AR475" s="618"/>
      <c r="AS475" s="254" t="s">
        <v>139</v>
      </c>
      <c r="AT475" s="137">
        <v>486</v>
      </c>
      <c r="AU475" s="146">
        <v>261</v>
      </c>
      <c r="AV475" s="146">
        <v>18726370</v>
      </c>
      <c r="AW475" s="147">
        <f t="shared" si="493"/>
        <v>7.3874893857911128E-2</v>
      </c>
      <c r="AX475" s="147">
        <f t="shared" si="473"/>
        <v>0.53703703703703709</v>
      </c>
      <c r="AY475" s="146">
        <f t="shared" si="474"/>
        <v>71748.544061302688</v>
      </c>
      <c r="AZ475" s="618"/>
      <c r="BA475" s="254" t="s">
        <v>139</v>
      </c>
      <c r="BB475" s="137">
        <v>212</v>
      </c>
      <c r="BC475" s="146">
        <v>100</v>
      </c>
      <c r="BD475" s="146">
        <v>8183030</v>
      </c>
      <c r="BE475" s="147">
        <f t="shared" si="494"/>
        <v>7.3746312684365781E-2</v>
      </c>
      <c r="BF475" s="147">
        <f t="shared" si="475"/>
        <v>0.47169811320754718</v>
      </c>
      <c r="BG475" s="173">
        <f t="shared" si="476"/>
        <v>81830.3</v>
      </c>
      <c r="BH475" s="618"/>
      <c r="BI475" s="254" t="s">
        <v>139</v>
      </c>
      <c r="BJ475" s="137">
        <f t="shared" si="477"/>
        <v>3202</v>
      </c>
      <c r="BK475" s="146">
        <f t="shared" si="461"/>
        <v>1811</v>
      </c>
      <c r="BL475" s="146">
        <f t="shared" si="462"/>
        <v>137323100</v>
      </c>
      <c r="BM475" s="147">
        <f t="shared" si="495"/>
        <v>4.6683680045369012E-2</v>
      </c>
      <c r="BN475" s="147">
        <f t="shared" si="478"/>
        <v>0.56558400999375391</v>
      </c>
      <c r="BO475" s="146">
        <f t="shared" si="479"/>
        <v>75827.222528989514</v>
      </c>
      <c r="BP475" s="204"/>
    </row>
    <row r="476" spans="2:68" s="82" customFormat="1">
      <c r="B476" s="614"/>
      <c r="C476" s="645"/>
      <c r="D476" s="618"/>
      <c r="E476" s="254" t="s">
        <v>140</v>
      </c>
      <c r="F476" s="137">
        <v>6</v>
      </c>
      <c r="G476" s="146">
        <v>4</v>
      </c>
      <c r="H476" s="146">
        <v>432890</v>
      </c>
      <c r="I476" s="147">
        <f t="shared" si="488"/>
        <v>8.3333333333333329E-2</v>
      </c>
      <c r="J476" s="147">
        <f t="shared" si="463"/>
        <v>0.66666666666666663</v>
      </c>
      <c r="K476" s="173">
        <f t="shared" si="464"/>
        <v>108222.5</v>
      </c>
      <c r="L476" s="618"/>
      <c r="M476" s="254" t="s">
        <v>140</v>
      </c>
      <c r="N476" s="137">
        <v>34</v>
      </c>
      <c r="O476" s="146">
        <v>24</v>
      </c>
      <c r="P476" s="146">
        <v>2436590</v>
      </c>
      <c r="Q476" s="147">
        <f t="shared" si="489"/>
        <v>9.9585062240663894E-2</v>
      </c>
      <c r="R476" s="147">
        <f t="shared" si="465"/>
        <v>0.70588235294117652</v>
      </c>
      <c r="S476" s="141">
        <f t="shared" si="466"/>
        <v>101524.58333333333</v>
      </c>
      <c r="T476" s="618"/>
      <c r="U476" s="254" t="s">
        <v>140</v>
      </c>
      <c r="V476" s="137">
        <v>842</v>
      </c>
      <c r="W476" s="146">
        <v>532</v>
      </c>
      <c r="X476" s="146">
        <v>40227620</v>
      </c>
      <c r="Y476" s="147">
        <f t="shared" si="490"/>
        <v>3.7062839626584923E-2</v>
      </c>
      <c r="Z476" s="147">
        <f t="shared" si="467"/>
        <v>0.63182897862232779</v>
      </c>
      <c r="AA476" s="146">
        <f t="shared" si="468"/>
        <v>75615.827067669175</v>
      </c>
      <c r="AB476" s="618"/>
      <c r="AC476" s="254" t="s">
        <v>140</v>
      </c>
      <c r="AD476" s="137">
        <v>862</v>
      </c>
      <c r="AE476" s="146">
        <v>542</v>
      </c>
      <c r="AF476" s="146">
        <v>45208020</v>
      </c>
      <c r="AG476" s="147">
        <f t="shared" si="491"/>
        <v>4.5588358987299182E-2</v>
      </c>
      <c r="AH476" s="147">
        <f t="shared" si="469"/>
        <v>0.62877030162412995</v>
      </c>
      <c r="AI476" s="141">
        <f t="shared" si="470"/>
        <v>83409.630996309963</v>
      </c>
      <c r="AJ476" s="618"/>
      <c r="AK476" s="254" t="s">
        <v>140</v>
      </c>
      <c r="AL476" s="137">
        <v>678</v>
      </c>
      <c r="AM476" s="146">
        <v>420</v>
      </c>
      <c r="AN476" s="146">
        <v>38001570</v>
      </c>
      <c r="AO476" s="147">
        <f t="shared" si="492"/>
        <v>5.697232772653283E-2</v>
      </c>
      <c r="AP476" s="147">
        <f t="shared" si="471"/>
        <v>0.61946902654867253</v>
      </c>
      <c r="AQ476" s="141">
        <f t="shared" si="472"/>
        <v>90479.928571428565</v>
      </c>
      <c r="AR476" s="618"/>
      <c r="AS476" s="254" t="s">
        <v>140</v>
      </c>
      <c r="AT476" s="137">
        <v>311</v>
      </c>
      <c r="AU476" s="146">
        <v>177</v>
      </c>
      <c r="AV476" s="146">
        <v>15981480</v>
      </c>
      <c r="AW476" s="147">
        <f t="shared" si="493"/>
        <v>5.0099065949617889E-2</v>
      </c>
      <c r="AX476" s="147">
        <f t="shared" si="473"/>
        <v>0.56913183279742763</v>
      </c>
      <c r="AY476" s="146">
        <f t="shared" si="474"/>
        <v>90290.847457627126</v>
      </c>
      <c r="AZ476" s="618"/>
      <c r="BA476" s="254" t="s">
        <v>140</v>
      </c>
      <c r="BB476" s="137">
        <v>94</v>
      </c>
      <c r="BC476" s="146">
        <v>47</v>
      </c>
      <c r="BD476" s="146">
        <v>5052950</v>
      </c>
      <c r="BE476" s="147">
        <f t="shared" si="494"/>
        <v>3.466076696165192E-2</v>
      </c>
      <c r="BF476" s="147">
        <f t="shared" si="475"/>
        <v>0.5</v>
      </c>
      <c r="BG476" s="173">
        <f t="shared" si="476"/>
        <v>107509.57446808511</v>
      </c>
      <c r="BH476" s="618"/>
      <c r="BI476" s="254" t="s">
        <v>140</v>
      </c>
      <c r="BJ476" s="137">
        <f t="shared" si="477"/>
        <v>2827</v>
      </c>
      <c r="BK476" s="146">
        <f t="shared" si="461"/>
        <v>1746</v>
      </c>
      <c r="BL476" s="146">
        <f t="shared" si="462"/>
        <v>147341120</v>
      </c>
      <c r="BM476" s="147">
        <f t="shared" si="495"/>
        <v>4.5008120021653393E-2</v>
      </c>
      <c r="BN476" s="147">
        <f t="shared" si="478"/>
        <v>0.61761584718783158</v>
      </c>
      <c r="BO476" s="146">
        <f t="shared" si="479"/>
        <v>84387.812142038951</v>
      </c>
      <c r="BP476" s="204"/>
    </row>
    <row r="477" spans="2:68" s="82" customFormat="1">
      <c r="B477" s="614"/>
      <c r="C477" s="645"/>
      <c r="D477" s="618"/>
      <c r="E477" s="254" t="s">
        <v>141</v>
      </c>
      <c r="F477" s="137">
        <v>11</v>
      </c>
      <c r="G477" s="146">
        <v>7</v>
      </c>
      <c r="H477" s="146">
        <v>486180</v>
      </c>
      <c r="I477" s="147">
        <f t="shared" si="488"/>
        <v>0.14583333333333334</v>
      </c>
      <c r="J477" s="147">
        <f t="shared" si="463"/>
        <v>0.63636363636363635</v>
      </c>
      <c r="K477" s="173">
        <f t="shared" si="464"/>
        <v>69454.28571428571</v>
      </c>
      <c r="L477" s="618"/>
      <c r="M477" s="254" t="s">
        <v>141</v>
      </c>
      <c r="N477" s="137">
        <v>81</v>
      </c>
      <c r="O477" s="146">
        <v>60</v>
      </c>
      <c r="P477" s="146">
        <v>5507880</v>
      </c>
      <c r="Q477" s="147">
        <f t="shared" si="489"/>
        <v>0.24896265560165975</v>
      </c>
      <c r="R477" s="147">
        <f t="shared" si="465"/>
        <v>0.7407407407407407</v>
      </c>
      <c r="S477" s="141">
        <f t="shared" si="466"/>
        <v>91798</v>
      </c>
      <c r="T477" s="618"/>
      <c r="U477" s="254" t="s">
        <v>141</v>
      </c>
      <c r="V477" s="137">
        <v>5406</v>
      </c>
      <c r="W477" s="146">
        <v>3686</v>
      </c>
      <c r="X477" s="146">
        <v>269244850</v>
      </c>
      <c r="Y477" s="147">
        <f t="shared" si="490"/>
        <v>0.25679253169848126</v>
      </c>
      <c r="Z477" s="147">
        <f t="shared" si="467"/>
        <v>0.68183499815020343</v>
      </c>
      <c r="AA477" s="146">
        <f t="shared" si="468"/>
        <v>73045.265870862728</v>
      </c>
      <c r="AB477" s="618"/>
      <c r="AC477" s="254" t="s">
        <v>141</v>
      </c>
      <c r="AD477" s="137">
        <v>4808</v>
      </c>
      <c r="AE477" s="146">
        <v>3290</v>
      </c>
      <c r="AF477" s="146">
        <v>247083960</v>
      </c>
      <c r="AG477" s="147">
        <f t="shared" si="491"/>
        <v>0.27672638573471275</v>
      </c>
      <c r="AH477" s="147">
        <f t="shared" si="469"/>
        <v>0.68427620632279529</v>
      </c>
      <c r="AI477" s="141">
        <f t="shared" si="470"/>
        <v>75101.507598784199</v>
      </c>
      <c r="AJ477" s="618"/>
      <c r="AK477" s="254" t="s">
        <v>141</v>
      </c>
      <c r="AL477" s="137">
        <v>2743</v>
      </c>
      <c r="AM477" s="146">
        <v>1689</v>
      </c>
      <c r="AN477" s="146">
        <v>134785810</v>
      </c>
      <c r="AO477" s="147">
        <f t="shared" si="492"/>
        <v>0.22911014650027128</v>
      </c>
      <c r="AP477" s="147">
        <f t="shared" si="471"/>
        <v>0.61574917973022236</v>
      </c>
      <c r="AQ477" s="141">
        <f t="shared" si="472"/>
        <v>79802.137359384258</v>
      </c>
      <c r="AR477" s="618"/>
      <c r="AS477" s="254" t="s">
        <v>141</v>
      </c>
      <c r="AT477" s="137">
        <v>1033</v>
      </c>
      <c r="AU477" s="146">
        <v>594</v>
      </c>
      <c r="AV477" s="146">
        <v>44685380</v>
      </c>
      <c r="AW477" s="147">
        <f t="shared" si="493"/>
        <v>0.16812906878007358</v>
      </c>
      <c r="AX477" s="147">
        <f t="shared" si="473"/>
        <v>0.57502420135527588</v>
      </c>
      <c r="AY477" s="146">
        <f t="shared" si="474"/>
        <v>75227.912457912462</v>
      </c>
      <c r="AZ477" s="618"/>
      <c r="BA477" s="254" t="s">
        <v>141</v>
      </c>
      <c r="BB477" s="137">
        <v>287</v>
      </c>
      <c r="BC477" s="146">
        <v>137</v>
      </c>
      <c r="BD477" s="146">
        <v>11860550</v>
      </c>
      <c r="BE477" s="147">
        <f t="shared" si="494"/>
        <v>0.10103244837758112</v>
      </c>
      <c r="BF477" s="147">
        <f t="shared" si="475"/>
        <v>0.47735191637630664</v>
      </c>
      <c r="BG477" s="173">
        <f t="shared" si="476"/>
        <v>86573.357664233583</v>
      </c>
      <c r="BH477" s="618"/>
      <c r="BI477" s="254" t="s">
        <v>141</v>
      </c>
      <c r="BJ477" s="137">
        <f t="shared" si="477"/>
        <v>14369</v>
      </c>
      <c r="BK477" s="146">
        <f t="shared" si="461"/>
        <v>9463</v>
      </c>
      <c r="BL477" s="146">
        <f t="shared" si="462"/>
        <v>713654610</v>
      </c>
      <c r="BM477" s="147">
        <f t="shared" si="495"/>
        <v>0.2439357616064754</v>
      </c>
      <c r="BN477" s="147">
        <f t="shared" si="478"/>
        <v>0.65857053378801589</v>
      </c>
      <c r="BO477" s="146">
        <f t="shared" si="479"/>
        <v>75415.26048821726</v>
      </c>
      <c r="BP477" s="204"/>
    </row>
    <row r="478" spans="2:68" s="82" customFormat="1">
      <c r="B478" s="614"/>
      <c r="C478" s="645"/>
      <c r="D478" s="618"/>
      <c r="E478" s="254" t="s">
        <v>142</v>
      </c>
      <c r="F478" s="137">
        <v>8</v>
      </c>
      <c r="G478" s="146">
        <v>6</v>
      </c>
      <c r="H478" s="146">
        <v>340940</v>
      </c>
      <c r="I478" s="147">
        <f t="shared" si="488"/>
        <v>0.125</v>
      </c>
      <c r="J478" s="147">
        <f t="shared" si="463"/>
        <v>0.75</v>
      </c>
      <c r="K478" s="173">
        <f t="shared" si="464"/>
        <v>56823.333333333336</v>
      </c>
      <c r="L478" s="618"/>
      <c r="M478" s="254" t="s">
        <v>142</v>
      </c>
      <c r="N478" s="137">
        <v>27</v>
      </c>
      <c r="O478" s="146">
        <v>18</v>
      </c>
      <c r="P478" s="146">
        <v>1912200</v>
      </c>
      <c r="Q478" s="147">
        <f t="shared" si="489"/>
        <v>7.4688796680497924E-2</v>
      </c>
      <c r="R478" s="147">
        <f t="shared" si="465"/>
        <v>0.66666666666666663</v>
      </c>
      <c r="S478" s="141">
        <f t="shared" si="466"/>
        <v>106233.33333333333</v>
      </c>
      <c r="T478" s="618"/>
      <c r="U478" s="254" t="s">
        <v>142</v>
      </c>
      <c r="V478" s="137">
        <v>917</v>
      </c>
      <c r="W478" s="146">
        <v>583</v>
      </c>
      <c r="X478" s="146">
        <v>47049110</v>
      </c>
      <c r="Y478" s="147">
        <f t="shared" si="490"/>
        <v>4.0615856207328965E-2</v>
      </c>
      <c r="Z478" s="147">
        <f t="shared" si="467"/>
        <v>0.63576881134133045</v>
      </c>
      <c r="AA478" s="146">
        <f t="shared" si="468"/>
        <v>80701.732418524873</v>
      </c>
      <c r="AB478" s="618"/>
      <c r="AC478" s="254" t="s">
        <v>142</v>
      </c>
      <c r="AD478" s="137">
        <v>1106</v>
      </c>
      <c r="AE478" s="146">
        <v>697</v>
      </c>
      <c r="AF478" s="146">
        <v>56932390</v>
      </c>
      <c r="AG478" s="147">
        <f t="shared" si="491"/>
        <v>5.8625620321305409E-2</v>
      </c>
      <c r="AH478" s="147">
        <f t="shared" si="469"/>
        <v>0.63019891500904157</v>
      </c>
      <c r="AI478" s="141">
        <f t="shared" si="470"/>
        <v>81682.051649928268</v>
      </c>
      <c r="AJ478" s="618"/>
      <c r="AK478" s="254" t="s">
        <v>142</v>
      </c>
      <c r="AL478" s="137">
        <v>968</v>
      </c>
      <c r="AM478" s="146">
        <v>559</v>
      </c>
      <c r="AN478" s="146">
        <v>48237930</v>
      </c>
      <c r="AO478" s="147">
        <f t="shared" si="492"/>
        <v>7.5827455236028213E-2</v>
      </c>
      <c r="AP478" s="147">
        <f t="shared" si="471"/>
        <v>0.5774793388429752</v>
      </c>
      <c r="AQ478" s="141">
        <f t="shared" si="472"/>
        <v>86293.255813953481</v>
      </c>
      <c r="AR478" s="618"/>
      <c r="AS478" s="254" t="s">
        <v>142</v>
      </c>
      <c r="AT478" s="137">
        <v>624</v>
      </c>
      <c r="AU478" s="146">
        <v>343</v>
      </c>
      <c r="AV478" s="146">
        <v>27450130</v>
      </c>
      <c r="AW478" s="147">
        <f t="shared" si="493"/>
        <v>9.7084630625530716E-2</v>
      </c>
      <c r="AX478" s="147">
        <f t="shared" si="473"/>
        <v>0.54967948717948723</v>
      </c>
      <c r="AY478" s="146">
        <f t="shared" si="474"/>
        <v>80029.533527696796</v>
      </c>
      <c r="AZ478" s="618"/>
      <c r="BA478" s="254" t="s">
        <v>142</v>
      </c>
      <c r="BB478" s="137">
        <v>265</v>
      </c>
      <c r="BC478" s="146">
        <v>138</v>
      </c>
      <c r="BD478" s="146">
        <v>11859850</v>
      </c>
      <c r="BE478" s="147">
        <f t="shared" si="494"/>
        <v>0.10176991150442478</v>
      </c>
      <c r="BF478" s="147">
        <f t="shared" si="475"/>
        <v>0.52075471698113207</v>
      </c>
      <c r="BG478" s="173">
        <f t="shared" si="476"/>
        <v>85940.942028985504</v>
      </c>
      <c r="BH478" s="618"/>
      <c r="BI478" s="254" t="s">
        <v>142</v>
      </c>
      <c r="BJ478" s="137">
        <f t="shared" si="477"/>
        <v>3915</v>
      </c>
      <c r="BK478" s="146">
        <f t="shared" si="461"/>
        <v>2344</v>
      </c>
      <c r="BL478" s="146">
        <f t="shared" si="462"/>
        <v>193782550</v>
      </c>
      <c r="BM478" s="147">
        <f t="shared" si="495"/>
        <v>6.0423272239837081E-2</v>
      </c>
      <c r="BN478" s="147">
        <f t="shared" si="478"/>
        <v>0.59872286079182635</v>
      </c>
      <c r="BO478" s="146">
        <f t="shared" si="479"/>
        <v>82671.736348122868</v>
      </c>
      <c r="BP478" s="204"/>
    </row>
    <row r="479" spans="2:68" s="82" customFormat="1">
      <c r="B479" s="614"/>
      <c r="C479" s="645"/>
      <c r="D479" s="618"/>
      <c r="E479" s="251" t="s">
        <v>135</v>
      </c>
      <c r="F479" s="137">
        <v>11</v>
      </c>
      <c r="G479" s="146">
        <v>6</v>
      </c>
      <c r="H479" s="146">
        <v>1434690</v>
      </c>
      <c r="I479" s="147">
        <f t="shared" si="488"/>
        <v>0.125</v>
      </c>
      <c r="J479" s="147">
        <f t="shared" si="463"/>
        <v>0.54545454545454541</v>
      </c>
      <c r="K479" s="173">
        <f t="shared" si="464"/>
        <v>239115</v>
      </c>
      <c r="L479" s="618"/>
      <c r="M479" s="255" t="s">
        <v>135</v>
      </c>
      <c r="N479" s="137">
        <v>23</v>
      </c>
      <c r="O479" s="146">
        <v>14</v>
      </c>
      <c r="P479" s="146">
        <v>1932940</v>
      </c>
      <c r="Q479" s="147">
        <f t="shared" si="489"/>
        <v>5.8091286307053944E-2</v>
      </c>
      <c r="R479" s="147">
        <f t="shared" si="465"/>
        <v>0.60869565217391308</v>
      </c>
      <c r="S479" s="141">
        <f t="shared" si="466"/>
        <v>138067.14285714287</v>
      </c>
      <c r="T479" s="618"/>
      <c r="U479" s="255" t="s">
        <v>135</v>
      </c>
      <c r="V479" s="137">
        <v>1337</v>
      </c>
      <c r="W479" s="146">
        <v>738</v>
      </c>
      <c r="X479" s="146">
        <v>45447280</v>
      </c>
      <c r="Y479" s="147">
        <f t="shared" si="490"/>
        <v>5.1414239933119686E-2</v>
      </c>
      <c r="Z479" s="147">
        <f t="shared" si="467"/>
        <v>0.55198204936424833</v>
      </c>
      <c r="AA479" s="146">
        <f t="shared" si="468"/>
        <v>61581.680216802168</v>
      </c>
      <c r="AB479" s="618"/>
      <c r="AC479" s="255" t="s">
        <v>135</v>
      </c>
      <c r="AD479" s="137">
        <v>840</v>
      </c>
      <c r="AE479" s="146">
        <v>487</v>
      </c>
      <c r="AF479" s="146">
        <v>40491650</v>
      </c>
      <c r="AG479" s="147">
        <f t="shared" si="491"/>
        <v>4.0962233997813104E-2</v>
      </c>
      <c r="AH479" s="147">
        <f t="shared" si="469"/>
        <v>0.57976190476190481</v>
      </c>
      <c r="AI479" s="141">
        <f t="shared" si="470"/>
        <v>83145.071868583167</v>
      </c>
      <c r="AJ479" s="618"/>
      <c r="AK479" s="255" t="s">
        <v>135</v>
      </c>
      <c r="AL479" s="137">
        <v>467</v>
      </c>
      <c r="AM479" s="146">
        <v>237</v>
      </c>
      <c r="AN479" s="146">
        <v>23661200</v>
      </c>
      <c r="AO479" s="147">
        <f t="shared" si="492"/>
        <v>3.2148670645686384E-2</v>
      </c>
      <c r="AP479" s="147">
        <f t="shared" si="471"/>
        <v>0.50749464668094213</v>
      </c>
      <c r="AQ479" s="141">
        <f t="shared" si="472"/>
        <v>99836.286919831226</v>
      </c>
      <c r="AR479" s="618"/>
      <c r="AS479" s="255" t="s">
        <v>135</v>
      </c>
      <c r="AT479" s="137">
        <v>249</v>
      </c>
      <c r="AU479" s="146">
        <v>120</v>
      </c>
      <c r="AV479" s="146">
        <v>15858520</v>
      </c>
      <c r="AW479" s="147">
        <f t="shared" si="493"/>
        <v>3.3965468440418908E-2</v>
      </c>
      <c r="AX479" s="147">
        <f t="shared" si="473"/>
        <v>0.48192771084337349</v>
      </c>
      <c r="AY479" s="146">
        <f t="shared" si="474"/>
        <v>132154.33333333334</v>
      </c>
      <c r="AZ479" s="618"/>
      <c r="BA479" s="255" t="s">
        <v>135</v>
      </c>
      <c r="BB479" s="137">
        <v>119</v>
      </c>
      <c r="BC479" s="146">
        <v>48</v>
      </c>
      <c r="BD479" s="146">
        <v>5189980</v>
      </c>
      <c r="BE479" s="147">
        <f t="shared" si="494"/>
        <v>3.5398230088495575E-2</v>
      </c>
      <c r="BF479" s="147">
        <f t="shared" si="475"/>
        <v>0.40336134453781514</v>
      </c>
      <c r="BG479" s="173">
        <f t="shared" si="476"/>
        <v>108124.58333333333</v>
      </c>
      <c r="BH479" s="618"/>
      <c r="BI479" s="255" t="s">
        <v>135</v>
      </c>
      <c r="BJ479" s="137">
        <f t="shared" si="477"/>
        <v>3046</v>
      </c>
      <c r="BK479" s="146">
        <f t="shared" si="461"/>
        <v>1650</v>
      </c>
      <c r="BL479" s="146">
        <f t="shared" si="462"/>
        <v>134016260</v>
      </c>
      <c r="BM479" s="147">
        <f t="shared" si="495"/>
        <v>4.2533446755858018E-2</v>
      </c>
      <c r="BN479" s="147">
        <f t="shared" si="478"/>
        <v>0.54169402495075514</v>
      </c>
      <c r="BO479" s="146">
        <f t="shared" si="479"/>
        <v>81221.975757575754</v>
      </c>
      <c r="BP479" s="204"/>
    </row>
    <row r="480" spans="2:68" s="82" customFormat="1">
      <c r="B480" s="614">
        <v>44</v>
      </c>
      <c r="C480" s="646" t="s">
        <v>22</v>
      </c>
      <c r="D480" s="612">
        <f>BS51</f>
        <v>25</v>
      </c>
      <c r="E480" s="252" t="s">
        <v>115</v>
      </c>
      <c r="F480" s="136">
        <v>14</v>
      </c>
      <c r="G480" s="144">
        <v>8</v>
      </c>
      <c r="H480" s="144">
        <v>579000</v>
      </c>
      <c r="I480" s="145">
        <f>IFERROR(G480/$D$480,"-")</f>
        <v>0.32</v>
      </c>
      <c r="J480" s="145">
        <f t="shared" si="463"/>
        <v>0.5714285714285714</v>
      </c>
      <c r="K480" s="172">
        <f t="shared" si="464"/>
        <v>72375</v>
      </c>
      <c r="L480" s="612">
        <f>BT51</f>
        <v>113</v>
      </c>
      <c r="M480" s="252" t="s">
        <v>115</v>
      </c>
      <c r="N480" s="136">
        <v>66</v>
      </c>
      <c r="O480" s="144">
        <v>40</v>
      </c>
      <c r="P480" s="144">
        <v>4427500</v>
      </c>
      <c r="Q480" s="145">
        <f>IFERROR(O480/$L$480,"-")</f>
        <v>0.35398230088495575</v>
      </c>
      <c r="R480" s="145">
        <f t="shared" si="465"/>
        <v>0.60606060606060608</v>
      </c>
      <c r="S480" s="140">
        <f t="shared" si="466"/>
        <v>110687.5</v>
      </c>
      <c r="T480" s="612">
        <f>BU51</f>
        <v>15415</v>
      </c>
      <c r="U480" s="252" t="s">
        <v>115</v>
      </c>
      <c r="V480" s="136">
        <v>7562</v>
      </c>
      <c r="W480" s="144">
        <v>4607</v>
      </c>
      <c r="X480" s="144">
        <v>359394370</v>
      </c>
      <c r="Y480" s="145">
        <f>IFERROR(W480/$T$480,"-")</f>
        <v>0.29886474213428477</v>
      </c>
      <c r="Z480" s="145">
        <f t="shared" si="467"/>
        <v>0.60923036233800587</v>
      </c>
      <c r="AA480" s="144">
        <f t="shared" si="468"/>
        <v>78010.499240286517</v>
      </c>
      <c r="AB480" s="612">
        <f>BV51</f>
        <v>13696</v>
      </c>
      <c r="AC480" s="252" t="s">
        <v>115</v>
      </c>
      <c r="AD480" s="136">
        <v>7545</v>
      </c>
      <c r="AE480" s="144">
        <v>4679</v>
      </c>
      <c r="AF480" s="144">
        <v>406868950</v>
      </c>
      <c r="AG480" s="145">
        <f>IFERROR(AE480/$AB$480,"-")</f>
        <v>0.34163259345794394</v>
      </c>
      <c r="AH480" s="145">
        <f t="shared" si="469"/>
        <v>0.6201457919151756</v>
      </c>
      <c r="AI480" s="140">
        <f t="shared" si="470"/>
        <v>86956.390254327853</v>
      </c>
      <c r="AJ480" s="612">
        <f>BW51</f>
        <v>8547</v>
      </c>
      <c r="AK480" s="252" t="s">
        <v>115</v>
      </c>
      <c r="AL480" s="136">
        <v>4718</v>
      </c>
      <c r="AM480" s="144">
        <v>2652</v>
      </c>
      <c r="AN480" s="144">
        <v>236929670</v>
      </c>
      <c r="AO480" s="145">
        <f>IFERROR(AM480/$AJ$480,"-")</f>
        <v>0.31028431028431031</v>
      </c>
      <c r="AP480" s="145">
        <f t="shared" si="471"/>
        <v>0.56210258584145822</v>
      </c>
      <c r="AQ480" s="140">
        <f t="shared" si="472"/>
        <v>89339.996229260942</v>
      </c>
      <c r="AR480" s="612">
        <f>BX51</f>
        <v>3706</v>
      </c>
      <c r="AS480" s="252" t="s">
        <v>115</v>
      </c>
      <c r="AT480" s="136">
        <v>1773</v>
      </c>
      <c r="AU480" s="144">
        <v>905</v>
      </c>
      <c r="AV480" s="144">
        <v>83704630</v>
      </c>
      <c r="AW480" s="145">
        <f>IFERROR(AU480/$AR$480,"-")</f>
        <v>0.24419859686994064</v>
      </c>
      <c r="AX480" s="145">
        <f t="shared" si="473"/>
        <v>0.51043429216018044</v>
      </c>
      <c r="AY480" s="144">
        <f t="shared" si="474"/>
        <v>92491.303867403316</v>
      </c>
      <c r="AZ480" s="612">
        <f>BY51</f>
        <v>1396</v>
      </c>
      <c r="BA480" s="252" t="s">
        <v>115</v>
      </c>
      <c r="BB480" s="136">
        <v>533</v>
      </c>
      <c r="BC480" s="144">
        <v>238</v>
      </c>
      <c r="BD480" s="144">
        <v>22218060</v>
      </c>
      <c r="BE480" s="145">
        <f>IFERROR(BC480/$AZ$480,"-")</f>
        <v>0.17048710601719197</v>
      </c>
      <c r="BF480" s="145">
        <f t="shared" si="475"/>
        <v>0.44652908067542213</v>
      </c>
      <c r="BG480" s="172">
        <f t="shared" si="476"/>
        <v>93353.193277310929</v>
      </c>
      <c r="BH480" s="612">
        <f>BZ51</f>
        <v>42898</v>
      </c>
      <c r="BI480" s="252" t="s">
        <v>115</v>
      </c>
      <c r="BJ480" s="136">
        <f t="shared" si="477"/>
        <v>22211</v>
      </c>
      <c r="BK480" s="144">
        <f t="shared" si="461"/>
        <v>13129</v>
      </c>
      <c r="BL480" s="144">
        <f t="shared" si="462"/>
        <v>1114122180</v>
      </c>
      <c r="BM480" s="145">
        <f>IFERROR(BK480/$BH$480,"-")</f>
        <v>0.30605156417548601</v>
      </c>
      <c r="BN480" s="145">
        <f t="shared" si="478"/>
        <v>0.59110350727117189</v>
      </c>
      <c r="BO480" s="144">
        <f t="shared" si="479"/>
        <v>84859.63744382665</v>
      </c>
      <c r="BP480" s="204"/>
    </row>
    <row r="481" spans="2:68" s="82" customFormat="1">
      <c r="B481" s="614"/>
      <c r="C481" s="647"/>
      <c r="D481" s="604"/>
      <c r="E481" s="253" t="s">
        <v>154</v>
      </c>
      <c r="F481" s="137">
        <v>12</v>
      </c>
      <c r="G481" s="146">
        <v>6</v>
      </c>
      <c r="H481" s="146">
        <v>467520</v>
      </c>
      <c r="I481" s="147">
        <f t="shared" ref="I481:I490" si="496">IFERROR(G481/$D$480,"-")</f>
        <v>0.24</v>
      </c>
      <c r="J481" s="147">
        <f t="shared" si="463"/>
        <v>0.5</v>
      </c>
      <c r="K481" s="173">
        <f t="shared" si="464"/>
        <v>77920</v>
      </c>
      <c r="L481" s="604"/>
      <c r="M481" s="253" t="s">
        <v>154</v>
      </c>
      <c r="N481" s="137">
        <v>45</v>
      </c>
      <c r="O481" s="146">
        <v>31</v>
      </c>
      <c r="P481" s="146">
        <v>2946690</v>
      </c>
      <c r="Q481" s="147">
        <f t="shared" ref="Q481:Q490" si="497">IFERROR(O481/$L$480,"-")</f>
        <v>0.27433628318584069</v>
      </c>
      <c r="R481" s="147">
        <f t="shared" si="465"/>
        <v>0.68888888888888888</v>
      </c>
      <c r="S481" s="141">
        <f t="shared" si="466"/>
        <v>95054.516129032258</v>
      </c>
      <c r="T481" s="604"/>
      <c r="U481" s="253" t="s">
        <v>154</v>
      </c>
      <c r="V481" s="137">
        <v>6670</v>
      </c>
      <c r="W481" s="146">
        <v>4115</v>
      </c>
      <c r="X481" s="146">
        <v>312720880</v>
      </c>
      <c r="Y481" s="147">
        <f t="shared" ref="Y481:Y490" si="498">IFERROR(W481/$T$480,"-")</f>
        <v>0.26694777813817711</v>
      </c>
      <c r="Z481" s="147">
        <f t="shared" si="467"/>
        <v>0.61694152923538226</v>
      </c>
      <c r="AA481" s="146">
        <f t="shared" si="468"/>
        <v>75995.353584447148</v>
      </c>
      <c r="AB481" s="604"/>
      <c r="AC481" s="253" t="s">
        <v>154</v>
      </c>
      <c r="AD481" s="137">
        <v>6074</v>
      </c>
      <c r="AE481" s="146">
        <v>3840</v>
      </c>
      <c r="AF481" s="146">
        <v>327565020</v>
      </c>
      <c r="AG481" s="147">
        <f t="shared" ref="AG481:AG490" si="499">IFERROR(AE481/$AB$480,"-")</f>
        <v>0.28037383177570091</v>
      </c>
      <c r="AH481" s="147">
        <f t="shared" si="469"/>
        <v>0.63220283174185055</v>
      </c>
      <c r="AI481" s="141">
        <f t="shared" si="470"/>
        <v>85303.390625</v>
      </c>
      <c r="AJ481" s="604"/>
      <c r="AK481" s="253" t="s">
        <v>154</v>
      </c>
      <c r="AL481" s="137">
        <v>3390</v>
      </c>
      <c r="AM481" s="146">
        <v>1910</v>
      </c>
      <c r="AN481" s="146">
        <v>161890450</v>
      </c>
      <c r="AO481" s="147">
        <f t="shared" ref="AO481:AO490" si="500">IFERROR(AM481/$AJ$480,"-")</f>
        <v>0.22347022347022347</v>
      </c>
      <c r="AP481" s="147">
        <f t="shared" si="471"/>
        <v>0.56342182890855452</v>
      </c>
      <c r="AQ481" s="141">
        <f t="shared" si="472"/>
        <v>84759.397905759164</v>
      </c>
      <c r="AR481" s="604"/>
      <c r="AS481" s="253" t="s">
        <v>154</v>
      </c>
      <c r="AT481" s="137">
        <v>1163</v>
      </c>
      <c r="AU481" s="146">
        <v>597</v>
      </c>
      <c r="AV481" s="146">
        <v>51661760</v>
      </c>
      <c r="AW481" s="147">
        <f t="shared" ref="AW481:AW490" si="501">IFERROR(AU481/$AR$480,"-")</f>
        <v>0.16109012412304372</v>
      </c>
      <c r="AX481" s="147">
        <f t="shared" si="473"/>
        <v>0.5133276010318143</v>
      </c>
      <c r="AY481" s="146">
        <f t="shared" si="474"/>
        <v>86535.611390284757</v>
      </c>
      <c r="AZ481" s="604"/>
      <c r="BA481" s="253" t="s">
        <v>154</v>
      </c>
      <c r="BB481" s="137">
        <v>270</v>
      </c>
      <c r="BC481" s="146">
        <v>124</v>
      </c>
      <c r="BD481" s="146">
        <v>11364700</v>
      </c>
      <c r="BE481" s="147">
        <f t="shared" ref="BE481:BE490" si="502">IFERROR(BC481/$AZ$480,"-")</f>
        <v>8.882521489971347E-2</v>
      </c>
      <c r="BF481" s="147">
        <f t="shared" si="475"/>
        <v>0.45925925925925926</v>
      </c>
      <c r="BG481" s="173">
        <f t="shared" si="476"/>
        <v>91650.806451612909</v>
      </c>
      <c r="BH481" s="604"/>
      <c r="BI481" s="253" t="s">
        <v>154</v>
      </c>
      <c r="BJ481" s="137">
        <f t="shared" si="477"/>
        <v>17624</v>
      </c>
      <c r="BK481" s="146">
        <f t="shared" si="461"/>
        <v>10623</v>
      </c>
      <c r="BL481" s="146">
        <f t="shared" si="462"/>
        <v>868617020</v>
      </c>
      <c r="BM481" s="147">
        <f t="shared" ref="BM481:BM490" si="503">IFERROR(BK481/$BH$480,"-")</f>
        <v>0.24763392232738124</v>
      </c>
      <c r="BN481" s="147">
        <f t="shared" si="478"/>
        <v>0.60275760326827055</v>
      </c>
      <c r="BO481" s="146">
        <f t="shared" si="479"/>
        <v>81767.581662430573</v>
      </c>
      <c r="BP481" s="204"/>
    </row>
    <row r="482" spans="2:68" s="82" customFormat="1">
      <c r="B482" s="614"/>
      <c r="C482" s="647"/>
      <c r="D482" s="604"/>
      <c r="E482" s="254" t="s">
        <v>114</v>
      </c>
      <c r="F482" s="137">
        <v>15</v>
      </c>
      <c r="G482" s="146">
        <v>7</v>
      </c>
      <c r="H482" s="146">
        <v>427270</v>
      </c>
      <c r="I482" s="147">
        <f t="shared" si="496"/>
        <v>0.28000000000000003</v>
      </c>
      <c r="J482" s="147">
        <f t="shared" si="463"/>
        <v>0.46666666666666667</v>
      </c>
      <c r="K482" s="173">
        <f t="shared" si="464"/>
        <v>61038.571428571428</v>
      </c>
      <c r="L482" s="604"/>
      <c r="M482" s="254" t="s">
        <v>114</v>
      </c>
      <c r="N482" s="137">
        <v>73</v>
      </c>
      <c r="O482" s="146">
        <v>46</v>
      </c>
      <c r="P482" s="146">
        <v>4847600</v>
      </c>
      <c r="Q482" s="147">
        <f t="shared" si="497"/>
        <v>0.40707964601769914</v>
      </c>
      <c r="R482" s="147">
        <f t="shared" si="465"/>
        <v>0.63013698630136983</v>
      </c>
      <c r="S482" s="141">
        <f t="shared" si="466"/>
        <v>105382.60869565218</v>
      </c>
      <c r="T482" s="604"/>
      <c r="U482" s="254" t="s">
        <v>114</v>
      </c>
      <c r="V482" s="137">
        <v>9415</v>
      </c>
      <c r="W482" s="146">
        <v>5639</v>
      </c>
      <c r="X482" s="146">
        <v>440742560</v>
      </c>
      <c r="Y482" s="147">
        <f t="shared" si="498"/>
        <v>0.36581252027246186</v>
      </c>
      <c r="Z482" s="147">
        <f t="shared" si="467"/>
        <v>0.59893786510886882</v>
      </c>
      <c r="AA482" s="146">
        <f t="shared" si="468"/>
        <v>78159.702074835965</v>
      </c>
      <c r="AB482" s="604"/>
      <c r="AC482" s="254" t="s">
        <v>114</v>
      </c>
      <c r="AD482" s="137">
        <v>9216</v>
      </c>
      <c r="AE482" s="146">
        <v>5637</v>
      </c>
      <c r="AF482" s="146">
        <v>489836760</v>
      </c>
      <c r="AG482" s="147">
        <f t="shared" si="499"/>
        <v>0.41158002336448596</v>
      </c>
      <c r="AH482" s="147">
        <f t="shared" si="469"/>
        <v>0.61165364583333337</v>
      </c>
      <c r="AI482" s="141">
        <f t="shared" si="470"/>
        <v>86896.711016498142</v>
      </c>
      <c r="AJ482" s="604"/>
      <c r="AK482" s="254" t="s">
        <v>114</v>
      </c>
      <c r="AL482" s="137">
        <v>6016</v>
      </c>
      <c r="AM482" s="146">
        <v>3380</v>
      </c>
      <c r="AN482" s="146">
        <v>299992600</v>
      </c>
      <c r="AO482" s="147">
        <f t="shared" si="500"/>
        <v>0.39546039546039546</v>
      </c>
      <c r="AP482" s="147">
        <f t="shared" si="471"/>
        <v>0.56183510638297873</v>
      </c>
      <c r="AQ482" s="141">
        <f t="shared" si="472"/>
        <v>88755.20710059171</v>
      </c>
      <c r="AR482" s="604"/>
      <c r="AS482" s="254" t="s">
        <v>114</v>
      </c>
      <c r="AT482" s="137">
        <v>2571</v>
      </c>
      <c r="AU482" s="146">
        <v>1315</v>
      </c>
      <c r="AV482" s="146">
        <v>117402330</v>
      </c>
      <c r="AW482" s="147">
        <f t="shared" si="501"/>
        <v>0.35483000539665405</v>
      </c>
      <c r="AX482" s="147">
        <f t="shared" si="473"/>
        <v>0.51147413457798518</v>
      </c>
      <c r="AY482" s="146">
        <f t="shared" si="474"/>
        <v>89279.338403041824</v>
      </c>
      <c r="AZ482" s="604"/>
      <c r="BA482" s="254" t="s">
        <v>114</v>
      </c>
      <c r="BB482" s="137">
        <v>869</v>
      </c>
      <c r="BC482" s="146">
        <v>403</v>
      </c>
      <c r="BD482" s="146">
        <v>39071900</v>
      </c>
      <c r="BE482" s="147">
        <f t="shared" si="502"/>
        <v>0.28868194842406875</v>
      </c>
      <c r="BF482" s="147">
        <f t="shared" si="475"/>
        <v>0.46375143843498273</v>
      </c>
      <c r="BG482" s="173">
        <f t="shared" si="476"/>
        <v>96952.605459057071</v>
      </c>
      <c r="BH482" s="604"/>
      <c r="BI482" s="254" t="s">
        <v>114</v>
      </c>
      <c r="BJ482" s="137">
        <f t="shared" si="477"/>
        <v>28175</v>
      </c>
      <c r="BK482" s="146">
        <f t="shared" si="461"/>
        <v>16427</v>
      </c>
      <c r="BL482" s="146">
        <f t="shared" si="462"/>
        <v>1392321020</v>
      </c>
      <c r="BM482" s="147">
        <f t="shared" si="503"/>
        <v>0.38293160520303976</v>
      </c>
      <c r="BN482" s="147">
        <f t="shared" si="478"/>
        <v>0.58303460514640637</v>
      </c>
      <c r="BO482" s="146">
        <f t="shared" si="479"/>
        <v>84758.082425275468</v>
      </c>
      <c r="BP482" s="204"/>
    </row>
    <row r="483" spans="2:68" s="82" customFormat="1">
      <c r="B483" s="614"/>
      <c r="C483" s="647"/>
      <c r="D483" s="604"/>
      <c r="E483" s="254" t="s">
        <v>123</v>
      </c>
      <c r="F483" s="137">
        <v>10</v>
      </c>
      <c r="G483" s="146">
        <v>5</v>
      </c>
      <c r="H483" s="146">
        <v>290920</v>
      </c>
      <c r="I483" s="147">
        <f t="shared" si="496"/>
        <v>0.2</v>
      </c>
      <c r="J483" s="147">
        <f t="shared" si="463"/>
        <v>0.5</v>
      </c>
      <c r="K483" s="173">
        <f t="shared" si="464"/>
        <v>58184</v>
      </c>
      <c r="L483" s="604"/>
      <c r="M483" s="254" t="s">
        <v>123</v>
      </c>
      <c r="N483" s="137">
        <v>33</v>
      </c>
      <c r="O483" s="146">
        <v>21</v>
      </c>
      <c r="P483" s="146">
        <v>2174900</v>
      </c>
      <c r="Q483" s="147">
        <f t="shared" si="497"/>
        <v>0.18584070796460178</v>
      </c>
      <c r="R483" s="147">
        <f t="shared" si="465"/>
        <v>0.63636363636363635</v>
      </c>
      <c r="S483" s="141">
        <f t="shared" si="466"/>
        <v>103566.66666666667</v>
      </c>
      <c r="T483" s="604"/>
      <c r="U483" s="254" t="s">
        <v>123</v>
      </c>
      <c r="V483" s="137">
        <v>2994</v>
      </c>
      <c r="W483" s="146">
        <v>1863</v>
      </c>
      <c r="X483" s="146">
        <v>143866490</v>
      </c>
      <c r="Y483" s="147">
        <f t="shared" si="498"/>
        <v>0.12085630879013948</v>
      </c>
      <c r="Z483" s="147">
        <f t="shared" si="467"/>
        <v>0.62224448897795592</v>
      </c>
      <c r="AA483" s="146">
        <f t="shared" si="468"/>
        <v>77223.022007514766</v>
      </c>
      <c r="AB483" s="604"/>
      <c r="AC483" s="254" t="s">
        <v>123</v>
      </c>
      <c r="AD483" s="137">
        <v>3471</v>
      </c>
      <c r="AE483" s="146">
        <v>2163</v>
      </c>
      <c r="AF483" s="146">
        <v>181041610</v>
      </c>
      <c r="AG483" s="147">
        <f t="shared" si="499"/>
        <v>0.15792932242990654</v>
      </c>
      <c r="AH483" s="147">
        <f t="shared" si="469"/>
        <v>0.62316335350043217</v>
      </c>
      <c r="AI483" s="141">
        <f t="shared" si="470"/>
        <v>83699.3111419325</v>
      </c>
      <c r="AJ483" s="604"/>
      <c r="AK483" s="254" t="s">
        <v>123</v>
      </c>
      <c r="AL483" s="137">
        <v>2312</v>
      </c>
      <c r="AM483" s="146">
        <v>1316</v>
      </c>
      <c r="AN483" s="146">
        <v>115569180</v>
      </c>
      <c r="AO483" s="147">
        <f t="shared" si="500"/>
        <v>0.15397215397215397</v>
      </c>
      <c r="AP483" s="147">
        <f t="shared" si="471"/>
        <v>0.5692041522491349</v>
      </c>
      <c r="AQ483" s="141">
        <f t="shared" si="472"/>
        <v>87818.525835866269</v>
      </c>
      <c r="AR483" s="604"/>
      <c r="AS483" s="254" t="s">
        <v>123</v>
      </c>
      <c r="AT483" s="137">
        <v>1000</v>
      </c>
      <c r="AU483" s="146">
        <v>515</v>
      </c>
      <c r="AV483" s="146">
        <v>45632420</v>
      </c>
      <c r="AW483" s="147">
        <f t="shared" si="501"/>
        <v>0.13896384241770102</v>
      </c>
      <c r="AX483" s="147">
        <f t="shared" si="473"/>
        <v>0.51500000000000001</v>
      </c>
      <c r="AY483" s="146">
        <f t="shared" si="474"/>
        <v>88606.640776699031</v>
      </c>
      <c r="AZ483" s="604"/>
      <c r="BA483" s="254" t="s">
        <v>123</v>
      </c>
      <c r="BB483" s="137">
        <v>321</v>
      </c>
      <c r="BC483" s="146">
        <v>141</v>
      </c>
      <c r="BD483" s="146">
        <v>14303770</v>
      </c>
      <c r="BE483" s="147">
        <f t="shared" si="502"/>
        <v>0.1010028653295129</v>
      </c>
      <c r="BF483" s="147">
        <f t="shared" si="475"/>
        <v>0.43925233644859812</v>
      </c>
      <c r="BG483" s="173">
        <f t="shared" si="476"/>
        <v>101445.17730496454</v>
      </c>
      <c r="BH483" s="604"/>
      <c r="BI483" s="254" t="s">
        <v>123</v>
      </c>
      <c r="BJ483" s="137">
        <f t="shared" si="477"/>
        <v>10141</v>
      </c>
      <c r="BK483" s="146">
        <f t="shared" si="461"/>
        <v>6024</v>
      </c>
      <c r="BL483" s="146">
        <f t="shared" si="462"/>
        <v>502879290</v>
      </c>
      <c r="BM483" s="147">
        <f t="shared" si="503"/>
        <v>0.14042612709217214</v>
      </c>
      <c r="BN483" s="147">
        <f t="shared" si="478"/>
        <v>0.59402425796272562</v>
      </c>
      <c r="BO483" s="146">
        <f t="shared" si="479"/>
        <v>83479.297808764939</v>
      </c>
      <c r="BP483" s="204"/>
    </row>
    <row r="484" spans="2:68" s="82" customFormat="1">
      <c r="B484" s="614"/>
      <c r="C484" s="647"/>
      <c r="D484" s="604"/>
      <c r="E484" s="254" t="s">
        <v>137</v>
      </c>
      <c r="F484" s="137">
        <v>8</v>
      </c>
      <c r="G484" s="146">
        <v>4</v>
      </c>
      <c r="H484" s="146">
        <v>267010</v>
      </c>
      <c r="I484" s="147">
        <f t="shared" si="496"/>
        <v>0.16</v>
      </c>
      <c r="J484" s="147">
        <f t="shared" si="463"/>
        <v>0.5</v>
      </c>
      <c r="K484" s="173">
        <f t="shared" si="464"/>
        <v>66752.5</v>
      </c>
      <c r="L484" s="604"/>
      <c r="M484" s="254" t="s">
        <v>137</v>
      </c>
      <c r="N484" s="137">
        <v>38</v>
      </c>
      <c r="O484" s="146">
        <v>22</v>
      </c>
      <c r="P484" s="146">
        <v>1982110</v>
      </c>
      <c r="Q484" s="147">
        <f t="shared" si="497"/>
        <v>0.19469026548672566</v>
      </c>
      <c r="R484" s="147">
        <f t="shared" si="465"/>
        <v>0.57894736842105265</v>
      </c>
      <c r="S484" s="141">
        <f t="shared" si="466"/>
        <v>90095.909090909088</v>
      </c>
      <c r="T484" s="604"/>
      <c r="U484" s="254" t="s">
        <v>137</v>
      </c>
      <c r="V484" s="137">
        <v>3286</v>
      </c>
      <c r="W484" s="146">
        <v>2090</v>
      </c>
      <c r="X484" s="146">
        <v>169388800</v>
      </c>
      <c r="Y484" s="147">
        <f t="shared" si="498"/>
        <v>0.13558222510541681</v>
      </c>
      <c r="Z484" s="147">
        <f t="shared" si="467"/>
        <v>0.63603164942178936</v>
      </c>
      <c r="AA484" s="146">
        <f t="shared" si="468"/>
        <v>81047.272727272721</v>
      </c>
      <c r="AB484" s="604"/>
      <c r="AC484" s="254" t="s">
        <v>137</v>
      </c>
      <c r="AD484" s="137">
        <v>3682</v>
      </c>
      <c r="AE484" s="146">
        <v>2263</v>
      </c>
      <c r="AF484" s="146">
        <v>206593990</v>
      </c>
      <c r="AG484" s="147">
        <f t="shared" si="499"/>
        <v>0.16523072429906541</v>
      </c>
      <c r="AH484" s="147">
        <f t="shared" si="469"/>
        <v>0.6146116241173275</v>
      </c>
      <c r="AI484" s="141">
        <f t="shared" si="470"/>
        <v>91292.085726911173</v>
      </c>
      <c r="AJ484" s="604"/>
      <c r="AK484" s="254" t="s">
        <v>137</v>
      </c>
      <c r="AL484" s="137">
        <v>2496</v>
      </c>
      <c r="AM484" s="146">
        <v>1437</v>
      </c>
      <c r="AN484" s="146">
        <v>128010360</v>
      </c>
      <c r="AO484" s="147">
        <f t="shared" si="500"/>
        <v>0.16812916812916812</v>
      </c>
      <c r="AP484" s="147">
        <f t="shared" si="471"/>
        <v>0.57572115384615385</v>
      </c>
      <c r="AQ484" s="141">
        <f t="shared" si="472"/>
        <v>89081.670146137782</v>
      </c>
      <c r="AR484" s="604"/>
      <c r="AS484" s="254" t="s">
        <v>137</v>
      </c>
      <c r="AT484" s="137">
        <v>1074</v>
      </c>
      <c r="AU484" s="146">
        <v>592</v>
      </c>
      <c r="AV484" s="146">
        <v>52651080</v>
      </c>
      <c r="AW484" s="147">
        <f t="shared" si="501"/>
        <v>0.15974096060442525</v>
      </c>
      <c r="AX484" s="147">
        <f t="shared" si="473"/>
        <v>0.55121042830540035</v>
      </c>
      <c r="AY484" s="146">
        <f t="shared" si="474"/>
        <v>88937.635135135133</v>
      </c>
      <c r="AZ484" s="604"/>
      <c r="BA484" s="254" t="s">
        <v>137</v>
      </c>
      <c r="BB484" s="137">
        <v>336</v>
      </c>
      <c r="BC484" s="146">
        <v>166</v>
      </c>
      <c r="BD484" s="146">
        <v>16065290</v>
      </c>
      <c r="BE484" s="147">
        <f t="shared" si="502"/>
        <v>0.11891117478510028</v>
      </c>
      <c r="BF484" s="147">
        <f t="shared" si="475"/>
        <v>0.49404761904761907</v>
      </c>
      <c r="BG484" s="173">
        <f t="shared" si="476"/>
        <v>96778.855421686749</v>
      </c>
      <c r="BH484" s="604"/>
      <c r="BI484" s="254" t="s">
        <v>137</v>
      </c>
      <c r="BJ484" s="137">
        <f t="shared" si="477"/>
        <v>10920</v>
      </c>
      <c r="BK484" s="146">
        <f t="shared" si="461"/>
        <v>6574</v>
      </c>
      <c r="BL484" s="146">
        <f t="shared" si="462"/>
        <v>574958640</v>
      </c>
      <c r="BM484" s="147">
        <f t="shared" si="503"/>
        <v>0.1532472376334561</v>
      </c>
      <c r="BN484" s="147">
        <f t="shared" si="478"/>
        <v>0.60201465201465199</v>
      </c>
      <c r="BO484" s="146">
        <f t="shared" si="479"/>
        <v>87459.482811073933</v>
      </c>
      <c r="BP484" s="204"/>
    </row>
    <row r="485" spans="2:68" s="82" customFormat="1">
      <c r="B485" s="614"/>
      <c r="C485" s="647"/>
      <c r="D485" s="604"/>
      <c r="E485" s="254" t="s">
        <v>138</v>
      </c>
      <c r="F485" s="137">
        <v>5</v>
      </c>
      <c r="G485" s="146">
        <v>2</v>
      </c>
      <c r="H485" s="146">
        <v>234850</v>
      </c>
      <c r="I485" s="147">
        <f t="shared" si="496"/>
        <v>0.08</v>
      </c>
      <c r="J485" s="147">
        <f t="shared" si="463"/>
        <v>0.4</v>
      </c>
      <c r="K485" s="173">
        <f t="shared" si="464"/>
        <v>117425</v>
      </c>
      <c r="L485" s="604"/>
      <c r="M485" s="254" t="s">
        <v>138</v>
      </c>
      <c r="N485" s="137">
        <v>17</v>
      </c>
      <c r="O485" s="146">
        <v>9</v>
      </c>
      <c r="P485" s="146">
        <v>947280</v>
      </c>
      <c r="Q485" s="147">
        <f t="shared" si="497"/>
        <v>7.9646017699115043E-2</v>
      </c>
      <c r="R485" s="147">
        <f t="shared" si="465"/>
        <v>0.52941176470588236</v>
      </c>
      <c r="S485" s="141">
        <f t="shared" si="466"/>
        <v>105253.33333333333</v>
      </c>
      <c r="T485" s="604"/>
      <c r="U485" s="254" t="s">
        <v>138</v>
      </c>
      <c r="V485" s="137">
        <v>1933</v>
      </c>
      <c r="W485" s="146">
        <v>1260</v>
      </c>
      <c r="X485" s="146">
        <v>98586010</v>
      </c>
      <c r="Y485" s="147">
        <f t="shared" si="498"/>
        <v>8.1738566331495302E-2</v>
      </c>
      <c r="Z485" s="147">
        <f t="shared" si="467"/>
        <v>0.65183652353854116</v>
      </c>
      <c r="AA485" s="146">
        <f t="shared" si="468"/>
        <v>78242.865079365074</v>
      </c>
      <c r="AB485" s="604"/>
      <c r="AC485" s="254" t="s">
        <v>138</v>
      </c>
      <c r="AD485" s="137">
        <v>1990</v>
      </c>
      <c r="AE485" s="146">
        <v>1306</v>
      </c>
      <c r="AF485" s="146">
        <v>109958240</v>
      </c>
      <c r="AG485" s="147">
        <f t="shared" si="499"/>
        <v>9.5356308411214952E-2</v>
      </c>
      <c r="AH485" s="147">
        <f t="shared" si="469"/>
        <v>0.6562814070351759</v>
      </c>
      <c r="AI485" s="141">
        <f t="shared" si="470"/>
        <v>84194.670750382851</v>
      </c>
      <c r="AJ485" s="604"/>
      <c r="AK485" s="254" t="s">
        <v>138</v>
      </c>
      <c r="AL485" s="137">
        <v>1174</v>
      </c>
      <c r="AM485" s="146">
        <v>707</v>
      </c>
      <c r="AN485" s="146">
        <v>60216630</v>
      </c>
      <c r="AO485" s="147">
        <f t="shared" si="500"/>
        <v>8.2719082719082723E-2</v>
      </c>
      <c r="AP485" s="147">
        <f t="shared" si="471"/>
        <v>0.60221465076660985</v>
      </c>
      <c r="AQ485" s="141">
        <f t="shared" si="472"/>
        <v>85172.036775106084</v>
      </c>
      <c r="AR485" s="604"/>
      <c r="AS485" s="254" t="s">
        <v>138</v>
      </c>
      <c r="AT485" s="137">
        <v>424</v>
      </c>
      <c r="AU485" s="146">
        <v>226</v>
      </c>
      <c r="AV485" s="146">
        <v>20935830</v>
      </c>
      <c r="AW485" s="147">
        <f t="shared" si="501"/>
        <v>6.0982191041554237E-2</v>
      </c>
      <c r="AX485" s="147">
        <f t="shared" si="473"/>
        <v>0.53301886792452835</v>
      </c>
      <c r="AY485" s="146">
        <f t="shared" si="474"/>
        <v>92636.415929203533</v>
      </c>
      <c r="AZ485" s="604"/>
      <c r="BA485" s="254" t="s">
        <v>138</v>
      </c>
      <c r="BB485" s="137">
        <v>114</v>
      </c>
      <c r="BC485" s="146">
        <v>52</v>
      </c>
      <c r="BD485" s="146">
        <v>3448800</v>
      </c>
      <c r="BE485" s="147">
        <f t="shared" si="502"/>
        <v>3.7249283667621778E-2</v>
      </c>
      <c r="BF485" s="147">
        <f t="shared" si="475"/>
        <v>0.45614035087719296</v>
      </c>
      <c r="BG485" s="173">
        <f t="shared" si="476"/>
        <v>66323.076923076922</v>
      </c>
      <c r="BH485" s="604"/>
      <c r="BI485" s="254" t="s">
        <v>138</v>
      </c>
      <c r="BJ485" s="137">
        <f t="shared" si="477"/>
        <v>5657</v>
      </c>
      <c r="BK485" s="146">
        <f t="shared" si="461"/>
        <v>3562</v>
      </c>
      <c r="BL485" s="146">
        <f t="shared" si="462"/>
        <v>294327640</v>
      </c>
      <c r="BM485" s="147">
        <f t="shared" si="503"/>
        <v>8.3034174087370044E-2</v>
      </c>
      <c r="BN485" s="147">
        <f t="shared" si="478"/>
        <v>0.62966236521124275</v>
      </c>
      <c r="BO485" s="146">
        <f t="shared" si="479"/>
        <v>82629.882088714206</v>
      </c>
      <c r="BP485" s="204"/>
    </row>
    <row r="486" spans="2:68" s="82" customFormat="1">
      <c r="B486" s="614"/>
      <c r="C486" s="647"/>
      <c r="D486" s="604"/>
      <c r="E486" s="254" t="s">
        <v>139</v>
      </c>
      <c r="F486" s="137">
        <v>5</v>
      </c>
      <c r="G486" s="146">
        <v>3</v>
      </c>
      <c r="H486" s="146">
        <v>253000</v>
      </c>
      <c r="I486" s="147">
        <f t="shared" si="496"/>
        <v>0.12</v>
      </c>
      <c r="J486" s="147">
        <f t="shared" si="463"/>
        <v>0.6</v>
      </c>
      <c r="K486" s="173">
        <f t="shared" si="464"/>
        <v>84333.333333333328</v>
      </c>
      <c r="L486" s="604"/>
      <c r="M486" s="254" t="s">
        <v>139</v>
      </c>
      <c r="N486" s="137">
        <v>16</v>
      </c>
      <c r="O486" s="146">
        <v>7</v>
      </c>
      <c r="P486" s="146">
        <v>218470</v>
      </c>
      <c r="Q486" s="147">
        <f t="shared" si="497"/>
        <v>6.1946902654867256E-2</v>
      </c>
      <c r="R486" s="147">
        <f t="shared" si="465"/>
        <v>0.4375</v>
      </c>
      <c r="S486" s="141">
        <f t="shared" si="466"/>
        <v>31210</v>
      </c>
      <c r="T486" s="604"/>
      <c r="U486" s="254" t="s">
        <v>139</v>
      </c>
      <c r="V486" s="137">
        <v>867</v>
      </c>
      <c r="W486" s="146">
        <v>500</v>
      </c>
      <c r="X486" s="146">
        <v>40504200</v>
      </c>
      <c r="Y486" s="147">
        <f t="shared" si="498"/>
        <v>3.2435939020434644E-2</v>
      </c>
      <c r="Z486" s="147">
        <f t="shared" si="467"/>
        <v>0.57670126874279126</v>
      </c>
      <c r="AA486" s="146">
        <f t="shared" si="468"/>
        <v>81008.399999999994</v>
      </c>
      <c r="AB486" s="604"/>
      <c r="AC486" s="254" t="s">
        <v>139</v>
      </c>
      <c r="AD486" s="137">
        <v>1072</v>
      </c>
      <c r="AE486" s="146">
        <v>624</v>
      </c>
      <c r="AF486" s="146">
        <v>50587120</v>
      </c>
      <c r="AG486" s="147">
        <f t="shared" si="499"/>
        <v>4.55607476635514E-2</v>
      </c>
      <c r="AH486" s="147">
        <f t="shared" si="469"/>
        <v>0.58208955223880599</v>
      </c>
      <c r="AI486" s="141">
        <f t="shared" si="470"/>
        <v>81069.102564102563</v>
      </c>
      <c r="AJ486" s="604"/>
      <c r="AK486" s="254" t="s">
        <v>139</v>
      </c>
      <c r="AL486" s="137">
        <v>946</v>
      </c>
      <c r="AM486" s="146">
        <v>487</v>
      </c>
      <c r="AN486" s="146">
        <v>42518340</v>
      </c>
      <c r="AO486" s="147">
        <f t="shared" si="500"/>
        <v>5.6979056979056981E-2</v>
      </c>
      <c r="AP486" s="147">
        <f t="shared" si="471"/>
        <v>0.514799154334038</v>
      </c>
      <c r="AQ486" s="141">
        <f t="shared" si="472"/>
        <v>87306.652977412727</v>
      </c>
      <c r="AR486" s="604"/>
      <c r="AS486" s="254" t="s">
        <v>139</v>
      </c>
      <c r="AT486" s="137">
        <v>480</v>
      </c>
      <c r="AU486" s="146">
        <v>251</v>
      </c>
      <c r="AV486" s="146">
        <v>22279010</v>
      </c>
      <c r="AW486" s="147">
        <f t="shared" si="501"/>
        <v>6.7728008634646522E-2</v>
      </c>
      <c r="AX486" s="147">
        <f t="shared" si="473"/>
        <v>0.5229166666666667</v>
      </c>
      <c r="AY486" s="146">
        <f t="shared" si="474"/>
        <v>88760.996015936253</v>
      </c>
      <c r="AZ486" s="604"/>
      <c r="BA486" s="254" t="s">
        <v>139</v>
      </c>
      <c r="BB486" s="137">
        <v>185</v>
      </c>
      <c r="BC486" s="146">
        <v>83</v>
      </c>
      <c r="BD486" s="146">
        <v>7979200</v>
      </c>
      <c r="BE486" s="147">
        <f t="shared" si="502"/>
        <v>5.9455587392550142E-2</v>
      </c>
      <c r="BF486" s="147">
        <f t="shared" si="475"/>
        <v>0.44864864864864867</v>
      </c>
      <c r="BG486" s="173">
        <f t="shared" si="476"/>
        <v>96134.939759036148</v>
      </c>
      <c r="BH486" s="604"/>
      <c r="BI486" s="254" t="s">
        <v>139</v>
      </c>
      <c r="BJ486" s="137">
        <f t="shared" si="477"/>
        <v>3571</v>
      </c>
      <c r="BK486" s="146">
        <f t="shared" si="461"/>
        <v>1955</v>
      </c>
      <c r="BL486" s="146">
        <f t="shared" si="462"/>
        <v>164339340</v>
      </c>
      <c r="BM486" s="147">
        <f t="shared" si="503"/>
        <v>4.557322019674577E-2</v>
      </c>
      <c r="BN486" s="147">
        <f t="shared" si="478"/>
        <v>0.54746569588350602</v>
      </c>
      <c r="BO486" s="146">
        <f t="shared" si="479"/>
        <v>84061.043478260865</v>
      </c>
      <c r="BP486" s="204"/>
    </row>
    <row r="487" spans="2:68" s="82" customFormat="1">
      <c r="B487" s="614"/>
      <c r="C487" s="647"/>
      <c r="D487" s="604"/>
      <c r="E487" s="254" t="s">
        <v>140</v>
      </c>
      <c r="F487" s="137">
        <v>4</v>
      </c>
      <c r="G487" s="146">
        <v>2</v>
      </c>
      <c r="H487" s="146">
        <v>80520</v>
      </c>
      <c r="I487" s="147">
        <f t="shared" si="496"/>
        <v>0.08</v>
      </c>
      <c r="J487" s="147">
        <f t="shared" si="463"/>
        <v>0.5</v>
      </c>
      <c r="K487" s="173">
        <f t="shared" si="464"/>
        <v>40260</v>
      </c>
      <c r="L487" s="604"/>
      <c r="M487" s="254" t="s">
        <v>140</v>
      </c>
      <c r="N487" s="137">
        <v>7</v>
      </c>
      <c r="O487" s="146">
        <v>7</v>
      </c>
      <c r="P487" s="146">
        <v>652410</v>
      </c>
      <c r="Q487" s="147">
        <f t="shared" si="497"/>
        <v>6.1946902654867256E-2</v>
      </c>
      <c r="R487" s="147">
        <f t="shared" si="465"/>
        <v>1</v>
      </c>
      <c r="S487" s="141">
        <f t="shared" si="466"/>
        <v>93201.428571428565</v>
      </c>
      <c r="T487" s="604"/>
      <c r="U487" s="254" t="s">
        <v>140</v>
      </c>
      <c r="V487" s="137">
        <v>700</v>
      </c>
      <c r="W487" s="146">
        <v>430</v>
      </c>
      <c r="X487" s="146">
        <v>38377830</v>
      </c>
      <c r="Y487" s="147">
        <f t="shared" si="498"/>
        <v>2.7894907557573793E-2</v>
      </c>
      <c r="Z487" s="147">
        <f t="shared" si="467"/>
        <v>0.61428571428571432</v>
      </c>
      <c r="AA487" s="146">
        <f t="shared" si="468"/>
        <v>89250.767441860458</v>
      </c>
      <c r="AB487" s="604"/>
      <c r="AC487" s="254" t="s">
        <v>140</v>
      </c>
      <c r="AD487" s="137">
        <v>764</v>
      </c>
      <c r="AE487" s="146">
        <v>474</v>
      </c>
      <c r="AF487" s="146">
        <v>43096180</v>
      </c>
      <c r="AG487" s="147">
        <f t="shared" si="499"/>
        <v>3.4608644859813083E-2</v>
      </c>
      <c r="AH487" s="147">
        <f t="shared" si="469"/>
        <v>0.62041884816753923</v>
      </c>
      <c r="AI487" s="141">
        <f t="shared" si="470"/>
        <v>90920.210970464133</v>
      </c>
      <c r="AJ487" s="604"/>
      <c r="AK487" s="254" t="s">
        <v>140</v>
      </c>
      <c r="AL487" s="137">
        <v>552</v>
      </c>
      <c r="AM487" s="146">
        <v>338</v>
      </c>
      <c r="AN487" s="146">
        <v>33709140</v>
      </c>
      <c r="AO487" s="147">
        <f t="shared" si="500"/>
        <v>3.9546039546039545E-2</v>
      </c>
      <c r="AP487" s="147">
        <f t="shared" si="471"/>
        <v>0.6123188405797102</v>
      </c>
      <c r="AQ487" s="141">
        <f t="shared" si="472"/>
        <v>99731.183431952668</v>
      </c>
      <c r="AR487" s="604"/>
      <c r="AS487" s="254" t="s">
        <v>140</v>
      </c>
      <c r="AT487" s="137">
        <v>236</v>
      </c>
      <c r="AU487" s="146">
        <v>141</v>
      </c>
      <c r="AV487" s="146">
        <v>14651130</v>
      </c>
      <c r="AW487" s="147">
        <f t="shared" si="501"/>
        <v>3.8046411225040475E-2</v>
      </c>
      <c r="AX487" s="147">
        <f t="shared" si="473"/>
        <v>0.59745762711864403</v>
      </c>
      <c r="AY487" s="146">
        <f t="shared" si="474"/>
        <v>103908.72340425532</v>
      </c>
      <c r="AZ487" s="604"/>
      <c r="BA487" s="254" t="s">
        <v>140</v>
      </c>
      <c r="BB487" s="137">
        <v>74</v>
      </c>
      <c r="BC487" s="146">
        <v>39</v>
      </c>
      <c r="BD487" s="146">
        <v>2790420</v>
      </c>
      <c r="BE487" s="147">
        <f t="shared" si="502"/>
        <v>2.7936962750716332E-2</v>
      </c>
      <c r="BF487" s="147">
        <f t="shared" si="475"/>
        <v>0.52702702702702697</v>
      </c>
      <c r="BG487" s="173">
        <f t="shared" si="476"/>
        <v>71549.230769230766</v>
      </c>
      <c r="BH487" s="604"/>
      <c r="BI487" s="254" t="s">
        <v>140</v>
      </c>
      <c r="BJ487" s="137">
        <f t="shared" si="477"/>
        <v>2337</v>
      </c>
      <c r="BK487" s="146">
        <f t="shared" si="461"/>
        <v>1431</v>
      </c>
      <c r="BL487" s="146">
        <f t="shared" si="462"/>
        <v>133357630</v>
      </c>
      <c r="BM487" s="147">
        <f t="shared" si="503"/>
        <v>3.3358198517413402E-2</v>
      </c>
      <c r="BN487" s="147">
        <f t="shared" si="478"/>
        <v>0.61232349165596922</v>
      </c>
      <c r="BO487" s="146">
        <f t="shared" si="479"/>
        <v>93191.914744933616</v>
      </c>
      <c r="BP487" s="204"/>
    </row>
    <row r="488" spans="2:68" s="82" customFormat="1">
      <c r="B488" s="614"/>
      <c r="C488" s="647"/>
      <c r="D488" s="604"/>
      <c r="E488" s="254" t="s">
        <v>141</v>
      </c>
      <c r="F488" s="137">
        <v>7</v>
      </c>
      <c r="G488" s="146">
        <v>2</v>
      </c>
      <c r="H488" s="146">
        <v>213940</v>
      </c>
      <c r="I488" s="147">
        <f t="shared" si="496"/>
        <v>0.08</v>
      </c>
      <c r="J488" s="147">
        <f t="shared" si="463"/>
        <v>0.2857142857142857</v>
      </c>
      <c r="K488" s="173">
        <f t="shared" si="464"/>
        <v>106970</v>
      </c>
      <c r="L488" s="604"/>
      <c r="M488" s="254" t="s">
        <v>141</v>
      </c>
      <c r="N488" s="137">
        <v>46</v>
      </c>
      <c r="O488" s="146">
        <v>26</v>
      </c>
      <c r="P488" s="146">
        <v>1979720</v>
      </c>
      <c r="Q488" s="147">
        <f t="shared" si="497"/>
        <v>0.23008849557522124</v>
      </c>
      <c r="R488" s="147">
        <f t="shared" si="465"/>
        <v>0.56521739130434778</v>
      </c>
      <c r="S488" s="141">
        <f t="shared" si="466"/>
        <v>76143.076923076922</v>
      </c>
      <c r="T488" s="604"/>
      <c r="U488" s="254" t="s">
        <v>141</v>
      </c>
      <c r="V488" s="137">
        <v>5458</v>
      </c>
      <c r="W488" s="146">
        <v>3502</v>
      </c>
      <c r="X488" s="146">
        <v>267024260</v>
      </c>
      <c r="Y488" s="147">
        <f t="shared" si="498"/>
        <v>0.22718131689912424</v>
      </c>
      <c r="Z488" s="147">
        <f t="shared" si="467"/>
        <v>0.64162696958592891</v>
      </c>
      <c r="AA488" s="146">
        <f t="shared" si="468"/>
        <v>76249.074814391774</v>
      </c>
      <c r="AB488" s="604"/>
      <c r="AC488" s="254" t="s">
        <v>141</v>
      </c>
      <c r="AD488" s="137">
        <v>5413</v>
      </c>
      <c r="AE488" s="146">
        <v>3498</v>
      </c>
      <c r="AF488" s="146">
        <v>308460570</v>
      </c>
      <c r="AG488" s="147">
        <f t="shared" si="499"/>
        <v>0.25540303738317754</v>
      </c>
      <c r="AH488" s="147">
        <f t="shared" si="469"/>
        <v>0.64622205800849808</v>
      </c>
      <c r="AI488" s="141">
        <f t="shared" si="470"/>
        <v>88181.981132075467</v>
      </c>
      <c r="AJ488" s="604"/>
      <c r="AK488" s="254" t="s">
        <v>141</v>
      </c>
      <c r="AL488" s="137">
        <v>3059</v>
      </c>
      <c r="AM488" s="146">
        <v>1840</v>
      </c>
      <c r="AN488" s="146">
        <v>158027470</v>
      </c>
      <c r="AO488" s="147">
        <f t="shared" si="500"/>
        <v>0.21528021528021529</v>
      </c>
      <c r="AP488" s="147">
        <f t="shared" si="471"/>
        <v>0.60150375939849621</v>
      </c>
      <c r="AQ488" s="141">
        <f t="shared" si="472"/>
        <v>85884.494565217392</v>
      </c>
      <c r="AR488" s="604"/>
      <c r="AS488" s="254" t="s">
        <v>141</v>
      </c>
      <c r="AT488" s="137">
        <v>1110</v>
      </c>
      <c r="AU488" s="146">
        <v>606</v>
      </c>
      <c r="AV488" s="146">
        <v>51822650</v>
      </c>
      <c r="AW488" s="147">
        <f t="shared" si="501"/>
        <v>0.16351861845655694</v>
      </c>
      <c r="AX488" s="147">
        <f t="shared" si="473"/>
        <v>0.54594594594594592</v>
      </c>
      <c r="AY488" s="146">
        <f t="shared" si="474"/>
        <v>85515.924092409245</v>
      </c>
      <c r="AZ488" s="604"/>
      <c r="BA488" s="254" t="s">
        <v>141</v>
      </c>
      <c r="BB488" s="137">
        <v>304</v>
      </c>
      <c r="BC488" s="146">
        <v>151</v>
      </c>
      <c r="BD488" s="146">
        <v>14376130</v>
      </c>
      <c r="BE488" s="147">
        <f t="shared" si="502"/>
        <v>0.10816618911174786</v>
      </c>
      <c r="BF488" s="147">
        <f t="shared" si="475"/>
        <v>0.49671052631578949</v>
      </c>
      <c r="BG488" s="173">
        <f t="shared" si="476"/>
        <v>95206.158940397348</v>
      </c>
      <c r="BH488" s="604"/>
      <c r="BI488" s="254" t="s">
        <v>141</v>
      </c>
      <c r="BJ488" s="137">
        <f t="shared" si="477"/>
        <v>15397</v>
      </c>
      <c r="BK488" s="146">
        <f t="shared" si="461"/>
        <v>9625</v>
      </c>
      <c r="BL488" s="146">
        <f t="shared" si="462"/>
        <v>801904740</v>
      </c>
      <c r="BM488" s="147">
        <f t="shared" si="503"/>
        <v>0.22436943447246957</v>
      </c>
      <c r="BN488" s="147">
        <f t="shared" si="478"/>
        <v>0.62512177696953952</v>
      </c>
      <c r="BO488" s="146">
        <f t="shared" si="479"/>
        <v>83314.778181818183</v>
      </c>
      <c r="BP488" s="204"/>
    </row>
    <row r="489" spans="2:68" s="82" customFormat="1">
      <c r="B489" s="614"/>
      <c r="C489" s="647"/>
      <c r="D489" s="604"/>
      <c r="E489" s="254" t="s">
        <v>142</v>
      </c>
      <c r="F489" s="137">
        <v>2</v>
      </c>
      <c r="G489" s="146">
        <v>0</v>
      </c>
      <c r="H489" s="146">
        <v>0</v>
      </c>
      <c r="I489" s="147">
        <f t="shared" si="496"/>
        <v>0</v>
      </c>
      <c r="J489" s="147">
        <f t="shared" si="463"/>
        <v>0</v>
      </c>
      <c r="K489" s="173" t="str">
        <f t="shared" si="464"/>
        <v>-</v>
      </c>
      <c r="L489" s="604"/>
      <c r="M489" s="254" t="s">
        <v>142</v>
      </c>
      <c r="N489" s="137">
        <v>12</v>
      </c>
      <c r="O489" s="146">
        <v>8</v>
      </c>
      <c r="P489" s="146">
        <v>648850</v>
      </c>
      <c r="Q489" s="147">
        <f t="shared" si="497"/>
        <v>7.0796460176991149E-2</v>
      </c>
      <c r="R489" s="147">
        <f t="shared" si="465"/>
        <v>0.66666666666666663</v>
      </c>
      <c r="S489" s="141">
        <f t="shared" si="466"/>
        <v>81106.25</v>
      </c>
      <c r="T489" s="604"/>
      <c r="U489" s="254" t="s">
        <v>142</v>
      </c>
      <c r="V489" s="137">
        <v>1084</v>
      </c>
      <c r="W489" s="146">
        <v>664</v>
      </c>
      <c r="X489" s="146">
        <v>55788820</v>
      </c>
      <c r="Y489" s="147">
        <f t="shared" si="498"/>
        <v>4.3074927019137205E-2</v>
      </c>
      <c r="Z489" s="147">
        <f t="shared" si="467"/>
        <v>0.61254612546125464</v>
      </c>
      <c r="AA489" s="146">
        <f t="shared" si="468"/>
        <v>84019.30722891567</v>
      </c>
      <c r="AB489" s="604"/>
      <c r="AC489" s="254" t="s">
        <v>142</v>
      </c>
      <c r="AD489" s="137">
        <v>1342</v>
      </c>
      <c r="AE489" s="146">
        <v>816</v>
      </c>
      <c r="AF489" s="146">
        <v>71492700</v>
      </c>
      <c r="AG489" s="147">
        <f t="shared" si="499"/>
        <v>5.9579439252336448E-2</v>
      </c>
      <c r="AH489" s="147">
        <f t="shared" si="469"/>
        <v>0.60804769001490311</v>
      </c>
      <c r="AI489" s="141">
        <f t="shared" si="470"/>
        <v>87613.602941176476</v>
      </c>
      <c r="AJ489" s="604"/>
      <c r="AK489" s="254" t="s">
        <v>142</v>
      </c>
      <c r="AL489" s="137">
        <v>1081</v>
      </c>
      <c r="AM489" s="146">
        <v>631</v>
      </c>
      <c r="AN489" s="146">
        <v>61962830</v>
      </c>
      <c r="AO489" s="147">
        <f t="shared" si="500"/>
        <v>7.3827073827073833E-2</v>
      </c>
      <c r="AP489" s="147">
        <f t="shared" si="471"/>
        <v>0.58371877890841817</v>
      </c>
      <c r="AQ489" s="141">
        <f t="shared" si="472"/>
        <v>98197.828843106181</v>
      </c>
      <c r="AR489" s="604"/>
      <c r="AS489" s="254" t="s">
        <v>142</v>
      </c>
      <c r="AT489" s="137">
        <v>591</v>
      </c>
      <c r="AU489" s="146">
        <v>303</v>
      </c>
      <c r="AV489" s="146">
        <v>24447310</v>
      </c>
      <c r="AW489" s="147">
        <f t="shared" si="501"/>
        <v>8.1759309228278468E-2</v>
      </c>
      <c r="AX489" s="147">
        <f t="shared" si="473"/>
        <v>0.51269035532994922</v>
      </c>
      <c r="AY489" s="146">
        <f t="shared" si="474"/>
        <v>80684.19141914192</v>
      </c>
      <c r="AZ489" s="604"/>
      <c r="BA489" s="254" t="s">
        <v>142</v>
      </c>
      <c r="BB489" s="137">
        <v>228</v>
      </c>
      <c r="BC489" s="146">
        <v>114</v>
      </c>
      <c r="BD489" s="146">
        <v>9456340</v>
      </c>
      <c r="BE489" s="147">
        <f t="shared" si="502"/>
        <v>8.1661891117478513E-2</v>
      </c>
      <c r="BF489" s="147">
        <f t="shared" si="475"/>
        <v>0.5</v>
      </c>
      <c r="BG489" s="173">
        <f t="shared" si="476"/>
        <v>82950.350877192977</v>
      </c>
      <c r="BH489" s="604"/>
      <c r="BI489" s="254" t="s">
        <v>142</v>
      </c>
      <c r="BJ489" s="137">
        <f t="shared" si="477"/>
        <v>4340</v>
      </c>
      <c r="BK489" s="146">
        <f t="shared" si="461"/>
        <v>2536</v>
      </c>
      <c r="BL489" s="146">
        <f t="shared" si="462"/>
        <v>223796850</v>
      </c>
      <c r="BM489" s="147">
        <f t="shared" si="503"/>
        <v>5.911697515035666E-2</v>
      </c>
      <c r="BN489" s="147">
        <f t="shared" si="478"/>
        <v>0.58433179723502304</v>
      </c>
      <c r="BO489" s="146">
        <f t="shared" si="479"/>
        <v>88247.969242902211</v>
      </c>
      <c r="BP489" s="204"/>
    </row>
    <row r="490" spans="2:68" s="82" customFormat="1">
      <c r="B490" s="614"/>
      <c r="C490" s="647"/>
      <c r="D490" s="604"/>
      <c r="E490" s="251" t="s">
        <v>135</v>
      </c>
      <c r="F490" s="137">
        <v>1</v>
      </c>
      <c r="G490" s="146">
        <v>0</v>
      </c>
      <c r="H490" s="146">
        <v>0</v>
      </c>
      <c r="I490" s="147">
        <f t="shared" si="496"/>
        <v>0</v>
      </c>
      <c r="J490" s="147">
        <f t="shared" si="463"/>
        <v>0</v>
      </c>
      <c r="K490" s="173" t="str">
        <f t="shared" si="464"/>
        <v>-</v>
      </c>
      <c r="L490" s="604"/>
      <c r="M490" s="255" t="s">
        <v>135</v>
      </c>
      <c r="N490" s="137">
        <v>5</v>
      </c>
      <c r="O490" s="146">
        <v>2</v>
      </c>
      <c r="P490" s="146">
        <v>80350</v>
      </c>
      <c r="Q490" s="147">
        <f t="shared" si="497"/>
        <v>1.7699115044247787E-2</v>
      </c>
      <c r="R490" s="147">
        <f t="shared" si="465"/>
        <v>0.4</v>
      </c>
      <c r="S490" s="141">
        <f t="shared" si="466"/>
        <v>40175</v>
      </c>
      <c r="T490" s="604"/>
      <c r="U490" s="255" t="s">
        <v>135</v>
      </c>
      <c r="V490" s="137">
        <v>1464</v>
      </c>
      <c r="W490" s="146">
        <v>826</v>
      </c>
      <c r="X490" s="146">
        <v>57641920</v>
      </c>
      <c r="Y490" s="147">
        <f t="shared" si="498"/>
        <v>5.3584171261758025E-2</v>
      </c>
      <c r="Z490" s="147">
        <f t="shared" si="467"/>
        <v>0.56420765027322406</v>
      </c>
      <c r="AA490" s="146">
        <f t="shared" si="468"/>
        <v>69784.406779661018</v>
      </c>
      <c r="AB490" s="604"/>
      <c r="AC490" s="255" t="s">
        <v>135</v>
      </c>
      <c r="AD490" s="137">
        <v>923</v>
      </c>
      <c r="AE490" s="146">
        <v>519</v>
      </c>
      <c r="AF490" s="146">
        <v>44164760</v>
      </c>
      <c r="AG490" s="147">
        <f t="shared" si="499"/>
        <v>3.7894275700934579E-2</v>
      </c>
      <c r="AH490" s="147">
        <f t="shared" si="469"/>
        <v>0.56229685807150598</v>
      </c>
      <c r="AI490" s="141">
        <f t="shared" si="470"/>
        <v>85095.876685934491</v>
      </c>
      <c r="AJ490" s="604"/>
      <c r="AK490" s="255" t="s">
        <v>135</v>
      </c>
      <c r="AL490" s="137">
        <v>474</v>
      </c>
      <c r="AM490" s="146">
        <v>221</v>
      </c>
      <c r="AN490" s="146">
        <v>22445660</v>
      </c>
      <c r="AO490" s="147">
        <f t="shared" si="500"/>
        <v>2.5857025857025855E-2</v>
      </c>
      <c r="AP490" s="147">
        <f t="shared" si="471"/>
        <v>0.46624472573839665</v>
      </c>
      <c r="AQ490" s="141">
        <f t="shared" si="472"/>
        <v>101564.07239819005</v>
      </c>
      <c r="AR490" s="604"/>
      <c r="AS490" s="255" t="s">
        <v>135</v>
      </c>
      <c r="AT490" s="137">
        <v>250</v>
      </c>
      <c r="AU490" s="146">
        <v>91</v>
      </c>
      <c r="AV490" s="146">
        <v>9808150</v>
      </c>
      <c r="AW490" s="147">
        <f t="shared" si="501"/>
        <v>2.4554776038855908E-2</v>
      </c>
      <c r="AX490" s="147">
        <f t="shared" si="473"/>
        <v>0.36399999999999999</v>
      </c>
      <c r="AY490" s="146">
        <f t="shared" si="474"/>
        <v>107781.86813186813</v>
      </c>
      <c r="AZ490" s="604"/>
      <c r="BA490" s="255" t="s">
        <v>135</v>
      </c>
      <c r="BB490" s="137">
        <v>132</v>
      </c>
      <c r="BC490" s="146">
        <v>45</v>
      </c>
      <c r="BD490" s="146">
        <v>5185610</v>
      </c>
      <c r="BE490" s="147">
        <f t="shared" si="502"/>
        <v>3.2234957020057305E-2</v>
      </c>
      <c r="BF490" s="147">
        <f t="shared" si="475"/>
        <v>0.34090909090909088</v>
      </c>
      <c r="BG490" s="173">
        <f t="shared" si="476"/>
        <v>115235.77777777778</v>
      </c>
      <c r="BH490" s="604"/>
      <c r="BI490" s="255" t="s">
        <v>135</v>
      </c>
      <c r="BJ490" s="137">
        <f t="shared" si="477"/>
        <v>3249</v>
      </c>
      <c r="BK490" s="146">
        <f t="shared" si="461"/>
        <v>1704</v>
      </c>
      <c r="BL490" s="146">
        <f t="shared" si="462"/>
        <v>139326450</v>
      </c>
      <c r="BM490" s="147">
        <f t="shared" si="503"/>
        <v>3.9722131567905265E-2</v>
      </c>
      <c r="BN490" s="147">
        <f t="shared" si="478"/>
        <v>0.52446906740535548</v>
      </c>
      <c r="BO490" s="146">
        <f t="shared" si="479"/>
        <v>81764.348591549293</v>
      </c>
      <c r="BP490" s="204"/>
    </row>
    <row r="491" spans="2:68" s="82" customFormat="1">
      <c r="B491" s="614">
        <v>45</v>
      </c>
      <c r="C491" s="646" t="s">
        <v>48</v>
      </c>
      <c r="D491" s="612">
        <f>BS52</f>
        <v>69</v>
      </c>
      <c r="E491" s="252" t="s">
        <v>115</v>
      </c>
      <c r="F491" s="136">
        <v>35</v>
      </c>
      <c r="G491" s="144">
        <v>20</v>
      </c>
      <c r="H491" s="144">
        <v>1044380</v>
      </c>
      <c r="I491" s="145">
        <f>IFERROR(G491/$D$491,"-")</f>
        <v>0.28985507246376813</v>
      </c>
      <c r="J491" s="145">
        <f t="shared" si="463"/>
        <v>0.5714285714285714</v>
      </c>
      <c r="K491" s="172">
        <f t="shared" si="464"/>
        <v>52219</v>
      </c>
      <c r="L491" s="612">
        <f>BT52</f>
        <v>182</v>
      </c>
      <c r="M491" s="252" t="s">
        <v>115</v>
      </c>
      <c r="N491" s="136">
        <v>107</v>
      </c>
      <c r="O491" s="144">
        <v>65</v>
      </c>
      <c r="P491" s="144">
        <v>6410030</v>
      </c>
      <c r="Q491" s="145">
        <f>IFERROR(O491/$L$491,"-")</f>
        <v>0.35714285714285715</v>
      </c>
      <c r="R491" s="145">
        <f t="shared" si="465"/>
        <v>0.60747663551401865</v>
      </c>
      <c r="S491" s="140">
        <f t="shared" si="466"/>
        <v>98615.846153846156</v>
      </c>
      <c r="T491" s="612">
        <f>BU52</f>
        <v>5086</v>
      </c>
      <c r="U491" s="252" t="s">
        <v>115</v>
      </c>
      <c r="V491" s="136">
        <v>2597</v>
      </c>
      <c r="W491" s="144">
        <v>1513</v>
      </c>
      <c r="X491" s="144">
        <v>97121710</v>
      </c>
      <c r="Y491" s="145">
        <f>IFERROR(W491/$T$491,"-")</f>
        <v>0.29748328745576091</v>
      </c>
      <c r="Z491" s="145">
        <f t="shared" si="467"/>
        <v>0.58259530227185219</v>
      </c>
      <c r="AA491" s="144">
        <f t="shared" si="468"/>
        <v>64191.480502313287</v>
      </c>
      <c r="AB491" s="612">
        <f>BV52</f>
        <v>4629</v>
      </c>
      <c r="AC491" s="252" t="s">
        <v>115</v>
      </c>
      <c r="AD491" s="136">
        <v>2572</v>
      </c>
      <c r="AE491" s="144">
        <v>1403</v>
      </c>
      <c r="AF491" s="144">
        <v>98128160</v>
      </c>
      <c r="AG491" s="145">
        <f>IFERROR(AE491/$AB$491,"-")</f>
        <v>0.30308922013393824</v>
      </c>
      <c r="AH491" s="145">
        <f t="shared" si="469"/>
        <v>0.54548989113530322</v>
      </c>
      <c r="AI491" s="140">
        <f t="shared" si="470"/>
        <v>69941.667854597297</v>
      </c>
      <c r="AJ491" s="612">
        <f>BW52</f>
        <v>3030</v>
      </c>
      <c r="AK491" s="252" t="s">
        <v>115</v>
      </c>
      <c r="AL491" s="136">
        <v>1600</v>
      </c>
      <c r="AM491" s="144">
        <v>767</v>
      </c>
      <c r="AN491" s="144">
        <v>63032850</v>
      </c>
      <c r="AO491" s="145">
        <f>IFERROR(AM491/$AJ$491,"-")</f>
        <v>0.25313531353135316</v>
      </c>
      <c r="AP491" s="145">
        <f t="shared" si="471"/>
        <v>0.479375</v>
      </c>
      <c r="AQ491" s="140">
        <f t="shared" si="472"/>
        <v>82181.029986962196</v>
      </c>
      <c r="AR491" s="612">
        <f>BX52</f>
        <v>1437</v>
      </c>
      <c r="AS491" s="252" t="s">
        <v>115</v>
      </c>
      <c r="AT491" s="136">
        <v>625</v>
      </c>
      <c r="AU491" s="144">
        <v>271</v>
      </c>
      <c r="AV491" s="144">
        <v>20404560</v>
      </c>
      <c r="AW491" s="145">
        <f>IFERROR(AU491/$AR$491,"-")</f>
        <v>0.18858733472512179</v>
      </c>
      <c r="AX491" s="145">
        <f t="shared" si="473"/>
        <v>0.43359999999999999</v>
      </c>
      <c r="AY491" s="144">
        <f t="shared" si="474"/>
        <v>75293.579335793358</v>
      </c>
      <c r="AZ491" s="612">
        <f>BY52</f>
        <v>487</v>
      </c>
      <c r="BA491" s="252" t="s">
        <v>115</v>
      </c>
      <c r="BB491" s="136">
        <v>164</v>
      </c>
      <c r="BC491" s="144">
        <v>69</v>
      </c>
      <c r="BD491" s="144">
        <v>5921640</v>
      </c>
      <c r="BE491" s="145">
        <f>IFERROR(BC491/$AZ$491,"-")</f>
        <v>0.14168377823408623</v>
      </c>
      <c r="BF491" s="145">
        <f t="shared" si="475"/>
        <v>0.42073170731707316</v>
      </c>
      <c r="BG491" s="172">
        <f t="shared" si="476"/>
        <v>85820.869565217392</v>
      </c>
      <c r="BH491" s="612">
        <f>BZ52</f>
        <v>14920</v>
      </c>
      <c r="BI491" s="252" t="s">
        <v>115</v>
      </c>
      <c r="BJ491" s="136">
        <f t="shared" si="477"/>
        <v>7700</v>
      </c>
      <c r="BK491" s="144">
        <f t="shared" si="461"/>
        <v>4108</v>
      </c>
      <c r="BL491" s="144">
        <f t="shared" si="462"/>
        <v>292063330</v>
      </c>
      <c r="BM491" s="145">
        <f>IFERROR(BK491/$BH$491,"-")</f>
        <v>0.27533512064343163</v>
      </c>
      <c r="BN491" s="145">
        <f t="shared" si="478"/>
        <v>0.53350649350649348</v>
      </c>
      <c r="BO491" s="144">
        <f t="shared" si="479"/>
        <v>71096.234177215185</v>
      </c>
      <c r="BP491" s="204"/>
    </row>
    <row r="492" spans="2:68" s="82" customFormat="1">
      <c r="B492" s="614"/>
      <c r="C492" s="647"/>
      <c r="D492" s="604"/>
      <c r="E492" s="253" t="s">
        <v>154</v>
      </c>
      <c r="F492" s="137">
        <v>35</v>
      </c>
      <c r="G492" s="146">
        <v>17</v>
      </c>
      <c r="H492" s="146">
        <v>863070</v>
      </c>
      <c r="I492" s="147">
        <f t="shared" ref="I492:I501" si="504">IFERROR(G492/$D$491,"-")</f>
        <v>0.24637681159420291</v>
      </c>
      <c r="J492" s="147">
        <f t="shared" si="463"/>
        <v>0.48571428571428571</v>
      </c>
      <c r="K492" s="173">
        <f t="shared" si="464"/>
        <v>50768.823529411762</v>
      </c>
      <c r="L492" s="604"/>
      <c r="M492" s="253" t="s">
        <v>154</v>
      </c>
      <c r="N492" s="137">
        <v>80</v>
      </c>
      <c r="O492" s="146">
        <v>52</v>
      </c>
      <c r="P492" s="146">
        <v>4278110</v>
      </c>
      <c r="Q492" s="147">
        <f t="shared" ref="Q492:Q501" si="505">IFERROR(O492/$L$491,"-")</f>
        <v>0.2857142857142857</v>
      </c>
      <c r="R492" s="147">
        <f t="shared" si="465"/>
        <v>0.65</v>
      </c>
      <c r="S492" s="141">
        <f t="shared" si="466"/>
        <v>82271.346153846156</v>
      </c>
      <c r="T492" s="604"/>
      <c r="U492" s="253" t="s">
        <v>154</v>
      </c>
      <c r="V492" s="137">
        <v>2504</v>
      </c>
      <c r="W492" s="146">
        <v>1462</v>
      </c>
      <c r="X492" s="146">
        <v>104490140</v>
      </c>
      <c r="Y492" s="147">
        <f t="shared" ref="Y492:Y501" si="506">IFERROR(W492/$T$491,"-")</f>
        <v>0.28745576091230829</v>
      </c>
      <c r="Z492" s="147">
        <f t="shared" si="467"/>
        <v>0.58386581469648557</v>
      </c>
      <c r="AA492" s="146">
        <f t="shared" si="468"/>
        <v>71470.683994528037</v>
      </c>
      <c r="AB492" s="604"/>
      <c r="AC492" s="253" t="s">
        <v>154</v>
      </c>
      <c r="AD492" s="137">
        <v>2282</v>
      </c>
      <c r="AE492" s="146">
        <v>1264</v>
      </c>
      <c r="AF492" s="146">
        <v>93222330</v>
      </c>
      <c r="AG492" s="147">
        <f t="shared" ref="AG492:AG501" si="507">IFERROR(AE492/$AB$491,"-")</f>
        <v>0.27306113631453877</v>
      </c>
      <c r="AH492" s="147">
        <f t="shared" si="469"/>
        <v>0.55390008764241894</v>
      </c>
      <c r="AI492" s="141">
        <f t="shared" si="470"/>
        <v>73751.843354430384</v>
      </c>
      <c r="AJ492" s="604"/>
      <c r="AK492" s="253" t="s">
        <v>154</v>
      </c>
      <c r="AL492" s="137">
        <v>1309</v>
      </c>
      <c r="AM492" s="146">
        <v>657</v>
      </c>
      <c r="AN492" s="146">
        <v>56656220</v>
      </c>
      <c r="AO492" s="147">
        <f t="shared" ref="AO492:AO501" si="508">IFERROR(AM492/$AJ$491,"-")</f>
        <v>0.21683168316831683</v>
      </c>
      <c r="AP492" s="147">
        <f t="shared" si="471"/>
        <v>0.50190985485103135</v>
      </c>
      <c r="AQ492" s="141">
        <f t="shared" si="472"/>
        <v>86234.73363774734</v>
      </c>
      <c r="AR492" s="604"/>
      <c r="AS492" s="253" t="s">
        <v>154</v>
      </c>
      <c r="AT492" s="137">
        <v>451</v>
      </c>
      <c r="AU492" s="146">
        <v>196</v>
      </c>
      <c r="AV492" s="146">
        <v>16785390</v>
      </c>
      <c r="AW492" s="147">
        <f t="shared" ref="AW492:AW501" si="509">IFERROR(AU492/$AR$491,"-")</f>
        <v>0.13639526791927628</v>
      </c>
      <c r="AX492" s="147">
        <f t="shared" si="473"/>
        <v>0.43458980044345896</v>
      </c>
      <c r="AY492" s="146">
        <f t="shared" si="474"/>
        <v>85639.744897959186</v>
      </c>
      <c r="AZ492" s="604"/>
      <c r="BA492" s="253" t="s">
        <v>154</v>
      </c>
      <c r="BB492" s="137">
        <v>83</v>
      </c>
      <c r="BC492" s="146">
        <v>30</v>
      </c>
      <c r="BD492" s="146">
        <v>2329270</v>
      </c>
      <c r="BE492" s="147">
        <f t="shared" ref="BE492:BE501" si="510">IFERROR(BC492/$AZ$491,"-")</f>
        <v>6.1601642710472276E-2</v>
      </c>
      <c r="BF492" s="147">
        <f t="shared" si="475"/>
        <v>0.36144578313253012</v>
      </c>
      <c r="BG492" s="173">
        <f t="shared" si="476"/>
        <v>77642.333333333328</v>
      </c>
      <c r="BH492" s="604"/>
      <c r="BI492" s="253" t="s">
        <v>154</v>
      </c>
      <c r="BJ492" s="137">
        <f t="shared" si="477"/>
        <v>6744</v>
      </c>
      <c r="BK492" s="146">
        <f t="shared" si="461"/>
        <v>3678</v>
      </c>
      <c r="BL492" s="146">
        <f t="shared" si="462"/>
        <v>278624530</v>
      </c>
      <c r="BM492" s="147">
        <f t="shared" ref="BM492:BM501" si="511">IFERROR(BK492/$BH$491,"-")</f>
        <v>0.246514745308311</v>
      </c>
      <c r="BN492" s="147">
        <f t="shared" si="478"/>
        <v>0.54537366548042709</v>
      </c>
      <c r="BO492" s="146">
        <f t="shared" si="479"/>
        <v>75754.358346927678</v>
      </c>
      <c r="BP492" s="204"/>
    </row>
    <row r="493" spans="2:68" s="82" customFormat="1">
      <c r="B493" s="614"/>
      <c r="C493" s="647"/>
      <c r="D493" s="604"/>
      <c r="E493" s="254" t="s">
        <v>114</v>
      </c>
      <c r="F493" s="137">
        <v>38</v>
      </c>
      <c r="G493" s="146">
        <v>20</v>
      </c>
      <c r="H493" s="146">
        <v>857310</v>
      </c>
      <c r="I493" s="147">
        <f t="shared" si="504"/>
        <v>0.28985507246376813</v>
      </c>
      <c r="J493" s="147">
        <f t="shared" si="463"/>
        <v>0.52631578947368418</v>
      </c>
      <c r="K493" s="173">
        <f t="shared" si="464"/>
        <v>42865.5</v>
      </c>
      <c r="L493" s="604"/>
      <c r="M493" s="254" t="s">
        <v>114</v>
      </c>
      <c r="N493" s="137">
        <v>118</v>
      </c>
      <c r="O493" s="146">
        <v>68</v>
      </c>
      <c r="P493" s="146">
        <v>5635340</v>
      </c>
      <c r="Q493" s="147">
        <f t="shared" si="505"/>
        <v>0.37362637362637363</v>
      </c>
      <c r="R493" s="147">
        <f t="shared" si="465"/>
        <v>0.57627118644067798</v>
      </c>
      <c r="S493" s="141">
        <f t="shared" si="466"/>
        <v>82872.647058823524</v>
      </c>
      <c r="T493" s="604"/>
      <c r="U493" s="254" t="s">
        <v>114</v>
      </c>
      <c r="V493" s="137">
        <v>3331</v>
      </c>
      <c r="W493" s="146">
        <v>1873</v>
      </c>
      <c r="X493" s="146">
        <v>131211690</v>
      </c>
      <c r="Y493" s="147">
        <f t="shared" si="506"/>
        <v>0.36826582776248523</v>
      </c>
      <c r="Z493" s="147">
        <f t="shared" si="467"/>
        <v>0.56229360552386676</v>
      </c>
      <c r="AA493" s="146">
        <f t="shared" si="468"/>
        <v>70054.292578750668</v>
      </c>
      <c r="AB493" s="604"/>
      <c r="AC493" s="254" t="s">
        <v>114</v>
      </c>
      <c r="AD493" s="137">
        <v>3257</v>
      </c>
      <c r="AE493" s="146">
        <v>1769</v>
      </c>
      <c r="AF493" s="146">
        <v>133237090</v>
      </c>
      <c r="AG493" s="147">
        <f t="shared" si="507"/>
        <v>0.38215597321235689</v>
      </c>
      <c r="AH493" s="147">
        <f t="shared" si="469"/>
        <v>0.54313785692354932</v>
      </c>
      <c r="AI493" s="141">
        <f t="shared" si="470"/>
        <v>75317.744488411525</v>
      </c>
      <c r="AJ493" s="604"/>
      <c r="AK493" s="254" t="s">
        <v>114</v>
      </c>
      <c r="AL493" s="137">
        <v>2188</v>
      </c>
      <c r="AM493" s="146">
        <v>1035</v>
      </c>
      <c r="AN493" s="146">
        <v>93497110</v>
      </c>
      <c r="AO493" s="147">
        <f t="shared" si="508"/>
        <v>0.34158415841584161</v>
      </c>
      <c r="AP493" s="147">
        <f t="shared" si="471"/>
        <v>0.47303473491773307</v>
      </c>
      <c r="AQ493" s="141">
        <f t="shared" si="472"/>
        <v>90335.371980676326</v>
      </c>
      <c r="AR493" s="604"/>
      <c r="AS493" s="254" t="s">
        <v>114</v>
      </c>
      <c r="AT493" s="137">
        <v>975</v>
      </c>
      <c r="AU493" s="146">
        <v>403</v>
      </c>
      <c r="AV493" s="146">
        <v>35304670</v>
      </c>
      <c r="AW493" s="147">
        <f t="shared" si="509"/>
        <v>0.28044537230340988</v>
      </c>
      <c r="AX493" s="147">
        <f t="shared" si="473"/>
        <v>0.41333333333333333</v>
      </c>
      <c r="AY493" s="146">
        <f t="shared" si="474"/>
        <v>87604.640198511173</v>
      </c>
      <c r="AZ493" s="604"/>
      <c r="BA493" s="254" t="s">
        <v>114</v>
      </c>
      <c r="BB493" s="137">
        <v>280</v>
      </c>
      <c r="BC493" s="146">
        <v>115</v>
      </c>
      <c r="BD493" s="146">
        <v>11761110</v>
      </c>
      <c r="BE493" s="147">
        <f t="shared" si="510"/>
        <v>0.23613963039014374</v>
      </c>
      <c r="BF493" s="147">
        <f t="shared" si="475"/>
        <v>0.4107142857142857</v>
      </c>
      <c r="BG493" s="173">
        <f t="shared" si="476"/>
        <v>102270.52173913043</v>
      </c>
      <c r="BH493" s="604"/>
      <c r="BI493" s="254" t="s">
        <v>114</v>
      </c>
      <c r="BJ493" s="137">
        <f t="shared" si="477"/>
        <v>10187</v>
      </c>
      <c r="BK493" s="146">
        <f t="shared" si="461"/>
        <v>5283</v>
      </c>
      <c r="BL493" s="146">
        <f t="shared" si="462"/>
        <v>411504320</v>
      </c>
      <c r="BM493" s="147">
        <f t="shared" si="511"/>
        <v>0.35408847184986597</v>
      </c>
      <c r="BN493" s="147">
        <f t="shared" si="478"/>
        <v>0.5186021399823304</v>
      </c>
      <c r="BO493" s="146">
        <f t="shared" si="479"/>
        <v>77892.167329169039</v>
      </c>
      <c r="BP493" s="204"/>
    </row>
    <row r="494" spans="2:68" s="82" customFormat="1">
      <c r="B494" s="614"/>
      <c r="C494" s="647"/>
      <c r="D494" s="604"/>
      <c r="E494" s="254" t="s">
        <v>123</v>
      </c>
      <c r="F494" s="137">
        <v>16</v>
      </c>
      <c r="G494" s="146">
        <v>9</v>
      </c>
      <c r="H494" s="146">
        <v>431580</v>
      </c>
      <c r="I494" s="147">
        <f t="shared" si="504"/>
        <v>0.13043478260869565</v>
      </c>
      <c r="J494" s="147">
        <f t="shared" si="463"/>
        <v>0.5625</v>
      </c>
      <c r="K494" s="173">
        <f t="shared" si="464"/>
        <v>47953.333333333336</v>
      </c>
      <c r="L494" s="604"/>
      <c r="M494" s="254" t="s">
        <v>123</v>
      </c>
      <c r="N494" s="137">
        <v>56</v>
      </c>
      <c r="O494" s="146">
        <v>28</v>
      </c>
      <c r="P494" s="146">
        <v>2871200</v>
      </c>
      <c r="Q494" s="147">
        <f t="shared" si="505"/>
        <v>0.15384615384615385</v>
      </c>
      <c r="R494" s="147">
        <f t="shared" si="465"/>
        <v>0.5</v>
      </c>
      <c r="S494" s="141">
        <f t="shared" si="466"/>
        <v>102542.85714285714</v>
      </c>
      <c r="T494" s="604"/>
      <c r="U494" s="254" t="s">
        <v>123</v>
      </c>
      <c r="V494" s="137">
        <v>1098</v>
      </c>
      <c r="W494" s="146">
        <v>641</v>
      </c>
      <c r="X494" s="146">
        <v>40479350</v>
      </c>
      <c r="Y494" s="147">
        <f t="shared" si="506"/>
        <v>0.12603224537947305</v>
      </c>
      <c r="Z494" s="147">
        <f t="shared" si="467"/>
        <v>0.58378870673952643</v>
      </c>
      <c r="AA494" s="146">
        <f t="shared" si="468"/>
        <v>63150.312012480499</v>
      </c>
      <c r="AB494" s="604"/>
      <c r="AC494" s="254" t="s">
        <v>123</v>
      </c>
      <c r="AD494" s="137">
        <v>1212</v>
      </c>
      <c r="AE494" s="146">
        <v>672</v>
      </c>
      <c r="AF494" s="146">
        <v>46995670</v>
      </c>
      <c r="AG494" s="147">
        <f t="shared" si="507"/>
        <v>0.14517174335709657</v>
      </c>
      <c r="AH494" s="147">
        <f t="shared" si="469"/>
        <v>0.5544554455445545</v>
      </c>
      <c r="AI494" s="141">
        <f t="shared" si="470"/>
        <v>69934.032738095237</v>
      </c>
      <c r="AJ494" s="604"/>
      <c r="AK494" s="254" t="s">
        <v>123</v>
      </c>
      <c r="AL494" s="137">
        <v>913</v>
      </c>
      <c r="AM494" s="146">
        <v>460</v>
      </c>
      <c r="AN494" s="146">
        <v>40415560</v>
      </c>
      <c r="AO494" s="147">
        <f t="shared" si="508"/>
        <v>0.15181518151815182</v>
      </c>
      <c r="AP494" s="147">
        <f t="shared" si="471"/>
        <v>0.50383351588170866</v>
      </c>
      <c r="AQ494" s="141">
        <f t="shared" si="472"/>
        <v>87859.913043478256</v>
      </c>
      <c r="AR494" s="604"/>
      <c r="AS494" s="254" t="s">
        <v>123</v>
      </c>
      <c r="AT494" s="137">
        <v>421</v>
      </c>
      <c r="AU494" s="146">
        <v>185</v>
      </c>
      <c r="AV494" s="146">
        <v>16524670</v>
      </c>
      <c r="AW494" s="147">
        <f t="shared" si="509"/>
        <v>0.12874043145441894</v>
      </c>
      <c r="AX494" s="147">
        <f t="shared" si="473"/>
        <v>0.43942992874109266</v>
      </c>
      <c r="AY494" s="146">
        <f t="shared" si="474"/>
        <v>89322.540540540547</v>
      </c>
      <c r="AZ494" s="604"/>
      <c r="BA494" s="254" t="s">
        <v>123</v>
      </c>
      <c r="BB494" s="137">
        <v>144</v>
      </c>
      <c r="BC494" s="146">
        <v>51</v>
      </c>
      <c r="BD494" s="146">
        <v>4218720</v>
      </c>
      <c r="BE494" s="147">
        <f t="shared" si="510"/>
        <v>0.10472279260780287</v>
      </c>
      <c r="BF494" s="147">
        <f t="shared" si="475"/>
        <v>0.35416666666666669</v>
      </c>
      <c r="BG494" s="173">
        <f t="shared" si="476"/>
        <v>82720</v>
      </c>
      <c r="BH494" s="604"/>
      <c r="BI494" s="254" t="s">
        <v>123</v>
      </c>
      <c r="BJ494" s="137">
        <f t="shared" si="477"/>
        <v>3860</v>
      </c>
      <c r="BK494" s="146">
        <f t="shared" si="461"/>
        <v>2046</v>
      </c>
      <c r="BL494" s="146">
        <f t="shared" si="462"/>
        <v>151936750</v>
      </c>
      <c r="BM494" s="147">
        <f t="shared" si="511"/>
        <v>0.13713136729222519</v>
      </c>
      <c r="BN494" s="147">
        <f t="shared" si="478"/>
        <v>0.53005181347150254</v>
      </c>
      <c r="BO494" s="146">
        <f t="shared" si="479"/>
        <v>74260.386119257091</v>
      </c>
      <c r="BP494" s="204"/>
    </row>
    <row r="495" spans="2:68" s="82" customFormat="1">
      <c r="B495" s="614"/>
      <c r="C495" s="647"/>
      <c r="D495" s="604"/>
      <c r="E495" s="254" t="s">
        <v>137</v>
      </c>
      <c r="F495" s="137">
        <v>19</v>
      </c>
      <c r="G495" s="146">
        <v>9</v>
      </c>
      <c r="H495" s="146">
        <v>365770</v>
      </c>
      <c r="I495" s="147">
        <f t="shared" si="504"/>
        <v>0.13043478260869565</v>
      </c>
      <c r="J495" s="147">
        <f t="shared" si="463"/>
        <v>0.47368421052631576</v>
      </c>
      <c r="K495" s="173">
        <f t="shared" si="464"/>
        <v>40641.111111111109</v>
      </c>
      <c r="L495" s="604"/>
      <c r="M495" s="254" t="s">
        <v>137</v>
      </c>
      <c r="N495" s="137">
        <v>68</v>
      </c>
      <c r="O495" s="146">
        <v>36</v>
      </c>
      <c r="P495" s="146">
        <v>3705170</v>
      </c>
      <c r="Q495" s="147">
        <f t="shared" si="505"/>
        <v>0.19780219780219779</v>
      </c>
      <c r="R495" s="147">
        <f t="shared" si="465"/>
        <v>0.52941176470588236</v>
      </c>
      <c r="S495" s="141">
        <f t="shared" si="466"/>
        <v>102921.38888888889</v>
      </c>
      <c r="T495" s="604"/>
      <c r="U495" s="254" t="s">
        <v>137</v>
      </c>
      <c r="V495" s="137">
        <v>1074</v>
      </c>
      <c r="W495" s="146">
        <v>626</v>
      </c>
      <c r="X495" s="146">
        <v>42900290</v>
      </c>
      <c r="Y495" s="147">
        <f t="shared" si="506"/>
        <v>0.12308297286669288</v>
      </c>
      <c r="Z495" s="147">
        <f t="shared" si="467"/>
        <v>0.58286778398510242</v>
      </c>
      <c r="AA495" s="146">
        <f t="shared" si="468"/>
        <v>68530.814696485628</v>
      </c>
      <c r="AB495" s="604"/>
      <c r="AC495" s="254" t="s">
        <v>137</v>
      </c>
      <c r="AD495" s="137">
        <v>1301</v>
      </c>
      <c r="AE495" s="146">
        <v>682</v>
      </c>
      <c r="AF495" s="146">
        <v>50584640</v>
      </c>
      <c r="AG495" s="147">
        <f t="shared" si="507"/>
        <v>0.14733203715705337</v>
      </c>
      <c r="AH495" s="147">
        <f t="shared" si="469"/>
        <v>0.52421214450422748</v>
      </c>
      <c r="AI495" s="141">
        <f t="shared" si="470"/>
        <v>74171.026392961881</v>
      </c>
      <c r="AJ495" s="604"/>
      <c r="AK495" s="254" t="s">
        <v>137</v>
      </c>
      <c r="AL495" s="137">
        <v>947</v>
      </c>
      <c r="AM495" s="146">
        <v>455</v>
      </c>
      <c r="AN495" s="146">
        <v>40295540</v>
      </c>
      <c r="AO495" s="147">
        <f t="shared" si="508"/>
        <v>0.15016501650165018</v>
      </c>
      <c r="AP495" s="147">
        <f t="shared" si="471"/>
        <v>0.48046462513199578</v>
      </c>
      <c r="AQ495" s="141">
        <f t="shared" si="472"/>
        <v>88561.626373626379</v>
      </c>
      <c r="AR495" s="604"/>
      <c r="AS495" s="254" t="s">
        <v>137</v>
      </c>
      <c r="AT495" s="137">
        <v>453</v>
      </c>
      <c r="AU495" s="146">
        <v>184</v>
      </c>
      <c r="AV495" s="146">
        <v>16756810</v>
      </c>
      <c r="AW495" s="147">
        <f t="shared" si="509"/>
        <v>0.12804453723034098</v>
      </c>
      <c r="AX495" s="147">
        <f t="shared" si="473"/>
        <v>0.40618101545253865</v>
      </c>
      <c r="AY495" s="146">
        <f t="shared" si="474"/>
        <v>91069.619565217392</v>
      </c>
      <c r="AZ495" s="604"/>
      <c r="BA495" s="254" t="s">
        <v>137</v>
      </c>
      <c r="BB495" s="137">
        <v>142</v>
      </c>
      <c r="BC495" s="146">
        <v>54</v>
      </c>
      <c r="BD495" s="146">
        <v>4444560</v>
      </c>
      <c r="BE495" s="147">
        <f t="shared" si="510"/>
        <v>0.11088295687885011</v>
      </c>
      <c r="BF495" s="147">
        <f t="shared" si="475"/>
        <v>0.38028169014084506</v>
      </c>
      <c r="BG495" s="173">
        <f t="shared" si="476"/>
        <v>82306.666666666672</v>
      </c>
      <c r="BH495" s="604"/>
      <c r="BI495" s="254" t="s">
        <v>137</v>
      </c>
      <c r="BJ495" s="137">
        <f t="shared" si="477"/>
        <v>4004</v>
      </c>
      <c r="BK495" s="146">
        <f t="shared" si="461"/>
        <v>2046</v>
      </c>
      <c r="BL495" s="146">
        <f t="shared" si="462"/>
        <v>159052780</v>
      </c>
      <c r="BM495" s="147">
        <f t="shared" si="511"/>
        <v>0.13713136729222519</v>
      </c>
      <c r="BN495" s="147">
        <f t="shared" si="478"/>
        <v>0.51098901098901095</v>
      </c>
      <c r="BO495" s="146">
        <f t="shared" si="479"/>
        <v>77738.406647116324</v>
      </c>
      <c r="BP495" s="204"/>
    </row>
    <row r="496" spans="2:68" s="82" customFormat="1">
      <c r="B496" s="614"/>
      <c r="C496" s="647"/>
      <c r="D496" s="604"/>
      <c r="E496" s="254" t="s">
        <v>138</v>
      </c>
      <c r="F496" s="137">
        <v>9</v>
      </c>
      <c r="G496" s="146">
        <v>6</v>
      </c>
      <c r="H496" s="146">
        <v>324600</v>
      </c>
      <c r="I496" s="147">
        <f t="shared" si="504"/>
        <v>8.6956521739130432E-2</v>
      </c>
      <c r="J496" s="147">
        <f t="shared" si="463"/>
        <v>0.66666666666666663</v>
      </c>
      <c r="K496" s="173">
        <f t="shared" si="464"/>
        <v>54100</v>
      </c>
      <c r="L496" s="604"/>
      <c r="M496" s="254" t="s">
        <v>138</v>
      </c>
      <c r="N496" s="137">
        <v>46</v>
      </c>
      <c r="O496" s="146">
        <v>29</v>
      </c>
      <c r="P496" s="146">
        <v>3055900</v>
      </c>
      <c r="Q496" s="147">
        <f t="shared" si="505"/>
        <v>0.15934065934065933</v>
      </c>
      <c r="R496" s="147">
        <f t="shared" si="465"/>
        <v>0.63043478260869568</v>
      </c>
      <c r="S496" s="141">
        <f t="shared" si="466"/>
        <v>105375.86206896552</v>
      </c>
      <c r="T496" s="604"/>
      <c r="U496" s="254" t="s">
        <v>138</v>
      </c>
      <c r="V496" s="137">
        <v>769</v>
      </c>
      <c r="W496" s="146">
        <v>487</v>
      </c>
      <c r="X496" s="146">
        <v>39170060</v>
      </c>
      <c r="Y496" s="147">
        <f t="shared" si="506"/>
        <v>9.5753047581596543E-2</v>
      </c>
      <c r="Z496" s="147">
        <f t="shared" si="467"/>
        <v>0.63328998699609884</v>
      </c>
      <c r="AA496" s="146">
        <f t="shared" si="468"/>
        <v>80431.334702258726</v>
      </c>
      <c r="AB496" s="604"/>
      <c r="AC496" s="254" t="s">
        <v>138</v>
      </c>
      <c r="AD496" s="137">
        <v>822</v>
      </c>
      <c r="AE496" s="146">
        <v>476</v>
      </c>
      <c r="AF496" s="146">
        <v>38034990</v>
      </c>
      <c r="AG496" s="147">
        <f t="shared" si="507"/>
        <v>0.1028299848779434</v>
      </c>
      <c r="AH496" s="147">
        <f t="shared" si="469"/>
        <v>0.57907542579075422</v>
      </c>
      <c r="AI496" s="141">
        <f t="shared" si="470"/>
        <v>79905.441176470587</v>
      </c>
      <c r="AJ496" s="604"/>
      <c r="AK496" s="254" t="s">
        <v>138</v>
      </c>
      <c r="AL496" s="137">
        <v>515</v>
      </c>
      <c r="AM496" s="146">
        <v>254</v>
      </c>
      <c r="AN496" s="146">
        <v>26371450</v>
      </c>
      <c r="AO496" s="147">
        <f t="shared" si="508"/>
        <v>8.3828382838283824E-2</v>
      </c>
      <c r="AP496" s="147">
        <f t="shared" si="471"/>
        <v>0.49320388349514566</v>
      </c>
      <c r="AQ496" s="141">
        <f t="shared" si="472"/>
        <v>103824.6062992126</v>
      </c>
      <c r="AR496" s="604"/>
      <c r="AS496" s="254" t="s">
        <v>138</v>
      </c>
      <c r="AT496" s="137">
        <v>168</v>
      </c>
      <c r="AU496" s="146">
        <v>73</v>
      </c>
      <c r="AV496" s="146">
        <v>5331260</v>
      </c>
      <c r="AW496" s="147">
        <f t="shared" si="509"/>
        <v>5.0800278357689632E-2</v>
      </c>
      <c r="AX496" s="147">
        <f t="shared" si="473"/>
        <v>0.43452380952380953</v>
      </c>
      <c r="AY496" s="146">
        <f t="shared" si="474"/>
        <v>73030.95890410959</v>
      </c>
      <c r="AZ496" s="604"/>
      <c r="BA496" s="254" t="s">
        <v>138</v>
      </c>
      <c r="BB496" s="137">
        <v>50</v>
      </c>
      <c r="BC496" s="146">
        <v>26</v>
      </c>
      <c r="BD496" s="146">
        <v>1482380</v>
      </c>
      <c r="BE496" s="147">
        <f t="shared" si="510"/>
        <v>5.3388090349075976E-2</v>
      </c>
      <c r="BF496" s="147">
        <f t="shared" si="475"/>
        <v>0.52</v>
      </c>
      <c r="BG496" s="173">
        <f t="shared" si="476"/>
        <v>57014.615384615383</v>
      </c>
      <c r="BH496" s="604"/>
      <c r="BI496" s="254" t="s">
        <v>138</v>
      </c>
      <c r="BJ496" s="137">
        <f t="shared" si="477"/>
        <v>2379</v>
      </c>
      <c r="BK496" s="146">
        <f t="shared" si="461"/>
        <v>1351</v>
      </c>
      <c r="BL496" s="146">
        <f t="shared" si="462"/>
        <v>113770640</v>
      </c>
      <c r="BM496" s="147">
        <f t="shared" si="511"/>
        <v>9.0549597855227884E-2</v>
      </c>
      <c r="BN496" s="147">
        <f t="shared" si="478"/>
        <v>0.56788566624632197</v>
      </c>
      <c r="BO496" s="146">
        <f t="shared" si="479"/>
        <v>84212.16876387861</v>
      </c>
      <c r="BP496" s="204"/>
    </row>
    <row r="497" spans="2:68" s="82" customFormat="1">
      <c r="B497" s="614"/>
      <c r="C497" s="647"/>
      <c r="D497" s="604"/>
      <c r="E497" s="254" t="s">
        <v>139</v>
      </c>
      <c r="F497" s="137">
        <v>14</v>
      </c>
      <c r="G497" s="146">
        <v>5</v>
      </c>
      <c r="H497" s="146">
        <v>229250</v>
      </c>
      <c r="I497" s="147">
        <f t="shared" si="504"/>
        <v>7.2463768115942032E-2</v>
      </c>
      <c r="J497" s="147">
        <f t="shared" si="463"/>
        <v>0.35714285714285715</v>
      </c>
      <c r="K497" s="173">
        <f t="shared" si="464"/>
        <v>45850</v>
      </c>
      <c r="L497" s="604"/>
      <c r="M497" s="254" t="s">
        <v>139</v>
      </c>
      <c r="N497" s="137">
        <v>38</v>
      </c>
      <c r="O497" s="146">
        <v>12</v>
      </c>
      <c r="P497" s="146">
        <v>894720</v>
      </c>
      <c r="Q497" s="147">
        <f t="shared" si="505"/>
        <v>6.5934065934065936E-2</v>
      </c>
      <c r="R497" s="147">
        <f t="shared" si="465"/>
        <v>0.31578947368421051</v>
      </c>
      <c r="S497" s="141">
        <f t="shared" si="466"/>
        <v>74560</v>
      </c>
      <c r="T497" s="604"/>
      <c r="U497" s="254" t="s">
        <v>139</v>
      </c>
      <c r="V497" s="137">
        <v>386</v>
      </c>
      <c r="W497" s="146">
        <v>200</v>
      </c>
      <c r="X497" s="146">
        <v>15093280</v>
      </c>
      <c r="Y497" s="147">
        <f t="shared" si="506"/>
        <v>3.9323633503735744E-2</v>
      </c>
      <c r="Z497" s="147">
        <f t="shared" si="467"/>
        <v>0.51813471502590669</v>
      </c>
      <c r="AA497" s="146">
        <f t="shared" si="468"/>
        <v>75466.399999999994</v>
      </c>
      <c r="AB497" s="604"/>
      <c r="AC497" s="254" t="s">
        <v>139</v>
      </c>
      <c r="AD497" s="137">
        <v>494</v>
      </c>
      <c r="AE497" s="146">
        <v>225</v>
      </c>
      <c r="AF497" s="146">
        <v>14040440</v>
      </c>
      <c r="AG497" s="147">
        <f t="shared" si="507"/>
        <v>4.8606610499027869E-2</v>
      </c>
      <c r="AH497" s="147">
        <f t="shared" si="469"/>
        <v>0.45546558704453444</v>
      </c>
      <c r="AI497" s="141">
        <f t="shared" si="470"/>
        <v>62401.955555555556</v>
      </c>
      <c r="AJ497" s="604"/>
      <c r="AK497" s="254" t="s">
        <v>139</v>
      </c>
      <c r="AL497" s="137">
        <v>398</v>
      </c>
      <c r="AM497" s="146">
        <v>175</v>
      </c>
      <c r="AN497" s="146">
        <v>15107510</v>
      </c>
      <c r="AO497" s="147">
        <f t="shared" si="508"/>
        <v>5.7755775577557754E-2</v>
      </c>
      <c r="AP497" s="147">
        <f t="shared" si="471"/>
        <v>0.43969849246231157</v>
      </c>
      <c r="AQ497" s="141">
        <f t="shared" si="472"/>
        <v>86328.628571428577</v>
      </c>
      <c r="AR497" s="604"/>
      <c r="AS497" s="254" t="s">
        <v>139</v>
      </c>
      <c r="AT497" s="137">
        <v>218</v>
      </c>
      <c r="AU497" s="146">
        <v>92</v>
      </c>
      <c r="AV497" s="146">
        <v>7816750</v>
      </c>
      <c r="AW497" s="147">
        <f t="shared" si="509"/>
        <v>6.4022268615170491E-2</v>
      </c>
      <c r="AX497" s="147">
        <f t="shared" si="473"/>
        <v>0.42201834862385323</v>
      </c>
      <c r="AY497" s="146">
        <f t="shared" si="474"/>
        <v>84964.673913043473</v>
      </c>
      <c r="AZ497" s="604"/>
      <c r="BA497" s="254" t="s">
        <v>139</v>
      </c>
      <c r="BB497" s="137">
        <v>65</v>
      </c>
      <c r="BC497" s="146">
        <v>20</v>
      </c>
      <c r="BD497" s="146">
        <v>1609080</v>
      </c>
      <c r="BE497" s="147">
        <f t="shared" si="510"/>
        <v>4.1067761806981518E-2</v>
      </c>
      <c r="BF497" s="147">
        <f t="shared" si="475"/>
        <v>0.30769230769230771</v>
      </c>
      <c r="BG497" s="173">
        <f t="shared" si="476"/>
        <v>80454</v>
      </c>
      <c r="BH497" s="604"/>
      <c r="BI497" s="254" t="s">
        <v>139</v>
      </c>
      <c r="BJ497" s="137">
        <f t="shared" si="477"/>
        <v>1613</v>
      </c>
      <c r="BK497" s="146">
        <f t="shared" si="461"/>
        <v>729</v>
      </c>
      <c r="BL497" s="146">
        <f t="shared" si="462"/>
        <v>54791030</v>
      </c>
      <c r="BM497" s="147">
        <f t="shared" si="511"/>
        <v>4.886058981233244E-2</v>
      </c>
      <c r="BN497" s="147">
        <f t="shared" si="478"/>
        <v>0.45195288282703039</v>
      </c>
      <c r="BO497" s="146">
        <f t="shared" si="479"/>
        <v>75159.163237311383</v>
      </c>
      <c r="BP497" s="204"/>
    </row>
    <row r="498" spans="2:68" s="82" customFormat="1">
      <c r="B498" s="614"/>
      <c r="C498" s="647"/>
      <c r="D498" s="604"/>
      <c r="E498" s="254" t="s">
        <v>140</v>
      </c>
      <c r="F498" s="137">
        <v>11</v>
      </c>
      <c r="G498" s="146">
        <v>6</v>
      </c>
      <c r="H498" s="146">
        <v>248590</v>
      </c>
      <c r="I498" s="147">
        <f t="shared" si="504"/>
        <v>8.6956521739130432E-2</v>
      </c>
      <c r="J498" s="147">
        <f t="shared" si="463"/>
        <v>0.54545454545454541</v>
      </c>
      <c r="K498" s="173">
        <f t="shared" si="464"/>
        <v>41431.666666666664</v>
      </c>
      <c r="L498" s="604"/>
      <c r="M498" s="254" t="s">
        <v>140</v>
      </c>
      <c r="N498" s="137">
        <v>11</v>
      </c>
      <c r="O498" s="146">
        <v>6</v>
      </c>
      <c r="P498" s="146">
        <v>597200</v>
      </c>
      <c r="Q498" s="147">
        <f t="shared" si="505"/>
        <v>3.2967032967032968E-2</v>
      </c>
      <c r="R498" s="147">
        <f t="shared" si="465"/>
        <v>0.54545454545454541</v>
      </c>
      <c r="S498" s="141">
        <f t="shared" si="466"/>
        <v>99533.333333333328</v>
      </c>
      <c r="T498" s="604"/>
      <c r="U498" s="254" t="s">
        <v>140</v>
      </c>
      <c r="V498" s="137">
        <v>309</v>
      </c>
      <c r="W498" s="146">
        <v>176</v>
      </c>
      <c r="X498" s="146">
        <v>13071060</v>
      </c>
      <c r="Y498" s="147">
        <f t="shared" si="506"/>
        <v>3.4604797483287458E-2</v>
      </c>
      <c r="Z498" s="147">
        <f t="shared" si="467"/>
        <v>0.56957928802588997</v>
      </c>
      <c r="AA498" s="146">
        <f t="shared" si="468"/>
        <v>74267.386363636368</v>
      </c>
      <c r="AB498" s="604"/>
      <c r="AC498" s="254" t="s">
        <v>140</v>
      </c>
      <c r="AD498" s="137">
        <v>369</v>
      </c>
      <c r="AE498" s="146">
        <v>208</v>
      </c>
      <c r="AF498" s="146">
        <v>16457410</v>
      </c>
      <c r="AG498" s="147">
        <f t="shared" si="507"/>
        <v>4.4934111039101318E-2</v>
      </c>
      <c r="AH498" s="147">
        <f t="shared" si="469"/>
        <v>0.56368563685636852</v>
      </c>
      <c r="AI498" s="141">
        <f t="shared" si="470"/>
        <v>79122.163461538468</v>
      </c>
      <c r="AJ498" s="604"/>
      <c r="AK498" s="254" t="s">
        <v>140</v>
      </c>
      <c r="AL498" s="137">
        <v>275</v>
      </c>
      <c r="AM498" s="146">
        <v>140</v>
      </c>
      <c r="AN498" s="146">
        <v>13114550</v>
      </c>
      <c r="AO498" s="147">
        <f t="shared" si="508"/>
        <v>4.6204620462046202E-2</v>
      </c>
      <c r="AP498" s="147">
        <f t="shared" si="471"/>
        <v>0.50909090909090904</v>
      </c>
      <c r="AQ498" s="141">
        <f t="shared" si="472"/>
        <v>93675.357142857145</v>
      </c>
      <c r="AR498" s="604"/>
      <c r="AS498" s="254" t="s">
        <v>140</v>
      </c>
      <c r="AT498" s="137">
        <v>129</v>
      </c>
      <c r="AU498" s="146">
        <v>51</v>
      </c>
      <c r="AV498" s="146">
        <v>4553720</v>
      </c>
      <c r="AW498" s="147">
        <f t="shared" si="509"/>
        <v>3.5490605427974949E-2</v>
      </c>
      <c r="AX498" s="147">
        <f t="shared" si="473"/>
        <v>0.39534883720930231</v>
      </c>
      <c r="AY498" s="146">
        <f t="shared" si="474"/>
        <v>89288.627450980392</v>
      </c>
      <c r="AZ498" s="604"/>
      <c r="BA498" s="254" t="s">
        <v>140</v>
      </c>
      <c r="BB498" s="137">
        <v>37</v>
      </c>
      <c r="BC498" s="146">
        <v>16</v>
      </c>
      <c r="BD498" s="146">
        <v>1668350</v>
      </c>
      <c r="BE498" s="147">
        <f t="shared" si="510"/>
        <v>3.2854209445585217E-2</v>
      </c>
      <c r="BF498" s="147">
        <f t="shared" si="475"/>
        <v>0.43243243243243246</v>
      </c>
      <c r="BG498" s="173">
        <f t="shared" si="476"/>
        <v>104271.875</v>
      </c>
      <c r="BH498" s="604"/>
      <c r="BI498" s="254" t="s">
        <v>140</v>
      </c>
      <c r="BJ498" s="137">
        <f t="shared" si="477"/>
        <v>1141</v>
      </c>
      <c r="BK498" s="146">
        <f t="shared" si="461"/>
        <v>603</v>
      </c>
      <c r="BL498" s="146">
        <f t="shared" si="462"/>
        <v>49710880</v>
      </c>
      <c r="BM498" s="147">
        <f t="shared" si="511"/>
        <v>4.0415549597855226E-2</v>
      </c>
      <c r="BN498" s="147">
        <f t="shared" si="478"/>
        <v>0.5284837861524978</v>
      </c>
      <c r="BO498" s="146">
        <f t="shared" si="479"/>
        <v>82439.270315091213</v>
      </c>
      <c r="BP498" s="204"/>
    </row>
    <row r="499" spans="2:68" s="82" customFormat="1">
      <c r="B499" s="614"/>
      <c r="C499" s="647"/>
      <c r="D499" s="604"/>
      <c r="E499" s="254" t="s">
        <v>141</v>
      </c>
      <c r="F499" s="137">
        <v>22</v>
      </c>
      <c r="G499" s="146">
        <v>11</v>
      </c>
      <c r="H499" s="146">
        <v>753140</v>
      </c>
      <c r="I499" s="147">
        <f t="shared" si="504"/>
        <v>0.15942028985507245</v>
      </c>
      <c r="J499" s="147">
        <f t="shared" si="463"/>
        <v>0.5</v>
      </c>
      <c r="K499" s="173">
        <f t="shared" si="464"/>
        <v>68467.272727272721</v>
      </c>
      <c r="L499" s="604"/>
      <c r="M499" s="254" t="s">
        <v>141</v>
      </c>
      <c r="N499" s="137">
        <v>82</v>
      </c>
      <c r="O499" s="146">
        <v>53</v>
      </c>
      <c r="P499" s="146">
        <v>5193910</v>
      </c>
      <c r="Q499" s="147">
        <f t="shared" si="505"/>
        <v>0.29120879120879123</v>
      </c>
      <c r="R499" s="147">
        <f t="shared" si="465"/>
        <v>0.64634146341463417</v>
      </c>
      <c r="S499" s="141">
        <f t="shared" si="466"/>
        <v>97998.301886792455</v>
      </c>
      <c r="T499" s="604"/>
      <c r="U499" s="254" t="s">
        <v>141</v>
      </c>
      <c r="V499" s="137">
        <v>2120</v>
      </c>
      <c r="W499" s="146">
        <v>1309</v>
      </c>
      <c r="X499" s="146">
        <v>97888040</v>
      </c>
      <c r="Y499" s="147">
        <f t="shared" si="506"/>
        <v>0.25737318128195047</v>
      </c>
      <c r="Z499" s="147">
        <f t="shared" si="467"/>
        <v>0.61745283018867925</v>
      </c>
      <c r="AA499" s="146">
        <f t="shared" si="468"/>
        <v>74780.779220779223</v>
      </c>
      <c r="AB499" s="604"/>
      <c r="AC499" s="254" t="s">
        <v>141</v>
      </c>
      <c r="AD499" s="137">
        <v>2011</v>
      </c>
      <c r="AE499" s="146">
        <v>1156</v>
      </c>
      <c r="AF499" s="146">
        <v>88474870</v>
      </c>
      <c r="AG499" s="147">
        <f t="shared" si="507"/>
        <v>0.24972996327500541</v>
      </c>
      <c r="AH499" s="147">
        <f t="shared" si="469"/>
        <v>0.57483838886126304</v>
      </c>
      <c r="AI499" s="141">
        <f t="shared" si="470"/>
        <v>76535.354671280278</v>
      </c>
      <c r="AJ499" s="604"/>
      <c r="AK499" s="254" t="s">
        <v>141</v>
      </c>
      <c r="AL499" s="137">
        <v>1228</v>
      </c>
      <c r="AM499" s="146">
        <v>611</v>
      </c>
      <c r="AN499" s="146">
        <v>55480790</v>
      </c>
      <c r="AO499" s="147">
        <f t="shared" si="508"/>
        <v>0.20165016501650165</v>
      </c>
      <c r="AP499" s="147">
        <f t="shared" si="471"/>
        <v>0.49755700325732899</v>
      </c>
      <c r="AQ499" s="141">
        <f t="shared" si="472"/>
        <v>90803.256955810153</v>
      </c>
      <c r="AR499" s="604"/>
      <c r="AS499" s="254" t="s">
        <v>141</v>
      </c>
      <c r="AT499" s="137">
        <v>434</v>
      </c>
      <c r="AU499" s="146">
        <v>201</v>
      </c>
      <c r="AV499" s="146">
        <v>14836840</v>
      </c>
      <c r="AW499" s="147">
        <f t="shared" si="509"/>
        <v>0.13987473903966596</v>
      </c>
      <c r="AX499" s="147">
        <f t="shared" si="473"/>
        <v>0.46313364055299538</v>
      </c>
      <c r="AY499" s="146">
        <f t="shared" si="474"/>
        <v>73815.124378109453</v>
      </c>
      <c r="AZ499" s="604"/>
      <c r="BA499" s="254" t="s">
        <v>141</v>
      </c>
      <c r="BB499" s="137">
        <v>129</v>
      </c>
      <c r="BC499" s="146">
        <v>52</v>
      </c>
      <c r="BD499" s="146">
        <v>4816280</v>
      </c>
      <c r="BE499" s="147">
        <f t="shared" si="510"/>
        <v>0.10677618069815195</v>
      </c>
      <c r="BF499" s="147">
        <f t="shared" si="475"/>
        <v>0.40310077519379844</v>
      </c>
      <c r="BG499" s="173">
        <f t="shared" si="476"/>
        <v>92620.769230769234</v>
      </c>
      <c r="BH499" s="604"/>
      <c r="BI499" s="254" t="s">
        <v>141</v>
      </c>
      <c r="BJ499" s="137">
        <f t="shared" si="477"/>
        <v>6026</v>
      </c>
      <c r="BK499" s="146">
        <f t="shared" si="461"/>
        <v>3393</v>
      </c>
      <c r="BL499" s="146">
        <f t="shared" si="462"/>
        <v>267443870</v>
      </c>
      <c r="BM499" s="147">
        <f t="shared" si="511"/>
        <v>0.22741286863270777</v>
      </c>
      <c r="BN499" s="147">
        <f t="shared" si="478"/>
        <v>0.56306007301692662</v>
      </c>
      <c r="BO499" s="146">
        <f t="shared" si="479"/>
        <v>78822.242852932512</v>
      </c>
      <c r="BP499" s="204"/>
    </row>
    <row r="500" spans="2:68" s="82" customFormat="1">
      <c r="B500" s="614"/>
      <c r="C500" s="647"/>
      <c r="D500" s="604"/>
      <c r="E500" s="254" t="s">
        <v>142</v>
      </c>
      <c r="F500" s="137">
        <v>11</v>
      </c>
      <c r="G500" s="146">
        <v>6</v>
      </c>
      <c r="H500" s="146">
        <v>171970</v>
      </c>
      <c r="I500" s="147">
        <f t="shared" si="504"/>
        <v>8.6956521739130432E-2</v>
      </c>
      <c r="J500" s="147">
        <f t="shared" si="463"/>
        <v>0.54545454545454541</v>
      </c>
      <c r="K500" s="173">
        <f t="shared" si="464"/>
        <v>28661.666666666668</v>
      </c>
      <c r="L500" s="604"/>
      <c r="M500" s="254" t="s">
        <v>142</v>
      </c>
      <c r="N500" s="137">
        <v>31</v>
      </c>
      <c r="O500" s="146">
        <v>14</v>
      </c>
      <c r="P500" s="146">
        <v>1055400</v>
      </c>
      <c r="Q500" s="147">
        <f t="shared" si="505"/>
        <v>7.6923076923076927E-2</v>
      </c>
      <c r="R500" s="147">
        <f t="shared" si="465"/>
        <v>0.45161290322580644</v>
      </c>
      <c r="S500" s="141">
        <f t="shared" si="466"/>
        <v>75385.71428571429</v>
      </c>
      <c r="T500" s="604"/>
      <c r="U500" s="254" t="s">
        <v>142</v>
      </c>
      <c r="V500" s="137">
        <v>373</v>
      </c>
      <c r="W500" s="146">
        <v>190</v>
      </c>
      <c r="X500" s="146">
        <v>18912620</v>
      </c>
      <c r="Y500" s="147">
        <f t="shared" si="506"/>
        <v>3.7357451828548958E-2</v>
      </c>
      <c r="Z500" s="147">
        <f t="shared" si="467"/>
        <v>0.5093833780160858</v>
      </c>
      <c r="AA500" s="146">
        <f t="shared" si="468"/>
        <v>99540.105263157893</v>
      </c>
      <c r="AB500" s="604"/>
      <c r="AC500" s="254" t="s">
        <v>142</v>
      </c>
      <c r="AD500" s="137">
        <v>502</v>
      </c>
      <c r="AE500" s="146">
        <v>249</v>
      </c>
      <c r="AF500" s="146">
        <v>17215040</v>
      </c>
      <c r="AG500" s="147">
        <f t="shared" si="507"/>
        <v>5.3791315618924175E-2</v>
      </c>
      <c r="AH500" s="147">
        <f t="shared" si="469"/>
        <v>0.49601593625498008</v>
      </c>
      <c r="AI500" s="141">
        <f t="shared" si="470"/>
        <v>69136.70682730923</v>
      </c>
      <c r="AJ500" s="604"/>
      <c r="AK500" s="254" t="s">
        <v>142</v>
      </c>
      <c r="AL500" s="137">
        <v>411</v>
      </c>
      <c r="AM500" s="146">
        <v>187</v>
      </c>
      <c r="AN500" s="146">
        <v>13746700</v>
      </c>
      <c r="AO500" s="147">
        <f t="shared" si="508"/>
        <v>6.1716171617161718E-2</v>
      </c>
      <c r="AP500" s="147">
        <f t="shared" si="471"/>
        <v>0.45498783454987834</v>
      </c>
      <c r="AQ500" s="141">
        <f t="shared" si="472"/>
        <v>73511.76470588235</v>
      </c>
      <c r="AR500" s="604"/>
      <c r="AS500" s="254" t="s">
        <v>142</v>
      </c>
      <c r="AT500" s="137">
        <v>244</v>
      </c>
      <c r="AU500" s="146">
        <v>83</v>
      </c>
      <c r="AV500" s="146">
        <v>7713450</v>
      </c>
      <c r="AW500" s="147">
        <f t="shared" si="509"/>
        <v>5.7759220598469031E-2</v>
      </c>
      <c r="AX500" s="147">
        <f t="shared" si="473"/>
        <v>0.3401639344262295</v>
      </c>
      <c r="AY500" s="146">
        <f t="shared" si="474"/>
        <v>92933.132530120478</v>
      </c>
      <c r="AZ500" s="604"/>
      <c r="BA500" s="254" t="s">
        <v>142</v>
      </c>
      <c r="BB500" s="137">
        <v>102</v>
      </c>
      <c r="BC500" s="146">
        <v>27</v>
      </c>
      <c r="BD500" s="146">
        <v>2728000</v>
      </c>
      <c r="BE500" s="147">
        <f t="shared" si="510"/>
        <v>5.5441478439425054E-2</v>
      </c>
      <c r="BF500" s="147">
        <f t="shared" si="475"/>
        <v>0.26470588235294118</v>
      </c>
      <c r="BG500" s="173">
        <f t="shared" si="476"/>
        <v>101037.03703703704</v>
      </c>
      <c r="BH500" s="604"/>
      <c r="BI500" s="254" t="s">
        <v>142</v>
      </c>
      <c r="BJ500" s="137">
        <f t="shared" si="477"/>
        <v>1674</v>
      </c>
      <c r="BK500" s="146">
        <f t="shared" si="461"/>
        <v>756</v>
      </c>
      <c r="BL500" s="146">
        <f t="shared" si="462"/>
        <v>61543180</v>
      </c>
      <c r="BM500" s="147">
        <f t="shared" si="511"/>
        <v>5.0670241286863274E-2</v>
      </c>
      <c r="BN500" s="147">
        <f t="shared" si="478"/>
        <v>0.45161290322580644</v>
      </c>
      <c r="BO500" s="146">
        <f t="shared" si="479"/>
        <v>81406.322751322747</v>
      </c>
      <c r="BP500" s="204"/>
    </row>
    <row r="501" spans="2:68" s="82" customFormat="1">
      <c r="B501" s="614"/>
      <c r="C501" s="647"/>
      <c r="D501" s="604"/>
      <c r="E501" s="251" t="s">
        <v>135</v>
      </c>
      <c r="F501" s="137">
        <v>8</v>
      </c>
      <c r="G501" s="146">
        <v>5</v>
      </c>
      <c r="H501" s="146">
        <v>278400</v>
      </c>
      <c r="I501" s="147">
        <f t="shared" si="504"/>
        <v>7.2463768115942032E-2</v>
      </c>
      <c r="J501" s="147">
        <f t="shared" si="463"/>
        <v>0.625</v>
      </c>
      <c r="K501" s="173">
        <f t="shared" si="464"/>
        <v>55680</v>
      </c>
      <c r="L501" s="604"/>
      <c r="M501" s="255" t="s">
        <v>135</v>
      </c>
      <c r="N501" s="137">
        <v>11</v>
      </c>
      <c r="O501" s="146">
        <v>6</v>
      </c>
      <c r="P501" s="146">
        <v>415270</v>
      </c>
      <c r="Q501" s="147">
        <f t="shared" si="505"/>
        <v>3.2967032967032968E-2</v>
      </c>
      <c r="R501" s="147">
        <f t="shared" si="465"/>
        <v>0.54545454545454541</v>
      </c>
      <c r="S501" s="141">
        <f t="shared" si="466"/>
        <v>69211.666666666672</v>
      </c>
      <c r="T501" s="604"/>
      <c r="U501" s="255" t="s">
        <v>135</v>
      </c>
      <c r="V501" s="137">
        <v>350</v>
      </c>
      <c r="W501" s="146">
        <v>156</v>
      </c>
      <c r="X501" s="146">
        <v>10776610</v>
      </c>
      <c r="Y501" s="147">
        <f t="shared" si="506"/>
        <v>3.067243413291388E-2</v>
      </c>
      <c r="Z501" s="147">
        <f t="shared" si="467"/>
        <v>0.44571428571428573</v>
      </c>
      <c r="AA501" s="146">
        <f t="shared" si="468"/>
        <v>69080.833333333328</v>
      </c>
      <c r="AB501" s="604"/>
      <c r="AC501" s="255" t="s">
        <v>135</v>
      </c>
      <c r="AD501" s="137">
        <v>210</v>
      </c>
      <c r="AE501" s="146">
        <v>94</v>
      </c>
      <c r="AF501" s="146">
        <v>7342080</v>
      </c>
      <c r="AG501" s="147">
        <f t="shared" si="507"/>
        <v>2.0306761719593863E-2</v>
      </c>
      <c r="AH501" s="147">
        <f t="shared" si="469"/>
        <v>0.44761904761904764</v>
      </c>
      <c r="AI501" s="141">
        <f t="shared" si="470"/>
        <v>78107.234042553187</v>
      </c>
      <c r="AJ501" s="604"/>
      <c r="AK501" s="255" t="s">
        <v>135</v>
      </c>
      <c r="AL501" s="137">
        <v>124</v>
      </c>
      <c r="AM501" s="146">
        <v>52</v>
      </c>
      <c r="AN501" s="146">
        <v>4349460</v>
      </c>
      <c r="AO501" s="147">
        <f t="shared" si="508"/>
        <v>1.7161716171617162E-2</v>
      </c>
      <c r="AP501" s="147">
        <f t="shared" si="471"/>
        <v>0.41935483870967744</v>
      </c>
      <c r="AQ501" s="141">
        <f t="shared" si="472"/>
        <v>83643.461538461532</v>
      </c>
      <c r="AR501" s="604"/>
      <c r="AS501" s="255" t="s">
        <v>135</v>
      </c>
      <c r="AT501" s="137">
        <v>88</v>
      </c>
      <c r="AU501" s="146">
        <v>31</v>
      </c>
      <c r="AV501" s="146">
        <v>4144990</v>
      </c>
      <c r="AW501" s="147">
        <f t="shared" si="509"/>
        <v>2.1572720946416143E-2</v>
      </c>
      <c r="AX501" s="147">
        <f t="shared" si="473"/>
        <v>0.35227272727272729</v>
      </c>
      <c r="AY501" s="146">
        <f t="shared" si="474"/>
        <v>133709.35483870967</v>
      </c>
      <c r="AZ501" s="604"/>
      <c r="BA501" s="255" t="s">
        <v>135</v>
      </c>
      <c r="BB501" s="137">
        <v>29</v>
      </c>
      <c r="BC501" s="146">
        <v>9</v>
      </c>
      <c r="BD501" s="146">
        <v>861330</v>
      </c>
      <c r="BE501" s="147">
        <f t="shared" si="510"/>
        <v>1.8480492813141684E-2</v>
      </c>
      <c r="BF501" s="147">
        <f t="shared" si="475"/>
        <v>0.31034482758620691</v>
      </c>
      <c r="BG501" s="173">
        <f t="shared" si="476"/>
        <v>95703.333333333328</v>
      </c>
      <c r="BH501" s="604"/>
      <c r="BI501" s="255" t="s">
        <v>135</v>
      </c>
      <c r="BJ501" s="137">
        <f t="shared" si="477"/>
        <v>820</v>
      </c>
      <c r="BK501" s="146">
        <f t="shared" si="461"/>
        <v>353</v>
      </c>
      <c r="BL501" s="146">
        <f t="shared" si="462"/>
        <v>28168140</v>
      </c>
      <c r="BM501" s="147">
        <f t="shared" si="511"/>
        <v>2.3659517426273459E-2</v>
      </c>
      <c r="BN501" s="147">
        <f t="shared" si="478"/>
        <v>0.43048780487804877</v>
      </c>
      <c r="BO501" s="146">
        <f t="shared" si="479"/>
        <v>79796.430594900856</v>
      </c>
      <c r="BP501" s="204"/>
    </row>
    <row r="502" spans="2:68" s="82" customFormat="1">
      <c r="B502" s="614">
        <v>46</v>
      </c>
      <c r="C502" s="646" t="s">
        <v>26</v>
      </c>
      <c r="D502" s="612">
        <f>BS53</f>
        <v>39</v>
      </c>
      <c r="E502" s="252" t="s">
        <v>115</v>
      </c>
      <c r="F502" s="136">
        <v>14</v>
      </c>
      <c r="G502" s="144">
        <v>8</v>
      </c>
      <c r="H502" s="144">
        <v>878650</v>
      </c>
      <c r="I502" s="145">
        <f>IFERROR(G502/$D$502,"-")</f>
        <v>0.20512820512820512</v>
      </c>
      <c r="J502" s="145">
        <f t="shared" si="463"/>
        <v>0.5714285714285714</v>
      </c>
      <c r="K502" s="172">
        <f t="shared" si="464"/>
        <v>109831.25</v>
      </c>
      <c r="L502" s="612">
        <f>BT53</f>
        <v>193</v>
      </c>
      <c r="M502" s="252" t="s">
        <v>115</v>
      </c>
      <c r="N502" s="136">
        <v>86</v>
      </c>
      <c r="O502" s="144">
        <v>50</v>
      </c>
      <c r="P502" s="144">
        <v>5847030</v>
      </c>
      <c r="Q502" s="145">
        <f>IFERROR(O502/$L$502,"-")</f>
        <v>0.25906735751295334</v>
      </c>
      <c r="R502" s="145">
        <f t="shared" si="465"/>
        <v>0.58139534883720934</v>
      </c>
      <c r="S502" s="140">
        <f t="shared" si="466"/>
        <v>116940.6</v>
      </c>
      <c r="T502" s="612">
        <f>BU53</f>
        <v>6641</v>
      </c>
      <c r="U502" s="252" t="s">
        <v>115</v>
      </c>
      <c r="V502" s="136">
        <v>2928</v>
      </c>
      <c r="W502" s="144">
        <v>1774</v>
      </c>
      <c r="X502" s="144">
        <v>119917740</v>
      </c>
      <c r="Y502" s="145">
        <f>IFERROR(W502/$T$502,"-")</f>
        <v>0.26712844451136875</v>
      </c>
      <c r="Z502" s="145">
        <f t="shared" si="467"/>
        <v>0.60587431693989069</v>
      </c>
      <c r="AA502" s="144">
        <f t="shared" si="468"/>
        <v>67597.373167981961</v>
      </c>
      <c r="AB502" s="612">
        <f>BV53</f>
        <v>5756</v>
      </c>
      <c r="AC502" s="252" t="s">
        <v>115</v>
      </c>
      <c r="AD502" s="136">
        <v>2822</v>
      </c>
      <c r="AE502" s="144">
        <v>1731</v>
      </c>
      <c r="AF502" s="144">
        <v>132028240</v>
      </c>
      <c r="AG502" s="145">
        <f>IFERROR(AE502/$AB$502,"-")</f>
        <v>0.30072967338429463</v>
      </c>
      <c r="AH502" s="145">
        <f t="shared" si="469"/>
        <v>0.61339475549255851</v>
      </c>
      <c r="AI502" s="140">
        <f t="shared" si="470"/>
        <v>76272.813402657426</v>
      </c>
      <c r="AJ502" s="612">
        <f>BW53</f>
        <v>3822</v>
      </c>
      <c r="AK502" s="252" t="s">
        <v>115</v>
      </c>
      <c r="AL502" s="136">
        <v>1771</v>
      </c>
      <c r="AM502" s="144">
        <v>1012</v>
      </c>
      <c r="AN502" s="144">
        <v>83384580</v>
      </c>
      <c r="AO502" s="145">
        <f>IFERROR(AM502/$AJ$502,"-")</f>
        <v>0.26478283621140764</v>
      </c>
      <c r="AP502" s="145">
        <f t="shared" si="471"/>
        <v>0.5714285714285714</v>
      </c>
      <c r="AQ502" s="140">
        <f t="shared" si="472"/>
        <v>82395.830039525696</v>
      </c>
      <c r="AR502" s="612">
        <f>BX53</f>
        <v>1856</v>
      </c>
      <c r="AS502" s="252" t="s">
        <v>115</v>
      </c>
      <c r="AT502" s="136">
        <v>741</v>
      </c>
      <c r="AU502" s="144">
        <v>411</v>
      </c>
      <c r="AV502" s="144">
        <v>37233710</v>
      </c>
      <c r="AW502" s="145">
        <f>IFERROR(AU502/$AR$502,"-")</f>
        <v>0.22144396551724138</v>
      </c>
      <c r="AX502" s="145">
        <f t="shared" si="473"/>
        <v>0.55465587044534415</v>
      </c>
      <c r="AY502" s="144">
        <f t="shared" si="474"/>
        <v>90592.968369829687</v>
      </c>
      <c r="AZ502" s="612">
        <f>BY53</f>
        <v>759</v>
      </c>
      <c r="BA502" s="252" t="s">
        <v>115</v>
      </c>
      <c r="BB502" s="136">
        <v>268</v>
      </c>
      <c r="BC502" s="144">
        <v>124</v>
      </c>
      <c r="BD502" s="144">
        <v>16798450</v>
      </c>
      <c r="BE502" s="145">
        <f>IFERROR(BC502/$AZ$502,"-")</f>
        <v>0.16337285902503293</v>
      </c>
      <c r="BF502" s="145">
        <f t="shared" si="475"/>
        <v>0.46268656716417911</v>
      </c>
      <c r="BG502" s="172">
        <f t="shared" si="476"/>
        <v>135471.37096774194</v>
      </c>
      <c r="BH502" s="612">
        <f>BZ53</f>
        <v>19066</v>
      </c>
      <c r="BI502" s="252" t="s">
        <v>115</v>
      </c>
      <c r="BJ502" s="136">
        <f t="shared" si="477"/>
        <v>8630</v>
      </c>
      <c r="BK502" s="144">
        <f t="shared" si="461"/>
        <v>5110</v>
      </c>
      <c r="BL502" s="144">
        <f t="shared" si="462"/>
        <v>396088400</v>
      </c>
      <c r="BM502" s="145">
        <f>IFERROR(BK502/$BH$502,"-")</f>
        <v>0.26801636420853875</v>
      </c>
      <c r="BN502" s="145">
        <f t="shared" si="478"/>
        <v>0.59212050984936271</v>
      </c>
      <c r="BO502" s="144">
        <f t="shared" si="479"/>
        <v>77512.407045009779</v>
      </c>
      <c r="BP502" s="204"/>
    </row>
    <row r="503" spans="2:68" s="82" customFormat="1">
      <c r="B503" s="614"/>
      <c r="C503" s="647"/>
      <c r="D503" s="604"/>
      <c r="E503" s="253" t="s">
        <v>154</v>
      </c>
      <c r="F503" s="137">
        <v>15</v>
      </c>
      <c r="G503" s="146">
        <v>10</v>
      </c>
      <c r="H503" s="146">
        <v>667100</v>
      </c>
      <c r="I503" s="147">
        <f t="shared" ref="I503:I512" si="512">IFERROR(G503/$D$502,"-")</f>
        <v>0.25641025641025639</v>
      </c>
      <c r="J503" s="147">
        <f t="shared" si="463"/>
        <v>0.66666666666666663</v>
      </c>
      <c r="K503" s="173">
        <f t="shared" si="464"/>
        <v>66710</v>
      </c>
      <c r="L503" s="604"/>
      <c r="M503" s="253" t="s">
        <v>154</v>
      </c>
      <c r="N503" s="137">
        <v>71</v>
      </c>
      <c r="O503" s="146">
        <v>42</v>
      </c>
      <c r="P503" s="146">
        <v>4625460</v>
      </c>
      <c r="Q503" s="147">
        <f t="shared" ref="Q503:Q512" si="513">IFERROR(O503/$L$502,"-")</f>
        <v>0.21761658031088082</v>
      </c>
      <c r="R503" s="147">
        <f t="shared" si="465"/>
        <v>0.59154929577464788</v>
      </c>
      <c r="S503" s="141">
        <f t="shared" si="466"/>
        <v>110130</v>
      </c>
      <c r="T503" s="604"/>
      <c r="U503" s="253" t="s">
        <v>154</v>
      </c>
      <c r="V503" s="137">
        <v>2962</v>
      </c>
      <c r="W503" s="146">
        <v>1808</v>
      </c>
      <c r="X503" s="146">
        <v>116713260</v>
      </c>
      <c r="Y503" s="147">
        <f t="shared" ref="Y503:Y512" si="514">IFERROR(W503/$T$502,"-")</f>
        <v>0.2722481553982834</v>
      </c>
      <c r="Z503" s="147">
        <f t="shared" si="467"/>
        <v>0.61039837947332887</v>
      </c>
      <c r="AA503" s="146">
        <f t="shared" si="468"/>
        <v>64553.794247787613</v>
      </c>
      <c r="AB503" s="604"/>
      <c r="AC503" s="253" t="s">
        <v>154</v>
      </c>
      <c r="AD503" s="137">
        <v>2594</v>
      </c>
      <c r="AE503" s="146">
        <v>1633</v>
      </c>
      <c r="AF503" s="146">
        <v>118246730</v>
      </c>
      <c r="AG503" s="147">
        <f t="shared" ref="AG503:AG512" si="515">IFERROR(AE503/$AB$502,"-")</f>
        <v>0.28370396108408619</v>
      </c>
      <c r="AH503" s="147">
        <f t="shared" si="469"/>
        <v>0.62952968388589048</v>
      </c>
      <c r="AI503" s="141">
        <f t="shared" si="470"/>
        <v>72410.734843845683</v>
      </c>
      <c r="AJ503" s="604"/>
      <c r="AK503" s="253" t="s">
        <v>154</v>
      </c>
      <c r="AL503" s="137">
        <v>1608</v>
      </c>
      <c r="AM503" s="146">
        <v>924</v>
      </c>
      <c r="AN503" s="146">
        <v>66890420</v>
      </c>
      <c r="AO503" s="147">
        <f t="shared" ref="AO503:AO512" si="516">IFERROR(AM503/$AJ$502,"-")</f>
        <v>0.24175824175824176</v>
      </c>
      <c r="AP503" s="147">
        <f t="shared" si="471"/>
        <v>0.57462686567164178</v>
      </c>
      <c r="AQ503" s="141">
        <f t="shared" si="472"/>
        <v>72392.229437229442</v>
      </c>
      <c r="AR503" s="604"/>
      <c r="AS503" s="253" t="s">
        <v>154</v>
      </c>
      <c r="AT503" s="137">
        <v>577</v>
      </c>
      <c r="AU503" s="146">
        <v>316</v>
      </c>
      <c r="AV503" s="146">
        <v>26825460</v>
      </c>
      <c r="AW503" s="147">
        <f t="shared" ref="AW503:AW512" si="517">IFERROR(AU503/$AR$502,"-")</f>
        <v>0.17025862068965517</v>
      </c>
      <c r="AX503" s="147">
        <f t="shared" si="473"/>
        <v>0.54766031195840559</v>
      </c>
      <c r="AY503" s="146">
        <f t="shared" si="474"/>
        <v>84890.696202531646</v>
      </c>
      <c r="AZ503" s="604"/>
      <c r="BA503" s="253" t="s">
        <v>154</v>
      </c>
      <c r="BB503" s="137">
        <v>160</v>
      </c>
      <c r="BC503" s="146">
        <v>75</v>
      </c>
      <c r="BD503" s="146">
        <v>6922450</v>
      </c>
      <c r="BE503" s="147">
        <f t="shared" ref="BE503:BE512" si="518">IFERROR(BC503/$AZ$502,"-")</f>
        <v>9.8814229249011856E-2</v>
      </c>
      <c r="BF503" s="147">
        <f t="shared" si="475"/>
        <v>0.46875</v>
      </c>
      <c r="BG503" s="173">
        <f t="shared" si="476"/>
        <v>92299.333333333328</v>
      </c>
      <c r="BH503" s="604"/>
      <c r="BI503" s="253" t="s">
        <v>154</v>
      </c>
      <c r="BJ503" s="137">
        <f t="shared" si="477"/>
        <v>7987</v>
      </c>
      <c r="BK503" s="146">
        <f t="shared" si="461"/>
        <v>4808</v>
      </c>
      <c r="BL503" s="146">
        <f t="shared" si="462"/>
        <v>340890880</v>
      </c>
      <c r="BM503" s="147">
        <f t="shared" ref="BM503:BM512" si="519">IFERROR(BK503/$BH$502,"-")</f>
        <v>0.25217664953320046</v>
      </c>
      <c r="BN503" s="147">
        <f t="shared" si="478"/>
        <v>0.60197821459872292</v>
      </c>
      <c r="BO503" s="146">
        <f t="shared" si="479"/>
        <v>70900.765391014982</v>
      </c>
      <c r="BP503" s="204"/>
    </row>
    <row r="504" spans="2:68" s="82" customFormat="1">
      <c r="B504" s="614"/>
      <c r="C504" s="647"/>
      <c r="D504" s="604"/>
      <c r="E504" s="254" t="s">
        <v>114</v>
      </c>
      <c r="F504" s="137">
        <v>19</v>
      </c>
      <c r="G504" s="146">
        <v>11</v>
      </c>
      <c r="H504" s="146">
        <v>794040</v>
      </c>
      <c r="I504" s="147">
        <f t="shared" si="512"/>
        <v>0.28205128205128205</v>
      </c>
      <c r="J504" s="147">
        <f t="shared" si="463"/>
        <v>0.57894736842105265</v>
      </c>
      <c r="K504" s="173">
        <f t="shared" si="464"/>
        <v>72185.454545454544</v>
      </c>
      <c r="L504" s="604"/>
      <c r="M504" s="254" t="s">
        <v>114</v>
      </c>
      <c r="N504" s="137">
        <v>109</v>
      </c>
      <c r="O504" s="146">
        <v>65</v>
      </c>
      <c r="P504" s="146">
        <v>5639920</v>
      </c>
      <c r="Q504" s="147">
        <f t="shared" si="513"/>
        <v>0.33678756476683935</v>
      </c>
      <c r="R504" s="147">
        <f t="shared" si="465"/>
        <v>0.59633027522935778</v>
      </c>
      <c r="S504" s="141">
        <f t="shared" si="466"/>
        <v>86768</v>
      </c>
      <c r="T504" s="604"/>
      <c r="U504" s="254" t="s">
        <v>114</v>
      </c>
      <c r="V504" s="137">
        <v>4062</v>
      </c>
      <c r="W504" s="146">
        <v>2458</v>
      </c>
      <c r="X504" s="146">
        <v>166059350</v>
      </c>
      <c r="Y504" s="147">
        <f t="shared" si="514"/>
        <v>0.37012498117753351</v>
      </c>
      <c r="Z504" s="147">
        <f t="shared" si="467"/>
        <v>0.60512063023141305</v>
      </c>
      <c r="AA504" s="146">
        <f t="shared" si="468"/>
        <v>67558.726606997559</v>
      </c>
      <c r="AB504" s="604"/>
      <c r="AC504" s="254" t="s">
        <v>114</v>
      </c>
      <c r="AD504" s="137">
        <v>3752</v>
      </c>
      <c r="AE504" s="146">
        <v>2250</v>
      </c>
      <c r="AF504" s="146">
        <v>167210780</v>
      </c>
      <c r="AG504" s="147">
        <f t="shared" si="515"/>
        <v>0.39089645587213345</v>
      </c>
      <c r="AH504" s="147">
        <f t="shared" si="469"/>
        <v>0.59968017057569301</v>
      </c>
      <c r="AI504" s="141">
        <f t="shared" si="470"/>
        <v>74315.902222222227</v>
      </c>
      <c r="AJ504" s="604"/>
      <c r="AK504" s="254" t="s">
        <v>114</v>
      </c>
      <c r="AL504" s="137">
        <v>2636</v>
      </c>
      <c r="AM504" s="146">
        <v>1455</v>
      </c>
      <c r="AN504" s="146">
        <v>110817780</v>
      </c>
      <c r="AO504" s="147">
        <f t="shared" si="516"/>
        <v>0.38069073783359497</v>
      </c>
      <c r="AP504" s="147">
        <f t="shared" si="471"/>
        <v>0.55197268588770865</v>
      </c>
      <c r="AQ504" s="141">
        <f t="shared" si="472"/>
        <v>76163.422680412375</v>
      </c>
      <c r="AR504" s="604"/>
      <c r="AS504" s="254" t="s">
        <v>114</v>
      </c>
      <c r="AT504" s="137">
        <v>1250</v>
      </c>
      <c r="AU504" s="146">
        <v>642</v>
      </c>
      <c r="AV504" s="146">
        <v>54048860</v>
      </c>
      <c r="AW504" s="147">
        <f t="shared" si="517"/>
        <v>0.34590517241379309</v>
      </c>
      <c r="AX504" s="147">
        <f t="shared" si="473"/>
        <v>0.51359999999999995</v>
      </c>
      <c r="AY504" s="146">
        <f t="shared" si="474"/>
        <v>84188.255451713398</v>
      </c>
      <c r="AZ504" s="604"/>
      <c r="BA504" s="254" t="s">
        <v>114</v>
      </c>
      <c r="BB504" s="137">
        <v>479</v>
      </c>
      <c r="BC504" s="146">
        <v>225</v>
      </c>
      <c r="BD504" s="146">
        <v>24944030</v>
      </c>
      <c r="BE504" s="147">
        <f t="shared" si="518"/>
        <v>0.29644268774703558</v>
      </c>
      <c r="BF504" s="147">
        <f t="shared" si="475"/>
        <v>0.46972860125260962</v>
      </c>
      <c r="BG504" s="173">
        <f t="shared" si="476"/>
        <v>110862.35555555555</v>
      </c>
      <c r="BH504" s="604"/>
      <c r="BI504" s="254" t="s">
        <v>114</v>
      </c>
      <c r="BJ504" s="137">
        <f t="shared" si="477"/>
        <v>12307</v>
      </c>
      <c r="BK504" s="146">
        <f t="shared" si="461"/>
        <v>7106</v>
      </c>
      <c r="BL504" s="146">
        <f t="shared" si="462"/>
        <v>529514760</v>
      </c>
      <c r="BM504" s="147">
        <f t="shared" si="519"/>
        <v>0.37270533934752964</v>
      </c>
      <c r="BN504" s="147">
        <f t="shared" si="478"/>
        <v>0.57739497846753884</v>
      </c>
      <c r="BO504" s="146">
        <f t="shared" si="479"/>
        <v>74516.571911061081</v>
      </c>
      <c r="BP504" s="204"/>
    </row>
    <row r="505" spans="2:68" s="82" customFormat="1">
      <c r="B505" s="614"/>
      <c r="C505" s="647"/>
      <c r="D505" s="604"/>
      <c r="E505" s="254" t="s">
        <v>123</v>
      </c>
      <c r="F505" s="137">
        <v>9</v>
      </c>
      <c r="G505" s="146">
        <v>6</v>
      </c>
      <c r="H505" s="146">
        <v>573010</v>
      </c>
      <c r="I505" s="147">
        <f t="shared" si="512"/>
        <v>0.15384615384615385</v>
      </c>
      <c r="J505" s="147">
        <f t="shared" si="463"/>
        <v>0.66666666666666663</v>
      </c>
      <c r="K505" s="173">
        <f t="shared" si="464"/>
        <v>95501.666666666672</v>
      </c>
      <c r="L505" s="604"/>
      <c r="M505" s="254" t="s">
        <v>123</v>
      </c>
      <c r="N505" s="137">
        <v>44</v>
      </c>
      <c r="O505" s="146">
        <v>26</v>
      </c>
      <c r="P505" s="146">
        <v>2539670</v>
      </c>
      <c r="Q505" s="147">
        <f t="shared" si="513"/>
        <v>0.13471502590673576</v>
      </c>
      <c r="R505" s="147">
        <f t="shared" si="465"/>
        <v>0.59090909090909094</v>
      </c>
      <c r="S505" s="141">
        <f t="shared" si="466"/>
        <v>97679.61538461539</v>
      </c>
      <c r="T505" s="604"/>
      <c r="U505" s="254" t="s">
        <v>123</v>
      </c>
      <c r="V505" s="137">
        <v>1023</v>
      </c>
      <c r="W505" s="146">
        <v>631</v>
      </c>
      <c r="X505" s="146">
        <v>43126970</v>
      </c>
      <c r="Y505" s="147">
        <f t="shared" si="514"/>
        <v>9.5015810871856649E-2</v>
      </c>
      <c r="Z505" s="147">
        <f t="shared" si="467"/>
        <v>0.61681329423264908</v>
      </c>
      <c r="AA505" s="146">
        <f t="shared" si="468"/>
        <v>68347.020602218705</v>
      </c>
      <c r="AB505" s="604"/>
      <c r="AC505" s="254" t="s">
        <v>123</v>
      </c>
      <c r="AD505" s="137">
        <v>1113</v>
      </c>
      <c r="AE505" s="146">
        <v>700</v>
      </c>
      <c r="AF505" s="146">
        <v>52513100</v>
      </c>
      <c r="AG505" s="147">
        <f t="shared" si="515"/>
        <v>0.12161223071577484</v>
      </c>
      <c r="AH505" s="147">
        <f t="shared" si="469"/>
        <v>0.62893081761006286</v>
      </c>
      <c r="AI505" s="141">
        <f t="shared" si="470"/>
        <v>75018.71428571429</v>
      </c>
      <c r="AJ505" s="604"/>
      <c r="AK505" s="254" t="s">
        <v>123</v>
      </c>
      <c r="AL505" s="137">
        <v>836</v>
      </c>
      <c r="AM505" s="146">
        <v>503</v>
      </c>
      <c r="AN505" s="146">
        <v>38797850</v>
      </c>
      <c r="AO505" s="147">
        <f t="shared" si="516"/>
        <v>0.13160648874934588</v>
      </c>
      <c r="AP505" s="147">
        <f t="shared" si="471"/>
        <v>0.60167464114832536</v>
      </c>
      <c r="AQ505" s="141">
        <f t="shared" si="472"/>
        <v>77132.902584493044</v>
      </c>
      <c r="AR505" s="604"/>
      <c r="AS505" s="254" t="s">
        <v>123</v>
      </c>
      <c r="AT505" s="137">
        <v>408</v>
      </c>
      <c r="AU505" s="146">
        <v>220</v>
      </c>
      <c r="AV505" s="146">
        <v>21329130</v>
      </c>
      <c r="AW505" s="147">
        <f t="shared" si="517"/>
        <v>0.11853448275862069</v>
      </c>
      <c r="AX505" s="147">
        <f t="shared" si="473"/>
        <v>0.53921568627450978</v>
      </c>
      <c r="AY505" s="146">
        <f t="shared" si="474"/>
        <v>96950.590909090912</v>
      </c>
      <c r="AZ505" s="604"/>
      <c r="BA505" s="254" t="s">
        <v>123</v>
      </c>
      <c r="BB505" s="137">
        <v>196</v>
      </c>
      <c r="BC505" s="146">
        <v>103</v>
      </c>
      <c r="BD505" s="146">
        <v>12027960</v>
      </c>
      <c r="BE505" s="147">
        <f t="shared" si="518"/>
        <v>0.13570487483530963</v>
      </c>
      <c r="BF505" s="147">
        <f t="shared" si="475"/>
        <v>0.52551020408163263</v>
      </c>
      <c r="BG505" s="173">
        <f t="shared" si="476"/>
        <v>116776.31067961165</v>
      </c>
      <c r="BH505" s="604"/>
      <c r="BI505" s="254" t="s">
        <v>123</v>
      </c>
      <c r="BJ505" s="137">
        <f t="shared" si="477"/>
        <v>3629</v>
      </c>
      <c r="BK505" s="146">
        <f t="shared" si="461"/>
        <v>2189</v>
      </c>
      <c r="BL505" s="146">
        <f t="shared" si="462"/>
        <v>170907690</v>
      </c>
      <c r="BM505" s="147">
        <f t="shared" si="519"/>
        <v>0.11481170670303158</v>
      </c>
      <c r="BN505" s="147">
        <f t="shared" si="478"/>
        <v>0.60319647285753653</v>
      </c>
      <c r="BO505" s="146">
        <f t="shared" si="479"/>
        <v>78075.692096847881</v>
      </c>
      <c r="BP505" s="204"/>
    </row>
    <row r="506" spans="2:68" s="82" customFormat="1">
      <c r="B506" s="614"/>
      <c r="C506" s="647"/>
      <c r="D506" s="604"/>
      <c r="E506" s="254" t="s">
        <v>137</v>
      </c>
      <c r="F506" s="137">
        <v>12</v>
      </c>
      <c r="G506" s="146">
        <v>8</v>
      </c>
      <c r="H506" s="146">
        <v>532850</v>
      </c>
      <c r="I506" s="147">
        <f t="shared" si="512"/>
        <v>0.20512820512820512</v>
      </c>
      <c r="J506" s="147">
        <f t="shared" si="463"/>
        <v>0.66666666666666663</v>
      </c>
      <c r="K506" s="173">
        <f t="shared" si="464"/>
        <v>66606.25</v>
      </c>
      <c r="L506" s="604"/>
      <c r="M506" s="254" t="s">
        <v>137</v>
      </c>
      <c r="N506" s="137">
        <v>51</v>
      </c>
      <c r="O506" s="146">
        <v>26</v>
      </c>
      <c r="P506" s="146">
        <v>2374910</v>
      </c>
      <c r="Q506" s="147">
        <f t="shared" si="513"/>
        <v>0.13471502590673576</v>
      </c>
      <c r="R506" s="147">
        <f t="shared" si="465"/>
        <v>0.50980392156862742</v>
      </c>
      <c r="S506" s="141">
        <f t="shared" si="466"/>
        <v>91342.692307692312</v>
      </c>
      <c r="T506" s="604"/>
      <c r="U506" s="254" t="s">
        <v>137</v>
      </c>
      <c r="V506" s="137">
        <v>1390</v>
      </c>
      <c r="W506" s="146">
        <v>868</v>
      </c>
      <c r="X506" s="146">
        <v>62022400</v>
      </c>
      <c r="Y506" s="147">
        <f t="shared" si="514"/>
        <v>0.13070320734829091</v>
      </c>
      <c r="Z506" s="147">
        <f t="shared" si="467"/>
        <v>0.62446043165467624</v>
      </c>
      <c r="AA506" s="146">
        <f t="shared" si="468"/>
        <v>71454.377880184329</v>
      </c>
      <c r="AB506" s="604"/>
      <c r="AC506" s="254" t="s">
        <v>137</v>
      </c>
      <c r="AD506" s="137">
        <v>1474</v>
      </c>
      <c r="AE506" s="146">
        <v>906</v>
      </c>
      <c r="AF506" s="146">
        <v>69226320</v>
      </c>
      <c r="AG506" s="147">
        <f t="shared" si="515"/>
        <v>0.15740097289784571</v>
      </c>
      <c r="AH506" s="147">
        <f t="shared" si="469"/>
        <v>0.61465400271370418</v>
      </c>
      <c r="AI506" s="141">
        <f t="shared" si="470"/>
        <v>76408.741721854298</v>
      </c>
      <c r="AJ506" s="604"/>
      <c r="AK506" s="254" t="s">
        <v>137</v>
      </c>
      <c r="AL506" s="137">
        <v>1123</v>
      </c>
      <c r="AM506" s="146">
        <v>657</v>
      </c>
      <c r="AN506" s="146">
        <v>52385530</v>
      </c>
      <c r="AO506" s="147">
        <f t="shared" si="516"/>
        <v>0.17189952904238617</v>
      </c>
      <c r="AP506" s="147">
        <f t="shared" si="471"/>
        <v>0.58504007123775603</v>
      </c>
      <c r="AQ506" s="141">
        <f t="shared" si="472"/>
        <v>79734.444444444438</v>
      </c>
      <c r="AR506" s="604"/>
      <c r="AS506" s="254" t="s">
        <v>137</v>
      </c>
      <c r="AT506" s="137">
        <v>534</v>
      </c>
      <c r="AU506" s="146">
        <v>290</v>
      </c>
      <c r="AV506" s="146">
        <v>25147910</v>
      </c>
      <c r="AW506" s="147">
        <f t="shared" si="517"/>
        <v>0.15625</v>
      </c>
      <c r="AX506" s="147">
        <f t="shared" si="473"/>
        <v>0.54307116104868913</v>
      </c>
      <c r="AY506" s="146">
        <f t="shared" si="474"/>
        <v>86716.931034482754</v>
      </c>
      <c r="AZ506" s="604"/>
      <c r="BA506" s="254" t="s">
        <v>137</v>
      </c>
      <c r="BB506" s="137">
        <v>180</v>
      </c>
      <c r="BC506" s="146">
        <v>89</v>
      </c>
      <c r="BD506" s="146">
        <v>8660080</v>
      </c>
      <c r="BE506" s="147">
        <f t="shared" si="518"/>
        <v>0.11725955204216074</v>
      </c>
      <c r="BF506" s="147">
        <f t="shared" si="475"/>
        <v>0.49444444444444446</v>
      </c>
      <c r="BG506" s="173">
        <f t="shared" si="476"/>
        <v>97304.269662921346</v>
      </c>
      <c r="BH506" s="604"/>
      <c r="BI506" s="254" t="s">
        <v>137</v>
      </c>
      <c r="BJ506" s="137">
        <f t="shared" si="477"/>
        <v>4764</v>
      </c>
      <c r="BK506" s="146">
        <f t="shared" si="461"/>
        <v>2844</v>
      </c>
      <c r="BL506" s="146">
        <f t="shared" si="462"/>
        <v>220350000</v>
      </c>
      <c r="BM506" s="147">
        <f t="shared" si="519"/>
        <v>0.14916605475715933</v>
      </c>
      <c r="BN506" s="147">
        <f t="shared" si="478"/>
        <v>0.59697732997481112</v>
      </c>
      <c r="BO506" s="146">
        <f t="shared" si="479"/>
        <v>77478.902953586497</v>
      </c>
      <c r="BP506" s="204"/>
    </row>
    <row r="507" spans="2:68" s="82" customFormat="1">
      <c r="B507" s="614"/>
      <c r="C507" s="647"/>
      <c r="D507" s="604"/>
      <c r="E507" s="254" t="s">
        <v>138</v>
      </c>
      <c r="F507" s="137">
        <v>4</v>
      </c>
      <c r="G507" s="146">
        <v>2</v>
      </c>
      <c r="H507" s="146">
        <v>245830</v>
      </c>
      <c r="I507" s="147">
        <f t="shared" si="512"/>
        <v>5.128205128205128E-2</v>
      </c>
      <c r="J507" s="147">
        <f t="shared" si="463"/>
        <v>0.5</v>
      </c>
      <c r="K507" s="173">
        <f t="shared" si="464"/>
        <v>122915</v>
      </c>
      <c r="L507" s="604"/>
      <c r="M507" s="254" t="s">
        <v>138</v>
      </c>
      <c r="N507" s="137">
        <v>26</v>
      </c>
      <c r="O507" s="146">
        <v>13</v>
      </c>
      <c r="P507" s="146">
        <v>1121340</v>
      </c>
      <c r="Q507" s="147">
        <f t="shared" si="513"/>
        <v>6.7357512953367879E-2</v>
      </c>
      <c r="R507" s="147">
        <f t="shared" si="465"/>
        <v>0.5</v>
      </c>
      <c r="S507" s="141">
        <f t="shared" si="466"/>
        <v>86256.923076923078</v>
      </c>
      <c r="T507" s="604"/>
      <c r="U507" s="254" t="s">
        <v>138</v>
      </c>
      <c r="V507" s="137">
        <v>559</v>
      </c>
      <c r="W507" s="146">
        <v>356</v>
      </c>
      <c r="X507" s="146">
        <v>24211280</v>
      </c>
      <c r="Y507" s="147">
        <f t="shared" si="514"/>
        <v>5.3606384580635449E-2</v>
      </c>
      <c r="Z507" s="147">
        <f t="shared" si="467"/>
        <v>0.63685152057245076</v>
      </c>
      <c r="AA507" s="146">
        <f t="shared" si="468"/>
        <v>68009.213483146072</v>
      </c>
      <c r="AB507" s="604"/>
      <c r="AC507" s="254" t="s">
        <v>138</v>
      </c>
      <c r="AD507" s="137">
        <v>554</v>
      </c>
      <c r="AE507" s="146">
        <v>355</v>
      </c>
      <c r="AF507" s="146">
        <v>25684440</v>
      </c>
      <c r="AG507" s="147">
        <f t="shared" si="515"/>
        <v>6.1674774148714383E-2</v>
      </c>
      <c r="AH507" s="147">
        <f t="shared" si="469"/>
        <v>0.6407942238267148</v>
      </c>
      <c r="AI507" s="141">
        <f t="shared" si="470"/>
        <v>72350.535211267605</v>
      </c>
      <c r="AJ507" s="604"/>
      <c r="AK507" s="254" t="s">
        <v>138</v>
      </c>
      <c r="AL507" s="137">
        <v>362</v>
      </c>
      <c r="AM507" s="146">
        <v>223</v>
      </c>
      <c r="AN507" s="146">
        <v>17050120</v>
      </c>
      <c r="AO507" s="147">
        <f t="shared" si="516"/>
        <v>5.8346415489272635E-2</v>
      </c>
      <c r="AP507" s="147">
        <f t="shared" si="471"/>
        <v>0.61602209944751385</v>
      </c>
      <c r="AQ507" s="141">
        <f t="shared" si="472"/>
        <v>76457.937219730942</v>
      </c>
      <c r="AR507" s="604"/>
      <c r="AS507" s="254" t="s">
        <v>138</v>
      </c>
      <c r="AT507" s="137">
        <v>130</v>
      </c>
      <c r="AU507" s="146">
        <v>67</v>
      </c>
      <c r="AV507" s="146">
        <v>5370810</v>
      </c>
      <c r="AW507" s="147">
        <f t="shared" si="517"/>
        <v>3.6099137931034482E-2</v>
      </c>
      <c r="AX507" s="147">
        <f t="shared" si="473"/>
        <v>0.51538461538461533</v>
      </c>
      <c r="AY507" s="146">
        <f t="shared" si="474"/>
        <v>80161.343283582086</v>
      </c>
      <c r="AZ507" s="604"/>
      <c r="BA507" s="254" t="s">
        <v>138</v>
      </c>
      <c r="BB507" s="137">
        <v>39</v>
      </c>
      <c r="BC507" s="146">
        <v>15</v>
      </c>
      <c r="BD507" s="146">
        <v>1416960</v>
      </c>
      <c r="BE507" s="147">
        <f t="shared" si="518"/>
        <v>1.9762845849802372E-2</v>
      </c>
      <c r="BF507" s="147">
        <f t="shared" si="475"/>
        <v>0.38461538461538464</v>
      </c>
      <c r="BG507" s="173">
        <f t="shared" si="476"/>
        <v>94464</v>
      </c>
      <c r="BH507" s="604"/>
      <c r="BI507" s="254" t="s">
        <v>138</v>
      </c>
      <c r="BJ507" s="137">
        <f t="shared" si="477"/>
        <v>1674</v>
      </c>
      <c r="BK507" s="146">
        <f t="shared" si="461"/>
        <v>1031</v>
      </c>
      <c r="BL507" s="146">
        <f t="shared" si="462"/>
        <v>75100780</v>
      </c>
      <c r="BM507" s="147">
        <f t="shared" si="519"/>
        <v>5.4075317318787369E-2</v>
      </c>
      <c r="BN507" s="147">
        <f t="shared" si="478"/>
        <v>0.61589008363201914</v>
      </c>
      <c r="BO507" s="146">
        <f t="shared" si="479"/>
        <v>72842.657613967021</v>
      </c>
      <c r="BP507" s="204"/>
    </row>
    <row r="508" spans="2:68" s="82" customFormat="1">
      <c r="B508" s="614"/>
      <c r="C508" s="647"/>
      <c r="D508" s="604"/>
      <c r="E508" s="254" t="s">
        <v>139</v>
      </c>
      <c r="F508" s="137">
        <v>5</v>
      </c>
      <c r="G508" s="146">
        <v>4</v>
      </c>
      <c r="H508" s="146">
        <v>390220</v>
      </c>
      <c r="I508" s="147">
        <f t="shared" si="512"/>
        <v>0.10256410256410256</v>
      </c>
      <c r="J508" s="147">
        <f t="shared" si="463"/>
        <v>0.8</v>
      </c>
      <c r="K508" s="173">
        <f t="shared" si="464"/>
        <v>97555</v>
      </c>
      <c r="L508" s="604"/>
      <c r="M508" s="254" t="s">
        <v>139</v>
      </c>
      <c r="N508" s="137">
        <v>25</v>
      </c>
      <c r="O508" s="146">
        <v>15</v>
      </c>
      <c r="P508" s="146">
        <v>1316030</v>
      </c>
      <c r="Q508" s="147">
        <f t="shared" si="513"/>
        <v>7.7720207253886009E-2</v>
      </c>
      <c r="R508" s="147">
        <f t="shared" si="465"/>
        <v>0.6</v>
      </c>
      <c r="S508" s="141">
        <f t="shared" si="466"/>
        <v>87735.333333333328</v>
      </c>
      <c r="T508" s="604"/>
      <c r="U508" s="254" t="s">
        <v>139</v>
      </c>
      <c r="V508" s="137">
        <v>314</v>
      </c>
      <c r="W508" s="146">
        <v>177</v>
      </c>
      <c r="X508" s="146">
        <v>12805330</v>
      </c>
      <c r="Y508" s="147">
        <f t="shared" si="514"/>
        <v>2.6652612558349647E-2</v>
      </c>
      <c r="Z508" s="147">
        <f t="shared" si="467"/>
        <v>0.56369426751592355</v>
      </c>
      <c r="AA508" s="146">
        <f t="shared" si="468"/>
        <v>72346.497175141238</v>
      </c>
      <c r="AB508" s="604"/>
      <c r="AC508" s="254" t="s">
        <v>139</v>
      </c>
      <c r="AD508" s="137">
        <v>391</v>
      </c>
      <c r="AE508" s="146">
        <v>218</v>
      </c>
      <c r="AF508" s="146">
        <v>18335450</v>
      </c>
      <c r="AG508" s="147">
        <f t="shared" si="515"/>
        <v>3.7873523280055596E-2</v>
      </c>
      <c r="AH508" s="147">
        <f t="shared" si="469"/>
        <v>0.55754475703324813</v>
      </c>
      <c r="AI508" s="141">
        <f t="shared" si="470"/>
        <v>84107.568807339456</v>
      </c>
      <c r="AJ508" s="604"/>
      <c r="AK508" s="254" t="s">
        <v>139</v>
      </c>
      <c r="AL508" s="137">
        <v>335</v>
      </c>
      <c r="AM508" s="146">
        <v>189</v>
      </c>
      <c r="AN508" s="146">
        <v>13657580</v>
      </c>
      <c r="AO508" s="147">
        <f t="shared" si="516"/>
        <v>4.9450549450549448E-2</v>
      </c>
      <c r="AP508" s="147">
        <f t="shared" si="471"/>
        <v>0.56417910447761199</v>
      </c>
      <c r="AQ508" s="141">
        <f t="shared" si="472"/>
        <v>72262.328042328038</v>
      </c>
      <c r="AR508" s="604"/>
      <c r="AS508" s="254" t="s">
        <v>139</v>
      </c>
      <c r="AT508" s="137">
        <v>214</v>
      </c>
      <c r="AU508" s="146">
        <v>107</v>
      </c>
      <c r="AV508" s="146">
        <v>9589730</v>
      </c>
      <c r="AW508" s="147">
        <f t="shared" si="517"/>
        <v>5.7650862068965518E-2</v>
      </c>
      <c r="AX508" s="147">
        <f t="shared" si="473"/>
        <v>0.5</v>
      </c>
      <c r="AY508" s="146">
        <f t="shared" si="474"/>
        <v>89623.644859813081</v>
      </c>
      <c r="AZ508" s="604"/>
      <c r="BA508" s="254" t="s">
        <v>139</v>
      </c>
      <c r="BB508" s="137">
        <v>117</v>
      </c>
      <c r="BC508" s="146">
        <v>52</v>
      </c>
      <c r="BD508" s="146">
        <v>4765910</v>
      </c>
      <c r="BE508" s="147">
        <f t="shared" si="518"/>
        <v>6.8511198945981552E-2</v>
      </c>
      <c r="BF508" s="147">
        <f t="shared" si="475"/>
        <v>0.44444444444444442</v>
      </c>
      <c r="BG508" s="173">
        <f t="shared" si="476"/>
        <v>91652.11538461539</v>
      </c>
      <c r="BH508" s="604"/>
      <c r="BI508" s="254" t="s">
        <v>139</v>
      </c>
      <c r="BJ508" s="137">
        <f t="shared" si="477"/>
        <v>1401</v>
      </c>
      <c r="BK508" s="146">
        <f t="shared" si="461"/>
        <v>762</v>
      </c>
      <c r="BL508" s="146">
        <f t="shared" si="462"/>
        <v>60860250</v>
      </c>
      <c r="BM508" s="147">
        <f t="shared" si="519"/>
        <v>3.9966432392741003E-2</v>
      </c>
      <c r="BN508" s="147">
        <f t="shared" si="478"/>
        <v>0.54389721627408993</v>
      </c>
      <c r="BO508" s="146">
        <f t="shared" si="479"/>
        <v>79869.094488188974</v>
      </c>
      <c r="BP508" s="204"/>
    </row>
    <row r="509" spans="2:68" s="82" customFormat="1">
      <c r="B509" s="614"/>
      <c r="C509" s="647"/>
      <c r="D509" s="604"/>
      <c r="E509" s="254" t="s">
        <v>140</v>
      </c>
      <c r="F509" s="137">
        <v>9</v>
      </c>
      <c r="G509" s="146">
        <v>6</v>
      </c>
      <c r="H509" s="146">
        <v>396260</v>
      </c>
      <c r="I509" s="147">
        <f t="shared" si="512"/>
        <v>0.15384615384615385</v>
      </c>
      <c r="J509" s="147">
        <f t="shared" si="463"/>
        <v>0.66666666666666663</v>
      </c>
      <c r="K509" s="173">
        <f t="shared" si="464"/>
        <v>66043.333333333328</v>
      </c>
      <c r="L509" s="604"/>
      <c r="M509" s="254" t="s">
        <v>140</v>
      </c>
      <c r="N509" s="137">
        <v>22</v>
      </c>
      <c r="O509" s="146">
        <v>12</v>
      </c>
      <c r="P509" s="146">
        <v>1371520</v>
      </c>
      <c r="Q509" s="147">
        <f t="shared" si="513"/>
        <v>6.2176165803108807E-2</v>
      </c>
      <c r="R509" s="147">
        <f t="shared" si="465"/>
        <v>0.54545454545454541</v>
      </c>
      <c r="S509" s="141">
        <f t="shared" si="466"/>
        <v>114293.33333333333</v>
      </c>
      <c r="T509" s="604"/>
      <c r="U509" s="254" t="s">
        <v>140</v>
      </c>
      <c r="V509" s="137">
        <v>364</v>
      </c>
      <c r="W509" s="146">
        <v>228</v>
      </c>
      <c r="X509" s="146">
        <v>16682010</v>
      </c>
      <c r="Y509" s="147">
        <f t="shared" si="514"/>
        <v>3.433217888872158E-2</v>
      </c>
      <c r="Z509" s="147">
        <f t="shared" si="467"/>
        <v>0.62637362637362637</v>
      </c>
      <c r="AA509" s="146">
        <f t="shared" si="468"/>
        <v>73166.710526315786</v>
      </c>
      <c r="AB509" s="604"/>
      <c r="AC509" s="254" t="s">
        <v>140</v>
      </c>
      <c r="AD509" s="137">
        <v>347</v>
      </c>
      <c r="AE509" s="146">
        <v>229</v>
      </c>
      <c r="AF509" s="146">
        <v>17253950</v>
      </c>
      <c r="AG509" s="147">
        <f t="shared" si="515"/>
        <v>3.9784572619874913E-2</v>
      </c>
      <c r="AH509" s="147">
        <f t="shared" si="469"/>
        <v>0.65994236311239196</v>
      </c>
      <c r="AI509" s="141">
        <f t="shared" si="470"/>
        <v>75344.759825327506</v>
      </c>
      <c r="AJ509" s="604"/>
      <c r="AK509" s="254" t="s">
        <v>140</v>
      </c>
      <c r="AL509" s="137">
        <v>274</v>
      </c>
      <c r="AM509" s="146">
        <v>158</v>
      </c>
      <c r="AN509" s="146">
        <v>13065230</v>
      </c>
      <c r="AO509" s="147">
        <f t="shared" si="516"/>
        <v>4.1339612768184195E-2</v>
      </c>
      <c r="AP509" s="147">
        <f t="shared" si="471"/>
        <v>0.57664233576642332</v>
      </c>
      <c r="AQ509" s="141">
        <f t="shared" si="472"/>
        <v>82691.329113924046</v>
      </c>
      <c r="AR509" s="604"/>
      <c r="AS509" s="254" t="s">
        <v>140</v>
      </c>
      <c r="AT509" s="137">
        <v>130</v>
      </c>
      <c r="AU509" s="146">
        <v>77</v>
      </c>
      <c r="AV509" s="146">
        <v>7747890</v>
      </c>
      <c r="AW509" s="147">
        <f t="shared" si="517"/>
        <v>4.1487068965517244E-2</v>
      </c>
      <c r="AX509" s="147">
        <f t="shared" si="473"/>
        <v>0.59230769230769231</v>
      </c>
      <c r="AY509" s="146">
        <f t="shared" si="474"/>
        <v>100621.94805194806</v>
      </c>
      <c r="AZ509" s="604"/>
      <c r="BA509" s="254" t="s">
        <v>140</v>
      </c>
      <c r="BB509" s="137">
        <v>44</v>
      </c>
      <c r="BC509" s="146">
        <v>23</v>
      </c>
      <c r="BD509" s="146">
        <v>3039420</v>
      </c>
      <c r="BE509" s="147">
        <f t="shared" si="518"/>
        <v>3.0303030303030304E-2</v>
      </c>
      <c r="BF509" s="147">
        <f t="shared" si="475"/>
        <v>0.52272727272727271</v>
      </c>
      <c r="BG509" s="173">
        <f t="shared" si="476"/>
        <v>132148.69565217392</v>
      </c>
      <c r="BH509" s="604"/>
      <c r="BI509" s="254" t="s">
        <v>140</v>
      </c>
      <c r="BJ509" s="137">
        <f t="shared" si="477"/>
        <v>1190</v>
      </c>
      <c r="BK509" s="146">
        <f t="shared" si="461"/>
        <v>733</v>
      </c>
      <c r="BL509" s="146">
        <f t="shared" si="462"/>
        <v>59556280</v>
      </c>
      <c r="BM509" s="147">
        <f t="shared" si="519"/>
        <v>3.8445400188817792E-2</v>
      </c>
      <c r="BN509" s="147">
        <f t="shared" si="478"/>
        <v>0.61596638655462188</v>
      </c>
      <c r="BO509" s="146">
        <f t="shared" si="479"/>
        <v>81250.040927694412</v>
      </c>
      <c r="BP509" s="204"/>
    </row>
    <row r="510" spans="2:68" s="82" customFormat="1">
      <c r="B510" s="614"/>
      <c r="C510" s="647"/>
      <c r="D510" s="604"/>
      <c r="E510" s="254" t="s">
        <v>141</v>
      </c>
      <c r="F510" s="137">
        <v>16</v>
      </c>
      <c r="G510" s="146">
        <v>9</v>
      </c>
      <c r="H510" s="146">
        <v>794630</v>
      </c>
      <c r="I510" s="147">
        <f t="shared" si="512"/>
        <v>0.23076923076923078</v>
      </c>
      <c r="J510" s="147">
        <f t="shared" si="463"/>
        <v>0.5625</v>
      </c>
      <c r="K510" s="173">
        <f t="shared" si="464"/>
        <v>88292.222222222219</v>
      </c>
      <c r="L510" s="604"/>
      <c r="M510" s="254" t="s">
        <v>141</v>
      </c>
      <c r="N510" s="137">
        <v>74</v>
      </c>
      <c r="O510" s="146">
        <v>43</v>
      </c>
      <c r="P510" s="146">
        <v>3483310</v>
      </c>
      <c r="Q510" s="147">
        <f t="shared" si="513"/>
        <v>0.22279792746113988</v>
      </c>
      <c r="R510" s="147">
        <f t="shared" si="465"/>
        <v>0.58108108108108103</v>
      </c>
      <c r="S510" s="141">
        <f t="shared" si="466"/>
        <v>81007.209302325587</v>
      </c>
      <c r="T510" s="604"/>
      <c r="U510" s="254" t="s">
        <v>141</v>
      </c>
      <c r="V510" s="137">
        <v>2473</v>
      </c>
      <c r="W510" s="146">
        <v>1629</v>
      </c>
      <c r="X510" s="146">
        <v>112435530</v>
      </c>
      <c r="Y510" s="147">
        <f t="shared" si="514"/>
        <v>0.2452943833759976</v>
      </c>
      <c r="Z510" s="147">
        <f t="shared" si="467"/>
        <v>0.65871411241407196</v>
      </c>
      <c r="AA510" s="146">
        <f t="shared" si="468"/>
        <v>69021.197053406999</v>
      </c>
      <c r="AB510" s="604"/>
      <c r="AC510" s="254" t="s">
        <v>141</v>
      </c>
      <c r="AD510" s="137">
        <v>2323</v>
      </c>
      <c r="AE510" s="146">
        <v>1525</v>
      </c>
      <c r="AF510" s="146">
        <v>109822010</v>
      </c>
      <c r="AG510" s="147">
        <f t="shared" si="515"/>
        <v>0.26494093120222378</v>
      </c>
      <c r="AH510" s="147">
        <f t="shared" si="469"/>
        <v>0.65647869134739556</v>
      </c>
      <c r="AI510" s="141">
        <f t="shared" si="470"/>
        <v>72014.432786885242</v>
      </c>
      <c r="AJ510" s="604"/>
      <c r="AK510" s="254" t="s">
        <v>141</v>
      </c>
      <c r="AL510" s="137">
        <v>1463</v>
      </c>
      <c r="AM510" s="146">
        <v>844</v>
      </c>
      <c r="AN510" s="146">
        <v>62207770</v>
      </c>
      <c r="AO510" s="147">
        <f t="shared" si="516"/>
        <v>0.2208267922553637</v>
      </c>
      <c r="AP510" s="147">
        <f t="shared" si="471"/>
        <v>0.57689678742310324</v>
      </c>
      <c r="AQ510" s="141">
        <f t="shared" si="472"/>
        <v>73705.888625592415</v>
      </c>
      <c r="AR510" s="604"/>
      <c r="AS510" s="254" t="s">
        <v>141</v>
      </c>
      <c r="AT510" s="137">
        <v>570</v>
      </c>
      <c r="AU510" s="146">
        <v>290</v>
      </c>
      <c r="AV510" s="146">
        <v>22734190</v>
      </c>
      <c r="AW510" s="147">
        <f t="shared" si="517"/>
        <v>0.15625</v>
      </c>
      <c r="AX510" s="147">
        <f t="shared" si="473"/>
        <v>0.50877192982456143</v>
      </c>
      <c r="AY510" s="146">
        <f t="shared" si="474"/>
        <v>78393.758620689652</v>
      </c>
      <c r="AZ510" s="604"/>
      <c r="BA510" s="254" t="s">
        <v>141</v>
      </c>
      <c r="BB510" s="137">
        <v>175</v>
      </c>
      <c r="BC510" s="146">
        <v>79</v>
      </c>
      <c r="BD510" s="146">
        <v>7064480</v>
      </c>
      <c r="BE510" s="147">
        <f t="shared" si="518"/>
        <v>0.10408432147562582</v>
      </c>
      <c r="BF510" s="147">
        <f t="shared" si="475"/>
        <v>0.4514285714285714</v>
      </c>
      <c r="BG510" s="173">
        <f t="shared" si="476"/>
        <v>89423.797468354431</v>
      </c>
      <c r="BH510" s="604"/>
      <c r="BI510" s="254" t="s">
        <v>141</v>
      </c>
      <c r="BJ510" s="137">
        <f t="shared" si="477"/>
        <v>7094</v>
      </c>
      <c r="BK510" s="146">
        <f t="shared" si="461"/>
        <v>4419</v>
      </c>
      <c r="BL510" s="146">
        <f t="shared" si="462"/>
        <v>318541920</v>
      </c>
      <c r="BM510" s="147">
        <f t="shared" si="519"/>
        <v>0.23177383824609252</v>
      </c>
      <c r="BN510" s="147">
        <f t="shared" si="478"/>
        <v>0.62292077812235691</v>
      </c>
      <c r="BO510" s="146">
        <f t="shared" si="479"/>
        <v>72084.616429056347</v>
      </c>
      <c r="BP510" s="204"/>
    </row>
    <row r="511" spans="2:68" s="82" customFormat="1">
      <c r="B511" s="614"/>
      <c r="C511" s="647"/>
      <c r="D511" s="604"/>
      <c r="E511" s="254" t="s">
        <v>142</v>
      </c>
      <c r="F511" s="137">
        <v>5</v>
      </c>
      <c r="G511" s="146">
        <v>2</v>
      </c>
      <c r="H511" s="146">
        <v>180250</v>
      </c>
      <c r="I511" s="147">
        <f t="shared" si="512"/>
        <v>5.128205128205128E-2</v>
      </c>
      <c r="J511" s="147">
        <f t="shared" si="463"/>
        <v>0.4</v>
      </c>
      <c r="K511" s="173">
        <f t="shared" si="464"/>
        <v>90125</v>
      </c>
      <c r="L511" s="604"/>
      <c r="M511" s="254" t="s">
        <v>142</v>
      </c>
      <c r="N511" s="137">
        <v>28</v>
      </c>
      <c r="O511" s="146">
        <v>24</v>
      </c>
      <c r="P511" s="146">
        <v>2571910</v>
      </c>
      <c r="Q511" s="147">
        <f t="shared" si="513"/>
        <v>0.12435233160621761</v>
      </c>
      <c r="R511" s="147">
        <f t="shared" si="465"/>
        <v>0.8571428571428571</v>
      </c>
      <c r="S511" s="141">
        <f t="shared" si="466"/>
        <v>107162.91666666667</v>
      </c>
      <c r="T511" s="604"/>
      <c r="U511" s="254" t="s">
        <v>142</v>
      </c>
      <c r="V511" s="137">
        <v>412</v>
      </c>
      <c r="W511" s="146">
        <v>267</v>
      </c>
      <c r="X511" s="146">
        <v>18119830</v>
      </c>
      <c r="Y511" s="147">
        <f t="shared" si="514"/>
        <v>4.0204788435476584E-2</v>
      </c>
      <c r="Z511" s="147">
        <f t="shared" si="467"/>
        <v>0.64805825242718451</v>
      </c>
      <c r="AA511" s="146">
        <f t="shared" si="468"/>
        <v>67864.531835205999</v>
      </c>
      <c r="AB511" s="604"/>
      <c r="AC511" s="254" t="s">
        <v>142</v>
      </c>
      <c r="AD511" s="137">
        <v>467</v>
      </c>
      <c r="AE511" s="146">
        <v>299</v>
      </c>
      <c r="AF511" s="146">
        <v>26931150</v>
      </c>
      <c r="AG511" s="147">
        <f t="shared" si="515"/>
        <v>5.1945795691452398E-2</v>
      </c>
      <c r="AH511" s="147">
        <f t="shared" si="469"/>
        <v>0.64025695931477511</v>
      </c>
      <c r="AI511" s="141">
        <f t="shared" si="470"/>
        <v>90070.735785953177</v>
      </c>
      <c r="AJ511" s="604"/>
      <c r="AK511" s="254" t="s">
        <v>142</v>
      </c>
      <c r="AL511" s="137">
        <v>382</v>
      </c>
      <c r="AM511" s="146">
        <v>217</v>
      </c>
      <c r="AN511" s="146">
        <v>20599300</v>
      </c>
      <c r="AO511" s="147">
        <f t="shared" si="516"/>
        <v>5.6776556776556776E-2</v>
      </c>
      <c r="AP511" s="147">
        <f t="shared" si="471"/>
        <v>0.56806282722513091</v>
      </c>
      <c r="AQ511" s="141">
        <f t="shared" si="472"/>
        <v>94927.649769585259</v>
      </c>
      <c r="AR511" s="604"/>
      <c r="AS511" s="254" t="s">
        <v>142</v>
      </c>
      <c r="AT511" s="137">
        <v>294</v>
      </c>
      <c r="AU511" s="146">
        <v>159</v>
      </c>
      <c r="AV511" s="146">
        <v>15214650</v>
      </c>
      <c r="AW511" s="147">
        <f t="shared" si="517"/>
        <v>8.5668103448275856E-2</v>
      </c>
      <c r="AX511" s="147">
        <f t="shared" si="473"/>
        <v>0.54081632653061229</v>
      </c>
      <c r="AY511" s="146">
        <f t="shared" si="474"/>
        <v>95689.622641509428</v>
      </c>
      <c r="AZ511" s="604"/>
      <c r="BA511" s="254" t="s">
        <v>142</v>
      </c>
      <c r="BB511" s="137">
        <v>129</v>
      </c>
      <c r="BC511" s="146">
        <v>68</v>
      </c>
      <c r="BD511" s="146">
        <v>6691060</v>
      </c>
      <c r="BE511" s="147">
        <f t="shared" si="518"/>
        <v>8.9591567852437423E-2</v>
      </c>
      <c r="BF511" s="147">
        <f t="shared" si="475"/>
        <v>0.52713178294573648</v>
      </c>
      <c r="BG511" s="173">
        <f t="shared" si="476"/>
        <v>98397.941176470587</v>
      </c>
      <c r="BH511" s="604"/>
      <c r="BI511" s="254" t="s">
        <v>142</v>
      </c>
      <c r="BJ511" s="137">
        <f t="shared" si="477"/>
        <v>1717</v>
      </c>
      <c r="BK511" s="146">
        <f t="shared" si="461"/>
        <v>1036</v>
      </c>
      <c r="BL511" s="146">
        <f t="shared" si="462"/>
        <v>90308150</v>
      </c>
      <c r="BM511" s="147">
        <f t="shared" si="519"/>
        <v>5.4337564250498266E-2</v>
      </c>
      <c r="BN511" s="147">
        <f t="shared" si="478"/>
        <v>0.60337798485730931</v>
      </c>
      <c r="BO511" s="146">
        <f t="shared" si="479"/>
        <v>87170.028957528964</v>
      </c>
      <c r="BP511" s="204"/>
    </row>
    <row r="512" spans="2:68" s="82" customFormat="1">
      <c r="B512" s="614"/>
      <c r="C512" s="647"/>
      <c r="D512" s="604"/>
      <c r="E512" s="251" t="s">
        <v>135</v>
      </c>
      <c r="F512" s="137">
        <v>4</v>
      </c>
      <c r="G512" s="146">
        <v>2</v>
      </c>
      <c r="H512" s="146">
        <v>87070</v>
      </c>
      <c r="I512" s="147">
        <f t="shared" si="512"/>
        <v>5.128205128205128E-2</v>
      </c>
      <c r="J512" s="147">
        <f t="shared" si="463"/>
        <v>0.5</v>
      </c>
      <c r="K512" s="173">
        <f t="shared" si="464"/>
        <v>43535</v>
      </c>
      <c r="L512" s="604"/>
      <c r="M512" s="255" t="s">
        <v>135</v>
      </c>
      <c r="N512" s="137">
        <v>22</v>
      </c>
      <c r="O512" s="146">
        <v>17</v>
      </c>
      <c r="P512" s="146">
        <v>2513180</v>
      </c>
      <c r="Q512" s="147">
        <f t="shared" si="513"/>
        <v>8.8082901554404139E-2</v>
      </c>
      <c r="R512" s="147">
        <f t="shared" si="465"/>
        <v>0.77272727272727271</v>
      </c>
      <c r="S512" s="141">
        <f t="shared" si="466"/>
        <v>147834.11764705883</v>
      </c>
      <c r="T512" s="604"/>
      <c r="U512" s="255" t="s">
        <v>135</v>
      </c>
      <c r="V512" s="137">
        <v>575</v>
      </c>
      <c r="W512" s="146">
        <v>321</v>
      </c>
      <c r="X512" s="146">
        <v>19579020</v>
      </c>
      <c r="Y512" s="147">
        <f t="shared" si="514"/>
        <v>4.833609396175275E-2</v>
      </c>
      <c r="Z512" s="147">
        <f t="shared" si="467"/>
        <v>0.55826086956521737</v>
      </c>
      <c r="AA512" s="146">
        <f t="shared" si="468"/>
        <v>60993.831775700935</v>
      </c>
      <c r="AB512" s="604"/>
      <c r="AC512" s="255" t="s">
        <v>135</v>
      </c>
      <c r="AD512" s="137">
        <v>382</v>
      </c>
      <c r="AE512" s="146">
        <v>195</v>
      </c>
      <c r="AF512" s="146">
        <v>13161170</v>
      </c>
      <c r="AG512" s="147">
        <f t="shared" si="515"/>
        <v>3.3877692842251561E-2</v>
      </c>
      <c r="AH512" s="147">
        <f t="shared" si="469"/>
        <v>0.51047120418848169</v>
      </c>
      <c r="AI512" s="141">
        <f t="shared" si="470"/>
        <v>67493.179487179485</v>
      </c>
      <c r="AJ512" s="604"/>
      <c r="AK512" s="255" t="s">
        <v>135</v>
      </c>
      <c r="AL512" s="137">
        <v>193</v>
      </c>
      <c r="AM512" s="146">
        <v>96</v>
      </c>
      <c r="AN512" s="146">
        <v>8889020</v>
      </c>
      <c r="AO512" s="147">
        <f t="shared" si="516"/>
        <v>2.5117739403453691E-2</v>
      </c>
      <c r="AP512" s="147">
        <f t="shared" si="471"/>
        <v>0.49740932642487046</v>
      </c>
      <c r="AQ512" s="141">
        <f t="shared" si="472"/>
        <v>92593.958333333328</v>
      </c>
      <c r="AR512" s="604"/>
      <c r="AS512" s="255" t="s">
        <v>135</v>
      </c>
      <c r="AT512" s="137">
        <v>106</v>
      </c>
      <c r="AU512" s="146">
        <v>47</v>
      </c>
      <c r="AV512" s="146">
        <v>6095060</v>
      </c>
      <c r="AW512" s="147">
        <f t="shared" si="517"/>
        <v>2.5323275862068964E-2</v>
      </c>
      <c r="AX512" s="147">
        <f t="shared" si="473"/>
        <v>0.44339622641509435</v>
      </c>
      <c r="AY512" s="146">
        <f t="shared" si="474"/>
        <v>129682.12765957447</v>
      </c>
      <c r="AZ512" s="604"/>
      <c r="BA512" s="255" t="s">
        <v>135</v>
      </c>
      <c r="BB512" s="137">
        <v>46</v>
      </c>
      <c r="BC512" s="146">
        <v>20</v>
      </c>
      <c r="BD512" s="146">
        <v>2310530</v>
      </c>
      <c r="BE512" s="147">
        <f t="shared" si="518"/>
        <v>2.6350461133069828E-2</v>
      </c>
      <c r="BF512" s="147">
        <f t="shared" si="475"/>
        <v>0.43478260869565216</v>
      </c>
      <c r="BG512" s="173">
        <f t="shared" si="476"/>
        <v>115526.5</v>
      </c>
      <c r="BH512" s="604"/>
      <c r="BI512" s="255" t="s">
        <v>135</v>
      </c>
      <c r="BJ512" s="137">
        <f t="shared" si="477"/>
        <v>1328</v>
      </c>
      <c r="BK512" s="146">
        <f t="shared" si="461"/>
        <v>698</v>
      </c>
      <c r="BL512" s="146">
        <f t="shared" si="462"/>
        <v>52635050</v>
      </c>
      <c r="BM512" s="147">
        <f t="shared" si="519"/>
        <v>3.6609671666841495E-2</v>
      </c>
      <c r="BN512" s="147">
        <f t="shared" si="478"/>
        <v>0.5256024096385542</v>
      </c>
      <c r="BO512" s="146">
        <f t="shared" si="479"/>
        <v>75408.381088825219</v>
      </c>
      <c r="BP512" s="204"/>
    </row>
    <row r="513" spans="2:68" s="82" customFormat="1">
      <c r="B513" s="614">
        <v>47</v>
      </c>
      <c r="C513" s="646" t="s">
        <v>16</v>
      </c>
      <c r="D513" s="612">
        <f>BS54</f>
        <v>39</v>
      </c>
      <c r="E513" s="252" t="s">
        <v>115</v>
      </c>
      <c r="F513" s="136">
        <v>14</v>
      </c>
      <c r="G513" s="144">
        <v>10</v>
      </c>
      <c r="H513" s="144">
        <v>354440</v>
      </c>
      <c r="I513" s="145">
        <f>IFERROR(G513/$D$513,"-")</f>
        <v>0.25641025641025639</v>
      </c>
      <c r="J513" s="145">
        <f t="shared" si="463"/>
        <v>0.7142857142857143</v>
      </c>
      <c r="K513" s="172">
        <f t="shared" si="464"/>
        <v>35444</v>
      </c>
      <c r="L513" s="612">
        <f>BT54</f>
        <v>205</v>
      </c>
      <c r="M513" s="252" t="s">
        <v>115</v>
      </c>
      <c r="N513" s="136">
        <v>106</v>
      </c>
      <c r="O513" s="144">
        <v>67</v>
      </c>
      <c r="P513" s="144">
        <v>4855160</v>
      </c>
      <c r="Q513" s="145">
        <f>IFERROR(O513/$L$513,"-")</f>
        <v>0.32682926829268294</v>
      </c>
      <c r="R513" s="145">
        <f t="shared" si="465"/>
        <v>0.63207547169811318</v>
      </c>
      <c r="S513" s="140">
        <f t="shared" si="466"/>
        <v>72465.074626865666</v>
      </c>
      <c r="T513" s="612">
        <f>BU54</f>
        <v>14737</v>
      </c>
      <c r="U513" s="252" t="s">
        <v>115</v>
      </c>
      <c r="V513" s="136">
        <v>6920</v>
      </c>
      <c r="W513" s="144">
        <v>4129</v>
      </c>
      <c r="X513" s="144">
        <v>274789190</v>
      </c>
      <c r="Y513" s="145">
        <f>IFERROR(W513/$T$513,"-")</f>
        <v>0.28017914093777568</v>
      </c>
      <c r="Z513" s="145">
        <f t="shared" si="467"/>
        <v>0.59667630057803467</v>
      </c>
      <c r="AA513" s="144">
        <f t="shared" si="468"/>
        <v>66551.026883022525</v>
      </c>
      <c r="AB513" s="612">
        <f>BV54</f>
        <v>12457</v>
      </c>
      <c r="AC513" s="252" t="s">
        <v>115</v>
      </c>
      <c r="AD513" s="136">
        <v>6591</v>
      </c>
      <c r="AE513" s="144">
        <v>4006</v>
      </c>
      <c r="AF513" s="144">
        <v>296002730</v>
      </c>
      <c r="AG513" s="145">
        <f>IFERROR(AE513/$AB$513,"-")</f>
        <v>0.32158625672312757</v>
      </c>
      <c r="AH513" s="145">
        <f t="shared" si="469"/>
        <v>0.60779851312395694</v>
      </c>
      <c r="AI513" s="140">
        <f t="shared" si="470"/>
        <v>73889.847728407389</v>
      </c>
      <c r="AJ513" s="612">
        <f>BW54</f>
        <v>7205</v>
      </c>
      <c r="AK513" s="252" t="s">
        <v>115</v>
      </c>
      <c r="AL513" s="136">
        <v>3720</v>
      </c>
      <c r="AM513" s="144">
        <v>2045</v>
      </c>
      <c r="AN513" s="144">
        <v>154071820</v>
      </c>
      <c r="AO513" s="145">
        <f>IFERROR(AM513/$AJ$513,"-")</f>
        <v>0.28383067314365024</v>
      </c>
      <c r="AP513" s="145">
        <f t="shared" si="471"/>
        <v>0.54973118279569888</v>
      </c>
      <c r="AQ513" s="140">
        <f t="shared" si="472"/>
        <v>75340.743276283625</v>
      </c>
      <c r="AR513" s="612">
        <f>BX54</f>
        <v>2993</v>
      </c>
      <c r="AS513" s="252" t="s">
        <v>115</v>
      </c>
      <c r="AT513" s="136">
        <v>1457</v>
      </c>
      <c r="AU513" s="144">
        <v>728</v>
      </c>
      <c r="AV513" s="144">
        <v>54902090</v>
      </c>
      <c r="AW513" s="145">
        <f>IFERROR(AU513/$AR$513,"-")</f>
        <v>0.24323421316404945</v>
      </c>
      <c r="AX513" s="145">
        <f t="shared" si="473"/>
        <v>0.49965682910089226</v>
      </c>
      <c r="AY513" s="144">
        <f t="shared" si="474"/>
        <v>75414.958791208788</v>
      </c>
      <c r="AZ513" s="612">
        <f>BY54</f>
        <v>1039</v>
      </c>
      <c r="BA513" s="252" t="s">
        <v>115</v>
      </c>
      <c r="BB513" s="136">
        <v>422</v>
      </c>
      <c r="BC513" s="144">
        <v>173</v>
      </c>
      <c r="BD513" s="144">
        <v>13286120</v>
      </c>
      <c r="BE513" s="145">
        <f>IFERROR(BC513/$AZ$513,"-")</f>
        <v>0.16650625601539942</v>
      </c>
      <c r="BF513" s="145">
        <f t="shared" si="475"/>
        <v>0.4099526066350711</v>
      </c>
      <c r="BG513" s="172">
        <f t="shared" si="476"/>
        <v>76798.381502890174</v>
      </c>
      <c r="BH513" s="612">
        <f>BZ54</f>
        <v>38675</v>
      </c>
      <c r="BI513" s="252" t="s">
        <v>115</v>
      </c>
      <c r="BJ513" s="136">
        <f t="shared" si="477"/>
        <v>19230</v>
      </c>
      <c r="BK513" s="144">
        <f t="shared" si="461"/>
        <v>11158</v>
      </c>
      <c r="BL513" s="144">
        <f t="shared" si="462"/>
        <v>798261550</v>
      </c>
      <c r="BM513" s="145">
        <f>IFERROR(BK513/$BH$513,"-")</f>
        <v>0.28850678733031676</v>
      </c>
      <c r="BN513" s="145">
        <f t="shared" si="478"/>
        <v>0.58023920956838271</v>
      </c>
      <c r="BO513" s="144">
        <f t="shared" si="479"/>
        <v>71541.633805341466</v>
      </c>
      <c r="BP513" s="204"/>
    </row>
    <row r="514" spans="2:68" s="82" customFormat="1">
      <c r="B514" s="614"/>
      <c r="C514" s="647"/>
      <c r="D514" s="604"/>
      <c r="E514" s="253" t="s">
        <v>154</v>
      </c>
      <c r="F514" s="137">
        <v>11</v>
      </c>
      <c r="G514" s="146">
        <v>7</v>
      </c>
      <c r="H514" s="146">
        <v>231390</v>
      </c>
      <c r="I514" s="147">
        <f t="shared" ref="I514:I523" si="520">IFERROR(G514/$D$513,"-")</f>
        <v>0.17948717948717949</v>
      </c>
      <c r="J514" s="147">
        <f t="shared" si="463"/>
        <v>0.63636363636363635</v>
      </c>
      <c r="K514" s="173">
        <f t="shared" si="464"/>
        <v>33055.714285714283</v>
      </c>
      <c r="L514" s="604"/>
      <c r="M514" s="253" t="s">
        <v>154</v>
      </c>
      <c r="N514" s="137">
        <v>89</v>
      </c>
      <c r="O514" s="146">
        <v>58</v>
      </c>
      <c r="P514" s="146">
        <v>4224590</v>
      </c>
      <c r="Q514" s="147">
        <f t="shared" ref="Q514:Q523" si="521">IFERROR(O514/$L$513,"-")</f>
        <v>0.28292682926829266</v>
      </c>
      <c r="R514" s="147">
        <f t="shared" si="465"/>
        <v>0.651685393258427</v>
      </c>
      <c r="S514" s="141">
        <f t="shared" si="466"/>
        <v>72837.758620689652</v>
      </c>
      <c r="T514" s="604"/>
      <c r="U514" s="253" t="s">
        <v>154</v>
      </c>
      <c r="V514" s="137">
        <v>6563</v>
      </c>
      <c r="W514" s="146">
        <v>3971</v>
      </c>
      <c r="X514" s="146">
        <v>261528360</v>
      </c>
      <c r="Y514" s="147">
        <f t="shared" ref="Y514:Y523" si="522">IFERROR(W514/$T$513,"-")</f>
        <v>0.26945782723756534</v>
      </c>
      <c r="Z514" s="147">
        <f t="shared" si="467"/>
        <v>0.60505866219716598</v>
      </c>
      <c r="AA514" s="146">
        <f t="shared" si="468"/>
        <v>65859.571896247799</v>
      </c>
      <c r="AB514" s="604"/>
      <c r="AC514" s="253" t="s">
        <v>154</v>
      </c>
      <c r="AD514" s="137">
        <v>5739</v>
      </c>
      <c r="AE514" s="146">
        <v>3580</v>
      </c>
      <c r="AF514" s="146">
        <v>259549610</v>
      </c>
      <c r="AG514" s="147">
        <f t="shared" ref="AG514:AG523" si="523">IFERROR(AE514/$AB$513,"-")</f>
        <v>0.28738861684193628</v>
      </c>
      <c r="AH514" s="147">
        <f t="shared" si="469"/>
        <v>0.62380205610733575</v>
      </c>
      <c r="AI514" s="141">
        <f t="shared" si="470"/>
        <v>72499.891061452508</v>
      </c>
      <c r="AJ514" s="604"/>
      <c r="AK514" s="253" t="s">
        <v>154</v>
      </c>
      <c r="AL514" s="137">
        <v>3079</v>
      </c>
      <c r="AM514" s="146">
        <v>1758</v>
      </c>
      <c r="AN514" s="146">
        <v>130069290</v>
      </c>
      <c r="AO514" s="147">
        <f t="shared" ref="AO514:AO523" si="524">IFERROR(AM514/$AJ$513,"-")</f>
        <v>0.24399722414989591</v>
      </c>
      <c r="AP514" s="147">
        <f t="shared" si="471"/>
        <v>0.57096459889574536</v>
      </c>
      <c r="AQ514" s="141">
        <f t="shared" si="472"/>
        <v>73987.081911262794</v>
      </c>
      <c r="AR514" s="604"/>
      <c r="AS514" s="253" t="s">
        <v>154</v>
      </c>
      <c r="AT514" s="137">
        <v>1013</v>
      </c>
      <c r="AU514" s="146">
        <v>494</v>
      </c>
      <c r="AV514" s="146">
        <v>33363680</v>
      </c>
      <c r="AW514" s="147">
        <f t="shared" ref="AW514:AW523" si="525">IFERROR(AU514/$AR$513,"-")</f>
        <v>0.1650517875041764</v>
      </c>
      <c r="AX514" s="147">
        <f t="shared" si="473"/>
        <v>0.48766041461006909</v>
      </c>
      <c r="AY514" s="146">
        <f t="shared" si="474"/>
        <v>67537.813765182189</v>
      </c>
      <c r="AZ514" s="604"/>
      <c r="BA514" s="253" t="s">
        <v>154</v>
      </c>
      <c r="BB514" s="137">
        <v>236</v>
      </c>
      <c r="BC514" s="146">
        <v>92</v>
      </c>
      <c r="BD514" s="146">
        <v>6495220</v>
      </c>
      <c r="BE514" s="147">
        <f t="shared" ref="BE514:BE523" si="526">IFERROR(BC514/$AZ$513,"-")</f>
        <v>8.8546679499518763E-2</v>
      </c>
      <c r="BF514" s="147">
        <f t="shared" si="475"/>
        <v>0.38983050847457629</v>
      </c>
      <c r="BG514" s="173">
        <f t="shared" si="476"/>
        <v>70600.217391304352</v>
      </c>
      <c r="BH514" s="604"/>
      <c r="BI514" s="253" t="s">
        <v>154</v>
      </c>
      <c r="BJ514" s="137">
        <f t="shared" si="477"/>
        <v>16730</v>
      </c>
      <c r="BK514" s="146">
        <f t="shared" si="461"/>
        <v>9960</v>
      </c>
      <c r="BL514" s="146">
        <f t="shared" si="462"/>
        <v>695462140</v>
      </c>
      <c r="BM514" s="147">
        <f t="shared" ref="BM514:BM523" si="527">IFERROR(BK514/$BH$513,"-")</f>
        <v>0.25753070458952809</v>
      </c>
      <c r="BN514" s="147">
        <f t="shared" si="478"/>
        <v>0.59533771667662883</v>
      </c>
      <c r="BO514" s="146">
        <f t="shared" si="479"/>
        <v>69825.516064257026</v>
      </c>
      <c r="BP514" s="204"/>
    </row>
    <row r="515" spans="2:68" s="82" customFormat="1">
      <c r="B515" s="614"/>
      <c r="C515" s="647"/>
      <c r="D515" s="604"/>
      <c r="E515" s="254" t="s">
        <v>114</v>
      </c>
      <c r="F515" s="137">
        <v>20</v>
      </c>
      <c r="G515" s="146">
        <v>15</v>
      </c>
      <c r="H515" s="146">
        <v>997020</v>
      </c>
      <c r="I515" s="147">
        <f t="shared" si="520"/>
        <v>0.38461538461538464</v>
      </c>
      <c r="J515" s="147">
        <f t="shared" si="463"/>
        <v>0.75</v>
      </c>
      <c r="K515" s="173">
        <f t="shared" si="464"/>
        <v>66468</v>
      </c>
      <c r="L515" s="604"/>
      <c r="M515" s="254" t="s">
        <v>114</v>
      </c>
      <c r="N515" s="137">
        <v>123</v>
      </c>
      <c r="O515" s="146">
        <v>74</v>
      </c>
      <c r="P515" s="146">
        <v>5095210</v>
      </c>
      <c r="Q515" s="147">
        <f t="shared" si="521"/>
        <v>0.36097560975609755</v>
      </c>
      <c r="R515" s="147">
        <f t="shared" si="465"/>
        <v>0.60162601626016265</v>
      </c>
      <c r="S515" s="141">
        <f t="shared" si="466"/>
        <v>68854.189189189186</v>
      </c>
      <c r="T515" s="604"/>
      <c r="U515" s="254" t="s">
        <v>114</v>
      </c>
      <c r="V515" s="137">
        <v>8781</v>
      </c>
      <c r="W515" s="146">
        <v>5025</v>
      </c>
      <c r="X515" s="146">
        <v>334997200</v>
      </c>
      <c r="Y515" s="147">
        <f t="shared" si="522"/>
        <v>0.34097848951618376</v>
      </c>
      <c r="Z515" s="147">
        <f t="shared" si="467"/>
        <v>0.57225828493337894</v>
      </c>
      <c r="AA515" s="146">
        <f t="shared" si="468"/>
        <v>66666.109452736317</v>
      </c>
      <c r="AB515" s="604"/>
      <c r="AC515" s="254" t="s">
        <v>114</v>
      </c>
      <c r="AD515" s="137">
        <v>8165</v>
      </c>
      <c r="AE515" s="146">
        <v>4904</v>
      </c>
      <c r="AF515" s="146">
        <v>357350050</v>
      </c>
      <c r="AG515" s="147">
        <f t="shared" si="523"/>
        <v>0.39367423938347917</v>
      </c>
      <c r="AH515" s="147">
        <f t="shared" si="469"/>
        <v>0.60061236987140232</v>
      </c>
      <c r="AI515" s="141">
        <f t="shared" si="470"/>
        <v>72869.096655791189</v>
      </c>
      <c r="AJ515" s="604"/>
      <c r="AK515" s="254" t="s">
        <v>114</v>
      </c>
      <c r="AL515" s="137">
        <v>4894</v>
      </c>
      <c r="AM515" s="146">
        <v>2637</v>
      </c>
      <c r="AN515" s="146">
        <v>197525870</v>
      </c>
      <c r="AO515" s="147">
        <f t="shared" si="524"/>
        <v>0.36599583622484388</v>
      </c>
      <c r="AP515" s="147">
        <f t="shared" si="471"/>
        <v>0.53882304863097674</v>
      </c>
      <c r="AQ515" s="141">
        <f t="shared" si="472"/>
        <v>74905.525218050811</v>
      </c>
      <c r="AR515" s="604"/>
      <c r="AS515" s="254" t="s">
        <v>114</v>
      </c>
      <c r="AT515" s="137">
        <v>2090</v>
      </c>
      <c r="AU515" s="146">
        <v>1009</v>
      </c>
      <c r="AV515" s="146">
        <v>80410760</v>
      </c>
      <c r="AW515" s="147">
        <f t="shared" si="525"/>
        <v>0.33711994654193117</v>
      </c>
      <c r="AX515" s="147">
        <f t="shared" si="473"/>
        <v>0.48277511961722486</v>
      </c>
      <c r="AY515" s="146">
        <f t="shared" si="474"/>
        <v>79693.518334985129</v>
      </c>
      <c r="AZ515" s="604"/>
      <c r="BA515" s="254" t="s">
        <v>114</v>
      </c>
      <c r="BB515" s="137">
        <v>642</v>
      </c>
      <c r="BC515" s="146">
        <v>279</v>
      </c>
      <c r="BD515" s="146">
        <v>23078180</v>
      </c>
      <c r="BE515" s="147">
        <f t="shared" si="526"/>
        <v>0.26852743022136671</v>
      </c>
      <c r="BF515" s="147">
        <f t="shared" si="475"/>
        <v>0.43457943925233644</v>
      </c>
      <c r="BG515" s="173">
        <f t="shared" si="476"/>
        <v>82717.491039426517</v>
      </c>
      <c r="BH515" s="604"/>
      <c r="BI515" s="254" t="s">
        <v>114</v>
      </c>
      <c r="BJ515" s="137">
        <f t="shared" si="477"/>
        <v>24715</v>
      </c>
      <c r="BK515" s="146">
        <f t="shared" si="461"/>
        <v>13943</v>
      </c>
      <c r="BL515" s="146">
        <f t="shared" si="462"/>
        <v>999454290</v>
      </c>
      <c r="BM515" s="147">
        <f t="shared" si="527"/>
        <v>0.36051712992889462</v>
      </c>
      <c r="BN515" s="147">
        <f t="shared" si="478"/>
        <v>0.5641513251062108</v>
      </c>
      <c r="BO515" s="146">
        <f t="shared" si="479"/>
        <v>71681.437997561501</v>
      </c>
      <c r="BP515" s="204"/>
    </row>
    <row r="516" spans="2:68" s="82" customFormat="1">
      <c r="B516" s="614"/>
      <c r="C516" s="647"/>
      <c r="D516" s="604"/>
      <c r="E516" s="254" t="s">
        <v>123</v>
      </c>
      <c r="F516" s="137">
        <v>9</v>
      </c>
      <c r="G516" s="146">
        <v>6</v>
      </c>
      <c r="H516" s="146">
        <v>394780</v>
      </c>
      <c r="I516" s="147">
        <f t="shared" si="520"/>
        <v>0.15384615384615385</v>
      </c>
      <c r="J516" s="147">
        <f t="shared" si="463"/>
        <v>0.66666666666666663</v>
      </c>
      <c r="K516" s="173">
        <f t="shared" si="464"/>
        <v>65796.666666666672</v>
      </c>
      <c r="L516" s="604"/>
      <c r="M516" s="254" t="s">
        <v>123</v>
      </c>
      <c r="N516" s="137">
        <v>57</v>
      </c>
      <c r="O516" s="146">
        <v>37</v>
      </c>
      <c r="P516" s="146">
        <v>2801090</v>
      </c>
      <c r="Q516" s="147">
        <f t="shared" si="521"/>
        <v>0.18048780487804877</v>
      </c>
      <c r="R516" s="147">
        <f t="shared" si="465"/>
        <v>0.64912280701754388</v>
      </c>
      <c r="S516" s="141">
        <f t="shared" si="466"/>
        <v>75705.135135135133</v>
      </c>
      <c r="T516" s="604"/>
      <c r="U516" s="254" t="s">
        <v>123</v>
      </c>
      <c r="V516" s="137">
        <v>2714</v>
      </c>
      <c r="W516" s="146">
        <v>1621</v>
      </c>
      <c r="X516" s="146">
        <v>106423040</v>
      </c>
      <c r="Y516" s="147">
        <f t="shared" si="522"/>
        <v>0.10999525005089231</v>
      </c>
      <c r="Z516" s="147">
        <f t="shared" si="467"/>
        <v>0.59727339719970518</v>
      </c>
      <c r="AA516" s="146">
        <f t="shared" si="468"/>
        <v>65652.708204811846</v>
      </c>
      <c r="AB516" s="604"/>
      <c r="AC516" s="254" t="s">
        <v>123</v>
      </c>
      <c r="AD516" s="137">
        <v>2965</v>
      </c>
      <c r="AE516" s="146">
        <v>1789</v>
      </c>
      <c r="AF516" s="146">
        <v>127528730</v>
      </c>
      <c r="AG516" s="147">
        <f t="shared" si="523"/>
        <v>0.14361403227101227</v>
      </c>
      <c r="AH516" s="147">
        <f t="shared" si="469"/>
        <v>0.60337268128161892</v>
      </c>
      <c r="AI516" s="141">
        <f t="shared" si="470"/>
        <v>71284.924538848514</v>
      </c>
      <c r="AJ516" s="604"/>
      <c r="AK516" s="254" t="s">
        <v>123</v>
      </c>
      <c r="AL516" s="137">
        <v>1948</v>
      </c>
      <c r="AM516" s="146">
        <v>1087</v>
      </c>
      <c r="AN516" s="146">
        <v>81231850</v>
      </c>
      <c r="AO516" s="147">
        <f t="shared" si="524"/>
        <v>0.1508674531575295</v>
      </c>
      <c r="AP516" s="147">
        <f t="shared" si="471"/>
        <v>0.55800821355236141</v>
      </c>
      <c r="AQ516" s="141">
        <f t="shared" si="472"/>
        <v>74730.312787488496</v>
      </c>
      <c r="AR516" s="604"/>
      <c r="AS516" s="254" t="s">
        <v>123</v>
      </c>
      <c r="AT516" s="137">
        <v>828</v>
      </c>
      <c r="AU516" s="146">
        <v>414</v>
      </c>
      <c r="AV516" s="146">
        <v>33793970</v>
      </c>
      <c r="AW516" s="147">
        <f t="shared" si="525"/>
        <v>0.13832275309054459</v>
      </c>
      <c r="AX516" s="147">
        <f t="shared" si="473"/>
        <v>0.5</v>
      </c>
      <c r="AY516" s="146">
        <f t="shared" si="474"/>
        <v>81627.946859903386</v>
      </c>
      <c r="AZ516" s="604"/>
      <c r="BA516" s="254" t="s">
        <v>123</v>
      </c>
      <c r="BB516" s="137">
        <v>267</v>
      </c>
      <c r="BC516" s="146">
        <v>112</v>
      </c>
      <c r="BD516" s="146">
        <v>8521350</v>
      </c>
      <c r="BE516" s="147">
        <f t="shared" si="526"/>
        <v>0.10779595765158806</v>
      </c>
      <c r="BF516" s="147">
        <f t="shared" si="475"/>
        <v>0.41947565543071164</v>
      </c>
      <c r="BG516" s="173">
        <f t="shared" si="476"/>
        <v>76083.482142857145</v>
      </c>
      <c r="BH516" s="604"/>
      <c r="BI516" s="254" t="s">
        <v>123</v>
      </c>
      <c r="BJ516" s="137">
        <f t="shared" si="477"/>
        <v>8788</v>
      </c>
      <c r="BK516" s="146">
        <f t="shared" si="461"/>
        <v>5066</v>
      </c>
      <c r="BL516" s="146">
        <f t="shared" si="462"/>
        <v>360694810</v>
      </c>
      <c r="BM516" s="147">
        <f t="shared" si="527"/>
        <v>0.130989010989011</v>
      </c>
      <c r="BN516" s="147">
        <f t="shared" si="478"/>
        <v>0.57646791078743742</v>
      </c>
      <c r="BO516" s="146">
        <f t="shared" si="479"/>
        <v>71199.133438610341</v>
      </c>
      <c r="BP516" s="204"/>
    </row>
    <row r="517" spans="2:68" s="82" customFormat="1">
      <c r="B517" s="614"/>
      <c r="C517" s="647"/>
      <c r="D517" s="604"/>
      <c r="E517" s="254" t="s">
        <v>137</v>
      </c>
      <c r="F517" s="137">
        <v>7</v>
      </c>
      <c r="G517" s="146">
        <v>5</v>
      </c>
      <c r="H517" s="146">
        <v>339300</v>
      </c>
      <c r="I517" s="147">
        <f t="shared" si="520"/>
        <v>0.12820512820512819</v>
      </c>
      <c r="J517" s="147">
        <f t="shared" si="463"/>
        <v>0.7142857142857143</v>
      </c>
      <c r="K517" s="173">
        <f t="shared" si="464"/>
        <v>67860</v>
      </c>
      <c r="L517" s="604"/>
      <c r="M517" s="254" t="s">
        <v>137</v>
      </c>
      <c r="N517" s="137">
        <v>62</v>
      </c>
      <c r="O517" s="146">
        <v>35</v>
      </c>
      <c r="P517" s="146">
        <v>2213260</v>
      </c>
      <c r="Q517" s="147">
        <f t="shared" si="521"/>
        <v>0.17073170731707318</v>
      </c>
      <c r="R517" s="147">
        <f t="shared" si="465"/>
        <v>0.56451612903225812</v>
      </c>
      <c r="S517" s="141">
        <f t="shared" si="466"/>
        <v>63236</v>
      </c>
      <c r="T517" s="604"/>
      <c r="U517" s="254" t="s">
        <v>137</v>
      </c>
      <c r="V517" s="137">
        <v>2999</v>
      </c>
      <c r="W517" s="146">
        <v>1811</v>
      </c>
      <c r="X517" s="146">
        <v>127127620</v>
      </c>
      <c r="Y517" s="147">
        <f t="shared" si="522"/>
        <v>0.12288796905747439</v>
      </c>
      <c r="Z517" s="147">
        <f t="shared" si="467"/>
        <v>0.6038679559853285</v>
      </c>
      <c r="AA517" s="146">
        <f t="shared" si="468"/>
        <v>70197.471010491441</v>
      </c>
      <c r="AB517" s="604"/>
      <c r="AC517" s="254" t="s">
        <v>137</v>
      </c>
      <c r="AD517" s="137">
        <v>3227</v>
      </c>
      <c r="AE517" s="146">
        <v>1927</v>
      </c>
      <c r="AF517" s="146">
        <v>144655590</v>
      </c>
      <c r="AG517" s="147">
        <f t="shared" si="523"/>
        <v>0.15469214096491932</v>
      </c>
      <c r="AH517" s="147">
        <f t="shared" si="469"/>
        <v>0.5971490548497056</v>
      </c>
      <c r="AI517" s="141">
        <f t="shared" si="470"/>
        <v>75067.768552153604</v>
      </c>
      <c r="AJ517" s="604"/>
      <c r="AK517" s="254" t="s">
        <v>137</v>
      </c>
      <c r="AL517" s="137">
        <v>2083</v>
      </c>
      <c r="AM517" s="146">
        <v>1159</v>
      </c>
      <c r="AN517" s="146">
        <v>90461060</v>
      </c>
      <c r="AO517" s="147">
        <f t="shared" si="524"/>
        <v>0.16086051353226927</v>
      </c>
      <c r="AP517" s="147">
        <f t="shared" si="471"/>
        <v>0.556409025444071</v>
      </c>
      <c r="AQ517" s="141">
        <f t="shared" si="472"/>
        <v>78050.957722174295</v>
      </c>
      <c r="AR517" s="604"/>
      <c r="AS517" s="254" t="s">
        <v>137</v>
      </c>
      <c r="AT517" s="137">
        <v>855</v>
      </c>
      <c r="AU517" s="146">
        <v>437</v>
      </c>
      <c r="AV517" s="146">
        <v>39636080</v>
      </c>
      <c r="AW517" s="147">
        <f t="shared" si="525"/>
        <v>0.14600735048446375</v>
      </c>
      <c r="AX517" s="147">
        <f t="shared" si="473"/>
        <v>0.51111111111111107</v>
      </c>
      <c r="AY517" s="146">
        <f t="shared" si="474"/>
        <v>90700.411899313505</v>
      </c>
      <c r="AZ517" s="604"/>
      <c r="BA517" s="254" t="s">
        <v>137</v>
      </c>
      <c r="BB517" s="137">
        <v>262</v>
      </c>
      <c r="BC517" s="146">
        <v>113</v>
      </c>
      <c r="BD517" s="146">
        <v>9843800</v>
      </c>
      <c r="BE517" s="147">
        <f t="shared" si="526"/>
        <v>0.10875842155919153</v>
      </c>
      <c r="BF517" s="147">
        <f t="shared" si="475"/>
        <v>0.43129770992366412</v>
      </c>
      <c r="BG517" s="173">
        <f t="shared" si="476"/>
        <v>87113.274336283182</v>
      </c>
      <c r="BH517" s="604"/>
      <c r="BI517" s="254" t="s">
        <v>137</v>
      </c>
      <c r="BJ517" s="137">
        <f t="shared" si="477"/>
        <v>9495</v>
      </c>
      <c r="BK517" s="146">
        <f t="shared" si="461"/>
        <v>5487</v>
      </c>
      <c r="BL517" s="146">
        <f t="shared" si="462"/>
        <v>414276710</v>
      </c>
      <c r="BM517" s="147">
        <f t="shared" si="527"/>
        <v>0.14187459599224306</v>
      </c>
      <c r="BN517" s="147">
        <f t="shared" si="478"/>
        <v>0.5778830963665087</v>
      </c>
      <c r="BO517" s="146">
        <f t="shared" si="479"/>
        <v>75501.496263896479</v>
      </c>
      <c r="BP517" s="204"/>
    </row>
    <row r="518" spans="2:68" s="82" customFormat="1">
      <c r="B518" s="614"/>
      <c r="C518" s="647"/>
      <c r="D518" s="604"/>
      <c r="E518" s="254" t="s">
        <v>138</v>
      </c>
      <c r="F518" s="137">
        <v>6</v>
      </c>
      <c r="G518" s="146">
        <v>4</v>
      </c>
      <c r="H518" s="146">
        <v>140760</v>
      </c>
      <c r="I518" s="147">
        <f t="shared" si="520"/>
        <v>0.10256410256410256</v>
      </c>
      <c r="J518" s="147">
        <f t="shared" si="463"/>
        <v>0.66666666666666663</v>
      </c>
      <c r="K518" s="173">
        <f t="shared" si="464"/>
        <v>35190</v>
      </c>
      <c r="L518" s="604"/>
      <c r="M518" s="254" t="s">
        <v>138</v>
      </c>
      <c r="N518" s="137">
        <v>41</v>
      </c>
      <c r="O518" s="146">
        <v>27</v>
      </c>
      <c r="P518" s="146">
        <v>1307520</v>
      </c>
      <c r="Q518" s="147">
        <f t="shared" si="521"/>
        <v>0.13170731707317074</v>
      </c>
      <c r="R518" s="147">
        <f t="shared" si="465"/>
        <v>0.65853658536585369</v>
      </c>
      <c r="S518" s="141">
        <f t="shared" si="466"/>
        <v>48426.666666666664</v>
      </c>
      <c r="T518" s="604"/>
      <c r="U518" s="254" t="s">
        <v>138</v>
      </c>
      <c r="V518" s="137">
        <v>1500</v>
      </c>
      <c r="W518" s="146">
        <v>920</v>
      </c>
      <c r="X518" s="146">
        <v>61071270</v>
      </c>
      <c r="Y518" s="147">
        <f t="shared" si="522"/>
        <v>6.2427902558186879E-2</v>
      </c>
      <c r="Z518" s="147">
        <f t="shared" si="467"/>
        <v>0.61333333333333329</v>
      </c>
      <c r="AA518" s="146">
        <f t="shared" si="468"/>
        <v>66381.815217391311</v>
      </c>
      <c r="AB518" s="604"/>
      <c r="AC518" s="254" t="s">
        <v>138</v>
      </c>
      <c r="AD518" s="137">
        <v>1528</v>
      </c>
      <c r="AE518" s="146">
        <v>981</v>
      </c>
      <c r="AF518" s="146">
        <v>66806560</v>
      </c>
      <c r="AG518" s="147">
        <f t="shared" si="523"/>
        <v>7.8750903106687004E-2</v>
      </c>
      <c r="AH518" s="147">
        <f t="shared" si="469"/>
        <v>0.64201570680628273</v>
      </c>
      <c r="AI518" s="141">
        <f t="shared" si="470"/>
        <v>68100.468909276242</v>
      </c>
      <c r="AJ518" s="604"/>
      <c r="AK518" s="254" t="s">
        <v>138</v>
      </c>
      <c r="AL518" s="137">
        <v>805</v>
      </c>
      <c r="AM518" s="146">
        <v>444</v>
      </c>
      <c r="AN518" s="146">
        <v>31767820</v>
      </c>
      <c r="AO518" s="147">
        <f t="shared" si="524"/>
        <v>6.1623872310895209E-2</v>
      </c>
      <c r="AP518" s="147">
        <f t="shared" si="471"/>
        <v>0.55155279503105592</v>
      </c>
      <c r="AQ518" s="141">
        <f t="shared" si="472"/>
        <v>71549.144144144142</v>
      </c>
      <c r="AR518" s="604"/>
      <c r="AS518" s="254" t="s">
        <v>138</v>
      </c>
      <c r="AT518" s="137">
        <v>282</v>
      </c>
      <c r="AU518" s="146">
        <v>156</v>
      </c>
      <c r="AV518" s="146">
        <v>12815360</v>
      </c>
      <c r="AW518" s="147">
        <f t="shared" si="525"/>
        <v>5.2121617106582023E-2</v>
      </c>
      <c r="AX518" s="147">
        <f t="shared" si="473"/>
        <v>0.55319148936170215</v>
      </c>
      <c r="AY518" s="146">
        <f t="shared" si="474"/>
        <v>82149.743589743593</v>
      </c>
      <c r="AZ518" s="604"/>
      <c r="BA518" s="254" t="s">
        <v>138</v>
      </c>
      <c r="BB518" s="137">
        <v>54</v>
      </c>
      <c r="BC518" s="146">
        <v>26</v>
      </c>
      <c r="BD518" s="146">
        <v>1505060</v>
      </c>
      <c r="BE518" s="147">
        <f t="shared" si="526"/>
        <v>2.5024061597690085E-2</v>
      </c>
      <c r="BF518" s="147">
        <f t="shared" si="475"/>
        <v>0.48148148148148145</v>
      </c>
      <c r="BG518" s="173">
        <f t="shared" si="476"/>
        <v>57886.923076923078</v>
      </c>
      <c r="BH518" s="604"/>
      <c r="BI518" s="254" t="s">
        <v>138</v>
      </c>
      <c r="BJ518" s="137">
        <f t="shared" si="477"/>
        <v>4216</v>
      </c>
      <c r="BK518" s="146">
        <f t="shared" si="461"/>
        <v>2558</v>
      </c>
      <c r="BL518" s="146">
        <f t="shared" si="462"/>
        <v>175414350</v>
      </c>
      <c r="BM518" s="147">
        <f t="shared" si="527"/>
        <v>6.6140917905623792E-2</v>
      </c>
      <c r="BN518" s="147">
        <f t="shared" si="478"/>
        <v>0.60673624288425043</v>
      </c>
      <c r="BO518" s="146">
        <f t="shared" si="479"/>
        <v>68574.804534792813</v>
      </c>
      <c r="BP518" s="204"/>
    </row>
    <row r="519" spans="2:68" s="82" customFormat="1">
      <c r="B519" s="614"/>
      <c r="C519" s="647"/>
      <c r="D519" s="604"/>
      <c r="E519" s="254" t="s">
        <v>139</v>
      </c>
      <c r="F519" s="137">
        <v>6</v>
      </c>
      <c r="G519" s="146">
        <v>4</v>
      </c>
      <c r="H519" s="146">
        <v>115490</v>
      </c>
      <c r="I519" s="147">
        <f t="shared" si="520"/>
        <v>0.10256410256410256</v>
      </c>
      <c r="J519" s="147">
        <f t="shared" si="463"/>
        <v>0.66666666666666663</v>
      </c>
      <c r="K519" s="173">
        <f t="shared" si="464"/>
        <v>28872.5</v>
      </c>
      <c r="L519" s="604"/>
      <c r="M519" s="254" t="s">
        <v>139</v>
      </c>
      <c r="N519" s="137">
        <v>38</v>
      </c>
      <c r="O519" s="146">
        <v>22</v>
      </c>
      <c r="P519" s="146">
        <v>1144180</v>
      </c>
      <c r="Q519" s="147">
        <f t="shared" si="521"/>
        <v>0.10731707317073171</v>
      </c>
      <c r="R519" s="147">
        <f t="shared" si="465"/>
        <v>0.57894736842105265</v>
      </c>
      <c r="S519" s="141">
        <f t="shared" si="466"/>
        <v>52008.181818181816</v>
      </c>
      <c r="T519" s="604"/>
      <c r="U519" s="254" t="s">
        <v>139</v>
      </c>
      <c r="V519" s="137">
        <v>885</v>
      </c>
      <c r="W519" s="146">
        <v>482</v>
      </c>
      <c r="X519" s="146">
        <v>31015680</v>
      </c>
      <c r="Y519" s="147">
        <f t="shared" si="522"/>
        <v>3.2706792427223991E-2</v>
      </c>
      <c r="Z519" s="147">
        <f t="shared" si="467"/>
        <v>0.54463276836158192</v>
      </c>
      <c r="AA519" s="146">
        <f t="shared" si="468"/>
        <v>64347.883817427384</v>
      </c>
      <c r="AB519" s="604"/>
      <c r="AC519" s="254" t="s">
        <v>139</v>
      </c>
      <c r="AD519" s="137">
        <v>1074</v>
      </c>
      <c r="AE519" s="146">
        <v>588</v>
      </c>
      <c r="AF519" s="146">
        <v>42673590</v>
      </c>
      <c r="AG519" s="147">
        <f t="shared" si="523"/>
        <v>4.720237617403869E-2</v>
      </c>
      <c r="AH519" s="147">
        <f t="shared" si="469"/>
        <v>0.54748603351955305</v>
      </c>
      <c r="AI519" s="141">
        <f t="shared" si="470"/>
        <v>72574.132653061228</v>
      </c>
      <c r="AJ519" s="604"/>
      <c r="AK519" s="254" t="s">
        <v>139</v>
      </c>
      <c r="AL519" s="137">
        <v>885</v>
      </c>
      <c r="AM519" s="146">
        <v>467</v>
      </c>
      <c r="AN519" s="146">
        <v>34792600</v>
      </c>
      <c r="AO519" s="147">
        <f t="shared" si="524"/>
        <v>6.4816099930603749E-2</v>
      </c>
      <c r="AP519" s="147">
        <f t="shared" si="471"/>
        <v>0.52768361581920908</v>
      </c>
      <c r="AQ519" s="141">
        <f t="shared" si="472"/>
        <v>74502.355460385443</v>
      </c>
      <c r="AR519" s="604"/>
      <c r="AS519" s="254" t="s">
        <v>139</v>
      </c>
      <c r="AT519" s="137">
        <v>465</v>
      </c>
      <c r="AU519" s="146">
        <v>214</v>
      </c>
      <c r="AV519" s="146">
        <v>14946290</v>
      </c>
      <c r="AW519" s="147">
        <f t="shared" si="525"/>
        <v>7.1500167056465086E-2</v>
      </c>
      <c r="AX519" s="147">
        <f t="shared" si="473"/>
        <v>0.46021505376344085</v>
      </c>
      <c r="AY519" s="146">
        <f t="shared" si="474"/>
        <v>69842.476635514016</v>
      </c>
      <c r="AZ519" s="604"/>
      <c r="BA519" s="254" t="s">
        <v>139</v>
      </c>
      <c r="BB519" s="137">
        <v>158</v>
      </c>
      <c r="BC519" s="146">
        <v>66</v>
      </c>
      <c r="BD519" s="146">
        <v>5398410</v>
      </c>
      <c r="BE519" s="147">
        <f t="shared" si="526"/>
        <v>6.3522617901828685E-2</v>
      </c>
      <c r="BF519" s="147">
        <f t="shared" si="475"/>
        <v>0.41772151898734178</v>
      </c>
      <c r="BG519" s="173">
        <f t="shared" si="476"/>
        <v>81794.090909090912</v>
      </c>
      <c r="BH519" s="604"/>
      <c r="BI519" s="254" t="s">
        <v>139</v>
      </c>
      <c r="BJ519" s="137">
        <f t="shared" si="477"/>
        <v>3511</v>
      </c>
      <c r="BK519" s="146">
        <f t="shared" ref="BK519:BK582" si="528">SUM(G519,O519,W519,AE519,AM519,AU519,BC519)</f>
        <v>1843</v>
      </c>
      <c r="BL519" s="146">
        <f t="shared" ref="BL519:BL582" si="529">SUM(H519,P519,X519,AF519,AN519,AV519,BD519)</f>
        <v>130086240</v>
      </c>
      <c r="BM519" s="147">
        <f t="shared" si="527"/>
        <v>4.7653522947640595E-2</v>
      </c>
      <c r="BN519" s="147">
        <f t="shared" si="478"/>
        <v>0.52492167473654228</v>
      </c>
      <c r="BO519" s="146">
        <f t="shared" si="479"/>
        <v>70583.960933260983</v>
      </c>
      <c r="BP519" s="204"/>
    </row>
    <row r="520" spans="2:68" s="82" customFormat="1">
      <c r="B520" s="614"/>
      <c r="C520" s="647"/>
      <c r="D520" s="604"/>
      <c r="E520" s="254" t="s">
        <v>140</v>
      </c>
      <c r="F520" s="137">
        <v>3</v>
      </c>
      <c r="G520" s="146">
        <v>2</v>
      </c>
      <c r="H520" s="146">
        <v>90260</v>
      </c>
      <c r="I520" s="147">
        <f t="shared" si="520"/>
        <v>5.128205128205128E-2</v>
      </c>
      <c r="J520" s="147">
        <f t="shared" ref="J520:J583" si="530">IFERROR(G520/F520,"-")</f>
        <v>0.66666666666666663</v>
      </c>
      <c r="K520" s="173">
        <f t="shared" ref="K520:K583" si="531">IFERROR(H520/G520,"-")</f>
        <v>45130</v>
      </c>
      <c r="L520" s="604"/>
      <c r="M520" s="254" t="s">
        <v>140</v>
      </c>
      <c r="N520" s="137">
        <v>17</v>
      </c>
      <c r="O520" s="146">
        <v>8</v>
      </c>
      <c r="P520" s="146">
        <v>399400</v>
      </c>
      <c r="Q520" s="147">
        <f t="shared" si="521"/>
        <v>3.9024390243902439E-2</v>
      </c>
      <c r="R520" s="147">
        <f t="shared" ref="R520:R583" si="532">IFERROR(O520/N520,"-")</f>
        <v>0.47058823529411764</v>
      </c>
      <c r="S520" s="141">
        <f t="shared" ref="S520:S583" si="533">IFERROR(P520/O520,"-")</f>
        <v>49925</v>
      </c>
      <c r="T520" s="604"/>
      <c r="U520" s="254" t="s">
        <v>140</v>
      </c>
      <c r="V520" s="137">
        <v>765</v>
      </c>
      <c r="W520" s="146">
        <v>484</v>
      </c>
      <c r="X520" s="146">
        <v>32806720</v>
      </c>
      <c r="Y520" s="147">
        <f t="shared" si="522"/>
        <v>3.2842505258872223E-2</v>
      </c>
      <c r="Z520" s="147">
        <f t="shared" ref="Z520:Z583" si="534">IFERROR(W520/V520,"-")</f>
        <v>0.63267973856209148</v>
      </c>
      <c r="AA520" s="146">
        <f t="shared" ref="AA520:AA583" si="535">IFERROR(X520/W520,"-")</f>
        <v>67782.479338842968</v>
      </c>
      <c r="AB520" s="604"/>
      <c r="AC520" s="254" t="s">
        <v>140</v>
      </c>
      <c r="AD520" s="137">
        <v>772</v>
      </c>
      <c r="AE520" s="146">
        <v>496</v>
      </c>
      <c r="AF520" s="146">
        <v>41123580</v>
      </c>
      <c r="AG520" s="147">
        <f t="shared" si="523"/>
        <v>3.9816970378100669E-2</v>
      </c>
      <c r="AH520" s="147">
        <f t="shared" ref="AH520:AH583" si="536">IFERROR(AE520/AD520,"-")</f>
        <v>0.6424870466321243</v>
      </c>
      <c r="AI520" s="141">
        <f t="shared" ref="AI520:AI583" si="537">IFERROR(AF520/AE520,"-")</f>
        <v>82910.443548387091</v>
      </c>
      <c r="AJ520" s="604"/>
      <c r="AK520" s="254" t="s">
        <v>140</v>
      </c>
      <c r="AL520" s="137">
        <v>484</v>
      </c>
      <c r="AM520" s="146">
        <v>276</v>
      </c>
      <c r="AN520" s="146">
        <v>22115250</v>
      </c>
      <c r="AO520" s="147">
        <f t="shared" si="524"/>
        <v>3.8306731436502428E-2</v>
      </c>
      <c r="AP520" s="147">
        <f t="shared" ref="AP520:AP583" si="538">IFERROR(AM520/AL520,"-")</f>
        <v>0.57024793388429751</v>
      </c>
      <c r="AQ520" s="141">
        <f t="shared" ref="AQ520:AQ583" si="539">IFERROR(AN520/AM520,"-")</f>
        <v>80127.717391304352</v>
      </c>
      <c r="AR520" s="604"/>
      <c r="AS520" s="254" t="s">
        <v>140</v>
      </c>
      <c r="AT520" s="137">
        <v>221</v>
      </c>
      <c r="AU520" s="146">
        <v>117</v>
      </c>
      <c r="AV520" s="146">
        <v>10709050</v>
      </c>
      <c r="AW520" s="147">
        <f t="shared" si="525"/>
        <v>3.9091212829936516E-2</v>
      </c>
      <c r="AX520" s="147">
        <f t="shared" ref="AX520:AX583" si="540">IFERROR(AU520/AT520,"-")</f>
        <v>0.52941176470588236</v>
      </c>
      <c r="AY520" s="146">
        <f t="shared" ref="AY520:AY583" si="541">IFERROR(AV520/AU520,"-")</f>
        <v>91530.341880341875</v>
      </c>
      <c r="AZ520" s="604"/>
      <c r="BA520" s="254" t="s">
        <v>140</v>
      </c>
      <c r="BB520" s="137">
        <v>56</v>
      </c>
      <c r="BC520" s="146">
        <v>29</v>
      </c>
      <c r="BD520" s="146">
        <v>1884720</v>
      </c>
      <c r="BE520" s="147">
        <f t="shared" si="526"/>
        <v>2.791145332050048E-2</v>
      </c>
      <c r="BF520" s="147">
        <f t="shared" ref="BF520:BF583" si="542">IFERROR(BC520/BB520,"-")</f>
        <v>0.5178571428571429</v>
      </c>
      <c r="BG520" s="173">
        <f t="shared" ref="BG520:BG583" si="543">IFERROR(BD520/BC520,"-")</f>
        <v>64990.34482758621</v>
      </c>
      <c r="BH520" s="604"/>
      <c r="BI520" s="254" t="s">
        <v>140</v>
      </c>
      <c r="BJ520" s="137">
        <f t="shared" ref="BJ520:BJ583" si="544">SUM(F520,N520,V520,AD520,AL520,AT520,BB520)</f>
        <v>2318</v>
      </c>
      <c r="BK520" s="146">
        <f t="shared" si="528"/>
        <v>1412</v>
      </c>
      <c r="BL520" s="146">
        <f t="shared" si="529"/>
        <v>109128980</v>
      </c>
      <c r="BM520" s="147">
        <f t="shared" si="527"/>
        <v>3.6509372979961215E-2</v>
      </c>
      <c r="BN520" s="147">
        <f t="shared" ref="BN520:BN583" si="545">IFERROR(BK520/BJ520,"-")</f>
        <v>0.60914581535806733</v>
      </c>
      <c r="BO520" s="146">
        <f t="shared" ref="BO520:BO583" si="546">IFERROR(BL520/BK520,"-")</f>
        <v>77286.813031161466</v>
      </c>
      <c r="BP520" s="204"/>
    </row>
    <row r="521" spans="2:68" s="82" customFormat="1">
      <c r="B521" s="614"/>
      <c r="C521" s="647"/>
      <c r="D521" s="604"/>
      <c r="E521" s="254" t="s">
        <v>141</v>
      </c>
      <c r="F521" s="137">
        <v>14</v>
      </c>
      <c r="G521" s="146">
        <v>8</v>
      </c>
      <c r="H521" s="146">
        <v>587740</v>
      </c>
      <c r="I521" s="147">
        <f t="shared" si="520"/>
        <v>0.20512820512820512</v>
      </c>
      <c r="J521" s="147">
        <f t="shared" si="530"/>
        <v>0.5714285714285714</v>
      </c>
      <c r="K521" s="173">
        <f t="shared" si="531"/>
        <v>73467.5</v>
      </c>
      <c r="L521" s="604"/>
      <c r="M521" s="254" t="s">
        <v>141</v>
      </c>
      <c r="N521" s="137">
        <v>84</v>
      </c>
      <c r="O521" s="146">
        <v>55</v>
      </c>
      <c r="P521" s="146">
        <v>3812520</v>
      </c>
      <c r="Q521" s="147">
        <f t="shared" si="521"/>
        <v>0.26829268292682928</v>
      </c>
      <c r="R521" s="147">
        <f t="shared" si="532"/>
        <v>0.65476190476190477</v>
      </c>
      <c r="S521" s="141">
        <f t="shared" si="533"/>
        <v>69318.545454545456</v>
      </c>
      <c r="T521" s="604"/>
      <c r="U521" s="254" t="s">
        <v>141</v>
      </c>
      <c r="V521" s="137">
        <v>5496</v>
      </c>
      <c r="W521" s="146">
        <v>3585</v>
      </c>
      <c r="X521" s="146">
        <v>241241180</v>
      </c>
      <c r="Y521" s="147">
        <f t="shared" si="522"/>
        <v>0.24326525072945648</v>
      </c>
      <c r="Z521" s="147">
        <f t="shared" si="534"/>
        <v>0.65229257641921401</v>
      </c>
      <c r="AA521" s="146">
        <f t="shared" si="535"/>
        <v>67291.821478382146</v>
      </c>
      <c r="AB521" s="604"/>
      <c r="AC521" s="254" t="s">
        <v>141</v>
      </c>
      <c r="AD521" s="137">
        <v>5156</v>
      </c>
      <c r="AE521" s="146">
        <v>3300</v>
      </c>
      <c r="AF521" s="146">
        <v>237778110</v>
      </c>
      <c r="AG521" s="147">
        <f t="shared" si="523"/>
        <v>0.26491129485429876</v>
      </c>
      <c r="AH521" s="147">
        <f t="shared" si="536"/>
        <v>0.64003103180760279</v>
      </c>
      <c r="AI521" s="141">
        <f t="shared" si="537"/>
        <v>72053.972727272732</v>
      </c>
      <c r="AJ521" s="604"/>
      <c r="AK521" s="254" t="s">
        <v>141</v>
      </c>
      <c r="AL521" s="137">
        <v>2771</v>
      </c>
      <c r="AM521" s="146">
        <v>1586</v>
      </c>
      <c r="AN521" s="146">
        <v>118641530</v>
      </c>
      <c r="AO521" s="147">
        <f t="shared" si="524"/>
        <v>0.22012491325468425</v>
      </c>
      <c r="AP521" s="147">
        <f t="shared" si="538"/>
        <v>0.57235654998195595</v>
      </c>
      <c r="AQ521" s="141">
        <f t="shared" si="539"/>
        <v>74805.504413619172</v>
      </c>
      <c r="AR521" s="604"/>
      <c r="AS521" s="254" t="s">
        <v>141</v>
      </c>
      <c r="AT521" s="137">
        <v>970</v>
      </c>
      <c r="AU521" s="146">
        <v>482</v>
      </c>
      <c r="AV521" s="146">
        <v>38215550</v>
      </c>
      <c r="AW521" s="147">
        <f t="shared" si="525"/>
        <v>0.16104243234213164</v>
      </c>
      <c r="AX521" s="147">
        <f t="shared" si="540"/>
        <v>0.49690721649484537</v>
      </c>
      <c r="AY521" s="146">
        <f t="shared" si="541"/>
        <v>79285.373443983408</v>
      </c>
      <c r="AZ521" s="604"/>
      <c r="BA521" s="254" t="s">
        <v>141</v>
      </c>
      <c r="BB521" s="137">
        <v>249</v>
      </c>
      <c r="BC521" s="146">
        <v>101</v>
      </c>
      <c r="BD521" s="146">
        <v>7506650</v>
      </c>
      <c r="BE521" s="147">
        <f t="shared" si="526"/>
        <v>9.7208854667949957E-2</v>
      </c>
      <c r="BF521" s="147">
        <f t="shared" si="542"/>
        <v>0.40562248995983935</v>
      </c>
      <c r="BG521" s="173">
        <f t="shared" si="543"/>
        <v>74323.267326732675</v>
      </c>
      <c r="BH521" s="604"/>
      <c r="BI521" s="254" t="s">
        <v>141</v>
      </c>
      <c r="BJ521" s="137">
        <f t="shared" si="544"/>
        <v>14740</v>
      </c>
      <c r="BK521" s="146">
        <f t="shared" si="528"/>
        <v>9117</v>
      </c>
      <c r="BL521" s="146">
        <f t="shared" si="529"/>
        <v>647783280</v>
      </c>
      <c r="BM521" s="147">
        <f t="shared" si="527"/>
        <v>0.23573367808661927</v>
      </c>
      <c r="BN521" s="147">
        <f t="shared" si="545"/>
        <v>0.61852103120759838</v>
      </c>
      <c r="BO521" s="146">
        <f t="shared" si="546"/>
        <v>71052.240868706809</v>
      </c>
      <c r="BP521" s="204"/>
    </row>
    <row r="522" spans="2:68" s="82" customFormat="1">
      <c r="B522" s="614"/>
      <c r="C522" s="647"/>
      <c r="D522" s="604"/>
      <c r="E522" s="254" t="s">
        <v>142</v>
      </c>
      <c r="F522" s="137">
        <v>2</v>
      </c>
      <c r="G522" s="146">
        <v>2</v>
      </c>
      <c r="H522" s="146">
        <v>158130</v>
      </c>
      <c r="I522" s="147">
        <f t="shared" si="520"/>
        <v>5.128205128205128E-2</v>
      </c>
      <c r="J522" s="147">
        <f t="shared" si="530"/>
        <v>1</v>
      </c>
      <c r="K522" s="173">
        <f t="shared" si="531"/>
        <v>79065</v>
      </c>
      <c r="L522" s="604"/>
      <c r="M522" s="254" t="s">
        <v>142</v>
      </c>
      <c r="N522" s="137">
        <v>24</v>
      </c>
      <c r="O522" s="146">
        <v>16</v>
      </c>
      <c r="P522" s="146">
        <v>951220</v>
      </c>
      <c r="Q522" s="147">
        <f t="shared" si="521"/>
        <v>7.8048780487804878E-2</v>
      </c>
      <c r="R522" s="147">
        <f t="shared" si="532"/>
        <v>0.66666666666666663</v>
      </c>
      <c r="S522" s="141">
        <f t="shared" si="533"/>
        <v>59451.25</v>
      </c>
      <c r="T522" s="604"/>
      <c r="U522" s="254" t="s">
        <v>142</v>
      </c>
      <c r="V522" s="137">
        <v>990</v>
      </c>
      <c r="W522" s="146">
        <v>568</v>
      </c>
      <c r="X522" s="146">
        <v>40748950</v>
      </c>
      <c r="Y522" s="147">
        <f t="shared" si="522"/>
        <v>3.8542444188097984E-2</v>
      </c>
      <c r="Z522" s="147">
        <f t="shared" si="534"/>
        <v>0.57373737373737377</v>
      </c>
      <c r="AA522" s="146">
        <f t="shared" si="535"/>
        <v>71741.109154929582</v>
      </c>
      <c r="AB522" s="604"/>
      <c r="AC522" s="254" t="s">
        <v>142</v>
      </c>
      <c r="AD522" s="137">
        <v>1224</v>
      </c>
      <c r="AE522" s="146">
        <v>728</v>
      </c>
      <c r="AF522" s="146">
        <v>53823780</v>
      </c>
      <c r="AG522" s="147">
        <f t="shared" si="523"/>
        <v>5.8441037167857431E-2</v>
      </c>
      <c r="AH522" s="147">
        <f t="shared" si="536"/>
        <v>0.59477124183006536</v>
      </c>
      <c r="AI522" s="141">
        <f t="shared" si="537"/>
        <v>73933.763736263732</v>
      </c>
      <c r="AJ522" s="604"/>
      <c r="AK522" s="254" t="s">
        <v>142</v>
      </c>
      <c r="AL522" s="137">
        <v>922</v>
      </c>
      <c r="AM522" s="146">
        <v>483</v>
      </c>
      <c r="AN522" s="146">
        <v>39497590</v>
      </c>
      <c r="AO522" s="147">
        <f t="shared" si="524"/>
        <v>6.7036780013879249E-2</v>
      </c>
      <c r="AP522" s="147">
        <f t="shared" si="538"/>
        <v>0.52386117136659438</v>
      </c>
      <c r="AQ522" s="141">
        <f t="shared" si="539"/>
        <v>81775.54865424431</v>
      </c>
      <c r="AR522" s="604"/>
      <c r="AS522" s="254" t="s">
        <v>142</v>
      </c>
      <c r="AT522" s="137">
        <v>486</v>
      </c>
      <c r="AU522" s="146">
        <v>216</v>
      </c>
      <c r="AV522" s="146">
        <v>18202990</v>
      </c>
      <c r="AW522" s="147">
        <f t="shared" si="525"/>
        <v>7.2168392916805879E-2</v>
      </c>
      <c r="AX522" s="147">
        <f t="shared" si="540"/>
        <v>0.44444444444444442</v>
      </c>
      <c r="AY522" s="146">
        <f t="shared" si="541"/>
        <v>84273.101851851854</v>
      </c>
      <c r="AZ522" s="604"/>
      <c r="BA522" s="254" t="s">
        <v>142</v>
      </c>
      <c r="BB522" s="137">
        <v>188</v>
      </c>
      <c r="BC522" s="146">
        <v>86</v>
      </c>
      <c r="BD522" s="146">
        <v>7809020</v>
      </c>
      <c r="BE522" s="147">
        <f t="shared" si="526"/>
        <v>8.2771896053897981E-2</v>
      </c>
      <c r="BF522" s="147">
        <f t="shared" si="542"/>
        <v>0.45744680851063829</v>
      </c>
      <c r="BG522" s="173">
        <f t="shared" si="543"/>
        <v>90802.558139534885</v>
      </c>
      <c r="BH522" s="604"/>
      <c r="BI522" s="254" t="s">
        <v>142</v>
      </c>
      <c r="BJ522" s="137">
        <f t="shared" si="544"/>
        <v>3836</v>
      </c>
      <c r="BK522" s="146">
        <f t="shared" si="528"/>
        <v>2099</v>
      </c>
      <c r="BL522" s="146">
        <f t="shared" si="529"/>
        <v>161191680</v>
      </c>
      <c r="BM522" s="147">
        <f t="shared" si="527"/>
        <v>5.4272786037491923E-2</v>
      </c>
      <c r="BN522" s="147">
        <f t="shared" si="545"/>
        <v>0.54718456725755993</v>
      </c>
      <c r="BO522" s="146">
        <f t="shared" si="546"/>
        <v>76794.511672224864</v>
      </c>
      <c r="BP522" s="204"/>
    </row>
    <row r="523" spans="2:68" s="82" customFormat="1">
      <c r="B523" s="614"/>
      <c r="C523" s="647"/>
      <c r="D523" s="604"/>
      <c r="E523" s="251" t="s">
        <v>135</v>
      </c>
      <c r="F523" s="137">
        <v>4</v>
      </c>
      <c r="G523" s="146">
        <v>0</v>
      </c>
      <c r="H523" s="146">
        <v>0</v>
      </c>
      <c r="I523" s="147">
        <f t="shared" si="520"/>
        <v>0</v>
      </c>
      <c r="J523" s="147">
        <f t="shared" si="530"/>
        <v>0</v>
      </c>
      <c r="K523" s="173" t="str">
        <f t="shared" si="531"/>
        <v>-</v>
      </c>
      <c r="L523" s="604"/>
      <c r="M523" s="255" t="s">
        <v>135</v>
      </c>
      <c r="N523" s="137">
        <v>19</v>
      </c>
      <c r="O523" s="146">
        <v>11</v>
      </c>
      <c r="P523" s="146">
        <v>783430</v>
      </c>
      <c r="Q523" s="147">
        <f t="shared" si="521"/>
        <v>5.3658536585365853E-2</v>
      </c>
      <c r="R523" s="147">
        <f t="shared" si="532"/>
        <v>0.57894736842105265</v>
      </c>
      <c r="S523" s="141">
        <f t="shared" si="533"/>
        <v>71220.909090909088</v>
      </c>
      <c r="T523" s="604"/>
      <c r="U523" s="255" t="s">
        <v>135</v>
      </c>
      <c r="V523" s="137">
        <v>1283</v>
      </c>
      <c r="W523" s="146">
        <v>684</v>
      </c>
      <c r="X523" s="146">
        <v>44815350</v>
      </c>
      <c r="Y523" s="147">
        <f t="shared" si="522"/>
        <v>4.6413788423695458E-2</v>
      </c>
      <c r="Z523" s="147">
        <f t="shared" si="534"/>
        <v>0.5331254871395168</v>
      </c>
      <c r="AA523" s="146">
        <f t="shared" si="535"/>
        <v>65519.517543859649</v>
      </c>
      <c r="AB523" s="604"/>
      <c r="AC523" s="255" t="s">
        <v>135</v>
      </c>
      <c r="AD523" s="137">
        <v>830</v>
      </c>
      <c r="AE523" s="146">
        <v>451</v>
      </c>
      <c r="AF523" s="146">
        <v>34864970</v>
      </c>
      <c r="AG523" s="147">
        <f t="shared" si="523"/>
        <v>3.6204543630087502E-2</v>
      </c>
      <c r="AH523" s="147">
        <f t="shared" si="536"/>
        <v>0.54337349397590362</v>
      </c>
      <c r="AI523" s="141">
        <f t="shared" si="537"/>
        <v>77305.920177383596</v>
      </c>
      <c r="AJ523" s="604"/>
      <c r="AK523" s="255" t="s">
        <v>135</v>
      </c>
      <c r="AL523" s="137">
        <v>412</v>
      </c>
      <c r="AM523" s="146">
        <v>207</v>
      </c>
      <c r="AN523" s="146">
        <v>14318280</v>
      </c>
      <c r="AO523" s="147">
        <f t="shared" si="524"/>
        <v>2.8730048577376821E-2</v>
      </c>
      <c r="AP523" s="147">
        <f t="shared" si="538"/>
        <v>0.50242718446601942</v>
      </c>
      <c r="AQ523" s="141">
        <f t="shared" si="539"/>
        <v>69170.434782608689</v>
      </c>
      <c r="AR523" s="604"/>
      <c r="AS523" s="255" t="s">
        <v>135</v>
      </c>
      <c r="AT523" s="137">
        <v>124</v>
      </c>
      <c r="AU523" s="146">
        <v>50</v>
      </c>
      <c r="AV523" s="146">
        <v>5042710</v>
      </c>
      <c r="AW523" s="147">
        <f t="shared" si="525"/>
        <v>1.670564650851988E-2</v>
      </c>
      <c r="AX523" s="147">
        <f t="shared" si="540"/>
        <v>0.40322580645161288</v>
      </c>
      <c r="AY523" s="146">
        <f t="shared" si="541"/>
        <v>100854.2</v>
      </c>
      <c r="AZ523" s="604"/>
      <c r="BA523" s="255" t="s">
        <v>135</v>
      </c>
      <c r="BB523" s="137">
        <v>73</v>
      </c>
      <c r="BC523" s="146">
        <v>30</v>
      </c>
      <c r="BD523" s="146">
        <v>2693890</v>
      </c>
      <c r="BE523" s="147">
        <f t="shared" si="526"/>
        <v>2.8873917228103944E-2</v>
      </c>
      <c r="BF523" s="147">
        <f t="shared" si="542"/>
        <v>0.41095890410958902</v>
      </c>
      <c r="BG523" s="173">
        <f t="shared" si="543"/>
        <v>89796.333333333328</v>
      </c>
      <c r="BH523" s="604"/>
      <c r="BI523" s="255" t="s">
        <v>135</v>
      </c>
      <c r="BJ523" s="137">
        <f t="shared" si="544"/>
        <v>2745</v>
      </c>
      <c r="BK523" s="146">
        <f t="shared" si="528"/>
        <v>1433</v>
      </c>
      <c r="BL523" s="146">
        <f t="shared" si="529"/>
        <v>102518630</v>
      </c>
      <c r="BM523" s="147">
        <f t="shared" si="527"/>
        <v>3.7052359405300585E-2</v>
      </c>
      <c r="BN523" s="147">
        <f t="shared" si="545"/>
        <v>0.52204007285974496</v>
      </c>
      <c r="BO523" s="146">
        <f t="shared" si="546"/>
        <v>71541.263084438237</v>
      </c>
      <c r="BP523" s="204"/>
    </row>
    <row r="524" spans="2:68" s="82" customFormat="1">
      <c r="B524" s="614">
        <v>48</v>
      </c>
      <c r="C524" s="645" t="s">
        <v>27</v>
      </c>
      <c r="D524" s="618">
        <f>BS55</f>
        <v>15</v>
      </c>
      <c r="E524" s="252" t="s">
        <v>115</v>
      </c>
      <c r="F524" s="136">
        <v>8</v>
      </c>
      <c r="G524" s="144">
        <v>4</v>
      </c>
      <c r="H524" s="144">
        <v>341090</v>
      </c>
      <c r="I524" s="145">
        <f>IFERROR(G524/$D$524,"-")</f>
        <v>0.26666666666666666</v>
      </c>
      <c r="J524" s="145">
        <f t="shared" si="530"/>
        <v>0.5</v>
      </c>
      <c r="K524" s="172">
        <f t="shared" si="531"/>
        <v>85272.5</v>
      </c>
      <c r="L524" s="618">
        <f>BT55</f>
        <v>98</v>
      </c>
      <c r="M524" s="252" t="s">
        <v>115</v>
      </c>
      <c r="N524" s="136">
        <v>51</v>
      </c>
      <c r="O524" s="144">
        <v>31</v>
      </c>
      <c r="P524" s="144">
        <v>2490170</v>
      </c>
      <c r="Q524" s="145">
        <f>IFERROR(O524/$L$524,"-")</f>
        <v>0.31632653061224492</v>
      </c>
      <c r="R524" s="145">
        <f t="shared" si="532"/>
        <v>0.60784313725490191</v>
      </c>
      <c r="S524" s="140">
        <f t="shared" si="533"/>
        <v>80328.06451612903</v>
      </c>
      <c r="T524" s="618">
        <f>BU55</f>
        <v>7622</v>
      </c>
      <c r="U524" s="252" t="s">
        <v>115</v>
      </c>
      <c r="V524" s="136">
        <v>3420</v>
      </c>
      <c r="W524" s="144">
        <v>2121</v>
      </c>
      <c r="X524" s="144">
        <v>139828360</v>
      </c>
      <c r="Y524" s="145">
        <f>IFERROR(W524/$T$524,"-")</f>
        <v>0.2782734190501181</v>
      </c>
      <c r="Z524" s="145">
        <f t="shared" si="534"/>
        <v>0.62017543859649127</v>
      </c>
      <c r="AA524" s="144">
        <f t="shared" si="535"/>
        <v>65925.676567656759</v>
      </c>
      <c r="AB524" s="618">
        <f>BV55</f>
        <v>6235</v>
      </c>
      <c r="AC524" s="252" t="s">
        <v>115</v>
      </c>
      <c r="AD524" s="136">
        <v>3157</v>
      </c>
      <c r="AE524" s="144">
        <v>2016</v>
      </c>
      <c r="AF524" s="144">
        <v>149225130</v>
      </c>
      <c r="AG524" s="145">
        <f>IFERROR(AE524/$AB$524,"-")</f>
        <v>0.32333600641539695</v>
      </c>
      <c r="AH524" s="145">
        <f t="shared" si="536"/>
        <v>0.63858093126385806</v>
      </c>
      <c r="AI524" s="140">
        <f t="shared" si="537"/>
        <v>74020.40178571429</v>
      </c>
      <c r="AJ524" s="618">
        <f>BW55</f>
        <v>3938</v>
      </c>
      <c r="AK524" s="252" t="s">
        <v>115</v>
      </c>
      <c r="AL524" s="136">
        <v>1993</v>
      </c>
      <c r="AM524" s="144">
        <v>1153</v>
      </c>
      <c r="AN524" s="144">
        <v>92287410</v>
      </c>
      <c r="AO524" s="145">
        <f>IFERROR(AM524/$AJ$524,"-")</f>
        <v>0.29278821736922295</v>
      </c>
      <c r="AP524" s="145">
        <f t="shared" si="538"/>
        <v>0.57852483692925238</v>
      </c>
      <c r="AQ524" s="140">
        <f t="shared" si="539"/>
        <v>80041.118820468342</v>
      </c>
      <c r="AR524" s="618">
        <f>BX55</f>
        <v>2061</v>
      </c>
      <c r="AS524" s="252" t="s">
        <v>115</v>
      </c>
      <c r="AT524" s="136">
        <v>967</v>
      </c>
      <c r="AU524" s="144">
        <v>494</v>
      </c>
      <c r="AV524" s="144">
        <v>42000160</v>
      </c>
      <c r="AW524" s="145">
        <f>IFERROR(AU524/$AR$524,"-")</f>
        <v>0.23968947113051917</v>
      </c>
      <c r="AX524" s="145">
        <f t="shared" si="540"/>
        <v>0.51085832471561532</v>
      </c>
      <c r="AY524" s="144">
        <f t="shared" si="541"/>
        <v>85020.56680161944</v>
      </c>
      <c r="AZ524" s="618">
        <f>BY55</f>
        <v>790</v>
      </c>
      <c r="BA524" s="252" t="s">
        <v>115</v>
      </c>
      <c r="BB524" s="136">
        <v>264</v>
      </c>
      <c r="BC524" s="144">
        <v>125</v>
      </c>
      <c r="BD524" s="144">
        <v>12905750</v>
      </c>
      <c r="BE524" s="145">
        <f>IFERROR(BC524/$AZ$524,"-")</f>
        <v>0.15822784810126583</v>
      </c>
      <c r="BF524" s="145">
        <f t="shared" si="542"/>
        <v>0.47348484848484851</v>
      </c>
      <c r="BG524" s="172">
        <f t="shared" si="543"/>
        <v>103246</v>
      </c>
      <c r="BH524" s="618">
        <f>BZ55</f>
        <v>20759</v>
      </c>
      <c r="BI524" s="252" t="s">
        <v>115</v>
      </c>
      <c r="BJ524" s="136">
        <f t="shared" si="544"/>
        <v>9860</v>
      </c>
      <c r="BK524" s="144">
        <f t="shared" si="528"/>
        <v>5944</v>
      </c>
      <c r="BL524" s="144">
        <f t="shared" si="529"/>
        <v>439078070</v>
      </c>
      <c r="BM524" s="145">
        <f>IFERROR(BK524/$BH$524,"-")</f>
        <v>0.2863336384218893</v>
      </c>
      <c r="BN524" s="145">
        <f t="shared" si="545"/>
        <v>0.60283975659229205</v>
      </c>
      <c r="BO524" s="144">
        <f t="shared" si="546"/>
        <v>73869.123485868098</v>
      </c>
      <c r="BP524" s="204"/>
    </row>
    <row r="525" spans="2:68" s="82" customFormat="1">
      <c r="B525" s="614"/>
      <c r="C525" s="645"/>
      <c r="D525" s="618"/>
      <c r="E525" s="253" t="s">
        <v>154</v>
      </c>
      <c r="F525" s="137">
        <v>7</v>
      </c>
      <c r="G525" s="146">
        <v>3</v>
      </c>
      <c r="H525" s="146">
        <v>230170</v>
      </c>
      <c r="I525" s="147">
        <f t="shared" ref="I525:I534" si="547">IFERROR(G525/$D$524,"-")</f>
        <v>0.2</v>
      </c>
      <c r="J525" s="147">
        <f t="shared" si="530"/>
        <v>0.42857142857142855</v>
      </c>
      <c r="K525" s="173">
        <f t="shared" si="531"/>
        <v>76723.333333333328</v>
      </c>
      <c r="L525" s="618"/>
      <c r="M525" s="253" t="s">
        <v>154</v>
      </c>
      <c r="N525" s="137">
        <v>44</v>
      </c>
      <c r="O525" s="146">
        <v>27</v>
      </c>
      <c r="P525" s="146">
        <v>2489550</v>
      </c>
      <c r="Q525" s="147">
        <f t="shared" ref="Q525:Q534" si="548">IFERROR(O525/$L$524,"-")</f>
        <v>0.27551020408163263</v>
      </c>
      <c r="R525" s="147">
        <f t="shared" si="532"/>
        <v>0.61363636363636365</v>
      </c>
      <c r="S525" s="141">
        <f t="shared" si="533"/>
        <v>92205.555555555562</v>
      </c>
      <c r="T525" s="618"/>
      <c r="U525" s="253" t="s">
        <v>154</v>
      </c>
      <c r="V525" s="137">
        <v>3275</v>
      </c>
      <c r="W525" s="146">
        <v>2106</v>
      </c>
      <c r="X525" s="146">
        <v>130285430</v>
      </c>
      <c r="Y525" s="147">
        <f t="shared" ref="Y525:Y534" si="549">IFERROR(W525/$T$524,"-")</f>
        <v>0.27630543164523746</v>
      </c>
      <c r="Z525" s="147">
        <f t="shared" si="534"/>
        <v>0.64305343511450386</v>
      </c>
      <c r="AA525" s="146">
        <f t="shared" si="535"/>
        <v>61863.926875593541</v>
      </c>
      <c r="AB525" s="618"/>
      <c r="AC525" s="253" t="s">
        <v>154</v>
      </c>
      <c r="AD525" s="137">
        <v>2787</v>
      </c>
      <c r="AE525" s="146">
        <v>1788</v>
      </c>
      <c r="AF525" s="146">
        <v>130259710</v>
      </c>
      <c r="AG525" s="147">
        <f t="shared" ref="AG525:AG534" si="550">IFERROR(AE525/$AB$524,"-")</f>
        <v>0.2867682437850842</v>
      </c>
      <c r="AH525" s="147">
        <f t="shared" si="536"/>
        <v>0.64155005382131325</v>
      </c>
      <c r="AI525" s="141">
        <f t="shared" si="537"/>
        <v>72852.186800894851</v>
      </c>
      <c r="AJ525" s="618"/>
      <c r="AK525" s="253" t="s">
        <v>154</v>
      </c>
      <c r="AL525" s="137">
        <v>1646</v>
      </c>
      <c r="AM525" s="146">
        <v>976</v>
      </c>
      <c r="AN525" s="146">
        <v>73976210</v>
      </c>
      <c r="AO525" s="147">
        <f t="shared" ref="AO525:AO534" si="551">IFERROR(AM525/$AJ$524,"-")</f>
        <v>0.24784154393092941</v>
      </c>
      <c r="AP525" s="147">
        <f t="shared" si="538"/>
        <v>0.59295261239368169</v>
      </c>
      <c r="AQ525" s="141">
        <f t="shared" si="539"/>
        <v>75795.297131147541</v>
      </c>
      <c r="AR525" s="618"/>
      <c r="AS525" s="253" t="s">
        <v>154</v>
      </c>
      <c r="AT525" s="137">
        <v>683</v>
      </c>
      <c r="AU525" s="146">
        <v>364</v>
      </c>
      <c r="AV525" s="146">
        <v>29187990</v>
      </c>
      <c r="AW525" s="147">
        <f t="shared" ref="AW525:AW534" si="552">IFERROR(AU525/$AR$524,"-")</f>
        <v>0.17661329451722466</v>
      </c>
      <c r="AX525" s="147">
        <f t="shared" si="540"/>
        <v>0.53294289897510982</v>
      </c>
      <c r="AY525" s="146">
        <f t="shared" si="541"/>
        <v>80186.78571428571</v>
      </c>
      <c r="AZ525" s="618"/>
      <c r="BA525" s="253" t="s">
        <v>154</v>
      </c>
      <c r="BB525" s="137">
        <v>161</v>
      </c>
      <c r="BC525" s="146">
        <v>65</v>
      </c>
      <c r="BD525" s="146">
        <v>5564690</v>
      </c>
      <c r="BE525" s="147">
        <f t="shared" ref="BE525:BE534" si="553">IFERROR(BC525/$AZ$524,"-")</f>
        <v>8.2278481012658222E-2</v>
      </c>
      <c r="BF525" s="147">
        <f t="shared" si="542"/>
        <v>0.40372670807453415</v>
      </c>
      <c r="BG525" s="173">
        <f t="shared" si="543"/>
        <v>85610.61538461539</v>
      </c>
      <c r="BH525" s="618"/>
      <c r="BI525" s="253" t="s">
        <v>154</v>
      </c>
      <c r="BJ525" s="137">
        <f t="shared" si="544"/>
        <v>8603</v>
      </c>
      <c r="BK525" s="146">
        <f t="shared" si="528"/>
        <v>5329</v>
      </c>
      <c r="BL525" s="146">
        <f t="shared" si="529"/>
        <v>371993750</v>
      </c>
      <c r="BM525" s="147">
        <f t="shared" ref="BM525:BM534" si="554">IFERROR(BK525/$BH$524,"-")</f>
        <v>0.25670793390818442</v>
      </c>
      <c r="BN525" s="147">
        <f t="shared" si="545"/>
        <v>0.61943508078577236</v>
      </c>
      <c r="BO525" s="146">
        <f t="shared" si="546"/>
        <v>69805.545130418468</v>
      </c>
      <c r="BP525" s="204"/>
    </row>
    <row r="526" spans="2:68" s="82" customFormat="1">
      <c r="B526" s="614"/>
      <c r="C526" s="645"/>
      <c r="D526" s="618"/>
      <c r="E526" s="254" t="s">
        <v>114</v>
      </c>
      <c r="F526" s="137">
        <v>10</v>
      </c>
      <c r="G526" s="146">
        <v>4</v>
      </c>
      <c r="H526" s="146">
        <v>367870</v>
      </c>
      <c r="I526" s="147">
        <f t="shared" si="547"/>
        <v>0.26666666666666666</v>
      </c>
      <c r="J526" s="147">
        <f t="shared" si="530"/>
        <v>0.4</v>
      </c>
      <c r="K526" s="173">
        <f t="shared" si="531"/>
        <v>91967.5</v>
      </c>
      <c r="L526" s="618"/>
      <c r="M526" s="254" t="s">
        <v>114</v>
      </c>
      <c r="N526" s="137">
        <v>58</v>
      </c>
      <c r="O526" s="146">
        <v>36</v>
      </c>
      <c r="P526" s="146">
        <v>3170360</v>
      </c>
      <c r="Q526" s="147">
        <f t="shared" si="548"/>
        <v>0.36734693877551022</v>
      </c>
      <c r="R526" s="147">
        <f t="shared" si="532"/>
        <v>0.62068965517241381</v>
      </c>
      <c r="S526" s="141">
        <f t="shared" si="533"/>
        <v>88065.555555555562</v>
      </c>
      <c r="T526" s="618"/>
      <c r="U526" s="254" t="s">
        <v>114</v>
      </c>
      <c r="V526" s="137">
        <v>4321</v>
      </c>
      <c r="W526" s="146">
        <v>2673</v>
      </c>
      <c r="X526" s="146">
        <v>170880180</v>
      </c>
      <c r="Y526" s="147">
        <f t="shared" si="549"/>
        <v>0.35069535554972447</v>
      </c>
      <c r="Z526" s="147">
        <f t="shared" si="534"/>
        <v>0.61860680398056</v>
      </c>
      <c r="AA526" s="146">
        <f t="shared" si="535"/>
        <v>63928.237934904602</v>
      </c>
      <c r="AB526" s="618"/>
      <c r="AC526" s="254" t="s">
        <v>114</v>
      </c>
      <c r="AD526" s="137">
        <v>4064</v>
      </c>
      <c r="AE526" s="146">
        <v>2548</v>
      </c>
      <c r="AF526" s="146">
        <v>187990590</v>
      </c>
      <c r="AG526" s="147">
        <f t="shared" si="550"/>
        <v>0.4086607858861267</v>
      </c>
      <c r="AH526" s="147">
        <f t="shared" si="536"/>
        <v>0.62696850393700787</v>
      </c>
      <c r="AI526" s="141">
        <f t="shared" si="537"/>
        <v>73779.666405023541</v>
      </c>
      <c r="AJ526" s="618"/>
      <c r="AK526" s="254" t="s">
        <v>114</v>
      </c>
      <c r="AL526" s="137">
        <v>2707</v>
      </c>
      <c r="AM526" s="146">
        <v>1547</v>
      </c>
      <c r="AN526" s="146">
        <v>127048210</v>
      </c>
      <c r="AO526" s="147">
        <f t="shared" si="551"/>
        <v>0.39283900457084814</v>
      </c>
      <c r="AP526" s="147">
        <f t="shared" si="538"/>
        <v>0.57148134466198741</v>
      </c>
      <c r="AQ526" s="141">
        <f t="shared" si="539"/>
        <v>82125.539754363286</v>
      </c>
      <c r="AR526" s="618"/>
      <c r="AS526" s="254" t="s">
        <v>114</v>
      </c>
      <c r="AT526" s="137">
        <v>1374</v>
      </c>
      <c r="AU526" s="146">
        <v>729</v>
      </c>
      <c r="AV526" s="146">
        <v>64667570</v>
      </c>
      <c r="AW526" s="147">
        <f t="shared" si="552"/>
        <v>0.35371179039301309</v>
      </c>
      <c r="AX526" s="147">
        <f t="shared" si="540"/>
        <v>0.53056768558951961</v>
      </c>
      <c r="AY526" s="146">
        <f t="shared" si="541"/>
        <v>88707.229080932782</v>
      </c>
      <c r="AZ526" s="618"/>
      <c r="BA526" s="254" t="s">
        <v>114</v>
      </c>
      <c r="BB526" s="137">
        <v>488</v>
      </c>
      <c r="BC526" s="146">
        <v>226</v>
      </c>
      <c r="BD526" s="146">
        <v>22687950</v>
      </c>
      <c r="BE526" s="147">
        <f t="shared" si="553"/>
        <v>0.28607594936708863</v>
      </c>
      <c r="BF526" s="147">
        <f t="shared" si="542"/>
        <v>0.46311475409836067</v>
      </c>
      <c r="BG526" s="173">
        <f t="shared" si="543"/>
        <v>100389.1592920354</v>
      </c>
      <c r="BH526" s="618"/>
      <c r="BI526" s="254" t="s">
        <v>114</v>
      </c>
      <c r="BJ526" s="137">
        <f t="shared" si="544"/>
        <v>13022</v>
      </c>
      <c r="BK526" s="146">
        <f t="shared" si="528"/>
        <v>7763</v>
      </c>
      <c r="BL526" s="146">
        <f t="shared" si="529"/>
        <v>576812730</v>
      </c>
      <c r="BM526" s="147">
        <f t="shared" si="554"/>
        <v>0.37395828315429452</v>
      </c>
      <c r="BN526" s="147">
        <f t="shared" si="545"/>
        <v>0.59614498540930727</v>
      </c>
      <c r="BO526" s="146">
        <f t="shared" si="546"/>
        <v>74302.812057194387</v>
      </c>
      <c r="BP526" s="204"/>
    </row>
    <row r="527" spans="2:68" s="82" customFormat="1">
      <c r="B527" s="614"/>
      <c r="C527" s="645"/>
      <c r="D527" s="618"/>
      <c r="E527" s="254" t="s">
        <v>123</v>
      </c>
      <c r="F527" s="137">
        <v>0</v>
      </c>
      <c r="G527" s="146">
        <v>0</v>
      </c>
      <c r="H527" s="146">
        <v>0</v>
      </c>
      <c r="I527" s="147">
        <f t="shared" si="547"/>
        <v>0</v>
      </c>
      <c r="J527" s="147" t="str">
        <f t="shared" si="530"/>
        <v>-</v>
      </c>
      <c r="K527" s="173" t="str">
        <f t="shared" si="531"/>
        <v>-</v>
      </c>
      <c r="L527" s="618"/>
      <c r="M527" s="254" t="s">
        <v>123</v>
      </c>
      <c r="N527" s="137">
        <v>19</v>
      </c>
      <c r="O527" s="146">
        <v>13</v>
      </c>
      <c r="P527" s="146">
        <v>836030</v>
      </c>
      <c r="Q527" s="147">
        <f t="shared" si="548"/>
        <v>0.1326530612244898</v>
      </c>
      <c r="R527" s="147">
        <f t="shared" si="532"/>
        <v>0.68421052631578949</v>
      </c>
      <c r="S527" s="141">
        <f t="shared" si="533"/>
        <v>64310</v>
      </c>
      <c r="T527" s="618"/>
      <c r="U527" s="254" t="s">
        <v>123</v>
      </c>
      <c r="V527" s="137">
        <v>1252</v>
      </c>
      <c r="W527" s="146">
        <v>797</v>
      </c>
      <c r="X527" s="146">
        <v>54043410</v>
      </c>
      <c r="Y527" s="147">
        <f t="shared" si="549"/>
        <v>0.10456573077932302</v>
      </c>
      <c r="Z527" s="147">
        <f t="shared" si="534"/>
        <v>0.63658146964856233</v>
      </c>
      <c r="AA527" s="146">
        <f t="shared" si="535"/>
        <v>67808.544542032629</v>
      </c>
      <c r="AB527" s="618"/>
      <c r="AC527" s="254" t="s">
        <v>123</v>
      </c>
      <c r="AD527" s="137">
        <v>1333</v>
      </c>
      <c r="AE527" s="146">
        <v>863</v>
      </c>
      <c r="AF527" s="146">
        <v>66853350</v>
      </c>
      <c r="AG527" s="147">
        <f t="shared" si="550"/>
        <v>0.13841218925421012</v>
      </c>
      <c r="AH527" s="147">
        <f t="shared" si="536"/>
        <v>0.64741185296324077</v>
      </c>
      <c r="AI527" s="141">
        <f t="shared" si="537"/>
        <v>77466.222479721895</v>
      </c>
      <c r="AJ527" s="618"/>
      <c r="AK527" s="254" t="s">
        <v>123</v>
      </c>
      <c r="AL527" s="137">
        <v>969</v>
      </c>
      <c r="AM527" s="146">
        <v>548</v>
      </c>
      <c r="AN527" s="146">
        <v>43718960</v>
      </c>
      <c r="AO527" s="147">
        <f t="shared" si="551"/>
        <v>0.13915693245302183</v>
      </c>
      <c r="AP527" s="147">
        <f t="shared" si="538"/>
        <v>0.56553147574819407</v>
      </c>
      <c r="AQ527" s="141">
        <f t="shared" si="539"/>
        <v>79779.124087591248</v>
      </c>
      <c r="AR527" s="618"/>
      <c r="AS527" s="254" t="s">
        <v>123</v>
      </c>
      <c r="AT527" s="137">
        <v>515</v>
      </c>
      <c r="AU527" s="146">
        <v>280</v>
      </c>
      <c r="AV527" s="146">
        <v>24092790</v>
      </c>
      <c r="AW527" s="147">
        <f t="shared" si="552"/>
        <v>0.1358563803978651</v>
      </c>
      <c r="AX527" s="147">
        <f t="shared" si="540"/>
        <v>0.5436893203883495</v>
      </c>
      <c r="AY527" s="146">
        <f t="shared" si="541"/>
        <v>86045.678571428565</v>
      </c>
      <c r="AZ527" s="618"/>
      <c r="BA527" s="254" t="s">
        <v>123</v>
      </c>
      <c r="BB527" s="137">
        <v>177</v>
      </c>
      <c r="BC527" s="146">
        <v>98</v>
      </c>
      <c r="BD527" s="146">
        <v>10358430</v>
      </c>
      <c r="BE527" s="147">
        <f t="shared" si="553"/>
        <v>0.1240506329113924</v>
      </c>
      <c r="BF527" s="147">
        <f t="shared" si="542"/>
        <v>0.5536723163841808</v>
      </c>
      <c r="BG527" s="173">
        <f t="shared" si="543"/>
        <v>105698.26530612246</v>
      </c>
      <c r="BH527" s="618"/>
      <c r="BI527" s="254" t="s">
        <v>123</v>
      </c>
      <c r="BJ527" s="137">
        <f t="shared" si="544"/>
        <v>4265</v>
      </c>
      <c r="BK527" s="146">
        <f t="shared" si="528"/>
        <v>2599</v>
      </c>
      <c r="BL527" s="146">
        <f t="shared" si="529"/>
        <v>199902970</v>
      </c>
      <c r="BM527" s="147">
        <f t="shared" si="554"/>
        <v>0.12519870899368948</v>
      </c>
      <c r="BN527" s="147">
        <f t="shared" si="545"/>
        <v>0.60937866354044545</v>
      </c>
      <c r="BO527" s="146">
        <f t="shared" si="546"/>
        <v>76915.34051558291</v>
      </c>
      <c r="BP527" s="204"/>
    </row>
    <row r="528" spans="2:68" s="82" customFormat="1">
      <c r="B528" s="614"/>
      <c r="C528" s="645"/>
      <c r="D528" s="618"/>
      <c r="E528" s="254" t="s">
        <v>137</v>
      </c>
      <c r="F528" s="137">
        <v>2</v>
      </c>
      <c r="G528" s="146">
        <v>1</v>
      </c>
      <c r="H528" s="146">
        <v>68210</v>
      </c>
      <c r="I528" s="147">
        <f t="shared" si="547"/>
        <v>6.6666666666666666E-2</v>
      </c>
      <c r="J528" s="147">
        <f t="shared" si="530"/>
        <v>0.5</v>
      </c>
      <c r="K528" s="173">
        <f t="shared" si="531"/>
        <v>68210</v>
      </c>
      <c r="L528" s="618"/>
      <c r="M528" s="254" t="s">
        <v>137</v>
      </c>
      <c r="N528" s="137">
        <v>29</v>
      </c>
      <c r="O528" s="146">
        <v>21</v>
      </c>
      <c r="P528" s="146">
        <v>2198980</v>
      </c>
      <c r="Q528" s="147">
        <f t="shared" si="548"/>
        <v>0.21428571428571427</v>
      </c>
      <c r="R528" s="147">
        <f t="shared" si="532"/>
        <v>0.72413793103448276</v>
      </c>
      <c r="S528" s="141">
        <f t="shared" si="533"/>
        <v>104713.33333333333</v>
      </c>
      <c r="T528" s="618"/>
      <c r="U528" s="254" t="s">
        <v>137</v>
      </c>
      <c r="V528" s="137">
        <v>1432</v>
      </c>
      <c r="W528" s="146">
        <v>916</v>
      </c>
      <c r="X528" s="146">
        <v>62105190</v>
      </c>
      <c r="Y528" s="147">
        <f t="shared" si="549"/>
        <v>0.12017843085804251</v>
      </c>
      <c r="Z528" s="147">
        <f t="shared" si="534"/>
        <v>0.63966480446927376</v>
      </c>
      <c r="AA528" s="146">
        <f t="shared" si="535"/>
        <v>67800.425764192143</v>
      </c>
      <c r="AB528" s="618"/>
      <c r="AC528" s="254" t="s">
        <v>137</v>
      </c>
      <c r="AD528" s="137">
        <v>1574</v>
      </c>
      <c r="AE528" s="146">
        <v>999</v>
      </c>
      <c r="AF528" s="146">
        <v>77403940</v>
      </c>
      <c r="AG528" s="147">
        <f t="shared" si="550"/>
        <v>0.16022453889334404</v>
      </c>
      <c r="AH528" s="147">
        <f t="shared" si="536"/>
        <v>0.63468869123252858</v>
      </c>
      <c r="AI528" s="141">
        <f t="shared" si="537"/>
        <v>77481.421421421415</v>
      </c>
      <c r="AJ528" s="618"/>
      <c r="AK528" s="254" t="s">
        <v>137</v>
      </c>
      <c r="AL528" s="137">
        <v>1167</v>
      </c>
      <c r="AM528" s="146">
        <v>695</v>
      </c>
      <c r="AN528" s="146">
        <v>62000350</v>
      </c>
      <c r="AO528" s="147">
        <f t="shared" si="551"/>
        <v>0.17648552564753683</v>
      </c>
      <c r="AP528" s="147">
        <f t="shared" si="538"/>
        <v>0.59554413024850039</v>
      </c>
      <c r="AQ528" s="141">
        <f t="shared" si="539"/>
        <v>89209.136690647487</v>
      </c>
      <c r="AR528" s="618"/>
      <c r="AS528" s="254" t="s">
        <v>137</v>
      </c>
      <c r="AT528" s="137">
        <v>614</v>
      </c>
      <c r="AU528" s="146">
        <v>354</v>
      </c>
      <c r="AV528" s="146">
        <v>35666290</v>
      </c>
      <c r="AW528" s="147">
        <f t="shared" si="552"/>
        <v>0.1717612809315866</v>
      </c>
      <c r="AX528" s="147">
        <f t="shared" si="540"/>
        <v>0.57654723127035834</v>
      </c>
      <c r="AY528" s="146">
        <f t="shared" si="541"/>
        <v>100752.23163841807</v>
      </c>
      <c r="AZ528" s="618"/>
      <c r="BA528" s="254" t="s">
        <v>137</v>
      </c>
      <c r="BB528" s="137">
        <v>214</v>
      </c>
      <c r="BC528" s="146">
        <v>119</v>
      </c>
      <c r="BD528" s="146">
        <v>16230590</v>
      </c>
      <c r="BE528" s="147">
        <f t="shared" si="553"/>
        <v>0.15063291139240506</v>
      </c>
      <c r="BF528" s="147">
        <f t="shared" si="542"/>
        <v>0.55607476635514019</v>
      </c>
      <c r="BG528" s="173">
        <f t="shared" si="543"/>
        <v>136391.51260504202</v>
      </c>
      <c r="BH528" s="618"/>
      <c r="BI528" s="254" t="s">
        <v>137</v>
      </c>
      <c r="BJ528" s="137">
        <f t="shared" si="544"/>
        <v>5032</v>
      </c>
      <c r="BK528" s="146">
        <f t="shared" si="528"/>
        <v>3105</v>
      </c>
      <c r="BL528" s="146">
        <f t="shared" si="529"/>
        <v>255673550</v>
      </c>
      <c r="BM528" s="147">
        <f t="shared" si="554"/>
        <v>0.14957367888626619</v>
      </c>
      <c r="BN528" s="147">
        <f t="shared" si="545"/>
        <v>0.61705087440381556</v>
      </c>
      <c r="BO528" s="146">
        <f t="shared" si="546"/>
        <v>82342.52818035426</v>
      </c>
      <c r="BP528" s="204"/>
    </row>
    <row r="529" spans="2:68" s="82" customFormat="1">
      <c r="B529" s="614"/>
      <c r="C529" s="645"/>
      <c r="D529" s="618"/>
      <c r="E529" s="254" t="s">
        <v>138</v>
      </c>
      <c r="F529" s="137">
        <v>1</v>
      </c>
      <c r="G529" s="146">
        <v>1</v>
      </c>
      <c r="H529" s="146">
        <v>85600</v>
      </c>
      <c r="I529" s="147">
        <f t="shared" si="547"/>
        <v>6.6666666666666666E-2</v>
      </c>
      <c r="J529" s="147">
        <f t="shared" si="530"/>
        <v>1</v>
      </c>
      <c r="K529" s="173">
        <f t="shared" si="531"/>
        <v>85600</v>
      </c>
      <c r="L529" s="618"/>
      <c r="M529" s="254" t="s">
        <v>138</v>
      </c>
      <c r="N529" s="137">
        <v>16</v>
      </c>
      <c r="O529" s="146">
        <v>8</v>
      </c>
      <c r="P529" s="146">
        <v>584070</v>
      </c>
      <c r="Q529" s="147">
        <f t="shared" si="548"/>
        <v>8.1632653061224483E-2</v>
      </c>
      <c r="R529" s="147">
        <f t="shared" si="532"/>
        <v>0.5</v>
      </c>
      <c r="S529" s="141">
        <f t="shared" si="533"/>
        <v>73008.75</v>
      </c>
      <c r="T529" s="618"/>
      <c r="U529" s="254" t="s">
        <v>138</v>
      </c>
      <c r="V529" s="137">
        <v>856</v>
      </c>
      <c r="W529" s="146">
        <v>588</v>
      </c>
      <c r="X529" s="146">
        <v>40290660</v>
      </c>
      <c r="Y529" s="147">
        <f t="shared" si="549"/>
        <v>7.714510627131986E-2</v>
      </c>
      <c r="Z529" s="147">
        <f t="shared" si="534"/>
        <v>0.68691588785046731</v>
      </c>
      <c r="AA529" s="146">
        <f t="shared" si="535"/>
        <v>68521.530612244896</v>
      </c>
      <c r="AB529" s="618"/>
      <c r="AC529" s="254" t="s">
        <v>138</v>
      </c>
      <c r="AD529" s="137">
        <v>810</v>
      </c>
      <c r="AE529" s="146">
        <v>573</v>
      </c>
      <c r="AF529" s="146">
        <v>41587360</v>
      </c>
      <c r="AG529" s="147">
        <f t="shared" si="550"/>
        <v>9.1900561347233359E-2</v>
      </c>
      <c r="AH529" s="147">
        <f t="shared" si="536"/>
        <v>0.70740740740740737</v>
      </c>
      <c r="AI529" s="141">
        <f t="shared" si="537"/>
        <v>72578.289703315881</v>
      </c>
      <c r="AJ529" s="618"/>
      <c r="AK529" s="254" t="s">
        <v>138</v>
      </c>
      <c r="AL529" s="137">
        <v>503</v>
      </c>
      <c r="AM529" s="146">
        <v>308</v>
      </c>
      <c r="AN529" s="146">
        <v>23749630</v>
      </c>
      <c r="AO529" s="147">
        <f t="shared" si="551"/>
        <v>7.8212290502793297E-2</v>
      </c>
      <c r="AP529" s="147">
        <f t="shared" si="538"/>
        <v>0.6123260437375746</v>
      </c>
      <c r="AQ529" s="141">
        <f t="shared" si="539"/>
        <v>77109.188311688311</v>
      </c>
      <c r="AR529" s="618"/>
      <c r="AS529" s="254" t="s">
        <v>138</v>
      </c>
      <c r="AT529" s="137">
        <v>190</v>
      </c>
      <c r="AU529" s="146">
        <v>91</v>
      </c>
      <c r="AV529" s="146">
        <v>8279940</v>
      </c>
      <c r="AW529" s="147">
        <f t="shared" si="552"/>
        <v>4.4153323629306164E-2</v>
      </c>
      <c r="AX529" s="147">
        <f t="shared" si="540"/>
        <v>0.47894736842105262</v>
      </c>
      <c r="AY529" s="146">
        <f t="shared" si="541"/>
        <v>90988.351648351643</v>
      </c>
      <c r="AZ529" s="618"/>
      <c r="BA529" s="254" t="s">
        <v>138</v>
      </c>
      <c r="BB529" s="137">
        <v>52</v>
      </c>
      <c r="BC529" s="146">
        <v>26</v>
      </c>
      <c r="BD529" s="146">
        <v>2205380</v>
      </c>
      <c r="BE529" s="147">
        <f t="shared" si="553"/>
        <v>3.2911392405063293E-2</v>
      </c>
      <c r="BF529" s="147">
        <f t="shared" si="542"/>
        <v>0.5</v>
      </c>
      <c r="BG529" s="173">
        <f t="shared" si="543"/>
        <v>84822.307692307688</v>
      </c>
      <c r="BH529" s="618"/>
      <c r="BI529" s="254" t="s">
        <v>138</v>
      </c>
      <c r="BJ529" s="137">
        <f t="shared" si="544"/>
        <v>2428</v>
      </c>
      <c r="BK529" s="146">
        <f t="shared" si="528"/>
        <v>1595</v>
      </c>
      <c r="BL529" s="146">
        <f t="shared" si="529"/>
        <v>116782640</v>
      </c>
      <c r="BM529" s="147">
        <f t="shared" si="554"/>
        <v>7.6834144226600509E-2</v>
      </c>
      <c r="BN529" s="147">
        <f t="shared" si="545"/>
        <v>0.65691927512355852</v>
      </c>
      <c r="BO529" s="146">
        <f t="shared" si="546"/>
        <v>73217.956112852669</v>
      </c>
      <c r="BP529" s="204"/>
    </row>
    <row r="530" spans="2:68" s="82" customFormat="1">
      <c r="B530" s="614"/>
      <c r="C530" s="645"/>
      <c r="D530" s="618"/>
      <c r="E530" s="254" t="s">
        <v>139</v>
      </c>
      <c r="F530" s="137">
        <v>0</v>
      </c>
      <c r="G530" s="146">
        <v>0</v>
      </c>
      <c r="H530" s="146">
        <v>0</v>
      </c>
      <c r="I530" s="147">
        <f t="shared" si="547"/>
        <v>0</v>
      </c>
      <c r="J530" s="147" t="str">
        <f t="shared" si="530"/>
        <v>-</v>
      </c>
      <c r="K530" s="173" t="str">
        <f t="shared" si="531"/>
        <v>-</v>
      </c>
      <c r="L530" s="618"/>
      <c r="M530" s="254" t="s">
        <v>139</v>
      </c>
      <c r="N530" s="137">
        <v>16</v>
      </c>
      <c r="O530" s="146">
        <v>6</v>
      </c>
      <c r="P530" s="146">
        <v>625930</v>
      </c>
      <c r="Q530" s="147">
        <f t="shared" si="548"/>
        <v>6.1224489795918366E-2</v>
      </c>
      <c r="R530" s="147">
        <f t="shared" si="532"/>
        <v>0.375</v>
      </c>
      <c r="S530" s="141">
        <f t="shared" si="533"/>
        <v>104321.66666666667</v>
      </c>
      <c r="T530" s="618"/>
      <c r="U530" s="254" t="s">
        <v>139</v>
      </c>
      <c r="V530" s="137">
        <v>383</v>
      </c>
      <c r="W530" s="146">
        <v>232</v>
      </c>
      <c r="X530" s="146">
        <v>16140930</v>
      </c>
      <c r="Y530" s="147">
        <f t="shared" si="549"/>
        <v>3.0438205195486748E-2</v>
      </c>
      <c r="Z530" s="147">
        <f t="shared" si="534"/>
        <v>0.60574412532637079</v>
      </c>
      <c r="AA530" s="146">
        <f t="shared" si="535"/>
        <v>69572.974137931029</v>
      </c>
      <c r="AB530" s="618"/>
      <c r="AC530" s="254" t="s">
        <v>139</v>
      </c>
      <c r="AD530" s="137">
        <v>449</v>
      </c>
      <c r="AE530" s="146">
        <v>285</v>
      </c>
      <c r="AF530" s="146">
        <v>21640550</v>
      </c>
      <c r="AG530" s="147">
        <f t="shared" si="550"/>
        <v>4.5709703287890938E-2</v>
      </c>
      <c r="AH530" s="147">
        <f t="shared" si="536"/>
        <v>0.63474387527839649</v>
      </c>
      <c r="AI530" s="141">
        <f t="shared" si="537"/>
        <v>75931.754385964916</v>
      </c>
      <c r="AJ530" s="618"/>
      <c r="AK530" s="254" t="s">
        <v>139</v>
      </c>
      <c r="AL530" s="137">
        <v>406</v>
      </c>
      <c r="AM530" s="146">
        <v>231</v>
      </c>
      <c r="AN530" s="146">
        <v>16964830</v>
      </c>
      <c r="AO530" s="147">
        <f t="shared" si="551"/>
        <v>5.8659217877094973E-2</v>
      </c>
      <c r="AP530" s="147">
        <f t="shared" si="538"/>
        <v>0.56896551724137934</v>
      </c>
      <c r="AQ530" s="141">
        <f t="shared" si="539"/>
        <v>73440.822510822516</v>
      </c>
      <c r="AR530" s="618"/>
      <c r="AS530" s="254" t="s">
        <v>139</v>
      </c>
      <c r="AT530" s="137">
        <v>257</v>
      </c>
      <c r="AU530" s="146">
        <v>145</v>
      </c>
      <c r="AV530" s="146">
        <v>13875960</v>
      </c>
      <c r="AW530" s="147">
        <f t="shared" si="552"/>
        <v>7.0354196991751577E-2</v>
      </c>
      <c r="AX530" s="147">
        <f t="shared" si="540"/>
        <v>0.56420233463035019</v>
      </c>
      <c r="AY530" s="146">
        <f t="shared" si="541"/>
        <v>95696.275862068971</v>
      </c>
      <c r="AZ530" s="618"/>
      <c r="BA530" s="254" t="s">
        <v>139</v>
      </c>
      <c r="BB530" s="137">
        <v>94</v>
      </c>
      <c r="BC530" s="146">
        <v>48</v>
      </c>
      <c r="BD530" s="146">
        <v>4862900</v>
      </c>
      <c r="BE530" s="147">
        <f t="shared" si="553"/>
        <v>6.0759493670886074E-2</v>
      </c>
      <c r="BF530" s="147">
        <f t="shared" si="542"/>
        <v>0.51063829787234039</v>
      </c>
      <c r="BG530" s="173">
        <f t="shared" si="543"/>
        <v>101310.41666666667</v>
      </c>
      <c r="BH530" s="618"/>
      <c r="BI530" s="254" t="s">
        <v>139</v>
      </c>
      <c r="BJ530" s="137">
        <f t="shared" si="544"/>
        <v>1605</v>
      </c>
      <c r="BK530" s="146">
        <f t="shared" si="528"/>
        <v>947</v>
      </c>
      <c r="BL530" s="146">
        <f t="shared" si="529"/>
        <v>74111100</v>
      </c>
      <c r="BM530" s="147">
        <f t="shared" si="554"/>
        <v>4.5618767763379739E-2</v>
      </c>
      <c r="BN530" s="147">
        <f t="shared" si="545"/>
        <v>0.59003115264797512</v>
      </c>
      <c r="BO530" s="146">
        <f t="shared" si="546"/>
        <v>78258.817317845824</v>
      </c>
      <c r="BP530" s="204"/>
    </row>
    <row r="531" spans="2:68" s="82" customFormat="1">
      <c r="B531" s="614"/>
      <c r="C531" s="645"/>
      <c r="D531" s="618"/>
      <c r="E531" s="254" t="s">
        <v>140</v>
      </c>
      <c r="F531" s="137">
        <v>1</v>
      </c>
      <c r="G531" s="146">
        <v>1</v>
      </c>
      <c r="H531" s="146">
        <v>85600</v>
      </c>
      <c r="I531" s="147">
        <f t="shared" si="547"/>
        <v>6.6666666666666666E-2</v>
      </c>
      <c r="J531" s="147">
        <f t="shared" si="530"/>
        <v>1</v>
      </c>
      <c r="K531" s="173">
        <f t="shared" si="531"/>
        <v>85600</v>
      </c>
      <c r="L531" s="618"/>
      <c r="M531" s="254" t="s">
        <v>140</v>
      </c>
      <c r="N531" s="137">
        <v>10</v>
      </c>
      <c r="O531" s="146">
        <v>5</v>
      </c>
      <c r="P531" s="146">
        <v>486880</v>
      </c>
      <c r="Q531" s="147">
        <f t="shared" si="548"/>
        <v>5.1020408163265307E-2</v>
      </c>
      <c r="R531" s="147">
        <f t="shared" si="532"/>
        <v>0.5</v>
      </c>
      <c r="S531" s="141">
        <f t="shared" si="533"/>
        <v>97376</v>
      </c>
      <c r="T531" s="618"/>
      <c r="U531" s="254" t="s">
        <v>140</v>
      </c>
      <c r="V531" s="137">
        <v>373</v>
      </c>
      <c r="W531" s="146">
        <v>248</v>
      </c>
      <c r="X531" s="146">
        <v>17278540</v>
      </c>
      <c r="Y531" s="147">
        <f t="shared" si="549"/>
        <v>3.253739176069273E-2</v>
      </c>
      <c r="Z531" s="147">
        <f t="shared" si="534"/>
        <v>0.66487935656836461</v>
      </c>
      <c r="AA531" s="146">
        <f t="shared" si="535"/>
        <v>69671.532258064515</v>
      </c>
      <c r="AB531" s="618"/>
      <c r="AC531" s="254" t="s">
        <v>140</v>
      </c>
      <c r="AD531" s="137">
        <v>371</v>
      </c>
      <c r="AE531" s="146">
        <v>250</v>
      </c>
      <c r="AF531" s="146">
        <v>19306800</v>
      </c>
      <c r="AG531" s="147">
        <f t="shared" si="550"/>
        <v>4.0096230954290296E-2</v>
      </c>
      <c r="AH531" s="147">
        <f t="shared" si="536"/>
        <v>0.67385444743935308</v>
      </c>
      <c r="AI531" s="141">
        <f t="shared" si="537"/>
        <v>77227.199999999997</v>
      </c>
      <c r="AJ531" s="618"/>
      <c r="AK531" s="254" t="s">
        <v>140</v>
      </c>
      <c r="AL531" s="137">
        <v>302</v>
      </c>
      <c r="AM531" s="146">
        <v>186</v>
      </c>
      <c r="AN531" s="146">
        <v>17529230</v>
      </c>
      <c r="AO531" s="147">
        <f t="shared" si="551"/>
        <v>4.7232097511427124E-2</v>
      </c>
      <c r="AP531" s="147">
        <f t="shared" si="538"/>
        <v>0.61589403973509937</v>
      </c>
      <c r="AQ531" s="141">
        <f t="shared" si="539"/>
        <v>94243.172043010753</v>
      </c>
      <c r="AR531" s="618"/>
      <c r="AS531" s="254" t="s">
        <v>140</v>
      </c>
      <c r="AT531" s="137">
        <v>141</v>
      </c>
      <c r="AU531" s="146">
        <v>91</v>
      </c>
      <c r="AV531" s="146">
        <v>10988430</v>
      </c>
      <c r="AW531" s="147">
        <f t="shared" si="552"/>
        <v>4.4153323629306164E-2</v>
      </c>
      <c r="AX531" s="147">
        <f t="shared" si="540"/>
        <v>0.64539007092198586</v>
      </c>
      <c r="AY531" s="146">
        <f t="shared" si="541"/>
        <v>120751.97802197802</v>
      </c>
      <c r="AZ531" s="618"/>
      <c r="BA531" s="254" t="s">
        <v>140</v>
      </c>
      <c r="BB531" s="137">
        <v>50</v>
      </c>
      <c r="BC531" s="146">
        <v>17</v>
      </c>
      <c r="BD531" s="146">
        <v>2420010</v>
      </c>
      <c r="BE531" s="147">
        <f t="shared" si="553"/>
        <v>2.1518987341772152E-2</v>
      </c>
      <c r="BF531" s="147">
        <f t="shared" si="542"/>
        <v>0.34</v>
      </c>
      <c r="BG531" s="173">
        <f t="shared" si="543"/>
        <v>142353.5294117647</v>
      </c>
      <c r="BH531" s="618"/>
      <c r="BI531" s="254" t="s">
        <v>140</v>
      </c>
      <c r="BJ531" s="137">
        <f t="shared" si="544"/>
        <v>1248</v>
      </c>
      <c r="BK531" s="146">
        <f t="shared" si="528"/>
        <v>798</v>
      </c>
      <c r="BL531" s="146">
        <f t="shared" si="529"/>
        <v>68095490</v>
      </c>
      <c r="BM531" s="147">
        <f t="shared" si="554"/>
        <v>3.8441158051929283E-2</v>
      </c>
      <c r="BN531" s="147">
        <f t="shared" si="545"/>
        <v>0.63942307692307687</v>
      </c>
      <c r="BO531" s="146">
        <f t="shared" si="546"/>
        <v>85332.694235588977</v>
      </c>
      <c r="BP531" s="204"/>
    </row>
    <row r="532" spans="2:68" s="82" customFormat="1">
      <c r="B532" s="614"/>
      <c r="C532" s="645"/>
      <c r="D532" s="618"/>
      <c r="E532" s="254" t="s">
        <v>141</v>
      </c>
      <c r="F532" s="137">
        <v>5</v>
      </c>
      <c r="G532" s="146">
        <v>4</v>
      </c>
      <c r="H532" s="146">
        <v>376420</v>
      </c>
      <c r="I532" s="147">
        <f t="shared" si="547"/>
        <v>0.26666666666666666</v>
      </c>
      <c r="J532" s="147">
        <f t="shared" si="530"/>
        <v>0.8</v>
      </c>
      <c r="K532" s="173">
        <f t="shared" si="531"/>
        <v>94105</v>
      </c>
      <c r="L532" s="618"/>
      <c r="M532" s="254" t="s">
        <v>141</v>
      </c>
      <c r="N532" s="137">
        <v>34</v>
      </c>
      <c r="O532" s="146">
        <v>16</v>
      </c>
      <c r="P532" s="146">
        <v>1350870</v>
      </c>
      <c r="Q532" s="147">
        <f t="shared" si="548"/>
        <v>0.16326530612244897</v>
      </c>
      <c r="R532" s="147">
        <f t="shared" si="532"/>
        <v>0.47058823529411764</v>
      </c>
      <c r="S532" s="141">
        <f t="shared" si="533"/>
        <v>84429.375</v>
      </c>
      <c r="T532" s="618"/>
      <c r="U532" s="254" t="s">
        <v>141</v>
      </c>
      <c r="V532" s="137">
        <v>3186</v>
      </c>
      <c r="W532" s="146">
        <v>2150</v>
      </c>
      <c r="X532" s="146">
        <v>143280780</v>
      </c>
      <c r="Y532" s="147">
        <f t="shared" si="549"/>
        <v>0.28207819469955392</v>
      </c>
      <c r="Z532" s="147">
        <f t="shared" si="534"/>
        <v>0.67482736974262403</v>
      </c>
      <c r="AA532" s="146">
        <f t="shared" si="535"/>
        <v>66642.223255813951</v>
      </c>
      <c r="AB532" s="618"/>
      <c r="AC532" s="254" t="s">
        <v>141</v>
      </c>
      <c r="AD532" s="137">
        <v>2802</v>
      </c>
      <c r="AE532" s="146">
        <v>1912</v>
      </c>
      <c r="AF532" s="146">
        <v>142108980</v>
      </c>
      <c r="AG532" s="147">
        <f t="shared" si="550"/>
        <v>0.30665597433841218</v>
      </c>
      <c r="AH532" s="147">
        <f t="shared" si="536"/>
        <v>0.68236973590292649</v>
      </c>
      <c r="AI532" s="141">
        <f t="shared" si="537"/>
        <v>74324.780334728028</v>
      </c>
      <c r="AJ532" s="618"/>
      <c r="AK532" s="254" t="s">
        <v>141</v>
      </c>
      <c r="AL532" s="137">
        <v>1575</v>
      </c>
      <c r="AM532" s="146">
        <v>995</v>
      </c>
      <c r="AN532" s="146">
        <v>79520800</v>
      </c>
      <c r="AO532" s="147">
        <f t="shared" si="551"/>
        <v>0.25266632808532252</v>
      </c>
      <c r="AP532" s="147">
        <f t="shared" si="538"/>
        <v>0.63174603174603172</v>
      </c>
      <c r="AQ532" s="141">
        <f t="shared" si="539"/>
        <v>79920.402010050253</v>
      </c>
      <c r="AR532" s="618"/>
      <c r="AS532" s="254" t="s">
        <v>141</v>
      </c>
      <c r="AT532" s="137">
        <v>693</v>
      </c>
      <c r="AU532" s="146">
        <v>373</v>
      </c>
      <c r="AV532" s="146">
        <v>33429630</v>
      </c>
      <c r="AW532" s="147">
        <f t="shared" si="552"/>
        <v>0.18098010674429887</v>
      </c>
      <c r="AX532" s="147">
        <f t="shared" si="540"/>
        <v>0.53823953823953818</v>
      </c>
      <c r="AY532" s="146">
        <f t="shared" si="541"/>
        <v>89623.672922252008</v>
      </c>
      <c r="AZ532" s="618"/>
      <c r="BA532" s="254" t="s">
        <v>141</v>
      </c>
      <c r="BB532" s="137">
        <v>177</v>
      </c>
      <c r="BC532" s="146">
        <v>91</v>
      </c>
      <c r="BD532" s="146">
        <v>8980320</v>
      </c>
      <c r="BE532" s="147">
        <f t="shared" si="553"/>
        <v>0.11518987341772152</v>
      </c>
      <c r="BF532" s="147">
        <f t="shared" si="542"/>
        <v>0.51412429378531077</v>
      </c>
      <c r="BG532" s="173">
        <f t="shared" si="543"/>
        <v>98684.835164835167</v>
      </c>
      <c r="BH532" s="618"/>
      <c r="BI532" s="254" t="s">
        <v>141</v>
      </c>
      <c r="BJ532" s="137">
        <f t="shared" si="544"/>
        <v>8472</v>
      </c>
      <c r="BK532" s="146">
        <f t="shared" si="528"/>
        <v>5541</v>
      </c>
      <c r="BL532" s="146">
        <f t="shared" si="529"/>
        <v>409047800</v>
      </c>
      <c r="BM532" s="147">
        <f t="shared" si="554"/>
        <v>0.26692037188689244</v>
      </c>
      <c r="BN532" s="147">
        <f t="shared" si="545"/>
        <v>0.65403682719546741</v>
      </c>
      <c r="BO532" s="146">
        <f t="shared" si="546"/>
        <v>73822.017686338208</v>
      </c>
      <c r="BP532" s="204"/>
    </row>
    <row r="533" spans="2:68" s="82" customFormat="1">
      <c r="B533" s="614"/>
      <c r="C533" s="645"/>
      <c r="D533" s="618"/>
      <c r="E533" s="254" t="s">
        <v>142</v>
      </c>
      <c r="F533" s="137">
        <v>0</v>
      </c>
      <c r="G533" s="146">
        <v>0</v>
      </c>
      <c r="H533" s="146">
        <v>0</v>
      </c>
      <c r="I533" s="147">
        <f t="shared" si="547"/>
        <v>0</v>
      </c>
      <c r="J533" s="147" t="str">
        <f t="shared" si="530"/>
        <v>-</v>
      </c>
      <c r="K533" s="173" t="str">
        <f t="shared" si="531"/>
        <v>-</v>
      </c>
      <c r="L533" s="618"/>
      <c r="M533" s="254" t="s">
        <v>142</v>
      </c>
      <c r="N533" s="137">
        <v>10</v>
      </c>
      <c r="O533" s="146">
        <v>4</v>
      </c>
      <c r="P533" s="146">
        <v>564840</v>
      </c>
      <c r="Q533" s="147">
        <f t="shared" si="548"/>
        <v>4.0816326530612242E-2</v>
      </c>
      <c r="R533" s="147">
        <f t="shared" si="532"/>
        <v>0.4</v>
      </c>
      <c r="S533" s="141">
        <f t="shared" si="533"/>
        <v>141210</v>
      </c>
      <c r="T533" s="618"/>
      <c r="U533" s="254" t="s">
        <v>142</v>
      </c>
      <c r="V533" s="137">
        <v>479</v>
      </c>
      <c r="W533" s="146">
        <v>300</v>
      </c>
      <c r="X533" s="146">
        <v>20826100</v>
      </c>
      <c r="Y533" s="147">
        <f t="shared" si="549"/>
        <v>3.9359748097612175E-2</v>
      </c>
      <c r="Z533" s="147">
        <f t="shared" si="534"/>
        <v>0.62630480167014613</v>
      </c>
      <c r="AA533" s="146">
        <f t="shared" si="535"/>
        <v>69420.333333333328</v>
      </c>
      <c r="AB533" s="618"/>
      <c r="AC533" s="254" t="s">
        <v>142</v>
      </c>
      <c r="AD533" s="137">
        <v>584</v>
      </c>
      <c r="AE533" s="146">
        <v>382</v>
      </c>
      <c r="AF533" s="146">
        <v>31588360</v>
      </c>
      <c r="AG533" s="147">
        <f t="shared" si="550"/>
        <v>6.1267040898155573E-2</v>
      </c>
      <c r="AH533" s="147">
        <f t="shared" si="536"/>
        <v>0.65410958904109584</v>
      </c>
      <c r="AI533" s="141">
        <f t="shared" si="537"/>
        <v>82692.041884816761</v>
      </c>
      <c r="AJ533" s="618"/>
      <c r="AK533" s="254" t="s">
        <v>142</v>
      </c>
      <c r="AL533" s="137">
        <v>511</v>
      </c>
      <c r="AM533" s="146">
        <v>302</v>
      </c>
      <c r="AN533" s="146">
        <v>27826400</v>
      </c>
      <c r="AO533" s="147">
        <f t="shared" si="551"/>
        <v>7.6688674454037584E-2</v>
      </c>
      <c r="AP533" s="147">
        <f t="shared" si="538"/>
        <v>0.59099804305283754</v>
      </c>
      <c r="AQ533" s="141">
        <f t="shared" si="539"/>
        <v>92140.397350993371</v>
      </c>
      <c r="AR533" s="618"/>
      <c r="AS533" s="254" t="s">
        <v>142</v>
      </c>
      <c r="AT533" s="137">
        <v>338</v>
      </c>
      <c r="AU533" s="146">
        <v>202</v>
      </c>
      <c r="AV533" s="146">
        <v>20476870</v>
      </c>
      <c r="AW533" s="147">
        <f t="shared" si="552"/>
        <v>9.8010674429888409E-2</v>
      </c>
      <c r="AX533" s="147">
        <f t="shared" si="540"/>
        <v>0.59763313609467461</v>
      </c>
      <c r="AY533" s="146">
        <f t="shared" si="541"/>
        <v>101370.64356435643</v>
      </c>
      <c r="AZ533" s="618"/>
      <c r="BA533" s="254" t="s">
        <v>142</v>
      </c>
      <c r="BB533" s="137">
        <v>171</v>
      </c>
      <c r="BC533" s="146">
        <v>93</v>
      </c>
      <c r="BD533" s="146">
        <v>10692540</v>
      </c>
      <c r="BE533" s="147">
        <f t="shared" si="553"/>
        <v>0.11772151898734177</v>
      </c>
      <c r="BF533" s="147">
        <f t="shared" si="542"/>
        <v>0.54385964912280704</v>
      </c>
      <c r="BG533" s="173">
        <f t="shared" si="543"/>
        <v>114973.54838709677</v>
      </c>
      <c r="BH533" s="618"/>
      <c r="BI533" s="254" t="s">
        <v>142</v>
      </c>
      <c r="BJ533" s="137">
        <f t="shared" si="544"/>
        <v>2093</v>
      </c>
      <c r="BK533" s="146">
        <f t="shared" si="528"/>
        <v>1283</v>
      </c>
      <c r="BL533" s="146">
        <f t="shared" si="529"/>
        <v>111975110</v>
      </c>
      <c r="BM533" s="147">
        <f t="shared" si="554"/>
        <v>6.1804518522086807E-2</v>
      </c>
      <c r="BN533" s="147">
        <f t="shared" si="545"/>
        <v>0.6129956999522217</v>
      </c>
      <c r="BO533" s="146">
        <f t="shared" si="546"/>
        <v>87276.001558846459</v>
      </c>
      <c r="BP533" s="204"/>
    </row>
    <row r="534" spans="2:68" s="82" customFormat="1">
      <c r="B534" s="614"/>
      <c r="C534" s="645"/>
      <c r="D534" s="618"/>
      <c r="E534" s="251" t="s">
        <v>135</v>
      </c>
      <c r="F534" s="139">
        <v>1</v>
      </c>
      <c r="G534" s="150">
        <v>0</v>
      </c>
      <c r="H534" s="150">
        <v>0</v>
      </c>
      <c r="I534" s="151">
        <f t="shared" si="547"/>
        <v>0</v>
      </c>
      <c r="J534" s="151">
        <f t="shared" si="530"/>
        <v>0</v>
      </c>
      <c r="K534" s="198" t="str">
        <f t="shared" si="531"/>
        <v>-</v>
      </c>
      <c r="L534" s="618"/>
      <c r="M534" s="251" t="s">
        <v>135</v>
      </c>
      <c r="N534" s="139">
        <v>10</v>
      </c>
      <c r="O534" s="150">
        <v>6</v>
      </c>
      <c r="P534" s="150">
        <v>455160</v>
      </c>
      <c r="Q534" s="151">
        <f t="shared" si="548"/>
        <v>6.1224489795918366E-2</v>
      </c>
      <c r="R534" s="151">
        <f t="shared" si="532"/>
        <v>0.6</v>
      </c>
      <c r="S534" s="143">
        <f t="shared" si="533"/>
        <v>75860</v>
      </c>
      <c r="T534" s="618"/>
      <c r="U534" s="251" t="s">
        <v>135</v>
      </c>
      <c r="V534" s="139">
        <v>733</v>
      </c>
      <c r="W534" s="150">
        <v>439</v>
      </c>
      <c r="X534" s="150">
        <v>30661130</v>
      </c>
      <c r="Y534" s="151">
        <f t="shared" si="549"/>
        <v>5.7596431382839153E-2</v>
      </c>
      <c r="Z534" s="151">
        <f t="shared" si="534"/>
        <v>0.59890859481582537</v>
      </c>
      <c r="AA534" s="150">
        <f t="shared" si="535"/>
        <v>69843.120728929382</v>
      </c>
      <c r="AB534" s="618"/>
      <c r="AC534" s="251" t="s">
        <v>135</v>
      </c>
      <c r="AD534" s="139">
        <v>419</v>
      </c>
      <c r="AE534" s="150">
        <v>244</v>
      </c>
      <c r="AF534" s="150">
        <v>19367730</v>
      </c>
      <c r="AG534" s="151">
        <f t="shared" si="550"/>
        <v>3.9133921411387329E-2</v>
      </c>
      <c r="AH534" s="151">
        <f t="shared" si="536"/>
        <v>0.58233890214797135</v>
      </c>
      <c r="AI534" s="143">
        <f t="shared" si="537"/>
        <v>79375.942622950824</v>
      </c>
      <c r="AJ534" s="618"/>
      <c r="AK534" s="251" t="s">
        <v>135</v>
      </c>
      <c r="AL534" s="139">
        <v>224</v>
      </c>
      <c r="AM534" s="150">
        <v>105</v>
      </c>
      <c r="AN534" s="150">
        <v>9466840</v>
      </c>
      <c r="AO534" s="151">
        <f t="shared" si="551"/>
        <v>2.6663280853224988E-2</v>
      </c>
      <c r="AP534" s="151">
        <f t="shared" si="538"/>
        <v>0.46875</v>
      </c>
      <c r="AQ534" s="143">
        <f t="shared" si="539"/>
        <v>90160.380952380947</v>
      </c>
      <c r="AR534" s="618"/>
      <c r="AS534" s="251" t="s">
        <v>135</v>
      </c>
      <c r="AT534" s="139">
        <v>135</v>
      </c>
      <c r="AU534" s="150">
        <v>76</v>
      </c>
      <c r="AV534" s="150">
        <v>9085030</v>
      </c>
      <c r="AW534" s="151">
        <f t="shared" si="552"/>
        <v>3.6875303250849104E-2</v>
      </c>
      <c r="AX534" s="151">
        <f t="shared" si="540"/>
        <v>0.562962962962963</v>
      </c>
      <c r="AY534" s="150">
        <f t="shared" si="541"/>
        <v>119539.86842105263</v>
      </c>
      <c r="AZ534" s="618"/>
      <c r="BA534" s="251" t="s">
        <v>135</v>
      </c>
      <c r="BB534" s="139">
        <v>68</v>
      </c>
      <c r="BC534" s="150">
        <v>33</v>
      </c>
      <c r="BD534" s="150">
        <v>4937020</v>
      </c>
      <c r="BE534" s="151">
        <f t="shared" si="553"/>
        <v>4.1772151898734178E-2</v>
      </c>
      <c r="BF534" s="151">
        <f t="shared" si="542"/>
        <v>0.48529411764705882</v>
      </c>
      <c r="BG534" s="198">
        <f t="shared" si="543"/>
        <v>149606.66666666666</v>
      </c>
      <c r="BH534" s="618"/>
      <c r="BI534" s="251" t="s">
        <v>135</v>
      </c>
      <c r="BJ534" s="139">
        <f t="shared" si="544"/>
        <v>1590</v>
      </c>
      <c r="BK534" s="150">
        <f t="shared" si="528"/>
        <v>903</v>
      </c>
      <c r="BL534" s="150">
        <f t="shared" si="529"/>
        <v>73972910</v>
      </c>
      <c r="BM534" s="151">
        <f t="shared" si="554"/>
        <v>4.3499205164025244E-2</v>
      </c>
      <c r="BN534" s="151">
        <f t="shared" si="545"/>
        <v>0.56792452830188678</v>
      </c>
      <c r="BO534" s="150">
        <f t="shared" si="546"/>
        <v>81919.058693244733</v>
      </c>
      <c r="BP534" s="204"/>
    </row>
    <row r="535" spans="2:68" s="82" customFormat="1">
      <c r="B535" s="614">
        <v>49</v>
      </c>
      <c r="C535" s="645" t="s">
        <v>28</v>
      </c>
      <c r="D535" s="618">
        <f>BS56</f>
        <v>10</v>
      </c>
      <c r="E535" s="252" t="s">
        <v>115</v>
      </c>
      <c r="F535" s="136">
        <v>4</v>
      </c>
      <c r="G535" s="144">
        <v>3</v>
      </c>
      <c r="H535" s="144">
        <v>349090</v>
      </c>
      <c r="I535" s="145">
        <f>IFERROR(G535/$D$535,"-")</f>
        <v>0.3</v>
      </c>
      <c r="J535" s="145">
        <f t="shared" si="530"/>
        <v>0.75</v>
      </c>
      <c r="K535" s="172">
        <f t="shared" si="531"/>
        <v>116363.33333333333</v>
      </c>
      <c r="L535" s="618">
        <f>BT56</f>
        <v>52</v>
      </c>
      <c r="M535" s="252" t="s">
        <v>115</v>
      </c>
      <c r="N535" s="136">
        <v>35</v>
      </c>
      <c r="O535" s="144">
        <v>17</v>
      </c>
      <c r="P535" s="144">
        <v>2162800</v>
      </c>
      <c r="Q535" s="145">
        <f>IFERROR(O535/$L$535,"-")</f>
        <v>0.32692307692307693</v>
      </c>
      <c r="R535" s="145">
        <f t="shared" si="532"/>
        <v>0.48571428571428571</v>
      </c>
      <c r="S535" s="140">
        <f t="shared" si="533"/>
        <v>127223.5294117647</v>
      </c>
      <c r="T535" s="618">
        <f>BU56</f>
        <v>7507</v>
      </c>
      <c r="U535" s="252" t="s">
        <v>115</v>
      </c>
      <c r="V535" s="136">
        <v>3702</v>
      </c>
      <c r="W535" s="144">
        <v>2195</v>
      </c>
      <c r="X535" s="144">
        <v>152481900</v>
      </c>
      <c r="Y535" s="145">
        <f>IFERROR(W535/$T$535,"-")</f>
        <v>0.29239376581856935</v>
      </c>
      <c r="Z535" s="145">
        <f t="shared" si="534"/>
        <v>0.59292274446245274</v>
      </c>
      <c r="AA535" s="144">
        <f t="shared" si="535"/>
        <v>69467.835990888387</v>
      </c>
      <c r="AB535" s="618">
        <f>BV56</f>
        <v>6966</v>
      </c>
      <c r="AC535" s="252" t="s">
        <v>115</v>
      </c>
      <c r="AD535" s="136">
        <v>3865</v>
      </c>
      <c r="AE535" s="144">
        <v>2315</v>
      </c>
      <c r="AF535" s="144">
        <v>172380620</v>
      </c>
      <c r="AG535" s="145">
        <f>IFERROR(AE535/$AB$535,"-")</f>
        <v>0.33232845248349124</v>
      </c>
      <c r="AH535" s="145">
        <f t="shared" si="536"/>
        <v>0.59896507115135833</v>
      </c>
      <c r="AI535" s="140">
        <f t="shared" si="537"/>
        <v>74462.470842332608</v>
      </c>
      <c r="AJ535" s="618">
        <f>BW56</f>
        <v>4016</v>
      </c>
      <c r="AK535" s="252" t="s">
        <v>115</v>
      </c>
      <c r="AL535" s="136">
        <v>2156</v>
      </c>
      <c r="AM535" s="144">
        <v>1181</v>
      </c>
      <c r="AN535" s="144">
        <v>90716780</v>
      </c>
      <c r="AO535" s="145">
        <f>IFERROR(AM535/$AJ$535,"-")</f>
        <v>0.29407370517928288</v>
      </c>
      <c r="AP535" s="145">
        <f t="shared" si="538"/>
        <v>0.54777365491651209</v>
      </c>
      <c r="AQ535" s="140">
        <f t="shared" si="539"/>
        <v>76813.53090601186</v>
      </c>
      <c r="AR535" s="618">
        <f>BX56</f>
        <v>1771</v>
      </c>
      <c r="AS535" s="252" t="s">
        <v>115</v>
      </c>
      <c r="AT535" s="136">
        <v>736</v>
      </c>
      <c r="AU535" s="144">
        <v>379</v>
      </c>
      <c r="AV535" s="144">
        <v>28146740</v>
      </c>
      <c r="AW535" s="145">
        <f>IFERROR(AU535/$AR$535,"-")</f>
        <v>0.21400338791643139</v>
      </c>
      <c r="AX535" s="145">
        <f t="shared" si="540"/>
        <v>0.51494565217391308</v>
      </c>
      <c r="AY535" s="144">
        <f t="shared" si="541"/>
        <v>74265.804749340372</v>
      </c>
      <c r="AZ535" s="618">
        <f>BY56</f>
        <v>636</v>
      </c>
      <c r="BA535" s="252" t="s">
        <v>115</v>
      </c>
      <c r="BB535" s="136">
        <v>173</v>
      </c>
      <c r="BC535" s="144">
        <v>75</v>
      </c>
      <c r="BD535" s="144">
        <v>7715430</v>
      </c>
      <c r="BE535" s="145">
        <f>IFERROR(BC535/$AZ$535,"-")</f>
        <v>0.11792452830188679</v>
      </c>
      <c r="BF535" s="145">
        <f t="shared" si="542"/>
        <v>0.43352601156069365</v>
      </c>
      <c r="BG535" s="172">
        <f t="shared" si="543"/>
        <v>102872.4</v>
      </c>
      <c r="BH535" s="618">
        <f>BZ56</f>
        <v>20958</v>
      </c>
      <c r="BI535" s="252" t="s">
        <v>115</v>
      </c>
      <c r="BJ535" s="136">
        <f t="shared" si="544"/>
        <v>10671</v>
      </c>
      <c r="BK535" s="144">
        <f t="shared" si="528"/>
        <v>6165</v>
      </c>
      <c r="BL535" s="144">
        <f t="shared" si="529"/>
        <v>453953360</v>
      </c>
      <c r="BM535" s="145">
        <f>IFERROR(BK535/$BH$535,"-")</f>
        <v>0.29415974806756368</v>
      </c>
      <c r="BN535" s="145">
        <f t="shared" si="545"/>
        <v>0.57773404554399777</v>
      </c>
      <c r="BO535" s="144">
        <f t="shared" si="546"/>
        <v>73633.959448499591</v>
      </c>
      <c r="BP535" s="204"/>
    </row>
    <row r="536" spans="2:68" s="82" customFormat="1">
      <c r="B536" s="614"/>
      <c r="C536" s="645"/>
      <c r="D536" s="618"/>
      <c r="E536" s="253" t="s">
        <v>154</v>
      </c>
      <c r="F536" s="137">
        <v>4</v>
      </c>
      <c r="G536" s="146">
        <v>3</v>
      </c>
      <c r="H536" s="146">
        <v>349090</v>
      </c>
      <c r="I536" s="147">
        <f t="shared" ref="I536:I545" si="555">IFERROR(G536/$D$535,"-")</f>
        <v>0.3</v>
      </c>
      <c r="J536" s="147">
        <f t="shared" si="530"/>
        <v>0.75</v>
      </c>
      <c r="K536" s="173">
        <f t="shared" si="531"/>
        <v>116363.33333333333</v>
      </c>
      <c r="L536" s="618"/>
      <c r="M536" s="253" t="s">
        <v>154</v>
      </c>
      <c r="N536" s="137">
        <v>20</v>
      </c>
      <c r="O536" s="146">
        <v>10</v>
      </c>
      <c r="P536" s="146">
        <v>1677450</v>
      </c>
      <c r="Q536" s="147">
        <f t="shared" ref="Q536:Q545" si="556">IFERROR(O536/$L$535,"-")</f>
        <v>0.19230769230769232</v>
      </c>
      <c r="R536" s="147">
        <f t="shared" si="532"/>
        <v>0.5</v>
      </c>
      <c r="S536" s="141">
        <f t="shared" si="533"/>
        <v>167745</v>
      </c>
      <c r="T536" s="618"/>
      <c r="U536" s="253" t="s">
        <v>154</v>
      </c>
      <c r="V536" s="137">
        <v>3502</v>
      </c>
      <c r="W536" s="146">
        <v>2084</v>
      </c>
      <c r="X536" s="146">
        <v>141637450</v>
      </c>
      <c r="Y536" s="147">
        <f t="shared" ref="Y536:Y545" si="557">IFERROR(W536/$T$535,"-")</f>
        <v>0.27760756627147998</v>
      </c>
      <c r="Z536" s="147">
        <f t="shared" si="534"/>
        <v>0.59508852084523134</v>
      </c>
      <c r="AA536" s="146">
        <f t="shared" si="535"/>
        <v>67964.227447216894</v>
      </c>
      <c r="AB536" s="618"/>
      <c r="AC536" s="253" t="s">
        <v>154</v>
      </c>
      <c r="AD536" s="137">
        <v>3273</v>
      </c>
      <c r="AE536" s="146">
        <v>1990</v>
      </c>
      <c r="AF536" s="146">
        <v>147499060</v>
      </c>
      <c r="AG536" s="147">
        <f t="shared" ref="AG536:AG545" si="558">IFERROR(AE536/$AB$535,"-")</f>
        <v>0.2856732701693942</v>
      </c>
      <c r="AH536" s="147">
        <f t="shared" si="536"/>
        <v>0.60800488848151546</v>
      </c>
      <c r="AI536" s="141">
        <f t="shared" si="537"/>
        <v>74120.130653266329</v>
      </c>
      <c r="AJ536" s="618"/>
      <c r="AK536" s="253" t="s">
        <v>154</v>
      </c>
      <c r="AL536" s="137">
        <v>1648</v>
      </c>
      <c r="AM536" s="146">
        <v>906</v>
      </c>
      <c r="AN536" s="146">
        <v>65581520</v>
      </c>
      <c r="AO536" s="147">
        <f t="shared" ref="AO536:AO545" si="559">IFERROR(AM536/$AJ$535,"-")</f>
        <v>0.22559760956175298</v>
      </c>
      <c r="AP536" s="147">
        <f t="shared" si="538"/>
        <v>0.54975728155339809</v>
      </c>
      <c r="AQ536" s="141">
        <f t="shared" si="539"/>
        <v>72385.783664459159</v>
      </c>
      <c r="AR536" s="618"/>
      <c r="AS536" s="253" t="s">
        <v>154</v>
      </c>
      <c r="AT536" s="137">
        <v>525</v>
      </c>
      <c r="AU536" s="146">
        <v>269</v>
      </c>
      <c r="AV536" s="146">
        <v>19202590</v>
      </c>
      <c r="AW536" s="147">
        <f t="shared" ref="AW536:AW545" si="560">IFERROR(AU536/$AR$535,"-")</f>
        <v>0.15189158667419536</v>
      </c>
      <c r="AX536" s="147">
        <f t="shared" si="540"/>
        <v>0.51238095238095238</v>
      </c>
      <c r="AY536" s="146">
        <f t="shared" si="541"/>
        <v>71385.092936802976</v>
      </c>
      <c r="AZ536" s="618"/>
      <c r="BA536" s="253" t="s">
        <v>154</v>
      </c>
      <c r="BB536" s="137">
        <v>103</v>
      </c>
      <c r="BC536" s="146">
        <v>52</v>
      </c>
      <c r="BD536" s="146">
        <v>5365610</v>
      </c>
      <c r="BE536" s="147">
        <f t="shared" ref="BE536:BE545" si="561">IFERROR(BC536/$AZ$535,"-")</f>
        <v>8.1761006289308172E-2</v>
      </c>
      <c r="BF536" s="147">
        <f t="shared" si="542"/>
        <v>0.50485436893203883</v>
      </c>
      <c r="BG536" s="173">
        <f t="shared" si="543"/>
        <v>103184.80769230769</v>
      </c>
      <c r="BH536" s="618"/>
      <c r="BI536" s="253" t="s">
        <v>154</v>
      </c>
      <c r="BJ536" s="137">
        <f t="shared" si="544"/>
        <v>9075</v>
      </c>
      <c r="BK536" s="146">
        <f t="shared" si="528"/>
        <v>5314</v>
      </c>
      <c r="BL536" s="146">
        <f t="shared" si="529"/>
        <v>381312770</v>
      </c>
      <c r="BM536" s="147">
        <f t="shared" ref="BM536:BM545" si="562">IFERROR(BK536/$BH$535,"-")</f>
        <v>0.25355472850462829</v>
      </c>
      <c r="BN536" s="147">
        <f t="shared" si="545"/>
        <v>0.58556473829201106</v>
      </c>
      <c r="BO536" s="146">
        <f t="shared" si="546"/>
        <v>71756.260820474214</v>
      </c>
      <c r="BP536" s="204"/>
    </row>
    <row r="537" spans="2:68" s="82" customFormat="1">
      <c r="B537" s="614"/>
      <c r="C537" s="645"/>
      <c r="D537" s="618"/>
      <c r="E537" s="254" t="s">
        <v>114</v>
      </c>
      <c r="F537" s="137">
        <v>5</v>
      </c>
      <c r="G537" s="146">
        <v>4</v>
      </c>
      <c r="H537" s="146">
        <v>443220</v>
      </c>
      <c r="I537" s="147">
        <f t="shared" si="555"/>
        <v>0.4</v>
      </c>
      <c r="J537" s="147">
        <f t="shared" si="530"/>
        <v>0.8</v>
      </c>
      <c r="K537" s="173">
        <f t="shared" si="531"/>
        <v>110805</v>
      </c>
      <c r="L537" s="618"/>
      <c r="M537" s="254" t="s">
        <v>114</v>
      </c>
      <c r="N537" s="137">
        <v>33</v>
      </c>
      <c r="O537" s="146">
        <v>19</v>
      </c>
      <c r="P537" s="146">
        <v>1328590</v>
      </c>
      <c r="Q537" s="147">
        <f t="shared" si="556"/>
        <v>0.36538461538461536</v>
      </c>
      <c r="R537" s="147">
        <f t="shared" si="532"/>
        <v>0.5757575757575758</v>
      </c>
      <c r="S537" s="141">
        <f t="shared" si="533"/>
        <v>69925.789473684214</v>
      </c>
      <c r="T537" s="618"/>
      <c r="U537" s="254" t="s">
        <v>114</v>
      </c>
      <c r="V537" s="137">
        <v>4755</v>
      </c>
      <c r="W537" s="146">
        <v>2760</v>
      </c>
      <c r="X537" s="146">
        <v>192777010</v>
      </c>
      <c r="Y537" s="147">
        <f t="shared" si="557"/>
        <v>0.36765685360330358</v>
      </c>
      <c r="Z537" s="147">
        <f t="shared" si="534"/>
        <v>0.58044164037854895</v>
      </c>
      <c r="AA537" s="146">
        <f t="shared" si="535"/>
        <v>69846.742753623184</v>
      </c>
      <c r="AB537" s="618"/>
      <c r="AC537" s="254" t="s">
        <v>114</v>
      </c>
      <c r="AD537" s="137">
        <v>4789</v>
      </c>
      <c r="AE537" s="146">
        <v>2853</v>
      </c>
      <c r="AF537" s="146">
        <v>215821750</v>
      </c>
      <c r="AG537" s="147">
        <f t="shared" si="558"/>
        <v>0.40956072351421191</v>
      </c>
      <c r="AH537" s="147">
        <f t="shared" si="536"/>
        <v>0.59574023804552101</v>
      </c>
      <c r="AI537" s="141">
        <f t="shared" si="537"/>
        <v>75647.301086575535</v>
      </c>
      <c r="AJ537" s="618"/>
      <c r="AK537" s="254" t="s">
        <v>114</v>
      </c>
      <c r="AL537" s="137">
        <v>2812</v>
      </c>
      <c r="AM537" s="146">
        <v>1533</v>
      </c>
      <c r="AN537" s="146">
        <v>122723780</v>
      </c>
      <c r="AO537" s="147">
        <f t="shared" si="559"/>
        <v>0.38172310756972111</v>
      </c>
      <c r="AP537" s="147">
        <f t="shared" si="538"/>
        <v>0.54516358463726888</v>
      </c>
      <c r="AQ537" s="141">
        <f t="shared" si="539"/>
        <v>80054.651011089372</v>
      </c>
      <c r="AR537" s="618"/>
      <c r="AS537" s="254" t="s">
        <v>114</v>
      </c>
      <c r="AT537" s="137">
        <v>1157</v>
      </c>
      <c r="AU537" s="146">
        <v>594</v>
      </c>
      <c r="AV537" s="146">
        <v>48423830</v>
      </c>
      <c r="AW537" s="147">
        <f t="shared" si="560"/>
        <v>0.33540372670807456</v>
      </c>
      <c r="AX537" s="147">
        <f t="shared" si="540"/>
        <v>0.51339671564390665</v>
      </c>
      <c r="AY537" s="146">
        <f t="shared" si="541"/>
        <v>81521.599326599331</v>
      </c>
      <c r="AZ537" s="618"/>
      <c r="BA537" s="254" t="s">
        <v>114</v>
      </c>
      <c r="BB537" s="137">
        <v>357</v>
      </c>
      <c r="BC537" s="146">
        <v>167</v>
      </c>
      <c r="BD537" s="146">
        <v>17622940</v>
      </c>
      <c r="BE537" s="147">
        <f t="shared" si="561"/>
        <v>0.26257861635220126</v>
      </c>
      <c r="BF537" s="147">
        <f t="shared" si="542"/>
        <v>0.46778711484593838</v>
      </c>
      <c r="BG537" s="173">
        <f t="shared" si="543"/>
        <v>105526.58682634731</v>
      </c>
      <c r="BH537" s="618"/>
      <c r="BI537" s="254" t="s">
        <v>114</v>
      </c>
      <c r="BJ537" s="137">
        <f t="shared" si="544"/>
        <v>13908</v>
      </c>
      <c r="BK537" s="146">
        <f t="shared" si="528"/>
        <v>7930</v>
      </c>
      <c r="BL537" s="146">
        <f t="shared" si="529"/>
        <v>599141120</v>
      </c>
      <c r="BM537" s="147">
        <f t="shared" si="562"/>
        <v>0.3783757992174826</v>
      </c>
      <c r="BN537" s="147">
        <f t="shared" si="545"/>
        <v>0.57017543859649122</v>
      </c>
      <c r="BO537" s="146">
        <f t="shared" si="546"/>
        <v>75553.735182849938</v>
      </c>
      <c r="BP537" s="204"/>
    </row>
    <row r="538" spans="2:68" s="82" customFormat="1">
      <c r="B538" s="614"/>
      <c r="C538" s="645"/>
      <c r="D538" s="618"/>
      <c r="E538" s="254" t="s">
        <v>123</v>
      </c>
      <c r="F538" s="137">
        <v>2</v>
      </c>
      <c r="G538" s="146">
        <v>1</v>
      </c>
      <c r="H538" s="146">
        <v>3910</v>
      </c>
      <c r="I538" s="147">
        <f t="shared" si="555"/>
        <v>0.1</v>
      </c>
      <c r="J538" s="147">
        <f t="shared" si="530"/>
        <v>0.5</v>
      </c>
      <c r="K538" s="173">
        <f t="shared" si="531"/>
        <v>3910</v>
      </c>
      <c r="L538" s="618"/>
      <c r="M538" s="254" t="s">
        <v>123</v>
      </c>
      <c r="N538" s="137">
        <v>9</v>
      </c>
      <c r="O538" s="146">
        <v>3</v>
      </c>
      <c r="P538" s="146">
        <v>205220</v>
      </c>
      <c r="Q538" s="147">
        <f t="shared" si="556"/>
        <v>5.7692307692307696E-2</v>
      </c>
      <c r="R538" s="147">
        <f t="shared" si="532"/>
        <v>0.33333333333333331</v>
      </c>
      <c r="S538" s="141">
        <f t="shared" si="533"/>
        <v>68406.666666666672</v>
      </c>
      <c r="T538" s="618"/>
      <c r="U538" s="254" t="s">
        <v>123</v>
      </c>
      <c r="V538" s="137">
        <v>1446</v>
      </c>
      <c r="W538" s="146">
        <v>879</v>
      </c>
      <c r="X538" s="146">
        <v>63063770</v>
      </c>
      <c r="Y538" s="147">
        <f t="shared" si="557"/>
        <v>0.11709071533235647</v>
      </c>
      <c r="Z538" s="147">
        <f t="shared" si="534"/>
        <v>0.60788381742738584</v>
      </c>
      <c r="AA538" s="146">
        <f t="shared" si="535"/>
        <v>71744.903299203637</v>
      </c>
      <c r="AB538" s="618"/>
      <c r="AC538" s="254" t="s">
        <v>123</v>
      </c>
      <c r="AD538" s="137">
        <v>1742</v>
      </c>
      <c r="AE538" s="146">
        <v>1085</v>
      </c>
      <c r="AF538" s="146">
        <v>79969660</v>
      </c>
      <c r="AG538" s="147">
        <f t="shared" si="558"/>
        <v>0.15575653172552398</v>
      </c>
      <c r="AH538" s="147">
        <f t="shared" si="536"/>
        <v>0.62284730195177951</v>
      </c>
      <c r="AI538" s="141">
        <f t="shared" si="537"/>
        <v>73704.755760368658</v>
      </c>
      <c r="AJ538" s="618"/>
      <c r="AK538" s="254" t="s">
        <v>123</v>
      </c>
      <c r="AL538" s="137">
        <v>1127</v>
      </c>
      <c r="AM538" s="146">
        <v>624</v>
      </c>
      <c r="AN538" s="146">
        <v>50005900</v>
      </c>
      <c r="AO538" s="147">
        <f t="shared" si="559"/>
        <v>0.15537848605577689</v>
      </c>
      <c r="AP538" s="147">
        <f t="shared" si="538"/>
        <v>0.55368234250221826</v>
      </c>
      <c r="AQ538" s="141">
        <f t="shared" si="539"/>
        <v>80137.66025641025</v>
      </c>
      <c r="AR538" s="618"/>
      <c r="AS538" s="254" t="s">
        <v>123</v>
      </c>
      <c r="AT538" s="137">
        <v>451</v>
      </c>
      <c r="AU538" s="146">
        <v>222</v>
      </c>
      <c r="AV538" s="146">
        <v>17071150</v>
      </c>
      <c r="AW538" s="147">
        <f t="shared" si="560"/>
        <v>0.12535290796160362</v>
      </c>
      <c r="AX538" s="147">
        <f t="shared" si="540"/>
        <v>0.49223946784922396</v>
      </c>
      <c r="AY538" s="146">
        <f t="shared" si="541"/>
        <v>76897.072072072071</v>
      </c>
      <c r="AZ538" s="618"/>
      <c r="BA538" s="254" t="s">
        <v>123</v>
      </c>
      <c r="BB538" s="137">
        <v>165</v>
      </c>
      <c r="BC538" s="146">
        <v>80</v>
      </c>
      <c r="BD538" s="146">
        <v>8118370</v>
      </c>
      <c r="BE538" s="147">
        <f t="shared" si="561"/>
        <v>0.12578616352201258</v>
      </c>
      <c r="BF538" s="147">
        <f t="shared" si="542"/>
        <v>0.48484848484848486</v>
      </c>
      <c r="BG538" s="173">
        <f t="shared" si="543"/>
        <v>101479.625</v>
      </c>
      <c r="BH538" s="618"/>
      <c r="BI538" s="254" t="s">
        <v>123</v>
      </c>
      <c r="BJ538" s="137">
        <f t="shared" si="544"/>
        <v>4942</v>
      </c>
      <c r="BK538" s="146">
        <f t="shared" si="528"/>
        <v>2894</v>
      </c>
      <c r="BL538" s="146">
        <f t="shared" si="529"/>
        <v>218437980</v>
      </c>
      <c r="BM538" s="147">
        <f t="shared" si="562"/>
        <v>0.13808569519992367</v>
      </c>
      <c r="BN538" s="147">
        <f t="shared" si="545"/>
        <v>0.58559287737757992</v>
      </c>
      <c r="BO538" s="146">
        <f t="shared" si="546"/>
        <v>75479.60608154803</v>
      </c>
      <c r="BP538" s="204"/>
    </row>
    <row r="539" spans="2:68" s="82" customFormat="1">
      <c r="B539" s="614"/>
      <c r="C539" s="645"/>
      <c r="D539" s="618"/>
      <c r="E539" s="254" t="s">
        <v>137</v>
      </c>
      <c r="F539" s="137">
        <v>1</v>
      </c>
      <c r="G539" s="146">
        <v>1</v>
      </c>
      <c r="H539" s="146">
        <v>265280</v>
      </c>
      <c r="I539" s="147">
        <f t="shared" si="555"/>
        <v>0.1</v>
      </c>
      <c r="J539" s="147">
        <f t="shared" si="530"/>
        <v>1</v>
      </c>
      <c r="K539" s="173">
        <f t="shared" si="531"/>
        <v>265280</v>
      </c>
      <c r="L539" s="618"/>
      <c r="M539" s="254" t="s">
        <v>137</v>
      </c>
      <c r="N539" s="137">
        <v>13</v>
      </c>
      <c r="O539" s="146">
        <v>8</v>
      </c>
      <c r="P539" s="146">
        <v>1078220</v>
      </c>
      <c r="Q539" s="147">
        <f t="shared" si="556"/>
        <v>0.15384615384615385</v>
      </c>
      <c r="R539" s="147">
        <f t="shared" si="532"/>
        <v>0.61538461538461542</v>
      </c>
      <c r="S539" s="141">
        <f t="shared" si="533"/>
        <v>134777.5</v>
      </c>
      <c r="T539" s="618"/>
      <c r="U539" s="254" t="s">
        <v>137</v>
      </c>
      <c r="V539" s="137">
        <v>1599</v>
      </c>
      <c r="W539" s="146">
        <v>975</v>
      </c>
      <c r="X539" s="146">
        <v>72903090</v>
      </c>
      <c r="Y539" s="147">
        <f t="shared" si="557"/>
        <v>0.12987877980551485</v>
      </c>
      <c r="Z539" s="147">
        <f t="shared" si="534"/>
        <v>0.6097560975609756</v>
      </c>
      <c r="AA539" s="146">
        <f t="shared" si="535"/>
        <v>74772.399999999994</v>
      </c>
      <c r="AB539" s="618"/>
      <c r="AC539" s="254" t="s">
        <v>137</v>
      </c>
      <c r="AD539" s="137">
        <v>2034</v>
      </c>
      <c r="AE539" s="146">
        <v>1244</v>
      </c>
      <c r="AF539" s="146">
        <v>96107990</v>
      </c>
      <c r="AG539" s="147">
        <f t="shared" si="558"/>
        <v>0.17858168245765144</v>
      </c>
      <c r="AH539" s="147">
        <f t="shared" si="536"/>
        <v>0.61160275319567359</v>
      </c>
      <c r="AI539" s="141">
        <f t="shared" si="537"/>
        <v>77257.226688102892</v>
      </c>
      <c r="AJ539" s="618"/>
      <c r="AK539" s="254" t="s">
        <v>137</v>
      </c>
      <c r="AL539" s="137">
        <v>1236</v>
      </c>
      <c r="AM539" s="146">
        <v>690</v>
      </c>
      <c r="AN539" s="146">
        <v>52706780</v>
      </c>
      <c r="AO539" s="147">
        <f t="shared" si="559"/>
        <v>0.17181274900398405</v>
      </c>
      <c r="AP539" s="147">
        <f t="shared" si="538"/>
        <v>0.55825242718446599</v>
      </c>
      <c r="AQ539" s="141">
        <f t="shared" si="539"/>
        <v>76386.637681159424</v>
      </c>
      <c r="AR539" s="618"/>
      <c r="AS539" s="254" t="s">
        <v>137</v>
      </c>
      <c r="AT539" s="137">
        <v>534</v>
      </c>
      <c r="AU539" s="146">
        <v>276</v>
      </c>
      <c r="AV539" s="146">
        <v>22336250</v>
      </c>
      <c r="AW539" s="147">
        <f t="shared" si="560"/>
        <v>0.15584415584415584</v>
      </c>
      <c r="AX539" s="147">
        <f t="shared" si="540"/>
        <v>0.5168539325842697</v>
      </c>
      <c r="AY539" s="146">
        <f t="shared" si="541"/>
        <v>80928.442028985504</v>
      </c>
      <c r="AZ539" s="618"/>
      <c r="BA539" s="254" t="s">
        <v>137</v>
      </c>
      <c r="BB539" s="137">
        <v>158</v>
      </c>
      <c r="BC539" s="146">
        <v>72</v>
      </c>
      <c r="BD539" s="146">
        <v>7077360</v>
      </c>
      <c r="BE539" s="147">
        <f t="shared" si="561"/>
        <v>0.11320754716981132</v>
      </c>
      <c r="BF539" s="147">
        <f t="shared" si="542"/>
        <v>0.45569620253164556</v>
      </c>
      <c r="BG539" s="173">
        <f t="shared" si="543"/>
        <v>98296.666666666672</v>
      </c>
      <c r="BH539" s="618"/>
      <c r="BI539" s="254" t="s">
        <v>137</v>
      </c>
      <c r="BJ539" s="137">
        <f t="shared" si="544"/>
        <v>5575</v>
      </c>
      <c r="BK539" s="146">
        <f t="shared" si="528"/>
        <v>3266</v>
      </c>
      <c r="BL539" s="146">
        <f t="shared" si="529"/>
        <v>252474970</v>
      </c>
      <c r="BM539" s="147">
        <f t="shared" si="562"/>
        <v>0.15583548048477908</v>
      </c>
      <c r="BN539" s="147">
        <f t="shared" si="545"/>
        <v>0.58582959641255605</v>
      </c>
      <c r="BO539" s="146">
        <f t="shared" si="546"/>
        <v>77304.032455603185</v>
      </c>
      <c r="BP539" s="204"/>
    </row>
    <row r="540" spans="2:68" s="82" customFormat="1">
      <c r="B540" s="614"/>
      <c r="C540" s="645"/>
      <c r="D540" s="618"/>
      <c r="E540" s="254" t="s">
        <v>138</v>
      </c>
      <c r="F540" s="137">
        <v>0</v>
      </c>
      <c r="G540" s="146">
        <v>0</v>
      </c>
      <c r="H540" s="146">
        <v>0</v>
      </c>
      <c r="I540" s="147">
        <f t="shared" si="555"/>
        <v>0</v>
      </c>
      <c r="J540" s="147" t="str">
        <f t="shared" si="530"/>
        <v>-</v>
      </c>
      <c r="K540" s="173" t="str">
        <f t="shared" si="531"/>
        <v>-</v>
      </c>
      <c r="L540" s="618"/>
      <c r="M540" s="254" t="s">
        <v>138</v>
      </c>
      <c r="N540" s="137">
        <v>11</v>
      </c>
      <c r="O540" s="146">
        <v>6</v>
      </c>
      <c r="P540" s="146">
        <v>905360</v>
      </c>
      <c r="Q540" s="147">
        <f t="shared" si="556"/>
        <v>0.11538461538461539</v>
      </c>
      <c r="R540" s="147">
        <f t="shared" si="532"/>
        <v>0.54545454545454541</v>
      </c>
      <c r="S540" s="141">
        <f t="shared" si="533"/>
        <v>150893.33333333334</v>
      </c>
      <c r="T540" s="618"/>
      <c r="U540" s="254" t="s">
        <v>138</v>
      </c>
      <c r="V540" s="137">
        <v>760</v>
      </c>
      <c r="W540" s="146">
        <v>499</v>
      </c>
      <c r="X540" s="146">
        <v>34938630</v>
      </c>
      <c r="Y540" s="147">
        <f t="shared" si="557"/>
        <v>6.6471293459437863E-2</v>
      </c>
      <c r="Z540" s="147">
        <f t="shared" si="534"/>
        <v>0.65657894736842104</v>
      </c>
      <c r="AA540" s="146">
        <f t="shared" si="535"/>
        <v>70017.29458917836</v>
      </c>
      <c r="AB540" s="618"/>
      <c r="AC540" s="254" t="s">
        <v>138</v>
      </c>
      <c r="AD540" s="137">
        <v>961</v>
      </c>
      <c r="AE540" s="146">
        <v>624</v>
      </c>
      <c r="AF540" s="146">
        <v>43978200</v>
      </c>
      <c r="AG540" s="147">
        <f t="shared" si="558"/>
        <v>8.9577950043066318E-2</v>
      </c>
      <c r="AH540" s="147">
        <f t="shared" si="536"/>
        <v>0.64932362122788767</v>
      </c>
      <c r="AI540" s="141">
        <f t="shared" si="537"/>
        <v>70477.88461538461</v>
      </c>
      <c r="AJ540" s="618"/>
      <c r="AK540" s="254" t="s">
        <v>138</v>
      </c>
      <c r="AL540" s="137">
        <v>456</v>
      </c>
      <c r="AM540" s="146">
        <v>266</v>
      </c>
      <c r="AN540" s="146">
        <v>18593690</v>
      </c>
      <c r="AO540" s="147">
        <f t="shared" si="559"/>
        <v>6.6235059760956172E-2</v>
      </c>
      <c r="AP540" s="147">
        <f t="shared" si="538"/>
        <v>0.58333333333333337</v>
      </c>
      <c r="AQ540" s="141">
        <f t="shared" si="539"/>
        <v>69901.090225563908</v>
      </c>
      <c r="AR540" s="618"/>
      <c r="AS540" s="254" t="s">
        <v>138</v>
      </c>
      <c r="AT540" s="137">
        <v>149</v>
      </c>
      <c r="AU540" s="146">
        <v>80</v>
      </c>
      <c r="AV540" s="146">
        <v>5732760</v>
      </c>
      <c r="AW540" s="147">
        <f t="shared" si="560"/>
        <v>4.517221908526256E-2</v>
      </c>
      <c r="AX540" s="147">
        <f t="shared" si="540"/>
        <v>0.53691275167785235</v>
      </c>
      <c r="AY540" s="146">
        <f t="shared" si="541"/>
        <v>71659.5</v>
      </c>
      <c r="AZ540" s="618"/>
      <c r="BA540" s="254" t="s">
        <v>138</v>
      </c>
      <c r="BB540" s="137">
        <v>28</v>
      </c>
      <c r="BC540" s="146">
        <v>13</v>
      </c>
      <c r="BD540" s="146">
        <v>1697100</v>
      </c>
      <c r="BE540" s="147">
        <f t="shared" si="561"/>
        <v>2.0440251572327043E-2</v>
      </c>
      <c r="BF540" s="147">
        <f t="shared" si="542"/>
        <v>0.4642857142857143</v>
      </c>
      <c r="BG540" s="173">
        <f t="shared" si="543"/>
        <v>130546.15384615384</v>
      </c>
      <c r="BH540" s="618"/>
      <c r="BI540" s="254" t="s">
        <v>138</v>
      </c>
      <c r="BJ540" s="137">
        <f t="shared" si="544"/>
        <v>2365</v>
      </c>
      <c r="BK540" s="146">
        <f t="shared" si="528"/>
        <v>1488</v>
      </c>
      <c r="BL540" s="146">
        <f t="shared" si="529"/>
        <v>105845740</v>
      </c>
      <c r="BM540" s="147">
        <f t="shared" si="562"/>
        <v>7.0999141139421698E-2</v>
      </c>
      <c r="BN540" s="147">
        <f t="shared" si="545"/>
        <v>0.62917547568710364</v>
      </c>
      <c r="BO540" s="146">
        <f t="shared" si="546"/>
        <v>71132.889784946237</v>
      </c>
      <c r="BP540" s="204"/>
    </row>
    <row r="541" spans="2:68" s="82" customFormat="1">
      <c r="B541" s="614"/>
      <c r="C541" s="645"/>
      <c r="D541" s="618"/>
      <c r="E541" s="254" t="s">
        <v>139</v>
      </c>
      <c r="F541" s="137">
        <v>0</v>
      </c>
      <c r="G541" s="146">
        <v>0</v>
      </c>
      <c r="H541" s="146">
        <v>0</v>
      </c>
      <c r="I541" s="147">
        <f t="shared" si="555"/>
        <v>0</v>
      </c>
      <c r="J541" s="147" t="str">
        <f t="shared" si="530"/>
        <v>-</v>
      </c>
      <c r="K541" s="173" t="str">
        <f t="shared" si="531"/>
        <v>-</v>
      </c>
      <c r="L541" s="618"/>
      <c r="M541" s="254" t="s">
        <v>139</v>
      </c>
      <c r="N541" s="137">
        <v>4</v>
      </c>
      <c r="O541" s="146">
        <v>3</v>
      </c>
      <c r="P541" s="146">
        <v>930040</v>
      </c>
      <c r="Q541" s="147">
        <f t="shared" si="556"/>
        <v>5.7692307692307696E-2</v>
      </c>
      <c r="R541" s="147">
        <f t="shared" si="532"/>
        <v>0.75</v>
      </c>
      <c r="S541" s="141">
        <f t="shared" si="533"/>
        <v>310013.33333333331</v>
      </c>
      <c r="T541" s="618"/>
      <c r="U541" s="254" t="s">
        <v>139</v>
      </c>
      <c r="V541" s="137">
        <v>404</v>
      </c>
      <c r="W541" s="146">
        <v>195</v>
      </c>
      <c r="X541" s="146">
        <v>13739940</v>
      </c>
      <c r="Y541" s="147">
        <f t="shared" si="557"/>
        <v>2.5975755961102971E-2</v>
      </c>
      <c r="Z541" s="147">
        <f t="shared" si="534"/>
        <v>0.48267326732673266</v>
      </c>
      <c r="AA541" s="146">
        <f t="shared" si="535"/>
        <v>70461.230769230766</v>
      </c>
      <c r="AB541" s="618"/>
      <c r="AC541" s="254" t="s">
        <v>139</v>
      </c>
      <c r="AD541" s="137">
        <v>550</v>
      </c>
      <c r="AE541" s="146">
        <v>295</v>
      </c>
      <c r="AF541" s="146">
        <v>23108950</v>
      </c>
      <c r="AG541" s="147">
        <f t="shared" si="558"/>
        <v>4.2348550100488082E-2</v>
      </c>
      <c r="AH541" s="147">
        <f t="shared" si="536"/>
        <v>0.53636363636363638</v>
      </c>
      <c r="AI541" s="141">
        <f t="shared" si="537"/>
        <v>78335.423728813563</v>
      </c>
      <c r="AJ541" s="618"/>
      <c r="AK541" s="254" t="s">
        <v>139</v>
      </c>
      <c r="AL541" s="137">
        <v>408</v>
      </c>
      <c r="AM541" s="146">
        <v>221</v>
      </c>
      <c r="AN541" s="146">
        <v>19114270</v>
      </c>
      <c r="AO541" s="147">
        <f t="shared" si="559"/>
        <v>5.5029880478087649E-2</v>
      </c>
      <c r="AP541" s="147">
        <f t="shared" si="538"/>
        <v>0.54166666666666663</v>
      </c>
      <c r="AQ541" s="141">
        <f t="shared" si="539"/>
        <v>86489.909502262439</v>
      </c>
      <c r="AR541" s="618"/>
      <c r="AS541" s="254" t="s">
        <v>139</v>
      </c>
      <c r="AT541" s="137">
        <v>192</v>
      </c>
      <c r="AU541" s="146">
        <v>105</v>
      </c>
      <c r="AV541" s="146">
        <v>8663990</v>
      </c>
      <c r="AW541" s="147">
        <f t="shared" si="560"/>
        <v>5.9288537549407112E-2</v>
      </c>
      <c r="AX541" s="147">
        <f t="shared" si="540"/>
        <v>0.546875</v>
      </c>
      <c r="AY541" s="146">
        <f t="shared" si="541"/>
        <v>82514.190476190473</v>
      </c>
      <c r="AZ541" s="618"/>
      <c r="BA541" s="254" t="s">
        <v>139</v>
      </c>
      <c r="BB541" s="137">
        <v>83</v>
      </c>
      <c r="BC541" s="146">
        <v>50</v>
      </c>
      <c r="BD541" s="146">
        <v>5456870</v>
      </c>
      <c r="BE541" s="147">
        <f t="shared" si="561"/>
        <v>7.8616352201257858E-2</v>
      </c>
      <c r="BF541" s="147">
        <f t="shared" si="542"/>
        <v>0.60240963855421692</v>
      </c>
      <c r="BG541" s="173">
        <f t="shared" si="543"/>
        <v>109137.4</v>
      </c>
      <c r="BH541" s="618"/>
      <c r="BI541" s="254" t="s">
        <v>139</v>
      </c>
      <c r="BJ541" s="137">
        <f t="shared" si="544"/>
        <v>1641</v>
      </c>
      <c r="BK541" s="146">
        <f t="shared" si="528"/>
        <v>869</v>
      </c>
      <c r="BL541" s="146">
        <f t="shared" si="529"/>
        <v>71014060</v>
      </c>
      <c r="BM541" s="147">
        <f t="shared" si="562"/>
        <v>4.1463880141234852E-2</v>
      </c>
      <c r="BN541" s="147">
        <f t="shared" si="545"/>
        <v>0.52955514929920777</v>
      </c>
      <c r="BO541" s="146">
        <f t="shared" si="546"/>
        <v>81719.286536248561</v>
      </c>
      <c r="BP541" s="204"/>
    </row>
    <row r="542" spans="2:68" s="82" customFormat="1">
      <c r="B542" s="614"/>
      <c r="C542" s="645"/>
      <c r="D542" s="618"/>
      <c r="E542" s="254" t="s">
        <v>140</v>
      </c>
      <c r="F542" s="137">
        <v>1</v>
      </c>
      <c r="G542" s="146">
        <v>0</v>
      </c>
      <c r="H542" s="146">
        <v>0</v>
      </c>
      <c r="I542" s="147">
        <f t="shared" si="555"/>
        <v>0</v>
      </c>
      <c r="J542" s="147">
        <f t="shared" si="530"/>
        <v>0</v>
      </c>
      <c r="K542" s="173" t="str">
        <f t="shared" si="531"/>
        <v>-</v>
      </c>
      <c r="L542" s="618"/>
      <c r="M542" s="254" t="s">
        <v>140</v>
      </c>
      <c r="N542" s="137">
        <v>10</v>
      </c>
      <c r="O542" s="146">
        <v>5</v>
      </c>
      <c r="P542" s="146">
        <v>841830</v>
      </c>
      <c r="Q542" s="147">
        <f t="shared" si="556"/>
        <v>9.6153846153846159E-2</v>
      </c>
      <c r="R542" s="147">
        <f t="shared" si="532"/>
        <v>0.5</v>
      </c>
      <c r="S542" s="141">
        <f t="shared" si="533"/>
        <v>168366</v>
      </c>
      <c r="T542" s="618"/>
      <c r="U542" s="254" t="s">
        <v>140</v>
      </c>
      <c r="V542" s="137">
        <v>441</v>
      </c>
      <c r="W542" s="146">
        <v>264</v>
      </c>
      <c r="X542" s="146">
        <v>21140160</v>
      </c>
      <c r="Y542" s="147">
        <f t="shared" si="557"/>
        <v>3.5167177301185563E-2</v>
      </c>
      <c r="Z542" s="147">
        <f t="shared" si="534"/>
        <v>0.59863945578231292</v>
      </c>
      <c r="AA542" s="146">
        <f t="shared" si="535"/>
        <v>80076.363636363632</v>
      </c>
      <c r="AB542" s="618"/>
      <c r="AC542" s="254" t="s">
        <v>140</v>
      </c>
      <c r="AD542" s="137">
        <v>537</v>
      </c>
      <c r="AE542" s="146">
        <v>333</v>
      </c>
      <c r="AF542" s="146">
        <v>27969500</v>
      </c>
      <c r="AG542" s="147">
        <f t="shared" si="558"/>
        <v>4.7803617571059429E-2</v>
      </c>
      <c r="AH542" s="147">
        <f t="shared" si="536"/>
        <v>0.62011173184357538</v>
      </c>
      <c r="AI542" s="141">
        <f t="shared" si="537"/>
        <v>83992.492492492485</v>
      </c>
      <c r="AJ542" s="618"/>
      <c r="AK542" s="254" t="s">
        <v>140</v>
      </c>
      <c r="AL542" s="137">
        <v>371</v>
      </c>
      <c r="AM542" s="146">
        <v>212</v>
      </c>
      <c r="AN542" s="146">
        <v>19150960</v>
      </c>
      <c r="AO542" s="147">
        <f t="shared" si="559"/>
        <v>5.2788844621513946E-2</v>
      </c>
      <c r="AP542" s="147">
        <f t="shared" si="538"/>
        <v>0.5714285714285714</v>
      </c>
      <c r="AQ542" s="141">
        <f t="shared" si="539"/>
        <v>90334.716981132078</v>
      </c>
      <c r="AR542" s="618"/>
      <c r="AS542" s="254" t="s">
        <v>140</v>
      </c>
      <c r="AT542" s="137">
        <v>133</v>
      </c>
      <c r="AU542" s="146">
        <v>75</v>
      </c>
      <c r="AV542" s="146">
        <v>7017810</v>
      </c>
      <c r="AW542" s="147">
        <f t="shared" si="560"/>
        <v>4.2348955392433656E-2</v>
      </c>
      <c r="AX542" s="147">
        <f t="shared" si="540"/>
        <v>0.56390977443609025</v>
      </c>
      <c r="AY542" s="146">
        <f t="shared" si="541"/>
        <v>93570.8</v>
      </c>
      <c r="AZ542" s="618"/>
      <c r="BA542" s="254" t="s">
        <v>140</v>
      </c>
      <c r="BB542" s="137">
        <v>31</v>
      </c>
      <c r="BC542" s="146">
        <v>16</v>
      </c>
      <c r="BD542" s="146">
        <v>796660</v>
      </c>
      <c r="BE542" s="147">
        <f t="shared" si="561"/>
        <v>2.5157232704402517E-2</v>
      </c>
      <c r="BF542" s="147">
        <f t="shared" si="542"/>
        <v>0.5161290322580645</v>
      </c>
      <c r="BG542" s="173">
        <f t="shared" si="543"/>
        <v>49791.25</v>
      </c>
      <c r="BH542" s="618"/>
      <c r="BI542" s="254" t="s">
        <v>140</v>
      </c>
      <c r="BJ542" s="137">
        <f t="shared" si="544"/>
        <v>1524</v>
      </c>
      <c r="BK542" s="146">
        <f t="shared" si="528"/>
        <v>905</v>
      </c>
      <c r="BL542" s="146">
        <f t="shared" si="529"/>
        <v>76916920</v>
      </c>
      <c r="BM542" s="147">
        <f t="shared" si="562"/>
        <v>4.3181601297833765E-2</v>
      </c>
      <c r="BN542" s="147">
        <f t="shared" si="545"/>
        <v>0.59383202099737531</v>
      </c>
      <c r="BO542" s="146">
        <f t="shared" si="546"/>
        <v>84991.071823204416</v>
      </c>
      <c r="BP542" s="204"/>
    </row>
    <row r="543" spans="2:68" s="82" customFormat="1">
      <c r="B543" s="614"/>
      <c r="C543" s="645"/>
      <c r="D543" s="618"/>
      <c r="E543" s="254" t="s">
        <v>141</v>
      </c>
      <c r="F543" s="137">
        <v>2</v>
      </c>
      <c r="G543" s="146">
        <v>2</v>
      </c>
      <c r="H543" s="146">
        <v>269190</v>
      </c>
      <c r="I543" s="147">
        <f t="shared" si="555"/>
        <v>0.2</v>
      </c>
      <c r="J543" s="147">
        <f t="shared" si="530"/>
        <v>1</v>
      </c>
      <c r="K543" s="173">
        <f t="shared" si="531"/>
        <v>134595</v>
      </c>
      <c r="L543" s="618"/>
      <c r="M543" s="254" t="s">
        <v>141</v>
      </c>
      <c r="N543" s="137">
        <v>23</v>
      </c>
      <c r="O543" s="146">
        <v>14</v>
      </c>
      <c r="P543" s="146">
        <v>1870990</v>
      </c>
      <c r="Q543" s="147">
        <f t="shared" si="556"/>
        <v>0.26923076923076922</v>
      </c>
      <c r="R543" s="147">
        <f t="shared" si="532"/>
        <v>0.60869565217391308</v>
      </c>
      <c r="S543" s="141">
        <f t="shared" si="533"/>
        <v>133642.14285714287</v>
      </c>
      <c r="T543" s="618"/>
      <c r="U543" s="254" t="s">
        <v>141</v>
      </c>
      <c r="V543" s="137">
        <v>2634</v>
      </c>
      <c r="W543" s="146">
        <v>1664</v>
      </c>
      <c r="X543" s="146">
        <v>117269220</v>
      </c>
      <c r="Y543" s="147">
        <f t="shared" si="557"/>
        <v>0.22165978420141202</v>
      </c>
      <c r="Z543" s="147">
        <f t="shared" si="534"/>
        <v>0.63173880030372054</v>
      </c>
      <c r="AA543" s="146">
        <f t="shared" si="535"/>
        <v>70474.29086538461</v>
      </c>
      <c r="AB543" s="618"/>
      <c r="AC543" s="254" t="s">
        <v>141</v>
      </c>
      <c r="AD543" s="137">
        <v>2735</v>
      </c>
      <c r="AE543" s="146">
        <v>1731</v>
      </c>
      <c r="AF543" s="146">
        <v>130485990</v>
      </c>
      <c r="AG543" s="147">
        <f t="shared" si="558"/>
        <v>0.24849267872523687</v>
      </c>
      <c r="AH543" s="147">
        <f t="shared" si="536"/>
        <v>0.63290676416819014</v>
      </c>
      <c r="AI543" s="141">
        <f t="shared" si="537"/>
        <v>75381.854419410738</v>
      </c>
      <c r="AJ543" s="618"/>
      <c r="AK543" s="254" t="s">
        <v>141</v>
      </c>
      <c r="AL543" s="137">
        <v>1466</v>
      </c>
      <c r="AM543" s="146">
        <v>853</v>
      </c>
      <c r="AN543" s="146">
        <v>72534930</v>
      </c>
      <c r="AO543" s="147">
        <f t="shared" si="559"/>
        <v>0.21240039840637451</v>
      </c>
      <c r="AP543" s="147">
        <f t="shared" si="538"/>
        <v>0.58185538881309684</v>
      </c>
      <c r="AQ543" s="141">
        <f t="shared" si="539"/>
        <v>85035.087924970692</v>
      </c>
      <c r="AR543" s="618"/>
      <c r="AS543" s="254" t="s">
        <v>141</v>
      </c>
      <c r="AT543" s="137">
        <v>482</v>
      </c>
      <c r="AU543" s="146">
        <v>267</v>
      </c>
      <c r="AV543" s="146">
        <v>23025790</v>
      </c>
      <c r="AW543" s="147">
        <f t="shared" si="560"/>
        <v>0.15076228119706381</v>
      </c>
      <c r="AX543" s="147">
        <f t="shared" si="540"/>
        <v>0.55394190871369298</v>
      </c>
      <c r="AY543" s="146">
        <f t="shared" si="541"/>
        <v>86238.913857677908</v>
      </c>
      <c r="AZ543" s="618"/>
      <c r="BA543" s="254" t="s">
        <v>141</v>
      </c>
      <c r="BB543" s="137">
        <v>146</v>
      </c>
      <c r="BC543" s="146">
        <v>85</v>
      </c>
      <c r="BD543" s="146">
        <v>9402210</v>
      </c>
      <c r="BE543" s="147">
        <f t="shared" si="561"/>
        <v>0.13364779874213836</v>
      </c>
      <c r="BF543" s="147">
        <f t="shared" si="542"/>
        <v>0.5821917808219178</v>
      </c>
      <c r="BG543" s="173">
        <f t="shared" si="543"/>
        <v>110614.23529411765</v>
      </c>
      <c r="BH543" s="618"/>
      <c r="BI543" s="254" t="s">
        <v>141</v>
      </c>
      <c r="BJ543" s="137">
        <f t="shared" si="544"/>
        <v>7488</v>
      </c>
      <c r="BK543" s="146">
        <f t="shared" si="528"/>
        <v>4616</v>
      </c>
      <c r="BL543" s="146">
        <f t="shared" si="529"/>
        <v>354858320</v>
      </c>
      <c r="BM543" s="147">
        <f t="shared" si="562"/>
        <v>0.2202500238572383</v>
      </c>
      <c r="BN543" s="147">
        <f t="shared" si="545"/>
        <v>0.61645299145299148</v>
      </c>
      <c r="BO543" s="146">
        <f t="shared" si="546"/>
        <v>76875.719237435012</v>
      </c>
      <c r="BP543" s="204"/>
    </row>
    <row r="544" spans="2:68" s="82" customFormat="1">
      <c r="B544" s="614"/>
      <c r="C544" s="645"/>
      <c r="D544" s="618"/>
      <c r="E544" s="254" t="s">
        <v>142</v>
      </c>
      <c r="F544" s="137">
        <v>1</v>
      </c>
      <c r="G544" s="146">
        <v>1</v>
      </c>
      <c r="H544" s="146">
        <v>3910</v>
      </c>
      <c r="I544" s="147">
        <f t="shared" si="555"/>
        <v>0.1</v>
      </c>
      <c r="J544" s="147">
        <f t="shared" si="530"/>
        <v>1</v>
      </c>
      <c r="K544" s="173">
        <f t="shared" si="531"/>
        <v>3910</v>
      </c>
      <c r="L544" s="618"/>
      <c r="M544" s="254" t="s">
        <v>142</v>
      </c>
      <c r="N544" s="137">
        <v>9</v>
      </c>
      <c r="O544" s="146">
        <v>5</v>
      </c>
      <c r="P544" s="146">
        <v>516900</v>
      </c>
      <c r="Q544" s="147">
        <f t="shared" si="556"/>
        <v>9.6153846153846159E-2</v>
      </c>
      <c r="R544" s="147">
        <f t="shared" si="532"/>
        <v>0.55555555555555558</v>
      </c>
      <c r="S544" s="141">
        <f t="shared" si="533"/>
        <v>103380</v>
      </c>
      <c r="T544" s="618"/>
      <c r="U544" s="254" t="s">
        <v>142</v>
      </c>
      <c r="V544" s="137">
        <v>532</v>
      </c>
      <c r="W544" s="146">
        <v>320</v>
      </c>
      <c r="X544" s="146">
        <v>22908190</v>
      </c>
      <c r="Y544" s="147">
        <f t="shared" si="557"/>
        <v>4.2626881577194617E-2</v>
      </c>
      <c r="Z544" s="147">
        <f t="shared" si="534"/>
        <v>0.60150375939849621</v>
      </c>
      <c r="AA544" s="146">
        <f t="shared" si="535"/>
        <v>71588.09375</v>
      </c>
      <c r="AB544" s="618"/>
      <c r="AC544" s="254" t="s">
        <v>142</v>
      </c>
      <c r="AD544" s="137">
        <v>732</v>
      </c>
      <c r="AE544" s="146">
        <v>453</v>
      </c>
      <c r="AF544" s="146">
        <v>36234890</v>
      </c>
      <c r="AG544" s="147">
        <f t="shared" si="558"/>
        <v>6.5030146425495261E-2</v>
      </c>
      <c r="AH544" s="147">
        <f t="shared" si="536"/>
        <v>0.61885245901639341</v>
      </c>
      <c r="AI544" s="141">
        <f t="shared" si="537"/>
        <v>79988.719646799116</v>
      </c>
      <c r="AJ544" s="618"/>
      <c r="AK544" s="254" t="s">
        <v>142</v>
      </c>
      <c r="AL544" s="137">
        <v>529</v>
      </c>
      <c r="AM544" s="146">
        <v>308</v>
      </c>
      <c r="AN544" s="146">
        <v>25813850</v>
      </c>
      <c r="AO544" s="147">
        <f t="shared" si="559"/>
        <v>7.6693227091633467E-2</v>
      </c>
      <c r="AP544" s="147">
        <f t="shared" si="538"/>
        <v>0.58223062381852553</v>
      </c>
      <c r="AQ544" s="141">
        <f t="shared" si="539"/>
        <v>83811.2012987013</v>
      </c>
      <c r="AR544" s="618"/>
      <c r="AS544" s="254" t="s">
        <v>142</v>
      </c>
      <c r="AT544" s="137">
        <v>282</v>
      </c>
      <c r="AU544" s="146">
        <v>155</v>
      </c>
      <c r="AV544" s="146">
        <v>12805970</v>
      </c>
      <c r="AW544" s="147">
        <f t="shared" si="560"/>
        <v>8.7521174477696223E-2</v>
      </c>
      <c r="AX544" s="147">
        <f t="shared" si="540"/>
        <v>0.54964539007092195</v>
      </c>
      <c r="AY544" s="146">
        <f t="shared" si="541"/>
        <v>82619.161290322576</v>
      </c>
      <c r="AZ544" s="618"/>
      <c r="BA544" s="254" t="s">
        <v>142</v>
      </c>
      <c r="BB544" s="137">
        <v>113</v>
      </c>
      <c r="BC544" s="146">
        <v>61</v>
      </c>
      <c r="BD544" s="146">
        <v>5975260</v>
      </c>
      <c r="BE544" s="147">
        <f t="shared" si="561"/>
        <v>9.5911949685534598E-2</v>
      </c>
      <c r="BF544" s="147">
        <f t="shared" si="542"/>
        <v>0.53982300884955747</v>
      </c>
      <c r="BG544" s="173">
        <f t="shared" si="543"/>
        <v>97955.081967213118</v>
      </c>
      <c r="BH544" s="618"/>
      <c r="BI544" s="254" t="s">
        <v>142</v>
      </c>
      <c r="BJ544" s="137">
        <f t="shared" si="544"/>
        <v>2198</v>
      </c>
      <c r="BK544" s="146">
        <f t="shared" si="528"/>
        <v>1303</v>
      </c>
      <c r="BL544" s="146">
        <f t="shared" si="529"/>
        <v>104258970</v>
      </c>
      <c r="BM544" s="147">
        <f t="shared" si="562"/>
        <v>6.2171962973566183E-2</v>
      </c>
      <c r="BN544" s="147">
        <f t="shared" si="545"/>
        <v>0.59281164695177435</v>
      </c>
      <c r="BO544" s="146">
        <f t="shared" si="546"/>
        <v>80014.558710667683</v>
      </c>
      <c r="BP544" s="204"/>
    </row>
    <row r="545" spans="2:68" s="82" customFormat="1">
      <c r="B545" s="614"/>
      <c r="C545" s="645"/>
      <c r="D545" s="618"/>
      <c r="E545" s="251" t="s">
        <v>135</v>
      </c>
      <c r="F545" s="137">
        <v>0</v>
      </c>
      <c r="G545" s="146">
        <v>0</v>
      </c>
      <c r="H545" s="146">
        <v>0</v>
      </c>
      <c r="I545" s="147">
        <f t="shared" si="555"/>
        <v>0</v>
      </c>
      <c r="J545" s="147" t="str">
        <f t="shared" si="530"/>
        <v>-</v>
      </c>
      <c r="K545" s="173" t="str">
        <f t="shared" si="531"/>
        <v>-</v>
      </c>
      <c r="L545" s="618"/>
      <c r="M545" s="255" t="s">
        <v>135</v>
      </c>
      <c r="N545" s="137">
        <v>3</v>
      </c>
      <c r="O545" s="146">
        <v>2</v>
      </c>
      <c r="P545" s="146">
        <v>102260</v>
      </c>
      <c r="Q545" s="147">
        <f t="shared" si="556"/>
        <v>3.8461538461538464E-2</v>
      </c>
      <c r="R545" s="147">
        <f t="shared" si="532"/>
        <v>0.66666666666666663</v>
      </c>
      <c r="S545" s="141">
        <f t="shared" si="533"/>
        <v>51130</v>
      </c>
      <c r="T545" s="618"/>
      <c r="U545" s="255" t="s">
        <v>135</v>
      </c>
      <c r="V545" s="137">
        <v>607</v>
      </c>
      <c r="W545" s="146">
        <v>335</v>
      </c>
      <c r="X545" s="146">
        <v>22148800</v>
      </c>
      <c r="Y545" s="147">
        <f t="shared" si="557"/>
        <v>4.4625016651125615E-2</v>
      </c>
      <c r="Z545" s="147">
        <f t="shared" si="534"/>
        <v>0.55189456342668863</v>
      </c>
      <c r="AA545" s="146">
        <f t="shared" si="535"/>
        <v>66115.820895522382</v>
      </c>
      <c r="AB545" s="618"/>
      <c r="AC545" s="255" t="s">
        <v>135</v>
      </c>
      <c r="AD545" s="137">
        <v>374</v>
      </c>
      <c r="AE545" s="146">
        <v>213</v>
      </c>
      <c r="AF545" s="146">
        <v>17765040</v>
      </c>
      <c r="AG545" s="147">
        <f t="shared" si="558"/>
        <v>3.05770887166236E-2</v>
      </c>
      <c r="AH545" s="147">
        <f t="shared" si="536"/>
        <v>0.56951871657754005</v>
      </c>
      <c r="AI545" s="141">
        <f t="shared" si="537"/>
        <v>83403.943661971833</v>
      </c>
      <c r="AJ545" s="618"/>
      <c r="AK545" s="255" t="s">
        <v>135</v>
      </c>
      <c r="AL545" s="137">
        <v>199</v>
      </c>
      <c r="AM545" s="146">
        <v>90</v>
      </c>
      <c r="AN545" s="146">
        <v>9736870</v>
      </c>
      <c r="AO545" s="147">
        <f t="shared" si="559"/>
        <v>2.2410358565737053E-2</v>
      </c>
      <c r="AP545" s="147">
        <f t="shared" si="538"/>
        <v>0.45226130653266333</v>
      </c>
      <c r="AQ545" s="141">
        <f t="shared" si="539"/>
        <v>108187.44444444444</v>
      </c>
      <c r="AR545" s="618"/>
      <c r="AS545" s="255" t="s">
        <v>135</v>
      </c>
      <c r="AT545" s="137">
        <v>95</v>
      </c>
      <c r="AU545" s="146">
        <v>33</v>
      </c>
      <c r="AV545" s="146">
        <v>3923100</v>
      </c>
      <c r="AW545" s="147">
        <f t="shared" si="560"/>
        <v>1.8633540372670808E-2</v>
      </c>
      <c r="AX545" s="147">
        <f t="shared" si="540"/>
        <v>0.3473684210526316</v>
      </c>
      <c r="AY545" s="146">
        <f t="shared" si="541"/>
        <v>118881.81818181818</v>
      </c>
      <c r="AZ545" s="618"/>
      <c r="BA545" s="255" t="s">
        <v>135</v>
      </c>
      <c r="BB545" s="137">
        <v>46</v>
      </c>
      <c r="BC545" s="146">
        <v>18</v>
      </c>
      <c r="BD545" s="146">
        <v>2508860</v>
      </c>
      <c r="BE545" s="147">
        <f t="shared" si="561"/>
        <v>2.8301886792452831E-2</v>
      </c>
      <c r="BF545" s="147">
        <f t="shared" si="542"/>
        <v>0.39130434782608697</v>
      </c>
      <c r="BG545" s="173">
        <f t="shared" si="543"/>
        <v>139381.11111111112</v>
      </c>
      <c r="BH545" s="618"/>
      <c r="BI545" s="255" t="s">
        <v>135</v>
      </c>
      <c r="BJ545" s="137">
        <f t="shared" si="544"/>
        <v>1324</v>
      </c>
      <c r="BK545" s="146">
        <f t="shared" si="528"/>
        <v>691</v>
      </c>
      <c r="BL545" s="146">
        <f t="shared" si="529"/>
        <v>56184930</v>
      </c>
      <c r="BM545" s="147">
        <f t="shared" si="562"/>
        <v>3.2970703311384672E-2</v>
      </c>
      <c r="BN545" s="147">
        <f t="shared" si="545"/>
        <v>0.52190332326283984</v>
      </c>
      <c r="BO545" s="146">
        <f t="shared" si="546"/>
        <v>81309.594790159186</v>
      </c>
      <c r="BP545" s="204"/>
    </row>
    <row r="546" spans="2:68" s="82" customFormat="1">
      <c r="B546" s="614">
        <v>50</v>
      </c>
      <c r="C546" s="646" t="s">
        <v>17</v>
      </c>
      <c r="D546" s="612">
        <f>BS57</f>
        <v>19</v>
      </c>
      <c r="E546" s="252" t="s">
        <v>115</v>
      </c>
      <c r="F546" s="136">
        <v>13</v>
      </c>
      <c r="G546" s="144">
        <v>7</v>
      </c>
      <c r="H546" s="144">
        <v>1062420</v>
      </c>
      <c r="I546" s="145">
        <f>IFERROR(G546/$D$546,"-")</f>
        <v>0.36842105263157893</v>
      </c>
      <c r="J546" s="145">
        <f t="shared" si="530"/>
        <v>0.53846153846153844</v>
      </c>
      <c r="K546" s="172">
        <f t="shared" si="531"/>
        <v>151774.28571428571</v>
      </c>
      <c r="L546" s="612">
        <f>BT57</f>
        <v>144</v>
      </c>
      <c r="M546" s="252" t="s">
        <v>115</v>
      </c>
      <c r="N546" s="136">
        <v>78</v>
      </c>
      <c r="O546" s="144">
        <v>47</v>
      </c>
      <c r="P546" s="144">
        <v>6622440</v>
      </c>
      <c r="Q546" s="145">
        <f>IFERROR(O546/$L$546,"-")</f>
        <v>0.3263888888888889</v>
      </c>
      <c r="R546" s="145">
        <f t="shared" si="532"/>
        <v>0.60256410256410253</v>
      </c>
      <c r="S546" s="140">
        <f t="shared" si="533"/>
        <v>140902.97872340426</v>
      </c>
      <c r="T546" s="612">
        <f>BU57</f>
        <v>7033</v>
      </c>
      <c r="U546" s="252" t="s">
        <v>115</v>
      </c>
      <c r="V546" s="136">
        <v>3481</v>
      </c>
      <c r="W546" s="144">
        <v>2035</v>
      </c>
      <c r="X546" s="144">
        <v>147904310</v>
      </c>
      <c r="Y546" s="145">
        <f>IFERROR(W546/$T$546,"-")</f>
        <v>0.28935020617090856</v>
      </c>
      <c r="Z546" s="145">
        <f t="shared" si="534"/>
        <v>0.58460212582591209</v>
      </c>
      <c r="AA546" s="144">
        <f t="shared" si="535"/>
        <v>72680.250614250617</v>
      </c>
      <c r="AB546" s="612">
        <f>BV57</f>
        <v>6231</v>
      </c>
      <c r="AC546" s="252" t="s">
        <v>115</v>
      </c>
      <c r="AD546" s="136">
        <v>3374</v>
      </c>
      <c r="AE546" s="144">
        <v>2036</v>
      </c>
      <c r="AF546" s="144">
        <v>164270470</v>
      </c>
      <c r="AG546" s="145">
        <f>IFERROR(AE546/$AB$546,"-")</f>
        <v>0.32675333012357566</v>
      </c>
      <c r="AH546" s="145">
        <f t="shared" si="536"/>
        <v>0.60343805572021336</v>
      </c>
      <c r="AI546" s="140">
        <f t="shared" si="537"/>
        <v>80682.942043222007</v>
      </c>
      <c r="AJ546" s="612">
        <f>BW57</f>
        <v>3441</v>
      </c>
      <c r="AK546" s="252" t="s">
        <v>115</v>
      </c>
      <c r="AL546" s="136">
        <v>1829</v>
      </c>
      <c r="AM546" s="144">
        <v>1002</v>
      </c>
      <c r="AN546" s="144">
        <v>86114120</v>
      </c>
      <c r="AO546" s="145">
        <f>IFERROR(AM546/$AJ$546,"-")</f>
        <v>0.2911944202266783</v>
      </c>
      <c r="AP546" s="145">
        <f t="shared" si="538"/>
        <v>0.54784034991798802</v>
      </c>
      <c r="AQ546" s="140">
        <f t="shared" si="539"/>
        <v>85942.23552894211</v>
      </c>
      <c r="AR546" s="612">
        <f>BX57</f>
        <v>1443</v>
      </c>
      <c r="AS546" s="252" t="s">
        <v>115</v>
      </c>
      <c r="AT546" s="136">
        <v>672</v>
      </c>
      <c r="AU546" s="144">
        <v>343</v>
      </c>
      <c r="AV546" s="144">
        <v>31599340</v>
      </c>
      <c r="AW546" s="145">
        <f>IFERROR(AU546/$AR$546,"-")</f>
        <v>0.2376992376992377</v>
      </c>
      <c r="AX546" s="145">
        <f t="shared" si="540"/>
        <v>0.51041666666666663</v>
      </c>
      <c r="AY546" s="144">
        <f t="shared" si="541"/>
        <v>92126.355685131202</v>
      </c>
      <c r="AZ546" s="612">
        <f>BY57</f>
        <v>474</v>
      </c>
      <c r="BA546" s="252" t="s">
        <v>115</v>
      </c>
      <c r="BB546" s="136">
        <v>154</v>
      </c>
      <c r="BC546" s="144">
        <v>69</v>
      </c>
      <c r="BD546" s="144">
        <v>8040630</v>
      </c>
      <c r="BE546" s="145">
        <f>IFERROR(BC546/$AZ$546,"-")</f>
        <v>0.14556962025316456</v>
      </c>
      <c r="BF546" s="145">
        <f t="shared" si="542"/>
        <v>0.44805194805194803</v>
      </c>
      <c r="BG546" s="172">
        <f t="shared" si="543"/>
        <v>116530.86956521739</v>
      </c>
      <c r="BH546" s="612">
        <f>BZ57</f>
        <v>18785</v>
      </c>
      <c r="BI546" s="252" t="s">
        <v>115</v>
      </c>
      <c r="BJ546" s="136">
        <f t="shared" si="544"/>
        <v>9601</v>
      </c>
      <c r="BK546" s="144">
        <f t="shared" si="528"/>
        <v>5539</v>
      </c>
      <c r="BL546" s="144">
        <f t="shared" si="529"/>
        <v>445613730</v>
      </c>
      <c r="BM546" s="145">
        <f>IFERROR(BK546/$BH$546,"-")</f>
        <v>0.29486292254458346</v>
      </c>
      <c r="BN546" s="145">
        <f t="shared" si="545"/>
        <v>0.57691907093011141</v>
      </c>
      <c r="BO546" s="144">
        <f t="shared" si="546"/>
        <v>80450.213034843837</v>
      </c>
      <c r="BP546" s="204"/>
    </row>
    <row r="547" spans="2:68" s="82" customFormat="1">
      <c r="B547" s="614"/>
      <c r="C547" s="647"/>
      <c r="D547" s="604"/>
      <c r="E547" s="253" t="s">
        <v>154</v>
      </c>
      <c r="F547" s="137">
        <v>6</v>
      </c>
      <c r="G547" s="146">
        <v>3</v>
      </c>
      <c r="H547" s="146">
        <v>545740</v>
      </c>
      <c r="I547" s="147">
        <f t="shared" ref="I547:I556" si="563">IFERROR(G547/$D$546,"-")</f>
        <v>0.15789473684210525</v>
      </c>
      <c r="J547" s="147">
        <f t="shared" si="530"/>
        <v>0.5</v>
      </c>
      <c r="K547" s="173">
        <f t="shared" si="531"/>
        <v>181913.33333333334</v>
      </c>
      <c r="L547" s="604"/>
      <c r="M547" s="253" t="s">
        <v>154</v>
      </c>
      <c r="N547" s="137">
        <v>65</v>
      </c>
      <c r="O547" s="146">
        <v>42</v>
      </c>
      <c r="P547" s="146">
        <v>4966860</v>
      </c>
      <c r="Q547" s="147">
        <f t="shared" ref="Q547:Q556" si="564">IFERROR(O547/$L$546,"-")</f>
        <v>0.29166666666666669</v>
      </c>
      <c r="R547" s="147">
        <f t="shared" si="532"/>
        <v>0.64615384615384619</v>
      </c>
      <c r="S547" s="141">
        <f t="shared" si="533"/>
        <v>118258.57142857143</v>
      </c>
      <c r="T547" s="604"/>
      <c r="U547" s="253" t="s">
        <v>154</v>
      </c>
      <c r="V547" s="137">
        <v>3293</v>
      </c>
      <c r="W547" s="146">
        <v>1993</v>
      </c>
      <c r="X547" s="146">
        <v>142669950</v>
      </c>
      <c r="Y547" s="147">
        <f t="shared" ref="Y547:Y556" si="565">IFERROR(W547/$T$546,"-")</f>
        <v>0.28337835916394144</v>
      </c>
      <c r="Z547" s="147">
        <f t="shared" si="534"/>
        <v>0.60522320072881874</v>
      </c>
      <c r="AA547" s="146">
        <f t="shared" si="535"/>
        <v>71585.524335173104</v>
      </c>
      <c r="AB547" s="604"/>
      <c r="AC547" s="253" t="s">
        <v>154</v>
      </c>
      <c r="AD547" s="137">
        <v>2916</v>
      </c>
      <c r="AE547" s="146">
        <v>1797</v>
      </c>
      <c r="AF547" s="146">
        <v>140280990</v>
      </c>
      <c r="AG547" s="147">
        <f t="shared" ref="AG547:AG556" si="566">IFERROR(AE547/$AB$546,"-")</f>
        <v>0.28839672604718342</v>
      </c>
      <c r="AH547" s="147">
        <f t="shared" si="536"/>
        <v>0.61625514403292181</v>
      </c>
      <c r="AI547" s="141">
        <f t="shared" si="537"/>
        <v>78063.98998330551</v>
      </c>
      <c r="AJ547" s="604"/>
      <c r="AK547" s="253" t="s">
        <v>154</v>
      </c>
      <c r="AL547" s="137">
        <v>1439</v>
      </c>
      <c r="AM547" s="146">
        <v>805</v>
      </c>
      <c r="AN547" s="146">
        <v>65313850</v>
      </c>
      <c r="AO547" s="147">
        <f t="shared" ref="AO547:AO556" si="567">IFERROR(AM547/$AJ$546,"-")</f>
        <v>0.23394362104039523</v>
      </c>
      <c r="AP547" s="147">
        <f t="shared" si="538"/>
        <v>0.55941626129256428</v>
      </c>
      <c r="AQ547" s="141">
        <f t="shared" si="539"/>
        <v>81135.217391304352</v>
      </c>
      <c r="AR547" s="604"/>
      <c r="AS547" s="253" t="s">
        <v>154</v>
      </c>
      <c r="AT547" s="137">
        <v>460</v>
      </c>
      <c r="AU547" s="146">
        <v>243</v>
      </c>
      <c r="AV547" s="146">
        <v>20813420</v>
      </c>
      <c r="AW547" s="147">
        <f t="shared" ref="AW547:AW556" si="568">IFERROR(AU547/$AR$546,"-")</f>
        <v>0.16839916839916841</v>
      </c>
      <c r="AX547" s="147">
        <f t="shared" si="540"/>
        <v>0.52826086956521734</v>
      </c>
      <c r="AY547" s="146">
        <f t="shared" si="541"/>
        <v>85651.9341563786</v>
      </c>
      <c r="AZ547" s="604"/>
      <c r="BA547" s="253" t="s">
        <v>154</v>
      </c>
      <c r="BB547" s="137">
        <v>94</v>
      </c>
      <c r="BC547" s="146">
        <v>36</v>
      </c>
      <c r="BD547" s="146">
        <v>3395750</v>
      </c>
      <c r="BE547" s="147">
        <f t="shared" ref="BE547:BE556" si="569">IFERROR(BC547/$AZ$546,"-")</f>
        <v>7.5949367088607597E-2</v>
      </c>
      <c r="BF547" s="147">
        <f t="shared" si="542"/>
        <v>0.38297872340425532</v>
      </c>
      <c r="BG547" s="173">
        <f t="shared" si="543"/>
        <v>94326.388888888891</v>
      </c>
      <c r="BH547" s="604"/>
      <c r="BI547" s="253" t="s">
        <v>154</v>
      </c>
      <c r="BJ547" s="137">
        <f t="shared" si="544"/>
        <v>8273</v>
      </c>
      <c r="BK547" s="146">
        <f t="shared" si="528"/>
        <v>4919</v>
      </c>
      <c r="BL547" s="146">
        <f t="shared" si="529"/>
        <v>377986560</v>
      </c>
      <c r="BM547" s="147">
        <f t="shared" ref="BM547:BM556" si="570">IFERROR(BK547/$BH$546,"-")</f>
        <v>0.26185786531807292</v>
      </c>
      <c r="BN547" s="147">
        <f t="shared" si="545"/>
        <v>0.59458479390789309</v>
      </c>
      <c r="BO547" s="146">
        <f t="shared" si="546"/>
        <v>76842.154909534453</v>
      </c>
      <c r="BP547" s="204"/>
    </row>
    <row r="548" spans="2:68" s="82" customFormat="1">
      <c r="B548" s="614"/>
      <c r="C548" s="647"/>
      <c r="D548" s="604"/>
      <c r="E548" s="254" t="s">
        <v>114</v>
      </c>
      <c r="F548" s="137">
        <v>13</v>
      </c>
      <c r="G548" s="146">
        <v>6</v>
      </c>
      <c r="H548" s="146">
        <v>1009880</v>
      </c>
      <c r="I548" s="147">
        <f t="shared" si="563"/>
        <v>0.31578947368421051</v>
      </c>
      <c r="J548" s="147">
        <f t="shared" si="530"/>
        <v>0.46153846153846156</v>
      </c>
      <c r="K548" s="173">
        <f t="shared" si="531"/>
        <v>168313.33333333334</v>
      </c>
      <c r="L548" s="604"/>
      <c r="M548" s="254" t="s">
        <v>114</v>
      </c>
      <c r="N548" s="137">
        <v>88</v>
      </c>
      <c r="O548" s="146">
        <v>58</v>
      </c>
      <c r="P548" s="146">
        <v>8149250</v>
      </c>
      <c r="Q548" s="147">
        <f t="shared" si="564"/>
        <v>0.40277777777777779</v>
      </c>
      <c r="R548" s="147">
        <f t="shared" si="532"/>
        <v>0.65909090909090906</v>
      </c>
      <c r="S548" s="141">
        <f t="shared" si="533"/>
        <v>140504.31034482759</v>
      </c>
      <c r="T548" s="604"/>
      <c r="U548" s="254" t="s">
        <v>114</v>
      </c>
      <c r="V548" s="137">
        <v>4313</v>
      </c>
      <c r="W548" s="146">
        <v>2491</v>
      </c>
      <c r="X548" s="146">
        <v>181659080</v>
      </c>
      <c r="Y548" s="147">
        <f t="shared" si="565"/>
        <v>0.35418740224655199</v>
      </c>
      <c r="Z548" s="147">
        <f t="shared" si="534"/>
        <v>0.57755622536517504</v>
      </c>
      <c r="AA548" s="146">
        <f t="shared" si="535"/>
        <v>72926.166198313935</v>
      </c>
      <c r="AB548" s="604"/>
      <c r="AC548" s="254" t="s">
        <v>114</v>
      </c>
      <c r="AD548" s="137">
        <v>4191</v>
      </c>
      <c r="AE548" s="146">
        <v>2504</v>
      </c>
      <c r="AF548" s="146">
        <v>201594820</v>
      </c>
      <c r="AG548" s="147">
        <f t="shared" si="566"/>
        <v>0.40186165944471192</v>
      </c>
      <c r="AH548" s="147">
        <f t="shared" si="536"/>
        <v>0.59747077069911714</v>
      </c>
      <c r="AI548" s="141">
        <f t="shared" si="537"/>
        <v>80509.113418530353</v>
      </c>
      <c r="AJ548" s="604"/>
      <c r="AK548" s="254" t="s">
        <v>114</v>
      </c>
      <c r="AL548" s="137">
        <v>2396</v>
      </c>
      <c r="AM548" s="146">
        <v>1283</v>
      </c>
      <c r="AN548" s="146">
        <v>111017300</v>
      </c>
      <c r="AO548" s="147">
        <f t="shared" si="567"/>
        <v>0.37285672769543737</v>
      </c>
      <c r="AP548" s="147">
        <f t="shared" si="538"/>
        <v>0.53547579298831383</v>
      </c>
      <c r="AQ548" s="141">
        <f t="shared" si="539"/>
        <v>86529.462197973495</v>
      </c>
      <c r="AR548" s="604"/>
      <c r="AS548" s="254" t="s">
        <v>114</v>
      </c>
      <c r="AT548" s="137">
        <v>979</v>
      </c>
      <c r="AU548" s="146">
        <v>488</v>
      </c>
      <c r="AV548" s="146">
        <v>47838670</v>
      </c>
      <c r="AW548" s="147">
        <f t="shared" si="568"/>
        <v>0.33818433818433818</v>
      </c>
      <c r="AX548" s="147">
        <f t="shared" si="540"/>
        <v>0.49846782431052095</v>
      </c>
      <c r="AY548" s="146">
        <f t="shared" si="541"/>
        <v>98030.061475409835</v>
      </c>
      <c r="AZ548" s="604"/>
      <c r="BA548" s="254" t="s">
        <v>114</v>
      </c>
      <c r="BB548" s="137">
        <v>279</v>
      </c>
      <c r="BC548" s="146">
        <v>124</v>
      </c>
      <c r="BD548" s="146">
        <v>15761310</v>
      </c>
      <c r="BE548" s="147">
        <f t="shared" si="569"/>
        <v>0.26160337552742619</v>
      </c>
      <c r="BF548" s="147">
        <f t="shared" si="542"/>
        <v>0.44444444444444442</v>
      </c>
      <c r="BG548" s="173">
        <f t="shared" si="543"/>
        <v>127107.33870967742</v>
      </c>
      <c r="BH548" s="604"/>
      <c r="BI548" s="254" t="s">
        <v>114</v>
      </c>
      <c r="BJ548" s="137">
        <f t="shared" si="544"/>
        <v>12259</v>
      </c>
      <c r="BK548" s="146">
        <f t="shared" si="528"/>
        <v>6954</v>
      </c>
      <c r="BL548" s="146">
        <f t="shared" si="529"/>
        <v>567030310</v>
      </c>
      <c r="BM548" s="147">
        <f t="shared" si="570"/>
        <v>0.37018898056960342</v>
      </c>
      <c r="BN548" s="147">
        <f t="shared" si="545"/>
        <v>0.56725670935639128</v>
      </c>
      <c r="BO548" s="146">
        <f t="shared" si="546"/>
        <v>81540.165372447518</v>
      </c>
      <c r="BP548" s="204"/>
    </row>
    <row r="549" spans="2:68" s="82" customFormat="1">
      <c r="B549" s="614"/>
      <c r="C549" s="647"/>
      <c r="D549" s="604"/>
      <c r="E549" s="254" t="s">
        <v>123</v>
      </c>
      <c r="F549" s="137">
        <v>7</v>
      </c>
      <c r="G549" s="146">
        <v>2</v>
      </c>
      <c r="H549" s="146">
        <v>385540</v>
      </c>
      <c r="I549" s="147">
        <f t="shared" si="563"/>
        <v>0.10526315789473684</v>
      </c>
      <c r="J549" s="147">
        <f t="shared" si="530"/>
        <v>0.2857142857142857</v>
      </c>
      <c r="K549" s="173">
        <f t="shared" si="531"/>
        <v>192770</v>
      </c>
      <c r="L549" s="604"/>
      <c r="M549" s="254" t="s">
        <v>123</v>
      </c>
      <c r="N549" s="137">
        <v>39</v>
      </c>
      <c r="O549" s="146">
        <v>25</v>
      </c>
      <c r="P549" s="146">
        <v>2925100</v>
      </c>
      <c r="Q549" s="147">
        <f t="shared" si="564"/>
        <v>0.1736111111111111</v>
      </c>
      <c r="R549" s="147">
        <f t="shared" si="532"/>
        <v>0.64102564102564108</v>
      </c>
      <c r="S549" s="141">
        <f t="shared" si="533"/>
        <v>117004</v>
      </c>
      <c r="T549" s="604"/>
      <c r="U549" s="254" t="s">
        <v>123</v>
      </c>
      <c r="V549" s="137">
        <v>1498</v>
      </c>
      <c r="W549" s="146">
        <v>901</v>
      </c>
      <c r="X549" s="146">
        <v>70046680</v>
      </c>
      <c r="Y549" s="147">
        <f t="shared" si="565"/>
        <v>0.12811033698279539</v>
      </c>
      <c r="Z549" s="147">
        <f t="shared" si="534"/>
        <v>0.60146862483311081</v>
      </c>
      <c r="AA549" s="146">
        <f t="shared" si="535"/>
        <v>77743.263041065482</v>
      </c>
      <c r="AB549" s="604"/>
      <c r="AC549" s="254" t="s">
        <v>123</v>
      </c>
      <c r="AD549" s="137">
        <v>1602</v>
      </c>
      <c r="AE549" s="146">
        <v>987</v>
      </c>
      <c r="AF549" s="146">
        <v>75251330</v>
      </c>
      <c r="AG549" s="147">
        <f t="shared" si="566"/>
        <v>0.15840154068367837</v>
      </c>
      <c r="AH549" s="147">
        <f t="shared" si="536"/>
        <v>0.61610486891385763</v>
      </c>
      <c r="AI549" s="141">
        <f t="shared" si="537"/>
        <v>76242.48226950354</v>
      </c>
      <c r="AJ549" s="604"/>
      <c r="AK549" s="254" t="s">
        <v>123</v>
      </c>
      <c r="AL549" s="137">
        <v>1020</v>
      </c>
      <c r="AM549" s="146">
        <v>578</v>
      </c>
      <c r="AN549" s="146">
        <v>49469660</v>
      </c>
      <c r="AO549" s="147">
        <f t="shared" si="567"/>
        <v>0.16797442603894217</v>
      </c>
      <c r="AP549" s="147">
        <f t="shared" si="538"/>
        <v>0.56666666666666665</v>
      </c>
      <c r="AQ549" s="141">
        <f t="shared" si="539"/>
        <v>85587.647058823524</v>
      </c>
      <c r="AR549" s="604"/>
      <c r="AS549" s="254" t="s">
        <v>123</v>
      </c>
      <c r="AT549" s="137">
        <v>430</v>
      </c>
      <c r="AU549" s="146">
        <v>219</v>
      </c>
      <c r="AV549" s="146">
        <v>20290870</v>
      </c>
      <c r="AW549" s="147">
        <f t="shared" si="568"/>
        <v>0.15176715176715178</v>
      </c>
      <c r="AX549" s="147">
        <f t="shared" si="540"/>
        <v>0.50930232558139532</v>
      </c>
      <c r="AY549" s="146">
        <f t="shared" si="541"/>
        <v>92652.374429223739</v>
      </c>
      <c r="AZ549" s="604"/>
      <c r="BA549" s="254" t="s">
        <v>123</v>
      </c>
      <c r="BB549" s="137">
        <v>120</v>
      </c>
      <c r="BC549" s="146">
        <v>60</v>
      </c>
      <c r="BD549" s="146">
        <v>7327860</v>
      </c>
      <c r="BE549" s="147">
        <f t="shared" si="569"/>
        <v>0.12658227848101267</v>
      </c>
      <c r="BF549" s="147">
        <f t="shared" si="542"/>
        <v>0.5</v>
      </c>
      <c r="BG549" s="173">
        <f t="shared" si="543"/>
        <v>122131</v>
      </c>
      <c r="BH549" s="604"/>
      <c r="BI549" s="254" t="s">
        <v>123</v>
      </c>
      <c r="BJ549" s="137">
        <f t="shared" si="544"/>
        <v>4716</v>
      </c>
      <c r="BK549" s="146">
        <f t="shared" si="528"/>
        <v>2772</v>
      </c>
      <c r="BL549" s="146">
        <f t="shared" si="529"/>
        <v>225697040</v>
      </c>
      <c r="BM549" s="147">
        <f t="shared" si="570"/>
        <v>0.14756454618046314</v>
      </c>
      <c r="BN549" s="147">
        <f t="shared" si="545"/>
        <v>0.58778625954198471</v>
      </c>
      <c r="BO549" s="146">
        <f t="shared" si="546"/>
        <v>81420.288600288593</v>
      </c>
      <c r="BP549" s="204"/>
    </row>
    <row r="550" spans="2:68" s="82" customFormat="1">
      <c r="B550" s="614"/>
      <c r="C550" s="647"/>
      <c r="D550" s="604"/>
      <c r="E550" s="254" t="s">
        <v>137</v>
      </c>
      <c r="F550" s="137">
        <v>5</v>
      </c>
      <c r="G550" s="146">
        <v>1</v>
      </c>
      <c r="H550" s="146">
        <v>30840</v>
      </c>
      <c r="I550" s="147">
        <f t="shared" si="563"/>
        <v>5.2631578947368418E-2</v>
      </c>
      <c r="J550" s="147">
        <f t="shared" si="530"/>
        <v>0.2</v>
      </c>
      <c r="K550" s="173">
        <f t="shared" si="531"/>
        <v>30840</v>
      </c>
      <c r="L550" s="604"/>
      <c r="M550" s="254" t="s">
        <v>137</v>
      </c>
      <c r="N550" s="137">
        <v>40</v>
      </c>
      <c r="O550" s="146">
        <v>28</v>
      </c>
      <c r="P550" s="146">
        <v>2782570</v>
      </c>
      <c r="Q550" s="147">
        <f t="shared" si="564"/>
        <v>0.19444444444444445</v>
      </c>
      <c r="R550" s="147">
        <f t="shared" si="532"/>
        <v>0.7</v>
      </c>
      <c r="S550" s="141">
        <f t="shared" si="533"/>
        <v>99377.5</v>
      </c>
      <c r="T550" s="604"/>
      <c r="U550" s="254" t="s">
        <v>137</v>
      </c>
      <c r="V550" s="137">
        <v>1473</v>
      </c>
      <c r="W550" s="146">
        <v>872</v>
      </c>
      <c r="X550" s="146">
        <v>66457300</v>
      </c>
      <c r="Y550" s="147">
        <f t="shared" si="565"/>
        <v>0.12398691881131807</v>
      </c>
      <c r="Z550" s="147">
        <f t="shared" si="534"/>
        <v>0.5919891378139851</v>
      </c>
      <c r="AA550" s="146">
        <f t="shared" si="535"/>
        <v>76212.5</v>
      </c>
      <c r="AB550" s="604"/>
      <c r="AC550" s="254" t="s">
        <v>137</v>
      </c>
      <c r="AD550" s="137">
        <v>1702</v>
      </c>
      <c r="AE550" s="146">
        <v>1065</v>
      </c>
      <c r="AF550" s="146">
        <v>88696940</v>
      </c>
      <c r="AG550" s="147">
        <f t="shared" si="566"/>
        <v>0.17091959557053443</v>
      </c>
      <c r="AH550" s="147">
        <f t="shared" si="536"/>
        <v>0.62573443008225615</v>
      </c>
      <c r="AI550" s="141">
        <f t="shared" si="537"/>
        <v>83283.511737089197</v>
      </c>
      <c r="AJ550" s="604"/>
      <c r="AK550" s="254" t="s">
        <v>137</v>
      </c>
      <c r="AL550" s="137">
        <v>1040</v>
      </c>
      <c r="AM550" s="146">
        <v>568</v>
      </c>
      <c r="AN550" s="146">
        <v>48781440</v>
      </c>
      <c r="AO550" s="147">
        <f t="shared" si="567"/>
        <v>0.16506829410055215</v>
      </c>
      <c r="AP550" s="147">
        <f t="shared" si="538"/>
        <v>0.5461538461538461</v>
      </c>
      <c r="AQ550" s="141">
        <f t="shared" si="539"/>
        <v>85882.816901408456</v>
      </c>
      <c r="AR550" s="604"/>
      <c r="AS550" s="254" t="s">
        <v>137</v>
      </c>
      <c r="AT550" s="137">
        <v>429</v>
      </c>
      <c r="AU550" s="146">
        <v>233</v>
      </c>
      <c r="AV550" s="146">
        <v>21646260</v>
      </c>
      <c r="AW550" s="147">
        <f t="shared" si="568"/>
        <v>0.16146916146916146</v>
      </c>
      <c r="AX550" s="147">
        <f t="shared" si="540"/>
        <v>0.54312354312354316</v>
      </c>
      <c r="AY550" s="146">
        <f t="shared" si="541"/>
        <v>92902.4034334764</v>
      </c>
      <c r="AZ550" s="604"/>
      <c r="BA550" s="254" t="s">
        <v>137</v>
      </c>
      <c r="BB550" s="137">
        <v>118</v>
      </c>
      <c r="BC550" s="146">
        <v>55</v>
      </c>
      <c r="BD550" s="146">
        <v>7395860</v>
      </c>
      <c r="BE550" s="147">
        <f t="shared" si="569"/>
        <v>0.1160337552742616</v>
      </c>
      <c r="BF550" s="147">
        <f t="shared" si="542"/>
        <v>0.46610169491525422</v>
      </c>
      <c r="BG550" s="173">
        <f t="shared" si="543"/>
        <v>134470.18181818182</v>
      </c>
      <c r="BH550" s="604"/>
      <c r="BI550" s="254" t="s">
        <v>137</v>
      </c>
      <c r="BJ550" s="137">
        <f t="shared" si="544"/>
        <v>4807</v>
      </c>
      <c r="BK550" s="146">
        <f t="shared" si="528"/>
        <v>2822</v>
      </c>
      <c r="BL550" s="146">
        <f t="shared" si="529"/>
        <v>235791210</v>
      </c>
      <c r="BM550" s="147">
        <f t="shared" si="570"/>
        <v>0.1502262443438914</v>
      </c>
      <c r="BN550" s="147">
        <f t="shared" si="545"/>
        <v>0.58706053671728731</v>
      </c>
      <c r="BO550" s="146">
        <f t="shared" si="546"/>
        <v>83554.645641389085</v>
      </c>
      <c r="BP550" s="204"/>
    </row>
    <row r="551" spans="2:68" s="82" customFormat="1">
      <c r="B551" s="614"/>
      <c r="C551" s="647"/>
      <c r="D551" s="604"/>
      <c r="E551" s="254" t="s">
        <v>138</v>
      </c>
      <c r="F551" s="137">
        <v>2</v>
      </c>
      <c r="G551" s="146">
        <v>0</v>
      </c>
      <c r="H551" s="146">
        <v>0</v>
      </c>
      <c r="I551" s="147">
        <f t="shared" si="563"/>
        <v>0</v>
      </c>
      <c r="J551" s="147">
        <f t="shared" si="530"/>
        <v>0</v>
      </c>
      <c r="K551" s="173" t="str">
        <f t="shared" si="531"/>
        <v>-</v>
      </c>
      <c r="L551" s="604"/>
      <c r="M551" s="254" t="s">
        <v>138</v>
      </c>
      <c r="N551" s="137">
        <v>27</v>
      </c>
      <c r="O551" s="146">
        <v>16</v>
      </c>
      <c r="P551" s="146">
        <v>2409550</v>
      </c>
      <c r="Q551" s="147">
        <f t="shared" si="564"/>
        <v>0.1111111111111111</v>
      </c>
      <c r="R551" s="147">
        <f t="shared" si="532"/>
        <v>0.59259259259259256</v>
      </c>
      <c r="S551" s="141">
        <f t="shared" si="533"/>
        <v>150596.875</v>
      </c>
      <c r="T551" s="604"/>
      <c r="U551" s="254" t="s">
        <v>138</v>
      </c>
      <c r="V551" s="137">
        <v>778</v>
      </c>
      <c r="W551" s="146">
        <v>482</v>
      </c>
      <c r="X551" s="146">
        <v>36715630</v>
      </c>
      <c r="Y551" s="147">
        <f t="shared" si="565"/>
        <v>6.8534053746623066E-2</v>
      </c>
      <c r="Z551" s="147">
        <f t="shared" si="534"/>
        <v>0.61953727506426737</v>
      </c>
      <c r="AA551" s="146">
        <f t="shared" si="535"/>
        <v>76173.506224066383</v>
      </c>
      <c r="AB551" s="604"/>
      <c r="AC551" s="254" t="s">
        <v>138</v>
      </c>
      <c r="AD551" s="137">
        <v>815</v>
      </c>
      <c r="AE551" s="146">
        <v>520</v>
      </c>
      <c r="AF551" s="146">
        <v>40789320</v>
      </c>
      <c r="AG551" s="147">
        <f t="shared" si="566"/>
        <v>8.3453699245706947E-2</v>
      </c>
      <c r="AH551" s="147">
        <f t="shared" si="536"/>
        <v>0.6380368098159509</v>
      </c>
      <c r="AI551" s="141">
        <f t="shared" si="537"/>
        <v>78441</v>
      </c>
      <c r="AJ551" s="604"/>
      <c r="AK551" s="254" t="s">
        <v>138</v>
      </c>
      <c r="AL551" s="137">
        <v>450</v>
      </c>
      <c r="AM551" s="146">
        <v>255</v>
      </c>
      <c r="AN551" s="146">
        <v>20655100</v>
      </c>
      <c r="AO551" s="147">
        <f t="shared" si="567"/>
        <v>7.4106364428945068E-2</v>
      </c>
      <c r="AP551" s="147">
        <f t="shared" si="538"/>
        <v>0.56666666666666665</v>
      </c>
      <c r="AQ551" s="141">
        <f t="shared" si="539"/>
        <v>81000.392156862741</v>
      </c>
      <c r="AR551" s="604"/>
      <c r="AS551" s="254" t="s">
        <v>138</v>
      </c>
      <c r="AT551" s="137">
        <v>127</v>
      </c>
      <c r="AU551" s="146">
        <v>77</v>
      </c>
      <c r="AV551" s="146">
        <v>8023980</v>
      </c>
      <c r="AW551" s="147">
        <f t="shared" si="568"/>
        <v>5.3361053361053359E-2</v>
      </c>
      <c r="AX551" s="147">
        <f t="shared" si="540"/>
        <v>0.60629921259842523</v>
      </c>
      <c r="AY551" s="146">
        <f t="shared" si="541"/>
        <v>104207.53246753247</v>
      </c>
      <c r="AZ551" s="604"/>
      <c r="BA551" s="254" t="s">
        <v>138</v>
      </c>
      <c r="BB551" s="137">
        <v>27</v>
      </c>
      <c r="BC551" s="146">
        <v>13</v>
      </c>
      <c r="BD551" s="146">
        <v>2348170</v>
      </c>
      <c r="BE551" s="147">
        <f t="shared" si="569"/>
        <v>2.7426160337552744E-2</v>
      </c>
      <c r="BF551" s="147">
        <f t="shared" si="542"/>
        <v>0.48148148148148145</v>
      </c>
      <c r="BG551" s="173">
        <f t="shared" si="543"/>
        <v>180628.46153846153</v>
      </c>
      <c r="BH551" s="604"/>
      <c r="BI551" s="254" t="s">
        <v>138</v>
      </c>
      <c r="BJ551" s="137">
        <f t="shared" si="544"/>
        <v>2226</v>
      </c>
      <c r="BK551" s="146">
        <f t="shared" si="528"/>
        <v>1363</v>
      </c>
      <c r="BL551" s="146">
        <f t="shared" si="529"/>
        <v>110941750</v>
      </c>
      <c r="BM551" s="147">
        <f t="shared" si="570"/>
        <v>7.2557891935054561E-2</v>
      </c>
      <c r="BN551" s="147">
        <f t="shared" si="545"/>
        <v>0.61230907457322548</v>
      </c>
      <c r="BO551" s="146">
        <f t="shared" si="546"/>
        <v>81395.267791636099</v>
      </c>
      <c r="BP551" s="204"/>
    </row>
    <row r="552" spans="2:68" s="82" customFormat="1">
      <c r="B552" s="614"/>
      <c r="C552" s="647"/>
      <c r="D552" s="604"/>
      <c r="E552" s="254" t="s">
        <v>139</v>
      </c>
      <c r="F552" s="137">
        <v>3</v>
      </c>
      <c r="G552" s="146">
        <v>1</v>
      </c>
      <c r="H552" s="146">
        <v>23810</v>
      </c>
      <c r="I552" s="147">
        <f t="shared" si="563"/>
        <v>5.2631578947368418E-2</v>
      </c>
      <c r="J552" s="147">
        <f t="shared" si="530"/>
        <v>0.33333333333333331</v>
      </c>
      <c r="K552" s="173">
        <f t="shared" si="531"/>
        <v>23810</v>
      </c>
      <c r="L552" s="604"/>
      <c r="M552" s="254" t="s">
        <v>139</v>
      </c>
      <c r="N552" s="137">
        <v>31</v>
      </c>
      <c r="O552" s="146">
        <v>16</v>
      </c>
      <c r="P552" s="146">
        <v>2019690</v>
      </c>
      <c r="Q552" s="147">
        <f t="shared" si="564"/>
        <v>0.1111111111111111</v>
      </c>
      <c r="R552" s="147">
        <f t="shared" si="532"/>
        <v>0.5161290322580645</v>
      </c>
      <c r="S552" s="141">
        <f t="shared" si="533"/>
        <v>126230.625</v>
      </c>
      <c r="T552" s="604"/>
      <c r="U552" s="254" t="s">
        <v>139</v>
      </c>
      <c r="V552" s="137">
        <v>492</v>
      </c>
      <c r="W552" s="146">
        <v>265</v>
      </c>
      <c r="X552" s="146">
        <v>19603590</v>
      </c>
      <c r="Y552" s="147">
        <f t="shared" si="565"/>
        <v>3.7679510877292766E-2</v>
      </c>
      <c r="Z552" s="147">
        <f t="shared" si="534"/>
        <v>0.53861788617886175</v>
      </c>
      <c r="AA552" s="146">
        <f t="shared" si="535"/>
        <v>73975.811320754714</v>
      </c>
      <c r="AB552" s="604"/>
      <c r="AC552" s="254" t="s">
        <v>139</v>
      </c>
      <c r="AD552" s="137">
        <v>590</v>
      </c>
      <c r="AE552" s="146">
        <v>336</v>
      </c>
      <c r="AF552" s="146">
        <v>26880530</v>
      </c>
      <c r="AG552" s="147">
        <f t="shared" si="566"/>
        <v>5.3923928743379874E-2</v>
      </c>
      <c r="AH552" s="147">
        <f t="shared" si="536"/>
        <v>0.56949152542372883</v>
      </c>
      <c r="AI552" s="141">
        <f t="shared" si="537"/>
        <v>80001.577380952382</v>
      </c>
      <c r="AJ552" s="604"/>
      <c r="AK552" s="254" t="s">
        <v>139</v>
      </c>
      <c r="AL552" s="137">
        <v>432</v>
      </c>
      <c r="AM552" s="146">
        <v>235</v>
      </c>
      <c r="AN552" s="146">
        <v>18983120</v>
      </c>
      <c r="AO552" s="147">
        <f t="shared" si="567"/>
        <v>6.8294100552165074E-2</v>
      </c>
      <c r="AP552" s="147">
        <f t="shared" si="538"/>
        <v>0.54398148148148151</v>
      </c>
      <c r="AQ552" s="141">
        <f t="shared" si="539"/>
        <v>80779.234042553187</v>
      </c>
      <c r="AR552" s="604"/>
      <c r="AS552" s="254" t="s">
        <v>139</v>
      </c>
      <c r="AT552" s="137">
        <v>195</v>
      </c>
      <c r="AU552" s="146">
        <v>103</v>
      </c>
      <c r="AV552" s="146">
        <v>9488160</v>
      </c>
      <c r="AW552" s="147">
        <f t="shared" si="568"/>
        <v>7.1379071379071374E-2</v>
      </c>
      <c r="AX552" s="147">
        <f t="shared" si="540"/>
        <v>0.52820512820512822</v>
      </c>
      <c r="AY552" s="146">
        <f t="shared" si="541"/>
        <v>92118.058252427189</v>
      </c>
      <c r="AZ552" s="604"/>
      <c r="BA552" s="254" t="s">
        <v>139</v>
      </c>
      <c r="BB552" s="137">
        <v>61</v>
      </c>
      <c r="BC552" s="146">
        <v>24</v>
      </c>
      <c r="BD552" s="146">
        <v>3342920</v>
      </c>
      <c r="BE552" s="147">
        <f t="shared" si="569"/>
        <v>5.0632911392405063E-2</v>
      </c>
      <c r="BF552" s="147">
        <f t="shared" si="542"/>
        <v>0.39344262295081966</v>
      </c>
      <c r="BG552" s="173">
        <f t="shared" si="543"/>
        <v>139288.33333333334</v>
      </c>
      <c r="BH552" s="604"/>
      <c r="BI552" s="254" t="s">
        <v>139</v>
      </c>
      <c r="BJ552" s="137">
        <f t="shared" si="544"/>
        <v>1804</v>
      </c>
      <c r="BK552" s="146">
        <f t="shared" si="528"/>
        <v>980</v>
      </c>
      <c r="BL552" s="146">
        <f t="shared" si="529"/>
        <v>80341820</v>
      </c>
      <c r="BM552" s="147">
        <f t="shared" si="570"/>
        <v>5.2169284003194039E-2</v>
      </c>
      <c r="BN552" s="147">
        <f t="shared" si="545"/>
        <v>0.5432372505543237</v>
      </c>
      <c r="BO552" s="146">
        <f t="shared" si="546"/>
        <v>81981.448979591834</v>
      </c>
      <c r="BP552" s="204"/>
    </row>
    <row r="553" spans="2:68" s="82" customFormat="1">
      <c r="B553" s="614"/>
      <c r="C553" s="647"/>
      <c r="D553" s="604"/>
      <c r="E553" s="254" t="s">
        <v>140</v>
      </c>
      <c r="F553" s="137">
        <v>1</v>
      </c>
      <c r="G553" s="146">
        <v>1</v>
      </c>
      <c r="H553" s="146">
        <v>23530</v>
      </c>
      <c r="I553" s="147">
        <f t="shared" si="563"/>
        <v>5.2631578947368418E-2</v>
      </c>
      <c r="J553" s="147">
        <f t="shared" si="530"/>
        <v>1</v>
      </c>
      <c r="K553" s="173">
        <f t="shared" si="531"/>
        <v>23530</v>
      </c>
      <c r="L553" s="604"/>
      <c r="M553" s="254" t="s">
        <v>140</v>
      </c>
      <c r="N553" s="137">
        <v>11</v>
      </c>
      <c r="O553" s="146">
        <v>7</v>
      </c>
      <c r="P553" s="146">
        <v>1425430</v>
      </c>
      <c r="Q553" s="147">
        <f t="shared" si="564"/>
        <v>4.8611111111111112E-2</v>
      </c>
      <c r="R553" s="147">
        <f t="shared" si="532"/>
        <v>0.63636363636363635</v>
      </c>
      <c r="S553" s="141">
        <f t="shared" si="533"/>
        <v>203632.85714285713</v>
      </c>
      <c r="T553" s="604"/>
      <c r="U553" s="254" t="s">
        <v>140</v>
      </c>
      <c r="V553" s="137">
        <v>330</v>
      </c>
      <c r="W553" s="146">
        <v>198</v>
      </c>
      <c r="X553" s="146">
        <v>15552080</v>
      </c>
      <c r="Y553" s="147">
        <f t="shared" si="565"/>
        <v>2.8152993032845158E-2</v>
      </c>
      <c r="Z553" s="147">
        <f t="shared" si="534"/>
        <v>0.6</v>
      </c>
      <c r="AA553" s="146">
        <f t="shared" si="535"/>
        <v>78545.858585858587</v>
      </c>
      <c r="AB553" s="604"/>
      <c r="AC553" s="254" t="s">
        <v>140</v>
      </c>
      <c r="AD553" s="137">
        <v>374</v>
      </c>
      <c r="AE553" s="146">
        <v>251</v>
      </c>
      <c r="AF553" s="146">
        <v>22166490</v>
      </c>
      <c r="AG553" s="147">
        <f t="shared" si="566"/>
        <v>4.0282458674370088E-2</v>
      </c>
      <c r="AH553" s="147">
        <f t="shared" si="536"/>
        <v>0.67112299465240643</v>
      </c>
      <c r="AI553" s="141">
        <f t="shared" si="537"/>
        <v>88312.709163346619</v>
      </c>
      <c r="AJ553" s="604"/>
      <c r="AK553" s="254" t="s">
        <v>140</v>
      </c>
      <c r="AL553" s="137">
        <v>248</v>
      </c>
      <c r="AM553" s="146">
        <v>154</v>
      </c>
      <c r="AN553" s="146">
        <v>18152080</v>
      </c>
      <c r="AO553" s="147">
        <f t="shared" si="567"/>
        <v>4.4754431851206047E-2</v>
      </c>
      <c r="AP553" s="147">
        <f t="shared" si="538"/>
        <v>0.62096774193548387</v>
      </c>
      <c r="AQ553" s="141">
        <f t="shared" si="539"/>
        <v>117870.64935064936</v>
      </c>
      <c r="AR553" s="604"/>
      <c r="AS553" s="254" t="s">
        <v>140</v>
      </c>
      <c r="AT553" s="137">
        <v>111</v>
      </c>
      <c r="AU553" s="146">
        <v>71</v>
      </c>
      <c r="AV553" s="146">
        <v>8783190</v>
      </c>
      <c r="AW553" s="147">
        <f t="shared" si="568"/>
        <v>4.9203049203049201E-2</v>
      </c>
      <c r="AX553" s="147">
        <f t="shared" si="540"/>
        <v>0.63963963963963966</v>
      </c>
      <c r="AY553" s="146">
        <f t="shared" si="541"/>
        <v>123706.90140845071</v>
      </c>
      <c r="AZ553" s="604"/>
      <c r="BA553" s="254" t="s">
        <v>140</v>
      </c>
      <c r="BB553" s="137">
        <v>30</v>
      </c>
      <c r="BC553" s="146">
        <v>18</v>
      </c>
      <c r="BD553" s="146">
        <v>3289930</v>
      </c>
      <c r="BE553" s="147">
        <f t="shared" si="569"/>
        <v>3.7974683544303799E-2</v>
      </c>
      <c r="BF553" s="147">
        <f t="shared" si="542"/>
        <v>0.6</v>
      </c>
      <c r="BG553" s="173">
        <f t="shared" si="543"/>
        <v>182773.88888888888</v>
      </c>
      <c r="BH553" s="604"/>
      <c r="BI553" s="254" t="s">
        <v>140</v>
      </c>
      <c r="BJ553" s="137">
        <f t="shared" si="544"/>
        <v>1105</v>
      </c>
      <c r="BK553" s="146">
        <f t="shared" si="528"/>
        <v>700</v>
      </c>
      <c r="BL553" s="146">
        <f t="shared" si="529"/>
        <v>69392730</v>
      </c>
      <c r="BM553" s="147">
        <f t="shared" si="570"/>
        <v>3.7263774287995738E-2</v>
      </c>
      <c r="BN553" s="147">
        <f t="shared" si="545"/>
        <v>0.63348416289592757</v>
      </c>
      <c r="BO553" s="146">
        <f t="shared" si="546"/>
        <v>99132.471428571429</v>
      </c>
      <c r="BP553" s="204"/>
    </row>
    <row r="554" spans="2:68" s="82" customFormat="1">
      <c r="B554" s="614"/>
      <c r="C554" s="647"/>
      <c r="D554" s="604"/>
      <c r="E554" s="254" t="s">
        <v>141</v>
      </c>
      <c r="F554" s="137">
        <v>5</v>
      </c>
      <c r="G554" s="146">
        <v>1</v>
      </c>
      <c r="H554" s="146">
        <v>23530</v>
      </c>
      <c r="I554" s="147">
        <f t="shared" si="563"/>
        <v>5.2631578947368418E-2</v>
      </c>
      <c r="J554" s="147">
        <f t="shared" si="530"/>
        <v>0.2</v>
      </c>
      <c r="K554" s="173">
        <f t="shared" si="531"/>
        <v>23530</v>
      </c>
      <c r="L554" s="604"/>
      <c r="M554" s="254" t="s">
        <v>141</v>
      </c>
      <c r="N554" s="137">
        <v>54</v>
      </c>
      <c r="O554" s="146">
        <v>32</v>
      </c>
      <c r="P554" s="146">
        <v>3658090</v>
      </c>
      <c r="Q554" s="147">
        <f t="shared" si="564"/>
        <v>0.22222222222222221</v>
      </c>
      <c r="R554" s="147">
        <f t="shared" si="532"/>
        <v>0.59259259259259256</v>
      </c>
      <c r="S554" s="141">
        <f t="shared" si="533"/>
        <v>114315.3125</v>
      </c>
      <c r="T554" s="604"/>
      <c r="U554" s="254" t="s">
        <v>141</v>
      </c>
      <c r="V554" s="137">
        <v>2487</v>
      </c>
      <c r="W554" s="146">
        <v>1576</v>
      </c>
      <c r="X554" s="146">
        <v>118578230</v>
      </c>
      <c r="Y554" s="147">
        <f t="shared" si="565"/>
        <v>0.22408644959476753</v>
      </c>
      <c r="Z554" s="147">
        <f t="shared" si="534"/>
        <v>0.63369521511861682</v>
      </c>
      <c r="AA554" s="146">
        <f t="shared" si="535"/>
        <v>75239.993654822334</v>
      </c>
      <c r="AB554" s="604"/>
      <c r="AC554" s="254" t="s">
        <v>141</v>
      </c>
      <c r="AD554" s="137">
        <v>2348</v>
      </c>
      <c r="AE554" s="146">
        <v>1496</v>
      </c>
      <c r="AF554" s="146">
        <v>122495240</v>
      </c>
      <c r="AG554" s="147">
        <f t="shared" si="566"/>
        <v>0.24008987321457231</v>
      </c>
      <c r="AH554" s="147">
        <f t="shared" si="536"/>
        <v>0.63713798977853497</v>
      </c>
      <c r="AI554" s="141">
        <f t="shared" si="537"/>
        <v>81881.84491978609</v>
      </c>
      <c r="AJ554" s="604"/>
      <c r="AK554" s="254" t="s">
        <v>141</v>
      </c>
      <c r="AL554" s="137">
        <v>1178</v>
      </c>
      <c r="AM554" s="146">
        <v>674</v>
      </c>
      <c r="AN554" s="146">
        <v>53333190</v>
      </c>
      <c r="AO554" s="147">
        <f t="shared" si="567"/>
        <v>0.19587329264748621</v>
      </c>
      <c r="AP554" s="147">
        <f t="shared" si="538"/>
        <v>0.57215619694397279</v>
      </c>
      <c r="AQ554" s="141">
        <f t="shared" si="539"/>
        <v>79129.36201780416</v>
      </c>
      <c r="AR554" s="604"/>
      <c r="AS554" s="254" t="s">
        <v>141</v>
      </c>
      <c r="AT554" s="137">
        <v>374</v>
      </c>
      <c r="AU554" s="146">
        <v>195</v>
      </c>
      <c r="AV554" s="146">
        <v>18338150</v>
      </c>
      <c r="AW554" s="147">
        <f t="shared" si="568"/>
        <v>0.13513513513513514</v>
      </c>
      <c r="AX554" s="147">
        <f t="shared" si="540"/>
        <v>0.52139037433155078</v>
      </c>
      <c r="AY554" s="146">
        <f t="shared" si="541"/>
        <v>94041.794871794875</v>
      </c>
      <c r="AZ554" s="604"/>
      <c r="BA554" s="254" t="s">
        <v>141</v>
      </c>
      <c r="BB554" s="137">
        <v>88</v>
      </c>
      <c r="BC554" s="146">
        <v>38</v>
      </c>
      <c r="BD554" s="146">
        <v>4123690</v>
      </c>
      <c r="BE554" s="147">
        <f t="shared" si="569"/>
        <v>8.0168776371308023E-2</v>
      </c>
      <c r="BF554" s="147">
        <f t="shared" si="542"/>
        <v>0.43181818181818182</v>
      </c>
      <c r="BG554" s="173">
        <f t="shared" si="543"/>
        <v>108518.15789473684</v>
      </c>
      <c r="BH554" s="604"/>
      <c r="BI554" s="254" t="s">
        <v>141</v>
      </c>
      <c r="BJ554" s="137">
        <f t="shared" si="544"/>
        <v>6534</v>
      </c>
      <c r="BK554" s="146">
        <f t="shared" si="528"/>
        <v>4012</v>
      </c>
      <c r="BL554" s="146">
        <f t="shared" si="529"/>
        <v>320550120</v>
      </c>
      <c r="BM554" s="147">
        <f t="shared" si="570"/>
        <v>0.21357466063348415</v>
      </c>
      <c r="BN554" s="147">
        <f t="shared" si="545"/>
        <v>0.6140189776553413</v>
      </c>
      <c r="BO554" s="146">
        <f t="shared" si="546"/>
        <v>79897.836490528411</v>
      </c>
      <c r="BP554" s="204"/>
    </row>
    <row r="555" spans="2:68" s="82" customFormat="1">
      <c r="B555" s="614"/>
      <c r="C555" s="647"/>
      <c r="D555" s="604"/>
      <c r="E555" s="254" t="s">
        <v>142</v>
      </c>
      <c r="F555" s="137">
        <v>3</v>
      </c>
      <c r="G555" s="146">
        <v>0</v>
      </c>
      <c r="H555" s="146">
        <v>0</v>
      </c>
      <c r="I555" s="147">
        <f t="shared" si="563"/>
        <v>0</v>
      </c>
      <c r="J555" s="147">
        <f t="shared" si="530"/>
        <v>0</v>
      </c>
      <c r="K555" s="173" t="str">
        <f t="shared" si="531"/>
        <v>-</v>
      </c>
      <c r="L555" s="604"/>
      <c r="M555" s="254" t="s">
        <v>142</v>
      </c>
      <c r="N555" s="137">
        <v>18</v>
      </c>
      <c r="O555" s="146">
        <v>9</v>
      </c>
      <c r="P555" s="146">
        <v>667250</v>
      </c>
      <c r="Q555" s="147">
        <f t="shared" si="564"/>
        <v>6.25E-2</v>
      </c>
      <c r="R555" s="147">
        <f t="shared" si="532"/>
        <v>0.5</v>
      </c>
      <c r="S555" s="141">
        <f t="shared" si="533"/>
        <v>74138.888888888891</v>
      </c>
      <c r="T555" s="604"/>
      <c r="U555" s="254" t="s">
        <v>142</v>
      </c>
      <c r="V555" s="137">
        <v>450</v>
      </c>
      <c r="W555" s="146">
        <v>256</v>
      </c>
      <c r="X555" s="146">
        <v>20143620</v>
      </c>
      <c r="Y555" s="147">
        <f t="shared" si="565"/>
        <v>3.6399829375799803E-2</v>
      </c>
      <c r="Z555" s="147">
        <f t="shared" si="534"/>
        <v>0.56888888888888889</v>
      </c>
      <c r="AA555" s="146">
        <f t="shared" si="535"/>
        <v>78686.015625</v>
      </c>
      <c r="AB555" s="604"/>
      <c r="AC555" s="254" t="s">
        <v>142</v>
      </c>
      <c r="AD555" s="137">
        <v>551</v>
      </c>
      <c r="AE555" s="146">
        <v>340</v>
      </c>
      <c r="AF555" s="146">
        <v>27754310</v>
      </c>
      <c r="AG555" s="147">
        <f t="shared" si="566"/>
        <v>5.4565880276039161E-2</v>
      </c>
      <c r="AH555" s="147">
        <f t="shared" si="536"/>
        <v>0.61705989110707804</v>
      </c>
      <c r="AI555" s="141">
        <f t="shared" si="537"/>
        <v>81630.323529411762</v>
      </c>
      <c r="AJ555" s="604"/>
      <c r="AK555" s="254" t="s">
        <v>142</v>
      </c>
      <c r="AL555" s="137">
        <v>451</v>
      </c>
      <c r="AM555" s="146">
        <v>268</v>
      </c>
      <c r="AN555" s="146">
        <v>23785630</v>
      </c>
      <c r="AO555" s="147">
        <f t="shared" si="567"/>
        <v>7.7884335948852079E-2</v>
      </c>
      <c r="AP555" s="147">
        <f t="shared" si="538"/>
        <v>0.59423503325942351</v>
      </c>
      <c r="AQ555" s="141">
        <f t="shared" si="539"/>
        <v>88752.350746268654</v>
      </c>
      <c r="AR555" s="604"/>
      <c r="AS555" s="254" t="s">
        <v>142</v>
      </c>
      <c r="AT555" s="137">
        <v>226</v>
      </c>
      <c r="AU555" s="146">
        <v>107</v>
      </c>
      <c r="AV555" s="146">
        <v>9838370</v>
      </c>
      <c r="AW555" s="147">
        <f t="shared" si="568"/>
        <v>7.4151074151074151E-2</v>
      </c>
      <c r="AX555" s="147">
        <f t="shared" si="540"/>
        <v>0.47345132743362833</v>
      </c>
      <c r="AY555" s="146">
        <f t="shared" si="541"/>
        <v>91947.383177570096</v>
      </c>
      <c r="AZ555" s="604"/>
      <c r="BA555" s="254" t="s">
        <v>142</v>
      </c>
      <c r="BB555" s="137">
        <v>88</v>
      </c>
      <c r="BC555" s="146">
        <v>40</v>
      </c>
      <c r="BD555" s="146">
        <v>5701300</v>
      </c>
      <c r="BE555" s="147">
        <f t="shared" si="569"/>
        <v>8.4388185654008435E-2</v>
      </c>
      <c r="BF555" s="147">
        <f t="shared" si="542"/>
        <v>0.45454545454545453</v>
      </c>
      <c r="BG555" s="173">
        <f t="shared" si="543"/>
        <v>142532.5</v>
      </c>
      <c r="BH555" s="604"/>
      <c r="BI555" s="254" t="s">
        <v>142</v>
      </c>
      <c r="BJ555" s="137">
        <f t="shared" si="544"/>
        <v>1787</v>
      </c>
      <c r="BK555" s="146">
        <f t="shared" si="528"/>
        <v>1020</v>
      </c>
      <c r="BL555" s="146">
        <f t="shared" si="529"/>
        <v>87890480</v>
      </c>
      <c r="BM555" s="147">
        <f t="shared" si="570"/>
        <v>5.4298642533936653E-2</v>
      </c>
      <c r="BN555" s="147">
        <f t="shared" si="545"/>
        <v>0.57078903189703412</v>
      </c>
      <c r="BO555" s="146">
        <f t="shared" si="546"/>
        <v>86167.137254901958</v>
      </c>
      <c r="BP555" s="204"/>
    </row>
    <row r="556" spans="2:68" s="82" customFormat="1">
      <c r="B556" s="614"/>
      <c r="C556" s="647"/>
      <c r="D556" s="604"/>
      <c r="E556" s="251" t="s">
        <v>135</v>
      </c>
      <c r="F556" s="137">
        <v>2</v>
      </c>
      <c r="G556" s="146">
        <v>1</v>
      </c>
      <c r="H556" s="146">
        <v>12330</v>
      </c>
      <c r="I556" s="147">
        <f t="shared" si="563"/>
        <v>5.2631578947368418E-2</v>
      </c>
      <c r="J556" s="147">
        <f t="shared" si="530"/>
        <v>0.5</v>
      </c>
      <c r="K556" s="173">
        <f t="shared" si="531"/>
        <v>12330</v>
      </c>
      <c r="L556" s="604"/>
      <c r="M556" s="255" t="s">
        <v>135</v>
      </c>
      <c r="N556" s="137">
        <v>13</v>
      </c>
      <c r="O556" s="146">
        <v>6</v>
      </c>
      <c r="P556" s="146">
        <v>569930</v>
      </c>
      <c r="Q556" s="147">
        <f t="shared" si="564"/>
        <v>4.1666666666666664E-2</v>
      </c>
      <c r="R556" s="147">
        <f t="shared" si="532"/>
        <v>0.46153846153846156</v>
      </c>
      <c r="S556" s="141">
        <f t="shared" si="533"/>
        <v>94988.333333333328</v>
      </c>
      <c r="T556" s="604"/>
      <c r="U556" s="255" t="s">
        <v>135</v>
      </c>
      <c r="V556" s="137">
        <v>636</v>
      </c>
      <c r="W556" s="146">
        <v>356</v>
      </c>
      <c r="X556" s="146">
        <v>23175140</v>
      </c>
      <c r="Y556" s="147">
        <f t="shared" si="565"/>
        <v>5.0618512725721598E-2</v>
      </c>
      <c r="Z556" s="147">
        <f t="shared" si="534"/>
        <v>0.55974842767295596</v>
      </c>
      <c r="AA556" s="146">
        <f t="shared" si="535"/>
        <v>65098.707865168537</v>
      </c>
      <c r="AB556" s="604"/>
      <c r="AC556" s="255" t="s">
        <v>135</v>
      </c>
      <c r="AD556" s="137">
        <v>368</v>
      </c>
      <c r="AE556" s="146">
        <v>193</v>
      </c>
      <c r="AF556" s="146">
        <v>15223710</v>
      </c>
      <c r="AG556" s="147">
        <f t="shared" si="566"/>
        <v>3.0974161450810465E-2</v>
      </c>
      <c r="AH556" s="147">
        <f t="shared" si="536"/>
        <v>0.52445652173913049</v>
      </c>
      <c r="AI556" s="141">
        <f t="shared" si="537"/>
        <v>78879.326424870465</v>
      </c>
      <c r="AJ556" s="604"/>
      <c r="AK556" s="255" t="s">
        <v>135</v>
      </c>
      <c r="AL556" s="137">
        <v>169</v>
      </c>
      <c r="AM556" s="146">
        <v>78</v>
      </c>
      <c r="AN556" s="146">
        <v>10353240</v>
      </c>
      <c r="AO556" s="147">
        <f t="shared" si="567"/>
        <v>2.2667829119442023E-2</v>
      </c>
      <c r="AP556" s="147">
        <f t="shared" si="538"/>
        <v>0.46153846153846156</v>
      </c>
      <c r="AQ556" s="141">
        <f t="shared" si="539"/>
        <v>132733.84615384616</v>
      </c>
      <c r="AR556" s="604"/>
      <c r="AS556" s="255" t="s">
        <v>135</v>
      </c>
      <c r="AT556" s="137">
        <v>86</v>
      </c>
      <c r="AU556" s="146">
        <v>41</v>
      </c>
      <c r="AV556" s="146">
        <v>5232300</v>
      </c>
      <c r="AW556" s="147">
        <f t="shared" si="568"/>
        <v>2.8413028413028413E-2</v>
      </c>
      <c r="AX556" s="147">
        <f t="shared" si="540"/>
        <v>0.47674418604651164</v>
      </c>
      <c r="AY556" s="146">
        <f t="shared" si="541"/>
        <v>127617.0731707317</v>
      </c>
      <c r="AZ556" s="604"/>
      <c r="BA556" s="255" t="s">
        <v>135</v>
      </c>
      <c r="BB556" s="137">
        <v>34</v>
      </c>
      <c r="BC556" s="146">
        <v>14</v>
      </c>
      <c r="BD556" s="146">
        <v>1105520</v>
      </c>
      <c r="BE556" s="147">
        <f t="shared" si="569"/>
        <v>2.9535864978902954E-2</v>
      </c>
      <c r="BF556" s="147">
        <f t="shared" si="542"/>
        <v>0.41176470588235292</v>
      </c>
      <c r="BG556" s="173">
        <f t="shared" si="543"/>
        <v>78965.71428571429</v>
      </c>
      <c r="BH556" s="604"/>
      <c r="BI556" s="255" t="s">
        <v>135</v>
      </c>
      <c r="BJ556" s="137">
        <f t="shared" si="544"/>
        <v>1308</v>
      </c>
      <c r="BK556" s="146">
        <f t="shared" si="528"/>
        <v>689</v>
      </c>
      <c r="BL556" s="146">
        <f t="shared" si="529"/>
        <v>55672170</v>
      </c>
      <c r="BM556" s="147">
        <f t="shared" si="570"/>
        <v>3.6678200692041522E-2</v>
      </c>
      <c r="BN556" s="147">
        <f t="shared" si="545"/>
        <v>0.52675840978593269</v>
      </c>
      <c r="BO556" s="146">
        <f t="shared" si="546"/>
        <v>80801.407837445571</v>
      </c>
      <c r="BP556" s="204"/>
    </row>
    <row r="557" spans="2:68" s="82" customFormat="1">
      <c r="B557" s="614">
        <v>51</v>
      </c>
      <c r="C557" s="646" t="s">
        <v>49</v>
      </c>
      <c r="D557" s="612">
        <f>BS58</f>
        <v>59</v>
      </c>
      <c r="E557" s="252" t="s">
        <v>115</v>
      </c>
      <c r="F557" s="136">
        <v>27</v>
      </c>
      <c r="G557" s="144">
        <v>18</v>
      </c>
      <c r="H557" s="144">
        <v>1513380</v>
      </c>
      <c r="I557" s="145">
        <f>IFERROR(G557/$D$557,"-")</f>
        <v>0.30508474576271188</v>
      </c>
      <c r="J557" s="145">
        <f t="shared" si="530"/>
        <v>0.66666666666666663</v>
      </c>
      <c r="K557" s="172">
        <f t="shared" si="531"/>
        <v>84076.666666666672</v>
      </c>
      <c r="L557" s="612">
        <f>BT58</f>
        <v>181</v>
      </c>
      <c r="M557" s="252" t="s">
        <v>115</v>
      </c>
      <c r="N557" s="136">
        <v>97</v>
      </c>
      <c r="O557" s="144">
        <v>61</v>
      </c>
      <c r="P557" s="144">
        <v>5557420</v>
      </c>
      <c r="Q557" s="145">
        <f>IFERROR(O557/$L$557,"-")</f>
        <v>0.33701657458563539</v>
      </c>
      <c r="R557" s="145">
        <f t="shared" si="532"/>
        <v>0.62886597938144329</v>
      </c>
      <c r="S557" s="140">
        <f t="shared" si="533"/>
        <v>91105.24590163934</v>
      </c>
      <c r="T557" s="612">
        <f>BU58</f>
        <v>9349</v>
      </c>
      <c r="U557" s="252" t="s">
        <v>115</v>
      </c>
      <c r="V557" s="136">
        <v>4251</v>
      </c>
      <c r="W557" s="144">
        <v>2625</v>
      </c>
      <c r="X557" s="144">
        <v>186176630</v>
      </c>
      <c r="Y557" s="145">
        <f>IFERROR(W557/$T$557,"-")</f>
        <v>0.28077869290833246</v>
      </c>
      <c r="Z557" s="145">
        <f t="shared" si="534"/>
        <v>0.6175017642907551</v>
      </c>
      <c r="AA557" s="144">
        <f t="shared" si="535"/>
        <v>70924.430476190479</v>
      </c>
      <c r="AB557" s="612">
        <f>BV58</f>
        <v>7653</v>
      </c>
      <c r="AC557" s="252" t="s">
        <v>115</v>
      </c>
      <c r="AD557" s="136">
        <v>3812</v>
      </c>
      <c r="AE557" s="144">
        <v>2313</v>
      </c>
      <c r="AF557" s="144">
        <v>185840840</v>
      </c>
      <c r="AG557" s="145">
        <f>IFERROR(AE557/$AB$557,"-")</f>
        <v>0.302234417875343</v>
      </c>
      <c r="AH557" s="145">
        <f t="shared" si="536"/>
        <v>0.60676810073452259</v>
      </c>
      <c r="AI557" s="140">
        <f t="shared" si="537"/>
        <v>80346.234327712926</v>
      </c>
      <c r="AJ557" s="612">
        <f>BW58</f>
        <v>4730</v>
      </c>
      <c r="AK557" s="252" t="s">
        <v>115</v>
      </c>
      <c r="AL557" s="136">
        <v>2288</v>
      </c>
      <c r="AM557" s="144">
        <v>1244</v>
      </c>
      <c r="AN557" s="144">
        <v>109968770</v>
      </c>
      <c r="AO557" s="145">
        <f>IFERROR(AM557/$AJ$557,"-")</f>
        <v>0.26300211416490488</v>
      </c>
      <c r="AP557" s="145">
        <f t="shared" si="538"/>
        <v>0.54370629370629375</v>
      </c>
      <c r="AQ557" s="140">
        <f t="shared" si="539"/>
        <v>88399.332797427647</v>
      </c>
      <c r="AR557" s="612">
        <f>BX58</f>
        <v>2228</v>
      </c>
      <c r="AS557" s="252" t="s">
        <v>115</v>
      </c>
      <c r="AT557" s="136">
        <v>904</v>
      </c>
      <c r="AU557" s="144">
        <v>437</v>
      </c>
      <c r="AV557" s="144">
        <v>39397500</v>
      </c>
      <c r="AW557" s="145">
        <f>IFERROR(AU557/$AR$557,"-")</f>
        <v>0.19614003590664272</v>
      </c>
      <c r="AX557" s="145">
        <f t="shared" si="540"/>
        <v>0.4834070796460177</v>
      </c>
      <c r="AY557" s="144">
        <f t="shared" si="541"/>
        <v>90154.462242562935</v>
      </c>
      <c r="AZ557" s="612">
        <f>BY58</f>
        <v>856</v>
      </c>
      <c r="BA557" s="252" t="s">
        <v>115</v>
      </c>
      <c r="BB557" s="136">
        <v>275</v>
      </c>
      <c r="BC557" s="144">
        <v>115</v>
      </c>
      <c r="BD557" s="144">
        <v>11319820</v>
      </c>
      <c r="BE557" s="145">
        <f>IFERROR(BC557/$AZ$557,"-")</f>
        <v>0.13434579439252337</v>
      </c>
      <c r="BF557" s="145">
        <f t="shared" si="542"/>
        <v>0.41818181818181815</v>
      </c>
      <c r="BG557" s="172">
        <f t="shared" si="543"/>
        <v>98433.217391304352</v>
      </c>
      <c r="BH557" s="612">
        <f>BZ58</f>
        <v>25056</v>
      </c>
      <c r="BI557" s="252" t="s">
        <v>115</v>
      </c>
      <c r="BJ557" s="136">
        <f t="shared" si="544"/>
        <v>11654</v>
      </c>
      <c r="BK557" s="144">
        <f t="shared" si="528"/>
        <v>6813</v>
      </c>
      <c r="BL557" s="144">
        <f t="shared" si="529"/>
        <v>539774360</v>
      </c>
      <c r="BM557" s="145">
        <f>IFERROR(BK557/$BH$557,"-")</f>
        <v>0.27191091954022989</v>
      </c>
      <c r="BN557" s="145">
        <f t="shared" si="545"/>
        <v>0.58460614381328302</v>
      </c>
      <c r="BO557" s="144">
        <f t="shared" si="546"/>
        <v>79227.118743578452</v>
      </c>
      <c r="BP557" s="204"/>
    </row>
    <row r="558" spans="2:68" s="82" customFormat="1">
      <c r="B558" s="614"/>
      <c r="C558" s="647"/>
      <c r="D558" s="604"/>
      <c r="E558" s="253" t="s">
        <v>154</v>
      </c>
      <c r="F558" s="137">
        <v>17</v>
      </c>
      <c r="G558" s="146">
        <v>13</v>
      </c>
      <c r="H558" s="146">
        <v>1026360</v>
      </c>
      <c r="I558" s="147">
        <f t="shared" ref="I558:I567" si="571">IFERROR(G558/$D$557,"-")</f>
        <v>0.22033898305084745</v>
      </c>
      <c r="J558" s="147">
        <f t="shared" si="530"/>
        <v>0.76470588235294112</v>
      </c>
      <c r="K558" s="173">
        <f t="shared" si="531"/>
        <v>78950.769230769234</v>
      </c>
      <c r="L558" s="604"/>
      <c r="M558" s="253" t="s">
        <v>154</v>
      </c>
      <c r="N558" s="137">
        <v>78</v>
      </c>
      <c r="O558" s="146">
        <v>45</v>
      </c>
      <c r="P558" s="146">
        <v>4703790</v>
      </c>
      <c r="Q558" s="147">
        <f t="shared" ref="Q558:Q567" si="572">IFERROR(O558/$L$557,"-")</f>
        <v>0.24861878453038674</v>
      </c>
      <c r="R558" s="147">
        <f t="shared" si="532"/>
        <v>0.57692307692307687</v>
      </c>
      <c r="S558" s="141">
        <f t="shared" si="533"/>
        <v>104528.66666666667</v>
      </c>
      <c r="T558" s="604"/>
      <c r="U558" s="253" t="s">
        <v>154</v>
      </c>
      <c r="V558" s="137">
        <v>4000</v>
      </c>
      <c r="W558" s="146">
        <v>2502</v>
      </c>
      <c r="X558" s="146">
        <v>166753980</v>
      </c>
      <c r="Y558" s="147">
        <f t="shared" ref="Y558:Y567" si="573">IFERROR(W558/$T$557,"-")</f>
        <v>0.26762220558348487</v>
      </c>
      <c r="Z558" s="147">
        <f t="shared" si="534"/>
        <v>0.62549999999999994</v>
      </c>
      <c r="AA558" s="146">
        <f t="shared" si="535"/>
        <v>66648.273381294959</v>
      </c>
      <c r="AB558" s="604"/>
      <c r="AC558" s="253" t="s">
        <v>154</v>
      </c>
      <c r="AD558" s="137">
        <v>3197</v>
      </c>
      <c r="AE558" s="146">
        <v>1989</v>
      </c>
      <c r="AF558" s="146">
        <v>150672370</v>
      </c>
      <c r="AG558" s="147">
        <f t="shared" ref="AG558:AG567" si="574">IFERROR(AE558/$AB$557,"-")</f>
        <v>0.25989807918463348</v>
      </c>
      <c r="AH558" s="147">
        <f t="shared" si="536"/>
        <v>0.62214576165154833</v>
      </c>
      <c r="AI558" s="141">
        <f t="shared" si="537"/>
        <v>75752.825540472593</v>
      </c>
      <c r="AJ558" s="604"/>
      <c r="AK558" s="253" t="s">
        <v>154</v>
      </c>
      <c r="AL558" s="137">
        <v>1772</v>
      </c>
      <c r="AM558" s="146">
        <v>991</v>
      </c>
      <c r="AN558" s="146">
        <v>85912010</v>
      </c>
      <c r="AO558" s="147">
        <f t="shared" ref="AO558:AO567" si="575">IFERROR(AM558/$AJ$557,"-")</f>
        <v>0.20951374207188161</v>
      </c>
      <c r="AP558" s="147">
        <f t="shared" si="538"/>
        <v>0.55925507900677196</v>
      </c>
      <c r="AQ558" s="141">
        <f t="shared" si="539"/>
        <v>86692.240161453083</v>
      </c>
      <c r="AR558" s="604"/>
      <c r="AS558" s="253" t="s">
        <v>154</v>
      </c>
      <c r="AT558" s="137">
        <v>628</v>
      </c>
      <c r="AU558" s="146">
        <v>287</v>
      </c>
      <c r="AV558" s="146">
        <v>22677380</v>
      </c>
      <c r="AW558" s="147">
        <f t="shared" ref="AW558:AW567" si="576">IFERROR(AU558/$AR$557,"-")</f>
        <v>0.12881508078994613</v>
      </c>
      <c r="AX558" s="147">
        <f t="shared" si="540"/>
        <v>0.4570063694267516</v>
      </c>
      <c r="AY558" s="146">
        <f t="shared" si="541"/>
        <v>79015.261324041814</v>
      </c>
      <c r="AZ558" s="604"/>
      <c r="BA558" s="253" t="s">
        <v>154</v>
      </c>
      <c r="BB558" s="137">
        <v>158</v>
      </c>
      <c r="BC558" s="146">
        <v>58</v>
      </c>
      <c r="BD558" s="146">
        <v>6263150</v>
      </c>
      <c r="BE558" s="147">
        <f t="shared" ref="BE558:BE567" si="577">IFERROR(BC558/$AZ$557,"-")</f>
        <v>6.7757009345794386E-2</v>
      </c>
      <c r="BF558" s="147">
        <f t="shared" si="542"/>
        <v>0.36708860759493672</v>
      </c>
      <c r="BG558" s="173">
        <f t="shared" si="543"/>
        <v>107985.3448275862</v>
      </c>
      <c r="BH558" s="604"/>
      <c r="BI558" s="253" t="s">
        <v>154</v>
      </c>
      <c r="BJ558" s="137">
        <f t="shared" si="544"/>
        <v>9850</v>
      </c>
      <c r="BK558" s="146">
        <f t="shared" si="528"/>
        <v>5885</v>
      </c>
      <c r="BL558" s="146">
        <f t="shared" si="529"/>
        <v>438009040</v>
      </c>
      <c r="BM558" s="147">
        <f t="shared" ref="BM558:BM567" si="578">IFERROR(BK558/$BH$557,"-")</f>
        <v>0.23487388250319285</v>
      </c>
      <c r="BN558" s="147">
        <f t="shared" si="545"/>
        <v>0.59746192893401018</v>
      </c>
      <c r="BO558" s="146">
        <f t="shared" si="546"/>
        <v>74428.044180118944</v>
      </c>
      <c r="BP558" s="204"/>
    </row>
    <row r="559" spans="2:68" s="82" customFormat="1">
      <c r="B559" s="614"/>
      <c r="C559" s="647"/>
      <c r="D559" s="604"/>
      <c r="E559" s="254" t="s">
        <v>114</v>
      </c>
      <c r="F559" s="137">
        <v>32</v>
      </c>
      <c r="G559" s="146">
        <v>23</v>
      </c>
      <c r="H559" s="146">
        <v>2269460</v>
      </c>
      <c r="I559" s="147">
        <f t="shared" si="571"/>
        <v>0.38983050847457629</v>
      </c>
      <c r="J559" s="147">
        <f t="shared" si="530"/>
        <v>0.71875</v>
      </c>
      <c r="K559" s="173">
        <f t="shared" si="531"/>
        <v>98672.173913043473</v>
      </c>
      <c r="L559" s="604"/>
      <c r="M559" s="254" t="s">
        <v>114</v>
      </c>
      <c r="N559" s="137">
        <v>101</v>
      </c>
      <c r="O559" s="146">
        <v>67</v>
      </c>
      <c r="P559" s="146">
        <v>6310990</v>
      </c>
      <c r="Q559" s="147">
        <f t="shared" si="572"/>
        <v>0.37016574585635359</v>
      </c>
      <c r="R559" s="147">
        <f t="shared" si="532"/>
        <v>0.6633663366336634</v>
      </c>
      <c r="S559" s="141">
        <f t="shared" si="533"/>
        <v>94193.880597014926</v>
      </c>
      <c r="T559" s="604"/>
      <c r="U559" s="254" t="s">
        <v>114</v>
      </c>
      <c r="V559" s="137">
        <v>5685</v>
      </c>
      <c r="W559" s="146">
        <v>3448</v>
      </c>
      <c r="X559" s="146">
        <v>238960160</v>
      </c>
      <c r="Y559" s="147">
        <f t="shared" si="573"/>
        <v>0.36880949834206866</v>
      </c>
      <c r="Z559" s="147">
        <f t="shared" si="534"/>
        <v>0.60650835532102021</v>
      </c>
      <c r="AA559" s="146">
        <f t="shared" si="535"/>
        <v>69303.990719257534</v>
      </c>
      <c r="AB559" s="604"/>
      <c r="AC559" s="254" t="s">
        <v>114</v>
      </c>
      <c r="AD559" s="137">
        <v>5053</v>
      </c>
      <c r="AE559" s="146">
        <v>3041</v>
      </c>
      <c r="AF559" s="146">
        <v>239821580</v>
      </c>
      <c r="AG559" s="147">
        <f t="shared" si="574"/>
        <v>0.39736051221743107</v>
      </c>
      <c r="AH559" s="147">
        <f t="shared" si="536"/>
        <v>0.60182070057391646</v>
      </c>
      <c r="AI559" s="141">
        <f t="shared" si="537"/>
        <v>78862.735942124302</v>
      </c>
      <c r="AJ559" s="604"/>
      <c r="AK559" s="254" t="s">
        <v>114</v>
      </c>
      <c r="AL559" s="137">
        <v>3225</v>
      </c>
      <c r="AM559" s="146">
        <v>1749</v>
      </c>
      <c r="AN559" s="146">
        <v>153330640</v>
      </c>
      <c r="AO559" s="147">
        <f t="shared" si="575"/>
        <v>0.36976744186046512</v>
      </c>
      <c r="AP559" s="147">
        <f t="shared" si="538"/>
        <v>0.54232558139534881</v>
      </c>
      <c r="AQ559" s="141">
        <f t="shared" si="539"/>
        <v>87667.604345340194</v>
      </c>
      <c r="AR559" s="604"/>
      <c r="AS559" s="254" t="s">
        <v>114</v>
      </c>
      <c r="AT559" s="137">
        <v>1440</v>
      </c>
      <c r="AU559" s="146">
        <v>678</v>
      </c>
      <c r="AV559" s="146">
        <v>62630770</v>
      </c>
      <c r="AW559" s="147">
        <f t="shared" si="576"/>
        <v>0.30430879712746856</v>
      </c>
      <c r="AX559" s="147">
        <f t="shared" si="540"/>
        <v>0.47083333333333333</v>
      </c>
      <c r="AY559" s="146">
        <f t="shared" si="541"/>
        <v>92375.766961651912</v>
      </c>
      <c r="AZ559" s="604"/>
      <c r="BA559" s="254" t="s">
        <v>114</v>
      </c>
      <c r="BB559" s="137">
        <v>466</v>
      </c>
      <c r="BC559" s="146">
        <v>176</v>
      </c>
      <c r="BD559" s="146">
        <v>16591010</v>
      </c>
      <c r="BE559" s="147">
        <f t="shared" si="577"/>
        <v>0.20560747663551401</v>
      </c>
      <c r="BF559" s="147">
        <f t="shared" si="542"/>
        <v>0.37768240343347642</v>
      </c>
      <c r="BG559" s="173">
        <f t="shared" si="543"/>
        <v>94267.102272727279</v>
      </c>
      <c r="BH559" s="604"/>
      <c r="BI559" s="254" t="s">
        <v>114</v>
      </c>
      <c r="BJ559" s="137">
        <f t="shared" si="544"/>
        <v>16002</v>
      </c>
      <c r="BK559" s="146">
        <f t="shared" si="528"/>
        <v>9182</v>
      </c>
      <c r="BL559" s="146">
        <f t="shared" si="529"/>
        <v>719914610</v>
      </c>
      <c r="BM559" s="147">
        <f t="shared" si="578"/>
        <v>0.36645913154533843</v>
      </c>
      <c r="BN559" s="147">
        <f t="shared" si="545"/>
        <v>0.57380327459067615</v>
      </c>
      <c r="BO559" s="146">
        <f t="shared" si="546"/>
        <v>78404.989109126545</v>
      </c>
      <c r="BP559" s="204"/>
    </row>
    <row r="560" spans="2:68" s="82" customFormat="1">
      <c r="B560" s="614"/>
      <c r="C560" s="647"/>
      <c r="D560" s="604"/>
      <c r="E560" s="254" t="s">
        <v>123</v>
      </c>
      <c r="F560" s="137">
        <v>10</v>
      </c>
      <c r="G560" s="146">
        <v>7</v>
      </c>
      <c r="H560" s="146">
        <v>433170</v>
      </c>
      <c r="I560" s="147">
        <f t="shared" si="571"/>
        <v>0.11864406779661017</v>
      </c>
      <c r="J560" s="147">
        <f t="shared" si="530"/>
        <v>0.7</v>
      </c>
      <c r="K560" s="173">
        <f t="shared" si="531"/>
        <v>61881.428571428572</v>
      </c>
      <c r="L560" s="604"/>
      <c r="M560" s="254" t="s">
        <v>123</v>
      </c>
      <c r="N560" s="137">
        <v>48</v>
      </c>
      <c r="O560" s="146">
        <v>31</v>
      </c>
      <c r="P560" s="146">
        <v>2491090</v>
      </c>
      <c r="Q560" s="147">
        <f t="shared" si="572"/>
        <v>0.17127071823204421</v>
      </c>
      <c r="R560" s="147">
        <f t="shared" si="532"/>
        <v>0.64583333333333337</v>
      </c>
      <c r="S560" s="141">
        <f t="shared" si="533"/>
        <v>80357.741935483864</v>
      </c>
      <c r="T560" s="604"/>
      <c r="U560" s="254" t="s">
        <v>123</v>
      </c>
      <c r="V560" s="137">
        <v>1674</v>
      </c>
      <c r="W560" s="146">
        <v>1016</v>
      </c>
      <c r="X560" s="146">
        <v>75725570</v>
      </c>
      <c r="Y560" s="147">
        <f t="shared" si="573"/>
        <v>0.10867472456947268</v>
      </c>
      <c r="Z560" s="147">
        <f t="shared" si="534"/>
        <v>0.6069295101553166</v>
      </c>
      <c r="AA560" s="146">
        <f t="shared" si="535"/>
        <v>74533.041338582683</v>
      </c>
      <c r="AB560" s="604"/>
      <c r="AC560" s="254" t="s">
        <v>123</v>
      </c>
      <c r="AD560" s="137">
        <v>1666</v>
      </c>
      <c r="AE560" s="146">
        <v>1046</v>
      </c>
      <c r="AF560" s="146">
        <v>85990640</v>
      </c>
      <c r="AG560" s="147">
        <f t="shared" si="574"/>
        <v>0.13667842676074743</v>
      </c>
      <c r="AH560" s="147">
        <f t="shared" si="536"/>
        <v>0.62785114045618251</v>
      </c>
      <c r="AI560" s="141">
        <f t="shared" si="537"/>
        <v>82209.024856596559</v>
      </c>
      <c r="AJ560" s="604"/>
      <c r="AK560" s="254" t="s">
        <v>123</v>
      </c>
      <c r="AL560" s="137">
        <v>1086</v>
      </c>
      <c r="AM560" s="146">
        <v>602</v>
      </c>
      <c r="AN560" s="146">
        <v>55952730</v>
      </c>
      <c r="AO560" s="147">
        <f t="shared" si="575"/>
        <v>0.12727272727272726</v>
      </c>
      <c r="AP560" s="147">
        <f t="shared" si="538"/>
        <v>0.55432780847145491</v>
      </c>
      <c r="AQ560" s="141">
        <f t="shared" si="539"/>
        <v>92944.734219269099</v>
      </c>
      <c r="AR560" s="604"/>
      <c r="AS560" s="254" t="s">
        <v>123</v>
      </c>
      <c r="AT560" s="137">
        <v>558</v>
      </c>
      <c r="AU560" s="146">
        <v>267</v>
      </c>
      <c r="AV560" s="146">
        <v>24111620</v>
      </c>
      <c r="AW560" s="147">
        <f t="shared" si="576"/>
        <v>0.11983842010771993</v>
      </c>
      <c r="AX560" s="147">
        <f t="shared" si="540"/>
        <v>0.478494623655914</v>
      </c>
      <c r="AY560" s="146">
        <f t="shared" si="541"/>
        <v>90305.692883895128</v>
      </c>
      <c r="AZ560" s="604"/>
      <c r="BA560" s="254" t="s">
        <v>123</v>
      </c>
      <c r="BB560" s="137">
        <v>173</v>
      </c>
      <c r="BC560" s="146">
        <v>76</v>
      </c>
      <c r="BD560" s="146">
        <v>7012050</v>
      </c>
      <c r="BE560" s="147">
        <f t="shared" si="577"/>
        <v>8.8785046728971959E-2</v>
      </c>
      <c r="BF560" s="147">
        <f t="shared" si="542"/>
        <v>0.43930635838150289</v>
      </c>
      <c r="BG560" s="173">
        <f t="shared" si="543"/>
        <v>92263.81578947368</v>
      </c>
      <c r="BH560" s="604"/>
      <c r="BI560" s="254" t="s">
        <v>123</v>
      </c>
      <c r="BJ560" s="137">
        <f t="shared" si="544"/>
        <v>5215</v>
      </c>
      <c r="BK560" s="146">
        <f t="shared" si="528"/>
        <v>3045</v>
      </c>
      <c r="BL560" s="146">
        <f t="shared" si="529"/>
        <v>251716870</v>
      </c>
      <c r="BM560" s="147">
        <f t="shared" si="578"/>
        <v>0.12152777777777778</v>
      </c>
      <c r="BN560" s="147">
        <f t="shared" si="545"/>
        <v>0.58389261744966447</v>
      </c>
      <c r="BO560" s="146">
        <f t="shared" si="546"/>
        <v>82665.638752052546</v>
      </c>
      <c r="BP560" s="204"/>
    </row>
    <row r="561" spans="2:68" s="82" customFormat="1">
      <c r="B561" s="614"/>
      <c r="C561" s="647"/>
      <c r="D561" s="604"/>
      <c r="E561" s="254" t="s">
        <v>137</v>
      </c>
      <c r="F561" s="137">
        <v>20</v>
      </c>
      <c r="G561" s="146">
        <v>15</v>
      </c>
      <c r="H561" s="146">
        <v>940980</v>
      </c>
      <c r="I561" s="147">
        <f t="shared" si="571"/>
        <v>0.25423728813559321</v>
      </c>
      <c r="J561" s="147">
        <f t="shared" si="530"/>
        <v>0.75</v>
      </c>
      <c r="K561" s="173">
        <f t="shared" si="531"/>
        <v>62732</v>
      </c>
      <c r="L561" s="604"/>
      <c r="M561" s="254" t="s">
        <v>137</v>
      </c>
      <c r="N561" s="137">
        <v>59</v>
      </c>
      <c r="O561" s="146">
        <v>38</v>
      </c>
      <c r="P561" s="146">
        <v>3381210</v>
      </c>
      <c r="Q561" s="147">
        <f t="shared" si="572"/>
        <v>0.20994475138121546</v>
      </c>
      <c r="R561" s="147">
        <f t="shared" si="532"/>
        <v>0.64406779661016944</v>
      </c>
      <c r="S561" s="141">
        <f t="shared" si="533"/>
        <v>88979.210526315786</v>
      </c>
      <c r="T561" s="604"/>
      <c r="U561" s="254" t="s">
        <v>137</v>
      </c>
      <c r="V561" s="137">
        <v>1862</v>
      </c>
      <c r="W561" s="146">
        <v>1118</v>
      </c>
      <c r="X561" s="146">
        <v>84621220</v>
      </c>
      <c r="Y561" s="147">
        <f t="shared" si="573"/>
        <v>0.1195849823510536</v>
      </c>
      <c r="Z561" s="147">
        <f t="shared" si="534"/>
        <v>0.6004296455424275</v>
      </c>
      <c r="AA561" s="146">
        <f t="shared" si="535"/>
        <v>75689.821109123441</v>
      </c>
      <c r="AB561" s="604"/>
      <c r="AC561" s="254" t="s">
        <v>137</v>
      </c>
      <c r="AD561" s="137">
        <v>1976</v>
      </c>
      <c r="AE561" s="146">
        <v>1246</v>
      </c>
      <c r="AF561" s="146">
        <v>101672720</v>
      </c>
      <c r="AG561" s="147">
        <f t="shared" si="574"/>
        <v>0.16281196916241997</v>
      </c>
      <c r="AH561" s="147">
        <f t="shared" si="536"/>
        <v>0.63056680161943324</v>
      </c>
      <c r="AI561" s="141">
        <f t="shared" si="537"/>
        <v>81599.293739967892</v>
      </c>
      <c r="AJ561" s="604"/>
      <c r="AK561" s="254" t="s">
        <v>137</v>
      </c>
      <c r="AL561" s="137">
        <v>1406</v>
      </c>
      <c r="AM561" s="146">
        <v>793</v>
      </c>
      <c r="AN561" s="146">
        <v>78846960</v>
      </c>
      <c r="AO561" s="147">
        <f t="shared" si="575"/>
        <v>0.16765327695560253</v>
      </c>
      <c r="AP561" s="147">
        <f t="shared" si="538"/>
        <v>0.56401137980085347</v>
      </c>
      <c r="AQ561" s="141">
        <f t="shared" si="539"/>
        <v>99428.701134930641</v>
      </c>
      <c r="AR561" s="604"/>
      <c r="AS561" s="254" t="s">
        <v>137</v>
      </c>
      <c r="AT561" s="137">
        <v>625</v>
      </c>
      <c r="AU561" s="146">
        <v>321</v>
      </c>
      <c r="AV561" s="146">
        <v>32824070</v>
      </c>
      <c r="AW561" s="147">
        <f t="shared" si="576"/>
        <v>0.1440754039497307</v>
      </c>
      <c r="AX561" s="147">
        <f t="shared" si="540"/>
        <v>0.51359999999999995</v>
      </c>
      <c r="AY561" s="146">
        <f t="shared" si="541"/>
        <v>102255.66978193146</v>
      </c>
      <c r="AZ561" s="604"/>
      <c r="BA561" s="254" t="s">
        <v>137</v>
      </c>
      <c r="BB561" s="137">
        <v>183</v>
      </c>
      <c r="BC561" s="146">
        <v>80</v>
      </c>
      <c r="BD561" s="146">
        <v>8574870</v>
      </c>
      <c r="BE561" s="147">
        <f t="shared" si="577"/>
        <v>9.3457943925233641E-2</v>
      </c>
      <c r="BF561" s="147">
        <f t="shared" si="542"/>
        <v>0.43715846994535518</v>
      </c>
      <c r="BG561" s="173">
        <f t="shared" si="543"/>
        <v>107185.875</v>
      </c>
      <c r="BH561" s="604"/>
      <c r="BI561" s="254" t="s">
        <v>137</v>
      </c>
      <c r="BJ561" s="137">
        <f t="shared" si="544"/>
        <v>6131</v>
      </c>
      <c r="BK561" s="146">
        <f t="shared" si="528"/>
        <v>3611</v>
      </c>
      <c r="BL561" s="146">
        <f t="shared" si="529"/>
        <v>310862030</v>
      </c>
      <c r="BM561" s="147">
        <f t="shared" si="578"/>
        <v>0.14411717752234993</v>
      </c>
      <c r="BN561" s="147">
        <f t="shared" si="545"/>
        <v>0.58897406622084492</v>
      </c>
      <c r="BO561" s="146">
        <f t="shared" si="546"/>
        <v>86087.518692882863</v>
      </c>
      <c r="BP561" s="204"/>
    </row>
    <row r="562" spans="2:68" s="82" customFormat="1">
      <c r="B562" s="614"/>
      <c r="C562" s="647"/>
      <c r="D562" s="604"/>
      <c r="E562" s="254" t="s">
        <v>138</v>
      </c>
      <c r="F562" s="137">
        <v>5</v>
      </c>
      <c r="G562" s="146">
        <v>3</v>
      </c>
      <c r="H562" s="146">
        <v>303690</v>
      </c>
      <c r="I562" s="147">
        <f t="shared" si="571"/>
        <v>5.0847457627118647E-2</v>
      </c>
      <c r="J562" s="147">
        <f t="shared" si="530"/>
        <v>0.6</v>
      </c>
      <c r="K562" s="173">
        <f t="shared" si="531"/>
        <v>101230</v>
      </c>
      <c r="L562" s="604"/>
      <c r="M562" s="254" t="s">
        <v>138</v>
      </c>
      <c r="N562" s="137">
        <v>39</v>
      </c>
      <c r="O562" s="146">
        <v>22</v>
      </c>
      <c r="P562" s="146">
        <v>1822640</v>
      </c>
      <c r="Q562" s="147">
        <f t="shared" si="572"/>
        <v>0.12154696132596685</v>
      </c>
      <c r="R562" s="147">
        <f t="shared" si="532"/>
        <v>0.5641025641025641</v>
      </c>
      <c r="S562" s="141">
        <f t="shared" si="533"/>
        <v>82847.272727272721</v>
      </c>
      <c r="T562" s="604"/>
      <c r="U562" s="254" t="s">
        <v>138</v>
      </c>
      <c r="V562" s="137">
        <v>957</v>
      </c>
      <c r="W562" s="146">
        <v>572</v>
      </c>
      <c r="X562" s="146">
        <v>41720370</v>
      </c>
      <c r="Y562" s="147">
        <f t="shared" si="573"/>
        <v>6.1183014226120443E-2</v>
      </c>
      <c r="Z562" s="147">
        <f t="shared" si="534"/>
        <v>0.5977011494252874</v>
      </c>
      <c r="AA562" s="146">
        <f t="shared" si="535"/>
        <v>72937.709790209788</v>
      </c>
      <c r="AB562" s="604"/>
      <c r="AC562" s="254" t="s">
        <v>138</v>
      </c>
      <c r="AD562" s="137">
        <v>917</v>
      </c>
      <c r="AE562" s="146">
        <v>571</v>
      </c>
      <c r="AF562" s="146">
        <v>46056550</v>
      </c>
      <c r="AG562" s="147">
        <f t="shared" si="574"/>
        <v>7.4611263556775123E-2</v>
      </c>
      <c r="AH562" s="147">
        <f t="shared" si="536"/>
        <v>0.62268266085059976</v>
      </c>
      <c r="AI562" s="141">
        <f t="shared" si="537"/>
        <v>80659.457092819619</v>
      </c>
      <c r="AJ562" s="604"/>
      <c r="AK562" s="254" t="s">
        <v>138</v>
      </c>
      <c r="AL562" s="137">
        <v>542</v>
      </c>
      <c r="AM562" s="146">
        <v>311</v>
      </c>
      <c r="AN562" s="146">
        <v>31975070</v>
      </c>
      <c r="AO562" s="147">
        <f t="shared" si="575"/>
        <v>6.5750528541226219E-2</v>
      </c>
      <c r="AP562" s="147">
        <f t="shared" si="538"/>
        <v>0.57380073800738007</v>
      </c>
      <c r="AQ562" s="141">
        <f t="shared" si="539"/>
        <v>102813.72990353698</v>
      </c>
      <c r="AR562" s="604"/>
      <c r="AS562" s="254" t="s">
        <v>138</v>
      </c>
      <c r="AT562" s="137">
        <v>229</v>
      </c>
      <c r="AU562" s="146">
        <v>108</v>
      </c>
      <c r="AV562" s="146">
        <v>7908470</v>
      </c>
      <c r="AW562" s="147">
        <f t="shared" si="576"/>
        <v>4.8473967684021541E-2</v>
      </c>
      <c r="AX562" s="147">
        <f t="shared" si="540"/>
        <v>0.47161572052401746</v>
      </c>
      <c r="AY562" s="146">
        <f t="shared" si="541"/>
        <v>73226.574074074073</v>
      </c>
      <c r="AZ562" s="604"/>
      <c r="BA562" s="254" t="s">
        <v>138</v>
      </c>
      <c r="BB562" s="137">
        <v>52</v>
      </c>
      <c r="BC562" s="146">
        <v>16</v>
      </c>
      <c r="BD562" s="146">
        <v>1787090</v>
      </c>
      <c r="BE562" s="147">
        <f t="shared" si="577"/>
        <v>1.8691588785046728E-2</v>
      </c>
      <c r="BF562" s="147">
        <f t="shared" si="542"/>
        <v>0.30769230769230771</v>
      </c>
      <c r="BG562" s="173">
        <f t="shared" si="543"/>
        <v>111693.125</v>
      </c>
      <c r="BH562" s="604"/>
      <c r="BI562" s="254" t="s">
        <v>138</v>
      </c>
      <c r="BJ562" s="137">
        <f t="shared" si="544"/>
        <v>2741</v>
      </c>
      <c r="BK562" s="146">
        <f t="shared" si="528"/>
        <v>1603</v>
      </c>
      <c r="BL562" s="146">
        <f t="shared" si="529"/>
        <v>131573880</v>
      </c>
      <c r="BM562" s="147">
        <f t="shared" si="578"/>
        <v>6.3976692209450833E-2</v>
      </c>
      <c r="BN562" s="147">
        <f t="shared" si="545"/>
        <v>0.58482305727836559</v>
      </c>
      <c r="BO562" s="146">
        <f t="shared" si="546"/>
        <v>82079.775421085462</v>
      </c>
      <c r="BP562" s="204"/>
    </row>
    <row r="563" spans="2:68" s="82" customFormat="1">
      <c r="B563" s="614"/>
      <c r="C563" s="647"/>
      <c r="D563" s="604"/>
      <c r="E563" s="254" t="s">
        <v>139</v>
      </c>
      <c r="F563" s="137">
        <v>9</v>
      </c>
      <c r="G563" s="146">
        <v>6</v>
      </c>
      <c r="H563" s="146">
        <v>479620</v>
      </c>
      <c r="I563" s="147">
        <f t="shared" si="571"/>
        <v>0.10169491525423729</v>
      </c>
      <c r="J563" s="147">
        <f t="shared" si="530"/>
        <v>0.66666666666666663</v>
      </c>
      <c r="K563" s="173">
        <f t="shared" si="531"/>
        <v>79936.666666666672</v>
      </c>
      <c r="L563" s="604"/>
      <c r="M563" s="254" t="s">
        <v>139</v>
      </c>
      <c r="N563" s="137">
        <v>37</v>
      </c>
      <c r="O563" s="146">
        <v>22</v>
      </c>
      <c r="P563" s="146">
        <v>1582900</v>
      </c>
      <c r="Q563" s="147">
        <f t="shared" si="572"/>
        <v>0.12154696132596685</v>
      </c>
      <c r="R563" s="147">
        <f t="shared" si="532"/>
        <v>0.59459459459459463</v>
      </c>
      <c r="S563" s="141">
        <f t="shared" si="533"/>
        <v>71950</v>
      </c>
      <c r="T563" s="604"/>
      <c r="U563" s="254" t="s">
        <v>139</v>
      </c>
      <c r="V563" s="137">
        <v>535</v>
      </c>
      <c r="W563" s="146">
        <v>289</v>
      </c>
      <c r="X563" s="146">
        <v>21159080</v>
      </c>
      <c r="Y563" s="147">
        <f t="shared" si="573"/>
        <v>3.0912397047812599E-2</v>
      </c>
      <c r="Z563" s="147">
        <f t="shared" si="534"/>
        <v>0.54018691588785051</v>
      </c>
      <c r="AA563" s="146">
        <f t="shared" si="535"/>
        <v>73214.809688581314</v>
      </c>
      <c r="AB563" s="604"/>
      <c r="AC563" s="254" t="s">
        <v>139</v>
      </c>
      <c r="AD563" s="137">
        <v>622</v>
      </c>
      <c r="AE563" s="146">
        <v>352</v>
      </c>
      <c r="AF563" s="146">
        <v>29100780</v>
      </c>
      <c r="AG563" s="147">
        <f t="shared" si="574"/>
        <v>4.5995034626943682E-2</v>
      </c>
      <c r="AH563" s="147">
        <f t="shared" si="536"/>
        <v>0.56591639871382637</v>
      </c>
      <c r="AI563" s="141">
        <f t="shared" si="537"/>
        <v>82672.670454545456</v>
      </c>
      <c r="AJ563" s="604"/>
      <c r="AK563" s="254" t="s">
        <v>139</v>
      </c>
      <c r="AL563" s="137">
        <v>458</v>
      </c>
      <c r="AM563" s="146">
        <v>237</v>
      </c>
      <c r="AN563" s="146">
        <v>22104460</v>
      </c>
      <c r="AO563" s="147">
        <f t="shared" si="575"/>
        <v>5.010570824524313E-2</v>
      </c>
      <c r="AP563" s="147">
        <f t="shared" si="538"/>
        <v>0.51746724890829698</v>
      </c>
      <c r="AQ563" s="141">
        <f t="shared" si="539"/>
        <v>93267.763713080174</v>
      </c>
      <c r="AR563" s="604"/>
      <c r="AS563" s="254" t="s">
        <v>139</v>
      </c>
      <c r="AT563" s="137">
        <v>263</v>
      </c>
      <c r="AU563" s="146">
        <v>126</v>
      </c>
      <c r="AV563" s="146">
        <v>12285280</v>
      </c>
      <c r="AW563" s="147">
        <f t="shared" si="576"/>
        <v>5.6552962298025138E-2</v>
      </c>
      <c r="AX563" s="147">
        <f t="shared" si="540"/>
        <v>0.47908745247148288</v>
      </c>
      <c r="AY563" s="146">
        <f t="shared" si="541"/>
        <v>97502.222222222219</v>
      </c>
      <c r="AZ563" s="604"/>
      <c r="BA563" s="254" t="s">
        <v>139</v>
      </c>
      <c r="BB563" s="137">
        <v>82</v>
      </c>
      <c r="BC563" s="146">
        <v>37</v>
      </c>
      <c r="BD563" s="146">
        <v>2592000</v>
      </c>
      <c r="BE563" s="147">
        <f t="shared" si="577"/>
        <v>4.3224299065420559E-2</v>
      </c>
      <c r="BF563" s="147">
        <f t="shared" si="542"/>
        <v>0.45121951219512196</v>
      </c>
      <c r="BG563" s="173">
        <f t="shared" si="543"/>
        <v>70054.054054054053</v>
      </c>
      <c r="BH563" s="604"/>
      <c r="BI563" s="254" t="s">
        <v>139</v>
      </c>
      <c r="BJ563" s="137">
        <f t="shared" si="544"/>
        <v>2006</v>
      </c>
      <c r="BK563" s="146">
        <f t="shared" si="528"/>
        <v>1069</v>
      </c>
      <c r="BL563" s="146">
        <f t="shared" si="529"/>
        <v>89304120</v>
      </c>
      <c r="BM563" s="147">
        <f t="shared" si="578"/>
        <v>4.266443167305236E-2</v>
      </c>
      <c r="BN563" s="147">
        <f t="shared" si="545"/>
        <v>0.53290129611166503</v>
      </c>
      <c r="BO563" s="146">
        <f t="shared" si="546"/>
        <v>83539.869036482691</v>
      </c>
      <c r="BP563" s="204"/>
    </row>
    <row r="564" spans="2:68" s="82" customFormat="1">
      <c r="B564" s="614"/>
      <c r="C564" s="647"/>
      <c r="D564" s="604"/>
      <c r="E564" s="254" t="s">
        <v>140</v>
      </c>
      <c r="F564" s="137">
        <v>5</v>
      </c>
      <c r="G564" s="146">
        <v>2</v>
      </c>
      <c r="H564" s="146">
        <v>210000</v>
      </c>
      <c r="I564" s="147">
        <f t="shared" si="571"/>
        <v>3.3898305084745763E-2</v>
      </c>
      <c r="J564" s="147">
        <f t="shared" si="530"/>
        <v>0.4</v>
      </c>
      <c r="K564" s="173">
        <f t="shared" si="531"/>
        <v>105000</v>
      </c>
      <c r="L564" s="604"/>
      <c r="M564" s="254" t="s">
        <v>140</v>
      </c>
      <c r="N564" s="137">
        <v>11</v>
      </c>
      <c r="O564" s="146">
        <v>6</v>
      </c>
      <c r="P564" s="146">
        <v>544200</v>
      </c>
      <c r="Q564" s="147">
        <f t="shared" si="572"/>
        <v>3.3149171270718231E-2</v>
      </c>
      <c r="R564" s="147">
        <f t="shared" si="532"/>
        <v>0.54545454545454541</v>
      </c>
      <c r="S564" s="141">
        <f t="shared" si="533"/>
        <v>90700</v>
      </c>
      <c r="T564" s="604"/>
      <c r="U564" s="254" t="s">
        <v>140</v>
      </c>
      <c r="V564" s="137">
        <v>432</v>
      </c>
      <c r="W564" s="146">
        <v>264</v>
      </c>
      <c r="X564" s="146">
        <v>20059490</v>
      </c>
      <c r="Y564" s="147">
        <f t="shared" si="573"/>
        <v>2.8238314258209433E-2</v>
      </c>
      <c r="Z564" s="147">
        <f t="shared" si="534"/>
        <v>0.61111111111111116</v>
      </c>
      <c r="AA564" s="146">
        <f t="shared" si="535"/>
        <v>75982.916666666672</v>
      </c>
      <c r="AB564" s="604"/>
      <c r="AC564" s="254" t="s">
        <v>140</v>
      </c>
      <c r="AD564" s="137">
        <v>439</v>
      </c>
      <c r="AE564" s="146">
        <v>284</v>
      </c>
      <c r="AF564" s="146">
        <v>27400960</v>
      </c>
      <c r="AG564" s="147">
        <f t="shared" si="574"/>
        <v>3.7109630210375014E-2</v>
      </c>
      <c r="AH564" s="147">
        <f t="shared" si="536"/>
        <v>0.64692482915717542</v>
      </c>
      <c r="AI564" s="141">
        <f t="shared" si="537"/>
        <v>96482.253521126768</v>
      </c>
      <c r="AJ564" s="604"/>
      <c r="AK564" s="254" t="s">
        <v>140</v>
      </c>
      <c r="AL564" s="137">
        <v>340</v>
      </c>
      <c r="AM564" s="146">
        <v>211</v>
      </c>
      <c r="AN564" s="146">
        <v>19097720</v>
      </c>
      <c r="AO564" s="147">
        <f t="shared" si="575"/>
        <v>4.4608879492600423E-2</v>
      </c>
      <c r="AP564" s="147">
        <f t="shared" si="538"/>
        <v>0.62058823529411766</v>
      </c>
      <c r="AQ564" s="141">
        <f t="shared" si="539"/>
        <v>90510.521327014212</v>
      </c>
      <c r="AR564" s="604"/>
      <c r="AS564" s="254" t="s">
        <v>140</v>
      </c>
      <c r="AT564" s="137">
        <v>122</v>
      </c>
      <c r="AU564" s="146">
        <v>65</v>
      </c>
      <c r="AV564" s="146">
        <v>7398350</v>
      </c>
      <c r="AW564" s="147">
        <f t="shared" si="576"/>
        <v>2.9174147217235189E-2</v>
      </c>
      <c r="AX564" s="147">
        <f t="shared" si="540"/>
        <v>0.53278688524590168</v>
      </c>
      <c r="AY564" s="146">
        <f t="shared" si="541"/>
        <v>113820.76923076923</v>
      </c>
      <c r="AZ564" s="604"/>
      <c r="BA564" s="254" t="s">
        <v>140</v>
      </c>
      <c r="BB564" s="137">
        <v>39</v>
      </c>
      <c r="BC564" s="146">
        <v>19</v>
      </c>
      <c r="BD564" s="146">
        <v>2120000</v>
      </c>
      <c r="BE564" s="147">
        <f t="shared" si="577"/>
        <v>2.219626168224299E-2</v>
      </c>
      <c r="BF564" s="147">
        <f t="shared" si="542"/>
        <v>0.48717948717948717</v>
      </c>
      <c r="BG564" s="173">
        <f t="shared" si="543"/>
        <v>111578.94736842105</v>
      </c>
      <c r="BH564" s="604"/>
      <c r="BI564" s="254" t="s">
        <v>140</v>
      </c>
      <c r="BJ564" s="137">
        <f t="shared" si="544"/>
        <v>1388</v>
      </c>
      <c r="BK564" s="146">
        <f t="shared" si="528"/>
        <v>851</v>
      </c>
      <c r="BL564" s="146">
        <f t="shared" si="529"/>
        <v>76830720</v>
      </c>
      <c r="BM564" s="147">
        <f t="shared" si="578"/>
        <v>3.3963920817369091E-2</v>
      </c>
      <c r="BN564" s="147">
        <f t="shared" si="545"/>
        <v>0.61311239193083578</v>
      </c>
      <c r="BO564" s="146">
        <f t="shared" si="546"/>
        <v>90282.867215041129</v>
      </c>
      <c r="BP564" s="204"/>
    </row>
    <row r="565" spans="2:68" s="82" customFormat="1">
      <c r="B565" s="614"/>
      <c r="C565" s="647"/>
      <c r="D565" s="604"/>
      <c r="E565" s="254" t="s">
        <v>141</v>
      </c>
      <c r="F565" s="137">
        <v>26</v>
      </c>
      <c r="G565" s="146">
        <v>16</v>
      </c>
      <c r="H565" s="146">
        <v>820840</v>
      </c>
      <c r="I565" s="147">
        <f t="shared" si="571"/>
        <v>0.2711864406779661</v>
      </c>
      <c r="J565" s="147">
        <f t="shared" si="530"/>
        <v>0.61538461538461542</v>
      </c>
      <c r="K565" s="173">
        <f t="shared" si="531"/>
        <v>51302.5</v>
      </c>
      <c r="L565" s="604"/>
      <c r="M565" s="254" t="s">
        <v>141</v>
      </c>
      <c r="N565" s="137">
        <v>90</v>
      </c>
      <c r="O565" s="146">
        <v>56</v>
      </c>
      <c r="P565" s="146">
        <v>4829870</v>
      </c>
      <c r="Q565" s="147">
        <f t="shared" si="572"/>
        <v>0.30939226519337015</v>
      </c>
      <c r="R565" s="147">
        <f t="shared" si="532"/>
        <v>0.62222222222222223</v>
      </c>
      <c r="S565" s="141">
        <f t="shared" si="533"/>
        <v>86247.678571428565</v>
      </c>
      <c r="T565" s="604"/>
      <c r="U565" s="254" t="s">
        <v>141</v>
      </c>
      <c r="V565" s="137">
        <v>3692</v>
      </c>
      <c r="W565" s="146">
        <v>2424</v>
      </c>
      <c r="X565" s="146">
        <v>171700810</v>
      </c>
      <c r="Y565" s="147">
        <f t="shared" si="573"/>
        <v>0.259279067279923</v>
      </c>
      <c r="Z565" s="147">
        <f t="shared" si="534"/>
        <v>0.65655471289274103</v>
      </c>
      <c r="AA565" s="146">
        <f t="shared" si="535"/>
        <v>70833.667491749176</v>
      </c>
      <c r="AB565" s="604"/>
      <c r="AC565" s="254" t="s">
        <v>141</v>
      </c>
      <c r="AD565" s="137">
        <v>3183</v>
      </c>
      <c r="AE565" s="146">
        <v>2053</v>
      </c>
      <c r="AF565" s="146">
        <v>161340790</v>
      </c>
      <c r="AG565" s="147">
        <f t="shared" si="574"/>
        <v>0.26826081275316871</v>
      </c>
      <c r="AH565" s="147">
        <f t="shared" si="536"/>
        <v>0.64498900408419735</v>
      </c>
      <c r="AI565" s="141">
        <f t="shared" si="537"/>
        <v>78587.817827569408</v>
      </c>
      <c r="AJ565" s="604"/>
      <c r="AK565" s="254" t="s">
        <v>141</v>
      </c>
      <c r="AL565" s="137">
        <v>1721</v>
      </c>
      <c r="AM565" s="146">
        <v>984</v>
      </c>
      <c r="AN565" s="146">
        <v>88697220</v>
      </c>
      <c r="AO565" s="147">
        <f t="shared" si="575"/>
        <v>0.2080338266384778</v>
      </c>
      <c r="AP565" s="147">
        <f t="shared" si="538"/>
        <v>0.57176060429982567</v>
      </c>
      <c r="AQ565" s="141">
        <f t="shared" si="539"/>
        <v>90139.451219512193</v>
      </c>
      <c r="AR565" s="604"/>
      <c r="AS565" s="254" t="s">
        <v>141</v>
      </c>
      <c r="AT565" s="137">
        <v>639</v>
      </c>
      <c r="AU565" s="146">
        <v>328</v>
      </c>
      <c r="AV565" s="146">
        <v>29568650</v>
      </c>
      <c r="AW565" s="147">
        <f t="shared" si="576"/>
        <v>0.14721723518850988</v>
      </c>
      <c r="AX565" s="147">
        <f t="shared" si="540"/>
        <v>0.51330203442879496</v>
      </c>
      <c r="AY565" s="146">
        <f t="shared" si="541"/>
        <v>90148.323170731703</v>
      </c>
      <c r="AZ565" s="604"/>
      <c r="BA565" s="254" t="s">
        <v>141</v>
      </c>
      <c r="BB565" s="137">
        <v>163</v>
      </c>
      <c r="BC565" s="146">
        <v>61</v>
      </c>
      <c r="BD565" s="146">
        <v>4887700</v>
      </c>
      <c r="BE565" s="147">
        <f t="shared" si="577"/>
        <v>7.1261682242990648E-2</v>
      </c>
      <c r="BF565" s="147">
        <f t="shared" si="542"/>
        <v>0.37423312883435583</v>
      </c>
      <c r="BG565" s="173">
        <f t="shared" si="543"/>
        <v>80126.229508196717</v>
      </c>
      <c r="BH565" s="604"/>
      <c r="BI565" s="254" t="s">
        <v>141</v>
      </c>
      <c r="BJ565" s="137">
        <f t="shared" si="544"/>
        <v>9514</v>
      </c>
      <c r="BK565" s="146">
        <f t="shared" si="528"/>
        <v>5922</v>
      </c>
      <c r="BL565" s="146">
        <f t="shared" si="529"/>
        <v>461845880</v>
      </c>
      <c r="BM565" s="147">
        <f t="shared" si="578"/>
        <v>0.23635057471264367</v>
      </c>
      <c r="BN565" s="147">
        <f t="shared" si="545"/>
        <v>0.62245112465839814</v>
      </c>
      <c r="BO565" s="146">
        <f t="shared" si="546"/>
        <v>77988.159405606217</v>
      </c>
      <c r="BP565" s="204"/>
    </row>
    <row r="566" spans="2:68" s="82" customFormat="1">
      <c r="B566" s="614"/>
      <c r="C566" s="647"/>
      <c r="D566" s="604"/>
      <c r="E566" s="254" t="s">
        <v>142</v>
      </c>
      <c r="F566" s="137">
        <v>8</v>
      </c>
      <c r="G566" s="146">
        <v>4</v>
      </c>
      <c r="H566" s="146">
        <v>265530</v>
      </c>
      <c r="I566" s="147">
        <f t="shared" si="571"/>
        <v>6.7796610169491525E-2</v>
      </c>
      <c r="J566" s="147">
        <f t="shared" si="530"/>
        <v>0.5</v>
      </c>
      <c r="K566" s="173">
        <f t="shared" si="531"/>
        <v>66382.5</v>
      </c>
      <c r="L566" s="604"/>
      <c r="M566" s="254" t="s">
        <v>142</v>
      </c>
      <c r="N566" s="137">
        <v>32</v>
      </c>
      <c r="O566" s="146">
        <v>19</v>
      </c>
      <c r="P566" s="146">
        <v>1666250</v>
      </c>
      <c r="Q566" s="147">
        <f t="shared" si="572"/>
        <v>0.10497237569060773</v>
      </c>
      <c r="R566" s="147">
        <f t="shared" si="532"/>
        <v>0.59375</v>
      </c>
      <c r="S566" s="141">
        <f t="shared" si="533"/>
        <v>87697.368421052626</v>
      </c>
      <c r="T566" s="604"/>
      <c r="U566" s="254" t="s">
        <v>142</v>
      </c>
      <c r="V566" s="137">
        <v>568</v>
      </c>
      <c r="W566" s="146">
        <v>339</v>
      </c>
      <c r="X566" s="146">
        <v>26874620</v>
      </c>
      <c r="Y566" s="147">
        <f t="shared" si="573"/>
        <v>3.6260562627018933E-2</v>
      </c>
      <c r="Z566" s="147">
        <f t="shared" si="534"/>
        <v>0.596830985915493</v>
      </c>
      <c r="AA566" s="146">
        <f t="shared" si="535"/>
        <v>79276.165191740409</v>
      </c>
      <c r="AB566" s="604"/>
      <c r="AC566" s="254" t="s">
        <v>142</v>
      </c>
      <c r="AD566" s="137">
        <v>687</v>
      </c>
      <c r="AE566" s="146">
        <v>433</v>
      </c>
      <c r="AF566" s="146">
        <v>40134720</v>
      </c>
      <c r="AG566" s="147">
        <f t="shared" si="574"/>
        <v>5.6579119299621061E-2</v>
      </c>
      <c r="AH566" s="147">
        <f t="shared" si="536"/>
        <v>0.63027656477438132</v>
      </c>
      <c r="AI566" s="141">
        <f t="shared" si="537"/>
        <v>92689.88452655889</v>
      </c>
      <c r="AJ566" s="604"/>
      <c r="AK566" s="254" t="s">
        <v>142</v>
      </c>
      <c r="AL566" s="137">
        <v>591</v>
      </c>
      <c r="AM566" s="146">
        <v>329</v>
      </c>
      <c r="AN566" s="146">
        <v>33267670</v>
      </c>
      <c r="AO566" s="147">
        <f t="shared" si="575"/>
        <v>6.9556025369978861E-2</v>
      </c>
      <c r="AP566" s="147">
        <f t="shared" si="538"/>
        <v>0.55668358714043997</v>
      </c>
      <c r="AQ566" s="141">
        <f t="shared" si="539"/>
        <v>101117.53799392097</v>
      </c>
      <c r="AR566" s="604"/>
      <c r="AS566" s="254" t="s">
        <v>142</v>
      </c>
      <c r="AT566" s="137">
        <v>356</v>
      </c>
      <c r="AU566" s="146">
        <v>180</v>
      </c>
      <c r="AV566" s="146">
        <v>18546140</v>
      </c>
      <c r="AW566" s="147">
        <f t="shared" si="576"/>
        <v>8.0789946140035901E-2</v>
      </c>
      <c r="AX566" s="147">
        <f t="shared" si="540"/>
        <v>0.5056179775280899</v>
      </c>
      <c r="AY566" s="146">
        <f t="shared" si="541"/>
        <v>103034.11111111111</v>
      </c>
      <c r="AZ566" s="604"/>
      <c r="BA566" s="254" t="s">
        <v>142</v>
      </c>
      <c r="BB566" s="137">
        <v>153</v>
      </c>
      <c r="BC566" s="146">
        <v>71</v>
      </c>
      <c r="BD566" s="146">
        <v>7254520</v>
      </c>
      <c r="BE566" s="147">
        <f t="shared" si="577"/>
        <v>8.2943925233644855E-2</v>
      </c>
      <c r="BF566" s="147">
        <f t="shared" si="542"/>
        <v>0.46405228758169936</v>
      </c>
      <c r="BG566" s="173">
        <f t="shared" si="543"/>
        <v>102176.33802816902</v>
      </c>
      <c r="BH566" s="604"/>
      <c r="BI566" s="254" t="s">
        <v>142</v>
      </c>
      <c r="BJ566" s="137">
        <f t="shared" si="544"/>
        <v>2395</v>
      </c>
      <c r="BK566" s="146">
        <f t="shared" si="528"/>
        <v>1375</v>
      </c>
      <c r="BL566" s="146">
        <f t="shared" si="529"/>
        <v>128009450</v>
      </c>
      <c r="BM566" s="147">
        <f t="shared" si="578"/>
        <v>5.4877075351213285E-2</v>
      </c>
      <c r="BN566" s="147">
        <f t="shared" si="545"/>
        <v>0.57411273486430059</v>
      </c>
      <c r="BO566" s="146">
        <f t="shared" si="546"/>
        <v>93097.781818181815</v>
      </c>
      <c r="BP566" s="204"/>
    </row>
    <row r="567" spans="2:68" s="82" customFormat="1">
      <c r="B567" s="614"/>
      <c r="C567" s="647"/>
      <c r="D567" s="604"/>
      <c r="E567" s="251" t="s">
        <v>135</v>
      </c>
      <c r="F567" s="137">
        <v>4</v>
      </c>
      <c r="G567" s="146">
        <v>2</v>
      </c>
      <c r="H567" s="146">
        <v>257150</v>
      </c>
      <c r="I567" s="147">
        <f t="shared" si="571"/>
        <v>3.3898305084745763E-2</v>
      </c>
      <c r="J567" s="147">
        <f t="shared" si="530"/>
        <v>0.5</v>
      </c>
      <c r="K567" s="173">
        <f t="shared" si="531"/>
        <v>128575</v>
      </c>
      <c r="L567" s="604"/>
      <c r="M567" s="255" t="s">
        <v>135</v>
      </c>
      <c r="N567" s="137">
        <v>15</v>
      </c>
      <c r="O567" s="146">
        <v>4</v>
      </c>
      <c r="P567" s="146">
        <v>401270</v>
      </c>
      <c r="Q567" s="147">
        <f t="shared" si="572"/>
        <v>2.2099447513812154E-2</v>
      </c>
      <c r="R567" s="147">
        <f t="shared" si="532"/>
        <v>0.26666666666666666</v>
      </c>
      <c r="S567" s="141">
        <f t="shared" si="533"/>
        <v>100317.5</v>
      </c>
      <c r="T567" s="604"/>
      <c r="U567" s="255" t="s">
        <v>135</v>
      </c>
      <c r="V567" s="137">
        <v>822</v>
      </c>
      <c r="W567" s="146">
        <v>454</v>
      </c>
      <c r="X567" s="146">
        <v>28264070</v>
      </c>
      <c r="Y567" s="147">
        <f t="shared" si="573"/>
        <v>4.8561343459193496E-2</v>
      </c>
      <c r="Z567" s="147">
        <f t="shared" si="534"/>
        <v>0.55231143552311435</v>
      </c>
      <c r="AA567" s="146">
        <f t="shared" si="535"/>
        <v>62255.660792951545</v>
      </c>
      <c r="AB567" s="604"/>
      <c r="AC567" s="255" t="s">
        <v>135</v>
      </c>
      <c r="AD567" s="137">
        <v>512</v>
      </c>
      <c r="AE567" s="146">
        <v>286</v>
      </c>
      <c r="AF567" s="146">
        <v>24335340</v>
      </c>
      <c r="AG567" s="147">
        <f t="shared" si="574"/>
        <v>3.737096563439174E-2</v>
      </c>
      <c r="AH567" s="147">
        <f t="shared" si="536"/>
        <v>0.55859375</v>
      </c>
      <c r="AI567" s="141">
        <f t="shared" si="537"/>
        <v>85088.6013986014</v>
      </c>
      <c r="AJ567" s="604"/>
      <c r="AK567" s="255" t="s">
        <v>135</v>
      </c>
      <c r="AL567" s="137">
        <v>265</v>
      </c>
      <c r="AM567" s="146">
        <v>135</v>
      </c>
      <c r="AN567" s="146">
        <v>14685350</v>
      </c>
      <c r="AO567" s="147">
        <f t="shared" si="575"/>
        <v>2.8541226215644821E-2</v>
      </c>
      <c r="AP567" s="147">
        <f t="shared" si="538"/>
        <v>0.50943396226415094</v>
      </c>
      <c r="AQ567" s="141">
        <f t="shared" si="539"/>
        <v>108780.37037037036</v>
      </c>
      <c r="AR567" s="604"/>
      <c r="AS567" s="255" t="s">
        <v>135</v>
      </c>
      <c r="AT567" s="137">
        <v>151</v>
      </c>
      <c r="AU567" s="146">
        <v>62</v>
      </c>
      <c r="AV567" s="146">
        <v>10028210</v>
      </c>
      <c r="AW567" s="147">
        <f t="shared" si="576"/>
        <v>2.7827648114901255E-2</v>
      </c>
      <c r="AX567" s="147">
        <f t="shared" si="540"/>
        <v>0.41059602649006621</v>
      </c>
      <c r="AY567" s="146">
        <f t="shared" si="541"/>
        <v>161745.32258064515</v>
      </c>
      <c r="AZ567" s="604"/>
      <c r="BA567" s="255" t="s">
        <v>135</v>
      </c>
      <c r="BB567" s="137">
        <v>101</v>
      </c>
      <c r="BC567" s="146">
        <v>38</v>
      </c>
      <c r="BD567" s="146">
        <v>6699940</v>
      </c>
      <c r="BE567" s="147">
        <f t="shared" si="577"/>
        <v>4.4392523364485979E-2</v>
      </c>
      <c r="BF567" s="147">
        <f t="shared" si="542"/>
        <v>0.37623762376237624</v>
      </c>
      <c r="BG567" s="173">
        <f t="shared" si="543"/>
        <v>176314.21052631579</v>
      </c>
      <c r="BH567" s="604"/>
      <c r="BI567" s="255" t="s">
        <v>135</v>
      </c>
      <c r="BJ567" s="137">
        <f t="shared" si="544"/>
        <v>1870</v>
      </c>
      <c r="BK567" s="146">
        <f t="shared" si="528"/>
        <v>981</v>
      </c>
      <c r="BL567" s="146">
        <f t="shared" si="529"/>
        <v>84671330</v>
      </c>
      <c r="BM567" s="147">
        <f t="shared" si="578"/>
        <v>3.915229885057471E-2</v>
      </c>
      <c r="BN567" s="147">
        <f t="shared" si="545"/>
        <v>0.52459893048128348</v>
      </c>
      <c r="BO567" s="146">
        <f t="shared" si="546"/>
        <v>86311.243628950047</v>
      </c>
      <c r="BP567" s="204"/>
    </row>
    <row r="568" spans="2:68" s="82" customFormat="1">
      <c r="B568" s="614">
        <v>52</v>
      </c>
      <c r="C568" s="646" t="s">
        <v>5</v>
      </c>
      <c r="D568" s="612">
        <f>BS59</f>
        <v>7</v>
      </c>
      <c r="E568" s="252" t="s">
        <v>115</v>
      </c>
      <c r="F568" s="136">
        <v>6</v>
      </c>
      <c r="G568" s="144">
        <v>3</v>
      </c>
      <c r="H568" s="144">
        <v>84210</v>
      </c>
      <c r="I568" s="145">
        <f>IFERROR(G568/$D$568,"-")</f>
        <v>0.42857142857142855</v>
      </c>
      <c r="J568" s="145">
        <f t="shared" si="530"/>
        <v>0.5</v>
      </c>
      <c r="K568" s="172">
        <f t="shared" si="531"/>
        <v>28070</v>
      </c>
      <c r="L568" s="612">
        <f>BT59</f>
        <v>23</v>
      </c>
      <c r="M568" s="252" t="s">
        <v>115</v>
      </c>
      <c r="N568" s="136">
        <v>12</v>
      </c>
      <c r="O568" s="144">
        <v>9</v>
      </c>
      <c r="P568" s="144">
        <v>603920</v>
      </c>
      <c r="Q568" s="145">
        <f>IFERROR(O568/$L$568,"-")</f>
        <v>0.39130434782608697</v>
      </c>
      <c r="R568" s="145">
        <f t="shared" si="532"/>
        <v>0.75</v>
      </c>
      <c r="S568" s="140">
        <f t="shared" si="533"/>
        <v>67102.222222222219</v>
      </c>
      <c r="T568" s="612">
        <f>BU59</f>
        <v>7375</v>
      </c>
      <c r="U568" s="252" t="s">
        <v>115</v>
      </c>
      <c r="V568" s="136">
        <v>3213</v>
      </c>
      <c r="W568" s="144">
        <v>2161</v>
      </c>
      <c r="X568" s="144">
        <v>148546990</v>
      </c>
      <c r="Y568" s="145">
        <f>IFERROR(W568/$T$568,"-")</f>
        <v>0.29301694915254239</v>
      </c>
      <c r="Z568" s="145">
        <f t="shared" si="534"/>
        <v>0.67258014316837844</v>
      </c>
      <c r="AA568" s="144">
        <f t="shared" si="535"/>
        <v>68739.930587690891</v>
      </c>
      <c r="AB568" s="612">
        <f>BV59</f>
        <v>6225</v>
      </c>
      <c r="AC568" s="252" t="s">
        <v>115</v>
      </c>
      <c r="AD568" s="136">
        <v>3036</v>
      </c>
      <c r="AE568" s="144">
        <v>2103</v>
      </c>
      <c r="AF568" s="144">
        <v>165378930</v>
      </c>
      <c r="AG568" s="145">
        <f>IFERROR(AE568/$AB$568,"-")</f>
        <v>0.3378313253012048</v>
      </c>
      <c r="AH568" s="145">
        <f t="shared" si="536"/>
        <v>0.69268774703557312</v>
      </c>
      <c r="AI568" s="140">
        <f t="shared" si="537"/>
        <v>78639.529243937228</v>
      </c>
      <c r="AJ568" s="612">
        <f>BW59</f>
        <v>3913</v>
      </c>
      <c r="AK568" s="252" t="s">
        <v>115</v>
      </c>
      <c r="AL568" s="136">
        <v>1937</v>
      </c>
      <c r="AM568" s="144">
        <v>1194</v>
      </c>
      <c r="AN568" s="144">
        <v>100702100</v>
      </c>
      <c r="AO568" s="145">
        <f>IFERROR(AM568/$AJ$568,"-")</f>
        <v>0.3051367237413749</v>
      </c>
      <c r="AP568" s="145">
        <f t="shared" si="538"/>
        <v>0.61641713990707281</v>
      </c>
      <c r="AQ568" s="140">
        <f t="shared" si="539"/>
        <v>84340.117252931319</v>
      </c>
      <c r="AR568" s="612">
        <f>BX59</f>
        <v>2089</v>
      </c>
      <c r="AS568" s="252" t="s">
        <v>115</v>
      </c>
      <c r="AT568" s="136">
        <v>928</v>
      </c>
      <c r="AU568" s="144">
        <v>552</v>
      </c>
      <c r="AV568" s="144">
        <v>46696390</v>
      </c>
      <c r="AW568" s="145">
        <f>IFERROR(AU568/$AR$568,"-")</f>
        <v>0.26424126376256585</v>
      </c>
      <c r="AX568" s="145">
        <f t="shared" si="540"/>
        <v>0.59482758620689657</v>
      </c>
      <c r="AY568" s="144">
        <f t="shared" si="541"/>
        <v>84594.909420289856</v>
      </c>
      <c r="AZ568" s="612">
        <f>BY59</f>
        <v>846</v>
      </c>
      <c r="BA568" s="252" t="s">
        <v>115</v>
      </c>
      <c r="BB568" s="136">
        <v>281</v>
      </c>
      <c r="BC568" s="144">
        <v>124</v>
      </c>
      <c r="BD568" s="144">
        <v>8662940</v>
      </c>
      <c r="BE568" s="145">
        <f>IFERROR(BC568/$AZ$568,"-")</f>
        <v>0.14657210401891252</v>
      </c>
      <c r="BF568" s="145">
        <f t="shared" si="542"/>
        <v>0.44128113879003561</v>
      </c>
      <c r="BG568" s="172">
        <f t="shared" si="543"/>
        <v>69862.419354838712</v>
      </c>
      <c r="BH568" s="612">
        <f>BZ59</f>
        <v>20478</v>
      </c>
      <c r="BI568" s="252" t="s">
        <v>115</v>
      </c>
      <c r="BJ568" s="136">
        <f t="shared" si="544"/>
        <v>9413</v>
      </c>
      <c r="BK568" s="144">
        <f t="shared" si="528"/>
        <v>6146</v>
      </c>
      <c r="BL568" s="144">
        <f t="shared" si="529"/>
        <v>470675480</v>
      </c>
      <c r="BM568" s="145">
        <f>IFERROR(BK568/$BH$568,"-")</f>
        <v>0.30012696552397694</v>
      </c>
      <c r="BN568" s="145">
        <f t="shared" si="545"/>
        <v>0.65292680335705944</v>
      </c>
      <c r="BO568" s="144">
        <f t="shared" si="546"/>
        <v>76582.408070289617</v>
      </c>
      <c r="BP568" s="204"/>
    </row>
    <row r="569" spans="2:68" s="82" customFormat="1">
      <c r="B569" s="614"/>
      <c r="C569" s="647"/>
      <c r="D569" s="604"/>
      <c r="E569" s="253" t="s">
        <v>154</v>
      </c>
      <c r="F569" s="137">
        <v>3</v>
      </c>
      <c r="G569" s="146">
        <v>0</v>
      </c>
      <c r="H569" s="146">
        <v>0</v>
      </c>
      <c r="I569" s="147">
        <f t="shared" ref="I569:I578" si="579">IFERROR(G569/$D$568,"-")</f>
        <v>0</v>
      </c>
      <c r="J569" s="147">
        <f t="shared" si="530"/>
        <v>0</v>
      </c>
      <c r="K569" s="173" t="str">
        <f t="shared" si="531"/>
        <v>-</v>
      </c>
      <c r="L569" s="604"/>
      <c r="M569" s="253" t="s">
        <v>154</v>
      </c>
      <c r="N569" s="137">
        <v>16</v>
      </c>
      <c r="O569" s="146">
        <v>12</v>
      </c>
      <c r="P569" s="146">
        <v>739650</v>
      </c>
      <c r="Q569" s="147">
        <f t="shared" ref="Q569:Q578" si="580">IFERROR(O569/$L$568,"-")</f>
        <v>0.52173913043478259</v>
      </c>
      <c r="R569" s="147">
        <f t="shared" si="532"/>
        <v>0.75</v>
      </c>
      <c r="S569" s="141">
        <f t="shared" si="533"/>
        <v>61637.5</v>
      </c>
      <c r="T569" s="604"/>
      <c r="U569" s="253" t="s">
        <v>154</v>
      </c>
      <c r="V569" s="137">
        <v>3354</v>
      </c>
      <c r="W569" s="146">
        <v>2285</v>
      </c>
      <c r="X569" s="146">
        <v>147820040</v>
      </c>
      <c r="Y569" s="147">
        <f t="shared" ref="Y569:Y578" si="581">IFERROR(W569/$T$568,"-")</f>
        <v>0.30983050847457627</v>
      </c>
      <c r="Z569" s="147">
        <f t="shared" si="534"/>
        <v>0.68127608825283248</v>
      </c>
      <c r="AA569" s="146">
        <f t="shared" si="535"/>
        <v>64691.483588621442</v>
      </c>
      <c r="AB569" s="604"/>
      <c r="AC569" s="253" t="s">
        <v>154</v>
      </c>
      <c r="AD569" s="137">
        <v>2892</v>
      </c>
      <c r="AE569" s="146">
        <v>2004</v>
      </c>
      <c r="AF569" s="146">
        <v>145466530</v>
      </c>
      <c r="AG569" s="147">
        <f t="shared" ref="AG569:AG578" si="582">IFERROR(AE569/$AB$568,"-")</f>
        <v>0.32192771084337352</v>
      </c>
      <c r="AH569" s="147">
        <f t="shared" si="536"/>
        <v>0.69294605809128629</v>
      </c>
      <c r="AI569" s="141">
        <f t="shared" si="537"/>
        <v>72588.08882235529</v>
      </c>
      <c r="AJ569" s="604"/>
      <c r="AK569" s="253" t="s">
        <v>154</v>
      </c>
      <c r="AL569" s="137">
        <v>1673</v>
      </c>
      <c r="AM569" s="146">
        <v>1057</v>
      </c>
      <c r="AN569" s="146">
        <v>86883910</v>
      </c>
      <c r="AO569" s="147">
        <f t="shared" ref="AO569:AO578" si="583">IFERROR(AM569/$AJ$568,"-")</f>
        <v>0.2701252236135957</v>
      </c>
      <c r="AP569" s="147">
        <f t="shared" si="538"/>
        <v>0.63179916317991636</v>
      </c>
      <c r="AQ569" s="141">
        <f t="shared" si="539"/>
        <v>82198.590350047307</v>
      </c>
      <c r="AR569" s="604"/>
      <c r="AS569" s="253" t="s">
        <v>154</v>
      </c>
      <c r="AT569" s="137">
        <v>754</v>
      </c>
      <c r="AU569" s="146">
        <v>444</v>
      </c>
      <c r="AV569" s="146">
        <v>33783580</v>
      </c>
      <c r="AW569" s="147">
        <f t="shared" ref="AW569:AW578" si="584">IFERROR(AU569/$AR$568,"-")</f>
        <v>0.21254188606988991</v>
      </c>
      <c r="AX569" s="147">
        <f t="shared" si="540"/>
        <v>0.58885941644562334</v>
      </c>
      <c r="AY569" s="146">
        <f t="shared" si="541"/>
        <v>76089.144144144142</v>
      </c>
      <c r="AZ569" s="604"/>
      <c r="BA569" s="253" t="s">
        <v>154</v>
      </c>
      <c r="BB569" s="137">
        <v>169</v>
      </c>
      <c r="BC569" s="146">
        <v>80</v>
      </c>
      <c r="BD569" s="146">
        <v>6301790</v>
      </c>
      <c r="BE569" s="147">
        <f t="shared" ref="BE569:BE578" si="585">IFERROR(BC569/$AZ$568,"-")</f>
        <v>9.4562647754137114E-2</v>
      </c>
      <c r="BF569" s="147">
        <f t="shared" si="542"/>
        <v>0.47337278106508873</v>
      </c>
      <c r="BG569" s="173">
        <f t="shared" si="543"/>
        <v>78772.375</v>
      </c>
      <c r="BH569" s="604"/>
      <c r="BI569" s="253" t="s">
        <v>154</v>
      </c>
      <c r="BJ569" s="137">
        <f t="shared" si="544"/>
        <v>8861</v>
      </c>
      <c r="BK569" s="146">
        <f t="shared" si="528"/>
        <v>5882</v>
      </c>
      <c r="BL569" s="146">
        <f t="shared" si="529"/>
        <v>420995500</v>
      </c>
      <c r="BM569" s="147">
        <f t="shared" ref="BM569:BM578" si="586">IFERROR(BK569/$BH$568,"-")</f>
        <v>0.28723508155093269</v>
      </c>
      <c r="BN569" s="147">
        <f t="shared" si="545"/>
        <v>0.6638076966482338</v>
      </c>
      <c r="BO569" s="146">
        <f t="shared" si="546"/>
        <v>71573.529411764699</v>
      </c>
      <c r="BP569" s="204"/>
    </row>
    <row r="570" spans="2:68" s="82" customFormat="1">
      <c r="B570" s="614"/>
      <c r="C570" s="647"/>
      <c r="D570" s="604"/>
      <c r="E570" s="254" t="s">
        <v>114</v>
      </c>
      <c r="F570" s="137">
        <v>6</v>
      </c>
      <c r="G570" s="146">
        <v>3</v>
      </c>
      <c r="H570" s="146">
        <v>70330</v>
      </c>
      <c r="I570" s="147">
        <f t="shared" si="579"/>
        <v>0.42857142857142855</v>
      </c>
      <c r="J570" s="147">
        <f t="shared" si="530"/>
        <v>0.5</v>
      </c>
      <c r="K570" s="173">
        <f t="shared" si="531"/>
        <v>23443.333333333332</v>
      </c>
      <c r="L570" s="604"/>
      <c r="M570" s="254" t="s">
        <v>114</v>
      </c>
      <c r="N570" s="137">
        <v>13</v>
      </c>
      <c r="O570" s="146">
        <v>9</v>
      </c>
      <c r="P570" s="146">
        <v>582220</v>
      </c>
      <c r="Q570" s="147">
        <f t="shared" si="580"/>
        <v>0.39130434782608697</v>
      </c>
      <c r="R570" s="147">
        <f t="shared" si="532"/>
        <v>0.69230769230769229</v>
      </c>
      <c r="S570" s="141">
        <f t="shared" si="533"/>
        <v>64691.111111111109</v>
      </c>
      <c r="T570" s="604"/>
      <c r="U570" s="254" t="s">
        <v>114</v>
      </c>
      <c r="V570" s="137">
        <v>4111</v>
      </c>
      <c r="W570" s="146">
        <v>2731</v>
      </c>
      <c r="X570" s="146">
        <v>183922610</v>
      </c>
      <c r="Y570" s="147">
        <f t="shared" si="581"/>
        <v>0.37030508474576274</v>
      </c>
      <c r="Z570" s="147">
        <f t="shared" si="534"/>
        <v>0.66431525176356121</v>
      </c>
      <c r="AA570" s="146">
        <f t="shared" si="535"/>
        <v>67346.250457707793</v>
      </c>
      <c r="AB570" s="604"/>
      <c r="AC570" s="254" t="s">
        <v>114</v>
      </c>
      <c r="AD570" s="137">
        <v>3926</v>
      </c>
      <c r="AE570" s="146">
        <v>2650</v>
      </c>
      <c r="AF570" s="146">
        <v>202027110</v>
      </c>
      <c r="AG570" s="147">
        <f t="shared" si="582"/>
        <v>0.42570281124497994</v>
      </c>
      <c r="AH570" s="147">
        <f t="shared" si="536"/>
        <v>0.67498726439123791</v>
      </c>
      <c r="AI570" s="141">
        <f t="shared" si="537"/>
        <v>76236.645283018865</v>
      </c>
      <c r="AJ570" s="604"/>
      <c r="AK570" s="254" t="s">
        <v>114</v>
      </c>
      <c r="AL570" s="137">
        <v>2646</v>
      </c>
      <c r="AM570" s="146">
        <v>1618</v>
      </c>
      <c r="AN570" s="146">
        <v>135680880</v>
      </c>
      <c r="AO570" s="147">
        <f t="shared" si="583"/>
        <v>0.41349348326092511</v>
      </c>
      <c r="AP570" s="147">
        <f t="shared" si="538"/>
        <v>0.61148904006046867</v>
      </c>
      <c r="AQ570" s="141">
        <f t="shared" si="539"/>
        <v>83857.156983930778</v>
      </c>
      <c r="AR570" s="604"/>
      <c r="AS570" s="254" t="s">
        <v>114</v>
      </c>
      <c r="AT570" s="137">
        <v>1427</v>
      </c>
      <c r="AU570" s="146">
        <v>807</v>
      </c>
      <c r="AV570" s="146">
        <v>70924010</v>
      </c>
      <c r="AW570" s="147">
        <f t="shared" si="584"/>
        <v>0.38630923887027285</v>
      </c>
      <c r="AX570" s="147">
        <f t="shared" si="540"/>
        <v>0.56552207428170986</v>
      </c>
      <c r="AY570" s="146">
        <f t="shared" si="541"/>
        <v>87886.009913258982</v>
      </c>
      <c r="AZ570" s="604"/>
      <c r="BA570" s="254" t="s">
        <v>114</v>
      </c>
      <c r="BB570" s="137">
        <v>521</v>
      </c>
      <c r="BC570" s="146">
        <v>263</v>
      </c>
      <c r="BD570" s="146">
        <v>23357890</v>
      </c>
      <c r="BE570" s="147">
        <f t="shared" si="585"/>
        <v>0.31087470449172577</v>
      </c>
      <c r="BF570" s="147">
        <f t="shared" si="542"/>
        <v>0.50479846449136279</v>
      </c>
      <c r="BG570" s="173">
        <f t="shared" si="543"/>
        <v>88813.269961977188</v>
      </c>
      <c r="BH570" s="604"/>
      <c r="BI570" s="254" t="s">
        <v>114</v>
      </c>
      <c r="BJ570" s="137">
        <f t="shared" si="544"/>
        <v>12650</v>
      </c>
      <c r="BK570" s="146">
        <f t="shared" si="528"/>
        <v>8081</v>
      </c>
      <c r="BL570" s="146">
        <f t="shared" si="529"/>
        <v>616565050</v>
      </c>
      <c r="BM570" s="147">
        <f t="shared" si="586"/>
        <v>0.39461861509913077</v>
      </c>
      <c r="BN570" s="147">
        <f t="shared" si="545"/>
        <v>0.63881422924901188</v>
      </c>
      <c r="BO570" s="146">
        <f t="shared" si="546"/>
        <v>76298.112857319633</v>
      </c>
      <c r="BP570" s="204"/>
    </row>
    <row r="571" spans="2:68" s="82" customFormat="1">
      <c r="B571" s="614"/>
      <c r="C571" s="647"/>
      <c r="D571" s="604"/>
      <c r="E571" s="254" t="s">
        <v>123</v>
      </c>
      <c r="F571" s="137">
        <v>4</v>
      </c>
      <c r="G571" s="146">
        <v>3</v>
      </c>
      <c r="H571" s="146">
        <v>70330</v>
      </c>
      <c r="I571" s="147">
        <f t="shared" si="579"/>
        <v>0.42857142857142855</v>
      </c>
      <c r="J571" s="147">
        <f t="shared" si="530"/>
        <v>0.75</v>
      </c>
      <c r="K571" s="173">
        <f t="shared" si="531"/>
        <v>23443.333333333332</v>
      </c>
      <c r="L571" s="604"/>
      <c r="M571" s="254" t="s">
        <v>123</v>
      </c>
      <c r="N571" s="137">
        <v>5</v>
      </c>
      <c r="O571" s="146">
        <v>4</v>
      </c>
      <c r="P571" s="146">
        <v>75110</v>
      </c>
      <c r="Q571" s="147">
        <f t="shared" si="580"/>
        <v>0.17391304347826086</v>
      </c>
      <c r="R571" s="147">
        <f t="shared" si="532"/>
        <v>0.8</v>
      </c>
      <c r="S571" s="141">
        <f t="shared" si="533"/>
        <v>18777.5</v>
      </c>
      <c r="T571" s="604"/>
      <c r="U571" s="254" t="s">
        <v>123</v>
      </c>
      <c r="V571" s="137">
        <v>1300</v>
      </c>
      <c r="W571" s="146">
        <v>874</v>
      </c>
      <c r="X571" s="146">
        <v>60731150</v>
      </c>
      <c r="Y571" s="147">
        <f t="shared" si="581"/>
        <v>0.11850847457627119</v>
      </c>
      <c r="Z571" s="147">
        <f t="shared" si="534"/>
        <v>0.67230769230769227</v>
      </c>
      <c r="AA571" s="146">
        <f t="shared" si="535"/>
        <v>69486.441647597254</v>
      </c>
      <c r="AB571" s="604"/>
      <c r="AC571" s="254" t="s">
        <v>123</v>
      </c>
      <c r="AD571" s="137">
        <v>1435</v>
      </c>
      <c r="AE571" s="146">
        <v>977</v>
      </c>
      <c r="AF571" s="146">
        <v>73523340</v>
      </c>
      <c r="AG571" s="147">
        <f t="shared" si="582"/>
        <v>0.15694779116465862</v>
      </c>
      <c r="AH571" s="147">
        <f t="shared" si="536"/>
        <v>0.68083623693379791</v>
      </c>
      <c r="AI571" s="141">
        <f t="shared" si="537"/>
        <v>75254.186284544528</v>
      </c>
      <c r="AJ571" s="604"/>
      <c r="AK571" s="254" t="s">
        <v>123</v>
      </c>
      <c r="AL571" s="137">
        <v>1090</v>
      </c>
      <c r="AM571" s="146">
        <v>667</v>
      </c>
      <c r="AN571" s="146">
        <v>56143920</v>
      </c>
      <c r="AO571" s="147">
        <f t="shared" si="583"/>
        <v>0.17045744952721698</v>
      </c>
      <c r="AP571" s="147">
        <f t="shared" si="538"/>
        <v>0.61192660550458711</v>
      </c>
      <c r="AQ571" s="141">
        <f t="shared" si="539"/>
        <v>84173.793103448275</v>
      </c>
      <c r="AR571" s="604"/>
      <c r="AS571" s="254" t="s">
        <v>123</v>
      </c>
      <c r="AT571" s="137">
        <v>590</v>
      </c>
      <c r="AU571" s="146">
        <v>347</v>
      </c>
      <c r="AV571" s="146">
        <v>29178660</v>
      </c>
      <c r="AW571" s="147">
        <f t="shared" si="584"/>
        <v>0.16610818573480135</v>
      </c>
      <c r="AX571" s="147">
        <f t="shared" si="540"/>
        <v>0.58813559322033904</v>
      </c>
      <c r="AY571" s="146">
        <f t="shared" si="541"/>
        <v>84088.357348703168</v>
      </c>
      <c r="AZ571" s="604"/>
      <c r="BA571" s="254" t="s">
        <v>123</v>
      </c>
      <c r="BB571" s="137">
        <v>204</v>
      </c>
      <c r="BC571" s="146">
        <v>102</v>
      </c>
      <c r="BD571" s="146">
        <v>8172190</v>
      </c>
      <c r="BE571" s="147">
        <f t="shared" si="585"/>
        <v>0.12056737588652482</v>
      </c>
      <c r="BF571" s="147">
        <f t="shared" si="542"/>
        <v>0.5</v>
      </c>
      <c r="BG571" s="173">
        <f t="shared" si="543"/>
        <v>80119.509803921566</v>
      </c>
      <c r="BH571" s="604"/>
      <c r="BI571" s="254" t="s">
        <v>123</v>
      </c>
      <c r="BJ571" s="137">
        <f t="shared" si="544"/>
        <v>4628</v>
      </c>
      <c r="BK571" s="146">
        <f t="shared" si="528"/>
        <v>2974</v>
      </c>
      <c r="BL571" s="146">
        <f t="shared" si="529"/>
        <v>227894700</v>
      </c>
      <c r="BM571" s="147">
        <f t="shared" si="586"/>
        <v>0.14522902627209688</v>
      </c>
      <c r="BN571" s="147">
        <f t="shared" si="545"/>
        <v>0.64261019878997405</v>
      </c>
      <c r="BO571" s="146">
        <f t="shared" si="546"/>
        <v>76629.018157363826</v>
      </c>
      <c r="BP571" s="204"/>
    </row>
    <row r="572" spans="2:68" s="82" customFormat="1">
      <c r="B572" s="614"/>
      <c r="C572" s="647"/>
      <c r="D572" s="604"/>
      <c r="E572" s="254" t="s">
        <v>137</v>
      </c>
      <c r="F572" s="137">
        <v>1</v>
      </c>
      <c r="G572" s="146">
        <v>1</v>
      </c>
      <c r="H572" s="146">
        <v>24350</v>
      </c>
      <c r="I572" s="147">
        <f t="shared" si="579"/>
        <v>0.14285714285714285</v>
      </c>
      <c r="J572" s="147">
        <f t="shared" si="530"/>
        <v>1</v>
      </c>
      <c r="K572" s="173">
        <f t="shared" si="531"/>
        <v>24350</v>
      </c>
      <c r="L572" s="604"/>
      <c r="M572" s="254" t="s">
        <v>137</v>
      </c>
      <c r="N572" s="137">
        <v>8</v>
      </c>
      <c r="O572" s="146">
        <v>5</v>
      </c>
      <c r="P572" s="146">
        <v>555880</v>
      </c>
      <c r="Q572" s="147">
        <f t="shared" si="580"/>
        <v>0.21739130434782608</v>
      </c>
      <c r="R572" s="147">
        <f t="shared" si="532"/>
        <v>0.625</v>
      </c>
      <c r="S572" s="141">
        <f t="shared" si="533"/>
        <v>111176</v>
      </c>
      <c r="T572" s="604"/>
      <c r="U572" s="254" t="s">
        <v>137</v>
      </c>
      <c r="V572" s="137">
        <v>1382</v>
      </c>
      <c r="W572" s="146">
        <v>975</v>
      </c>
      <c r="X572" s="146">
        <v>70271520</v>
      </c>
      <c r="Y572" s="147">
        <f t="shared" si="581"/>
        <v>0.13220338983050847</v>
      </c>
      <c r="Z572" s="147">
        <f t="shared" si="534"/>
        <v>0.70549927641099852</v>
      </c>
      <c r="AA572" s="146">
        <f t="shared" si="535"/>
        <v>72073.353846153841</v>
      </c>
      <c r="AB572" s="604"/>
      <c r="AC572" s="254" t="s">
        <v>137</v>
      </c>
      <c r="AD572" s="137">
        <v>1542</v>
      </c>
      <c r="AE572" s="146">
        <v>1099</v>
      </c>
      <c r="AF572" s="146">
        <v>90289460</v>
      </c>
      <c r="AG572" s="147">
        <f t="shared" si="582"/>
        <v>0.17654618473895584</v>
      </c>
      <c r="AH572" s="147">
        <f t="shared" si="536"/>
        <v>0.71271076523994814</v>
      </c>
      <c r="AI572" s="141">
        <f t="shared" si="537"/>
        <v>82156.014558689712</v>
      </c>
      <c r="AJ572" s="604"/>
      <c r="AK572" s="254" t="s">
        <v>137</v>
      </c>
      <c r="AL572" s="137">
        <v>1096</v>
      </c>
      <c r="AM572" s="146">
        <v>682</v>
      </c>
      <c r="AN572" s="146">
        <v>58337980</v>
      </c>
      <c r="AO572" s="147">
        <f t="shared" si="583"/>
        <v>0.17429082545361615</v>
      </c>
      <c r="AP572" s="147">
        <f t="shared" si="538"/>
        <v>0.62226277372262773</v>
      </c>
      <c r="AQ572" s="141">
        <f t="shared" si="539"/>
        <v>85539.560117302055</v>
      </c>
      <c r="AR572" s="604"/>
      <c r="AS572" s="254" t="s">
        <v>137</v>
      </c>
      <c r="AT572" s="137">
        <v>534</v>
      </c>
      <c r="AU572" s="146">
        <v>327</v>
      </c>
      <c r="AV572" s="146">
        <v>32545290</v>
      </c>
      <c r="AW572" s="147">
        <f t="shared" si="584"/>
        <v>0.15653422690282431</v>
      </c>
      <c r="AX572" s="147">
        <f t="shared" si="540"/>
        <v>0.61235955056179781</v>
      </c>
      <c r="AY572" s="146">
        <f t="shared" si="541"/>
        <v>99526.880733944956</v>
      </c>
      <c r="AZ572" s="604"/>
      <c r="BA572" s="254" t="s">
        <v>137</v>
      </c>
      <c r="BB572" s="137">
        <v>186</v>
      </c>
      <c r="BC572" s="146">
        <v>102</v>
      </c>
      <c r="BD572" s="146">
        <v>9330060</v>
      </c>
      <c r="BE572" s="147">
        <f t="shared" si="585"/>
        <v>0.12056737588652482</v>
      </c>
      <c r="BF572" s="147">
        <f t="shared" si="542"/>
        <v>0.54838709677419351</v>
      </c>
      <c r="BG572" s="173">
        <f t="shared" si="543"/>
        <v>91471.176470588238</v>
      </c>
      <c r="BH572" s="604"/>
      <c r="BI572" s="254" t="s">
        <v>137</v>
      </c>
      <c r="BJ572" s="137">
        <f t="shared" si="544"/>
        <v>4749</v>
      </c>
      <c r="BK572" s="146">
        <f t="shared" si="528"/>
        <v>3191</v>
      </c>
      <c r="BL572" s="146">
        <f t="shared" si="529"/>
        <v>261354540</v>
      </c>
      <c r="BM572" s="147">
        <f t="shared" si="586"/>
        <v>0.15582576423478856</v>
      </c>
      <c r="BN572" s="147">
        <f t="shared" si="545"/>
        <v>0.67193093282796379</v>
      </c>
      <c r="BO572" s="146">
        <f t="shared" si="546"/>
        <v>81903.647759323096</v>
      </c>
      <c r="BP572" s="204"/>
    </row>
    <row r="573" spans="2:68" s="82" customFormat="1">
      <c r="B573" s="614"/>
      <c r="C573" s="647"/>
      <c r="D573" s="604"/>
      <c r="E573" s="254" t="s">
        <v>138</v>
      </c>
      <c r="F573" s="137">
        <v>1</v>
      </c>
      <c r="G573" s="146">
        <v>0</v>
      </c>
      <c r="H573" s="146">
        <v>0</v>
      </c>
      <c r="I573" s="147">
        <f t="shared" si="579"/>
        <v>0</v>
      </c>
      <c r="J573" s="147">
        <f t="shared" si="530"/>
        <v>0</v>
      </c>
      <c r="K573" s="173" t="str">
        <f t="shared" si="531"/>
        <v>-</v>
      </c>
      <c r="L573" s="604"/>
      <c r="M573" s="254" t="s">
        <v>138</v>
      </c>
      <c r="N573" s="137">
        <v>1</v>
      </c>
      <c r="O573" s="146">
        <v>1</v>
      </c>
      <c r="P573" s="146">
        <v>177960</v>
      </c>
      <c r="Q573" s="147">
        <f t="shared" si="580"/>
        <v>4.3478260869565216E-2</v>
      </c>
      <c r="R573" s="147">
        <f t="shared" si="532"/>
        <v>1</v>
      </c>
      <c r="S573" s="141">
        <f t="shared" si="533"/>
        <v>177960</v>
      </c>
      <c r="T573" s="604"/>
      <c r="U573" s="254" t="s">
        <v>138</v>
      </c>
      <c r="V573" s="137">
        <v>624</v>
      </c>
      <c r="W573" s="146">
        <v>451</v>
      </c>
      <c r="X573" s="146">
        <v>31199780</v>
      </c>
      <c r="Y573" s="147">
        <f t="shared" si="581"/>
        <v>6.1152542372881355E-2</v>
      </c>
      <c r="Z573" s="147">
        <f t="shared" si="534"/>
        <v>0.72275641025641024</v>
      </c>
      <c r="AA573" s="146">
        <f t="shared" si="535"/>
        <v>69179.113082039912</v>
      </c>
      <c r="AB573" s="604"/>
      <c r="AC573" s="254" t="s">
        <v>138</v>
      </c>
      <c r="AD573" s="137">
        <v>589</v>
      </c>
      <c r="AE573" s="146">
        <v>423</v>
      </c>
      <c r="AF573" s="146">
        <v>28698380</v>
      </c>
      <c r="AG573" s="147">
        <f t="shared" si="582"/>
        <v>6.7951807228915667E-2</v>
      </c>
      <c r="AH573" s="147">
        <f t="shared" si="536"/>
        <v>0.71816638370118846</v>
      </c>
      <c r="AI573" s="141">
        <f t="shared" si="537"/>
        <v>67844.869976359332</v>
      </c>
      <c r="AJ573" s="604"/>
      <c r="AK573" s="254" t="s">
        <v>138</v>
      </c>
      <c r="AL573" s="137">
        <v>420</v>
      </c>
      <c r="AM573" s="146">
        <v>293</v>
      </c>
      <c r="AN573" s="146">
        <v>24018640</v>
      </c>
      <c r="AO573" s="147">
        <f t="shared" si="583"/>
        <v>7.4878609762330697E-2</v>
      </c>
      <c r="AP573" s="147">
        <f t="shared" si="538"/>
        <v>0.69761904761904758</v>
      </c>
      <c r="AQ573" s="141">
        <f t="shared" si="539"/>
        <v>81974.880546075088</v>
      </c>
      <c r="AR573" s="604"/>
      <c r="AS573" s="254" t="s">
        <v>138</v>
      </c>
      <c r="AT573" s="137">
        <v>151</v>
      </c>
      <c r="AU573" s="146">
        <v>101</v>
      </c>
      <c r="AV573" s="146">
        <v>7200430</v>
      </c>
      <c r="AW573" s="147">
        <f t="shared" si="584"/>
        <v>4.8348492101483967E-2</v>
      </c>
      <c r="AX573" s="147">
        <f t="shared" si="540"/>
        <v>0.66887417218543044</v>
      </c>
      <c r="AY573" s="146">
        <f t="shared" si="541"/>
        <v>71291.38613861386</v>
      </c>
      <c r="AZ573" s="604"/>
      <c r="BA573" s="254" t="s">
        <v>138</v>
      </c>
      <c r="BB573" s="137">
        <v>35</v>
      </c>
      <c r="BC573" s="146">
        <v>18</v>
      </c>
      <c r="BD573" s="146">
        <v>1556650</v>
      </c>
      <c r="BE573" s="147">
        <f t="shared" si="585"/>
        <v>2.1276595744680851E-2</v>
      </c>
      <c r="BF573" s="147">
        <f t="shared" si="542"/>
        <v>0.51428571428571423</v>
      </c>
      <c r="BG573" s="173">
        <f t="shared" si="543"/>
        <v>86480.555555555562</v>
      </c>
      <c r="BH573" s="604"/>
      <c r="BI573" s="254" t="s">
        <v>138</v>
      </c>
      <c r="BJ573" s="137">
        <f t="shared" si="544"/>
        <v>1821</v>
      </c>
      <c r="BK573" s="146">
        <f t="shared" si="528"/>
        <v>1287</v>
      </c>
      <c r="BL573" s="146">
        <f t="shared" si="529"/>
        <v>92851840</v>
      </c>
      <c r="BM573" s="147">
        <f t="shared" si="586"/>
        <v>6.284793436859068E-2</v>
      </c>
      <c r="BN573" s="147">
        <f t="shared" si="545"/>
        <v>0.70675453047775949</v>
      </c>
      <c r="BO573" s="146">
        <f t="shared" si="546"/>
        <v>72145.951825951823</v>
      </c>
      <c r="BP573" s="204"/>
    </row>
    <row r="574" spans="2:68" s="82" customFormat="1">
      <c r="B574" s="614"/>
      <c r="C574" s="647"/>
      <c r="D574" s="604"/>
      <c r="E574" s="254" t="s">
        <v>139</v>
      </c>
      <c r="F574" s="137">
        <v>0</v>
      </c>
      <c r="G574" s="146">
        <v>0</v>
      </c>
      <c r="H574" s="146">
        <v>0</v>
      </c>
      <c r="I574" s="147">
        <f t="shared" si="579"/>
        <v>0</v>
      </c>
      <c r="J574" s="147" t="str">
        <f t="shared" si="530"/>
        <v>-</v>
      </c>
      <c r="K574" s="173" t="str">
        <f t="shared" si="531"/>
        <v>-</v>
      </c>
      <c r="L574" s="604"/>
      <c r="M574" s="254" t="s">
        <v>139</v>
      </c>
      <c r="N574" s="137">
        <v>2</v>
      </c>
      <c r="O574" s="146">
        <v>2</v>
      </c>
      <c r="P574" s="146">
        <v>183300</v>
      </c>
      <c r="Q574" s="147">
        <f t="shared" si="580"/>
        <v>8.6956521739130432E-2</v>
      </c>
      <c r="R574" s="147">
        <f t="shared" si="532"/>
        <v>1</v>
      </c>
      <c r="S574" s="141">
        <f t="shared" si="533"/>
        <v>91650</v>
      </c>
      <c r="T574" s="604"/>
      <c r="U574" s="254" t="s">
        <v>139</v>
      </c>
      <c r="V574" s="137">
        <v>375</v>
      </c>
      <c r="W574" s="146">
        <v>236</v>
      </c>
      <c r="X574" s="146">
        <v>16911500</v>
      </c>
      <c r="Y574" s="147">
        <f t="shared" si="581"/>
        <v>3.2000000000000001E-2</v>
      </c>
      <c r="Z574" s="147">
        <f t="shared" si="534"/>
        <v>0.6293333333333333</v>
      </c>
      <c r="AA574" s="146">
        <f t="shared" si="535"/>
        <v>71658.898305084746</v>
      </c>
      <c r="AB574" s="604"/>
      <c r="AC574" s="254" t="s">
        <v>139</v>
      </c>
      <c r="AD574" s="137">
        <v>444</v>
      </c>
      <c r="AE574" s="146">
        <v>282</v>
      </c>
      <c r="AF574" s="146">
        <v>20478040</v>
      </c>
      <c r="AG574" s="147">
        <f t="shared" si="582"/>
        <v>4.5301204819277109E-2</v>
      </c>
      <c r="AH574" s="147">
        <f t="shared" si="536"/>
        <v>0.63513513513513509</v>
      </c>
      <c r="AI574" s="141">
        <f t="shared" si="537"/>
        <v>72617.163120567377</v>
      </c>
      <c r="AJ574" s="604"/>
      <c r="AK574" s="254" t="s">
        <v>139</v>
      </c>
      <c r="AL574" s="137">
        <v>396</v>
      </c>
      <c r="AM574" s="146">
        <v>233</v>
      </c>
      <c r="AN574" s="146">
        <v>19159990</v>
      </c>
      <c r="AO574" s="147">
        <f t="shared" si="583"/>
        <v>5.9545106056733965E-2</v>
      </c>
      <c r="AP574" s="147">
        <f t="shared" si="538"/>
        <v>0.58838383838383834</v>
      </c>
      <c r="AQ574" s="141">
        <f t="shared" si="539"/>
        <v>82231.716738197429</v>
      </c>
      <c r="AR574" s="604"/>
      <c r="AS574" s="254" t="s">
        <v>139</v>
      </c>
      <c r="AT574" s="137">
        <v>251</v>
      </c>
      <c r="AU574" s="146">
        <v>143</v>
      </c>
      <c r="AV574" s="146">
        <v>10681550</v>
      </c>
      <c r="AW574" s="147">
        <f t="shared" si="584"/>
        <v>6.8453805648635707E-2</v>
      </c>
      <c r="AX574" s="147">
        <f t="shared" si="540"/>
        <v>0.56972111553784865</v>
      </c>
      <c r="AY574" s="146">
        <f t="shared" si="541"/>
        <v>74696.153846153844</v>
      </c>
      <c r="AZ574" s="604"/>
      <c r="BA574" s="254" t="s">
        <v>139</v>
      </c>
      <c r="BB574" s="137">
        <v>97</v>
      </c>
      <c r="BC574" s="146">
        <v>44</v>
      </c>
      <c r="BD574" s="146">
        <v>4762460</v>
      </c>
      <c r="BE574" s="147">
        <f t="shared" si="585"/>
        <v>5.2009456264775412E-2</v>
      </c>
      <c r="BF574" s="147">
        <f t="shared" si="542"/>
        <v>0.45360824742268041</v>
      </c>
      <c r="BG574" s="173">
        <f t="shared" si="543"/>
        <v>108237.72727272728</v>
      </c>
      <c r="BH574" s="604"/>
      <c r="BI574" s="254" t="s">
        <v>139</v>
      </c>
      <c r="BJ574" s="137">
        <f t="shared" si="544"/>
        <v>1565</v>
      </c>
      <c r="BK574" s="146">
        <f t="shared" si="528"/>
        <v>940</v>
      </c>
      <c r="BL574" s="146">
        <f t="shared" si="529"/>
        <v>72176840</v>
      </c>
      <c r="BM574" s="147">
        <f t="shared" si="586"/>
        <v>4.5902920207051473E-2</v>
      </c>
      <c r="BN574" s="147">
        <f t="shared" si="545"/>
        <v>0.60063897763578278</v>
      </c>
      <c r="BO574" s="146">
        <f t="shared" si="546"/>
        <v>76783.872340425529</v>
      </c>
      <c r="BP574" s="204"/>
    </row>
    <row r="575" spans="2:68" s="82" customFormat="1">
      <c r="B575" s="614"/>
      <c r="C575" s="647"/>
      <c r="D575" s="604"/>
      <c r="E575" s="254" t="s">
        <v>140</v>
      </c>
      <c r="F575" s="137">
        <v>1</v>
      </c>
      <c r="G575" s="146">
        <v>0</v>
      </c>
      <c r="H575" s="146">
        <v>0</v>
      </c>
      <c r="I575" s="147">
        <f t="shared" si="579"/>
        <v>0</v>
      </c>
      <c r="J575" s="147">
        <f t="shared" si="530"/>
        <v>0</v>
      </c>
      <c r="K575" s="173" t="str">
        <f t="shared" si="531"/>
        <v>-</v>
      </c>
      <c r="L575" s="604"/>
      <c r="M575" s="254" t="s">
        <v>140</v>
      </c>
      <c r="N575" s="137">
        <v>5</v>
      </c>
      <c r="O575" s="146">
        <v>4</v>
      </c>
      <c r="P575" s="146">
        <v>260310</v>
      </c>
      <c r="Q575" s="147">
        <f t="shared" si="580"/>
        <v>0.17391304347826086</v>
      </c>
      <c r="R575" s="147">
        <f t="shared" si="532"/>
        <v>0.8</v>
      </c>
      <c r="S575" s="141">
        <f t="shared" si="533"/>
        <v>65077.5</v>
      </c>
      <c r="T575" s="604"/>
      <c r="U575" s="254" t="s">
        <v>140</v>
      </c>
      <c r="V575" s="137">
        <v>373</v>
      </c>
      <c r="W575" s="146">
        <v>252</v>
      </c>
      <c r="X575" s="146">
        <v>19134410</v>
      </c>
      <c r="Y575" s="147">
        <f t="shared" si="581"/>
        <v>3.4169491525423729E-2</v>
      </c>
      <c r="Z575" s="147">
        <f t="shared" si="534"/>
        <v>0.67560321715817695</v>
      </c>
      <c r="AA575" s="146">
        <f t="shared" si="535"/>
        <v>75930.198412698417</v>
      </c>
      <c r="AB575" s="604"/>
      <c r="AC575" s="254" t="s">
        <v>140</v>
      </c>
      <c r="AD575" s="137">
        <v>431</v>
      </c>
      <c r="AE575" s="146">
        <v>298</v>
      </c>
      <c r="AF575" s="146">
        <v>23930840</v>
      </c>
      <c r="AG575" s="147">
        <f t="shared" si="582"/>
        <v>4.7871485943775098E-2</v>
      </c>
      <c r="AH575" s="147">
        <f t="shared" si="536"/>
        <v>0.691415313225058</v>
      </c>
      <c r="AI575" s="141">
        <f t="shared" si="537"/>
        <v>80304.832214765105</v>
      </c>
      <c r="AJ575" s="604"/>
      <c r="AK575" s="254" t="s">
        <v>140</v>
      </c>
      <c r="AL575" s="137">
        <v>314</v>
      </c>
      <c r="AM575" s="146">
        <v>187</v>
      </c>
      <c r="AN575" s="146">
        <v>15234570</v>
      </c>
      <c r="AO575" s="147">
        <f t="shared" si="583"/>
        <v>4.7789419882443139E-2</v>
      </c>
      <c r="AP575" s="147">
        <f t="shared" si="538"/>
        <v>0.59554140127388533</v>
      </c>
      <c r="AQ575" s="141">
        <f t="shared" si="539"/>
        <v>81468.288770053477</v>
      </c>
      <c r="AR575" s="604"/>
      <c r="AS575" s="254" t="s">
        <v>140</v>
      </c>
      <c r="AT575" s="137">
        <v>197</v>
      </c>
      <c r="AU575" s="146">
        <v>129</v>
      </c>
      <c r="AV575" s="146">
        <v>11736900</v>
      </c>
      <c r="AW575" s="147">
        <f t="shared" si="584"/>
        <v>6.1752034466251798E-2</v>
      </c>
      <c r="AX575" s="147">
        <f t="shared" si="540"/>
        <v>0.65482233502538068</v>
      </c>
      <c r="AY575" s="146">
        <f t="shared" si="541"/>
        <v>90983.720930232565</v>
      </c>
      <c r="AZ575" s="604"/>
      <c r="BA575" s="254" t="s">
        <v>140</v>
      </c>
      <c r="BB575" s="137">
        <v>49</v>
      </c>
      <c r="BC575" s="146">
        <v>30</v>
      </c>
      <c r="BD575" s="146">
        <v>3559480</v>
      </c>
      <c r="BE575" s="147">
        <f t="shared" si="585"/>
        <v>3.5460992907801421E-2</v>
      </c>
      <c r="BF575" s="147">
        <f t="shared" si="542"/>
        <v>0.61224489795918369</v>
      </c>
      <c r="BG575" s="173">
        <f t="shared" si="543"/>
        <v>118649.33333333333</v>
      </c>
      <c r="BH575" s="604"/>
      <c r="BI575" s="254" t="s">
        <v>140</v>
      </c>
      <c r="BJ575" s="137">
        <f t="shared" si="544"/>
        <v>1370</v>
      </c>
      <c r="BK575" s="146">
        <f t="shared" si="528"/>
        <v>900</v>
      </c>
      <c r="BL575" s="146">
        <f t="shared" si="529"/>
        <v>73856510</v>
      </c>
      <c r="BM575" s="147">
        <f t="shared" si="586"/>
        <v>4.3949604453559915E-2</v>
      </c>
      <c r="BN575" s="147">
        <f t="shared" si="545"/>
        <v>0.65693430656934304</v>
      </c>
      <c r="BO575" s="146">
        <f t="shared" si="546"/>
        <v>82062.788888888885</v>
      </c>
      <c r="BP575" s="204"/>
    </row>
    <row r="576" spans="2:68" s="82" customFormat="1">
      <c r="B576" s="614"/>
      <c r="C576" s="647"/>
      <c r="D576" s="604"/>
      <c r="E576" s="254" t="s">
        <v>141</v>
      </c>
      <c r="F576" s="137">
        <v>3</v>
      </c>
      <c r="G576" s="146">
        <v>1</v>
      </c>
      <c r="H576" s="146">
        <v>21340</v>
      </c>
      <c r="I576" s="147">
        <f t="shared" si="579"/>
        <v>0.14285714285714285</v>
      </c>
      <c r="J576" s="147">
        <f t="shared" si="530"/>
        <v>0.33333333333333331</v>
      </c>
      <c r="K576" s="173">
        <f t="shared" si="531"/>
        <v>21340</v>
      </c>
      <c r="L576" s="604"/>
      <c r="M576" s="254" t="s">
        <v>141</v>
      </c>
      <c r="N576" s="137">
        <v>7</v>
      </c>
      <c r="O576" s="146">
        <v>6</v>
      </c>
      <c r="P576" s="146">
        <v>171680</v>
      </c>
      <c r="Q576" s="147">
        <f t="shared" si="580"/>
        <v>0.2608695652173913</v>
      </c>
      <c r="R576" s="147">
        <f t="shared" si="532"/>
        <v>0.8571428571428571</v>
      </c>
      <c r="S576" s="141">
        <f t="shared" si="533"/>
        <v>28613.333333333332</v>
      </c>
      <c r="T576" s="604"/>
      <c r="U576" s="254" t="s">
        <v>141</v>
      </c>
      <c r="V576" s="137">
        <v>2642</v>
      </c>
      <c r="W576" s="146">
        <v>1898</v>
      </c>
      <c r="X576" s="146">
        <v>130640940</v>
      </c>
      <c r="Y576" s="147">
        <f t="shared" si="581"/>
        <v>0.25735593220338981</v>
      </c>
      <c r="Z576" s="147">
        <f t="shared" si="534"/>
        <v>0.71839515518546559</v>
      </c>
      <c r="AA576" s="146">
        <f t="shared" si="535"/>
        <v>68830.842992623817</v>
      </c>
      <c r="AB576" s="604"/>
      <c r="AC576" s="254" t="s">
        <v>141</v>
      </c>
      <c r="AD576" s="137">
        <v>2356</v>
      </c>
      <c r="AE576" s="146">
        <v>1691</v>
      </c>
      <c r="AF576" s="146">
        <v>126463320</v>
      </c>
      <c r="AG576" s="147">
        <f t="shared" si="582"/>
        <v>0.27164658634538152</v>
      </c>
      <c r="AH576" s="147">
        <f t="shared" si="536"/>
        <v>0.717741935483871</v>
      </c>
      <c r="AI576" s="141">
        <f t="shared" si="537"/>
        <v>74786.114725014777</v>
      </c>
      <c r="AJ576" s="604"/>
      <c r="AK576" s="254" t="s">
        <v>141</v>
      </c>
      <c r="AL576" s="137">
        <v>1342</v>
      </c>
      <c r="AM576" s="146">
        <v>887</v>
      </c>
      <c r="AN576" s="146">
        <v>75243120</v>
      </c>
      <c r="AO576" s="147">
        <f t="shared" si="583"/>
        <v>0.22668029644773832</v>
      </c>
      <c r="AP576" s="147">
        <f t="shared" si="538"/>
        <v>0.66095380029806261</v>
      </c>
      <c r="AQ576" s="141">
        <f t="shared" si="539"/>
        <v>84828.771138669676</v>
      </c>
      <c r="AR576" s="604"/>
      <c r="AS576" s="254" t="s">
        <v>141</v>
      </c>
      <c r="AT576" s="137">
        <v>586</v>
      </c>
      <c r="AU576" s="146">
        <v>353</v>
      </c>
      <c r="AV576" s="146">
        <v>33416470</v>
      </c>
      <c r="AW576" s="147">
        <f t="shared" si="584"/>
        <v>0.16898037338439445</v>
      </c>
      <c r="AX576" s="147">
        <f t="shared" si="540"/>
        <v>0.60238907849829348</v>
      </c>
      <c r="AY576" s="146">
        <f t="shared" si="541"/>
        <v>94664.220963172804</v>
      </c>
      <c r="AZ576" s="604"/>
      <c r="BA576" s="254" t="s">
        <v>141</v>
      </c>
      <c r="BB576" s="137">
        <v>167</v>
      </c>
      <c r="BC576" s="146">
        <v>87</v>
      </c>
      <c r="BD576" s="146">
        <v>7892950</v>
      </c>
      <c r="BE576" s="147">
        <f t="shared" si="585"/>
        <v>0.10283687943262411</v>
      </c>
      <c r="BF576" s="147">
        <f t="shared" si="542"/>
        <v>0.52095808383233533</v>
      </c>
      <c r="BG576" s="173">
        <f t="shared" si="543"/>
        <v>90723.563218390802</v>
      </c>
      <c r="BH576" s="604"/>
      <c r="BI576" s="254" t="s">
        <v>141</v>
      </c>
      <c r="BJ576" s="137">
        <f t="shared" si="544"/>
        <v>7103</v>
      </c>
      <c r="BK576" s="146">
        <f t="shared" si="528"/>
        <v>4923</v>
      </c>
      <c r="BL576" s="146">
        <f t="shared" si="529"/>
        <v>373849820</v>
      </c>
      <c r="BM576" s="147">
        <f t="shared" si="586"/>
        <v>0.24040433636097275</v>
      </c>
      <c r="BN576" s="147">
        <f t="shared" si="545"/>
        <v>0.69308742784738842</v>
      </c>
      <c r="BO576" s="146">
        <f t="shared" si="546"/>
        <v>75939.43124111314</v>
      </c>
      <c r="BP576" s="204"/>
    </row>
    <row r="577" spans="2:68" s="82" customFormat="1">
      <c r="B577" s="614"/>
      <c r="C577" s="647"/>
      <c r="D577" s="604"/>
      <c r="E577" s="254" t="s">
        <v>142</v>
      </c>
      <c r="F577" s="137">
        <v>0</v>
      </c>
      <c r="G577" s="146">
        <v>0</v>
      </c>
      <c r="H577" s="146">
        <v>0</v>
      </c>
      <c r="I577" s="147">
        <f t="shared" si="579"/>
        <v>0</v>
      </c>
      <c r="J577" s="147" t="str">
        <f t="shared" si="530"/>
        <v>-</v>
      </c>
      <c r="K577" s="173" t="str">
        <f t="shared" si="531"/>
        <v>-</v>
      </c>
      <c r="L577" s="604"/>
      <c r="M577" s="254" t="s">
        <v>142</v>
      </c>
      <c r="N577" s="137">
        <v>3</v>
      </c>
      <c r="O577" s="146">
        <v>3</v>
      </c>
      <c r="P577" s="146">
        <v>275850</v>
      </c>
      <c r="Q577" s="147">
        <f t="shared" si="580"/>
        <v>0.13043478260869565</v>
      </c>
      <c r="R577" s="147">
        <f t="shared" si="532"/>
        <v>1</v>
      </c>
      <c r="S577" s="141">
        <f t="shared" si="533"/>
        <v>91950</v>
      </c>
      <c r="T577" s="604"/>
      <c r="U577" s="254" t="s">
        <v>142</v>
      </c>
      <c r="V577" s="137">
        <v>352</v>
      </c>
      <c r="W577" s="146">
        <v>240</v>
      </c>
      <c r="X577" s="146">
        <v>16641980</v>
      </c>
      <c r="Y577" s="147">
        <f t="shared" si="581"/>
        <v>3.2542372881355933E-2</v>
      </c>
      <c r="Z577" s="147">
        <f t="shared" si="534"/>
        <v>0.68181818181818177</v>
      </c>
      <c r="AA577" s="146">
        <f t="shared" si="535"/>
        <v>69341.583333333328</v>
      </c>
      <c r="AB577" s="604"/>
      <c r="AC577" s="254" t="s">
        <v>142</v>
      </c>
      <c r="AD577" s="137">
        <v>477</v>
      </c>
      <c r="AE577" s="146">
        <v>323</v>
      </c>
      <c r="AF577" s="146">
        <v>26227300</v>
      </c>
      <c r="AG577" s="147">
        <f t="shared" si="582"/>
        <v>5.1887550200803212E-2</v>
      </c>
      <c r="AH577" s="147">
        <f t="shared" si="536"/>
        <v>0.67714884696016775</v>
      </c>
      <c r="AI577" s="141">
        <f t="shared" si="537"/>
        <v>81199.071207430345</v>
      </c>
      <c r="AJ577" s="604"/>
      <c r="AK577" s="254" t="s">
        <v>142</v>
      </c>
      <c r="AL577" s="137">
        <v>398</v>
      </c>
      <c r="AM577" s="146">
        <v>238</v>
      </c>
      <c r="AN577" s="146">
        <v>25432650</v>
      </c>
      <c r="AO577" s="147">
        <f t="shared" si="583"/>
        <v>6.0822898032200361E-2</v>
      </c>
      <c r="AP577" s="147">
        <f t="shared" si="538"/>
        <v>0.59798994974874375</v>
      </c>
      <c r="AQ577" s="141">
        <f t="shared" si="539"/>
        <v>106859.87394957984</v>
      </c>
      <c r="AR577" s="604"/>
      <c r="AS577" s="254" t="s">
        <v>142</v>
      </c>
      <c r="AT577" s="137">
        <v>249</v>
      </c>
      <c r="AU577" s="146">
        <v>136</v>
      </c>
      <c r="AV577" s="146">
        <v>11671740</v>
      </c>
      <c r="AW577" s="147">
        <f t="shared" si="584"/>
        <v>6.5102920057443753E-2</v>
      </c>
      <c r="AX577" s="147">
        <f t="shared" si="540"/>
        <v>0.54618473895582331</v>
      </c>
      <c r="AY577" s="146">
        <f t="shared" si="541"/>
        <v>85821.617647058825</v>
      </c>
      <c r="AZ577" s="604"/>
      <c r="BA577" s="254" t="s">
        <v>142</v>
      </c>
      <c r="BB577" s="137">
        <v>114</v>
      </c>
      <c r="BC577" s="146">
        <v>54</v>
      </c>
      <c r="BD577" s="146">
        <v>5125390</v>
      </c>
      <c r="BE577" s="147">
        <f t="shared" si="585"/>
        <v>6.3829787234042548E-2</v>
      </c>
      <c r="BF577" s="147">
        <f t="shared" si="542"/>
        <v>0.47368421052631576</v>
      </c>
      <c r="BG577" s="173">
        <f t="shared" si="543"/>
        <v>94914.629629629635</v>
      </c>
      <c r="BH577" s="604"/>
      <c r="BI577" s="254" t="s">
        <v>142</v>
      </c>
      <c r="BJ577" s="137">
        <f t="shared" si="544"/>
        <v>1593</v>
      </c>
      <c r="BK577" s="146">
        <f t="shared" si="528"/>
        <v>994</v>
      </c>
      <c r="BL577" s="146">
        <f t="shared" si="529"/>
        <v>85374910</v>
      </c>
      <c r="BM577" s="147">
        <f t="shared" si="586"/>
        <v>4.8539896474265064E-2</v>
      </c>
      <c r="BN577" s="147">
        <f t="shared" si="545"/>
        <v>0.6239799121155053</v>
      </c>
      <c r="BO577" s="146">
        <f t="shared" si="546"/>
        <v>85890.251509054331</v>
      </c>
      <c r="BP577" s="204"/>
    </row>
    <row r="578" spans="2:68" s="82" customFormat="1">
      <c r="B578" s="614"/>
      <c r="C578" s="647"/>
      <c r="D578" s="604"/>
      <c r="E578" s="251" t="s">
        <v>135</v>
      </c>
      <c r="F578" s="137">
        <v>0</v>
      </c>
      <c r="G578" s="146">
        <v>0</v>
      </c>
      <c r="H578" s="146">
        <v>0</v>
      </c>
      <c r="I578" s="147">
        <f t="shared" si="579"/>
        <v>0</v>
      </c>
      <c r="J578" s="147" t="str">
        <f t="shared" si="530"/>
        <v>-</v>
      </c>
      <c r="K578" s="173" t="str">
        <f t="shared" si="531"/>
        <v>-</v>
      </c>
      <c r="L578" s="604"/>
      <c r="M578" s="255" t="s">
        <v>135</v>
      </c>
      <c r="N578" s="137">
        <v>1</v>
      </c>
      <c r="O578" s="146">
        <v>0</v>
      </c>
      <c r="P578" s="146">
        <v>0</v>
      </c>
      <c r="Q578" s="147">
        <f t="shared" si="580"/>
        <v>0</v>
      </c>
      <c r="R578" s="147">
        <f t="shared" si="532"/>
        <v>0</v>
      </c>
      <c r="S578" s="141" t="str">
        <f t="shared" si="533"/>
        <v>-</v>
      </c>
      <c r="T578" s="604"/>
      <c r="U578" s="255" t="s">
        <v>135</v>
      </c>
      <c r="V578" s="137">
        <v>726</v>
      </c>
      <c r="W578" s="146">
        <v>471</v>
      </c>
      <c r="X578" s="146">
        <v>28540900</v>
      </c>
      <c r="Y578" s="147">
        <f t="shared" si="581"/>
        <v>6.3864406779661015E-2</v>
      </c>
      <c r="Z578" s="147">
        <f t="shared" si="534"/>
        <v>0.64876033057851235</v>
      </c>
      <c r="AA578" s="146">
        <f t="shared" si="535"/>
        <v>60596.390658174096</v>
      </c>
      <c r="AB578" s="604"/>
      <c r="AC578" s="255" t="s">
        <v>135</v>
      </c>
      <c r="AD578" s="137">
        <v>434</v>
      </c>
      <c r="AE578" s="146">
        <v>284</v>
      </c>
      <c r="AF578" s="146">
        <v>21355150</v>
      </c>
      <c r="AG578" s="147">
        <f t="shared" si="582"/>
        <v>4.5622489959839356E-2</v>
      </c>
      <c r="AH578" s="147">
        <f t="shared" si="536"/>
        <v>0.65437788018433185</v>
      </c>
      <c r="AI578" s="141">
        <f t="shared" si="537"/>
        <v>75194.190140845065</v>
      </c>
      <c r="AJ578" s="604"/>
      <c r="AK578" s="255" t="s">
        <v>135</v>
      </c>
      <c r="AL578" s="137">
        <v>232</v>
      </c>
      <c r="AM578" s="146">
        <v>131</v>
      </c>
      <c r="AN578" s="146">
        <v>13080370</v>
      </c>
      <c r="AO578" s="147">
        <f t="shared" si="583"/>
        <v>3.3478149757219522E-2</v>
      </c>
      <c r="AP578" s="147">
        <f t="shared" si="538"/>
        <v>0.56465517241379315</v>
      </c>
      <c r="AQ578" s="141">
        <f t="shared" si="539"/>
        <v>99850.152671755728</v>
      </c>
      <c r="AR578" s="604"/>
      <c r="AS578" s="255" t="s">
        <v>135</v>
      </c>
      <c r="AT578" s="137">
        <v>128</v>
      </c>
      <c r="AU578" s="146">
        <v>51</v>
      </c>
      <c r="AV578" s="146">
        <v>5936160</v>
      </c>
      <c r="AW578" s="147">
        <f t="shared" si="584"/>
        <v>2.4413595021541407E-2</v>
      </c>
      <c r="AX578" s="147">
        <f t="shared" si="540"/>
        <v>0.3984375</v>
      </c>
      <c r="AY578" s="146">
        <f t="shared" si="541"/>
        <v>116395.29411764706</v>
      </c>
      <c r="AZ578" s="604"/>
      <c r="BA578" s="255" t="s">
        <v>135</v>
      </c>
      <c r="BB578" s="137">
        <v>69</v>
      </c>
      <c r="BC578" s="146">
        <v>31</v>
      </c>
      <c r="BD578" s="146">
        <v>3719470</v>
      </c>
      <c r="BE578" s="147">
        <f t="shared" si="585"/>
        <v>3.664302600472813E-2</v>
      </c>
      <c r="BF578" s="147">
        <f t="shared" si="542"/>
        <v>0.44927536231884058</v>
      </c>
      <c r="BG578" s="173">
        <f t="shared" si="543"/>
        <v>119982.90322580645</v>
      </c>
      <c r="BH578" s="604"/>
      <c r="BI578" s="255" t="s">
        <v>135</v>
      </c>
      <c r="BJ578" s="137">
        <f t="shared" si="544"/>
        <v>1590</v>
      </c>
      <c r="BK578" s="146">
        <f t="shared" si="528"/>
        <v>968</v>
      </c>
      <c r="BL578" s="146">
        <f t="shared" si="529"/>
        <v>72632050</v>
      </c>
      <c r="BM578" s="147">
        <f t="shared" si="586"/>
        <v>4.7270241234495559E-2</v>
      </c>
      <c r="BN578" s="147">
        <f t="shared" si="545"/>
        <v>0.60880503144654086</v>
      </c>
      <c r="BO578" s="146">
        <f t="shared" si="546"/>
        <v>75033.109504132226</v>
      </c>
      <c r="BP578" s="204"/>
    </row>
    <row r="579" spans="2:68" s="82" customFormat="1">
      <c r="B579" s="614">
        <v>53</v>
      </c>
      <c r="C579" s="646" t="s">
        <v>23</v>
      </c>
      <c r="D579" s="612">
        <f>BS60</f>
        <v>34</v>
      </c>
      <c r="E579" s="252" t="s">
        <v>115</v>
      </c>
      <c r="F579" s="136">
        <v>17</v>
      </c>
      <c r="G579" s="144">
        <v>10</v>
      </c>
      <c r="H579" s="144">
        <v>1120040</v>
      </c>
      <c r="I579" s="145">
        <f>IFERROR(G579/$D$579,"-")</f>
        <v>0.29411764705882354</v>
      </c>
      <c r="J579" s="145">
        <f t="shared" si="530"/>
        <v>0.58823529411764708</v>
      </c>
      <c r="K579" s="172">
        <f t="shared" si="531"/>
        <v>112004</v>
      </c>
      <c r="L579" s="612">
        <f>BT60</f>
        <v>76</v>
      </c>
      <c r="M579" s="252" t="s">
        <v>115</v>
      </c>
      <c r="N579" s="136">
        <v>38</v>
      </c>
      <c r="O579" s="144">
        <v>19</v>
      </c>
      <c r="P579" s="144">
        <v>2975140</v>
      </c>
      <c r="Q579" s="145">
        <f>IFERROR(O579/$L$579,"-")</f>
        <v>0.25</v>
      </c>
      <c r="R579" s="145">
        <f t="shared" si="532"/>
        <v>0.5</v>
      </c>
      <c r="S579" s="140">
        <f t="shared" si="533"/>
        <v>156586.31578947368</v>
      </c>
      <c r="T579" s="612">
        <f>BU60</f>
        <v>4078</v>
      </c>
      <c r="U579" s="252" t="s">
        <v>115</v>
      </c>
      <c r="V579" s="136">
        <v>2036</v>
      </c>
      <c r="W579" s="144">
        <v>1108</v>
      </c>
      <c r="X579" s="144">
        <v>76291510</v>
      </c>
      <c r="Y579" s="145">
        <f>IFERROR(W579/$T$579,"-")</f>
        <v>0.27170181461500736</v>
      </c>
      <c r="Z579" s="145">
        <f t="shared" si="534"/>
        <v>0.54420432220039294</v>
      </c>
      <c r="AA579" s="144">
        <f t="shared" si="535"/>
        <v>68855.153429602884</v>
      </c>
      <c r="AB579" s="612">
        <f>BV60</f>
        <v>3611</v>
      </c>
      <c r="AC579" s="252" t="s">
        <v>115</v>
      </c>
      <c r="AD579" s="136">
        <v>2016</v>
      </c>
      <c r="AE579" s="144">
        <v>1121</v>
      </c>
      <c r="AF579" s="144">
        <v>85997860</v>
      </c>
      <c r="AG579" s="145">
        <f>IFERROR(AE579/$AB$579,"-")</f>
        <v>0.31044032124065357</v>
      </c>
      <c r="AH579" s="145">
        <f t="shared" si="536"/>
        <v>0.55605158730158732</v>
      </c>
      <c r="AI579" s="140">
        <f t="shared" si="537"/>
        <v>76715.307760927739</v>
      </c>
      <c r="AJ579" s="612">
        <f>BW60</f>
        <v>2217</v>
      </c>
      <c r="AK579" s="252" t="s">
        <v>115</v>
      </c>
      <c r="AL579" s="136">
        <v>1192</v>
      </c>
      <c r="AM579" s="144">
        <v>599</v>
      </c>
      <c r="AN579" s="144">
        <v>46535050</v>
      </c>
      <c r="AO579" s="145">
        <f>IFERROR(AM579/$AJ$579,"-")</f>
        <v>0.27018493459630133</v>
      </c>
      <c r="AP579" s="145">
        <f t="shared" si="538"/>
        <v>0.50251677852348997</v>
      </c>
      <c r="AQ579" s="140">
        <f t="shared" si="539"/>
        <v>77687.896494156928</v>
      </c>
      <c r="AR579" s="612">
        <f>BX60</f>
        <v>992</v>
      </c>
      <c r="AS579" s="252" t="s">
        <v>115</v>
      </c>
      <c r="AT579" s="136">
        <v>433</v>
      </c>
      <c r="AU579" s="144">
        <v>200</v>
      </c>
      <c r="AV579" s="144">
        <v>15042960</v>
      </c>
      <c r="AW579" s="145">
        <f>IFERROR(AU579/$AR$579,"-")</f>
        <v>0.20161290322580644</v>
      </c>
      <c r="AX579" s="145">
        <f t="shared" si="540"/>
        <v>0.46189376443418012</v>
      </c>
      <c r="AY579" s="144">
        <f t="shared" si="541"/>
        <v>75214.8</v>
      </c>
      <c r="AZ579" s="612">
        <f>BY60</f>
        <v>395</v>
      </c>
      <c r="BA579" s="252" t="s">
        <v>115</v>
      </c>
      <c r="BB579" s="136">
        <v>139</v>
      </c>
      <c r="BC579" s="144">
        <v>62</v>
      </c>
      <c r="BD579" s="144">
        <v>5252180</v>
      </c>
      <c r="BE579" s="145">
        <f>IFERROR(BC579/$AZ$579,"-")</f>
        <v>0.1569620253164557</v>
      </c>
      <c r="BF579" s="145">
        <f t="shared" si="542"/>
        <v>0.4460431654676259</v>
      </c>
      <c r="BG579" s="172">
        <f t="shared" si="543"/>
        <v>84712.580645161288</v>
      </c>
      <c r="BH579" s="612">
        <f>BZ60</f>
        <v>11403</v>
      </c>
      <c r="BI579" s="252" t="s">
        <v>115</v>
      </c>
      <c r="BJ579" s="136">
        <f t="shared" si="544"/>
        <v>5871</v>
      </c>
      <c r="BK579" s="144">
        <f t="shared" si="528"/>
        <v>3119</v>
      </c>
      <c r="BL579" s="144">
        <f t="shared" si="529"/>
        <v>233214740</v>
      </c>
      <c r="BM579" s="145">
        <f>IFERROR(BK579/$BH$579,"-")</f>
        <v>0.27352451109357184</v>
      </c>
      <c r="BN579" s="145">
        <f t="shared" si="545"/>
        <v>0.53125532277295184</v>
      </c>
      <c r="BO579" s="144">
        <f t="shared" si="546"/>
        <v>74772.279576787434</v>
      </c>
      <c r="BP579" s="204"/>
    </row>
    <row r="580" spans="2:68" s="82" customFormat="1">
      <c r="B580" s="614"/>
      <c r="C580" s="647"/>
      <c r="D580" s="604"/>
      <c r="E580" s="253" t="s">
        <v>154</v>
      </c>
      <c r="F580" s="137">
        <v>12</v>
      </c>
      <c r="G580" s="146">
        <v>6</v>
      </c>
      <c r="H580" s="146">
        <v>761790</v>
      </c>
      <c r="I580" s="147">
        <f t="shared" ref="I580:I589" si="587">IFERROR(G580/$D$579,"-")</f>
        <v>0.17647058823529413</v>
      </c>
      <c r="J580" s="147">
        <f t="shared" si="530"/>
        <v>0.5</v>
      </c>
      <c r="K580" s="173">
        <f t="shared" si="531"/>
        <v>126965</v>
      </c>
      <c r="L580" s="604"/>
      <c r="M580" s="253" t="s">
        <v>154</v>
      </c>
      <c r="N580" s="137">
        <v>33</v>
      </c>
      <c r="O580" s="146">
        <v>13</v>
      </c>
      <c r="P580" s="146">
        <v>1576340</v>
      </c>
      <c r="Q580" s="147">
        <f t="shared" ref="Q580:Q589" si="588">IFERROR(O580/$L$579,"-")</f>
        <v>0.17105263157894737</v>
      </c>
      <c r="R580" s="147">
        <f t="shared" si="532"/>
        <v>0.39393939393939392</v>
      </c>
      <c r="S580" s="141">
        <f t="shared" si="533"/>
        <v>121256.92307692308</v>
      </c>
      <c r="T580" s="604"/>
      <c r="U580" s="253" t="s">
        <v>154</v>
      </c>
      <c r="V580" s="137">
        <v>1837</v>
      </c>
      <c r="W580" s="146">
        <v>998</v>
      </c>
      <c r="X580" s="146">
        <v>66594210</v>
      </c>
      <c r="Y580" s="147">
        <f t="shared" ref="Y580:Y589" si="589">IFERROR(W580/$T$579,"-")</f>
        <v>0.24472780774889652</v>
      </c>
      <c r="Z580" s="147">
        <f t="shared" si="534"/>
        <v>0.54327708219923787</v>
      </c>
      <c r="AA580" s="146">
        <f t="shared" si="535"/>
        <v>66727.66533066133</v>
      </c>
      <c r="AB580" s="604"/>
      <c r="AC580" s="253" t="s">
        <v>154</v>
      </c>
      <c r="AD580" s="137">
        <v>1636</v>
      </c>
      <c r="AE580" s="146">
        <v>939</v>
      </c>
      <c r="AF580" s="146">
        <v>72129590</v>
      </c>
      <c r="AG580" s="147">
        <f t="shared" ref="AG580:AG589" si="590">IFERROR(AE580/$AB$579,"-")</f>
        <v>0.26003877042370532</v>
      </c>
      <c r="AH580" s="147">
        <f t="shared" si="536"/>
        <v>0.57396088019559899</v>
      </c>
      <c r="AI580" s="141">
        <f t="shared" si="537"/>
        <v>76815.324813631523</v>
      </c>
      <c r="AJ580" s="604"/>
      <c r="AK580" s="253" t="s">
        <v>154</v>
      </c>
      <c r="AL580" s="137">
        <v>902</v>
      </c>
      <c r="AM580" s="146">
        <v>431</v>
      </c>
      <c r="AN580" s="146">
        <v>30145670</v>
      </c>
      <c r="AO580" s="147">
        <f t="shared" ref="AO580:AO589" si="591">IFERROR(AM580/$AJ$579,"-")</f>
        <v>0.19440685611186287</v>
      </c>
      <c r="AP580" s="147">
        <f t="shared" si="538"/>
        <v>0.47782705099778272</v>
      </c>
      <c r="AQ580" s="141">
        <f t="shared" si="539"/>
        <v>69943.549883990723</v>
      </c>
      <c r="AR580" s="604"/>
      <c r="AS580" s="253" t="s">
        <v>154</v>
      </c>
      <c r="AT580" s="137">
        <v>324</v>
      </c>
      <c r="AU580" s="146">
        <v>148</v>
      </c>
      <c r="AV580" s="146">
        <v>10160560</v>
      </c>
      <c r="AW580" s="147">
        <f t="shared" ref="AW580:AW589" si="592">IFERROR(AU580/$AR$579,"-")</f>
        <v>0.14919354838709678</v>
      </c>
      <c r="AX580" s="147">
        <f t="shared" si="540"/>
        <v>0.4567901234567901</v>
      </c>
      <c r="AY580" s="146">
        <f t="shared" si="541"/>
        <v>68652.432432432426</v>
      </c>
      <c r="AZ580" s="604"/>
      <c r="BA580" s="253" t="s">
        <v>154</v>
      </c>
      <c r="BB580" s="137">
        <v>78</v>
      </c>
      <c r="BC580" s="146">
        <v>28</v>
      </c>
      <c r="BD580" s="146">
        <v>1923120</v>
      </c>
      <c r="BE580" s="147">
        <f t="shared" ref="BE580:BE589" si="593">IFERROR(BC580/$AZ$579,"-")</f>
        <v>7.0886075949367092E-2</v>
      </c>
      <c r="BF580" s="147">
        <f t="shared" si="542"/>
        <v>0.35897435897435898</v>
      </c>
      <c r="BG580" s="173">
        <f t="shared" si="543"/>
        <v>68682.857142857145</v>
      </c>
      <c r="BH580" s="604"/>
      <c r="BI580" s="253" t="s">
        <v>154</v>
      </c>
      <c r="BJ580" s="137">
        <f t="shared" si="544"/>
        <v>4822</v>
      </c>
      <c r="BK580" s="146">
        <f t="shared" si="528"/>
        <v>2563</v>
      </c>
      <c r="BL580" s="146">
        <f t="shared" si="529"/>
        <v>183291280</v>
      </c>
      <c r="BM580" s="147">
        <f t="shared" ref="BM580:BM589" si="594">IFERROR(BK580/$BH$579,"-")</f>
        <v>0.22476541261071648</v>
      </c>
      <c r="BN580" s="147">
        <f t="shared" si="545"/>
        <v>0.53152218996267109</v>
      </c>
      <c r="BO580" s="146">
        <f t="shared" si="546"/>
        <v>71514.350370659376</v>
      </c>
      <c r="BP580" s="204"/>
    </row>
    <row r="581" spans="2:68" s="82" customFormat="1">
      <c r="B581" s="614"/>
      <c r="C581" s="647"/>
      <c r="D581" s="604"/>
      <c r="E581" s="254" t="s">
        <v>114</v>
      </c>
      <c r="F581" s="137">
        <v>22</v>
      </c>
      <c r="G581" s="146">
        <v>11</v>
      </c>
      <c r="H581" s="146">
        <v>1008540</v>
      </c>
      <c r="I581" s="147">
        <f t="shared" si="587"/>
        <v>0.3235294117647059</v>
      </c>
      <c r="J581" s="147">
        <f t="shared" si="530"/>
        <v>0.5</v>
      </c>
      <c r="K581" s="173">
        <f t="shared" si="531"/>
        <v>91685.454545454544</v>
      </c>
      <c r="L581" s="604"/>
      <c r="M581" s="254" t="s">
        <v>114</v>
      </c>
      <c r="N581" s="137">
        <v>43</v>
      </c>
      <c r="O581" s="146">
        <v>19</v>
      </c>
      <c r="P581" s="146">
        <v>2857080</v>
      </c>
      <c r="Q581" s="147">
        <f t="shared" si="588"/>
        <v>0.25</v>
      </c>
      <c r="R581" s="147">
        <f t="shared" si="532"/>
        <v>0.44186046511627908</v>
      </c>
      <c r="S581" s="141">
        <f t="shared" si="533"/>
        <v>150372.63157894736</v>
      </c>
      <c r="T581" s="604"/>
      <c r="U581" s="254" t="s">
        <v>114</v>
      </c>
      <c r="V581" s="137">
        <v>2551</v>
      </c>
      <c r="W581" s="146">
        <v>1346</v>
      </c>
      <c r="X581" s="146">
        <v>91327200</v>
      </c>
      <c r="Y581" s="147">
        <f t="shared" si="589"/>
        <v>0.33006375674350169</v>
      </c>
      <c r="Z581" s="147">
        <f t="shared" si="534"/>
        <v>0.52763622108976871</v>
      </c>
      <c r="AA581" s="146">
        <f t="shared" si="535"/>
        <v>67850.817236255578</v>
      </c>
      <c r="AB581" s="604"/>
      <c r="AC581" s="254" t="s">
        <v>114</v>
      </c>
      <c r="AD581" s="137">
        <v>2519</v>
      </c>
      <c r="AE581" s="146">
        <v>1393</v>
      </c>
      <c r="AF581" s="146">
        <v>106545740</v>
      </c>
      <c r="AG581" s="147">
        <f t="shared" si="590"/>
        <v>0.38576571586818054</v>
      </c>
      <c r="AH581" s="147">
        <f t="shared" si="536"/>
        <v>0.5529972211194919</v>
      </c>
      <c r="AI581" s="141">
        <f t="shared" si="537"/>
        <v>76486.532663316582</v>
      </c>
      <c r="AJ581" s="604"/>
      <c r="AK581" s="254" t="s">
        <v>114</v>
      </c>
      <c r="AL581" s="137">
        <v>1581</v>
      </c>
      <c r="AM581" s="146">
        <v>756</v>
      </c>
      <c r="AN581" s="146">
        <v>58020750</v>
      </c>
      <c r="AO581" s="147">
        <f t="shared" si="591"/>
        <v>0.34100135317997293</v>
      </c>
      <c r="AP581" s="147">
        <f t="shared" si="538"/>
        <v>0.4781783681214421</v>
      </c>
      <c r="AQ581" s="141">
        <f t="shared" si="539"/>
        <v>76747.023809523816</v>
      </c>
      <c r="AR581" s="604"/>
      <c r="AS581" s="254" t="s">
        <v>114</v>
      </c>
      <c r="AT581" s="137">
        <v>658</v>
      </c>
      <c r="AU581" s="146">
        <v>311</v>
      </c>
      <c r="AV581" s="146">
        <v>25419240</v>
      </c>
      <c r="AW581" s="147">
        <f t="shared" si="592"/>
        <v>0.31350806451612906</v>
      </c>
      <c r="AX581" s="147">
        <f t="shared" si="540"/>
        <v>0.47264437689969607</v>
      </c>
      <c r="AY581" s="146">
        <f t="shared" si="541"/>
        <v>81733.890675241157</v>
      </c>
      <c r="AZ581" s="604"/>
      <c r="BA581" s="254" t="s">
        <v>114</v>
      </c>
      <c r="BB581" s="137">
        <v>228</v>
      </c>
      <c r="BC581" s="146">
        <v>107</v>
      </c>
      <c r="BD581" s="146">
        <v>10010210</v>
      </c>
      <c r="BE581" s="147">
        <f t="shared" si="593"/>
        <v>0.27088607594936709</v>
      </c>
      <c r="BF581" s="147">
        <f t="shared" si="542"/>
        <v>0.4692982456140351</v>
      </c>
      <c r="BG581" s="173">
        <f t="shared" si="543"/>
        <v>93553.364485981307</v>
      </c>
      <c r="BH581" s="604"/>
      <c r="BI581" s="254" t="s">
        <v>114</v>
      </c>
      <c r="BJ581" s="137">
        <f t="shared" si="544"/>
        <v>7602</v>
      </c>
      <c r="BK581" s="146">
        <f t="shared" si="528"/>
        <v>3943</v>
      </c>
      <c r="BL581" s="146">
        <f t="shared" si="529"/>
        <v>295188760</v>
      </c>
      <c r="BM581" s="147">
        <f t="shared" si="594"/>
        <v>0.34578619661492588</v>
      </c>
      <c r="BN581" s="147">
        <f t="shared" si="545"/>
        <v>0.51867929492238884</v>
      </c>
      <c r="BO581" s="146">
        <f t="shared" si="546"/>
        <v>74864.002028912</v>
      </c>
      <c r="BP581" s="204"/>
    </row>
    <row r="582" spans="2:68" s="82" customFormat="1">
      <c r="B582" s="614"/>
      <c r="C582" s="647"/>
      <c r="D582" s="604"/>
      <c r="E582" s="254" t="s">
        <v>123</v>
      </c>
      <c r="F582" s="137">
        <v>8</v>
      </c>
      <c r="G582" s="146">
        <v>4</v>
      </c>
      <c r="H582" s="146">
        <v>384230</v>
      </c>
      <c r="I582" s="147">
        <f t="shared" si="587"/>
        <v>0.11764705882352941</v>
      </c>
      <c r="J582" s="147">
        <f t="shared" si="530"/>
        <v>0.5</v>
      </c>
      <c r="K582" s="173">
        <f t="shared" si="531"/>
        <v>96057.5</v>
      </c>
      <c r="L582" s="604"/>
      <c r="M582" s="254" t="s">
        <v>123</v>
      </c>
      <c r="N582" s="137">
        <v>22</v>
      </c>
      <c r="O582" s="146">
        <v>8</v>
      </c>
      <c r="P582" s="146">
        <v>1158640</v>
      </c>
      <c r="Q582" s="147">
        <f t="shared" si="588"/>
        <v>0.10526315789473684</v>
      </c>
      <c r="R582" s="147">
        <f t="shared" si="532"/>
        <v>0.36363636363636365</v>
      </c>
      <c r="S582" s="141">
        <f t="shared" si="533"/>
        <v>144830</v>
      </c>
      <c r="T582" s="604"/>
      <c r="U582" s="254" t="s">
        <v>123</v>
      </c>
      <c r="V582" s="137">
        <v>804</v>
      </c>
      <c r="W582" s="146">
        <v>430</v>
      </c>
      <c r="X582" s="146">
        <v>30485860</v>
      </c>
      <c r="Y582" s="147">
        <f t="shared" si="589"/>
        <v>0.10544384502206965</v>
      </c>
      <c r="Z582" s="147">
        <f t="shared" si="534"/>
        <v>0.53482587064676612</v>
      </c>
      <c r="AA582" s="146">
        <f t="shared" si="535"/>
        <v>70897.348837209298</v>
      </c>
      <c r="AB582" s="604"/>
      <c r="AC582" s="254" t="s">
        <v>123</v>
      </c>
      <c r="AD582" s="137">
        <v>877</v>
      </c>
      <c r="AE582" s="146">
        <v>471</v>
      </c>
      <c r="AF582" s="146">
        <v>37740220</v>
      </c>
      <c r="AG582" s="147">
        <f t="shared" si="590"/>
        <v>0.13043478260869565</v>
      </c>
      <c r="AH582" s="147">
        <f t="shared" si="536"/>
        <v>0.53705815279361457</v>
      </c>
      <c r="AI582" s="141">
        <f t="shared" si="537"/>
        <v>80127.855626326971</v>
      </c>
      <c r="AJ582" s="604"/>
      <c r="AK582" s="254" t="s">
        <v>123</v>
      </c>
      <c r="AL582" s="137">
        <v>609</v>
      </c>
      <c r="AM582" s="146">
        <v>297</v>
      </c>
      <c r="AN582" s="146">
        <v>23155380</v>
      </c>
      <c r="AO582" s="147">
        <f t="shared" si="591"/>
        <v>0.13396481732070364</v>
      </c>
      <c r="AP582" s="147">
        <f t="shared" si="538"/>
        <v>0.48768472906403942</v>
      </c>
      <c r="AQ582" s="141">
        <f t="shared" si="539"/>
        <v>77964.242424242431</v>
      </c>
      <c r="AR582" s="604"/>
      <c r="AS582" s="254" t="s">
        <v>123</v>
      </c>
      <c r="AT582" s="137">
        <v>275</v>
      </c>
      <c r="AU582" s="146">
        <v>117</v>
      </c>
      <c r="AV582" s="146">
        <v>7376010</v>
      </c>
      <c r="AW582" s="147">
        <f t="shared" si="592"/>
        <v>0.11794354838709678</v>
      </c>
      <c r="AX582" s="147">
        <f t="shared" si="540"/>
        <v>0.42545454545454547</v>
      </c>
      <c r="AY582" s="146">
        <f t="shared" si="541"/>
        <v>63042.820512820515</v>
      </c>
      <c r="AZ582" s="604"/>
      <c r="BA582" s="254" t="s">
        <v>123</v>
      </c>
      <c r="BB582" s="137">
        <v>96</v>
      </c>
      <c r="BC582" s="146">
        <v>44</v>
      </c>
      <c r="BD582" s="146">
        <v>3940080</v>
      </c>
      <c r="BE582" s="147">
        <f t="shared" si="593"/>
        <v>0.11139240506329114</v>
      </c>
      <c r="BF582" s="147">
        <f t="shared" si="542"/>
        <v>0.45833333333333331</v>
      </c>
      <c r="BG582" s="173">
        <f t="shared" si="543"/>
        <v>89547.272727272721</v>
      </c>
      <c r="BH582" s="604"/>
      <c r="BI582" s="254" t="s">
        <v>123</v>
      </c>
      <c r="BJ582" s="137">
        <f t="shared" si="544"/>
        <v>2691</v>
      </c>
      <c r="BK582" s="146">
        <f t="shared" si="528"/>
        <v>1371</v>
      </c>
      <c r="BL582" s="146">
        <f t="shared" si="529"/>
        <v>104240420</v>
      </c>
      <c r="BM582" s="147">
        <f t="shared" si="594"/>
        <v>0.12023151802157327</v>
      </c>
      <c r="BN582" s="147">
        <f t="shared" si="545"/>
        <v>0.50947603121516161</v>
      </c>
      <c r="BO582" s="146">
        <f t="shared" si="546"/>
        <v>76032.399708242156</v>
      </c>
      <c r="BP582" s="204"/>
    </row>
    <row r="583" spans="2:68" s="82" customFormat="1">
      <c r="B583" s="614"/>
      <c r="C583" s="647"/>
      <c r="D583" s="604"/>
      <c r="E583" s="254" t="s">
        <v>137</v>
      </c>
      <c r="F583" s="137">
        <v>10</v>
      </c>
      <c r="G583" s="146">
        <v>5</v>
      </c>
      <c r="H583" s="146">
        <v>330130</v>
      </c>
      <c r="I583" s="147">
        <f t="shared" si="587"/>
        <v>0.14705882352941177</v>
      </c>
      <c r="J583" s="147">
        <f t="shared" si="530"/>
        <v>0.5</v>
      </c>
      <c r="K583" s="173">
        <f t="shared" si="531"/>
        <v>66026</v>
      </c>
      <c r="L583" s="604"/>
      <c r="M583" s="254" t="s">
        <v>137</v>
      </c>
      <c r="N583" s="137">
        <v>32</v>
      </c>
      <c r="O583" s="146">
        <v>17</v>
      </c>
      <c r="P583" s="146">
        <v>2188860</v>
      </c>
      <c r="Q583" s="147">
        <f t="shared" si="588"/>
        <v>0.22368421052631579</v>
      </c>
      <c r="R583" s="147">
        <f t="shared" si="532"/>
        <v>0.53125</v>
      </c>
      <c r="S583" s="141">
        <f t="shared" si="533"/>
        <v>128756.4705882353</v>
      </c>
      <c r="T583" s="604"/>
      <c r="U583" s="254" t="s">
        <v>137</v>
      </c>
      <c r="V583" s="137">
        <v>845</v>
      </c>
      <c r="W583" s="146">
        <v>453</v>
      </c>
      <c r="X583" s="146">
        <v>30366700</v>
      </c>
      <c r="Y583" s="147">
        <f t="shared" si="589"/>
        <v>0.11108386463952918</v>
      </c>
      <c r="Z583" s="147">
        <f t="shared" si="534"/>
        <v>0.53609467455621307</v>
      </c>
      <c r="AA583" s="146">
        <f t="shared" si="535"/>
        <v>67034.65783664459</v>
      </c>
      <c r="AB583" s="604"/>
      <c r="AC583" s="254" t="s">
        <v>137</v>
      </c>
      <c r="AD583" s="137">
        <v>994</v>
      </c>
      <c r="AE583" s="146">
        <v>566</v>
      </c>
      <c r="AF583" s="146">
        <v>45626860</v>
      </c>
      <c r="AG583" s="147">
        <f t="shared" si="590"/>
        <v>0.15674328440875104</v>
      </c>
      <c r="AH583" s="147">
        <f t="shared" si="536"/>
        <v>0.56941649899396374</v>
      </c>
      <c r="AI583" s="141">
        <f t="shared" si="537"/>
        <v>80612.826855123669</v>
      </c>
      <c r="AJ583" s="604"/>
      <c r="AK583" s="254" t="s">
        <v>137</v>
      </c>
      <c r="AL583" s="137">
        <v>676</v>
      </c>
      <c r="AM583" s="146">
        <v>335</v>
      </c>
      <c r="AN583" s="146">
        <v>25667800</v>
      </c>
      <c r="AO583" s="147">
        <f t="shared" si="591"/>
        <v>0.15110509697789806</v>
      </c>
      <c r="AP583" s="147">
        <f t="shared" si="538"/>
        <v>0.49556213017751477</v>
      </c>
      <c r="AQ583" s="141">
        <f t="shared" si="539"/>
        <v>76620.298507462692</v>
      </c>
      <c r="AR583" s="604"/>
      <c r="AS583" s="254" t="s">
        <v>137</v>
      </c>
      <c r="AT583" s="137">
        <v>273</v>
      </c>
      <c r="AU583" s="146">
        <v>126</v>
      </c>
      <c r="AV583" s="146">
        <v>10285090</v>
      </c>
      <c r="AW583" s="147">
        <f t="shared" si="592"/>
        <v>0.12701612903225806</v>
      </c>
      <c r="AX583" s="147">
        <f t="shared" si="540"/>
        <v>0.46153846153846156</v>
      </c>
      <c r="AY583" s="146">
        <f t="shared" si="541"/>
        <v>81627.698412698417</v>
      </c>
      <c r="AZ583" s="604"/>
      <c r="BA583" s="254" t="s">
        <v>137</v>
      </c>
      <c r="BB583" s="137">
        <v>104</v>
      </c>
      <c r="BC583" s="146">
        <v>39</v>
      </c>
      <c r="BD583" s="146">
        <v>3831080</v>
      </c>
      <c r="BE583" s="147">
        <f t="shared" si="593"/>
        <v>9.8734177215189872E-2</v>
      </c>
      <c r="BF583" s="147">
        <f t="shared" si="542"/>
        <v>0.375</v>
      </c>
      <c r="BG583" s="173">
        <f t="shared" si="543"/>
        <v>98232.820512820515</v>
      </c>
      <c r="BH583" s="604"/>
      <c r="BI583" s="254" t="s">
        <v>137</v>
      </c>
      <c r="BJ583" s="137">
        <f t="shared" si="544"/>
        <v>2934</v>
      </c>
      <c r="BK583" s="146">
        <f t="shared" ref="BK583:BK646" si="595">SUM(G583,O583,W583,AE583,AM583,AU583,BC583)</f>
        <v>1541</v>
      </c>
      <c r="BL583" s="146">
        <f t="shared" ref="BL583:BL646" si="596">SUM(H583,P583,X583,AF583,AN583,AV583,BD583)</f>
        <v>118296520</v>
      </c>
      <c r="BM583" s="147">
        <f t="shared" si="594"/>
        <v>0.13513987547136719</v>
      </c>
      <c r="BN583" s="147">
        <f t="shared" si="545"/>
        <v>0.52522154055896386</v>
      </c>
      <c r="BO583" s="146">
        <f t="shared" si="546"/>
        <v>76766.073977936408</v>
      </c>
      <c r="BP583" s="204"/>
    </row>
    <row r="584" spans="2:68" s="82" customFormat="1">
      <c r="B584" s="614"/>
      <c r="C584" s="647"/>
      <c r="D584" s="604"/>
      <c r="E584" s="254" t="s">
        <v>138</v>
      </c>
      <c r="F584" s="137">
        <v>8</v>
      </c>
      <c r="G584" s="146">
        <v>5</v>
      </c>
      <c r="H584" s="146">
        <v>795490</v>
      </c>
      <c r="I584" s="147">
        <f t="shared" si="587"/>
        <v>0.14705882352941177</v>
      </c>
      <c r="J584" s="147">
        <f t="shared" ref="J584:J647" si="597">IFERROR(G584/F584,"-")</f>
        <v>0.625</v>
      </c>
      <c r="K584" s="173">
        <f t="shared" ref="K584:K647" si="598">IFERROR(H584/G584,"-")</f>
        <v>159098</v>
      </c>
      <c r="L584" s="604"/>
      <c r="M584" s="254" t="s">
        <v>138</v>
      </c>
      <c r="N584" s="137">
        <v>16</v>
      </c>
      <c r="O584" s="146">
        <v>8</v>
      </c>
      <c r="P584" s="146">
        <v>567930</v>
      </c>
      <c r="Q584" s="147">
        <f t="shared" si="588"/>
        <v>0.10526315789473684</v>
      </c>
      <c r="R584" s="147">
        <f t="shared" ref="R584:R647" si="599">IFERROR(O584/N584,"-")</f>
        <v>0.5</v>
      </c>
      <c r="S584" s="141">
        <f t="shared" ref="S584:S647" si="600">IFERROR(P584/O584,"-")</f>
        <v>70991.25</v>
      </c>
      <c r="T584" s="604"/>
      <c r="U584" s="254" t="s">
        <v>138</v>
      </c>
      <c r="V584" s="137">
        <v>452</v>
      </c>
      <c r="W584" s="146">
        <v>270</v>
      </c>
      <c r="X584" s="146">
        <v>19500490</v>
      </c>
      <c r="Y584" s="147">
        <f t="shared" si="589"/>
        <v>6.6208925944090238E-2</v>
      </c>
      <c r="Z584" s="147">
        <f t="shared" ref="Z584:Z647" si="601">IFERROR(W584/V584,"-")</f>
        <v>0.59734513274336287</v>
      </c>
      <c r="AA584" s="146">
        <f t="shared" ref="AA584:AA647" si="602">IFERROR(X584/W584,"-")</f>
        <v>72224.037037037036</v>
      </c>
      <c r="AB584" s="604"/>
      <c r="AC584" s="254" t="s">
        <v>138</v>
      </c>
      <c r="AD584" s="137">
        <v>468</v>
      </c>
      <c r="AE584" s="146">
        <v>263</v>
      </c>
      <c r="AF584" s="146">
        <v>19793400</v>
      </c>
      <c r="AG584" s="147">
        <f t="shared" si="590"/>
        <v>7.2833010246469126E-2</v>
      </c>
      <c r="AH584" s="147">
        <f t="shared" ref="AH584:AH647" si="603">IFERROR(AE584/AD584,"-")</f>
        <v>0.56196581196581197</v>
      </c>
      <c r="AI584" s="141">
        <f t="shared" ref="AI584:AI647" si="604">IFERROR(AF584/AE584,"-")</f>
        <v>75260.076045627371</v>
      </c>
      <c r="AJ584" s="604"/>
      <c r="AK584" s="254" t="s">
        <v>138</v>
      </c>
      <c r="AL584" s="137">
        <v>271</v>
      </c>
      <c r="AM584" s="146">
        <v>156</v>
      </c>
      <c r="AN584" s="146">
        <v>11638410</v>
      </c>
      <c r="AO584" s="147">
        <f t="shared" si="591"/>
        <v>7.0365358592692828E-2</v>
      </c>
      <c r="AP584" s="147">
        <f t="shared" ref="AP584:AP647" si="605">IFERROR(AM584/AL584,"-")</f>
        <v>0.57564575645756455</v>
      </c>
      <c r="AQ584" s="141">
        <f t="shared" ref="AQ584:AQ647" si="606">IFERROR(AN584/AM584,"-")</f>
        <v>74605.192307692312</v>
      </c>
      <c r="AR584" s="604"/>
      <c r="AS584" s="254" t="s">
        <v>138</v>
      </c>
      <c r="AT584" s="137">
        <v>107</v>
      </c>
      <c r="AU584" s="146">
        <v>42</v>
      </c>
      <c r="AV584" s="146">
        <v>2556980</v>
      </c>
      <c r="AW584" s="147">
        <f t="shared" si="592"/>
        <v>4.2338709677419352E-2</v>
      </c>
      <c r="AX584" s="147">
        <f t="shared" ref="AX584:AX647" si="607">IFERROR(AU584/AT584,"-")</f>
        <v>0.3925233644859813</v>
      </c>
      <c r="AY584" s="146">
        <f t="shared" ref="AY584:AY647" si="608">IFERROR(AV584/AU584,"-")</f>
        <v>60880.476190476191</v>
      </c>
      <c r="AZ584" s="604"/>
      <c r="BA584" s="254" t="s">
        <v>138</v>
      </c>
      <c r="BB584" s="137">
        <v>27</v>
      </c>
      <c r="BC584" s="146">
        <v>14</v>
      </c>
      <c r="BD584" s="146">
        <v>1399850</v>
      </c>
      <c r="BE584" s="147">
        <f t="shared" si="593"/>
        <v>3.5443037974683546E-2</v>
      </c>
      <c r="BF584" s="147">
        <f t="shared" ref="BF584:BF647" si="609">IFERROR(BC584/BB584,"-")</f>
        <v>0.51851851851851849</v>
      </c>
      <c r="BG584" s="173">
        <f t="shared" ref="BG584:BG647" si="610">IFERROR(BD584/BC584,"-")</f>
        <v>99989.28571428571</v>
      </c>
      <c r="BH584" s="604"/>
      <c r="BI584" s="254" t="s">
        <v>138</v>
      </c>
      <c r="BJ584" s="137">
        <f t="shared" ref="BJ584:BJ647" si="611">SUM(F584,N584,V584,AD584,AL584,AT584,BB584)</f>
        <v>1349</v>
      </c>
      <c r="BK584" s="146">
        <f t="shared" si="595"/>
        <v>758</v>
      </c>
      <c r="BL584" s="146">
        <f t="shared" si="596"/>
        <v>56252550</v>
      </c>
      <c r="BM584" s="147">
        <f t="shared" si="594"/>
        <v>6.6473734982022276E-2</v>
      </c>
      <c r="BN584" s="147">
        <f t="shared" ref="BN584:BN647" si="612">IFERROR(BK584/BJ584,"-")</f>
        <v>0.56189770200148259</v>
      </c>
      <c r="BO584" s="146">
        <f t="shared" ref="BO584:BO647" si="613">IFERROR(BL584/BK584,"-")</f>
        <v>74211.807387862791</v>
      </c>
      <c r="BP584" s="204"/>
    </row>
    <row r="585" spans="2:68" s="82" customFormat="1">
      <c r="B585" s="614"/>
      <c r="C585" s="647"/>
      <c r="D585" s="604"/>
      <c r="E585" s="254" t="s">
        <v>139</v>
      </c>
      <c r="F585" s="137">
        <v>6</v>
      </c>
      <c r="G585" s="146">
        <v>3</v>
      </c>
      <c r="H585" s="146">
        <v>180630</v>
      </c>
      <c r="I585" s="147">
        <f t="shared" si="587"/>
        <v>8.8235294117647065E-2</v>
      </c>
      <c r="J585" s="147">
        <f t="shared" si="597"/>
        <v>0.5</v>
      </c>
      <c r="K585" s="173">
        <f t="shared" si="598"/>
        <v>60210</v>
      </c>
      <c r="L585" s="604"/>
      <c r="M585" s="254" t="s">
        <v>139</v>
      </c>
      <c r="N585" s="137">
        <v>12</v>
      </c>
      <c r="O585" s="146">
        <v>5</v>
      </c>
      <c r="P585" s="146">
        <v>384820</v>
      </c>
      <c r="Q585" s="147">
        <f t="shared" si="588"/>
        <v>6.5789473684210523E-2</v>
      </c>
      <c r="R585" s="147">
        <f t="shared" si="599"/>
        <v>0.41666666666666669</v>
      </c>
      <c r="S585" s="141">
        <f t="shared" si="600"/>
        <v>76964</v>
      </c>
      <c r="T585" s="604"/>
      <c r="U585" s="254" t="s">
        <v>139</v>
      </c>
      <c r="V585" s="137">
        <v>264</v>
      </c>
      <c r="W585" s="146">
        <v>127</v>
      </c>
      <c r="X585" s="146">
        <v>8893340</v>
      </c>
      <c r="Y585" s="147">
        <f t="shared" si="589"/>
        <v>3.1142717018146152E-2</v>
      </c>
      <c r="Z585" s="147">
        <f t="shared" si="601"/>
        <v>0.48106060606060608</v>
      </c>
      <c r="AA585" s="146">
        <f t="shared" si="602"/>
        <v>70026.299212598431</v>
      </c>
      <c r="AB585" s="604"/>
      <c r="AC585" s="254" t="s">
        <v>139</v>
      </c>
      <c r="AD585" s="137">
        <v>325</v>
      </c>
      <c r="AE585" s="146">
        <v>180</v>
      </c>
      <c r="AF585" s="146">
        <v>12063350</v>
      </c>
      <c r="AG585" s="147">
        <f t="shared" si="590"/>
        <v>4.9847687621157571E-2</v>
      </c>
      <c r="AH585" s="147">
        <f t="shared" si="603"/>
        <v>0.55384615384615388</v>
      </c>
      <c r="AI585" s="141">
        <f t="shared" si="604"/>
        <v>67018.611111111109</v>
      </c>
      <c r="AJ585" s="604"/>
      <c r="AK585" s="254" t="s">
        <v>139</v>
      </c>
      <c r="AL585" s="137">
        <v>268</v>
      </c>
      <c r="AM585" s="146">
        <v>145</v>
      </c>
      <c r="AN585" s="146">
        <v>10955820</v>
      </c>
      <c r="AO585" s="147">
        <f t="shared" si="591"/>
        <v>6.5403698691926027E-2</v>
      </c>
      <c r="AP585" s="147">
        <f t="shared" si="605"/>
        <v>0.54104477611940294</v>
      </c>
      <c r="AQ585" s="141">
        <f t="shared" si="606"/>
        <v>75557.379310344826</v>
      </c>
      <c r="AR585" s="604"/>
      <c r="AS585" s="254" t="s">
        <v>139</v>
      </c>
      <c r="AT585" s="137">
        <v>152</v>
      </c>
      <c r="AU585" s="146">
        <v>65</v>
      </c>
      <c r="AV585" s="146">
        <v>5134440</v>
      </c>
      <c r="AW585" s="147">
        <f t="shared" si="592"/>
        <v>6.5524193548387094E-2</v>
      </c>
      <c r="AX585" s="147">
        <f t="shared" si="607"/>
        <v>0.42763157894736842</v>
      </c>
      <c r="AY585" s="146">
        <f t="shared" si="608"/>
        <v>78991.38461538461</v>
      </c>
      <c r="AZ585" s="604"/>
      <c r="BA585" s="254" t="s">
        <v>139</v>
      </c>
      <c r="BB585" s="137">
        <v>60</v>
      </c>
      <c r="BC585" s="146">
        <v>24</v>
      </c>
      <c r="BD585" s="146">
        <v>2007520</v>
      </c>
      <c r="BE585" s="147">
        <f t="shared" si="593"/>
        <v>6.0759493670886074E-2</v>
      </c>
      <c r="BF585" s="147">
        <f t="shared" si="609"/>
        <v>0.4</v>
      </c>
      <c r="BG585" s="173">
        <f t="shared" si="610"/>
        <v>83646.666666666672</v>
      </c>
      <c r="BH585" s="604"/>
      <c r="BI585" s="254" t="s">
        <v>139</v>
      </c>
      <c r="BJ585" s="137">
        <f t="shared" si="611"/>
        <v>1087</v>
      </c>
      <c r="BK585" s="146">
        <f t="shared" si="595"/>
        <v>549</v>
      </c>
      <c r="BL585" s="146">
        <f t="shared" si="596"/>
        <v>39619920</v>
      </c>
      <c r="BM585" s="147">
        <f t="shared" si="594"/>
        <v>4.8145224940805052E-2</v>
      </c>
      <c r="BN585" s="147">
        <f t="shared" si="612"/>
        <v>0.50505979760809572</v>
      </c>
      <c r="BO585" s="146">
        <f t="shared" si="613"/>
        <v>72167.43169398907</v>
      </c>
      <c r="BP585" s="204"/>
    </row>
    <row r="586" spans="2:68" s="82" customFormat="1">
      <c r="B586" s="614"/>
      <c r="C586" s="647"/>
      <c r="D586" s="604"/>
      <c r="E586" s="254" t="s">
        <v>140</v>
      </c>
      <c r="F586" s="137">
        <v>4</v>
      </c>
      <c r="G586" s="146">
        <v>2</v>
      </c>
      <c r="H586" s="146">
        <v>73710</v>
      </c>
      <c r="I586" s="147">
        <f t="shared" si="587"/>
        <v>5.8823529411764705E-2</v>
      </c>
      <c r="J586" s="147">
        <f t="shared" si="597"/>
        <v>0.5</v>
      </c>
      <c r="K586" s="173">
        <f t="shared" si="598"/>
        <v>36855</v>
      </c>
      <c r="L586" s="604"/>
      <c r="M586" s="254" t="s">
        <v>140</v>
      </c>
      <c r="N586" s="137">
        <v>9</v>
      </c>
      <c r="O586" s="146">
        <v>5</v>
      </c>
      <c r="P586" s="146">
        <v>773990</v>
      </c>
      <c r="Q586" s="147">
        <f t="shared" si="588"/>
        <v>6.5789473684210523E-2</v>
      </c>
      <c r="R586" s="147">
        <f t="shared" si="599"/>
        <v>0.55555555555555558</v>
      </c>
      <c r="S586" s="141">
        <f t="shared" si="600"/>
        <v>154798</v>
      </c>
      <c r="T586" s="604"/>
      <c r="U586" s="254" t="s">
        <v>140</v>
      </c>
      <c r="V586" s="137">
        <v>229</v>
      </c>
      <c r="W586" s="146">
        <v>135</v>
      </c>
      <c r="X586" s="146">
        <v>9446010</v>
      </c>
      <c r="Y586" s="147">
        <f t="shared" si="589"/>
        <v>3.3104462972045119E-2</v>
      </c>
      <c r="Z586" s="147">
        <f t="shared" si="601"/>
        <v>0.58951965065502188</v>
      </c>
      <c r="AA586" s="146">
        <f t="shared" si="602"/>
        <v>69970.444444444438</v>
      </c>
      <c r="AB586" s="604"/>
      <c r="AC586" s="254" t="s">
        <v>140</v>
      </c>
      <c r="AD586" s="137">
        <v>233</v>
      </c>
      <c r="AE586" s="146">
        <v>133</v>
      </c>
      <c r="AF586" s="146">
        <v>12224280</v>
      </c>
      <c r="AG586" s="147">
        <f t="shared" si="590"/>
        <v>3.6831902520077543E-2</v>
      </c>
      <c r="AH586" s="147">
        <f t="shared" si="603"/>
        <v>0.57081545064377681</v>
      </c>
      <c r="AI586" s="141">
        <f t="shared" si="604"/>
        <v>91911.879699248122</v>
      </c>
      <c r="AJ586" s="604"/>
      <c r="AK586" s="254" t="s">
        <v>140</v>
      </c>
      <c r="AL586" s="137">
        <v>148</v>
      </c>
      <c r="AM586" s="146">
        <v>87</v>
      </c>
      <c r="AN586" s="146">
        <v>7238820</v>
      </c>
      <c r="AO586" s="147">
        <f t="shared" si="591"/>
        <v>3.9242219215155617E-2</v>
      </c>
      <c r="AP586" s="147">
        <f t="shared" si="605"/>
        <v>0.58783783783783783</v>
      </c>
      <c r="AQ586" s="141">
        <f t="shared" si="606"/>
        <v>83204.827586206899</v>
      </c>
      <c r="AR586" s="604"/>
      <c r="AS586" s="254" t="s">
        <v>140</v>
      </c>
      <c r="AT586" s="137">
        <v>57</v>
      </c>
      <c r="AU586" s="146">
        <v>39</v>
      </c>
      <c r="AV586" s="146">
        <v>2845830</v>
      </c>
      <c r="AW586" s="147">
        <f t="shared" si="592"/>
        <v>3.9314516129032258E-2</v>
      </c>
      <c r="AX586" s="147">
        <f t="shared" si="607"/>
        <v>0.68421052631578949</v>
      </c>
      <c r="AY586" s="146">
        <f t="shared" si="608"/>
        <v>72970</v>
      </c>
      <c r="AZ586" s="604"/>
      <c r="BA586" s="254" t="s">
        <v>140</v>
      </c>
      <c r="BB586" s="137">
        <v>28</v>
      </c>
      <c r="BC586" s="146">
        <v>12</v>
      </c>
      <c r="BD586" s="146">
        <v>1000780</v>
      </c>
      <c r="BE586" s="147">
        <f t="shared" si="593"/>
        <v>3.0379746835443037E-2</v>
      </c>
      <c r="BF586" s="147">
        <f t="shared" si="609"/>
        <v>0.42857142857142855</v>
      </c>
      <c r="BG586" s="173">
        <f t="shared" si="610"/>
        <v>83398.333333333328</v>
      </c>
      <c r="BH586" s="604"/>
      <c r="BI586" s="254" t="s">
        <v>140</v>
      </c>
      <c r="BJ586" s="137">
        <f t="shared" si="611"/>
        <v>708</v>
      </c>
      <c r="BK586" s="146">
        <f t="shared" si="595"/>
        <v>413</v>
      </c>
      <c r="BL586" s="146">
        <f t="shared" si="596"/>
        <v>33603420</v>
      </c>
      <c r="BM586" s="147">
        <f t="shared" si="594"/>
        <v>3.6218538980969918E-2</v>
      </c>
      <c r="BN586" s="147">
        <f t="shared" si="612"/>
        <v>0.58333333333333337</v>
      </c>
      <c r="BO586" s="146">
        <f t="shared" si="613"/>
        <v>81364.213075060528</v>
      </c>
      <c r="BP586" s="204"/>
    </row>
    <row r="587" spans="2:68" s="82" customFormat="1">
      <c r="B587" s="614"/>
      <c r="C587" s="647"/>
      <c r="D587" s="604"/>
      <c r="E587" s="254" t="s">
        <v>141</v>
      </c>
      <c r="F587" s="137">
        <v>14</v>
      </c>
      <c r="G587" s="146">
        <v>11</v>
      </c>
      <c r="H587" s="146">
        <v>1326860</v>
      </c>
      <c r="I587" s="147">
        <f t="shared" si="587"/>
        <v>0.3235294117647059</v>
      </c>
      <c r="J587" s="147">
        <f t="shared" si="597"/>
        <v>0.7857142857142857</v>
      </c>
      <c r="K587" s="173">
        <f t="shared" si="598"/>
        <v>120623.63636363637</v>
      </c>
      <c r="L587" s="604"/>
      <c r="M587" s="254" t="s">
        <v>141</v>
      </c>
      <c r="N587" s="137">
        <v>33</v>
      </c>
      <c r="O587" s="146">
        <v>16</v>
      </c>
      <c r="P587" s="146">
        <v>1993300</v>
      </c>
      <c r="Q587" s="147">
        <f t="shared" si="588"/>
        <v>0.21052631578947367</v>
      </c>
      <c r="R587" s="147">
        <f t="shared" si="599"/>
        <v>0.48484848484848486</v>
      </c>
      <c r="S587" s="141">
        <f t="shared" si="600"/>
        <v>124581.25</v>
      </c>
      <c r="T587" s="604"/>
      <c r="U587" s="254" t="s">
        <v>141</v>
      </c>
      <c r="V587" s="137">
        <v>1488</v>
      </c>
      <c r="W587" s="146">
        <v>871</v>
      </c>
      <c r="X587" s="146">
        <v>63765360</v>
      </c>
      <c r="Y587" s="147">
        <f t="shared" si="589"/>
        <v>0.21358509073075035</v>
      </c>
      <c r="Z587" s="147">
        <f t="shared" si="601"/>
        <v>0.58534946236559138</v>
      </c>
      <c r="AA587" s="146">
        <f t="shared" si="602"/>
        <v>73209.36854190586</v>
      </c>
      <c r="AB587" s="604"/>
      <c r="AC587" s="254" t="s">
        <v>141</v>
      </c>
      <c r="AD587" s="137">
        <v>1472</v>
      </c>
      <c r="AE587" s="146">
        <v>860</v>
      </c>
      <c r="AF587" s="146">
        <v>63032370</v>
      </c>
      <c r="AG587" s="147">
        <f t="shared" si="590"/>
        <v>0.23816117418997507</v>
      </c>
      <c r="AH587" s="147">
        <f t="shared" si="603"/>
        <v>0.58423913043478259</v>
      </c>
      <c r="AI587" s="141">
        <f t="shared" si="604"/>
        <v>73293.453488372092</v>
      </c>
      <c r="AJ587" s="604"/>
      <c r="AK587" s="254" t="s">
        <v>141</v>
      </c>
      <c r="AL587" s="137">
        <v>853</v>
      </c>
      <c r="AM587" s="146">
        <v>428</v>
      </c>
      <c r="AN587" s="146">
        <v>32330790</v>
      </c>
      <c r="AO587" s="147">
        <f t="shared" si="591"/>
        <v>0.19305367613892649</v>
      </c>
      <c r="AP587" s="147">
        <f t="shared" si="605"/>
        <v>0.50175849941383355</v>
      </c>
      <c r="AQ587" s="141">
        <f t="shared" si="606"/>
        <v>75539.228971962613</v>
      </c>
      <c r="AR587" s="604"/>
      <c r="AS587" s="254" t="s">
        <v>141</v>
      </c>
      <c r="AT587" s="137">
        <v>286</v>
      </c>
      <c r="AU587" s="146">
        <v>119</v>
      </c>
      <c r="AV587" s="146">
        <v>8511650</v>
      </c>
      <c r="AW587" s="147">
        <f t="shared" si="592"/>
        <v>0.11995967741935484</v>
      </c>
      <c r="AX587" s="147">
        <f t="shared" si="607"/>
        <v>0.41608391608391609</v>
      </c>
      <c r="AY587" s="146">
        <f t="shared" si="608"/>
        <v>71526.470588235301</v>
      </c>
      <c r="AZ587" s="604"/>
      <c r="BA587" s="254" t="s">
        <v>141</v>
      </c>
      <c r="BB587" s="137">
        <v>83</v>
      </c>
      <c r="BC587" s="146">
        <v>39</v>
      </c>
      <c r="BD587" s="146">
        <v>2818730</v>
      </c>
      <c r="BE587" s="147">
        <f t="shared" si="593"/>
        <v>9.8734177215189872E-2</v>
      </c>
      <c r="BF587" s="147">
        <f t="shared" si="609"/>
        <v>0.46987951807228917</v>
      </c>
      <c r="BG587" s="173">
        <f t="shared" si="610"/>
        <v>72275.128205128203</v>
      </c>
      <c r="BH587" s="604"/>
      <c r="BI587" s="254" t="s">
        <v>141</v>
      </c>
      <c r="BJ587" s="137">
        <f t="shared" si="611"/>
        <v>4229</v>
      </c>
      <c r="BK587" s="146">
        <f t="shared" si="595"/>
        <v>2344</v>
      </c>
      <c r="BL587" s="146">
        <f t="shared" si="596"/>
        <v>173779060</v>
      </c>
      <c r="BM587" s="147">
        <f t="shared" si="594"/>
        <v>0.20555994036657019</v>
      </c>
      <c r="BN587" s="147">
        <f t="shared" si="612"/>
        <v>0.55426814849846295</v>
      </c>
      <c r="BO587" s="146">
        <f t="shared" si="613"/>
        <v>74137.824232081912</v>
      </c>
      <c r="BP587" s="204"/>
    </row>
    <row r="588" spans="2:68" s="82" customFormat="1">
      <c r="B588" s="614"/>
      <c r="C588" s="647"/>
      <c r="D588" s="604"/>
      <c r="E588" s="254" t="s">
        <v>142</v>
      </c>
      <c r="F588" s="137">
        <v>2</v>
      </c>
      <c r="G588" s="146">
        <v>1</v>
      </c>
      <c r="H588" s="146">
        <v>14140</v>
      </c>
      <c r="I588" s="147">
        <f t="shared" si="587"/>
        <v>2.9411764705882353E-2</v>
      </c>
      <c r="J588" s="147">
        <f t="shared" si="597"/>
        <v>0.5</v>
      </c>
      <c r="K588" s="173">
        <f t="shared" si="598"/>
        <v>14140</v>
      </c>
      <c r="L588" s="604"/>
      <c r="M588" s="254" t="s">
        <v>142</v>
      </c>
      <c r="N588" s="137">
        <v>3</v>
      </c>
      <c r="O588" s="146">
        <v>1</v>
      </c>
      <c r="P588" s="146">
        <v>434470</v>
      </c>
      <c r="Q588" s="147">
        <f t="shared" si="588"/>
        <v>1.3157894736842105E-2</v>
      </c>
      <c r="R588" s="147">
        <f t="shared" si="599"/>
        <v>0.33333333333333331</v>
      </c>
      <c r="S588" s="141">
        <f t="shared" si="600"/>
        <v>434470</v>
      </c>
      <c r="T588" s="604"/>
      <c r="U588" s="254" t="s">
        <v>142</v>
      </c>
      <c r="V588" s="137">
        <v>217</v>
      </c>
      <c r="W588" s="146">
        <v>132</v>
      </c>
      <c r="X588" s="146">
        <v>9586360</v>
      </c>
      <c r="Y588" s="147">
        <f t="shared" si="589"/>
        <v>3.2368808239333004E-2</v>
      </c>
      <c r="Z588" s="147">
        <f t="shared" si="601"/>
        <v>0.60829493087557607</v>
      </c>
      <c r="AA588" s="146">
        <f t="shared" si="602"/>
        <v>72623.939393939392</v>
      </c>
      <c r="AB588" s="604"/>
      <c r="AC588" s="254" t="s">
        <v>142</v>
      </c>
      <c r="AD588" s="137">
        <v>275</v>
      </c>
      <c r="AE588" s="146">
        <v>139</v>
      </c>
      <c r="AF588" s="146">
        <v>12646850</v>
      </c>
      <c r="AG588" s="147">
        <f t="shared" si="590"/>
        <v>3.8493492107449463E-2</v>
      </c>
      <c r="AH588" s="147">
        <f t="shared" si="603"/>
        <v>0.50545454545454549</v>
      </c>
      <c r="AI588" s="141">
        <f t="shared" si="604"/>
        <v>90984.532374100716</v>
      </c>
      <c r="AJ588" s="604"/>
      <c r="AK588" s="254" t="s">
        <v>142</v>
      </c>
      <c r="AL588" s="137">
        <v>231</v>
      </c>
      <c r="AM588" s="146">
        <v>105</v>
      </c>
      <c r="AN588" s="146">
        <v>8218730</v>
      </c>
      <c r="AO588" s="147">
        <f t="shared" si="591"/>
        <v>4.7361299052774017E-2</v>
      </c>
      <c r="AP588" s="147">
        <f t="shared" si="605"/>
        <v>0.45454545454545453</v>
      </c>
      <c r="AQ588" s="141">
        <f t="shared" si="606"/>
        <v>78273.619047619053</v>
      </c>
      <c r="AR588" s="604"/>
      <c r="AS588" s="254" t="s">
        <v>142</v>
      </c>
      <c r="AT588" s="137">
        <v>120</v>
      </c>
      <c r="AU588" s="146">
        <v>57</v>
      </c>
      <c r="AV588" s="146">
        <v>4561260</v>
      </c>
      <c r="AW588" s="147">
        <f t="shared" si="592"/>
        <v>5.7459677419354836E-2</v>
      </c>
      <c r="AX588" s="147">
        <f t="shared" si="607"/>
        <v>0.47499999999999998</v>
      </c>
      <c r="AY588" s="146">
        <f t="shared" si="608"/>
        <v>80022.105263157893</v>
      </c>
      <c r="AZ588" s="604"/>
      <c r="BA588" s="254" t="s">
        <v>142</v>
      </c>
      <c r="BB588" s="137">
        <v>69</v>
      </c>
      <c r="BC588" s="146">
        <v>30</v>
      </c>
      <c r="BD588" s="146">
        <v>2714500</v>
      </c>
      <c r="BE588" s="147">
        <f t="shared" si="593"/>
        <v>7.5949367088607597E-2</v>
      </c>
      <c r="BF588" s="147">
        <f t="shared" si="609"/>
        <v>0.43478260869565216</v>
      </c>
      <c r="BG588" s="173">
        <f t="shared" si="610"/>
        <v>90483.333333333328</v>
      </c>
      <c r="BH588" s="604"/>
      <c r="BI588" s="254" t="s">
        <v>142</v>
      </c>
      <c r="BJ588" s="137">
        <f t="shared" si="611"/>
        <v>917</v>
      </c>
      <c r="BK588" s="146">
        <f t="shared" si="595"/>
        <v>465</v>
      </c>
      <c r="BL588" s="146">
        <f t="shared" si="596"/>
        <v>38176310</v>
      </c>
      <c r="BM588" s="147">
        <f t="shared" si="594"/>
        <v>4.0778742436200999E-2</v>
      </c>
      <c r="BN588" s="147">
        <f t="shared" si="612"/>
        <v>0.50708833151581245</v>
      </c>
      <c r="BO588" s="146">
        <f t="shared" si="613"/>
        <v>82099.591397849465</v>
      </c>
      <c r="BP588" s="204"/>
    </row>
    <row r="589" spans="2:68" s="82" customFormat="1">
      <c r="B589" s="614"/>
      <c r="C589" s="647"/>
      <c r="D589" s="604"/>
      <c r="E589" s="251" t="s">
        <v>135</v>
      </c>
      <c r="F589" s="137">
        <v>4</v>
      </c>
      <c r="G589" s="146">
        <v>1</v>
      </c>
      <c r="H589" s="146">
        <v>34600</v>
      </c>
      <c r="I589" s="147">
        <f t="shared" si="587"/>
        <v>2.9411764705882353E-2</v>
      </c>
      <c r="J589" s="147">
        <f t="shared" si="597"/>
        <v>0.25</v>
      </c>
      <c r="K589" s="173">
        <f t="shared" si="598"/>
        <v>34600</v>
      </c>
      <c r="L589" s="604"/>
      <c r="M589" s="255" t="s">
        <v>135</v>
      </c>
      <c r="N589" s="137">
        <v>5</v>
      </c>
      <c r="O589" s="146">
        <v>3</v>
      </c>
      <c r="P589" s="146">
        <v>495970</v>
      </c>
      <c r="Q589" s="147">
        <f t="shared" si="588"/>
        <v>3.9473684210526314E-2</v>
      </c>
      <c r="R589" s="147">
        <f t="shared" si="599"/>
        <v>0.6</v>
      </c>
      <c r="S589" s="141">
        <f t="shared" si="600"/>
        <v>165323.33333333334</v>
      </c>
      <c r="T589" s="604"/>
      <c r="U589" s="255" t="s">
        <v>135</v>
      </c>
      <c r="V589" s="137">
        <v>329</v>
      </c>
      <c r="W589" s="146">
        <v>156</v>
      </c>
      <c r="X589" s="146">
        <v>10971920</v>
      </c>
      <c r="Y589" s="147">
        <f t="shared" si="589"/>
        <v>3.8254046101029913E-2</v>
      </c>
      <c r="Z589" s="147">
        <f t="shared" si="601"/>
        <v>0.47416413373860183</v>
      </c>
      <c r="AA589" s="146">
        <f t="shared" si="602"/>
        <v>70332.820512820515</v>
      </c>
      <c r="AB589" s="604"/>
      <c r="AC589" s="255" t="s">
        <v>135</v>
      </c>
      <c r="AD589" s="137">
        <v>216</v>
      </c>
      <c r="AE589" s="146">
        <v>110</v>
      </c>
      <c r="AF589" s="146">
        <v>10612210</v>
      </c>
      <c r="AG589" s="147">
        <f t="shared" si="590"/>
        <v>3.0462475768485184E-2</v>
      </c>
      <c r="AH589" s="147">
        <f t="shared" si="603"/>
        <v>0.5092592592592593</v>
      </c>
      <c r="AI589" s="141">
        <f t="shared" si="604"/>
        <v>96474.636363636368</v>
      </c>
      <c r="AJ589" s="604"/>
      <c r="AK589" s="255" t="s">
        <v>135</v>
      </c>
      <c r="AL589" s="137">
        <v>115</v>
      </c>
      <c r="AM589" s="146">
        <v>46</v>
      </c>
      <c r="AN589" s="146">
        <v>5257550</v>
      </c>
      <c r="AO589" s="147">
        <f t="shared" si="591"/>
        <v>2.0748759585024808E-2</v>
      </c>
      <c r="AP589" s="147">
        <f t="shared" si="605"/>
        <v>0.4</v>
      </c>
      <c r="AQ589" s="141">
        <f t="shared" si="606"/>
        <v>114294.56521739131</v>
      </c>
      <c r="AR589" s="604"/>
      <c r="AS589" s="255" t="s">
        <v>135</v>
      </c>
      <c r="AT589" s="137">
        <v>65</v>
      </c>
      <c r="AU589" s="146">
        <v>25</v>
      </c>
      <c r="AV589" s="146">
        <v>3051850</v>
      </c>
      <c r="AW589" s="147">
        <f t="shared" si="592"/>
        <v>2.5201612903225805E-2</v>
      </c>
      <c r="AX589" s="147">
        <f t="shared" si="607"/>
        <v>0.38461538461538464</v>
      </c>
      <c r="AY589" s="146">
        <f t="shared" si="608"/>
        <v>122074</v>
      </c>
      <c r="AZ589" s="604"/>
      <c r="BA589" s="255" t="s">
        <v>135</v>
      </c>
      <c r="BB589" s="137">
        <v>29</v>
      </c>
      <c r="BC589" s="146">
        <v>9</v>
      </c>
      <c r="BD589" s="146">
        <v>1232950</v>
      </c>
      <c r="BE589" s="147">
        <f t="shared" si="593"/>
        <v>2.2784810126582278E-2</v>
      </c>
      <c r="BF589" s="147">
        <f t="shared" si="609"/>
        <v>0.31034482758620691</v>
      </c>
      <c r="BG589" s="173">
        <f t="shared" si="610"/>
        <v>136994.44444444444</v>
      </c>
      <c r="BH589" s="604"/>
      <c r="BI589" s="255" t="s">
        <v>135</v>
      </c>
      <c r="BJ589" s="137">
        <f t="shared" si="611"/>
        <v>763</v>
      </c>
      <c r="BK589" s="146">
        <f t="shared" si="595"/>
        <v>350</v>
      </c>
      <c r="BL589" s="146">
        <f t="shared" si="596"/>
        <v>31657050</v>
      </c>
      <c r="BM589" s="147">
        <f t="shared" si="594"/>
        <v>3.0693677102516883E-2</v>
      </c>
      <c r="BN589" s="147">
        <f t="shared" si="612"/>
        <v>0.45871559633027525</v>
      </c>
      <c r="BO589" s="146">
        <f t="shared" si="613"/>
        <v>90448.71428571429</v>
      </c>
      <c r="BP589" s="204"/>
    </row>
    <row r="590" spans="2:68" s="82" customFormat="1">
      <c r="B590" s="614">
        <v>54</v>
      </c>
      <c r="C590" s="645" t="s">
        <v>29</v>
      </c>
      <c r="D590" s="618">
        <f>BS61</f>
        <v>50</v>
      </c>
      <c r="E590" s="252" t="s">
        <v>115</v>
      </c>
      <c r="F590" s="136">
        <v>24</v>
      </c>
      <c r="G590" s="144">
        <v>13</v>
      </c>
      <c r="H590" s="144">
        <v>1816370</v>
      </c>
      <c r="I590" s="145">
        <f>IFERROR(G590/$D$590,"-")</f>
        <v>0.26</v>
      </c>
      <c r="J590" s="145">
        <f t="shared" si="597"/>
        <v>0.54166666666666663</v>
      </c>
      <c r="K590" s="172">
        <f t="shared" si="598"/>
        <v>139720.76923076922</v>
      </c>
      <c r="L590" s="618">
        <f>BT61</f>
        <v>157</v>
      </c>
      <c r="M590" s="252" t="s">
        <v>115</v>
      </c>
      <c r="N590" s="136">
        <v>89</v>
      </c>
      <c r="O590" s="144">
        <v>47</v>
      </c>
      <c r="P590" s="144">
        <v>5088120</v>
      </c>
      <c r="Q590" s="145">
        <f>IFERROR(O590/$L$590,"-")</f>
        <v>0.29936305732484075</v>
      </c>
      <c r="R590" s="145">
        <f t="shared" si="599"/>
        <v>0.5280898876404494</v>
      </c>
      <c r="S590" s="140">
        <f t="shared" si="600"/>
        <v>108257.87234042553</v>
      </c>
      <c r="T590" s="618">
        <f>BU61</f>
        <v>6847</v>
      </c>
      <c r="U590" s="252" t="s">
        <v>115</v>
      </c>
      <c r="V590" s="136">
        <v>3204</v>
      </c>
      <c r="W590" s="144">
        <v>1995</v>
      </c>
      <c r="X590" s="144">
        <v>144703400</v>
      </c>
      <c r="Y590" s="145">
        <f>IFERROR(W590/$T$590,"-")</f>
        <v>0.2913684825471009</v>
      </c>
      <c r="Z590" s="145">
        <f t="shared" si="601"/>
        <v>0.62265917602996257</v>
      </c>
      <c r="AA590" s="144">
        <f t="shared" si="602"/>
        <v>72533.032581453634</v>
      </c>
      <c r="AB590" s="618">
        <f>BV61</f>
        <v>5953</v>
      </c>
      <c r="AC590" s="252" t="s">
        <v>115</v>
      </c>
      <c r="AD590" s="136">
        <v>3151</v>
      </c>
      <c r="AE590" s="144">
        <v>1986</v>
      </c>
      <c r="AF590" s="144">
        <v>171439250</v>
      </c>
      <c r="AG590" s="145">
        <f>IFERROR(AE590/$AB$590,"-")</f>
        <v>0.33361330421636148</v>
      </c>
      <c r="AH590" s="145">
        <f t="shared" si="603"/>
        <v>0.6302761028245002</v>
      </c>
      <c r="AI590" s="140">
        <f t="shared" si="604"/>
        <v>86323.892245720039</v>
      </c>
      <c r="AJ590" s="618">
        <f>BW61</f>
        <v>3757</v>
      </c>
      <c r="AK590" s="252" t="s">
        <v>115</v>
      </c>
      <c r="AL590" s="136">
        <v>1934</v>
      </c>
      <c r="AM590" s="144">
        <v>1102</v>
      </c>
      <c r="AN590" s="144">
        <v>93404580</v>
      </c>
      <c r="AO590" s="145">
        <f>IFERROR(AM590/$AJ$590,"-")</f>
        <v>0.29331913760979506</v>
      </c>
      <c r="AP590" s="145">
        <f t="shared" si="605"/>
        <v>0.56980351602895551</v>
      </c>
      <c r="AQ590" s="140">
        <f t="shared" si="606"/>
        <v>84759.14700544464</v>
      </c>
      <c r="AR590" s="618">
        <f>BX61</f>
        <v>1790</v>
      </c>
      <c r="AS590" s="252" t="s">
        <v>115</v>
      </c>
      <c r="AT590" s="136">
        <v>779</v>
      </c>
      <c r="AU590" s="144">
        <v>417</v>
      </c>
      <c r="AV590" s="144">
        <v>33360290</v>
      </c>
      <c r="AW590" s="145">
        <f>IFERROR(AU590/$AR$590,"-")</f>
        <v>0.23296089385474861</v>
      </c>
      <c r="AX590" s="145">
        <f t="shared" si="607"/>
        <v>0.5353016688061617</v>
      </c>
      <c r="AY590" s="144">
        <f t="shared" si="608"/>
        <v>80000.695443645091</v>
      </c>
      <c r="AZ590" s="618">
        <f>BY61</f>
        <v>658</v>
      </c>
      <c r="BA590" s="252" t="s">
        <v>115</v>
      </c>
      <c r="BB590" s="136">
        <v>203</v>
      </c>
      <c r="BC590" s="144">
        <v>96</v>
      </c>
      <c r="BD590" s="144">
        <v>8542360</v>
      </c>
      <c r="BE590" s="145">
        <f>IFERROR(BC590/$AZ$590,"-")</f>
        <v>0.1458966565349544</v>
      </c>
      <c r="BF590" s="145">
        <f t="shared" si="609"/>
        <v>0.47290640394088668</v>
      </c>
      <c r="BG590" s="172">
        <f t="shared" si="610"/>
        <v>88982.916666666672</v>
      </c>
      <c r="BH590" s="618">
        <f>BZ61</f>
        <v>19212</v>
      </c>
      <c r="BI590" s="252" t="s">
        <v>115</v>
      </c>
      <c r="BJ590" s="136">
        <f t="shared" si="611"/>
        <v>9384</v>
      </c>
      <c r="BK590" s="144">
        <f t="shared" si="595"/>
        <v>5656</v>
      </c>
      <c r="BL590" s="144">
        <f t="shared" si="596"/>
        <v>458354370</v>
      </c>
      <c r="BM590" s="145">
        <f>IFERROR(BK590/$BH$590,"-")</f>
        <v>0.29439933374973976</v>
      </c>
      <c r="BN590" s="145">
        <f t="shared" si="612"/>
        <v>0.60272804774083544</v>
      </c>
      <c r="BO590" s="144">
        <f t="shared" si="613"/>
        <v>81038.6085572843</v>
      </c>
      <c r="BP590" s="204"/>
    </row>
    <row r="591" spans="2:68" s="82" customFormat="1">
      <c r="B591" s="614"/>
      <c r="C591" s="645"/>
      <c r="D591" s="618"/>
      <c r="E591" s="253" t="s">
        <v>154</v>
      </c>
      <c r="F591" s="137">
        <v>19</v>
      </c>
      <c r="G591" s="146">
        <v>10</v>
      </c>
      <c r="H591" s="146">
        <v>1262780</v>
      </c>
      <c r="I591" s="147">
        <f t="shared" ref="I591:I600" si="614">IFERROR(G591/$D$590,"-")</f>
        <v>0.2</v>
      </c>
      <c r="J591" s="147">
        <f t="shared" si="597"/>
        <v>0.52631578947368418</v>
      </c>
      <c r="K591" s="173">
        <f t="shared" si="598"/>
        <v>126278</v>
      </c>
      <c r="L591" s="618"/>
      <c r="M591" s="253" t="s">
        <v>154</v>
      </c>
      <c r="N591" s="137">
        <v>66</v>
      </c>
      <c r="O591" s="146">
        <v>38</v>
      </c>
      <c r="P591" s="146">
        <v>4198340</v>
      </c>
      <c r="Q591" s="147">
        <f t="shared" ref="Q591:Q600" si="615">IFERROR(O591/$L$590,"-")</f>
        <v>0.24203821656050956</v>
      </c>
      <c r="R591" s="147">
        <f t="shared" si="599"/>
        <v>0.5757575757575758</v>
      </c>
      <c r="S591" s="141">
        <f t="shared" si="600"/>
        <v>110482.63157894737</v>
      </c>
      <c r="T591" s="618"/>
      <c r="U591" s="253" t="s">
        <v>154</v>
      </c>
      <c r="V591" s="137">
        <v>2926</v>
      </c>
      <c r="W591" s="146">
        <v>1818</v>
      </c>
      <c r="X591" s="146">
        <v>123465500</v>
      </c>
      <c r="Y591" s="147">
        <f t="shared" ref="Y591:Y600" si="616">IFERROR(W591/$T$590,"-")</f>
        <v>0.26551774499780928</v>
      </c>
      <c r="Z591" s="147">
        <f t="shared" si="601"/>
        <v>0.62132604237867395</v>
      </c>
      <c r="AA591" s="146">
        <f t="shared" si="602"/>
        <v>67912.816281628169</v>
      </c>
      <c r="AB591" s="618"/>
      <c r="AC591" s="253" t="s">
        <v>154</v>
      </c>
      <c r="AD591" s="137">
        <v>2615</v>
      </c>
      <c r="AE591" s="146">
        <v>1676</v>
      </c>
      <c r="AF591" s="146">
        <v>138530890</v>
      </c>
      <c r="AG591" s="147">
        <f t="shared" ref="AG591:AG600" si="617">IFERROR(AE591/$AB$590,"-")</f>
        <v>0.2815387199731228</v>
      </c>
      <c r="AH591" s="147">
        <f t="shared" si="603"/>
        <v>0.64091778202676863</v>
      </c>
      <c r="AI591" s="141">
        <f t="shared" si="604"/>
        <v>82655.662291169458</v>
      </c>
      <c r="AJ591" s="618"/>
      <c r="AK591" s="253" t="s">
        <v>154</v>
      </c>
      <c r="AL591" s="137">
        <v>1475</v>
      </c>
      <c r="AM591" s="146">
        <v>844</v>
      </c>
      <c r="AN591" s="146">
        <v>67668370</v>
      </c>
      <c r="AO591" s="147">
        <f t="shared" ref="AO591:AO600" si="618">IFERROR(AM591/$AJ$590,"-")</f>
        <v>0.22464732499334575</v>
      </c>
      <c r="AP591" s="147">
        <f t="shared" si="605"/>
        <v>0.57220338983050845</v>
      </c>
      <c r="AQ591" s="141">
        <f t="shared" si="606"/>
        <v>80175.793838862563</v>
      </c>
      <c r="AR591" s="618"/>
      <c r="AS591" s="253" t="s">
        <v>154</v>
      </c>
      <c r="AT591" s="137">
        <v>523</v>
      </c>
      <c r="AU591" s="146">
        <v>288</v>
      </c>
      <c r="AV591" s="146">
        <v>22975680</v>
      </c>
      <c r="AW591" s="147">
        <f t="shared" ref="AW591:AW600" si="619">IFERROR(AU591/$AR$590,"-")</f>
        <v>0.16089385474860335</v>
      </c>
      <c r="AX591" s="147">
        <f t="shared" si="607"/>
        <v>0.55066921606118546</v>
      </c>
      <c r="AY591" s="146">
        <f t="shared" si="608"/>
        <v>79776.666666666672</v>
      </c>
      <c r="AZ591" s="618"/>
      <c r="BA591" s="253" t="s">
        <v>154</v>
      </c>
      <c r="BB591" s="137">
        <v>120</v>
      </c>
      <c r="BC591" s="146">
        <v>54</v>
      </c>
      <c r="BD591" s="146">
        <v>5157330</v>
      </c>
      <c r="BE591" s="147">
        <f t="shared" ref="BE591:BE600" si="620">IFERROR(BC591/$AZ$590,"-")</f>
        <v>8.2066869300911852E-2</v>
      </c>
      <c r="BF591" s="147">
        <f t="shared" si="609"/>
        <v>0.45</v>
      </c>
      <c r="BG591" s="173">
        <f t="shared" si="610"/>
        <v>95506.111111111109</v>
      </c>
      <c r="BH591" s="618"/>
      <c r="BI591" s="253" t="s">
        <v>154</v>
      </c>
      <c r="BJ591" s="137">
        <f t="shared" si="611"/>
        <v>7744</v>
      </c>
      <c r="BK591" s="146">
        <f t="shared" si="595"/>
        <v>4728</v>
      </c>
      <c r="BL591" s="146">
        <f t="shared" si="596"/>
        <v>363258890</v>
      </c>
      <c r="BM591" s="147">
        <f t="shared" ref="BM591:BM600" si="621">IFERROR(BK591/$BH$590,"-")</f>
        <v>0.24609618988132417</v>
      </c>
      <c r="BN591" s="147">
        <f t="shared" si="612"/>
        <v>0.61053719008264462</v>
      </c>
      <c r="BO591" s="146">
        <f t="shared" si="613"/>
        <v>76831.406514382397</v>
      </c>
      <c r="BP591" s="204"/>
    </row>
    <row r="592" spans="2:68" s="82" customFormat="1">
      <c r="B592" s="614"/>
      <c r="C592" s="645"/>
      <c r="D592" s="618"/>
      <c r="E592" s="254" t="s">
        <v>114</v>
      </c>
      <c r="F592" s="137">
        <v>27</v>
      </c>
      <c r="G592" s="146">
        <v>16</v>
      </c>
      <c r="H592" s="146">
        <v>1995170</v>
      </c>
      <c r="I592" s="147">
        <f t="shared" si="614"/>
        <v>0.32</v>
      </c>
      <c r="J592" s="147">
        <f t="shared" si="597"/>
        <v>0.59259259259259256</v>
      </c>
      <c r="K592" s="173">
        <f t="shared" si="598"/>
        <v>124698.125</v>
      </c>
      <c r="L592" s="618"/>
      <c r="M592" s="254" t="s">
        <v>114</v>
      </c>
      <c r="N592" s="137">
        <v>113</v>
      </c>
      <c r="O592" s="146">
        <v>60</v>
      </c>
      <c r="P592" s="146">
        <v>5561200</v>
      </c>
      <c r="Q592" s="147">
        <f t="shared" si="615"/>
        <v>0.38216560509554143</v>
      </c>
      <c r="R592" s="147">
        <f t="shared" si="599"/>
        <v>0.53097345132743368</v>
      </c>
      <c r="S592" s="141">
        <f t="shared" si="600"/>
        <v>92686.666666666672</v>
      </c>
      <c r="T592" s="618"/>
      <c r="U592" s="254" t="s">
        <v>114</v>
      </c>
      <c r="V592" s="137">
        <v>4128</v>
      </c>
      <c r="W592" s="146">
        <v>2483</v>
      </c>
      <c r="X592" s="146">
        <v>175519430</v>
      </c>
      <c r="Y592" s="147">
        <f t="shared" si="616"/>
        <v>0.36264057251350956</v>
      </c>
      <c r="Z592" s="147">
        <f t="shared" si="601"/>
        <v>0.60150193798449614</v>
      </c>
      <c r="AA592" s="146">
        <f t="shared" si="602"/>
        <v>70688.453483689082</v>
      </c>
      <c r="AB592" s="618"/>
      <c r="AC592" s="254" t="s">
        <v>114</v>
      </c>
      <c r="AD592" s="137">
        <v>4030</v>
      </c>
      <c r="AE592" s="146">
        <v>2522</v>
      </c>
      <c r="AF592" s="146">
        <v>209673430</v>
      </c>
      <c r="AG592" s="147">
        <f t="shared" si="617"/>
        <v>0.42365194019821939</v>
      </c>
      <c r="AH592" s="147">
        <f t="shared" si="603"/>
        <v>0.62580645161290327</v>
      </c>
      <c r="AI592" s="141">
        <f t="shared" si="604"/>
        <v>83137.759714512285</v>
      </c>
      <c r="AJ592" s="618"/>
      <c r="AK592" s="254" t="s">
        <v>114</v>
      </c>
      <c r="AL592" s="137">
        <v>2610</v>
      </c>
      <c r="AM592" s="146">
        <v>1473</v>
      </c>
      <c r="AN592" s="146">
        <v>126162880</v>
      </c>
      <c r="AO592" s="147">
        <f t="shared" si="618"/>
        <v>0.39206813947298375</v>
      </c>
      <c r="AP592" s="147">
        <f t="shared" si="605"/>
        <v>0.56436781609195408</v>
      </c>
      <c r="AQ592" s="141">
        <f t="shared" si="606"/>
        <v>85650.291921249154</v>
      </c>
      <c r="AR592" s="618"/>
      <c r="AS592" s="254" t="s">
        <v>114</v>
      </c>
      <c r="AT592" s="137">
        <v>1189</v>
      </c>
      <c r="AU592" s="146">
        <v>657</v>
      </c>
      <c r="AV592" s="146">
        <v>56184100</v>
      </c>
      <c r="AW592" s="147">
        <f t="shared" si="619"/>
        <v>0.36703910614525137</v>
      </c>
      <c r="AX592" s="147">
        <f t="shared" si="607"/>
        <v>0.55256518082422201</v>
      </c>
      <c r="AY592" s="146">
        <f t="shared" si="608"/>
        <v>85516.133942161337</v>
      </c>
      <c r="AZ592" s="618"/>
      <c r="BA592" s="254" t="s">
        <v>114</v>
      </c>
      <c r="BB592" s="137">
        <v>391</v>
      </c>
      <c r="BC592" s="146">
        <v>184</v>
      </c>
      <c r="BD592" s="146">
        <v>18069770</v>
      </c>
      <c r="BE592" s="147">
        <f t="shared" si="620"/>
        <v>0.2796352583586626</v>
      </c>
      <c r="BF592" s="147">
        <f t="shared" si="609"/>
        <v>0.47058823529411764</v>
      </c>
      <c r="BG592" s="173">
        <f t="shared" si="610"/>
        <v>98205.271739130432</v>
      </c>
      <c r="BH592" s="618"/>
      <c r="BI592" s="254" t="s">
        <v>114</v>
      </c>
      <c r="BJ592" s="137">
        <f t="shared" si="611"/>
        <v>12488</v>
      </c>
      <c r="BK592" s="146">
        <f t="shared" si="595"/>
        <v>7395</v>
      </c>
      <c r="BL592" s="146">
        <f t="shared" si="596"/>
        <v>593165980</v>
      </c>
      <c r="BM592" s="147">
        <f t="shared" si="621"/>
        <v>0.38491567770143659</v>
      </c>
      <c r="BN592" s="147">
        <f t="shared" si="612"/>
        <v>0.59216848174247272</v>
      </c>
      <c r="BO592" s="146">
        <f t="shared" si="613"/>
        <v>80211.762001352268</v>
      </c>
      <c r="BP592" s="204"/>
    </row>
    <row r="593" spans="2:68" s="82" customFormat="1">
      <c r="B593" s="614"/>
      <c r="C593" s="645"/>
      <c r="D593" s="618"/>
      <c r="E593" s="254" t="s">
        <v>123</v>
      </c>
      <c r="F593" s="137">
        <v>17</v>
      </c>
      <c r="G593" s="146">
        <v>8</v>
      </c>
      <c r="H593" s="146">
        <v>782740</v>
      </c>
      <c r="I593" s="147">
        <f t="shared" si="614"/>
        <v>0.16</v>
      </c>
      <c r="J593" s="147">
        <f t="shared" si="597"/>
        <v>0.47058823529411764</v>
      </c>
      <c r="K593" s="173">
        <f t="shared" si="598"/>
        <v>97842.5</v>
      </c>
      <c r="L593" s="618"/>
      <c r="M593" s="254" t="s">
        <v>123</v>
      </c>
      <c r="N593" s="137">
        <v>47</v>
      </c>
      <c r="O593" s="146">
        <v>29</v>
      </c>
      <c r="P593" s="146">
        <v>3215170</v>
      </c>
      <c r="Q593" s="147">
        <f t="shared" si="615"/>
        <v>0.18471337579617833</v>
      </c>
      <c r="R593" s="147">
        <f t="shared" si="599"/>
        <v>0.61702127659574468</v>
      </c>
      <c r="S593" s="141">
        <f t="shared" si="600"/>
        <v>110867.93103448275</v>
      </c>
      <c r="T593" s="618"/>
      <c r="U593" s="254" t="s">
        <v>123</v>
      </c>
      <c r="V593" s="137">
        <v>1378</v>
      </c>
      <c r="W593" s="146">
        <v>847</v>
      </c>
      <c r="X593" s="146">
        <v>58825310</v>
      </c>
      <c r="Y593" s="147">
        <f t="shared" si="616"/>
        <v>0.12370381188841828</v>
      </c>
      <c r="Z593" s="147">
        <f t="shared" si="601"/>
        <v>0.61465892597968075</v>
      </c>
      <c r="AA593" s="146">
        <f t="shared" si="602"/>
        <v>69451.369539551364</v>
      </c>
      <c r="AB593" s="618"/>
      <c r="AC593" s="254" t="s">
        <v>123</v>
      </c>
      <c r="AD593" s="137">
        <v>1524</v>
      </c>
      <c r="AE593" s="146">
        <v>985</v>
      </c>
      <c r="AF593" s="146">
        <v>77228310</v>
      </c>
      <c r="AG593" s="147">
        <f t="shared" si="617"/>
        <v>0.16546279186964555</v>
      </c>
      <c r="AH593" s="147">
        <f t="shared" si="603"/>
        <v>0.64632545931758534</v>
      </c>
      <c r="AI593" s="141">
        <f t="shared" si="604"/>
        <v>78404.375634517768</v>
      </c>
      <c r="AJ593" s="618"/>
      <c r="AK593" s="254" t="s">
        <v>123</v>
      </c>
      <c r="AL593" s="137">
        <v>1042</v>
      </c>
      <c r="AM593" s="146">
        <v>610</v>
      </c>
      <c r="AN593" s="146">
        <v>50761180</v>
      </c>
      <c r="AO593" s="147">
        <f t="shared" si="618"/>
        <v>0.16236358796912431</v>
      </c>
      <c r="AP593" s="147">
        <f t="shared" si="605"/>
        <v>0.58541266794625724</v>
      </c>
      <c r="AQ593" s="141">
        <f t="shared" si="606"/>
        <v>83215.049180327871</v>
      </c>
      <c r="AR593" s="618"/>
      <c r="AS593" s="254" t="s">
        <v>123</v>
      </c>
      <c r="AT593" s="137">
        <v>509</v>
      </c>
      <c r="AU593" s="146">
        <v>282</v>
      </c>
      <c r="AV593" s="146">
        <v>23845660</v>
      </c>
      <c r="AW593" s="147">
        <f t="shared" si="619"/>
        <v>0.15754189944134078</v>
      </c>
      <c r="AX593" s="147">
        <f t="shared" si="607"/>
        <v>0.55402750491159136</v>
      </c>
      <c r="AY593" s="146">
        <f t="shared" si="608"/>
        <v>84559.078014184401</v>
      </c>
      <c r="AZ593" s="618"/>
      <c r="BA593" s="254" t="s">
        <v>123</v>
      </c>
      <c r="BB593" s="137">
        <v>152</v>
      </c>
      <c r="BC593" s="146">
        <v>68</v>
      </c>
      <c r="BD593" s="146">
        <v>6900680</v>
      </c>
      <c r="BE593" s="147">
        <f t="shared" si="620"/>
        <v>0.10334346504559271</v>
      </c>
      <c r="BF593" s="147">
        <f t="shared" si="609"/>
        <v>0.44736842105263158</v>
      </c>
      <c r="BG593" s="173">
        <f t="shared" si="610"/>
        <v>101480.58823529411</v>
      </c>
      <c r="BH593" s="618"/>
      <c r="BI593" s="254" t="s">
        <v>123</v>
      </c>
      <c r="BJ593" s="137">
        <f t="shared" si="611"/>
        <v>4669</v>
      </c>
      <c r="BK593" s="146">
        <f t="shared" si="595"/>
        <v>2829</v>
      </c>
      <c r="BL593" s="146">
        <f t="shared" si="596"/>
        <v>221559050</v>
      </c>
      <c r="BM593" s="147">
        <f t="shared" si="621"/>
        <v>0.1472517176764522</v>
      </c>
      <c r="BN593" s="147">
        <f t="shared" si="612"/>
        <v>0.60591133004926112</v>
      </c>
      <c r="BO593" s="146">
        <f t="shared" si="613"/>
        <v>78317.09084482149</v>
      </c>
      <c r="BP593" s="204"/>
    </row>
    <row r="594" spans="2:68" s="82" customFormat="1">
      <c r="B594" s="614"/>
      <c r="C594" s="645"/>
      <c r="D594" s="618"/>
      <c r="E594" s="254" t="s">
        <v>137</v>
      </c>
      <c r="F594" s="137">
        <v>18</v>
      </c>
      <c r="G594" s="146">
        <v>9</v>
      </c>
      <c r="H594" s="146">
        <v>1367120</v>
      </c>
      <c r="I594" s="147">
        <f t="shared" si="614"/>
        <v>0.18</v>
      </c>
      <c r="J594" s="147">
        <f t="shared" si="597"/>
        <v>0.5</v>
      </c>
      <c r="K594" s="173">
        <f t="shared" si="598"/>
        <v>151902.22222222222</v>
      </c>
      <c r="L594" s="618"/>
      <c r="M594" s="254" t="s">
        <v>137</v>
      </c>
      <c r="N594" s="137">
        <v>66</v>
      </c>
      <c r="O594" s="146">
        <v>34</v>
      </c>
      <c r="P594" s="146">
        <v>3131940</v>
      </c>
      <c r="Q594" s="147">
        <f t="shared" si="615"/>
        <v>0.21656050955414013</v>
      </c>
      <c r="R594" s="147">
        <f t="shared" si="599"/>
        <v>0.51515151515151514</v>
      </c>
      <c r="S594" s="141">
        <f t="shared" si="600"/>
        <v>92115.882352941175</v>
      </c>
      <c r="T594" s="618"/>
      <c r="U594" s="254" t="s">
        <v>137</v>
      </c>
      <c r="V594" s="137">
        <v>1581</v>
      </c>
      <c r="W594" s="146">
        <v>987</v>
      </c>
      <c r="X594" s="146">
        <v>75295330</v>
      </c>
      <c r="Y594" s="147">
        <f t="shared" si="616"/>
        <v>0.14415072294435519</v>
      </c>
      <c r="Z594" s="147">
        <f t="shared" si="601"/>
        <v>0.62428842504743831</v>
      </c>
      <c r="AA594" s="146">
        <f t="shared" si="602"/>
        <v>76287.061803444783</v>
      </c>
      <c r="AB594" s="618"/>
      <c r="AC594" s="254" t="s">
        <v>137</v>
      </c>
      <c r="AD594" s="137">
        <v>1768</v>
      </c>
      <c r="AE594" s="146">
        <v>1145</v>
      </c>
      <c r="AF594" s="146">
        <v>93759680</v>
      </c>
      <c r="AG594" s="147">
        <f t="shared" si="617"/>
        <v>0.1923399966403494</v>
      </c>
      <c r="AH594" s="147">
        <f t="shared" si="603"/>
        <v>0.6476244343891403</v>
      </c>
      <c r="AI594" s="141">
        <f t="shared" si="604"/>
        <v>81886.183406113531</v>
      </c>
      <c r="AJ594" s="618"/>
      <c r="AK594" s="254" t="s">
        <v>137</v>
      </c>
      <c r="AL594" s="137">
        <v>1188</v>
      </c>
      <c r="AM594" s="146">
        <v>714</v>
      </c>
      <c r="AN594" s="146">
        <v>63483870</v>
      </c>
      <c r="AO594" s="147">
        <f t="shared" si="618"/>
        <v>0.19004524886877827</v>
      </c>
      <c r="AP594" s="147">
        <f t="shared" si="605"/>
        <v>0.60101010101010099</v>
      </c>
      <c r="AQ594" s="141">
        <f t="shared" si="606"/>
        <v>88912.983193277309</v>
      </c>
      <c r="AR594" s="618"/>
      <c r="AS594" s="254" t="s">
        <v>137</v>
      </c>
      <c r="AT594" s="137">
        <v>507</v>
      </c>
      <c r="AU594" s="146">
        <v>287</v>
      </c>
      <c r="AV594" s="146">
        <v>28972220</v>
      </c>
      <c r="AW594" s="147">
        <f t="shared" si="619"/>
        <v>0.16033519553072625</v>
      </c>
      <c r="AX594" s="147">
        <f t="shared" si="607"/>
        <v>0.56607495069033531</v>
      </c>
      <c r="AY594" s="146">
        <f t="shared" si="608"/>
        <v>100948.50174216028</v>
      </c>
      <c r="AZ594" s="618"/>
      <c r="BA594" s="254" t="s">
        <v>137</v>
      </c>
      <c r="BB594" s="137">
        <v>164</v>
      </c>
      <c r="BC594" s="146">
        <v>71</v>
      </c>
      <c r="BD594" s="146">
        <v>6124080</v>
      </c>
      <c r="BE594" s="147">
        <f t="shared" si="620"/>
        <v>0.10790273556231003</v>
      </c>
      <c r="BF594" s="147">
        <f t="shared" si="609"/>
        <v>0.43292682926829268</v>
      </c>
      <c r="BG594" s="173">
        <f t="shared" si="610"/>
        <v>86254.647887323939</v>
      </c>
      <c r="BH594" s="618"/>
      <c r="BI594" s="254" t="s">
        <v>137</v>
      </c>
      <c r="BJ594" s="137">
        <f t="shared" si="611"/>
        <v>5292</v>
      </c>
      <c r="BK594" s="146">
        <f t="shared" si="595"/>
        <v>3247</v>
      </c>
      <c r="BL594" s="146">
        <f t="shared" si="596"/>
        <v>272134240</v>
      </c>
      <c r="BM594" s="147">
        <f t="shared" si="621"/>
        <v>0.16900895273787217</v>
      </c>
      <c r="BN594" s="147">
        <f t="shared" si="612"/>
        <v>0.61356764928193497</v>
      </c>
      <c r="BO594" s="146">
        <f t="shared" si="613"/>
        <v>83810.976285802273</v>
      </c>
      <c r="BP594" s="204"/>
    </row>
    <row r="595" spans="2:68" s="82" customFormat="1">
      <c r="B595" s="614"/>
      <c r="C595" s="645"/>
      <c r="D595" s="618"/>
      <c r="E595" s="254" t="s">
        <v>138</v>
      </c>
      <c r="F595" s="137">
        <v>8</v>
      </c>
      <c r="G595" s="146">
        <v>1</v>
      </c>
      <c r="H595" s="146">
        <v>184310</v>
      </c>
      <c r="I595" s="147">
        <f t="shared" si="614"/>
        <v>0.02</v>
      </c>
      <c r="J595" s="147">
        <f t="shared" si="597"/>
        <v>0.125</v>
      </c>
      <c r="K595" s="173">
        <f t="shared" si="598"/>
        <v>184310</v>
      </c>
      <c r="L595" s="618"/>
      <c r="M595" s="254" t="s">
        <v>138</v>
      </c>
      <c r="N595" s="137">
        <v>44</v>
      </c>
      <c r="O595" s="146">
        <v>24</v>
      </c>
      <c r="P595" s="146">
        <v>2159770</v>
      </c>
      <c r="Q595" s="147">
        <f t="shared" si="615"/>
        <v>0.15286624203821655</v>
      </c>
      <c r="R595" s="147">
        <f t="shared" si="599"/>
        <v>0.54545454545454541</v>
      </c>
      <c r="S595" s="141">
        <f t="shared" si="600"/>
        <v>89990.416666666672</v>
      </c>
      <c r="T595" s="618"/>
      <c r="U595" s="254" t="s">
        <v>138</v>
      </c>
      <c r="V595" s="137">
        <v>1158</v>
      </c>
      <c r="W595" s="146">
        <v>773</v>
      </c>
      <c r="X595" s="146">
        <v>50846870</v>
      </c>
      <c r="Y595" s="147">
        <f t="shared" si="616"/>
        <v>0.11289615890170877</v>
      </c>
      <c r="Z595" s="147">
        <f t="shared" si="601"/>
        <v>0.66753022452504318</v>
      </c>
      <c r="AA595" s="146">
        <f t="shared" si="602"/>
        <v>65778.615782664943</v>
      </c>
      <c r="AB595" s="618"/>
      <c r="AC595" s="254" t="s">
        <v>138</v>
      </c>
      <c r="AD595" s="137">
        <v>1115</v>
      </c>
      <c r="AE595" s="146">
        <v>742</v>
      </c>
      <c r="AF595" s="146">
        <v>56208470</v>
      </c>
      <c r="AG595" s="147">
        <f t="shared" si="617"/>
        <v>0.12464303712413909</v>
      </c>
      <c r="AH595" s="147">
        <f t="shared" si="603"/>
        <v>0.66547085201793721</v>
      </c>
      <c r="AI595" s="141">
        <f t="shared" si="604"/>
        <v>75752.654986522917</v>
      </c>
      <c r="AJ595" s="618"/>
      <c r="AK595" s="254" t="s">
        <v>138</v>
      </c>
      <c r="AL595" s="137">
        <v>585</v>
      </c>
      <c r="AM595" s="146">
        <v>350</v>
      </c>
      <c r="AN595" s="146">
        <v>28493990</v>
      </c>
      <c r="AO595" s="147">
        <f t="shared" si="618"/>
        <v>9.3159435719989359E-2</v>
      </c>
      <c r="AP595" s="147">
        <f t="shared" si="605"/>
        <v>0.59829059829059827</v>
      </c>
      <c r="AQ595" s="141">
        <f t="shared" si="606"/>
        <v>81411.399999999994</v>
      </c>
      <c r="AR595" s="618"/>
      <c r="AS595" s="254" t="s">
        <v>138</v>
      </c>
      <c r="AT595" s="137">
        <v>191</v>
      </c>
      <c r="AU595" s="146">
        <v>112</v>
      </c>
      <c r="AV595" s="146">
        <v>9245110</v>
      </c>
      <c r="AW595" s="147">
        <f t="shared" si="619"/>
        <v>6.256983240223464E-2</v>
      </c>
      <c r="AX595" s="147">
        <f t="shared" si="607"/>
        <v>0.58638743455497377</v>
      </c>
      <c r="AY595" s="146">
        <f t="shared" si="608"/>
        <v>82545.625</v>
      </c>
      <c r="AZ595" s="618"/>
      <c r="BA595" s="254" t="s">
        <v>138</v>
      </c>
      <c r="BB595" s="137">
        <v>35</v>
      </c>
      <c r="BC595" s="146">
        <v>14</v>
      </c>
      <c r="BD595" s="146">
        <v>519350</v>
      </c>
      <c r="BE595" s="147">
        <f t="shared" si="620"/>
        <v>2.1276595744680851E-2</v>
      </c>
      <c r="BF595" s="147">
        <f t="shared" si="609"/>
        <v>0.4</v>
      </c>
      <c r="BG595" s="173">
        <f t="shared" si="610"/>
        <v>37096.428571428572</v>
      </c>
      <c r="BH595" s="618"/>
      <c r="BI595" s="254" t="s">
        <v>138</v>
      </c>
      <c r="BJ595" s="137">
        <f t="shared" si="611"/>
        <v>3136</v>
      </c>
      <c r="BK595" s="146">
        <f t="shared" si="595"/>
        <v>2016</v>
      </c>
      <c r="BL595" s="146">
        <f t="shared" si="596"/>
        <v>147657870</v>
      </c>
      <c r="BM595" s="147">
        <f t="shared" si="621"/>
        <v>0.10493441599000625</v>
      </c>
      <c r="BN595" s="147">
        <f t="shared" si="612"/>
        <v>0.6428571428571429</v>
      </c>
      <c r="BO595" s="146">
        <f t="shared" si="613"/>
        <v>73242.991071428565</v>
      </c>
      <c r="BP595" s="204"/>
    </row>
    <row r="596" spans="2:68" s="82" customFormat="1">
      <c r="B596" s="614"/>
      <c r="C596" s="645"/>
      <c r="D596" s="618"/>
      <c r="E596" s="254" t="s">
        <v>139</v>
      </c>
      <c r="F596" s="137">
        <v>11</v>
      </c>
      <c r="G596" s="146">
        <v>4</v>
      </c>
      <c r="H596" s="146">
        <v>261550</v>
      </c>
      <c r="I596" s="147">
        <f t="shared" si="614"/>
        <v>0.08</v>
      </c>
      <c r="J596" s="147">
        <f t="shared" si="597"/>
        <v>0.36363636363636365</v>
      </c>
      <c r="K596" s="173">
        <f t="shared" si="598"/>
        <v>65387.5</v>
      </c>
      <c r="L596" s="618"/>
      <c r="M596" s="254" t="s">
        <v>139</v>
      </c>
      <c r="N596" s="137">
        <v>36</v>
      </c>
      <c r="O596" s="146">
        <v>18</v>
      </c>
      <c r="P596" s="146">
        <v>1262320</v>
      </c>
      <c r="Q596" s="147">
        <f t="shared" si="615"/>
        <v>0.11464968152866242</v>
      </c>
      <c r="R596" s="147">
        <f t="shared" si="599"/>
        <v>0.5</v>
      </c>
      <c r="S596" s="141">
        <f t="shared" si="600"/>
        <v>70128.888888888891</v>
      </c>
      <c r="T596" s="618"/>
      <c r="U596" s="254" t="s">
        <v>139</v>
      </c>
      <c r="V596" s="137">
        <v>342</v>
      </c>
      <c r="W596" s="146">
        <v>182</v>
      </c>
      <c r="X596" s="146">
        <v>14255320</v>
      </c>
      <c r="Y596" s="147">
        <f t="shared" si="616"/>
        <v>2.658098437271798E-2</v>
      </c>
      <c r="Z596" s="147">
        <f t="shared" si="601"/>
        <v>0.53216374269005851</v>
      </c>
      <c r="AA596" s="146">
        <f t="shared" si="602"/>
        <v>78325.934065934067</v>
      </c>
      <c r="AB596" s="618"/>
      <c r="AC596" s="254" t="s">
        <v>139</v>
      </c>
      <c r="AD596" s="137">
        <v>372</v>
      </c>
      <c r="AE596" s="146">
        <v>214</v>
      </c>
      <c r="AF596" s="146">
        <v>28782280</v>
      </c>
      <c r="AG596" s="147">
        <f t="shared" si="617"/>
        <v>3.5948261380816394E-2</v>
      </c>
      <c r="AH596" s="147">
        <f t="shared" si="603"/>
        <v>0.57526881720430112</v>
      </c>
      <c r="AI596" s="141">
        <f t="shared" si="604"/>
        <v>134496.63551401868</v>
      </c>
      <c r="AJ596" s="618"/>
      <c r="AK596" s="254" t="s">
        <v>139</v>
      </c>
      <c r="AL596" s="137">
        <v>304</v>
      </c>
      <c r="AM596" s="146">
        <v>182</v>
      </c>
      <c r="AN596" s="146">
        <v>15785260</v>
      </c>
      <c r="AO596" s="147">
        <f t="shared" si="618"/>
        <v>4.8442906574394463E-2</v>
      </c>
      <c r="AP596" s="147">
        <f t="shared" si="605"/>
        <v>0.59868421052631582</v>
      </c>
      <c r="AQ596" s="141">
        <f t="shared" si="606"/>
        <v>86732.197802197799</v>
      </c>
      <c r="AR596" s="618"/>
      <c r="AS596" s="254" t="s">
        <v>139</v>
      </c>
      <c r="AT596" s="137">
        <v>184</v>
      </c>
      <c r="AU596" s="146">
        <v>103</v>
      </c>
      <c r="AV596" s="146">
        <v>9843580</v>
      </c>
      <c r="AW596" s="147">
        <f t="shared" si="619"/>
        <v>5.7541899441340784E-2</v>
      </c>
      <c r="AX596" s="147">
        <f t="shared" si="607"/>
        <v>0.55978260869565222</v>
      </c>
      <c r="AY596" s="146">
        <f t="shared" si="608"/>
        <v>95568.737864077673</v>
      </c>
      <c r="AZ596" s="618"/>
      <c r="BA596" s="254" t="s">
        <v>139</v>
      </c>
      <c r="BB596" s="137">
        <v>68</v>
      </c>
      <c r="BC596" s="146">
        <v>28</v>
      </c>
      <c r="BD596" s="146">
        <v>2558500</v>
      </c>
      <c r="BE596" s="147">
        <f t="shared" si="620"/>
        <v>4.2553191489361701E-2</v>
      </c>
      <c r="BF596" s="147">
        <f t="shared" si="609"/>
        <v>0.41176470588235292</v>
      </c>
      <c r="BG596" s="173">
        <f t="shared" si="610"/>
        <v>91375</v>
      </c>
      <c r="BH596" s="618"/>
      <c r="BI596" s="254" t="s">
        <v>139</v>
      </c>
      <c r="BJ596" s="137">
        <f t="shared" si="611"/>
        <v>1317</v>
      </c>
      <c r="BK596" s="146">
        <f t="shared" si="595"/>
        <v>731</v>
      </c>
      <c r="BL596" s="146">
        <f t="shared" si="596"/>
        <v>72748810</v>
      </c>
      <c r="BM596" s="147">
        <f t="shared" si="621"/>
        <v>3.8049135956693736E-2</v>
      </c>
      <c r="BN596" s="147">
        <f t="shared" si="612"/>
        <v>0.55504935459377369</v>
      </c>
      <c r="BO596" s="146">
        <f t="shared" si="613"/>
        <v>99519.575923392607</v>
      </c>
      <c r="BP596" s="204"/>
    </row>
    <row r="597" spans="2:68" s="82" customFormat="1">
      <c r="B597" s="614"/>
      <c r="C597" s="645"/>
      <c r="D597" s="618"/>
      <c r="E597" s="254" t="s">
        <v>140</v>
      </c>
      <c r="F597" s="137">
        <v>2</v>
      </c>
      <c r="G597" s="146">
        <v>0</v>
      </c>
      <c r="H597" s="146">
        <v>0</v>
      </c>
      <c r="I597" s="147">
        <f t="shared" si="614"/>
        <v>0</v>
      </c>
      <c r="J597" s="147">
        <f t="shared" si="597"/>
        <v>0</v>
      </c>
      <c r="K597" s="173" t="str">
        <f t="shared" si="598"/>
        <v>-</v>
      </c>
      <c r="L597" s="618"/>
      <c r="M597" s="254" t="s">
        <v>140</v>
      </c>
      <c r="N597" s="137">
        <v>14</v>
      </c>
      <c r="O597" s="146">
        <v>8</v>
      </c>
      <c r="P597" s="146">
        <v>590080</v>
      </c>
      <c r="Q597" s="147">
        <f t="shared" si="615"/>
        <v>5.0955414012738856E-2</v>
      </c>
      <c r="R597" s="147">
        <f t="shared" si="599"/>
        <v>0.5714285714285714</v>
      </c>
      <c r="S597" s="141">
        <f t="shared" si="600"/>
        <v>73760</v>
      </c>
      <c r="T597" s="618"/>
      <c r="U597" s="254" t="s">
        <v>140</v>
      </c>
      <c r="V597" s="137">
        <v>500</v>
      </c>
      <c r="W597" s="146">
        <v>305</v>
      </c>
      <c r="X597" s="146">
        <v>23116240</v>
      </c>
      <c r="Y597" s="147">
        <f t="shared" si="616"/>
        <v>4.4545056229005404E-2</v>
      </c>
      <c r="Z597" s="147">
        <f t="shared" si="601"/>
        <v>0.61</v>
      </c>
      <c r="AA597" s="146">
        <f t="shared" si="602"/>
        <v>75790.950819672129</v>
      </c>
      <c r="AB597" s="618"/>
      <c r="AC597" s="254" t="s">
        <v>140</v>
      </c>
      <c r="AD597" s="137">
        <v>459</v>
      </c>
      <c r="AE597" s="146">
        <v>305</v>
      </c>
      <c r="AF597" s="146">
        <v>25623410</v>
      </c>
      <c r="AG597" s="147">
        <f t="shared" si="617"/>
        <v>5.1234671594154207E-2</v>
      </c>
      <c r="AH597" s="147">
        <f t="shared" si="603"/>
        <v>0.66448801742919394</v>
      </c>
      <c r="AI597" s="141">
        <f t="shared" si="604"/>
        <v>84011.180327868846</v>
      </c>
      <c r="AJ597" s="618"/>
      <c r="AK597" s="254" t="s">
        <v>140</v>
      </c>
      <c r="AL597" s="137">
        <v>342</v>
      </c>
      <c r="AM597" s="146">
        <v>210</v>
      </c>
      <c r="AN597" s="146">
        <v>20512660</v>
      </c>
      <c r="AO597" s="147">
        <f t="shared" si="618"/>
        <v>5.5895661431993614E-2</v>
      </c>
      <c r="AP597" s="147">
        <f t="shared" si="605"/>
        <v>0.61403508771929827</v>
      </c>
      <c r="AQ597" s="141">
        <f t="shared" si="606"/>
        <v>97679.333333333328</v>
      </c>
      <c r="AR597" s="618"/>
      <c r="AS597" s="254" t="s">
        <v>140</v>
      </c>
      <c r="AT597" s="137">
        <v>180</v>
      </c>
      <c r="AU597" s="146">
        <v>105</v>
      </c>
      <c r="AV597" s="146">
        <v>9204570</v>
      </c>
      <c r="AW597" s="147">
        <f t="shared" si="619"/>
        <v>5.8659217877094973E-2</v>
      </c>
      <c r="AX597" s="147">
        <f t="shared" si="607"/>
        <v>0.58333333333333337</v>
      </c>
      <c r="AY597" s="146">
        <f t="shared" si="608"/>
        <v>87662.571428571435</v>
      </c>
      <c r="AZ597" s="618"/>
      <c r="BA597" s="254" t="s">
        <v>140</v>
      </c>
      <c r="BB597" s="137">
        <v>44</v>
      </c>
      <c r="BC597" s="146">
        <v>21</v>
      </c>
      <c r="BD597" s="146">
        <v>2260500</v>
      </c>
      <c r="BE597" s="147">
        <f t="shared" si="620"/>
        <v>3.1914893617021274E-2</v>
      </c>
      <c r="BF597" s="147">
        <f t="shared" si="609"/>
        <v>0.47727272727272729</v>
      </c>
      <c r="BG597" s="173">
        <f t="shared" si="610"/>
        <v>107642.85714285714</v>
      </c>
      <c r="BH597" s="618"/>
      <c r="BI597" s="254" t="s">
        <v>140</v>
      </c>
      <c r="BJ597" s="137">
        <f t="shared" si="611"/>
        <v>1541</v>
      </c>
      <c r="BK597" s="146">
        <f t="shared" si="595"/>
        <v>954</v>
      </c>
      <c r="BL597" s="146">
        <f t="shared" si="596"/>
        <v>81307460</v>
      </c>
      <c r="BM597" s="147">
        <f t="shared" si="621"/>
        <v>4.9656464709556529E-2</v>
      </c>
      <c r="BN597" s="147">
        <f t="shared" si="612"/>
        <v>0.61907852044127187</v>
      </c>
      <c r="BO597" s="146">
        <f t="shared" si="613"/>
        <v>85227.945492662475</v>
      </c>
      <c r="BP597" s="204"/>
    </row>
    <row r="598" spans="2:68" s="82" customFormat="1">
      <c r="B598" s="614"/>
      <c r="C598" s="645"/>
      <c r="D598" s="618"/>
      <c r="E598" s="254" t="s">
        <v>141</v>
      </c>
      <c r="F598" s="137">
        <v>22</v>
      </c>
      <c r="G598" s="146">
        <v>14</v>
      </c>
      <c r="H598" s="146">
        <v>1613650</v>
      </c>
      <c r="I598" s="147">
        <f t="shared" si="614"/>
        <v>0.28000000000000003</v>
      </c>
      <c r="J598" s="147">
        <f t="shared" si="597"/>
        <v>0.63636363636363635</v>
      </c>
      <c r="K598" s="173">
        <f t="shared" si="598"/>
        <v>115260.71428571429</v>
      </c>
      <c r="L598" s="618"/>
      <c r="M598" s="254" t="s">
        <v>141</v>
      </c>
      <c r="N598" s="137">
        <v>64</v>
      </c>
      <c r="O598" s="146">
        <v>35</v>
      </c>
      <c r="P598" s="146">
        <v>2803470</v>
      </c>
      <c r="Q598" s="147">
        <f t="shared" si="615"/>
        <v>0.22292993630573249</v>
      </c>
      <c r="R598" s="147">
        <f t="shared" si="599"/>
        <v>0.546875</v>
      </c>
      <c r="S598" s="141">
        <f t="shared" si="600"/>
        <v>80099.142857142855</v>
      </c>
      <c r="T598" s="618"/>
      <c r="U598" s="254" t="s">
        <v>141</v>
      </c>
      <c r="V598" s="137">
        <v>2579</v>
      </c>
      <c r="W598" s="146">
        <v>1669</v>
      </c>
      <c r="X598" s="146">
        <v>119263290</v>
      </c>
      <c r="Y598" s="147">
        <f t="shared" si="616"/>
        <v>0.24375638965970498</v>
      </c>
      <c r="Z598" s="147">
        <f t="shared" si="601"/>
        <v>0.64715005816207838</v>
      </c>
      <c r="AA598" s="146">
        <f t="shared" si="602"/>
        <v>71457.932893948469</v>
      </c>
      <c r="AB598" s="618"/>
      <c r="AC598" s="254" t="s">
        <v>141</v>
      </c>
      <c r="AD598" s="137">
        <v>2519</v>
      </c>
      <c r="AE598" s="146">
        <v>1618</v>
      </c>
      <c r="AF598" s="146">
        <v>138848040</v>
      </c>
      <c r="AG598" s="147">
        <f t="shared" si="617"/>
        <v>0.27179573324374268</v>
      </c>
      <c r="AH598" s="147">
        <f t="shared" si="603"/>
        <v>0.64231838030964672</v>
      </c>
      <c r="AI598" s="141">
        <f t="shared" si="604"/>
        <v>85814.610630407915</v>
      </c>
      <c r="AJ598" s="618"/>
      <c r="AK598" s="254" t="s">
        <v>141</v>
      </c>
      <c r="AL598" s="137">
        <v>1462</v>
      </c>
      <c r="AM598" s="146">
        <v>887</v>
      </c>
      <c r="AN598" s="146">
        <v>71725660</v>
      </c>
      <c r="AO598" s="147">
        <f t="shared" si="618"/>
        <v>0.2360926270960873</v>
      </c>
      <c r="AP598" s="147">
        <f t="shared" si="605"/>
        <v>0.60670314637482903</v>
      </c>
      <c r="AQ598" s="141">
        <f t="shared" si="606"/>
        <v>80863.201803833144</v>
      </c>
      <c r="AR598" s="618"/>
      <c r="AS598" s="254" t="s">
        <v>141</v>
      </c>
      <c r="AT598" s="137">
        <v>544</v>
      </c>
      <c r="AU598" s="146">
        <v>322</v>
      </c>
      <c r="AV598" s="146">
        <v>27566450</v>
      </c>
      <c r="AW598" s="147">
        <f t="shared" si="619"/>
        <v>0.17988826815642459</v>
      </c>
      <c r="AX598" s="147">
        <f t="shared" si="607"/>
        <v>0.59191176470588236</v>
      </c>
      <c r="AY598" s="146">
        <f t="shared" si="608"/>
        <v>85610.093167701867</v>
      </c>
      <c r="AZ598" s="618"/>
      <c r="BA598" s="254" t="s">
        <v>141</v>
      </c>
      <c r="BB598" s="137">
        <v>156</v>
      </c>
      <c r="BC598" s="146">
        <v>76</v>
      </c>
      <c r="BD598" s="146">
        <v>6933980</v>
      </c>
      <c r="BE598" s="147">
        <f t="shared" si="620"/>
        <v>0.11550151975683891</v>
      </c>
      <c r="BF598" s="147">
        <f t="shared" si="609"/>
        <v>0.48717948717948717</v>
      </c>
      <c r="BG598" s="173">
        <f t="shared" si="610"/>
        <v>91236.578947368427</v>
      </c>
      <c r="BH598" s="618"/>
      <c r="BI598" s="254" t="s">
        <v>141</v>
      </c>
      <c r="BJ598" s="137">
        <f t="shared" si="611"/>
        <v>7346</v>
      </c>
      <c r="BK598" s="146">
        <f t="shared" si="595"/>
        <v>4621</v>
      </c>
      <c r="BL598" s="146">
        <f t="shared" si="596"/>
        <v>368754540</v>
      </c>
      <c r="BM598" s="147">
        <f t="shared" si="621"/>
        <v>0.24052675411201332</v>
      </c>
      <c r="BN598" s="147">
        <f t="shared" si="612"/>
        <v>0.6290498230329431</v>
      </c>
      <c r="BO598" s="146">
        <f t="shared" si="613"/>
        <v>79799.72733174637</v>
      </c>
      <c r="BP598" s="204"/>
    </row>
    <row r="599" spans="2:68" s="82" customFormat="1">
      <c r="B599" s="614"/>
      <c r="C599" s="645"/>
      <c r="D599" s="618"/>
      <c r="E599" s="254" t="s">
        <v>142</v>
      </c>
      <c r="F599" s="137">
        <v>5</v>
      </c>
      <c r="G599" s="146">
        <v>3</v>
      </c>
      <c r="H599" s="146">
        <v>439810</v>
      </c>
      <c r="I599" s="147">
        <f t="shared" si="614"/>
        <v>0.06</v>
      </c>
      <c r="J599" s="147">
        <f t="shared" si="597"/>
        <v>0.6</v>
      </c>
      <c r="K599" s="173">
        <f t="shared" si="598"/>
        <v>146603.33333333334</v>
      </c>
      <c r="L599" s="618"/>
      <c r="M599" s="254" t="s">
        <v>142</v>
      </c>
      <c r="N599" s="137">
        <v>23</v>
      </c>
      <c r="O599" s="146">
        <v>13</v>
      </c>
      <c r="P599" s="146">
        <v>1687380</v>
      </c>
      <c r="Q599" s="147">
        <f t="shared" si="615"/>
        <v>8.2802547770700632E-2</v>
      </c>
      <c r="R599" s="147">
        <f t="shared" si="599"/>
        <v>0.56521739130434778</v>
      </c>
      <c r="S599" s="141">
        <f t="shared" si="600"/>
        <v>129798.46153846153</v>
      </c>
      <c r="T599" s="618"/>
      <c r="U599" s="254" t="s">
        <v>142</v>
      </c>
      <c r="V599" s="137">
        <v>445</v>
      </c>
      <c r="W599" s="146">
        <v>289</v>
      </c>
      <c r="X599" s="146">
        <v>22122400</v>
      </c>
      <c r="Y599" s="147">
        <f t="shared" si="616"/>
        <v>4.2208266394041183E-2</v>
      </c>
      <c r="Z599" s="147">
        <f t="shared" si="601"/>
        <v>0.64943820224719107</v>
      </c>
      <c r="AA599" s="146">
        <f t="shared" si="602"/>
        <v>76548.096885813153</v>
      </c>
      <c r="AB599" s="618"/>
      <c r="AC599" s="254" t="s">
        <v>142</v>
      </c>
      <c r="AD599" s="137">
        <v>558</v>
      </c>
      <c r="AE599" s="146">
        <v>340</v>
      </c>
      <c r="AF599" s="146">
        <v>26920680</v>
      </c>
      <c r="AG599" s="147">
        <f t="shared" si="617"/>
        <v>5.7114060137745677E-2</v>
      </c>
      <c r="AH599" s="147">
        <f t="shared" si="603"/>
        <v>0.60931899641577059</v>
      </c>
      <c r="AI599" s="141">
        <f t="shared" si="604"/>
        <v>79178.470588235301</v>
      </c>
      <c r="AJ599" s="618"/>
      <c r="AK599" s="254" t="s">
        <v>142</v>
      </c>
      <c r="AL599" s="137">
        <v>458</v>
      </c>
      <c r="AM599" s="146">
        <v>268</v>
      </c>
      <c r="AN599" s="146">
        <v>24742330</v>
      </c>
      <c r="AO599" s="147">
        <f t="shared" si="618"/>
        <v>7.1333510779877568E-2</v>
      </c>
      <c r="AP599" s="147">
        <f t="shared" si="605"/>
        <v>0.58515283842794763</v>
      </c>
      <c r="AQ599" s="141">
        <f t="shared" si="606"/>
        <v>92322.126865671642</v>
      </c>
      <c r="AR599" s="618"/>
      <c r="AS599" s="254" t="s">
        <v>142</v>
      </c>
      <c r="AT599" s="137">
        <v>267</v>
      </c>
      <c r="AU599" s="146">
        <v>149</v>
      </c>
      <c r="AV599" s="146">
        <v>14146280</v>
      </c>
      <c r="AW599" s="147">
        <f t="shared" si="619"/>
        <v>8.3240223463687146E-2</v>
      </c>
      <c r="AX599" s="147">
        <f t="shared" si="607"/>
        <v>0.55805243445692887</v>
      </c>
      <c r="AY599" s="146">
        <f t="shared" si="608"/>
        <v>94941.476510067121</v>
      </c>
      <c r="AZ599" s="618"/>
      <c r="BA599" s="254" t="s">
        <v>142</v>
      </c>
      <c r="BB599" s="137">
        <v>109</v>
      </c>
      <c r="BC599" s="146">
        <v>50</v>
      </c>
      <c r="BD599" s="146">
        <v>3955500</v>
      </c>
      <c r="BE599" s="147">
        <f t="shared" si="620"/>
        <v>7.598784194528875E-2</v>
      </c>
      <c r="BF599" s="147">
        <f t="shared" si="609"/>
        <v>0.45871559633027525</v>
      </c>
      <c r="BG599" s="173">
        <f t="shared" si="610"/>
        <v>79110</v>
      </c>
      <c r="BH599" s="618"/>
      <c r="BI599" s="254" t="s">
        <v>142</v>
      </c>
      <c r="BJ599" s="137">
        <f t="shared" si="611"/>
        <v>1865</v>
      </c>
      <c r="BK599" s="146">
        <f t="shared" si="595"/>
        <v>1112</v>
      </c>
      <c r="BL599" s="146">
        <f t="shared" si="596"/>
        <v>94014380</v>
      </c>
      <c r="BM599" s="147">
        <f t="shared" si="621"/>
        <v>5.7880491359566938E-2</v>
      </c>
      <c r="BN599" s="147">
        <f t="shared" si="612"/>
        <v>0.5962466487935657</v>
      </c>
      <c r="BO599" s="146">
        <f t="shared" si="613"/>
        <v>84545.30575539569</v>
      </c>
      <c r="BP599" s="204"/>
    </row>
    <row r="600" spans="2:68" s="82" customFormat="1">
      <c r="B600" s="614"/>
      <c r="C600" s="645"/>
      <c r="D600" s="618"/>
      <c r="E600" s="251" t="s">
        <v>135</v>
      </c>
      <c r="F600" s="139">
        <v>8</v>
      </c>
      <c r="G600" s="150">
        <v>5</v>
      </c>
      <c r="H600" s="150">
        <v>783250</v>
      </c>
      <c r="I600" s="151">
        <f t="shared" si="614"/>
        <v>0.1</v>
      </c>
      <c r="J600" s="151">
        <f t="shared" si="597"/>
        <v>0.625</v>
      </c>
      <c r="K600" s="198">
        <f t="shared" si="598"/>
        <v>156650</v>
      </c>
      <c r="L600" s="618"/>
      <c r="M600" s="251" t="s">
        <v>135</v>
      </c>
      <c r="N600" s="139">
        <v>9</v>
      </c>
      <c r="O600" s="150">
        <v>4</v>
      </c>
      <c r="P600" s="150">
        <v>563210</v>
      </c>
      <c r="Q600" s="151">
        <f t="shared" si="615"/>
        <v>2.5477707006369428E-2</v>
      </c>
      <c r="R600" s="151">
        <f t="shared" si="599"/>
        <v>0.44444444444444442</v>
      </c>
      <c r="S600" s="143">
        <f t="shared" si="600"/>
        <v>140802.5</v>
      </c>
      <c r="T600" s="618"/>
      <c r="U600" s="251" t="s">
        <v>135</v>
      </c>
      <c r="V600" s="139">
        <v>602</v>
      </c>
      <c r="W600" s="150">
        <v>342</v>
      </c>
      <c r="X600" s="150">
        <v>20625920</v>
      </c>
      <c r="Y600" s="151">
        <f t="shared" si="616"/>
        <v>4.9948882722360158E-2</v>
      </c>
      <c r="Z600" s="151">
        <f t="shared" si="601"/>
        <v>0.56810631229235875</v>
      </c>
      <c r="AA600" s="150">
        <f t="shared" si="602"/>
        <v>60309.707602339178</v>
      </c>
      <c r="AB600" s="618"/>
      <c r="AC600" s="251" t="s">
        <v>135</v>
      </c>
      <c r="AD600" s="139">
        <v>364</v>
      </c>
      <c r="AE600" s="150">
        <v>198</v>
      </c>
      <c r="AF600" s="150">
        <v>16430390</v>
      </c>
      <c r="AG600" s="151">
        <f t="shared" si="617"/>
        <v>3.3260540903746014E-2</v>
      </c>
      <c r="AH600" s="151">
        <f t="shared" si="603"/>
        <v>0.54395604395604391</v>
      </c>
      <c r="AI600" s="143">
        <f t="shared" si="604"/>
        <v>82981.767676767675</v>
      </c>
      <c r="AJ600" s="618"/>
      <c r="AK600" s="251" t="s">
        <v>135</v>
      </c>
      <c r="AL600" s="139">
        <v>201</v>
      </c>
      <c r="AM600" s="150">
        <v>110</v>
      </c>
      <c r="AN600" s="150">
        <v>11104580</v>
      </c>
      <c r="AO600" s="151">
        <f t="shared" si="618"/>
        <v>2.9278679797710941E-2</v>
      </c>
      <c r="AP600" s="151">
        <f t="shared" si="605"/>
        <v>0.54726368159203975</v>
      </c>
      <c r="AQ600" s="143">
        <f t="shared" si="606"/>
        <v>100950.72727272728</v>
      </c>
      <c r="AR600" s="618"/>
      <c r="AS600" s="251" t="s">
        <v>135</v>
      </c>
      <c r="AT600" s="139">
        <v>93</v>
      </c>
      <c r="AU600" s="150">
        <v>39</v>
      </c>
      <c r="AV600" s="150">
        <v>4498570</v>
      </c>
      <c r="AW600" s="151">
        <f t="shared" si="619"/>
        <v>2.1787709497206705E-2</v>
      </c>
      <c r="AX600" s="151">
        <f t="shared" si="607"/>
        <v>0.41935483870967744</v>
      </c>
      <c r="AY600" s="150">
        <f t="shared" si="608"/>
        <v>115347.94871794872</v>
      </c>
      <c r="AZ600" s="618"/>
      <c r="BA600" s="251" t="s">
        <v>135</v>
      </c>
      <c r="BB600" s="139">
        <v>53</v>
      </c>
      <c r="BC600" s="150">
        <v>20</v>
      </c>
      <c r="BD600" s="150">
        <v>1279090</v>
      </c>
      <c r="BE600" s="151">
        <f t="shared" si="620"/>
        <v>3.0395136778115502E-2</v>
      </c>
      <c r="BF600" s="151">
        <f t="shared" si="609"/>
        <v>0.37735849056603776</v>
      </c>
      <c r="BG600" s="198">
        <f t="shared" si="610"/>
        <v>63954.5</v>
      </c>
      <c r="BH600" s="618"/>
      <c r="BI600" s="251" t="s">
        <v>135</v>
      </c>
      <c r="BJ600" s="139">
        <f t="shared" si="611"/>
        <v>1330</v>
      </c>
      <c r="BK600" s="150">
        <f t="shared" si="595"/>
        <v>718</v>
      </c>
      <c r="BL600" s="150">
        <f t="shared" si="596"/>
        <v>55285010</v>
      </c>
      <c r="BM600" s="151">
        <f t="shared" si="621"/>
        <v>3.7372475536123259E-2</v>
      </c>
      <c r="BN600" s="151">
        <f t="shared" si="612"/>
        <v>0.53984962406015036</v>
      </c>
      <c r="BO600" s="150">
        <f t="shared" si="613"/>
        <v>76998.621169916441</v>
      </c>
      <c r="BP600" s="204"/>
    </row>
    <row r="601" spans="2:68" s="82" customFormat="1">
      <c r="B601" s="614">
        <v>55</v>
      </c>
      <c r="C601" s="645" t="s">
        <v>18</v>
      </c>
      <c r="D601" s="618">
        <f>BS62</f>
        <v>24</v>
      </c>
      <c r="E601" s="252" t="s">
        <v>115</v>
      </c>
      <c r="F601" s="136">
        <v>13</v>
      </c>
      <c r="G601" s="144">
        <v>9</v>
      </c>
      <c r="H601" s="144">
        <v>899340</v>
      </c>
      <c r="I601" s="145">
        <f>IFERROR(G601/$D$601,"-")</f>
        <v>0.375</v>
      </c>
      <c r="J601" s="145">
        <f t="shared" si="597"/>
        <v>0.69230769230769229</v>
      </c>
      <c r="K601" s="172">
        <f t="shared" si="598"/>
        <v>99926.666666666672</v>
      </c>
      <c r="L601" s="618">
        <f>BT62</f>
        <v>105</v>
      </c>
      <c r="M601" s="252" t="s">
        <v>115</v>
      </c>
      <c r="N601" s="136">
        <v>55</v>
      </c>
      <c r="O601" s="144">
        <v>27</v>
      </c>
      <c r="P601" s="144">
        <v>2537110</v>
      </c>
      <c r="Q601" s="145">
        <f>IFERROR(O601/$L$601,"-")</f>
        <v>0.25714285714285712</v>
      </c>
      <c r="R601" s="145">
        <f t="shared" si="599"/>
        <v>0.49090909090909091</v>
      </c>
      <c r="S601" s="140">
        <f t="shared" si="600"/>
        <v>93967.037037037036</v>
      </c>
      <c r="T601" s="618">
        <f>BU62</f>
        <v>7219</v>
      </c>
      <c r="U601" s="252" t="s">
        <v>115</v>
      </c>
      <c r="V601" s="136">
        <v>3495</v>
      </c>
      <c r="W601" s="144">
        <v>1971</v>
      </c>
      <c r="X601" s="144">
        <v>159645650</v>
      </c>
      <c r="Y601" s="145">
        <f>IFERROR(W601/$T$601,"-")</f>
        <v>0.27302950547167198</v>
      </c>
      <c r="Z601" s="145">
        <f t="shared" si="601"/>
        <v>0.5639484978540773</v>
      </c>
      <c r="AA601" s="144">
        <f t="shared" si="602"/>
        <v>80997.285641806186</v>
      </c>
      <c r="AB601" s="618">
        <f>BV62</f>
        <v>6800</v>
      </c>
      <c r="AC601" s="252" t="s">
        <v>115</v>
      </c>
      <c r="AD601" s="136">
        <v>3536</v>
      </c>
      <c r="AE601" s="144">
        <v>2002</v>
      </c>
      <c r="AF601" s="144">
        <v>166594430</v>
      </c>
      <c r="AG601" s="145">
        <f>IFERROR(AE601/$AB$601,"-")</f>
        <v>0.29441176470588237</v>
      </c>
      <c r="AH601" s="145">
        <f t="shared" si="603"/>
        <v>0.56617647058823528</v>
      </c>
      <c r="AI601" s="140">
        <f t="shared" si="604"/>
        <v>83214.000999001</v>
      </c>
      <c r="AJ601" s="618">
        <f>BW62</f>
        <v>3966</v>
      </c>
      <c r="AK601" s="252" t="s">
        <v>115</v>
      </c>
      <c r="AL601" s="136">
        <v>2072</v>
      </c>
      <c r="AM601" s="144">
        <v>1122</v>
      </c>
      <c r="AN601" s="144">
        <v>97058870</v>
      </c>
      <c r="AO601" s="145">
        <f>IFERROR(AM601/$AJ$601,"-")</f>
        <v>0.28290468986384265</v>
      </c>
      <c r="AP601" s="145">
        <f t="shared" si="605"/>
        <v>0.54150579150579148</v>
      </c>
      <c r="AQ601" s="140">
        <f t="shared" si="606"/>
        <v>86505.23172905526</v>
      </c>
      <c r="AR601" s="618">
        <f>BX62</f>
        <v>1517</v>
      </c>
      <c r="AS601" s="252" t="s">
        <v>115</v>
      </c>
      <c r="AT601" s="136">
        <v>712</v>
      </c>
      <c r="AU601" s="144">
        <v>360</v>
      </c>
      <c r="AV601" s="144">
        <v>31202730</v>
      </c>
      <c r="AW601" s="145">
        <f>IFERROR(AU601/$AR$601,"-")</f>
        <v>0.23731048121292023</v>
      </c>
      <c r="AX601" s="145">
        <f t="shared" si="607"/>
        <v>0.5056179775280899</v>
      </c>
      <c r="AY601" s="144">
        <f t="shared" si="608"/>
        <v>86674.25</v>
      </c>
      <c r="AZ601" s="618">
        <f>BY62</f>
        <v>487</v>
      </c>
      <c r="BA601" s="252" t="s">
        <v>115</v>
      </c>
      <c r="BB601" s="136">
        <v>173</v>
      </c>
      <c r="BC601" s="144">
        <v>55</v>
      </c>
      <c r="BD601" s="144">
        <v>6161150</v>
      </c>
      <c r="BE601" s="145">
        <f>IFERROR(BC601/$AZ$601,"-")</f>
        <v>0.11293634496919917</v>
      </c>
      <c r="BF601" s="145">
        <f t="shared" si="609"/>
        <v>0.31791907514450868</v>
      </c>
      <c r="BG601" s="172">
        <f t="shared" si="610"/>
        <v>112020.90909090909</v>
      </c>
      <c r="BH601" s="618">
        <f>BZ62</f>
        <v>20118</v>
      </c>
      <c r="BI601" s="252" t="s">
        <v>115</v>
      </c>
      <c r="BJ601" s="136">
        <f t="shared" si="611"/>
        <v>10056</v>
      </c>
      <c r="BK601" s="144">
        <f t="shared" si="595"/>
        <v>5546</v>
      </c>
      <c r="BL601" s="144">
        <f t="shared" si="596"/>
        <v>464099280</v>
      </c>
      <c r="BM601" s="145">
        <f>IFERROR(BK601/$BH$601,"-")</f>
        <v>0.27567352619544688</v>
      </c>
      <c r="BN601" s="145">
        <f t="shared" si="612"/>
        <v>0.55151153540175024</v>
      </c>
      <c r="BO601" s="144">
        <f t="shared" si="613"/>
        <v>83681.803101334299</v>
      </c>
      <c r="BP601" s="204"/>
    </row>
    <row r="602" spans="2:68" s="82" customFormat="1">
      <c r="B602" s="614"/>
      <c r="C602" s="645"/>
      <c r="D602" s="618"/>
      <c r="E602" s="253" t="s">
        <v>154</v>
      </c>
      <c r="F602" s="137">
        <v>12</v>
      </c>
      <c r="G602" s="146">
        <v>5</v>
      </c>
      <c r="H602" s="146">
        <v>637810</v>
      </c>
      <c r="I602" s="147">
        <f t="shared" ref="I602:I611" si="622">IFERROR(G602/$D$601,"-")</f>
        <v>0.20833333333333334</v>
      </c>
      <c r="J602" s="147">
        <f t="shared" si="597"/>
        <v>0.41666666666666669</v>
      </c>
      <c r="K602" s="173">
        <f t="shared" si="598"/>
        <v>127562</v>
      </c>
      <c r="L602" s="618"/>
      <c r="M602" s="253" t="s">
        <v>154</v>
      </c>
      <c r="N602" s="137">
        <v>43</v>
      </c>
      <c r="O602" s="146">
        <v>26</v>
      </c>
      <c r="P602" s="146">
        <v>2003340</v>
      </c>
      <c r="Q602" s="147">
        <f t="shared" ref="Q602:Q611" si="623">IFERROR(O602/$L$601,"-")</f>
        <v>0.24761904761904763</v>
      </c>
      <c r="R602" s="147">
        <f t="shared" si="599"/>
        <v>0.60465116279069764</v>
      </c>
      <c r="S602" s="141">
        <f t="shared" si="600"/>
        <v>77051.538461538468</v>
      </c>
      <c r="T602" s="618"/>
      <c r="U602" s="253" t="s">
        <v>154</v>
      </c>
      <c r="V602" s="137">
        <v>3287</v>
      </c>
      <c r="W602" s="146">
        <v>1874</v>
      </c>
      <c r="X602" s="146">
        <v>147060350</v>
      </c>
      <c r="Y602" s="147">
        <f t="shared" ref="Y602:Y611" si="624">IFERROR(W602/$T$601,"-")</f>
        <v>0.25959274137692201</v>
      </c>
      <c r="Z602" s="147">
        <f t="shared" si="601"/>
        <v>0.57012473379981743</v>
      </c>
      <c r="AA602" s="146">
        <f t="shared" si="602"/>
        <v>78474.039487726783</v>
      </c>
      <c r="AB602" s="618"/>
      <c r="AC602" s="253" t="s">
        <v>154</v>
      </c>
      <c r="AD602" s="137">
        <v>3155</v>
      </c>
      <c r="AE602" s="146">
        <v>1798</v>
      </c>
      <c r="AF602" s="146">
        <v>146192710</v>
      </c>
      <c r="AG602" s="147">
        <f t="shared" ref="AG602:AG611" si="625">IFERROR(AE602/$AB$601,"-")</f>
        <v>0.26441176470588235</v>
      </c>
      <c r="AH602" s="147">
        <f t="shared" si="603"/>
        <v>0.56988906497622815</v>
      </c>
      <c r="AI602" s="141">
        <f t="shared" si="604"/>
        <v>81308.515016685211</v>
      </c>
      <c r="AJ602" s="618"/>
      <c r="AK602" s="253" t="s">
        <v>154</v>
      </c>
      <c r="AL602" s="137">
        <v>1661</v>
      </c>
      <c r="AM602" s="146">
        <v>898</v>
      </c>
      <c r="AN602" s="146">
        <v>73474840</v>
      </c>
      <c r="AO602" s="147">
        <f t="shared" ref="AO602:AO611" si="626">IFERROR(AM602/$AJ$601,"-")</f>
        <v>0.2264246091780131</v>
      </c>
      <c r="AP602" s="147">
        <f t="shared" si="605"/>
        <v>0.54063816977724266</v>
      </c>
      <c r="AQ602" s="141">
        <f t="shared" si="606"/>
        <v>81820.53452115813</v>
      </c>
      <c r="AR602" s="618"/>
      <c r="AS602" s="253" t="s">
        <v>154</v>
      </c>
      <c r="AT602" s="137">
        <v>488</v>
      </c>
      <c r="AU602" s="146">
        <v>230</v>
      </c>
      <c r="AV602" s="146">
        <v>17587700</v>
      </c>
      <c r="AW602" s="147">
        <f t="shared" ref="AW602:AW611" si="627">IFERROR(AU602/$AR$601,"-")</f>
        <v>0.15161502966381016</v>
      </c>
      <c r="AX602" s="147">
        <f t="shared" si="607"/>
        <v>0.47131147540983609</v>
      </c>
      <c r="AY602" s="146">
        <f t="shared" si="608"/>
        <v>76468.260869565216</v>
      </c>
      <c r="AZ602" s="618"/>
      <c r="BA602" s="253" t="s">
        <v>154</v>
      </c>
      <c r="BB602" s="137">
        <v>99</v>
      </c>
      <c r="BC602" s="146">
        <v>34</v>
      </c>
      <c r="BD602" s="146">
        <v>2724770</v>
      </c>
      <c r="BE602" s="147">
        <f t="shared" ref="BE602:BE611" si="628">IFERROR(BC602/$AZ$601,"-")</f>
        <v>6.9815195071868577E-2</v>
      </c>
      <c r="BF602" s="147">
        <f t="shared" si="609"/>
        <v>0.34343434343434343</v>
      </c>
      <c r="BG602" s="173">
        <f t="shared" si="610"/>
        <v>80140.294117647063</v>
      </c>
      <c r="BH602" s="618"/>
      <c r="BI602" s="253" t="s">
        <v>154</v>
      </c>
      <c r="BJ602" s="137">
        <f t="shared" si="611"/>
        <v>8745</v>
      </c>
      <c r="BK602" s="146">
        <f t="shared" si="595"/>
        <v>4865</v>
      </c>
      <c r="BL602" s="146">
        <f t="shared" si="596"/>
        <v>389681520</v>
      </c>
      <c r="BM602" s="147">
        <f t="shared" ref="BM602:BM611" si="629">IFERROR(BK602/$BH$601,"-")</f>
        <v>0.2418232428670842</v>
      </c>
      <c r="BN602" s="147">
        <f t="shared" si="612"/>
        <v>0.55631789594053749</v>
      </c>
      <c r="BO602" s="146">
        <f t="shared" si="613"/>
        <v>80098.976361767724</v>
      </c>
      <c r="BP602" s="204"/>
    </row>
    <row r="603" spans="2:68" s="82" customFormat="1">
      <c r="B603" s="614"/>
      <c r="C603" s="645"/>
      <c r="D603" s="618"/>
      <c r="E603" s="254" t="s">
        <v>114</v>
      </c>
      <c r="F603" s="137">
        <v>16</v>
      </c>
      <c r="G603" s="146">
        <v>8</v>
      </c>
      <c r="H603" s="146">
        <v>909090</v>
      </c>
      <c r="I603" s="147">
        <f t="shared" si="622"/>
        <v>0.33333333333333331</v>
      </c>
      <c r="J603" s="147">
        <f t="shared" si="597"/>
        <v>0.5</v>
      </c>
      <c r="K603" s="173">
        <f t="shared" si="598"/>
        <v>113636.25</v>
      </c>
      <c r="L603" s="618"/>
      <c r="M603" s="254" t="s">
        <v>114</v>
      </c>
      <c r="N603" s="137">
        <v>65</v>
      </c>
      <c r="O603" s="146">
        <v>32</v>
      </c>
      <c r="P603" s="146">
        <v>3085880</v>
      </c>
      <c r="Q603" s="147">
        <f t="shared" si="623"/>
        <v>0.30476190476190479</v>
      </c>
      <c r="R603" s="147">
        <f t="shared" si="599"/>
        <v>0.49230769230769234</v>
      </c>
      <c r="S603" s="141">
        <f t="shared" si="600"/>
        <v>96433.75</v>
      </c>
      <c r="T603" s="618"/>
      <c r="U603" s="254" t="s">
        <v>114</v>
      </c>
      <c r="V603" s="137">
        <v>4570</v>
      </c>
      <c r="W603" s="146">
        <v>2463</v>
      </c>
      <c r="X603" s="146">
        <v>192226730</v>
      </c>
      <c r="Y603" s="147">
        <f t="shared" si="624"/>
        <v>0.34118298933370272</v>
      </c>
      <c r="Z603" s="147">
        <f t="shared" si="601"/>
        <v>0.53894967177242892</v>
      </c>
      <c r="AA603" s="146">
        <f t="shared" si="602"/>
        <v>78045.769386926506</v>
      </c>
      <c r="AB603" s="618"/>
      <c r="AC603" s="254" t="s">
        <v>114</v>
      </c>
      <c r="AD603" s="137">
        <v>4580</v>
      </c>
      <c r="AE603" s="146">
        <v>2536</v>
      </c>
      <c r="AF603" s="146">
        <v>211300060</v>
      </c>
      <c r="AG603" s="147">
        <f t="shared" si="625"/>
        <v>0.37294117647058822</v>
      </c>
      <c r="AH603" s="147">
        <f t="shared" si="603"/>
        <v>0.5537117903930131</v>
      </c>
      <c r="AI603" s="141">
        <f t="shared" si="604"/>
        <v>83320.212933753937</v>
      </c>
      <c r="AJ603" s="618"/>
      <c r="AK603" s="254" t="s">
        <v>114</v>
      </c>
      <c r="AL603" s="137">
        <v>2794</v>
      </c>
      <c r="AM603" s="146">
        <v>1505</v>
      </c>
      <c r="AN603" s="146">
        <v>129989170</v>
      </c>
      <c r="AO603" s="147">
        <f t="shared" si="626"/>
        <v>0.37947554210791729</v>
      </c>
      <c r="AP603" s="147">
        <f t="shared" si="605"/>
        <v>0.53865425912670006</v>
      </c>
      <c r="AQ603" s="141">
        <f t="shared" si="606"/>
        <v>86371.541528239206</v>
      </c>
      <c r="AR603" s="618"/>
      <c r="AS603" s="254" t="s">
        <v>114</v>
      </c>
      <c r="AT603" s="137">
        <v>1022</v>
      </c>
      <c r="AU603" s="146">
        <v>483</v>
      </c>
      <c r="AV603" s="146">
        <v>42826520</v>
      </c>
      <c r="AW603" s="147">
        <f t="shared" si="627"/>
        <v>0.31839156229400134</v>
      </c>
      <c r="AX603" s="147">
        <f t="shared" si="607"/>
        <v>0.4726027397260274</v>
      </c>
      <c r="AY603" s="146">
        <f t="shared" si="608"/>
        <v>88667.743271221538</v>
      </c>
      <c r="AZ603" s="618"/>
      <c r="BA603" s="254" t="s">
        <v>114</v>
      </c>
      <c r="BB603" s="137">
        <v>305</v>
      </c>
      <c r="BC603" s="146">
        <v>121</v>
      </c>
      <c r="BD603" s="146">
        <v>12845530</v>
      </c>
      <c r="BE603" s="147">
        <f t="shared" si="628"/>
        <v>0.24845995893223818</v>
      </c>
      <c r="BF603" s="147">
        <f t="shared" si="609"/>
        <v>0.39672131147540984</v>
      </c>
      <c r="BG603" s="173">
        <f t="shared" si="610"/>
        <v>106161.40495867768</v>
      </c>
      <c r="BH603" s="618"/>
      <c r="BI603" s="254" t="s">
        <v>114</v>
      </c>
      <c r="BJ603" s="137">
        <f t="shared" si="611"/>
        <v>13352</v>
      </c>
      <c r="BK603" s="146">
        <f t="shared" si="595"/>
        <v>7148</v>
      </c>
      <c r="BL603" s="146">
        <f t="shared" si="596"/>
        <v>593182980</v>
      </c>
      <c r="BM603" s="147">
        <f t="shared" si="629"/>
        <v>0.35530370812207973</v>
      </c>
      <c r="BN603" s="147">
        <f t="shared" si="612"/>
        <v>0.53535050928699823</v>
      </c>
      <c r="BO603" s="146">
        <f t="shared" si="613"/>
        <v>82985.867375489644</v>
      </c>
      <c r="BP603" s="204"/>
    </row>
    <row r="604" spans="2:68" s="82" customFormat="1">
      <c r="B604" s="614"/>
      <c r="C604" s="645"/>
      <c r="D604" s="618"/>
      <c r="E604" s="254" t="s">
        <v>123</v>
      </c>
      <c r="F604" s="137">
        <v>3</v>
      </c>
      <c r="G604" s="146">
        <v>2</v>
      </c>
      <c r="H604" s="146">
        <v>335150</v>
      </c>
      <c r="I604" s="147">
        <f t="shared" si="622"/>
        <v>8.3333333333333329E-2</v>
      </c>
      <c r="J604" s="147">
        <f t="shared" si="597"/>
        <v>0.66666666666666663</v>
      </c>
      <c r="K604" s="173">
        <f t="shared" si="598"/>
        <v>167575</v>
      </c>
      <c r="L604" s="618"/>
      <c r="M604" s="254" t="s">
        <v>123</v>
      </c>
      <c r="N604" s="137">
        <v>37</v>
      </c>
      <c r="O604" s="146">
        <v>16</v>
      </c>
      <c r="P604" s="146">
        <v>1322880</v>
      </c>
      <c r="Q604" s="147">
        <f t="shared" si="623"/>
        <v>0.15238095238095239</v>
      </c>
      <c r="R604" s="147">
        <f t="shared" si="599"/>
        <v>0.43243243243243246</v>
      </c>
      <c r="S604" s="141">
        <f t="shared" si="600"/>
        <v>82680</v>
      </c>
      <c r="T604" s="618"/>
      <c r="U604" s="254" t="s">
        <v>123</v>
      </c>
      <c r="V604" s="137">
        <v>1507</v>
      </c>
      <c r="W604" s="146">
        <v>849</v>
      </c>
      <c r="X604" s="146">
        <v>68190260</v>
      </c>
      <c r="Y604" s="147">
        <f t="shared" si="624"/>
        <v>0.11760631666435795</v>
      </c>
      <c r="Z604" s="147">
        <f t="shared" si="601"/>
        <v>0.56337093563370932</v>
      </c>
      <c r="AA604" s="146">
        <f t="shared" si="602"/>
        <v>80318.327444051829</v>
      </c>
      <c r="AB604" s="618"/>
      <c r="AC604" s="254" t="s">
        <v>123</v>
      </c>
      <c r="AD604" s="137">
        <v>1689</v>
      </c>
      <c r="AE604" s="146">
        <v>1009</v>
      </c>
      <c r="AF604" s="146">
        <v>81740910</v>
      </c>
      <c r="AG604" s="147">
        <f t="shared" si="625"/>
        <v>0.14838235294117647</v>
      </c>
      <c r="AH604" s="147">
        <f t="shared" si="603"/>
        <v>0.59739490822972174</v>
      </c>
      <c r="AI604" s="141">
        <f t="shared" si="604"/>
        <v>81011.803766105048</v>
      </c>
      <c r="AJ604" s="618"/>
      <c r="AK604" s="254" t="s">
        <v>123</v>
      </c>
      <c r="AL604" s="137">
        <v>1127</v>
      </c>
      <c r="AM604" s="146">
        <v>619</v>
      </c>
      <c r="AN604" s="146">
        <v>48394490</v>
      </c>
      <c r="AO604" s="147">
        <f t="shared" si="626"/>
        <v>0.15607665153807362</v>
      </c>
      <c r="AP604" s="147">
        <f t="shared" si="605"/>
        <v>0.54924578527062995</v>
      </c>
      <c r="AQ604" s="141">
        <f t="shared" si="606"/>
        <v>78181.728594507265</v>
      </c>
      <c r="AR604" s="618"/>
      <c r="AS604" s="254" t="s">
        <v>123</v>
      </c>
      <c r="AT604" s="137">
        <v>425</v>
      </c>
      <c r="AU604" s="146">
        <v>218</v>
      </c>
      <c r="AV604" s="146">
        <v>18393910</v>
      </c>
      <c r="AW604" s="147">
        <f t="shared" si="627"/>
        <v>0.14370468029004616</v>
      </c>
      <c r="AX604" s="147">
        <f t="shared" si="607"/>
        <v>0.51294117647058823</v>
      </c>
      <c r="AY604" s="146">
        <f t="shared" si="608"/>
        <v>84375.733944954132</v>
      </c>
      <c r="AZ604" s="618"/>
      <c r="BA604" s="254" t="s">
        <v>123</v>
      </c>
      <c r="BB604" s="137">
        <v>117</v>
      </c>
      <c r="BC604" s="146">
        <v>54</v>
      </c>
      <c r="BD604" s="146">
        <v>6538460</v>
      </c>
      <c r="BE604" s="147">
        <f t="shared" si="628"/>
        <v>0.11088295687885011</v>
      </c>
      <c r="BF604" s="147">
        <f t="shared" si="609"/>
        <v>0.46153846153846156</v>
      </c>
      <c r="BG604" s="173">
        <f t="shared" si="610"/>
        <v>121082.5925925926</v>
      </c>
      <c r="BH604" s="618"/>
      <c r="BI604" s="254" t="s">
        <v>123</v>
      </c>
      <c r="BJ604" s="137">
        <f t="shared" si="611"/>
        <v>4905</v>
      </c>
      <c r="BK604" s="146">
        <f t="shared" si="595"/>
        <v>2767</v>
      </c>
      <c r="BL604" s="146">
        <f t="shared" si="596"/>
        <v>224916060</v>
      </c>
      <c r="BM604" s="147">
        <f t="shared" si="629"/>
        <v>0.13753852271597575</v>
      </c>
      <c r="BN604" s="147">
        <f t="shared" si="612"/>
        <v>0.56411824668705401</v>
      </c>
      <c r="BO604" s="146">
        <f t="shared" si="613"/>
        <v>81285.168052041918</v>
      </c>
      <c r="BP604" s="204"/>
    </row>
    <row r="605" spans="2:68" s="82" customFormat="1">
      <c r="B605" s="614"/>
      <c r="C605" s="645"/>
      <c r="D605" s="618"/>
      <c r="E605" s="254" t="s">
        <v>137</v>
      </c>
      <c r="F605" s="137">
        <v>9</v>
      </c>
      <c r="G605" s="146">
        <v>3</v>
      </c>
      <c r="H605" s="146">
        <v>411680</v>
      </c>
      <c r="I605" s="147">
        <f t="shared" si="622"/>
        <v>0.125</v>
      </c>
      <c r="J605" s="147">
        <f t="shared" si="597"/>
        <v>0.33333333333333331</v>
      </c>
      <c r="K605" s="173">
        <f t="shared" si="598"/>
        <v>137226.66666666666</v>
      </c>
      <c r="L605" s="618"/>
      <c r="M605" s="254" t="s">
        <v>137</v>
      </c>
      <c r="N605" s="137">
        <v>41</v>
      </c>
      <c r="O605" s="146">
        <v>22</v>
      </c>
      <c r="P605" s="146">
        <v>1753440</v>
      </c>
      <c r="Q605" s="147">
        <f t="shared" si="623"/>
        <v>0.20952380952380953</v>
      </c>
      <c r="R605" s="147">
        <f t="shared" si="599"/>
        <v>0.53658536585365857</v>
      </c>
      <c r="S605" s="141">
        <f t="shared" si="600"/>
        <v>79701.818181818177</v>
      </c>
      <c r="T605" s="618"/>
      <c r="U605" s="254" t="s">
        <v>137</v>
      </c>
      <c r="V605" s="137">
        <v>1495</v>
      </c>
      <c r="W605" s="146">
        <v>850</v>
      </c>
      <c r="X605" s="146">
        <v>69509460</v>
      </c>
      <c r="Y605" s="147">
        <f t="shared" si="624"/>
        <v>0.11774484000554093</v>
      </c>
      <c r="Z605" s="147">
        <f t="shared" si="601"/>
        <v>0.56856187290969895</v>
      </c>
      <c r="AA605" s="146">
        <f t="shared" si="602"/>
        <v>81775.835294117642</v>
      </c>
      <c r="AB605" s="618"/>
      <c r="AC605" s="254" t="s">
        <v>137</v>
      </c>
      <c r="AD605" s="137">
        <v>1796</v>
      </c>
      <c r="AE605" s="146">
        <v>1032</v>
      </c>
      <c r="AF605" s="146">
        <v>85257050</v>
      </c>
      <c r="AG605" s="147">
        <f t="shared" si="625"/>
        <v>0.15176470588235294</v>
      </c>
      <c r="AH605" s="147">
        <f t="shared" si="603"/>
        <v>0.57461024498886415</v>
      </c>
      <c r="AI605" s="141">
        <f t="shared" si="604"/>
        <v>82613.420542635664</v>
      </c>
      <c r="AJ605" s="618"/>
      <c r="AK605" s="254" t="s">
        <v>137</v>
      </c>
      <c r="AL605" s="137">
        <v>1215</v>
      </c>
      <c r="AM605" s="146">
        <v>700</v>
      </c>
      <c r="AN605" s="146">
        <v>58757900</v>
      </c>
      <c r="AO605" s="147">
        <f t="shared" si="626"/>
        <v>0.17650025214321735</v>
      </c>
      <c r="AP605" s="147">
        <f t="shared" si="605"/>
        <v>0.5761316872427984</v>
      </c>
      <c r="AQ605" s="141">
        <f t="shared" si="606"/>
        <v>83939.857142857145</v>
      </c>
      <c r="AR605" s="618"/>
      <c r="AS605" s="254" t="s">
        <v>137</v>
      </c>
      <c r="AT605" s="137">
        <v>457</v>
      </c>
      <c r="AU605" s="146">
        <v>242</v>
      </c>
      <c r="AV605" s="146">
        <v>22028320</v>
      </c>
      <c r="AW605" s="147">
        <f t="shared" si="627"/>
        <v>0.15952537903757416</v>
      </c>
      <c r="AX605" s="147">
        <f t="shared" si="607"/>
        <v>0.52954048140043763</v>
      </c>
      <c r="AY605" s="146">
        <f t="shared" si="608"/>
        <v>91026.115702479336</v>
      </c>
      <c r="AZ605" s="618"/>
      <c r="BA605" s="254" t="s">
        <v>137</v>
      </c>
      <c r="BB605" s="137">
        <v>157</v>
      </c>
      <c r="BC605" s="146">
        <v>63</v>
      </c>
      <c r="BD605" s="146">
        <v>6791450</v>
      </c>
      <c r="BE605" s="147">
        <f t="shared" si="628"/>
        <v>0.12936344969199179</v>
      </c>
      <c r="BF605" s="147">
        <f t="shared" si="609"/>
        <v>0.40127388535031849</v>
      </c>
      <c r="BG605" s="173">
        <f t="shared" si="610"/>
        <v>107800.79365079365</v>
      </c>
      <c r="BH605" s="618"/>
      <c r="BI605" s="254" t="s">
        <v>137</v>
      </c>
      <c r="BJ605" s="137">
        <f t="shared" si="611"/>
        <v>5170</v>
      </c>
      <c r="BK605" s="146">
        <f t="shared" si="595"/>
        <v>2912</v>
      </c>
      <c r="BL605" s="146">
        <f t="shared" si="596"/>
        <v>244509300</v>
      </c>
      <c r="BM605" s="147">
        <f t="shared" si="629"/>
        <v>0.14474599860821155</v>
      </c>
      <c r="BN605" s="147">
        <f t="shared" si="612"/>
        <v>0.56324951644100585</v>
      </c>
      <c r="BO605" s="146">
        <f t="shared" si="613"/>
        <v>83966.105769230766</v>
      </c>
      <c r="BP605" s="204"/>
    </row>
    <row r="606" spans="2:68" s="82" customFormat="1">
      <c r="B606" s="614"/>
      <c r="C606" s="645"/>
      <c r="D606" s="618"/>
      <c r="E606" s="254" t="s">
        <v>138</v>
      </c>
      <c r="F606" s="137">
        <v>5</v>
      </c>
      <c r="G606" s="146">
        <v>1</v>
      </c>
      <c r="H606" s="146">
        <v>56260</v>
      </c>
      <c r="I606" s="147">
        <f t="shared" si="622"/>
        <v>4.1666666666666664E-2</v>
      </c>
      <c r="J606" s="147">
        <f t="shared" si="597"/>
        <v>0.2</v>
      </c>
      <c r="K606" s="173">
        <f t="shared" si="598"/>
        <v>56260</v>
      </c>
      <c r="L606" s="618"/>
      <c r="M606" s="254" t="s">
        <v>138</v>
      </c>
      <c r="N606" s="137">
        <v>28</v>
      </c>
      <c r="O606" s="146">
        <v>13</v>
      </c>
      <c r="P606" s="146">
        <v>1156060</v>
      </c>
      <c r="Q606" s="147">
        <f t="shared" si="623"/>
        <v>0.12380952380952381</v>
      </c>
      <c r="R606" s="147">
        <f t="shared" si="599"/>
        <v>0.4642857142857143</v>
      </c>
      <c r="S606" s="141">
        <f t="shared" si="600"/>
        <v>88927.692307692312</v>
      </c>
      <c r="T606" s="618"/>
      <c r="U606" s="254" t="s">
        <v>138</v>
      </c>
      <c r="V606" s="137">
        <v>952</v>
      </c>
      <c r="W606" s="146">
        <v>549</v>
      </c>
      <c r="X606" s="146">
        <v>46006200</v>
      </c>
      <c r="Y606" s="147">
        <f t="shared" si="624"/>
        <v>7.6049314309461144E-2</v>
      </c>
      <c r="Z606" s="147">
        <f t="shared" si="601"/>
        <v>0.57668067226890751</v>
      </c>
      <c r="AA606" s="146">
        <f t="shared" si="602"/>
        <v>83800</v>
      </c>
      <c r="AB606" s="618"/>
      <c r="AC606" s="254" t="s">
        <v>138</v>
      </c>
      <c r="AD606" s="137">
        <v>1005</v>
      </c>
      <c r="AE606" s="146">
        <v>629</v>
      </c>
      <c r="AF606" s="146">
        <v>52739600</v>
      </c>
      <c r="AG606" s="147">
        <f t="shared" si="625"/>
        <v>9.2499999999999999E-2</v>
      </c>
      <c r="AH606" s="147">
        <f t="shared" si="603"/>
        <v>0.6258706467661691</v>
      </c>
      <c r="AI606" s="141">
        <f t="shared" si="604"/>
        <v>83846.740858505567</v>
      </c>
      <c r="AJ606" s="618"/>
      <c r="AK606" s="254" t="s">
        <v>138</v>
      </c>
      <c r="AL606" s="137">
        <v>567</v>
      </c>
      <c r="AM606" s="146">
        <v>325</v>
      </c>
      <c r="AN606" s="146">
        <v>28989150</v>
      </c>
      <c r="AO606" s="147">
        <f t="shared" si="626"/>
        <v>8.1946545637922336E-2</v>
      </c>
      <c r="AP606" s="147">
        <f t="shared" si="605"/>
        <v>0.57319223985890655</v>
      </c>
      <c r="AQ606" s="141">
        <f t="shared" si="606"/>
        <v>89197.38461538461</v>
      </c>
      <c r="AR606" s="618"/>
      <c r="AS606" s="254" t="s">
        <v>138</v>
      </c>
      <c r="AT606" s="137">
        <v>207</v>
      </c>
      <c r="AU606" s="146">
        <v>106</v>
      </c>
      <c r="AV606" s="146">
        <v>9475460</v>
      </c>
      <c r="AW606" s="147">
        <f t="shared" si="627"/>
        <v>6.9874752801582077E-2</v>
      </c>
      <c r="AX606" s="147">
        <f t="shared" si="607"/>
        <v>0.51207729468599039</v>
      </c>
      <c r="AY606" s="146">
        <f t="shared" si="608"/>
        <v>89391.132075471702</v>
      </c>
      <c r="AZ606" s="618"/>
      <c r="BA606" s="254" t="s">
        <v>138</v>
      </c>
      <c r="BB606" s="137">
        <v>64</v>
      </c>
      <c r="BC606" s="146">
        <v>21</v>
      </c>
      <c r="BD606" s="146">
        <v>3001260</v>
      </c>
      <c r="BE606" s="147">
        <f t="shared" si="628"/>
        <v>4.3121149897330596E-2</v>
      </c>
      <c r="BF606" s="147">
        <f t="shared" si="609"/>
        <v>0.328125</v>
      </c>
      <c r="BG606" s="173">
        <f t="shared" si="610"/>
        <v>142917.14285714287</v>
      </c>
      <c r="BH606" s="618"/>
      <c r="BI606" s="254" t="s">
        <v>138</v>
      </c>
      <c r="BJ606" s="137">
        <f t="shared" si="611"/>
        <v>2828</v>
      </c>
      <c r="BK606" s="146">
        <f t="shared" si="595"/>
        <v>1644</v>
      </c>
      <c r="BL606" s="146">
        <f t="shared" si="596"/>
        <v>141423990</v>
      </c>
      <c r="BM606" s="147">
        <f t="shared" si="629"/>
        <v>8.171786459886668E-2</v>
      </c>
      <c r="BN606" s="147">
        <f t="shared" si="612"/>
        <v>0.58132956152758131</v>
      </c>
      <c r="BO606" s="146">
        <f t="shared" si="613"/>
        <v>86024.324817518253</v>
      </c>
      <c r="BP606" s="204"/>
    </row>
    <row r="607" spans="2:68" s="82" customFormat="1">
      <c r="B607" s="614"/>
      <c r="C607" s="645"/>
      <c r="D607" s="618"/>
      <c r="E607" s="254" t="s">
        <v>139</v>
      </c>
      <c r="F607" s="137">
        <v>4</v>
      </c>
      <c r="G607" s="146">
        <v>1</v>
      </c>
      <c r="H607" s="146">
        <v>56260</v>
      </c>
      <c r="I607" s="147">
        <f t="shared" si="622"/>
        <v>4.1666666666666664E-2</v>
      </c>
      <c r="J607" s="147">
        <f t="shared" si="597"/>
        <v>0.25</v>
      </c>
      <c r="K607" s="173">
        <f t="shared" si="598"/>
        <v>56260</v>
      </c>
      <c r="L607" s="618"/>
      <c r="M607" s="254" t="s">
        <v>139</v>
      </c>
      <c r="N607" s="137">
        <v>24</v>
      </c>
      <c r="O607" s="146">
        <v>11</v>
      </c>
      <c r="P607" s="146">
        <v>932190</v>
      </c>
      <c r="Q607" s="147">
        <f t="shared" si="623"/>
        <v>0.10476190476190476</v>
      </c>
      <c r="R607" s="147">
        <f t="shared" si="599"/>
        <v>0.45833333333333331</v>
      </c>
      <c r="S607" s="141">
        <f t="shared" si="600"/>
        <v>84744.545454545456</v>
      </c>
      <c r="T607" s="618"/>
      <c r="U607" s="254" t="s">
        <v>139</v>
      </c>
      <c r="V607" s="137">
        <v>419</v>
      </c>
      <c r="W607" s="146">
        <v>224</v>
      </c>
      <c r="X607" s="146">
        <v>20636020</v>
      </c>
      <c r="Y607" s="147">
        <f t="shared" si="624"/>
        <v>3.1029228424989612E-2</v>
      </c>
      <c r="Z607" s="147">
        <f t="shared" si="601"/>
        <v>0.53460620525059666</v>
      </c>
      <c r="AA607" s="146">
        <f t="shared" si="602"/>
        <v>92125.08928571429</v>
      </c>
      <c r="AB607" s="618"/>
      <c r="AC607" s="254" t="s">
        <v>139</v>
      </c>
      <c r="AD607" s="137">
        <v>576</v>
      </c>
      <c r="AE607" s="146">
        <v>304</v>
      </c>
      <c r="AF607" s="146">
        <v>28761440</v>
      </c>
      <c r="AG607" s="147">
        <f t="shared" si="625"/>
        <v>4.4705882352941179E-2</v>
      </c>
      <c r="AH607" s="147">
        <f t="shared" si="603"/>
        <v>0.52777777777777779</v>
      </c>
      <c r="AI607" s="141">
        <f t="shared" si="604"/>
        <v>94610</v>
      </c>
      <c r="AJ607" s="618"/>
      <c r="AK607" s="254" t="s">
        <v>139</v>
      </c>
      <c r="AL607" s="137">
        <v>453</v>
      </c>
      <c r="AM607" s="146">
        <v>224</v>
      </c>
      <c r="AN607" s="146">
        <v>18689440</v>
      </c>
      <c r="AO607" s="147">
        <f t="shared" si="626"/>
        <v>5.6480080685829548E-2</v>
      </c>
      <c r="AP607" s="147">
        <f t="shared" si="605"/>
        <v>0.49448123620309054</v>
      </c>
      <c r="AQ607" s="141">
        <f t="shared" si="606"/>
        <v>83435</v>
      </c>
      <c r="AR607" s="618"/>
      <c r="AS607" s="254" t="s">
        <v>139</v>
      </c>
      <c r="AT607" s="137">
        <v>185</v>
      </c>
      <c r="AU607" s="146">
        <v>81</v>
      </c>
      <c r="AV607" s="146">
        <v>8859650</v>
      </c>
      <c r="AW607" s="147">
        <f t="shared" si="627"/>
        <v>5.3394858272907054E-2</v>
      </c>
      <c r="AX607" s="147">
        <f t="shared" si="607"/>
        <v>0.43783783783783786</v>
      </c>
      <c r="AY607" s="146">
        <f t="shared" si="608"/>
        <v>109378.3950617284</v>
      </c>
      <c r="AZ607" s="618"/>
      <c r="BA607" s="254" t="s">
        <v>139</v>
      </c>
      <c r="BB607" s="137">
        <v>54</v>
      </c>
      <c r="BC607" s="146">
        <v>19</v>
      </c>
      <c r="BD607" s="146">
        <v>1886180</v>
      </c>
      <c r="BE607" s="147">
        <f t="shared" si="628"/>
        <v>3.9014373716632446E-2</v>
      </c>
      <c r="BF607" s="147">
        <f t="shared" si="609"/>
        <v>0.35185185185185186</v>
      </c>
      <c r="BG607" s="173">
        <f t="shared" si="610"/>
        <v>99272.631578947374</v>
      </c>
      <c r="BH607" s="618"/>
      <c r="BI607" s="254" t="s">
        <v>139</v>
      </c>
      <c r="BJ607" s="137">
        <f t="shared" si="611"/>
        <v>1715</v>
      </c>
      <c r="BK607" s="146">
        <f t="shared" si="595"/>
        <v>864</v>
      </c>
      <c r="BL607" s="146">
        <f t="shared" si="596"/>
        <v>79821180</v>
      </c>
      <c r="BM607" s="147">
        <f t="shared" si="629"/>
        <v>4.2946614971667164E-2</v>
      </c>
      <c r="BN607" s="147">
        <f t="shared" si="612"/>
        <v>0.5037900874635568</v>
      </c>
      <c r="BO607" s="146">
        <f t="shared" si="613"/>
        <v>92385.625</v>
      </c>
      <c r="BP607" s="204"/>
    </row>
    <row r="608" spans="2:68" s="82" customFormat="1">
      <c r="B608" s="614"/>
      <c r="C608" s="645"/>
      <c r="D608" s="618"/>
      <c r="E608" s="254" t="s">
        <v>140</v>
      </c>
      <c r="F608" s="137">
        <v>5</v>
      </c>
      <c r="G608" s="146">
        <v>2</v>
      </c>
      <c r="H608" s="146">
        <v>118750</v>
      </c>
      <c r="I608" s="147">
        <f t="shared" si="622"/>
        <v>8.3333333333333329E-2</v>
      </c>
      <c r="J608" s="147">
        <f t="shared" si="597"/>
        <v>0.4</v>
      </c>
      <c r="K608" s="173">
        <f t="shared" si="598"/>
        <v>59375</v>
      </c>
      <c r="L608" s="618"/>
      <c r="M608" s="254" t="s">
        <v>140</v>
      </c>
      <c r="N608" s="137">
        <v>6</v>
      </c>
      <c r="O608" s="146">
        <v>3</v>
      </c>
      <c r="P608" s="146">
        <v>220040</v>
      </c>
      <c r="Q608" s="147">
        <f t="shared" si="623"/>
        <v>2.8571428571428571E-2</v>
      </c>
      <c r="R608" s="147">
        <f t="shared" si="599"/>
        <v>0.5</v>
      </c>
      <c r="S608" s="141">
        <f t="shared" si="600"/>
        <v>73346.666666666672</v>
      </c>
      <c r="T608" s="618"/>
      <c r="U608" s="254" t="s">
        <v>140</v>
      </c>
      <c r="V608" s="137">
        <v>351</v>
      </c>
      <c r="W608" s="146">
        <v>227</v>
      </c>
      <c r="X608" s="146">
        <v>19863190</v>
      </c>
      <c r="Y608" s="147">
        <f t="shared" si="624"/>
        <v>3.1444798448538577E-2</v>
      </c>
      <c r="Z608" s="147">
        <f t="shared" si="601"/>
        <v>0.64672364672364668</v>
      </c>
      <c r="AA608" s="146">
        <f t="shared" si="602"/>
        <v>87503.039647577098</v>
      </c>
      <c r="AB608" s="618"/>
      <c r="AC608" s="254" t="s">
        <v>140</v>
      </c>
      <c r="AD608" s="137">
        <v>401</v>
      </c>
      <c r="AE608" s="146">
        <v>247</v>
      </c>
      <c r="AF608" s="146">
        <v>23828360</v>
      </c>
      <c r="AG608" s="147">
        <f t="shared" si="625"/>
        <v>3.6323529411764706E-2</v>
      </c>
      <c r="AH608" s="147">
        <f t="shared" si="603"/>
        <v>0.61596009975062349</v>
      </c>
      <c r="AI608" s="141">
        <f t="shared" si="604"/>
        <v>96471.093117408906</v>
      </c>
      <c r="AJ608" s="618"/>
      <c r="AK608" s="254" t="s">
        <v>140</v>
      </c>
      <c r="AL608" s="137">
        <v>288</v>
      </c>
      <c r="AM608" s="146">
        <v>181</v>
      </c>
      <c r="AN608" s="146">
        <v>17953150</v>
      </c>
      <c r="AO608" s="147">
        <f t="shared" si="626"/>
        <v>4.5637922339889059E-2</v>
      </c>
      <c r="AP608" s="147">
        <f t="shared" si="605"/>
        <v>0.62847222222222221</v>
      </c>
      <c r="AQ608" s="141">
        <f t="shared" si="606"/>
        <v>99188.674033149175</v>
      </c>
      <c r="AR608" s="618"/>
      <c r="AS608" s="254" t="s">
        <v>140</v>
      </c>
      <c r="AT608" s="137">
        <v>96</v>
      </c>
      <c r="AU608" s="146">
        <v>51</v>
      </c>
      <c r="AV608" s="146">
        <v>4509560</v>
      </c>
      <c r="AW608" s="147">
        <f t="shared" si="627"/>
        <v>3.3618984838497033E-2</v>
      </c>
      <c r="AX608" s="147">
        <f t="shared" si="607"/>
        <v>0.53125</v>
      </c>
      <c r="AY608" s="146">
        <f t="shared" si="608"/>
        <v>88422.745098039217</v>
      </c>
      <c r="AZ608" s="618"/>
      <c r="BA608" s="254" t="s">
        <v>140</v>
      </c>
      <c r="BB608" s="137">
        <v>20</v>
      </c>
      <c r="BC608" s="146">
        <v>12</v>
      </c>
      <c r="BD608" s="146">
        <v>1241150</v>
      </c>
      <c r="BE608" s="147">
        <f t="shared" si="628"/>
        <v>2.4640657084188913E-2</v>
      </c>
      <c r="BF608" s="147">
        <f t="shared" si="609"/>
        <v>0.6</v>
      </c>
      <c r="BG608" s="173">
        <f t="shared" si="610"/>
        <v>103429.16666666667</v>
      </c>
      <c r="BH608" s="618"/>
      <c r="BI608" s="254" t="s">
        <v>140</v>
      </c>
      <c r="BJ608" s="137">
        <f t="shared" si="611"/>
        <v>1167</v>
      </c>
      <c r="BK608" s="146">
        <f t="shared" si="595"/>
        <v>723</v>
      </c>
      <c r="BL608" s="146">
        <f t="shared" si="596"/>
        <v>67734200</v>
      </c>
      <c r="BM608" s="147">
        <f t="shared" si="629"/>
        <v>3.5937966000596483E-2</v>
      </c>
      <c r="BN608" s="147">
        <f t="shared" si="612"/>
        <v>0.61953727506426737</v>
      </c>
      <c r="BO608" s="146">
        <f t="shared" si="613"/>
        <v>93684.923928077449</v>
      </c>
      <c r="BP608" s="204"/>
    </row>
    <row r="609" spans="2:68" s="82" customFormat="1">
      <c r="B609" s="614"/>
      <c r="C609" s="645"/>
      <c r="D609" s="618"/>
      <c r="E609" s="254" t="s">
        <v>141</v>
      </c>
      <c r="F609" s="137">
        <v>13</v>
      </c>
      <c r="G609" s="146">
        <v>6</v>
      </c>
      <c r="H609" s="146">
        <v>609920</v>
      </c>
      <c r="I609" s="147">
        <f t="shared" si="622"/>
        <v>0.25</v>
      </c>
      <c r="J609" s="147">
        <f t="shared" si="597"/>
        <v>0.46153846153846156</v>
      </c>
      <c r="K609" s="173">
        <f t="shared" si="598"/>
        <v>101653.33333333333</v>
      </c>
      <c r="L609" s="618"/>
      <c r="M609" s="254" t="s">
        <v>141</v>
      </c>
      <c r="N609" s="137">
        <v>46</v>
      </c>
      <c r="O609" s="146">
        <v>22</v>
      </c>
      <c r="P609" s="146">
        <v>1844540</v>
      </c>
      <c r="Q609" s="147">
        <f t="shared" si="623"/>
        <v>0.20952380952380953</v>
      </c>
      <c r="R609" s="147">
        <f t="shared" si="599"/>
        <v>0.47826086956521741</v>
      </c>
      <c r="S609" s="141">
        <f t="shared" si="600"/>
        <v>83842.727272727279</v>
      </c>
      <c r="T609" s="618"/>
      <c r="U609" s="254" t="s">
        <v>141</v>
      </c>
      <c r="V609" s="137">
        <v>2647</v>
      </c>
      <c r="W609" s="146">
        <v>1565</v>
      </c>
      <c r="X609" s="146">
        <v>122196200</v>
      </c>
      <c r="Y609" s="147">
        <f t="shared" si="624"/>
        <v>0.2167890289513783</v>
      </c>
      <c r="Z609" s="147">
        <f t="shared" si="601"/>
        <v>0.59123536078579519</v>
      </c>
      <c r="AA609" s="146">
        <f t="shared" si="602"/>
        <v>78080.638977635783</v>
      </c>
      <c r="AB609" s="618"/>
      <c r="AC609" s="254" t="s">
        <v>141</v>
      </c>
      <c r="AD609" s="137">
        <v>2782</v>
      </c>
      <c r="AE609" s="146">
        <v>1664</v>
      </c>
      <c r="AF609" s="146">
        <v>141435620</v>
      </c>
      <c r="AG609" s="147">
        <f t="shared" si="625"/>
        <v>0.24470588235294119</v>
      </c>
      <c r="AH609" s="147">
        <f t="shared" si="603"/>
        <v>0.59813084112149528</v>
      </c>
      <c r="AI609" s="141">
        <f t="shared" si="604"/>
        <v>84997.367788461532</v>
      </c>
      <c r="AJ609" s="618"/>
      <c r="AK609" s="254" t="s">
        <v>141</v>
      </c>
      <c r="AL609" s="137">
        <v>1548</v>
      </c>
      <c r="AM609" s="146">
        <v>883</v>
      </c>
      <c r="AN609" s="146">
        <v>78034990</v>
      </c>
      <c r="AO609" s="147">
        <f t="shared" si="626"/>
        <v>0.22264246091780132</v>
      </c>
      <c r="AP609" s="147">
        <f t="shared" si="605"/>
        <v>0.57041343669250644</v>
      </c>
      <c r="AQ609" s="141">
        <f t="shared" si="606"/>
        <v>88374.847112117786</v>
      </c>
      <c r="AR609" s="618"/>
      <c r="AS609" s="254" t="s">
        <v>141</v>
      </c>
      <c r="AT609" s="137">
        <v>498</v>
      </c>
      <c r="AU609" s="146">
        <v>255</v>
      </c>
      <c r="AV609" s="146">
        <v>21833550</v>
      </c>
      <c r="AW609" s="147">
        <f t="shared" si="627"/>
        <v>0.16809492419248517</v>
      </c>
      <c r="AX609" s="147">
        <f t="shared" si="607"/>
        <v>0.51204819277108438</v>
      </c>
      <c r="AY609" s="146">
        <f t="shared" si="608"/>
        <v>85621.76470588235</v>
      </c>
      <c r="AZ609" s="618"/>
      <c r="BA609" s="254" t="s">
        <v>141</v>
      </c>
      <c r="BB609" s="137">
        <v>131</v>
      </c>
      <c r="BC609" s="146">
        <v>57</v>
      </c>
      <c r="BD609" s="146">
        <v>6028760</v>
      </c>
      <c r="BE609" s="147">
        <f t="shared" si="628"/>
        <v>0.11704312114989733</v>
      </c>
      <c r="BF609" s="147">
        <f t="shared" si="609"/>
        <v>0.4351145038167939</v>
      </c>
      <c r="BG609" s="173">
        <f t="shared" si="610"/>
        <v>105767.71929824562</v>
      </c>
      <c r="BH609" s="618"/>
      <c r="BI609" s="254" t="s">
        <v>141</v>
      </c>
      <c r="BJ609" s="137">
        <f t="shared" si="611"/>
        <v>7665</v>
      </c>
      <c r="BK609" s="146">
        <f t="shared" si="595"/>
        <v>4452</v>
      </c>
      <c r="BL609" s="146">
        <f t="shared" si="596"/>
        <v>371983580</v>
      </c>
      <c r="BM609" s="147">
        <f t="shared" si="629"/>
        <v>0.22129436325678498</v>
      </c>
      <c r="BN609" s="147">
        <f t="shared" si="612"/>
        <v>0.58082191780821912</v>
      </c>
      <c r="BO609" s="146">
        <f t="shared" si="613"/>
        <v>83554.263252470802</v>
      </c>
      <c r="BP609" s="204"/>
    </row>
    <row r="610" spans="2:68" s="82" customFormat="1">
      <c r="B610" s="614"/>
      <c r="C610" s="645"/>
      <c r="D610" s="618"/>
      <c r="E610" s="254" t="s">
        <v>142</v>
      </c>
      <c r="F610" s="137">
        <v>3</v>
      </c>
      <c r="G610" s="146">
        <v>2</v>
      </c>
      <c r="H610" s="146">
        <v>120880</v>
      </c>
      <c r="I610" s="147">
        <f t="shared" si="622"/>
        <v>8.3333333333333329E-2</v>
      </c>
      <c r="J610" s="147">
        <f t="shared" si="597"/>
        <v>0.66666666666666663</v>
      </c>
      <c r="K610" s="173">
        <f t="shared" si="598"/>
        <v>60440</v>
      </c>
      <c r="L610" s="618"/>
      <c r="M610" s="254" t="s">
        <v>142</v>
      </c>
      <c r="N610" s="137">
        <v>15</v>
      </c>
      <c r="O610" s="146">
        <v>7</v>
      </c>
      <c r="P610" s="146">
        <v>970500</v>
      </c>
      <c r="Q610" s="147">
        <f t="shared" si="623"/>
        <v>6.6666666666666666E-2</v>
      </c>
      <c r="R610" s="147">
        <f t="shared" si="599"/>
        <v>0.46666666666666667</v>
      </c>
      <c r="S610" s="141">
        <f t="shared" si="600"/>
        <v>138642.85714285713</v>
      </c>
      <c r="T610" s="618"/>
      <c r="U610" s="254" t="s">
        <v>142</v>
      </c>
      <c r="V610" s="137">
        <v>510</v>
      </c>
      <c r="W610" s="146">
        <v>285</v>
      </c>
      <c r="X610" s="146">
        <v>24450800</v>
      </c>
      <c r="Y610" s="147">
        <f t="shared" si="624"/>
        <v>3.9479152237151961E-2</v>
      </c>
      <c r="Z610" s="147">
        <f t="shared" si="601"/>
        <v>0.55882352941176472</v>
      </c>
      <c r="AA610" s="146">
        <f t="shared" si="602"/>
        <v>85792.280701754382</v>
      </c>
      <c r="AB610" s="618"/>
      <c r="AC610" s="254" t="s">
        <v>142</v>
      </c>
      <c r="AD610" s="137">
        <v>689</v>
      </c>
      <c r="AE610" s="146">
        <v>387</v>
      </c>
      <c r="AF610" s="146">
        <v>31467220</v>
      </c>
      <c r="AG610" s="147">
        <f t="shared" si="625"/>
        <v>5.6911764705882356E-2</v>
      </c>
      <c r="AH610" s="147">
        <f t="shared" si="603"/>
        <v>0.56168359941944845</v>
      </c>
      <c r="AI610" s="141">
        <f t="shared" si="604"/>
        <v>81310.645994832041</v>
      </c>
      <c r="AJ610" s="618"/>
      <c r="AK610" s="254" t="s">
        <v>142</v>
      </c>
      <c r="AL610" s="137">
        <v>556</v>
      </c>
      <c r="AM610" s="146">
        <v>302</v>
      </c>
      <c r="AN610" s="146">
        <v>27790930</v>
      </c>
      <c r="AO610" s="147">
        <f t="shared" si="626"/>
        <v>7.6147251638930907E-2</v>
      </c>
      <c r="AP610" s="147">
        <f t="shared" si="605"/>
        <v>0.54316546762589923</v>
      </c>
      <c r="AQ610" s="141">
        <f t="shared" si="606"/>
        <v>92022.947019867555</v>
      </c>
      <c r="AR610" s="618"/>
      <c r="AS610" s="254" t="s">
        <v>142</v>
      </c>
      <c r="AT610" s="137">
        <v>289</v>
      </c>
      <c r="AU610" s="146">
        <v>147</v>
      </c>
      <c r="AV610" s="146">
        <v>13046190</v>
      </c>
      <c r="AW610" s="147">
        <f t="shared" si="627"/>
        <v>9.6901779828609091E-2</v>
      </c>
      <c r="AX610" s="147">
        <f t="shared" si="607"/>
        <v>0.50865051903114189</v>
      </c>
      <c r="AY610" s="146">
        <f t="shared" si="608"/>
        <v>88749.591836734689</v>
      </c>
      <c r="AZ610" s="618"/>
      <c r="BA610" s="254" t="s">
        <v>142</v>
      </c>
      <c r="BB610" s="137">
        <v>100</v>
      </c>
      <c r="BC610" s="146">
        <v>49</v>
      </c>
      <c r="BD610" s="146">
        <v>5286180</v>
      </c>
      <c r="BE610" s="147">
        <f t="shared" si="628"/>
        <v>0.10061601642710473</v>
      </c>
      <c r="BF610" s="147">
        <f t="shared" si="609"/>
        <v>0.49</v>
      </c>
      <c r="BG610" s="173">
        <f t="shared" si="610"/>
        <v>107881.22448979592</v>
      </c>
      <c r="BH610" s="618"/>
      <c r="BI610" s="254" t="s">
        <v>142</v>
      </c>
      <c r="BJ610" s="137">
        <f t="shared" si="611"/>
        <v>2162</v>
      </c>
      <c r="BK610" s="146">
        <f t="shared" si="595"/>
        <v>1179</v>
      </c>
      <c r="BL610" s="146">
        <f t="shared" si="596"/>
        <v>103132700</v>
      </c>
      <c r="BM610" s="147">
        <f t="shared" si="629"/>
        <v>5.8604235013420818E-2</v>
      </c>
      <c r="BN610" s="147">
        <f t="shared" si="612"/>
        <v>0.54532839962997226</v>
      </c>
      <c r="BO610" s="146">
        <f t="shared" si="613"/>
        <v>87474.724342663278</v>
      </c>
      <c r="BP610" s="204"/>
    </row>
    <row r="611" spans="2:68" s="82" customFormat="1">
      <c r="B611" s="614"/>
      <c r="C611" s="645"/>
      <c r="D611" s="618"/>
      <c r="E611" s="251" t="s">
        <v>135</v>
      </c>
      <c r="F611" s="137">
        <v>1</v>
      </c>
      <c r="G611" s="146">
        <v>0</v>
      </c>
      <c r="H611" s="146">
        <v>0</v>
      </c>
      <c r="I611" s="147">
        <f t="shared" si="622"/>
        <v>0</v>
      </c>
      <c r="J611" s="147">
        <f t="shared" si="597"/>
        <v>0</v>
      </c>
      <c r="K611" s="173" t="str">
        <f t="shared" si="598"/>
        <v>-</v>
      </c>
      <c r="L611" s="618"/>
      <c r="M611" s="255" t="s">
        <v>135</v>
      </c>
      <c r="N611" s="137">
        <v>8</v>
      </c>
      <c r="O611" s="146">
        <v>4</v>
      </c>
      <c r="P611" s="146">
        <v>229570</v>
      </c>
      <c r="Q611" s="147">
        <f t="shared" si="623"/>
        <v>3.8095238095238099E-2</v>
      </c>
      <c r="R611" s="147">
        <f t="shared" si="599"/>
        <v>0.5</v>
      </c>
      <c r="S611" s="141">
        <f t="shared" si="600"/>
        <v>57392.5</v>
      </c>
      <c r="T611" s="618"/>
      <c r="U611" s="255" t="s">
        <v>135</v>
      </c>
      <c r="V611" s="137">
        <v>577</v>
      </c>
      <c r="W611" s="146">
        <v>279</v>
      </c>
      <c r="X611" s="146">
        <v>21665140</v>
      </c>
      <c r="Y611" s="147">
        <f t="shared" si="624"/>
        <v>3.8648012190054024E-2</v>
      </c>
      <c r="Z611" s="147">
        <f t="shared" si="601"/>
        <v>0.48353552859618715</v>
      </c>
      <c r="AA611" s="146">
        <f t="shared" si="602"/>
        <v>77652.831541218635</v>
      </c>
      <c r="AB611" s="618"/>
      <c r="AC611" s="255" t="s">
        <v>135</v>
      </c>
      <c r="AD611" s="137">
        <v>390</v>
      </c>
      <c r="AE611" s="146">
        <v>181</v>
      </c>
      <c r="AF611" s="146">
        <v>14705220</v>
      </c>
      <c r="AG611" s="147">
        <f t="shared" si="625"/>
        <v>2.6617647058823531E-2</v>
      </c>
      <c r="AH611" s="147">
        <f t="shared" si="603"/>
        <v>0.46410256410256412</v>
      </c>
      <c r="AI611" s="141">
        <f t="shared" si="604"/>
        <v>81244.30939226519</v>
      </c>
      <c r="AJ611" s="618"/>
      <c r="AK611" s="255" t="s">
        <v>135</v>
      </c>
      <c r="AL611" s="137">
        <v>188</v>
      </c>
      <c r="AM611" s="146">
        <v>84</v>
      </c>
      <c r="AN611" s="146">
        <v>8300270</v>
      </c>
      <c r="AO611" s="147">
        <f t="shared" si="626"/>
        <v>2.118003025718608E-2</v>
      </c>
      <c r="AP611" s="147">
        <f t="shared" si="605"/>
        <v>0.44680851063829785</v>
      </c>
      <c r="AQ611" s="141">
        <f t="shared" si="606"/>
        <v>98812.738095238092</v>
      </c>
      <c r="AR611" s="618"/>
      <c r="AS611" s="255" t="s">
        <v>135</v>
      </c>
      <c r="AT611" s="137">
        <v>72</v>
      </c>
      <c r="AU611" s="146">
        <v>31</v>
      </c>
      <c r="AV611" s="146">
        <v>3551690</v>
      </c>
      <c r="AW611" s="147">
        <f t="shared" si="627"/>
        <v>2.043506921555702E-2</v>
      </c>
      <c r="AX611" s="147">
        <f t="shared" si="607"/>
        <v>0.43055555555555558</v>
      </c>
      <c r="AY611" s="146">
        <f t="shared" si="608"/>
        <v>114570.64516129032</v>
      </c>
      <c r="AZ611" s="618"/>
      <c r="BA611" s="255" t="s">
        <v>135</v>
      </c>
      <c r="BB611" s="137">
        <v>31</v>
      </c>
      <c r="BC611" s="146">
        <v>10</v>
      </c>
      <c r="BD611" s="146">
        <v>1557660</v>
      </c>
      <c r="BE611" s="147">
        <f t="shared" si="628"/>
        <v>2.0533880903490759E-2</v>
      </c>
      <c r="BF611" s="147">
        <f t="shared" si="609"/>
        <v>0.32258064516129031</v>
      </c>
      <c r="BG611" s="173">
        <f t="shared" si="610"/>
        <v>155766</v>
      </c>
      <c r="BH611" s="618"/>
      <c r="BI611" s="255" t="s">
        <v>135</v>
      </c>
      <c r="BJ611" s="137">
        <f t="shared" si="611"/>
        <v>1267</v>
      </c>
      <c r="BK611" s="146">
        <f t="shared" si="595"/>
        <v>589</v>
      </c>
      <c r="BL611" s="146">
        <f t="shared" si="596"/>
        <v>50009550</v>
      </c>
      <c r="BM611" s="147">
        <f t="shared" si="629"/>
        <v>2.9277264141564768E-2</v>
      </c>
      <c r="BN611" s="147">
        <f t="shared" si="612"/>
        <v>0.46487766377269141</v>
      </c>
      <c r="BO611" s="146">
        <f t="shared" si="613"/>
        <v>84905.85738539898</v>
      </c>
      <c r="BP611" s="204"/>
    </row>
    <row r="612" spans="2:68" s="82" customFormat="1">
      <c r="B612" s="614">
        <v>56</v>
      </c>
      <c r="C612" s="646" t="s">
        <v>11</v>
      </c>
      <c r="D612" s="612">
        <f>BS63</f>
        <v>9</v>
      </c>
      <c r="E612" s="252" t="s">
        <v>115</v>
      </c>
      <c r="F612" s="136">
        <v>5</v>
      </c>
      <c r="G612" s="144">
        <v>3</v>
      </c>
      <c r="H612" s="144">
        <v>112830</v>
      </c>
      <c r="I612" s="145">
        <f>IFERROR(G612/$D$612,"-")</f>
        <v>0.33333333333333331</v>
      </c>
      <c r="J612" s="145">
        <f t="shared" si="597"/>
        <v>0.6</v>
      </c>
      <c r="K612" s="172">
        <f t="shared" si="598"/>
        <v>37610</v>
      </c>
      <c r="L612" s="612">
        <f>BT63</f>
        <v>57</v>
      </c>
      <c r="M612" s="252" t="s">
        <v>115</v>
      </c>
      <c r="N612" s="136">
        <v>38</v>
      </c>
      <c r="O612" s="144">
        <v>21</v>
      </c>
      <c r="P612" s="144">
        <v>1677220</v>
      </c>
      <c r="Q612" s="145">
        <f>IFERROR(O612/$L$612,"-")</f>
        <v>0.36842105263157893</v>
      </c>
      <c r="R612" s="145">
        <f t="shared" si="599"/>
        <v>0.55263157894736847</v>
      </c>
      <c r="S612" s="140">
        <f t="shared" si="600"/>
        <v>79867.619047619053</v>
      </c>
      <c r="T612" s="612">
        <f>BU63</f>
        <v>4923</v>
      </c>
      <c r="U612" s="252" t="s">
        <v>115</v>
      </c>
      <c r="V612" s="136">
        <v>2608</v>
      </c>
      <c r="W612" s="144">
        <v>1472</v>
      </c>
      <c r="X612" s="144">
        <v>99124670</v>
      </c>
      <c r="Y612" s="145">
        <f>IFERROR(W612/$T$612,"-")</f>
        <v>0.29900467194799918</v>
      </c>
      <c r="Z612" s="145">
        <f t="shared" si="601"/>
        <v>0.56441717791411039</v>
      </c>
      <c r="AA612" s="144">
        <f t="shared" si="602"/>
        <v>67340.12907608696</v>
      </c>
      <c r="AB612" s="612">
        <f>BV63</f>
        <v>4095</v>
      </c>
      <c r="AC612" s="252" t="s">
        <v>115</v>
      </c>
      <c r="AD612" s="136">
        <v>2282</v>
      </c>
      <c r="AE612" s="144">
        <v>1335</v>
      </c>
      <c r="AF612" s="144">
        <v>110557420</v>
      </c>
      <c r="AG612" s="145">
        <f>IFERROR(AE612/$AB$612,"-")</f>
        <v>0.32600732600732601</v>
      </c>
      <c r="AH612" s="145">
        <f t="shared" si="603"/>
        <v>0.58501314636283963</v>
      </c>
      <c r="AI612" s="140">
        <f t="shared" si="604"/>
        <v>82814.5468164794</v>
      </c>
      <c r="AJ612" s="612">
        <f>BW63</f>
        <v>2267</v>
      </c>
      <c r="AK612" s="252" t="s">
        <v>115</v>
      </c>
      <c r="AL612" s="136">
        <v>1278</v>
      </c>
      <c r="AM612" s="144">
        <v>705</v>
      </c>
      <c r="AN612" s="144">
        <v>56673980</v>
      </c>
      <c r="AO612" s="145">
        <f>IFERROR(AM612/$AJ$612,"-")</f>
        <v>0.31098367887075429</v>
      </c>
      <c r="AP612" s="145">
        <f t="shared" si="605"/>
        <v>0.55164319248826288</v>
      </c>
      <c r="AQ612" s="140">
        <f t="shared" si="606"/>
        <v>80388.624113475176</v>
      </c>
      <c r="AR612" s="612">
        <f>BX63</f>
        <v>943</v>
      </c>
      <c r="AS612" s="252" t="s">
        <v>115</v>
      </c>
      <c r="AT612" s="136">
        <v>415</v>
      </c>
      <c r="AU612" s="144">
        <v>223</v>
      </c>
      <c r="AV612" s="144">
        <v>17813790</v>
      </c>
      <c r="AW612" s="145">
        <f>IFERROR(AU612/$AR$612,"-")</f>
        <v>0.23647932131495228</v>
      </c>
      <c r="AX612" s="145">
        <f t="shared" si="607"/>
        <v>0.53734939759036149</v>
      </c>
      <c r="AY612" s="144">
        <f t="shared" si="608"/>
        <v>79882.466367713001</v>
      </c>
      <c r="AZ612" s="612">
        <f>BY63</f>
        <v>370</v>
      </c>
      <c r="BA612" s="252" t="s">
        <v>115</v>
      </c>
      <c r="BB612" s="136">
        <v>122</v>
      </c>
      <c r="BC612" s="144">
        <v>59</v>
      </c>
      <c r="BD612" s="144">
        <v>5153490</v>
      </c>
      <c r="BE612" s="145">
        <f>IFERROR(BC612/$AZ$612,"-")</f>
        <v>0.15945945945945947</v>
      </c>
      <c r="BF612" s="145">
        <f t="shared" si="609"/>
        <v>0.48360655737704916</v>
      </c>
      <c r="BG612" s="172">
        <f t="shared" si="610"/>
        <v>87347.288135593219</v>
      </c>
      <c r="BH612" s="612">
        <f>BZ63</f>
        <v>12664</v>
      </c>
      <c r="BI612" s="252" t="s">
        <v>115</v>
      </c>
      <c r="BJ612" s="136">
        <f t="shared" si="611"/>
        <v>6748</v>
      </c>
      <c r="BK612" s="144">
        <f t="shared" si="595"/>
        <v>3818</v>
      </c>
      <c r="BL612" s="144">
        <f t="shared" si="596"/>
        <v>291113400</v>
      </c>
      <c r="BM612" s="145">
        <f>IFERROR(BK612/$BH$612,"-")</f>
        <v>0.3014845230574858</v>
      </c>
      <c r="BN612" s="145">
        <f t="shared" si="612"/>
        <v>0.56579727326615292</v>
      </c>
      <c r="BO612" s="144">
        <f t="shared" si="613"/>
        <v>76247.616553169195</v>
      </c>
      <c r="BP612" s="204"/>
    </row>
    <row r="613" spans="2:68" s="82" customFormat="1">
      <c r="B613" s="614"/>
      <c r="C613" s="647"/>
      <c r="D613" s="604"/>
      <c r="E613" s="253" t="s">
        <v>154</v>
      </c>
      <c r="F613" s="137">
        <v>6</v>
      </c>
      <c r="G613" s="146">
        <v>5</v>
      </c>
      <c r="H613" s="146">
        <v>660940</v>
      </c>
      <c r="I613" s="147">
        <f t="shared" ref="I613:I622" si="630">IFERROR(G613/$D$612,"-")</f>
        <v>0.55555555555555558</v>
      </c>
      <c r="J613" s="147">
        <f t="shared" si="597"/>
        <v>0.83333333333333337</v>
      </c>
      <c r="K613" s="173">
        <f t="shared" si="598"/>
        <v>132188</v>
      </c>
      <c r="L613" s="604"/>
      <c r="M613" s="253" t="s">
        <v>154</v>
      </c>
      <c r="N613" s="137">
        <v>24</v>
      </c>
      <c r="O613" s="146">
        <v>10</v>
      </c>
      <c r="P613" s="146">
        <v>551430</v>
      </c>
      <c r="Q613" s="147">
        <f t="shared" ref="Q613:Q622" si="631">IFERROR(O613/$L$612,"-")</f>
        <v>0.17543859649122806</v>
      </c>
      <c r="R613" s="147">
        <f t="shared" si="599"/>
        <v>0.41666666666666669</v>
      </c>
      <c r="S613" s="141">
        <f t="shared" si="600"/>
        <v>55143</v>
      </c>
      <c r="T613" s="604"/>
      <c r="U613" s="253" t="s">
        <v>154</v>
      </c>
      <c r="V613" s="137">
        <v>2428</v>
      </c>
      <c r="W613" s="146">
        <v>1393</v>
      </c>
      <c r="X613" s="146">
        <v>90054920</v>
      </c>
      <c r="Y613" s="147">
        <f t="shared" ref="Y613:Y622" si="632">IFERROR(W613/$T$612,"-")</f>
        <v>0.28295754621165958</v>
      </c>
      <c r="Z613" s="147">
        <f t="shared" si="601"/>
        <v>0.57372322899505768</v>
      </c>
      <c r="AA613" s="146">
        <f t="shared" si="602"/>
        <v>64648.183776022976</v>
      </c>
      <c r="AB613" s="604"/>
      <c r="AC613" s="253" t="s">
        <v>154</v>
      </c>
      <c r="AD613" s="137">
        <v>1996</v>
      </c>
      <c r="AE613" s="146">
        <v>1157</v>
      </c>
      <c r="AF613" s="146">
        <v>87129800</v>
      </c>
      <c r="AG613" s="147">
        <f t="shared" ref="AG613:AG622" si="633">IFERROR(AE613/$AB$612,"-")</f>
        <v>0.28253968253968254</v>
      </c>
      <c r="AH613" s="147">
        <f t="shared" si="603"/>
        <v>0.5796593186372746</v>
      </c>
      <c r="AI613" s="141">
        <f t="shared" si="604"/>
        <v>75306.655142610194</v>
      </c>
      <c r="AJ613" s="604"/>
      <c r="AK613" s="253" t="s">
        <v>154</v>
      </c>
      <c r="AL613" s="137">
        <v>964</v>
      </c>
      <c r="AM613" s="146">
        <v>511</v>
      </c>
      <c r="AN613" s="146">
        <v>38877480</v>
      </c>
      <c r="AO613" s="147">
        <f t="shared" ref="AO613:AO622" si="634">IFERROR(AM613/$AJ$612,"-")</f>
        <v>0.22540802823114248</v>
      </c>
      <c r="AP613" s="147">
        <f t="shared" si="605"/>
        <v>0.53008298755186722</v>
      </c>
      <c r="AQ613" s="141">
        <f t="shared" si="606"/>
        <v>76081.174168297453</v>
      </c>
      <c r="AR613" s="604"/>
      <c r="AS613" s="253" t="s">
        <v>154</v>
      </c>
      <c r="AT613" s="137">
        <v>288</v>
      </c>
      <c r="AU613" s="146">
        <v>152</v>
      </c>
      <c r="AV613" s="146">
        <v>10307870</v>
      </c>
      <c r="AW613" s="147">
        <f t="shared" ref="AW613:AW622" si="635">IFERROR(AU613/$AR$612,"-")</f>
        <v>0.16118769883351008</v>
      </c>
      <c r="AX613" s="147">
        <f t="shared" si="607"/>
        <v>0.52777777777777779</v>
      </c>
      <c r="AY613" s="146">
        <f t="shared" si="608"/>
        <v>67814.93421052632</v>
      </c>
      <c r="AZ613" s="604"/>
      <c r="BA613" s="253" t="s">
        <v>154</v>
      </c>
      <c r="BB613" s="137">
        <v>57</v>
      </c>
      <c r="BC613" s="146">
        <v>23</v>
      </c>
      <c r="BD613" s="146">
        <v>2062390</v>
      </c>
      <c r="BE613" s="147">
        <f t="shared" ref="BE613:BE622" si="636">IFERROR(BC613/$AZ$612,"-")</f>
        <v>6.2162162162162166E-2</v>
      </c>
      <c r="BF613" s="147">
        <f t="shared" si="609"/>
        <v>0.40350877192982454</v>
      </c>
      <c r="BG613" s="173">
        <f t="shared" si="610"/>
        <v>89669.130434782608</v>
      </c>
      <c r="BH613" s="604"/>
      <c r="BI613" s="253" t="s">
        <v>154</v>
      </c>
      <c r="BJ613" s="137">
        <f t="shared" si="611"/>
        <v>5763</v>
      </c>
      <c r="BK613" s="146">
        <f t="shared" si="595"/>
        <v>3251</v>
      </c>
      <c r="BL613" s="146">
        <f t="shared" si="596"/>
        <v>229644830</v>
      </c>
      <c r="BM613" s="147">
        <f t="shared" ref="BM613:BM622" si="637">IFERROR(BK613/$BH$612,"-")</f>
        <v>0.25671193935565384</v>
      </c>
      <c r="BN613" s="147">
        <f t="shared" si="612"/>
        <v>0.56411591185146626</v>
      </c>
      <c r="BO613" s="146">
        <f t="shared" si="613"/>
        <v>70638.212857582286</v>
      </c>
      <c r="BP613" s="204"/>
    </row>
    <row r="614" spans="2:68" s="82" customFormat="1">
      <c r="B614" s="614"/>
      <c r="C614" s="647"/>
      <c r="D614" s="604"/>
      <c r="E614" s="254" t="s">
        <v>114</v>
      </c>
      <c r="F614" s="137">
        <v>7</v>
      </c>
      <c r="G614" s="146">
        <v>5</v>
      </c>
      <c r="H614" s="146">
        <v>660940</v>
      </c>
      <c r="I614" s="147">
        <f t="shared" si="630"/>
        <v>0.55555555555555558</v>
      </c>
      <c r="J614" s="147">
        <f t="shared" si="597"/>
        <v>0.7142857142857143</v>
      </c>
      <c r="K614" s="173">
        <f t="shared" si="598"/>
        <v>132188</v>
      </c>
      <c r="L614" s="604"/>
      <c r="M614" s="254" t="s">
        <v>114</v>
      </c>
      <c r="N614" s="137">
        <v>39</v>
      </c>
      <c r="O614" s="146">
        <v>19</v>
      </c>
      <c r="P614" s="146">
        <v>1654660</v>
      </c>
      <c r="Q614" s="147">
        <f t="shared" si="631"/>
        <v>0.33333333333333331</v>
      </c>
      <c r="R614" s="147">
        <f t="shared" si="599"/>
        <v>0.48717948717948717</v>
      </c>
      <c r="S614" s="141">
        <f t="shared" si="600"/>
        <v>87087.368421052626</v>
      </c>
      <c r="T614" s="604"/>
      <c r="U614" s="254" t="s">
        <v>114</v>
      </c>
      <c r="V614" s="137">
        <v>3024</v>
      </c>
      <c r="W614" s="146">
        <v>1660</v>
      </c>
      <c r="X614" s="146">
        <v>112524610</v>
      </c>
      <c r="Y614" s="147">
        <f t="shared" si="632"/>
        <v>0.33719276863700998</v>
      </c>
      <c r="Z614" s="147">
        <f t="shared" si="601"/>
        <v>0.54894179894179895</v>
      </c>
      <c r="AA614" s="146">
        <f t="shared" si="602"/>
        <v>67785.909638554222</v>
      </c>
      <c r="AB614" s="604"/>
      <c r="AC614" s="254" t="s">
        <v>114</v>
      </c>
      <c r="AD614" s="137">
        <v>2750</v>
      </c>
      <c r="AE614" s="146">
        <v>1575</v>
      </c>
      <c r="AF614" s="146">
        <v>125948150</v>
      </c>
      <c r="AG614" s="147">
        <f t="shared" si="633"/>
        <v>0.38461538461538464</v>
      </c>
      <c r="AH614" s="147">
        <f t="shared" si="603"/>
        <v>0.57272727272727275</v>
      </c>
      <c r="AI614" s="141">
        <f t="shared" si="604"/>
        <v>79967.079365079364</v>
      </c>
      <c r="AJ614" s="604"/>
      <c r="AK614" s="254" t="s">
        <v>114</v>
      </c>
      <c r="AL614" s="137">
        <v>1554</v>
      </c>
      <c r="AM614" s="146">
        <v>819</v>
      </c>
      <c r="AN614" s="146">
        <v>64727820</v>
      </c>
      <c r="AO614" s="147">
        <f t="shared" si="634"/>
        <v>0.36127040141155714</v>
      </c>
      <c r="AP614" s="147">
        <f t="shared" si="605"/>
        <v>0.52702702702702697</v>
      </c>
      <c r="AQ614" s="141">
        <f t="shared" si="606"/>
        <v>79032.747252747256</v>
      </c>
      <c r="AR614" s="604"/>
      <c r="AS614" s="254" t="s">
        <v>114</v>
      </c>
      <c r="AT614" s="137">
        <v>614</v>
      </c>
      <c r="AU614" s="146">
        <v>321</v>
      </c>
      <c r="AV614" s="146">
        <v>24558110</v>
      </c>
      <c r="AW614" s="147">
        <f t="shared" si="635"/>
        <v>0.3404029692470838</v>
      </c>
      <c r="AX614" s="147">
        <f t="shared" si="607"/>
        <v>0.5228013029315961</v>
      </c>
      <c r="AY614" s="146">
        <f t="shared" si="608"/>
        <v>76505.015576323989</v>
      </c>
      <c r="AZ614" s="604"/>
      <c r="BA614" s="254" t="s">
        <v>114</v>
      </c>
      <c r="BB614" s="137">
        <v>210</v>
      </c>
      <c r="BC614" s="146">
        <v>91</v>
      </c>
      <c r="BD614" s="146">
        <v>9460080</v>
      </c>
      <c r="BE614" s="147">
        <f t="shared" si="636"/>
        <v>0.24594594594594596</v>
      </c>
      <c r="BF614" s="147">
        <f t="shared" si="609"/>
        <v>0.43333333333333335</v>
      </c>
      <c r="BG614" s="173">
        <f t="shared" si="610"/>
        <v>103956.92307692308</v>
      </c>
      <c r="BH614" s="604"/>
      <c r="BI614" s="254" t="s">
        <v>114</v>
      </c>
      <c r="BJ614" s="137">
        <f t="shared" si="611"/>
        <v>8198</v>
      </c>
      <c r="BK614" s="146">
        <f t="shared" si="595"/>
        <v>4490</v>
      </c>
      <c r="BL614" s="146">
        <f t="shared" si="596"/>
        <v>339534370</v>
      </c>
      <c r="BM614" s="147">
        <f t="shared" si="637"/>
        <v>0.35454832596336072</v>
      </c>
      <c r="BN614" s="147">
        <f t="shared" si="612"/>
        <v>0.54769455964869485</v>
      </c>
      <c r="BO614" s="146">
        <f t="shared" si="613"/>
        <v>75620.126948775054</v>
      </c>
      <c r="BP614" s="204"/>
    </row>
    <row r="615" spans="2:68" s="82" customFormat="1">
      <c r="B615" s="614"/>
      <c r="C615" s="647"/>
      <c r="D615" s="604"/>
      <c r="E615" s="254" t="s">
        <v>123</v>
      </c>
      <c r="F615" s="137">
        <v>2</v>
      </c>
      <c r="G615" s="146">
        <v>2</v>
      </c>
      <c r="H615" s="146">
        <v>471650</v>
      </c>
      <c r="I615" s="147">
        <f t="shared" si="630"/>
        <v>0.22222222222222221</v>
      </c>
      <c r="J615" s="147">
        <f t="shared" si="597"/>
        <v>1</v>
      </c>
      <c r="K615" s="173">
        <f t="shared" si="598"/>
        <v>235825</v>
      </c>
      <c r="L615" s="604"/>
      <c r="M615" s="254" t="s">
        <v>123</v>
      </c>
      <c r="N615" s="137">
        <v>16</v>
      </c>
      <c r="O615" s="146">
        <v>11</v>
      </c>
      <c r="P615" s="146">
        <v>996210</v>
      </c>
      <c r="Q615" s="147">
        <f t="shared" si="631"/>
        <v>0.19298245614035087</v>
      </c>
      <c r="R615" s="147">
        <f t="shared" si="599"/>
        <v>0.6875</v>
      </c>
      <c r="S615" s="141">
        <f t="shared" si="600"/>
        <v>90564.545454545456</v>
      </c>
      <c r="T615" s="604"/>
      <c r="U615" s="254" t="s">
        <v>123</v>
      </c>
      <c r="V615" s="137">
        <v>949</v>
      </c>
      <c r="W615" s="146">
        <v>558</v>
      </c>
      <c r="X615" s="146">
        <v>38045050</v>
      </c>
      <c r="Y615" s="147">
        <f t="shared" si="632"/>
        <v>0.11334552102376599</v>
      </c>
      <c r="Z615" s="147">
        <f t="shared" si="601"/>
        <v>0.58798735511064282</v>
      </c>
      <c r="AA615" s="146">
        <f t="shared" si="602"/>
        <v>68181.093189964158</v>
      </c>
      <c r="AB615" s="604"/>
      <c r="AC615" s="254" t="s">
        <v>123</v>
      </c>
      <c r="AD615" s="137">
        <v>946</v>
      </c>
      <c r="AE615" s="146">
        <v>539</v>
      </c>
      <c r="AF615" s="146">
        <v>41622930</v>
      </c>
      <c r="AG615" s="147">
        <f t="shared" si="633"/>
        <v>0.13162393162393163</v>
      </c>
      <c r="AH615" s="147">
        <f t="shared" si="603"/>
        <v>0.56976744186046513</v>
      </c>
      <c r="AI615" s="141">
        <f t="shared" si="604"/>
        <v>77222.504638218918</v>
      </c>
      <c r="AJ615" s="604"/>
      <c r="AK615" s="254" t="s">
        <v>123</v>
      </c>
      <c r="AL615" s="137">
        <v>612</v>
      </c>
      <c r="AM615" s="146">
        <v>333</v>
      </c>
      <c r="AN615" s="146">
        <v>24081850</v>
      </c>
      <c r="AO615" s="147">
        <f t="shared" si="634"/>
        <v>0.14689016321129245</v>
      </c>
      <c r="AP615" s="147">
        <f t="shared" si="605"/>
        <v>0.54411764705882348</v>
      </c>
      <c r="AQ615" s="141">
        <f t="shared" si="606"/>
        <v>72317.86786786787</v>
      </c>
      <c r="AR615" s="604"/>
      <c r="AS615" s="254" t="s">
        <v>123</v>
      </c>
      <c r="AT615" s="137">
        <v>231</v>
      </c>
      <c r="AU615" s="146">
        <v>125</v>
      </c>
      <c r="AV615" s="146">
        <v>11214650</v>
      </c>
      <c r="AW615" s="147">
        <f t="shared" si="635"/>
        <v>0.13255567338282079</v>
      </c>
      <c r="AX615" s="147">
        <f t="shared" si="607"/>
        <v>0.54112554112554112</v>
      </c>
      <c r="AY615" s="146">
        <f t="shared" si="608"/>
        <v>89717.2</v>
      </c>
      <c r="AZ615" s="604"/>
      <c r="BA615" s="254" t="s">
        <v>123</v>
      </c>
      <c r="BB615" s="137">
        <v>72</v>
      </c>
      <c r="BC615" s="146">
        <v>30</v>
      </c>
      <c r="BD615" s="146">
        <v>2638310</v>
      </c>
      <c r="BE615" s="147">
        <f t="shared" si="636"/>
        <v>8.1081081081081086E-2</v>
      </c>
      <c r="BF615" s="147">
        <f t="shared" si="609"/>
        <v>0.41666666666666669</v>
      </c>
      <c r="BG615" s="173">
        <f t="shared" si="610"/>
        <v>87943.666666666672</v>
      </c>
      <c r="BH615" s="604"/>
      <c r="BI615" s="254" t="s">
        <v>123</v>
      </c>
      <c r="BJ615" s="137">
        <f t="shared" si="611"/>
        <v>2828</v>
      </c>
      <c r="BK615" s="146">
        <f t="shared" si="595"/>
        <v>1598</v>
      </c>
      <c r="BL615" s="146">
        <f t="shared" si="596"/>
        <v>119070650</v>
      </c>
      <c r="BM615" s="147">
        <f t="shared" si="637"/>
        <v>0.12618445988629184</v>
      </c>
      <c r="BN615" s="147">
        <f t="shared" si="612"/>
        <v>0.56506364922206509</v>
      </c>
      <c r="BO615" s="146">
        <f t="shared" si="613"/>
        <v>74512.296620775975</v>
      </c>
      <c r="BP615" s="204"/>
    </row>
    <row r="616" spans="2:68" s="82" customFormat="1">
      <c r="B616" s="614"/>
      <c r="C616" s="647"/>
      <c r="D616" s="604"/>
      <c r="E616" s="254" t="s">
        <v>137</v>
      </c>
      <c r="F616" s="137">
        <v>6</v>
      </c>
      <c r="G616" s="146">
        <v>4</v>
      </c>
      <c r="H616" s="146">
        <v>608900</v>
      </c>
      <c r="I616" s="147">
        <f t="shared" si="630"/>
        <v>0.44444444444444442</v>
      </c>
      <c r="J616" s="147">
        <f t="shared" si="597"/>
        <v>0.66666666666666663</v>
      </c>
      <c r="K616" s="173">
        <f t="shared" si="598"/>
        <v>152225</v>
      </c>
      <c r="L616" s="604"/>
      <c r="M616" s="254" t="s">
        <v>137</v>
      </c>
      <c r="N616" s="137">
        <v>22</v>
      </c>
      <c r="O616" s="146">
        <v>14</v>
      </c>
      <c r="P616" s="146">
        <v>1640700</v>
      </c>
      <c r="Q616" s="147">
        <f t="shared" si="631"/>
        <v>0.24561403508771928</v>
      </c>
      <c r="R616" s="147">
        <f t="shared" si="599"/>
        <v>0.63636363636363635</v>
      </c>
      <c r="S616" s="141">
        <f t="shared" si="600"/>
        <v>117192.85714285714</v>
      </c>
      <c r="T616" s="604"/>
      <c r="U616" s="254" t="s">
        <v>137</v>
      </c>
      <c r="V616" s="137">
        <v>1068</v>
      </c>
      <c r="W616" s="146">
        <v>646</v>
      </c>
      <c r="X616" s="146">
        <v>48657980</v>
      </c>
      <c r="Y616" s="147">
        <f t="shared" si="632"/>
        <v>0.13122080032500508</v>
      </c>
      <c r="Z616" s="147">
        <f t="shared" si="601"/>
        <v>0.60486891385767794</v>
      </c>
      <c r="AA616" s="146">
        <f t="shared" si="602"/>
        <v>75321.950464396286</v>
      </c>
      <c r="AB616" s="604"/>
      <c r="AC616" s="254" t="s">
        <v>137</v>
      </c>
      <c r="AD616" s="137">
        <v>1066</v>
      </c>
      <c r="AE616" s="146">
        <v>642</v>
      </c>
      <c r="AF616" s="146">
        <v>49573560</v>
      </c>
      <c r="AG616" s="147">
        <f t="shared" si="633"/>
        <v>0.15677655677655677</v>
      </c>
      <c r="AH616" s="147">
        <f t="shared" si="603"/>
        <v>0.60225140712945591</v>
      </c>
      <c r="AI616" s="141">
        <f t="shared" si="604"/>
        <v>77217.383177570096</v>
      </c>
      <c r="AJ616" s="604"/>
      <c r="AK616" s="254" t="s">
        <v>137</v>
      </c>
      <c r="AL616" s="137">
        <v>696</v>
      </c>
      <c r="AM616" s="146">
        <v>393</v>
      </c>
      <c r="AN616" s="146">
        <v>33265900</v>
      </c>
      <c r="AO616" s="147">
        <f t="shared" si="634"/>
        <v>0.17335685928539921</v>
      </c>
      <c r="AP616" s="147">
        <f t="shared" si="605"/>
        <v>0.56465517241379315</v>
      </c>
      <c r="AQ616" s="141">
        <f t="shared" si="606"/>
        <v>84646.055979643759</v>
      </c>
      <c r="AR616" s="604"/>
      <c r="AS616" s="254" t="s">
        <v>137</v>
      </c>
      <c r="AT616" s="137">
        <v>275</v>
      </c>
      <c r="AU616" s="146">
        <v>155</v>
      </c>
      <c r="AV616" s="146">
        <v>13558170</v>
      </c>
      <c r="AW616" s="147">
        <f t="shared" si="635"/>
        <v>0.16436903499469777</v>
      </c>
      <c r="AX616" s="147">
        <f t="shared" si="607"/>
        <v>0.5636363636363636</v>
      </c>
      <c r="AY616" s="146">
        <f t="shared" si="608"/>
        <v>87472.06451612903</v>
      </c>
      <c r="AZ616" s="604"/>
      <c r="BA616" s="254" t="s">
        <v>137</v>
      </c>
      <c r="BB616" s="137">
        <v>80</v>
      </c>
      <c r="BC616" s="146">
        <v>39</v>
      </c>
      <c r="BD616" s="146">
        <v>3946920</v>
      </c>
      <c r="BE616" s="147">
        <f t="shared" si="636"/>
        <v>0.10540540540540541</v>
      </c>
      <c r="BF616" s="147">
        <f t="shared" si="609"/>
        <v>0.48749999999999999</v>
      </c>
      <c r="BG616" s="173">
        <f t="shared" si="610"/>
        <v>101203.07692307692</v>
      </c>
      <c r="BH616" s="604"/>
      <c r="BI616" s="254" t="s">
        <v>137</v>
      </c>
      <c r="BJ616" s="137">
        <f t="shared" si="611"/>
        <v>3213</v>
      </c>
      <c r="BK616" s="146">
        <f t="shared" si="595"/>
        <v>1893</v>
      </c>
      <c r="BL616" s="146">
        <f t="shared" si="596"/>
        <v>151252130</v>
      </c>
      <c r="BM616" s="147">
        <f t="shared" si="637"/>
        <v>0.14947883765003159</v>
      </c>
      <c r="BN616" s="147">
        <f t="shared" si="612"/>
        <v>0.58916900093370683</v>
      </c>
      <c r="BO616" s="146">
        <f t="shared" si="613"/>
        <v>79900.755414685686</v>
      </c>
      <c r="BP616" s="204"/>
    </row>
    <row r="617" spans="2:68" s="82" customFormat="1">
      <c r="B617" s="614"/>
      <c r="C617" s="647"/>
      <c r="D617" s="604"/>
      <c r="E617" s="254" t="s">
        <v>138</v>
      </c>
      <c r="F617" s="137">
        <v>0</v>
      </c>
      <c r="G617" s="146">
        <v>0</v>
      </c>
      <c r="H617" s="146">
        <v>0</v>
      </c>
      <c r="I617" s="147">
        <f t="shared" si="630"/>
        <v>0</v>
      </c>
      <c r="J617" s="147" t="str">
        <f t="shared" si="597"/>
        <v>-</v>
      </c>
      <c r="K617" s="173" t="str">
        <f t="shared" si="598"/>
        <v>-</v>
      </c>
      <c r="L617" s="604"/>
      <c r="M617" s="254" t="s">
        <v>138</v>
      </c>
      <c r="N617" s="137">
        <v>11</v>
      </c>
      <c r="O617" s="146">
        <v>6</v>
      </c>
      <c r="P617" s="146">
        <v>532900</v>
      </c>
      <c r="Q617" s="147">
        <f t="shared" si="631"/>
        <v>0.10526315789473684</v>
      </c>
      <c r="R617" s="147">
        <f t="shared" si="599"/>
        <v>0.54545454545454541</v>
      </c>
      <c r="S617" s="141">
        <f t="shared" si="600"/>
        <v>88816.666666666672</v>
      </c>
      <c r="T617" s="604"/>
      <c r="U617" s="254" t="s">
        <v>138</v>
      </c>
      <c r="V617" s="137">
        <v>616</v>
      </c>
      <c r="W617" s="146">
        <v>378</v>
      </c>
      <c r="X617" s="146">
        <v>24479180</v>
      </c>
      <c r="Y617" s="147">
        <f t="shared" si="632"/>
        <v>7.6782449725776969E-2</v>
      </c>
      <c r="Z617" s="147">
        <f t="shared" si="601"/>
        <v>0.61363636363636365</v>
      </c>
      <c r="AA617" s="146">
        <f t="shared" si="602"/>
        <v>64759.735449735446</v>
      </c>
      <c r="AB617" s="604"/>
      <c r="AC617" s="254" t="s">
        <v>138</v>
      </c>
      <c r="AD617" s="137">
        <v>542</v>
      </c>
      <c r="AE617" s="146">
        <v>346</v>
      </c>
      <c r="AF617" s="146">
        <v>28120090</v>
      </c>
      <c r="AG617" s="147">
        <f t="shared" si="633"/>
        <v>8.4493284493284498E-2</v>
      </c>
      <c r="AH617" s="147">
        <f t="shared" si="603"/>
        <v>0.63837638376383765</v>
      </c>
      <c r="AI617" s="141">
        <f t="shared" si="604"/>
        <v>81271.936416184966</v>
      </c>
      <c r="AJ617" s="604"/>
      <c r="AK617" s="254" t="s">
        <v>138</v>
      </c>
      <c r="AL617" s="137">
        <v>274</v>
      </c>
      <c r="AM617" s="146">
        <v>165</v>
      </c>
      <c r="AN617" s="146">
        <v>11736350</v>
      </c>
      <c r="AO617" s="147">
        <f t="shared" si="634"/>
        <v>7.2783414203793556E-2</v>
      </c>
      <c r="AP617" s="147">
        <f t="shared" si="605"/>
        <v>0.6021897810218978</v>
      </c>
      <c r="AQ617" s="141">
        <f t="shared" si="606"/>
        <v>71129.393939393936</v>
      </c>
      <c r="AR617" s="604"/>
      <c r="AS617" s="254" t="s">
        <v>138</v>
      </c>
      <c r="AT617" s="137">
        <v>78</v>
      </c>
      <c r="AU617" s="146">
        <v>46</v>
      </c>
      <c r="AV617" s="146">
        <v>3084190</v>
      </c>
      <c r="AW617" s="147">
        <f t="shared" si="635"/>
        <v>4.878048780487805E-2</v>
      </c>
      <c r="AX617" s="147">
        <f t="shared" si="607"/>
        <v>0.58974358974358976</v>
      </c>
      <c r="AY617" s="146">
        <f t="shared" si="608"/>
        <v>67047.608695652176</v>
      </c>
      <c r="AZ617" s="604"/>
      <c r="BA617" s="254" t="s">
        <v>138</v>
      </c>
      <c r="BB617" s="137">
        <v>24</v>
      </c>
      <c r="BC617" s="146">
        <v>13</v>
      </c>
      <c r="BD617" s="146">
        <v>968070</v>
      </c>
      <c r="BE617" s="147">
        <f t="shared" si="636"/>
        <v>3.5135135135135137E-2</v>
      </c>
      <c r="BF617" s="147">
        <f t="shared" si="609"/>
        <v>0.54166666666666663</v>
      </c>
      <c r="BG617" s="173">
        <f t="shared" si="610"/>
        <v>74466.923076923078</v>
      </c>
      <c r="BH617" s="604"/>
      <c r="BI617" s="254" t="s">
        <v>138</v>
      </c>
      <c r="BJ617" s="137">
        <f t="shared" si="611"/>
        <v>1545</v>
      </c>
      <c r="BK617" s="146">
        <f t="shared" si="595"/>
        <v>954</v>
      </c>
      <c r="BL617" s="146">
        <f t="shared" si="596"/>
        <v>68920780</v>
      </c>
      <c r="BM617" s="147">
        <f t="shared" si="637"/>
        <v>7.5331648768161716E-2</v>
      </c>
      <c r="BN617" s="147">
        <f t="shared" si="612"/>
        <v>0.6174757281553398</v>
      </c>
      <c r="BO617" s="146">
        <f t="shared" si="613"/>
        <v>72244.004192872118</v>
      </c>
      <c r="BP617" s="204"/>
    </row>
    <row r="618" spans="2:68" s="82" customFormat="1">
      <c r="B618" s="614"/>
      <c r="C618" s="647"/>
      <c r="D618" s="604"/>
      <c r="E618" s="254" t="s">
        <v>139</v>
      </c>
      <c r="F618" s="137">
        <v>0</v>
      </c>
      <c r="G618" s="146">
        <v>0</v>
      </c>
      <c r="H618" s="146">
        <v>0</v>
      </c>
      <c r="I618" s="147">
        <f t="shared" si="630"/>
        <v>0</v>
      </c>
      <c r="J618" s="147" t="str">
        <f t="shared" si="597"/>
        <v>-</v>
      </c>
      <c r="K618" s="173" t="str">
        <f t="shared" si="598"/>
        <v>-</v>
      </c>
      <c r="L618" s="604"/>
      <c r="M618" s="254" t="s">
        <v>139</v>
      </c>
      <c r="N618" s="137">
        <v>11</v>
      </c>
      <c r="O618" s="146">
        <v>4</v>
      </c>
      <c r="P618" s="146">
        <v>522840</v>
      </c>
      <c r="Q618" s="147">
        <f t="shared" si="631"/>
        <v>7.0175438596491224E-2</v>
      </c>
      <c r="R618" s="147">
        <f t="shared" si="599"/>
        <v>0.36363636363636365</v>
      </c>
      <c r="S618" s="141">
        <f t="shared" si="600"/>
        <v>130710</v>
      </c>
      <c r="T618" s="604"/>
      <c r="U618" s="254" t="s">
        <v>139</v>
      </c>
      <c r="V618" s="137">
        <v>385</v>
      </c>
      <c r="W618" s="146">
        <v>196</v>
      </c>
      <c r="X618" s="146">
        <v>12271440</v>
      </c>
      <c r="Y618" s="147">
        <f t="shared" si="632"/>
        <v>3.9813122080032501E-2</v>
      </c>
      <c r="Z618" s="147">
        <f t="shared" si="601"/>
        <v>0.50909090909090904</v>
      </c>
      <c r="AA618" s="146">
        <f t="shared" si="602"/>
        <v>62609.387755102041</v>
      </c>
      <c r="AB618" s="604"/>
      <c r="AC618" s="254" t="s">
        <v>139</v>
      </c>
      <c r="AD618" s="137">
        <v>440</v>
      </c>
      <c r="AE618" s="146">
        <v>237</v>
      </c>
      <c r="AF618" s="146">
        <v>18549910</v>
      </c>
      <c r="AG618" s="147">
        <f t="shared" si="633"/>
        <v>5.7875457875457878E-2</v>
      </c>
      <c r="AH618" s="147">
        <f t="shared" si="603"/>
        <v>0.53863636363636369</v>
      </c>
      <c r="AI618" s="141">
        <f t="shared" si="604"/>
        <v>78269.662447257389</v>
      </c>
      <c r="AJ618" s="604"/>
      <c r="AK618" s="254" t="s">
        <v>139</v>
      </c>
      <c r="AL618" s="137">
        <v>338</v>
      </c>
      <c r="AM618" s="146">
        <v>170</v>
      </c>
      <c r="AN618" s="146">
        <v>10490530</v>
      </c>
      <c r="AO618" s="147">
        <f t="shared" si="634"/>
        <v>7.4988972209969126E-2</v>
      </c>
      <c r="AP618" s="147">
        <f t="shared" si="605"/>
        <v>0.50295857988165682</v>
      </c>
      <c r="AQ618" s="141">
        <f t="shared" si="606"/>
        <v>61709</v>
      </c>
      <c r="AR618" s="604"/>
      <c r="AS618" s="254" t="s">
        <v>139</v>
      </c>
      <c r="AT618" s="137">
        <v>139</v>
      </c>
      <c r="AU618" s="146">
        <v>79</v>
      </c>
      <c r="AV618" s="146">
        <v>6003690</v>
      </c>
      <c r="AW618" s="147">
        <f t="shared" si="635"/>
        <v>8.3775185577942737E-2</v>
      </c>
      <c r="AX618" s="147">
        <f t="shared" si="607"/>
        <v>0.56834532374100721</v>
      </c>
      <c r="AY618" s="146">
        <f t="shared" si="608"/>
        <v>75996.075949367092</v>
      </c>
      <c r="AZ618" s="604"/>
      <c r="BA618" s="254" t="s">
        <v>139</v>
      </c>
      <c r="BB618" s="137">
        <v>43</v>
      </c>
      <c r="BC618" s="146">
        <v>23</v>
      </c>
      <c r="BD618" s="146">
        <v>2020360</v>
      </c>
      <c r="BE618" s="147">
        <f t="shared" si="636"/>
        <v>6.2162162162162166E-2</v>
      </c>
      <c r="BF618" s="147">
        <f t="shared" si="609"/>
        <v>0.53488372093023251</v>
      </c>
      <c r="BG618" s="173">
        <f t="shared" si="610"/>
        <v>87841.739130434784</v>
      </c>
      <c r="BH618" s="604"/>
      <c r="BI618" s="254" t="s">
        <v>139</v>
      </c>
      <c r="BJ618" s="137">
        <f t="shared" si="611"/>
        <v>1356</v>
      </c>
      <c r="BK618" s="146">
        <f t="shared" si="595"/>
        <v>709</v>
      </c>
      <c r="BL618" s="146">
        <f t="shared" si="596"/>
        <v>49858770</v>
      </c>
      <c r="BM618" s="147">
        <f t="shared" si="637"/>
        <v>5.5985470625394822E-2</v>
      </c>
      <c r="BN618" s="147">
        <f t="shared" si="612"/>
        <v>0.52286135693215341</v>
      </c>
      <c r="BO618" s="146">
        <f t="shared" si="613"/>
        <v>70322.665726375169</v>
      </c>
      <c r="BP618" s="204"/>
    </row>
    <row r="619" spans="2:68" s="82" customFormat="1">
      <c r="B619" s="614"/>
      <c r="C619" s="647"/>
      <c r="D619" s="604"/>
      <c r="E619" s="254" t="s">
        <v>140</v>
      </c>
      <c r="F619" s="137">
        <v>1</v>
      </c>
      <c r="G619" s="146">
        <v>1</v>
      </c>
      <c r="H619" s="146">
        <v>52040</v>
      </c>
      <c r="I619" s="147">
        <f t="shared" si="630"/>
        <v>0.1111111111111111</v>
      </c>
      <c r="J619" s="147">
        <f t="shared" si="597"/>
        <v>1</v>
      </c>
      <c r="K619" s="173">
        <f t="shared" si="598"/>
        <v>52040</v>
      </c>
      <c r="L619" s="604"/>
      <c r="M619" s="254" t="s">
        <v>140</v>
      </c>
      <c r="N619" s="137">
        <v>6</v>
      </c>
      <c r="O619" s="146">
        <v>4</v>
      </c>
      <c r="P619" s="146">
        <v>460550</v>
      </c>
      <c r="Q619" s="147">
        <f t="shared" si="631"/>
        <v>7.0175438596491224E-2</v>
      </c>
      <c r="R619" s="147">
        <f t="shared" si="599"/>
        <v>0.66666666666666663</v>
      </c>
      <c r="S619" s="141">
        <f t="shared" si="600"/>
        <v>115137.5</v>
      </c>
      <c r="T619" s="604"/>
      <c r="U619" s="254" t="s">
        <v>140</v>
      </c>
      <c r="V619" s="137">
        <v>296</v>
      </c>
      <c r="W619" s="146">
        <v>194</v>
      </c>
      <c r="X619" s="146">
        <v>13949250</v>
      </c>
      <c r="Y619" s="147">
        <f t="shared" si="632"/>
        <v>3.9406865732277065E-2</v>
      </c>
      <c r="Z619" s="147">
        <f t="shared" si="601"/>
        <v>0.65540540540540537</v>
      </c>
      <c r="AA619" s="146">
        <f t="shared" si="602"/>
        <v>71903.350515463913</v>
      </c>
      <c r="AB619" s="604"/>
      <c r="AC619" s="254" t="s">
        <v>140</v>
      </c>
      <c r="AD619" s="137">
        <v>306</v>
      </c>
      <c r="AE619" s="146">
        <v>193</v>
      </c>
      <c r="AF619" s="146">
        <v>14586480</v>
      </c>
      <c r="AG619" s="147">
        <f t="shared" si="633"/>
        <v>4.713064713064713E-2</v>
      </c>
      <c r="AH619" s="147">
        <f t="shared" si="603"/>
        <v>0.63071895424836599</v>
      </c>
      <c r="AI619" s="141">
        <f t="shared" si="604"/>
        <v>75577.616580310874</v>
      </c>
      <c r="AJ619" s="604"/>
      <c r="AK619" s="254" t="s">
        <v>140</v>
      </c>
      <c r="AL619" s="137">
        <v>185</v>
      </c>
      <c r="AM619" s="146">
        <v>108</v>
      </c>
      <c r="AN619" s="146">
        <v>8667770</v>
      </c>
      <c r="AO619" s="147">
        <f t="shared" si="634"/>
        <v>4.764005293339215E-2</v>
      </c>
      <c r="AP619" s="147">
        <f t="shared" si="605"/>
        <v>0.58378378378378382</v>
      </c>
      <c r="AQ619" s="141">
        <f t="shared" si="606"/>
        <v>80257.129629629635</v>
      </c>
      <c r="AR619" s="604"/>
      <c r="AS619" s="254" t="s">
        <v>140</v>
      </c>
      <c r="AT619" s="137">
        <v>75</v>
      </c>
      <c r="AU619" s="146">
        <v>47</v>
      </c>
      <c r="AV619" s="146">
        <v>4378010</v>
      </c>
      <c r="AW619" s="147">
        <f t="shared" si="635"/>
        <v>4.9840933191940613E-2</v>
      </c>
      <c r="AX619" s="147">
        <f t="shared" si="607"/>
        <v>0.62666666666666671</v>
      </c>
      <c r="AY619" s="146">
        <f t="shared" si="608"/>
        <v>93149.148936170212</v>
      </c>
      <c r="AZ619" s="604"/>
      <c r="BA619" s="254" t="s">
        <v>140</v>
      </c>
      <c r="BB619" s="137">
        <v>15</v>
      </c>
      <c r="BC619" s="146">
        <v>8</v>
      </c>
      <c r="BD619" s="146">
        <v>901680</v>
      </c>
      <c r="BE619" s="147">
        <f t="shared" si="636"/>
        <v>2.1621621621621623E-2</v>
      </c>
      <c r="BF619" s="147">
        <f t="shared" si="609"/>
        <v>0.53333333333333333</v>
      </c>
      <c r="BG619" s="173">
        <f t="shared" si="610"/>
        <v>112710</v>
      </c>
      <c r="BH619" s="604"/>
      <c r="BI619" s="254" t="s">
        <v>140</v>
      </c>
      <c r="BJ619" s="137">
        <f t="shared" si="611"/>
        <v>884</v>
      </c>
      <c r="BK619" s="146">
        <f t="shared" si="595"/>
        <v>555</v>
      </c>
      <c r="BL619" s="146">
        <f t="shared" si="596"/>
        <v>42995780</v>
      </c>
      <c r="BM619" s="147">
        <f t="shared" si="637"/>
        <v>4.3825015792798482E-2</v>
      </c>
      <c r="BN619" s="147">
        <f t="shared" si="612"/>
        <v>0.62782805429864252</v>
      </c>
      <c r="BO619" s="146">
        <f t="shared" si="613"/>
        <v>77469.873873873876</v>
      </c>
      <c r="BP619" s="204"/>
    </row>
    <row r="620" spans="2:68" s="82" customFormat="1">
      <c r="B620" s="614"/>
      <c r="C620" s="647"/>
      <c r="D620" s="604"/>
      <c r="E620" s="254" t="s">
        <v>141</v>
      </c>
      <c r="F620" s="137">
        <v>5</v>
      </c>
      <c r="G620" s="146">
        <v>3</v>
      </c>
      <c r="H620" s="146">
        <v>187380</v>
      </c>
      <c r="I620" s="147">
        <f t="shared" si="630"/>
        <v>0.33333333333333331</v>
      </c>
      <c r="J620" s="147">
        <f t="shared" si="597"/>
        <v>0.6</v>
      </c>
      <c r="K620" s="173">
        <f t="shared" si="598"/>
        <v>62460</v>
      </c>
      <c r="L620" s="604"/>
      <c r="M620" s="254" t="s">
        <v>141</v>
      </c>
      <c r="N620" s="137">
        <v>25</v>
      </c>
      <c r="O620" s="146">
        <v>12</v>
      </c>
      <c r="P620" s="146">
        <v>1307020</v>
      </c>
      <c r="Q620" s="147">
        <f t="shared" si="631"/>
        <v>0.21052631578947367</v>
      </c>
      <c r="R620" s="147">
        <f t="shared" si="599"/>
        <v>0.48</v>
      </c>
      <c r="S620" s="141">
        <f t="shared" si="600"/>
        <v>108918.33333333333</v>
      </c>
      <c r="T620" s="604"/>
      <c r="U620" s="254" t="s">
        <v>141</v>
      </c>
      <c r="V620" s="137">
        <v>2027</v>
      </c>
      <c r="W620" s="146">
        <v>1222</v>
      </c>
      <c r="X620" s="146">
        <v>80876520</v>
      </c>
      <c r="Y620" s="147">
        <f t="shared" si="632"/>
        <v>0.24822262847856999</v>
      </c>
      <c r="Z620" s="147">
        <f t="shared" si="601"/>
        <v>0.60286137148495311</v>
      </c>
      <c r="AA620" s="146">
        <f t="shared" si="602"/>
        <v>66183.731587561371</v>
      </c>
      <c r="AB620" s="604"/>
      <c r="AC620" s="254" t="s">
        <v>141</v>
      </c>
      <c r="AD620" s="137">
        <v>1749</v>
      </c>
      <c r="AE620" s="146">
        <v>1043</v>
      </c>
      <c r="AF620" s="146">
        <v>82529240</v>
      </c>
      <c r="AG620" s="147">
        <f t="shared" si="633"/>
        <v>0.25470085470085468</v>
      </c>
      <c r="AH620" s="147">
        <f t="shared" si="603"/>
        <v>0.59634076615208687</v>
      </c>
      <c r="AI620" s="141">
        <f t="shared" si="604"/>
        <v>79126.78811121764</v>
      </c>
      <c r="AJ620" s="604"/>
      <c r="AK620" s="254" t="s">
        <v>141</v>
      </c>
      <c r="AL620" s="137">
        <v>895</v>
      </c>
      <c r="AM620" s="146">
        <v>506</v>
      </c>
      <c r="AN620" s="146">
        <v>38210260</v>
      </c>
      <c r="AO620" s="147">
        <f t="shared" si="634"/>
        <v>0.22320247022496692</v>
      </c>
      <c r="AP620" s="147">
        <f t="shared" si="605"/>
        <v>0.56536312849162007</v>
      </c>
      <c r="AQ620" s="141">
        <f t="shared" si="606"/>
        <v>75514.34782608696</v>
      </c>
      <c r="AR620" s="604"/>
      <c r="AS620" s="254" t="s">
        <v>141</v>
      </c>
      <c r="AT620" s="137">
        <v>278</v>
      </c>
      <c r="AU620" s="146">
        <v>158</v>
      </c>
      <c r="AV620" s="146">
        <v>10566840</v>
      </c>
      <c r="AW620" s="147">
        <f t="shared" si="635"/>
        <v>0.16755037115588547</v>
      </c>
      <c r="AX620" s="147">
        <f t="shared" si="607"/>
        <v>0.56834532374100721</v>
      </c>
      <c r="AY620" s="146">
        <f t="shared" si="608"/>
        <v>66878.734177215185</v>
      </c>
      <c r="AZ620" s="604"/>
      <c r="BA620" s="254" t="s">
        <v>141</v>
      </c>
      <c r="BB620" s="137">
        <v>80</v>
      </c>
      <c r="BC620" s="146">
        <v>30</v>
      </c>
      <c r="BD620" s="146">
        <v>2557280</v>
      </c>
      <c r="BE620" s="147">
        <f t="shared" si="636"/>
        <v>8.1081081081081086E-2</v>
      </c>
      <c r="BF620" s="147">
        <f t="shared" si="609"/>
        <v>0.375</v>
      </c>
      <c r="BG620" s="173">
        <f t="shared" si="610"/>
        <v>85242.666666666672</v>
      </c>
      <c r="BH620" s="604"/>
      <c r="BI620" s="254" t="s">
        <v>141</v>
      </c>
      <c r="BJ620" s="137">
        <f t="shared" si="611"/>
        <v>5059</v>
      </c>
      <c r="BK620" s="146">
        <f t="shared" si="595"/>
        <v>2974</v>
      </c>
      <c r="BL620" s="146">
        <f t="shared" si="596"/>
        <v>216234540</v>
      </c>
      <c r="BM620" s="147">
        <f t="shared" si="637"/>
        <v>0.23483891345546432</v>
      </c>
      <c r="BN620" s="147">
        <f t="shared" si="612"/>
        <v>0.58786321407392761</v>
      </c>
      <c r="BO620" s="146">
        <f t="shared" si="613"/>
        <v>72708.318762609284</v>
      </c>
      <c r="BP620" s="204"/>
    </row>
    <row r="621" spans="2:68" s="82" customFormat="1">
      <c r="B621" s="614"/>
      <c r="C621" s="647"/>
      <c r="D621" s="604"/>
      <c r="E621" s="254" t="s">
        <v>142</v>
      </c>
      <c r="F621" s="137">
        <v>0</v>
      </c>
      <c r="G621" s="146">
        <v>0</v>
      </c>
      <c r="H621" s="146">
        <v>0</v>
      </c>
      <c r="I621" s="147">
        <f t="shared" si="630"/>
        <v>0</v>
      </c>
      <c r="J621" s="147" t="str">
        <f t="shared" si="597"/>
        <v>-</v>
      </c>
      <c r="K621" s="173" t="str">
        <f t="shared" si="598"/>
        <v>-</v>
      </c>
      <c r="L621" s="604"/>
      <c r="M621" s="254" t="s">
        <v>142</v>
      </c>
      <c r="N621" s="137">
        <v>9</v>
      </c>
      <c r="O621" s="146">
        <v>6</v>
      </c>
      <c r="P621" s="146">
        <v>924030</v>
      </c>
      <c r="Q621" s="147">
        <f t="shared" si="631"/>
        <v>0.10526315789473684</v>
      </c>
      <c r="R621" s="147">
        <f t="shared" si="599"/>
        <v>0.66666666666666663</v>
      </c>
      <c r="S621" s="141">
        <f t="shared" si="600"/>
        <v>154005</v>
      </c>
      <c r="T621" s="604"/>
      <c r="U621" s="254" t="s">
        <v>142</v>
      </c>
      <c r="V621" s="137">
        <v>287</v>
      </c>
      <c r="W621" s="146">
        <v>172</v>
      </c>
      <c r="X621" s="146">
        <v>12368390</v>
      </c>
      <c r="Y621" s="147">
        <f t="shared" si="632"/>
        <v>3.4938045906967294E-2</v>
      </c>
      <c r="Z621" s="147">
        <f t="shared" si="601"/>
        <v>0.5993031358885017</v>
      </c>
      <c r="AA621" s="146">
        <f t="shared" si="602"/>
        <v>71909.244186046519</v>
      </c>
      <c r="AB621" s="604"/>
      <c r="AC621" s="254" t="s">
        <v>142</v>
      </c>
      <c r="AD621" s="137">
        <v>361</v>
      </c>
      <c r="AE621" s="146">
        <v>194</v>
      </c>
      <c r="AF621" s="146">
        <v>16509670</v>
      </c>
      <c r="AG621" s="147">
        <f t="shared" si="633"/>
        <v>4.7374847374847373E-2</v>
      </c>
      <c r="AH621" s="147">
        <f t="shared" si="603"/>
        <v>0.53739612188365649</v>
      </c>
      <c r="AI621" s="141">
        <f t="shared" si="604"/>
        <v>85101.391752577314</v>
      </c>
      <c r="AJ621" s="604"/>
      <c r="AK621" s="254" t="s">
        <v>142</v>
      </c>
      <c r="AL621" s="137">
        <v>269</v>
      </c>
      <c r="AM621" s="146">
        <v>149</v>
      </c>
      <c r="AN621" s="146">
        <v>11674900</v>
      </c>
      <c r="AO621" s="147">
        <f t="shared" si="634"/>
        <v>6.5725628584031762E-2</v>
      </c>
      <c r="AP621" s="147">
        <f t="shared" si="605"/>
        <v>0.55390334572490707</v>
      </c>
      <c r="AQ621" s="141">
        <f t="shared" si="606"/>
        <v>78355.033557046976</v>
      </c>
      <c r="AR621" s="604"/>
      <c r="AS621" s="254" t="s">
        <v>142</v>
      </c>
      <c r="AT621" s="137">
        <v>129</v>
      </c>
      <c r="AU621" s="146">
        <v>72</v>
      </c>
      <c r="AV621" s="146">
        <v>7507720</v>
      </c>
      <c r="AW621" s="147">
        <f t="shared" si="635"/>
        <v>7.6352067868504778E-2</v>
      </c>
      <c r="AX621" s="147">
        <f t="shared" si="607"/>
        <v>0.55813953488372092</v>
      </c>
      <c r="AY621" s="146">
        <f t="shared" si="608"/>
        <v>104273.88888888889</v>
      </c>
      <c r="AZ621" s="604"/>
      <c r="BA621" s="254" t="s">
        <v>142</v>
      </c>
      <c r="BB621" s="137">
        <v>60</v>
      </c>
      <c r="BC621" s="146">
        <v>31</v>
      </c>
      <c r="BD621" s="146">
        <v>3009110</v>
      </c>
      <c r="BE621" s="147">
        <f t="shared" si="636"/>
        <v>8.3783783783783788E-2</v>
      </c>
      <c r="BF621" s="147">
        <f t="shared" si="609"/>
        <v>0.51666666666666672</v>
      </c>
      <c r="BG621" s="173">
        <f t="shared" si="610"/>
        <v>97068.06451612903</v>
      </c>
      <c r="BH621" s="604"/>
      <c r="BI621" s="254" t="s">
        <v>142</v>
      </c>
      <c r="BJ621" s="137">
        <f t="shared" si="611"/>
        <v>1115</v>
      </c>
      <c r="BK621" s="146">
        <f t="shared" si="595"/>
        <v>624</v>
      </c>
      <c r="BL621" s="146">
        <f t="shared" si="596"/>
        <v>51993820</v>
      </c>
      <c r="BM621" s="147">
        <f t="shared" si="637"/>
        <v>4.9273531269740996E-2</v>
      </c>
      <c r="BN621" s="147">
        <f t="shared" si="612"/>
        <v>0.55964125560538114</v>
      </c>
      <c r="BO621" s="146">
        <f t="shared" si="613"/>
        <v>83323.429487179485</v>
      </c>
      <c r="BP621" s="204"/>
    </row>
    <row r="622" spans="2:68" s="82" customFormat="1">
      <c r="B622" s="614"/>
      <c r="C622" s="647"/>
      <c r="D622" s="604"/>
      <c r="E622" s="251" t="s">
        <v>135</v>
      </c>
      <c r="F622" s="137">
        <v>0</v>
      </c>
      <c r="G622" s="146">
        <v>0</v>
      </c>
      <c r="H622" s="146">
        <v>0</v>
      </c>
      <c r="I622" s="147">
        <f t="shared" si="630"/>
        <v>0</v>
      </c>
      <c r="J622" s="147" t="str">
        <f t="shared" si="597"/>
        <v>-</v>
      </c>
      <c r="K622" s="173" t="str">
        <f t="shared" si="598"/>
        <v>-</v>
      </c>
      <c r="L622" s="604"/>
      <c r="M622" s="255" t="s">
        <v>135</v>
      </c>
      <c r="N622" s="137">
        <v>1</v>
      </c>
      <c r="O622" s="146">
        <v>0</v>
      </c>
      <c r="P622" s="146">
        <v>0</v>
      </c>
      <c r="Q622" s="147">
        <f t="shared" si="631"/>
        <v>0</v>
      </c>
      <c r="R622" s="147">
        <f t="shared" si="599"/>
        <v>0</v>
      </c>
      <c r="S622" s="141" t="str">
        <f t="shared" si="600"/>
        <v>-</v>
      </c>
      <c r="T622" s="604"/>
      <c r="U622" s="255" t="s">
        <v>135</v>
      </c>
      <c r="V622" s="137">
        <v>349</v>
      </c>
      <c r="W622" s="146">
        <v>164</v>
      </c>
      <c r="X622" s="146">
        <v>10239810</v>
      </c>
      <c r="Y622" s="147">
        <f t="shared" si="632"/>
        <v>3.3313020515945563E-2</v>
      </c>
      <c r="Z622" s="147">
        <f t="shared" si="601"/>
        <v>0.46991404011461319</v>
      </c>
      <c r="AA622" s="146">
        <f t="shared" si="602"/>
        <v>62437.865853658535</v>
      </c>
      <c r="AB622" s="604"/>
      <c r="AC622" s="255" t="s">
        <v>135</v>
      </c>
      <c r="AD622" s="137">
        <v>194</v>
      </c>
      <c r="AE622" s="146">
        <v>94</v>
      </c>
      <c r="AF622" s="146">
        <v>7432900</v>
      </c>
      <c r="AG622" s="147">
        <f t="shared" si="633"/>
        <v>2.2954822954822957E-2</v>
      </c>
      <c r="AH622" s="147">
        <f t="shared" si="603"/>
        <v>0.4845360824742268</v>
      </c>
      <c r="AI622" s="141">
        <f t="shared" si="604"/>
        <v>79073.404255319154</v>
      </c>
      <c r="AJ622" s="604"/>
      <c r="AK622" s="255" t="s">
        <v>135</v>
      </c>
      <c r="AL622" s="137">
        <v>119</v>
      </c>
      <c r="AM622" s="146">
        <v>54</v>
      </c>
      <c r="AN622" s="146">
        <v>4196080</v>
      </c>
      <c r="AO622" s="147">
        <f t="shared" si="634"/>
        <v>2.3820026466696075E-2</v>
      </c>
      <c r="AP622" s="147">
        <f t="shared" si="605"/>
        <v>0.45378151260504201</v>
      </c>
      <c r="AQ622" s="141">
        <f t="shared" si="606"/>
        <v>77705.185185185182</v>
      </c>
      <c r="AR622" s="604"/>
      <c r="AS622" s="255" t="s">
        <v>135</v>
      </c>
      <c r="AT622" s="137">
        <v>48</v>
      </c>
      <c r="AU622" s="146">
        <v>19</v>
      </c>
      <c r="AV622" s="146">
        <v>2158810</v>
      </c>
      <c r="AW622" s="147">
        <f t="shared" si="635"/>
        <v>2.0148462354188761E-2</v>
      </c>
      <c r="AX622" s="147">
        <f t="shared" si="607"/>
        <v>0.39583333333333331</v>
      </c>
      <c r="AY622" s="146">
        <f t="shared" si="608"/>
        <v>113621.57894736843</v>
      </c>
      <c r="AZ622" s="604"/>
      <c r="BA622" s="255" t="s">
        <v>135</v>
      </c>
      <c r="BB622" s="137">
        <v>28</v>
      </c>
      <c r="BC622" s="146">
        <v>15</v>
      </c>
      <c r="BD622" s="146">
        <v>1989190</v>
      </c>
      <c r="BE622" s="147">
        <f t="shared" si="636"/>
        <v>4.0540540540540543E-2</v>
      </c>
      <c r="BF622" s="147">
        <f t="shared" si="609"/>
        <v>0.5357142857142857</v>
      </c>
      <c r="BG622" s="173">
        <f t="shared" si="610"/>
        <v>132612.66666666666</v>
      </c>
      <c r="BH622" s="604"/>
      <c r="BI622" s="255" t="s">
        <v>135</v>
      </c>
      <c r="BJ622" s="137">
        <f t="shared" si="611"/>
        <v>739</v>
      </c>
      <c r="BK622" s="146">
        <f t="shared" si="595"/>
        <v>346</v>
      </c>
      <c r="BL622" s="146">
        <f t="shared" si="596"/>
        <v>26016790</v>
      </c>
      <c r="BM622" s="147">
        <f t="shared" si="637"/>
        <v>2.7321541377132028E-2</v>
      </c>
      <c r="BN622" s="147">
        <f t="shared" si="612"/>
        <v>0.46820027063599456</v>
      </c>
      <c r="BO622" s="146">
        <f t="shared" si="613"/>
        <v>75193.034682080921</v>
      </c>
      <c r="BP622" s="204"/>
    </row>
    <row r="623" spans="2:68" s="82" customFormat="1">
      <c r="B623" s="614">
        <v>57</v>
      </c>
      <c r="C623" s="646" t="s">
        <v>50</v>
      </c>
      <c r="D623" s="612">
        <f>BS64</f>
        <v>20</v>
      </c>
      <c r="E623" s="252" t="s">
        <v>115</v>
      </c>
      <c r="F623" s="136">
        <v>10</v>
      </c>
      <c r="G623" s="144">
        <v>7</v>
      </c>
      <c r="H623" s="144">
        <v>1479410</v>
      </c>
      <c r="I623" s="145">
        <f>IFERROR(G623/$D$623,"-")</f>
        <v>0.35</v>
      </c>
      <c r="J623" s="145">
        <f t="shared" si="597"/>
        <v>0.7</v>
      </c>
      <c r="K623" s="172">
        <f t="shared" si="598"/>
        <v>211344.28571428571</v>
      </c>
      <c r="L623" s="612">
        <f>BT64</f>
        <v>65</v>
      </c>
      <c r="M623" s="252" t="s">
        <v>115</v>
      </c>
      <c r="N623" s="136">
        <v>35</v>
      </c>
      <c r="O623" s="144">
        <v>17</v>
      </c>
      <c r="P623" s="144">
        <v>1882330</v>
      </c>
      <c r="Q623" s="145">
        <f>IFERROR(O623/$L$623,"-")</f>
        <v>0.26153846153846155</v>
      </c>
      <c r="R623" s="145">
        <f t="shared" si="599"/>
        <v>0.48571428571428571</v>
      </c>
      <c r="S623" s="140">
        <f t="shared" si="600"/>
        <v>110725.29411764706</v>
      </c>
      <c r="T623" s="612">
        <f>BU64</f>
        <v>3149</v>
      </c>
      <c r="U623" s="252" t="s">
        <v>115</v>
      </c>
      <c r="V623" s="136">
        <v>1546</v>
      </c>
      <c r="W623" s="144">
        <v>950</v>
      </c>
      <c r="X623" s="144">
        <v>71743410</v>
      </c>
      <c r="Y623" s="145">
        <f>IFERROR(W623/$T$623,"-")</f>
        <v>0.30168307399174343</v>
      </c>
      <c r="Z623" s="145">
        <f t="shared" si="601"/>
        <v>0.61448900388098315</v>
      </c>
      <c r="AA623" s="144">
        <f t="shared" si="602"/>
        <v>75519.378947368416</v>
      </c>
      <c r="AB623" s="612">
        <f>BV64</f>
        <v>2784</v>
      </c>
      <c r="AC623" s="252" t="s">
        <v>115</v>
      </c>
      <c r="AD623" s="136">
        <v>1526</v>
      </c>
      <c r="AE623" s="144">
        <v>959</v>
      </c>
      <c r="AF623" s="144">
        <v>75216810</v>
      </c>
      <c r="AG623" s="145">
        <f>IFERROR(AE623/$AB$623,"-")</f>
        <v>0.34446839080459768</v>
      </c>
      <c r="AH623" s="145">
        <f t="shared" si="603"/>
        <v>0.62844036697247707</v>
      </c>
      <c r="AI623" s="140">
        <f t="shared" si="604"/>
        <v>78432.544316996878</v>
      </c>
      <c r="AJ623" s="612">
        <f>BW64</f>
        <v>1857</v>
      </c>
      <c r="AK623" s="252" t="s">
        <v>115</v>
      </c>
      <c r="AL623" s="136">
        <v>985</v>
      </c>
      <c r="AM623" s="144">
        <v>581</v>
      </c>
      <c r="AN623" s="144">
        <v>46784020</v>
      </c>
      <c r="AO623" s="145">
        <f>IFERROR(AM623/$AJ$623,"-")</f>
        <v>0.31287022078621435</v>
      </c>
      <c r="AP623" s="145">
        <f t="shared" si="605"/>
        <v>0.58984771573604056</v>
      </c>
      <c r="AQ623" s="140">
        <f t="shared" si="606"/>
        <v>80523.270223752144</v>
      </c>
      <c r="AR623" s="612">
        <f>BX64</f>
        <v>940</v>
      </c>
      <c r="AS623" s="252" t="s">
        <v>115</v>
      </c>
      <c r="AT623" s="136">
        <v>412</v>
      </c>
      <c r="AU623" s="144">
        <v>220</v>
      </c>
      <c r="AV623" s="144">
        <v>19203820</v>
      </c>
      <c r="AW623" s="145">
        <f>IFERROR(AU623/$AR$623,"-")</f>
        <v>0.23404255319148937</v>
      </c>
      <c r="AX623" s="145">
        <f t="shared" si="607"/>
        <v>0.53398058252427183</v>
      </c>
      <c r="AY623" s="144">
        <f t="shared" si="608"/>
        <v>87290.090909090912</v>
      </c>
      <c r="AZ623" s="612">
        <f>BY64</f>
        <v>339</v>
      </c>
      <c r="BA623" s="252" t="s">
        <v>115</v>
      </c>
      <c r="BB623" s="136">
        <v>117</v>
      </c>
      <c r="BC623" s="144">
        <v>61</v>
      </c>
      <c r="BD623" s="144">
        <v>5224290</v>
      </c>
      <c r="BE623" s="145">
        <f>IFERROR(BC623/$AZ$623,"-")</f>
        <v>0.17994100294985252</v>
      </c>
      <c r="BF623" s="145">
        <f t="shared" si="609"/>
        <v>0.5213675213675214</v>
      </c>
      <c r="BG623" s="172">
        <f t="shared" si="610"/>
        <v>85644.098360655742</v>
      </c>
      <c r="BH623" s="612">
        <f>BZ64</f>
        <v>9154</v>
      </c>
      <c r="BI623" s="252" t="s">
        <v>115</v>
      </c>
      <c r="BJ623" s="136">
        <f t="shared" si="611"/>
        <v>4631</v>
      </c>
      <c r="BK623" s="144">
        <f t="shared" si="595"/>
        <v>2795</v>
      </c>
      <c r="BL623" s="144">
        <f t="shared" si="596"/>
        <v>221534090</v>
      </c>
      <c r="BM623" s="145">
        <f>IFERROR(BK623/$BH$623,"-")</f>
        <v>0.30533100284028841</v>
      </c>
      <c r="BN623" s="145">
        <f t="shared" si="612"/>
        <v>0.60354135175987911</v>
      </c>
      <c r="BO623" s="144">
        <f t="shared" si="613"/>
        <v>79260.855098389977</v>
      </c>
      <c r="BP623" s="204"/>
    </row>
    <row r="624" spans="2:68" s="82" customFormat="1">
      <c r="B624" s="614"/>
      <c r="C624" s="647"/>
      <c r="D624" s="604"/>
      <c r="E624" s="253" t="s">
        <v>154</v>
      </c>
      <c r="F624" s="137">
        <v>5</v>
      </c>
      <c r="G624" s="146">
        <v>2</v>
      </c>
      <c r="H624" s="146">
        <v>52320</v>
      </c>
      <c r="I624" s="147">
        <f t="shared" ref="I624:I633" si="638">IFERROR(G624/$D$623,"-")</f>
        <v>0.1</v>
      </c>
      <c r="J624" s="147">
        <f t="shared" si="597"/>
        <v>0.4</v>
      </c>
      <c r="K624" s="173">
        <f t="shared" si="598"/>
        <v>26160</v>
      </c>
      <c r="L624" s="604"/>
      <c r="M624" s="253" t="s">
        <v>154</v>
      </c>
      <c r="N624" s="137">
        <v>20</v>
      </c>
      <c r="O624" s="146">
        <v>12</v>
      </c>
      <c r="P624" s="146">
        <v>1264180</v>
      </c>
      <c r="Q624" s="147">
        <f t="shared" ref="Q624:Q633" si="639">IFERROR(O624/$L$623,"-")</f>
        <v>0.18461538461538463</v>
      </c>
      <c r="R624" s="147">
        <f t="shared" si="599"/>
        <v>0.6</v>
      </c>
      <c r="S624" s="141">
        <f t="shared" si="600"/>
        <v>105348.33333333333</v>
      </c>
      <c r="T624" s="604"/>
      <c r="U624" s="253" t="s">
        <v>154</v>
      </c>
      <c r="V624" s="137">
        <v>1381</v>
      </c>
      <c r="W624" s="146">
        <v>864</v>
      </c>
      <c r="X624" s="146">
        <v>61821420</v>
      </c>
      <c r="Y624" s="147">
        <f t="shared" ref="Y624:Y633" si="640">IFERROR(W624/$T$623,"-")</f>
        <v>0.27437281676722769</v>
      </c>
      <c r="Z624" s="147">
        <f t="shared" si="601"/>
        <v>0.62563359884141923</v>
      </c>
      <c r="AA624" s="146">
        <f t="shared" si="602"/>
        <v>71552.569444444438</v>
      </c>
      <c r="AB624" s="604"/>
      <c r="AC624" s="253" t="s">
        <v>154</v>
      </c>
      <c r="AD624" s="137">
        <v>1288</v>
      </c>
      <c r="AE624" s="146">
        <v>815</v>
      </c>
      <c r="AF624" s="146">
        <v>61330510</v>
      </c>
      <c r="AG624" s="147">
        <f t="shared" ref="AG624:AG633" si="641">IFERROR(AE624/$AB$623,"-")</f>
        <v>0.2927442528735632</v>
      </c>
      <c r="AH624" s="147">
        <f t="shared" si="603"/>
        <v>0.63276397515527949</v>
      </c>
      <c r="AI624" s="141">
        <f t="shared" si="604"/>
        <v>75252.159509202451</v>
      </c>
      <c r="AJ624" s="604"/>
      <c r="AK624" s="253" t="s">
        <v>154</v>
      </c>
      <c r="AL624" s="137">
        <v>740</v>
      </c>
      <c r="AM624" s="146">
        <v>446</v>
      </c>
      <c r="AN624" s="146">
        <v>33664830</v>
      </c>
      <c r="AO624" s="147">
        <f t="shared" ref="AO624:AO633" si="642">IFERROR(AM624/$AJ$623,"-")</f>
        <v>0.24017232094776522</v>
      </c>
      <c r="AP624" s="147">
        <f t="shared" si="605"/>
        <v>0.60270270270270265</v>
      </c>
      <c r="AQ624" s="141">
        <f t="shared" si="606"/>
        <v>75481.681614349771</v>
      </c>
      <c r="AR624" s="604"/>
      <c r="AS624" s="253" t="s">
        <v>154</v>
      </c>
      <c r="AT624" s="137">
        <v>298</v>
      </c>
      <c r="AU624" s="146">
        <v>163</v>
      </c>
      <c r="AV624" s="146">
        <v>13817770</v>
      </c>
      <c r="AW624" s="147">
        <f t="shared" ref="AW624:AW633" si="643">IFERROR(AU624/$AR$623,"-")</f>
        <v>0.17340425531914894</v>
      </c>
      <c r="AX624" s="147">
        <f t="shared" si="607"/>
        <v>0.54697986577181212</v>
      </c>
      <c r="AY624" s="146">
        <f t="shared" si="608"/>
        <v>84771.595092024538</v>
      </c>
      <c r="AZ624" s="604"/>
      <c r="BA624" s="253" t="s">
        <v>154</v>
      </c>
      <c r="BB624" s="137">
        <v>61</v>
      </c>
      <c r="BC624" s="146">
        <v>26</v>
      </c>
      <c r="BD624" s="146">
        <v>1466750</v>
      </c>
      <c r="BE624" s="147">
        <f t="shared" ref="BE624:BE633" si="644">IFERROR(BC624/$AZ$623,"-")</f>
        <v>7.6696165191740412E-2</v>
      </c>
      <c r="BF624" s="147">
        <f t="shared" si="609"/>
        <v>0.42622950819672129</v>
      </c>
      <c r="BG624" s="173">
        <f t="shared" si="610"/>
        <v>56413.461538461539</v>
      </c>
      <c r="BH624" s="604"/>
      <c r="BI624" s="253" t="s">
        <v>154</v>
      </c>
      <c r="BJ624" s="137">
        <f t="shared" si="611"/>
        <v>3793</v>
      </c>
      <c r="BK624" s="146">
        <f t="shared" si="595"/>
        <v>2328</v>
      </c>
      <c r="BL624" s="146">
        <f t="shared" si="596"/>
        <v>173417780</v>
      </c>
      <c r="BM624" s="147">
        <f t="shared" ref="BM624:BM633" si="645">IFERROR(BK624/$BH$623,"-")</f>
        <v>0.25431505352851214</v>
      </c>
      <c r="BN624" s="147">
        <f t="shared" si="612"/>
        <v>0.61376219351436856</v>
      </c>
      <c r="BO624" s="146">
        <f t="shared" si="613"/>
        <v>74492.173539518903</v>
      </c>
      <c r="BP624" s="204"/>
    </row>
    <row r="625" spans="2:68" s="82" customFormat="1">
      <c r="B625" s="614"/>
      <c r="C625" s="647"/>
      <c r="D625" s="604"/>
      <c r="E625" s="254" t="s">
        <v>114</v>
      </c>
      <c r="F625" s="137">
        <v>13</v>
      </c>
      <c r="G625" s="146">
        <v>8</v>
      </c>
      <c r="H625" s="146">
        <v>1247510</v>
      </c>
      <c r="I625" s="147">
        <f t="shared" si="638"/>
        <v>0.4</v>
      </c>
      <c r="J625" s="147">
        <f t="shared" si="597"/>
        <v>0.61538461538461542</v>
      </c>
      <c r="K625" s="173">
        <f t="shared" si="598"/>
        <v>155938.75</v>
      </c>
      <c r="L625" s="604"/>
      <c r="M625" s="254" t="s">
        <v>114</v>
      </c>
      <c r="N625" s="137">
        <v>39</v>
      </c>
      <c r="O625" s="146">
        <v>19</v>
      </c>
      <c r="P625" s="146">
        <v>1290890</v>
      </c>
      <c r="Q625" s="147">
        <f t="shared" si="639"/>
        <v>0.29230769230769232</v>
      </c>
      <c r="R625" s="147">
        <f t="shared" si="599"/>
        <v>0.48717948717948717</v>
      </c>
      <c r="S625" s="141">
        <f t="shared" si="600"/>
        <v>67941.578947368427</v>
      </c>
      <c r="T625" s="604"/>
      <c r="U625" s="254" t="s">
        <v>114</v>
      </c>
      <c r="V625" s="137">
        <v>1967</v>
      </c>
      <c r="W625" s="146">
        <v>1199</v>
      </c>
      <c r="X625" s="146">
        <v>87999290</v>
      </c>
      <c r="Y625" s="147">
        <f t="shared" si="640"/>
        <v>0.38075579549063193</v>
      </c>
      <c r="Z625" s="147">
        <f t="shared" si="601"/>
        <v>0.60955770208439253</v>
      </c>
      <c r="AA625" s="146">
        <f t="shared" si="602"/>
        <v>73393.903252710588</v>
      </c>
      <c r="AB625" s="604"/>
      <c r="AC625" s="254" t="s">
        <v>114</v>
      </c>
      <c r="AD625" s="137">
        <v>1902</v>
      </c>
      <c r="AE625" s="146">
        <v>1198</v>
      </c>
      <c r="AF625" s="146">
        <v>93763550</v>
      </c>
      <c r="AG625" s="147">
        <f t="shared" si="641"/>
        <v>0.43031609195402298</v>
      </c>
      <c r="AH625" s="147">
        <f t="shared" si="603"/>
        <v>0.62986330178759198</v>
      </c>
      <c r="AI625" s="141">
        <f t="shared" si="604"/>
        <v>78266.736227045069</v>
      </c>
      <c r="AJ625" s="604"/>
      <c r="AK625" s="254" t="s">
        <v>114</v>
      </c>
      <c r="AL625" s="137">
        <v>1279</v>
      </c>
      <c r="AM625" s="146">
        <v>754</v>
      </c>
      <c r="AN625" s="146">
        <v>62245040</v>
      </c>
      <c r="AO625" s="147">
        <f t="shared" si="642"/>
        <v>0.40603123317178247</v>
      </c>
      <c r="AP625" s="147">
        <f t="shared" si="605"/>
        <v>0.58952306489444883</v>
      </c>
      <c r="AQ625" s="141">
        <f t="shared" si="606"/>
        <v>82553.103448275855</v>
      </c>
      <c r="AR625" s="604"/>
      <c r="AS625" s="254" t="s">
        <v>114</v>
      </c>
      <c r="AT625" s="137">
        <v>640</v>
      </c>
      <c r="AU625" s="146">
        <v>340</v>
      </c>
      <c r="AV625" s="146">
        <v>28710610</v>
      </c>
      <c r="AW625" s="147">
        <f t="shared" si="643"/>
        <v>0.36170212765957449</v>
      </c>
      <c r="AX625" s="147">
        <f t="shared" si="607"/>
        <v>0.53125</v>
      </c>
      <c r="AY625" s="146">
        <f t="shared" si="608"/>
        <v>84442.970588235301</v>
      </c>
      <c r="AZ625" s="604"/>
      <c r="BA625" s="254" t="s">
        <v>114</v>
      </c>
      <c r="BB625" s="137">
        <v>203</v>
      </c>
      <c r="BC625" s="146">
        <v>100</v>
      </c>
      <c r="BD625" s="146">
        <v>9672680</v>
      </c>
      <c r="BE625" s="147">
        <f t="shared" si="644"/>
        <v>0.29498525073746312</v>
      </c>
      <c r="BF625" s="147">
        <f t="shared" si="609"/>
        <v>0.49261083743842365</v>
      </c>
      <c r="BG625" s="173">
        <f t="shared" si="610"/>
        <v>96726.8</v>
      </c>
      <c r="BH625" s="604"/>
      <c r="BI625" s="254" t="s">
        <v>114</v>
      </c>
      <c r="BJ625" s="137">
        <f t="shared" si="611"/>
        <v>6043</v>
      </c>
      <c r="BK625" s="146">
        <f t="shared" si="595"/>
        <v>3618</v>
      </c>
      <c r="BL625" s="146">
        <f t="shared" si="596"/>
        <v>284929570</v>
      </c>
      <c r="BM625" s="147">
        <f t="shared" si="645"/>
        <v>0.39523705483941446</v>
      </c>
      <c r="BN625" s="147">
        <f t="shared" si="612"/>
        <v>0.59870925037233158</v>
      </c>
      <c r="BO625" s="146">
        <f t="shared" si="613"/>
        <v>78753.336097291321</v>
      </c>
      <c r="BP625" s="204"/>
    </row>
    <row r="626" spans="2:68" s="82" customFormat="1">
      <c r="B626" s="614"/>
      <c r="C626" s="647"/>
      <c r="D626" s="604"/>
      <c r="E626" s="254" t="s">
        <v>123</v>
      </c>
      <c r="F626" s="137">
        <v>5</v>
      </c>
      <c r="G626" s="146">
        <v>2</v>
      </c>
      <c r="H626" s="146">
        <v>44340</v>
      </c>
      <c r="I626" s="147">
        <f t="shared" si="638"/>
        <v>0.1</v>
      </c>
      <c r="J626" s="147">
        <f t="shared" si="597"/>
        <v>0.4</v>
      </c>
      <c r="K626" s="173">
        <f t="shared" si="598"/>
        <v>22170</v>
      </c>
      <c r="L626" s="604"/>
      <c r="M626" s="254" t="s">
        <v>123</v>
      </c>
      <c r="N626" s="137">
        <v>19</v>
      </c>
      <c r="O626" s="146">
        <v>10</v>
      </c>
      <c r="P626" s="146">
        <v>507190</v>
      </c>
      <c r="Q626" s="147">
        <f t="shared" si="639"/>
        <v>0.15384615384615385</v>
      </c>
      <c r="R626" s="147">
        <f t="shared" si="599"/>
        <v>0.52631578947368418</v>
      </c>
      <c r="S626" s="141">
        <f t="shared" si="600"/>
        <v>50719</v>
      </c>
      <c r="T626" s="604"/>
      <c r="U626" s="254" t="s">
        <v>123</v>
      </c>
      <c r="V626" s="137">
        <v>655</v>
      </c>
      <c r="W626" s="146">
        <v>420</v>
      </c>
      <c r="X626" s="146">
        <v>31577260</v>
      </c>
      <c r="Y626" s="147">
        <f t="shared" si="640"/>
        <v>0.13337567481740234</v>
      </c>
      <c r="Z626" s="147">
        <f t="shared" si="601"/>
        <v>0.64122137404580148</v>
      </c>
      <c r="AA626" s="146">
        <f t="shared" si="602"/>
        <v>75183.952380952382</v>
      </c>
      <c r="AB626" s="604"/>
      <c r="AC626" s="254" t="s">
        <v>123</v>
      </c>
      <c r="AD626" s="137">
        <v>743</v>
      </c>
      <c r="AE626" s="146">
        <v>476</v>
      </c>
      <c r="AF626" s="146">
        <v>39589790</v>
      </c>
      <c r="AG626" s="147">
        <f t="shared" si="641"/>
        <v>0.17097701149425287</v>
      </c>
      <c r="AH626" s="147">
        <f t="shared" si="603"/>
        <v>0.64064602960969042</v>
      </c>
      <c r="AI626" s="141">
        <f t="shared" si="604"/>
        <v>83171.827731092431</v>
      </c>
      <c r="AJ626" s="604"/>
      <c r="AK626" s="254" t="s">
        <v>123</v>
      </c>
      <c r="AL626" s="137">
        <v>530</v>
      </c>
      <c r="AM626" s="146">
        <v>307</v>
      </c>
      <c r="AN626" s="146">
        <v>24087780</v>
      </c>
      <c r="AO626" s="147">
        <f t="shared" si="642"/>
        <v>0.16532040926225094</v>
      </c>
      <c r="AP626" s="147">
        <f t="shared" si="605"/>
        <v>0.57924528301886791</v>
      </c>
      <c r="AQ626" s="141">
        <f t="shared" si="606"/>
        <v>78461.824104234533</v>
      </c>
      <c r="AR626" s="604"/>
      <c r="AS626" s="254" t="s">
        <v>123</v>
      </c>
      <c r="AT626" s="137">
        <v>263</v>
      </c>
      <c r="AU626" s="146">
        <v>143</v>
      </c>
      <c r="AV626" s="146">
        <v>11056950</v>
      </c>
      <c r="AW626" s="147">
        <f t="shared" si="643"/>
        <v>0.15212765957446808</v>
      </c>
      <c r="AX626" s="147">
        <f t="shared" si="607"/>
        <v>0.54372623574144485</v>
      </c>
      <c r="AY626" s="146">
        <f t="shared" si="608"/>
        <v>77321.328671328665</v>
      </c>
      <c r="AZ626" s="604"/>
      <c r="BA626" s="254" t="s">
        <v>123</v>
      </c>
      <c r="BB626" s="137">
        <v>95</v>
      </c>
      <c r="BC626" s="146">
        <v>47</v>
      </c>
      <c r="BD626" s="146">
        <v>4451800</v>
      </c>
      <c r="BE626" s="147">
        <f t="shared" si="644"/>
        <v>0.13864306784660768</v>
      </c>
      <c r="BF626" s="147">
        <f t="shared" si="609"/>
        <v>0.49473684210526314</v>
      </c>
      <c r="BG626" s="173">
        <f t="shared" si="610"/>
        <v>94719.148936170212</v>
      </c>
      <c r="BH626" s="604"/>
      <c r="BI626" s="254" t="s">
        <v>123</v>
      </c>
      <c r="BJ626" s="137">
        <f t="shared" si="611"/>
        <v>2310</v>
      </c>
      <c r="BK626" s="146">
        <f t="shared" si="595"/>
        <v>1405</v>
      </c>
      <c r="BL626" s="146">
        <f t="shared" si="596"/>
        <v>111315110</v>
      </c>
      <c r="BM626" s="147">
        <f t="shared" si="645"/>
        <v>0.15348481538125411</v>
      </c>
      <c r="BN626" s="147">
        <f t="shared" si="612"/>
        <v>0.60822510822510822</v>
      </c>
      <c r="BO626" s="146">
        <f t="shared" si="613"/>
        <v>79227.83629893238</v>
      </c>
      <c r="BP626" s="204"/>
    </row>
    <row r="627" spans="2:68" s="82" customFormat="1">
      <c r="B627" s="614"/>
      <c r="C627" s="647"/>
      <c r="D627" s="604"/>
      <c r="E627" s="254" t="s">
        <v>137</v>
      </c>
      <c r="F627" s="137">
        <v>3</v>
      </c>
      <c r="G627" s="146">
        <v>0</v>
      </c>
      <c r="H627" s="146">
        <v>0</v>
      </c>
      <c r="I627" s="147">
        <f t="shared" si="638"/>
        <v>0</v>
      </c>
      <c r="J627" s="147">
        <f t="shared" si="597"/>
        <v>0</v>
      </c>
      <c r="K627" s="173" t="str">
        <f t="shared" si="598"/>
        <v>-</v>
      </c>
      <c r="L627" s="604"/>
      <c r="M627" s="254" t="s">
        <v>137</v>
      </c>
      <c r="N627" s="137">
        <v>20</v>
      </c>
      <c r="O627" s="146">
        <v>11</v>
      </c>
      <c r="P627" s="146">
        <v>1115900</v>
      </c>
      <c r="Q627" s="147">
        <f t="shared" si="639"/>
        <v>0.16923076923076924</v>
      </c>
      <c r="R627" s="147">
        <f t="shared" si="599"/>
        <v>0.55000000000000004</v>
      </c>
      <c r="S627" s="141">
        <f t="shared" si="600"/>
        <v>101445.45454545454</v>
      </c>
      <c r="T627" s="604"/>
      <c r="U627" s="254" t="s">
        <v>137</v>
      </c>
      <c r="V627" s="137">
        <v>767</v>
      </c>
      <c r="W627" s="146">
        <v>473</v>
      </c>
      <c r="X627" s="146">
        <v>34717630</v>
      </c>
      <c r="Y627" s="147">
        <f t="shared" si="640"/>
        <v>0.15020641473483645</v>
      </c>
      <c r="Z627" s="147">
        <f t="shared" si="601"/>
        <v>0.6166883963494133</v>
      </c>
      <c r="AA627" s="146">
        <f t="shared" si="602"/>
        <v>73398.794926004222</v>
      </c>
      <c r="AB627" s="604"/>
      <c r="AC627" s="254" t="s">
        <v>137</v>
      </c>
      <c r="AD627" s="137">
        <v>849</v>
      </c>
      <c r="AE627" s="146">
        <v>525</v>
      </c>
      <c r="AF627" s="146">
        <v>41482320</v>
      </c>
      <c r="AG627" s="147">
        <f t="shared" si="641"/>
        <v>0.18857758620689655</v>
      </c>
      <c r="AH627" s="147">
        <f t="shared" si="603"/>
        <v>0.61837455830388688</v>
      </c>
      <c r="AI627" s="141">
        <f t="shared" si="604"/>
        <v>79013.942857142858</v>
      </c>
      <c r="AJ627" s="604"/>
      <c r="AK627" s="254" t="s">
        <v>137</v>
      </c>
      <c r="AL627" s="137">
        <v>623</v>
      </c>
      <c r="AM627" s="146">
        <v>372</v>
      </c>
      <c r="AN627" s="146">
        <v>30274660</v>
      </c>
      <c r="AO627" s="147">
        <f t="shared" si="642"/>
        <v>0.20032310177705978</v>
      </c>
      <c r="AP627" s="147">
        <f t="shared" si="605"/>
        <v>0.5971107544141252</v>
      </c>
      <c r="AQ627" s="141">
        <f t="shared" si="606"/>
        <v>81383.494623655919</v>
      </c>
      <c r="AR627" s="604"/>
      <c r="AS627" s="254" t="s">
        <v>137</v>
      </c>
      <c r="AT627" s="137">
        <v>294</v>
      </c>
      <c r="AU627" s="146">
        <v>166</v>
      </c>
      <c r="AV627" s="146">
        <v>13523850</v>
      </c>
      <c r="AW627" s="147">
        <f t="shared" si="643"/>
        <v>0.17659574468085107</v>
      </c>
      <c r="AX627" s="147">
        <f t="shared" si="607"/>
        <v>0.56462585034013602</v>
      </c>
      <c r="AY627" s="146">
        <f t="shared" si="608"/>
        <v>81468.975903614453</v>
      </c>
      <c r="AZ627" s="604"/>
      <c r="BA627" s="254" t="s">
        <v>137</v>
      </c>
      <c r="BB627" s="137">
        <v>104</v>
      </c>
      <c r="BC627" s="146">
        <v>55</v>
      </c>
      <c r="BD627" s="146">
        <v>5159760</v>
      </c>
      <c r="BE627" s="147">
        <f t="shared" si="644"/>
        <v>0.16224188790560473</v>
      </c>
      <c r="BF627" s="147">
        <f t="shared" si="609"/>
        <v>0.52884615384615385</v>
      </c>
      <c r="BG627" s="173">
        <f t="shared" si="610"/>
        <v>93813.818181818177</v>
      </c>
      <c r="BH627" s="604"/>
      <c r="BI627" s="254" t="s">
        <v>137</v>
      </c>
      <c r="BJ627" s="137">
        <f t="shared" si="611"/>
        <v>2660</v>
      </c>
      <c r="BK627" s="146">
        <f t="shared" si="595"/>
        <v>1602</v>
      </c>
      <c r="BL627" s="146">
        <f t="shared" si="596"/>
        <v>126274120</v>
      </c>
      <c r="BM627" s="147">
        <f t="shared" si="645"/>
        <v>0.17500546209307408</v>
      </c>
      <c r="BN627" s="147">
        <f t="shared" si="612"/>
        <v>0.60225563909774438</v>
      </c>
      <c r="BO627" s="146">
        <f t="shared" si="613"/>
        <v>78822.796504369544</v>
      </c>
      <c r="BP627" s="204"/>
    </row>
    <row r="628" spans="2:68" s="82" customFormat="1">
      <c r="B628" s="614"/>
      <c r="C628" s="647"/>
      <c r="D628" s="604"/>
      <c r="E628" s="254" t="s">
        <v>138</v>
      </c>
      <c r="F628" s="137">
        <v>3</v>
      </c>
      <c r="G628" s="146">
        <v>1</v>
      </c>
      <c r="H628" s="146">
        <v>9890</v>
      </c>
      <c r="I628" s="147">
        <f t="shared" si="638"/>
        <v>0.05</v>
      </c>
      <c r="J628" s="147">
        <f t="shared" si="597"/>
        <v>0.33333333333333331</v>
      </c>
      <c r="K628" s="173">
        <f t="shared" si="598"/>
        <v>9890</v>
      </c>
      <c r="L628" s="604"/>
      <c r="M628" s="254" t="s">
        <v>138</v>
      </c>
      <c r="N628" s="137">
        <v>16</v>
      </c>
      <c r="O628" s="146">
        <v>6</v>
      </c>
      <c r="P628" s="146">
        <v>411620</v>
      </c>
      <c r="Q628" s="147">
        <f t="shared" si="639"/>
        <v>9.2307692307692313E-2</v>
      </c>
      <c r="R628" s="147">
        <f t="shared" si="599"/>
        <v>0.375</v>
      </c>
      <c r="S628" s="141">
        <f t="shared" si="600"/>
        <v>68603.333333333328</v>
      </c>
      <c r="T628" s="604"/>
      <c r="U628" s="254" t="s">
        <v>138</v>
      </c>
      <c r="V628" s="137">
        <v>500</v>
      </c>
      <c r="W628" s="146">
        <v>337</v>
      </c>
      <c r="X628" s="146">
        <v>25050200</v>
      </c>
      <c r="Y628" s="147">
        <f t="shared" si="640"/>
        <v>0.10701810098443951</v>
      </c>
      <c r="Z628" s="147">
        <f t="shared" si="601"/>
        <v>0.67400000000000004</v>
      </c>
      <c r="AA628" s="146">
        <f t="shared" si="602"/>
        <v>74332.93768545994</v>
      </c>
      <c r="AB628" s="604"/>
      <c r="AC628" s="254" t="s">
        <v>138</v>
      </c>
      <c r="AD628" s="137">
        <v>526</v>
      </c>
      <c r="AE628" s="146">
        <v>354</v>
      </c>
      <c r="AF628" s="146">
        <v>28270290</v>
      </c>
      <c r="AG628" s="147">
        <f t="shared" si="641"/>
        <v>0.12715517241379309</v>
      </c>
      <c r="AH628" s="147">
        <f t="shared" si="603"/>
        <v>0.6730038022813688</v>
      </c>
      <c r="AI628" s="141">
        <f t="shared" si="604"/>
        <v>79859.576271186437</v>
      </c>
      <c r="AJ628" s="604"/>
      <c r="AK628" s="254" t="s">
        <v>138</v>
      </c>
      <c r="AL628" s="137">
        <v>353</v>
      </c>
      <c r="AM628" s="146">
        <v>224</v>
      </c>
      <c r="AN628" s="146">
        <v>16234490</v>
      </c>
      <c r="AO628" s="147">
        <f t="shared" si="642"/>
        <v>0.1206246634356489</v>
      </c>
      <c r="AP628" s="147">
        <f t="shared" si="605"/>
        <v>0.63456090651558072</v>
      </c>
      <c r="AQ628" s="141">
        <f t="shared" si="606"/>
        <v>72475.40178571429</v>
      </c>
      <c r="AR628" s="604"/>
      <c r="AS628" s="254" t="s">
        <v>138</v>
      </c>
      <c r="AT628" s="137">
        <v>138</v>
      </c>
      <c r="AU628" s="146">
        <v>83</v>
      </c>
      <c r="AV628" s="146">
        <v>6634260</v>
      </c>
      <c r="AW628" s="147">
        <f t="shared" si="643"/>
        <v>8.8297872340425534E-2</v>
      </c>
      <c r="AX628" s="147">
        <f t="shared" si="607"/>
        <v>0.60144927536231885</v>
      </c>
      <c r="AY628" s="146">
        <f t="shared" si="608"/>
        <v>79930.843373493975</v>
      </c>
      <c r="AZ628" s="604"/>
      <c r="BA628" s="254" t="s">
        <v>138</v>
      </c>
      <c r="BB628" s="137">
        <v>31</v>
      </c>
      <c r="BC628" s="146">
        <v>12</v>
      </c>
      <c r="BD628" s="146">
        <v>1439850</v>
      </c>
      <c r="BE628" s="147">
        <f t="shared" si="644"/>
        <v>3.5398230088495575E-2</v>
      </c>
      <c r="BF628" s="147">
        <f t="shared" si="609"/>
        <v>0.38709677419354838</v>
      </c>
      <c r="BG628" s="173">
        <f t="shared" si="610"/>
        <v>119987.5</v>
      </c>
      <c r="BH628" s="604"/>
      <c r="BI628" s="254" t="s">
        <v>138</v>
      </c>
      <c r="BJ628" s="137">
        <f t="shared" si="611"/>
        <v>1567</v>
      </c>
      <c r="BK628" s="146">
        <f t="shared" si="595"/>
        <v>1017</v>
      </c>
      <c r="BL628" s="146">
        <f t="shared" si="596"/>
        <v>78050600</v>
      </c>
      <c r="BM628" s="147">
        <f t="shared" si="645"/>
        <v>0.11109897312650208</v>
      </c>
      <c r="BN628" s="147">
        <f t="shared" si="612"/>
        <v>0.6490108487555839</v>
      </c>
      <c r="BO628" s="146">
        <f t="shared" si="613"/>
        <v>76745.919370698131</v>
      </c>
      <c r="BP628" s="204"/>
    </row>
    <row r="629" spans="2:68" s="82" customFormat="1">
      <c r="B629" s="614"/>
      <c r="C629" s="647"/>
      <c r="D629" s="604"/>
      <c r="E629" s="254" t="s">
        <v>139</v>
      </c>
      <c r="F629" s="137">
        <v>2</v>
      </c>
      <c r="G629" s="146">
        <v>0</v>
      </c>
      <c r="H629" s="146">
        <v>0</v>
      </c>
      <c r="I629" s="147">
        <f t="shared" si="638"/>
        <v>0</v>
      </c>
      <c r="J629" s="147">
        <f t="shared" si="597"/>
        <v>0</v>
      </c>
      <c r="K629" s="173" t="str">
        <f t="shared" si="598"/>
        <v>-</v>
      </c>
      <c r="L629" s="604"/>
      <c r="M629" s="254" t="s">
        <v>139</v>
      </c>
      <c r="N629" s="137">
        <v>14</v>
      </c>
      <c r="O629" s="146">
        <v>4</v>
      </c>
      <c r="P629" s="146">
        <v>263760</v>
      </c>
      <c r="Q629" s="147">
        <f t="shared" si="639"/>
        <v>6.1538461538461542E-2</v>
      </c>
      <c r="R629" s="147">
        <f t="shared" si="599"/>
        <v>0.2857142857142857</v>
      </c>
      <c r="S629" s="141">
        <f t="shared" si="600"/>
        <v>65940</v>
      </c>
      <c r="T629" s="604"/>
      <c r="U629" s="254" t="s">
        <v>139</v>
      </c>
      <c r="V629" s="137">
        <v>249</v>
      </c>
      <c r="W629" s="146">
        <v>139</v>
      </c>
      <c r="X629" s="146">
        <v>11364720</v>
      </c>
      <c r="Y629" s="147">
        <f t="shared" si="640"/>
        <v>4.4140997141949828E-2</v>
      </c>
      <c r="Z629" s="147">
        <f t="shared" si="601"/>
        <v>0.55823293172690758</v>
      </c>
      <c r="AA629" s="146">
        <f t="shared" si="602"/>
        <v>81760.575539568352</v>
      </c>
      <c r="AB629" s="604"/>
      <c r="AC629" s="254" t="s">
        <v>139</v>
      </c>
      <c r="AD629" s="137">
        <v>291</v>
      </c>
      <c r="AE629" s="146">
        <v>181</v>
      </c>
      <c r="AF629" s="146">
        <v>18295040</v>
      </c>
      <c r="AG629" s="147">
        <f t="shared" si="641"/>
        <v>6.5014367816091947E-2</v>
      </c>
      <c r="AH629" s="147">
        <f t="shared" si="603"/>
        <v>0.62199312714776633</v>
      </c>
      <c r="AI629" s="141">
        <f t="shared" si="604"/>
        <v>101077.56906077349</v>
      </c>
      <c r="AJ629" s="604"/>
      <c r="AK629" s="254" t="s">
        <v>139</v>
      </c>
      <c r="AL629" s="137">
        <v>230</v>
      </c>
      <c r="AM629" s="146">
        <v>124</v>
      </c>
      <c r="AN629" s="146">
        <v>12731790</v>
      </c>
      <c r="AO629" s="147">
        <f t="shared" si="642"/>
        <v>6.6774367259019918E-2</v>
      </c>
      <c r="AP629" s="147">
        <f t="shared" si="605"/>
        <v>0.53913043478260869</v>
      </c>
      <c r="AQ629" s="141">
        <f t="shared" si="606"/>
        <v>102675.72580645161</v>
      </c>
      <c r="AR629" s="604"/>
      <c r="AS629" s="254" t="s">
        <v>139</v>
      </c>
      <c r="AT629" s="137">
        <v>143</v>
      </c>
      <c r="AU629" s="146">
        <v>78</v>
      </c>
      <c r="AV629" s="146">
        <v>5922170</v>
      </c>
      <c r="AW629" s="147">
        <f t="shared" si="643"/>
        <v>8.2978723404255314E-2</v>
      </c>
      <c r="AX629" s="147">
        <f t="shared" si="607"/>
        <v>0.54545454545454541</v>
      </c>
      <c r="AY629" s="146">
        <f t="shared" si="608"/>
        <v>75925.256410256407</v>
      </c>
      <c r="AZ629" s="604"/>
      <c r="BA629" s="254" t="s">
        <v>139</v>
      </c>
      <c r="BB629" s="137">
        <v>44</v>
      </c>
      <c r="BC629" s="146">
        <v>21</v>
      </c>
      <c r="BD629" s="146">
        <v>1296820</v>
      </c>
      <c r="BE629" s="147">
        <f t="shared" si="644"/>
        <v>6.1946902654867256E-2</v>
      </c>
      <c r="BF629" s="147">
        <f t="shared" si="609"/>
        <v>0.47727272727272729</v>
      </c>
      <c r="BG629" s="173">
        <f t="shared" si="610"/>
        <v>61753.333333333336</v>
      </c>
      <c r="BH629" s="604"/>
      <c r="BI629" s="254" t="s">
        <v>139</v>
      </c>
      <c r="BJ629" s="137">
        <f t="shared" si="611"/>
        <v>973</v>
      </c>
      <c r="BK629" s="146">
        <f t="shared" si="595"/>
        <v>547</v>
      </c>
      <c r="BL629" s="146">
        <f t="shared" si="596"/>
        <v>49874300</v>
      </c>
      <c r="BM629" s="147">
        <f t="shared" si="645"/>
        <v>5.9755298230281841E-2</v>
      </c>
      <c r="BN629" s="147">
        <f t="shared" si="612"/>
        <v>0.56217882836587874</v>
      </c>
      <c r="BO629" s="146">
        <f t="shared" si="613"/>
        <v>91177.879341864711</v>
      </c>
      <c r="BP629" s="204"/>
    </row>
    <row r="630" spans="2:68" s="82" customFormat="1">
      <c r="B630" s="614"/>
      <c r="C630" s="647"/>
      <c r="D630" s="604"/>
      <c r="E630" s="254" t="s">
        <v>140</v>
      </c>
      <c r="F630" s="137">
        <v>2</v>
      </c>
      <c r="G630" s="146">
        <v>1</v>
      </c>
      <c r="H630" s="146">
        <v>590460</v>
      </c>
      <c r="I630" s="147">
        <f t="shared" si="638"/>
        <v>0.05</v>
      </c>
      <c r="J630" s="147">
        <f t="shared" si="597"/>
        <v>0.5</v>
      </c>
      <c r="K630" s="173">
        <f t="shared" si="598"/>
        <v>590460</v>
      </c>
      <c r="L630" s="604"/>
      <c r="M630" s="254" t="s">
        <v>140</v>
      </c>
      <c r="N630" s="137">
        <v>8</v>
      </c>
      <c r="O630" s="146">
        <v>4</v>
      </c>
      <c r="P630" s="146">
        <v>286310</v>
      </c>
      <c r="Q630" s="147">
        <f t="shared" si="639"/>
        <v>6.1538461538461542E-2</v>
      </c>
      <c r="R630" s="147">
        <f t="shared" si="599"/>
        <v>0.5</v>
      </c>
      <c r="S630" s="141">
        <f t="shared" si="600"/>
        <v>71577.5</v>
      </c>
      <c r="T630" s="604"/>
      <c r="U630" s="254" t="s">
        <v>140</v>
      </c>
      <c r="V630" s="137">
        <v>199</v>
      </c>
      <c r="W630" s="146">
        <v>125</v>
      </c>
      <c r="X630" s="146">
        <v>9073670</v>
      </c>
      <c r="Y630" s="147">
        <f t="shared" si="640"/>
        <v>3.9695141314703079E-2</v>
      </c>
      <c r="Z630" s="147">
        <f t="shared" si="601"/>
        <v>0.62814070351758799</v>
      </c>
      <c r="AA630" s="146">
        <f t="shared" si="602"/>
        <v>72589.36</v>
      </c>
      <c r="AB630" s="604"/>
      <c r="AC630" s="254" t="s">
        <v>140</v>
      </c>
      <c r="AD630" s="137">
        <v>207</v>
      </c>
      <c r="AE630" s="146">
        <v>130</v>
      </c>
      <c r="AF630" s="146">
        <v>9318760</v>
      </c>
      <c r="AG630" s="147">
        <f t="shared" si="641"/>
        <v>4.6695402298850573E-2</v>
      </c>
      <c r="AH630" s="147">
        <f t="shared" si="603"/>
        <v>0.6280193236714976</v>
      </c>
      <c r="AI630" s="141">
        <f t="shared" si="604"/>
        <v>71682.769230769234</v>
      </c>
      <c r="AJ630" s="604"/>
      <c r="AK630" s="254" t="s">
        <v>140</v>
      </c>
      <c r="AL630" s="137">
        <v>139</v>
      </c>
      <c r="AM630" s="146">
        <v>90</v>
      </c>
      <c r="AN630" s="146">
        <v>7823370</v>
      </c>
      <c r="AO630" s="147">
        <f t="shared" si="642"/>
        <v>4.8465266558966075E-2</v>
      </c>
      <c r="AP630" s="147">
        <f t="shared" si="605"/>
        <v>0.64748201438848918</v>
      </c>
      <c r="AQ630" s="141">
        <f t="shared" si="606"/>
        <v>86926.333333333328</v>
      </c>
      <c r="AR630" s="604"/>
      <c r="AS630" s="254" t="s">
        <v>140</v>
      </c>
      <c r="AT630" s="137">
        <v>94</v>
      </c>
      <c r="AU630" s="146">
        <v>59</v>
      </c>
      <c r="AV630" s="146">
        <v>5067420</v>
      </c>
      <c r="AW630" s="147">
        <f t="shared" si="643"/>
        <v>6.2765957446808504E-2</v>
      </c>
      <c r="AX630" s="147">
        <f t="shared" si="607"/>
        <v>0.62765957446808507</v>
      </c>
      <c r="AY630" s="146">
        <f t="shared" si="608"/>
        <v>85888.474576271183</v>
      </c>
      <c r="AZ630" s="604"/>
      <c r="BA630" s="254" t="s">
        <v>140</v>
      </c>
      <c r="BB630" s="137">
        <v>31</v>
      </c>
      <c r="BC630" s="146">
        <v>19</v>
      </c>
      <c r="BD630" s="146">
        <v>2096930</v>
      </c>
      <c r="BE630" s="147">
        <f t="shared" si="644"/>
        <v>5.6047197640117993E-2</v>
      </c>
      <c r="BF630" s="147">
        <f t="shared" si="609"/>
        <v>0.61290322580645162</v>
      </c>
      <c r="BG630" s="173">
        <f t="shared" si="610"/>
        <v>110364.73684210527</v>
      </c>
      <c r="BH630" s="604"/>
      <c r="BI630" s="254" t="s">
        <v>140</v>
      </c>
      <c r="BJ630" s="137">
        <f t="shared" si="611"/>
        <v>680</v>
      </c>
      <c r="BK630" s="146">
        <f t="shared" si="595"/>
        <v>428</v>
      </c>
      <c r="BL630" s="146">
        <f t="shared" si="596"/>
        <v>34256920</v>
      </c>
      <c r="BM630" s="147">
        <f t="shared" si="645"/>
        <v>4.6755516714004804E-2</v>
      </c>
      <c r="BN630" s="147">
        <f t="shared" si="612"/>
        <v>0.62941176470588234</v>
      </c>
      <c r="BO630" s="146">
        <f t="shared" si="613"/>
        <v>80039.532710280371</v>
      </c>
      <c r="BP630" s="204"/>
    </row>
    <row r="631" spans="2:68" s="82" customFormat="1">
      <c r="B631" s="614"/>
      <c r="C631" s="647"/>
      <c r="D631" s="604"/>
      <c r="E631" s="254" t="s">
        <v>141</v>
      </c>
      <c r="F631" s="137">
        <v>5</v>
      </c>
      <c r="G631" s="146">
        <v>1</v>
      </c>
      <c r="H631" s="146">
        <v>456130</v>
      </c>
      <c r="I631" s="147">
        <f t="shared" si="638"/>
        <v>0.05</v>
      </c>
      <c r="J631" s="147">
        <f t="shared" si="597"/>
        <v>0.2</v>
      </c>
      <c r="K631" s="173">
        <f t="shared" si="598"/>
        <v>456130</v>
      </c>
      <c r="L631" s="604"/>
      <c r="M631" s="254" t="s">
        <v>141</v>
      </c>
      <c r="N631" s="137">
        <v>27</v>
      </c>
      <c r="O631" s="146">
        <v>14</v>
      </c>
      <c r="P631" s="146">
        <v>871860</v>
      </c>
      <c r="Q631" s="147">
        <f t="shared" si="639"/>
        <v>0.2153846153846154</v>
      </c>
      <c r="R631" s="147">
        <f t="shared" si="599"/>
        <v>0.51851851851851849</v>
      </c>
      <c r="S631" s="141">
        <f t="shared" si="600"/>
        <v>62275.714285714283</v>
      </c>
      <c r="T631" s="604"/>
      <c r="U631" s="254" t="s">
        <v>141</v>
      </c>
      <c r="V631" s="137">
        <v>1215</v>
      </c>
      <c r="W631" s="146">
        <v>800</v>
      </c>
      <c r="X631" s="146">
        <v>57379080</v>
      </c>
      <c r="Y631" s="147">
        <f t="shared" si="640"/>
        <v>0.25404890441409972</v>
      </c>
      <c r="Z631" s="147">
        <f t="shared" si="601"/>
        <v>0.65843621399176955</v>
      </c>
      <c r="AA631" s="146">
        <f t="shared" si="602"/>
        <v>71723.850000000006</v>
      </c>
      <c r="AB631" s="604"/>
      <c r="AC631" s="254" t="s">
        <v>141</v>
      </c>
      <c r="AD631" s="137">
        <v>1178</v>
      </c>
      <c r="AE631" s="146">
        <v>766</v>
      </c>
      <c r="AF631" s="146">
        <v>63051300</v>
      </c>
      <c r="AG631" s="147">
        <f t="shared" si="641"/>
        <v>0.27514367816091956</v>
      </c>
      <c r="AH631" s="147">
        <f t="shared" si="603"/>
        <v>0.65025466893039052</v>
      </c>
      <c r="AI631" s="141">
        <f t="shared" si="604"/>
        <v>82312.40208877284</v>
      </c>
      <c r="AJ631" s="604"/>
      <c r="AK631" s="254" t="s">
        <v>141</v>
      </c>
      <c r="AL631" s="137">
        <v>720</v>
      </c>
      <c r="AM631" s="146">
        <v>454</v>
      </c>
      <c r="AN631" s="146">
        <v>38038410</v>
      </c>
      <c r="AO631" s="147">
        <f t="shared" si="642"/>
        <v>0.24448034464189553</v>
      </c>
      <c r="AP631" s="147">
        <f t="shared" si="605"/>
        <v>0.63055555555555554</v>
      </c>
      <c r="AQ631" s="141">
        <f t="shared" si="606"/>
        <v>83785.044052863435</v>
      </c>
      <c r="AR631" s="604"/>
      <c r="AS631" s="254" t="s">
        <v>141</v>
      </c>
      <c r="AT631" s="137">
        <v>313</v>
      </c>
      <c r="AU631" s="146">
        <v>175</v>
      </c>
      <c r="AV631" s="146">
        <v>13523960</v>
      </c>
      <c r="AW631" s="147">
        <f t="shared" si="643"/>
        <v>0.18617021276595744</v>
      </c>
      <c r="AX631" s="147">
        <f t="shared" si="607"/>
        <v>0.5591054313099042</v>
      </c>
      <c r="AY631" s="146">
        <f t="shared" si="608"/>
        <v>77279.771428571432</v>
      </c>
      <c r="AZ631" s="604"/>
      <c r="BA631" s="254" t="s">
        <v>141</v>
      </c>
      <c r="BB631" s="137">
        <v>83</v>
      </c>
      <c r="BC631" s="146">
        <v>45</v>
      </c>
      <c r="BD631" s="146">
        <v>4007280</v>
      </c>
      <c r="BE631" s="147">
        <f t="shared" si="644"/>
        <v>0.13274336283185842</v>
      </c>
      <c r="BF631" s="147">
        <f t="shared" si="609"/>
        <v>0.54216867469879515</v>
      </c>
      <c r="BG631" s="173">
        <f t="shared" si="610"/>
        <v>89050.666666666672</v>
      </c>
      <c r="BH631" s="604"/>
      <c r="BI631" s="254" t="s">
        <v>141</v>
      </c>
      <c r="BJ631" s="137">
        <f t="shared" si="611"/>
        <v>3541</v>
      </c>
      <c r="BK631" s="146">
        <f t="shared" si="595"/>
        <v>2255</v>
      </c>
      <c r="BL631" s="146">
        <f t="shared" si="596"/>
        <v>177328020</v>
      </c>
      <c r="BM631" s="147">
        <f t="shared" si="645"/>
        <v>0.2463403976403758</v>
      </c>
      <c r="BN631" s="147">
        <f t="shared" si="612"/>
        <v>0.63682575543631748</v>
      </c>
      <c r="BO631" s="146">
        <f t="shared" si="613"/>
        <v>78637.702882483369</v>
      </c>
      <c r="BP631" s="204"/>
    </row>
    <row r="632" spans="2:68" s="82" customFormat="1">
      <c r="B632" s="614"/>
      <c r="C632" s="647"/>
      <c r="D632" s="604"/>
      <c r="E632" s="254" t="s">
        <v>142</v>
      </c>
      <c r="F632" s="137">
        <v>3</v>
      </c>
      <c r="G632" s="146">
        <v>2</v>
      </c>
      <c r="H632" s="146">
        <v>485520</v>
      </c>
      <c r="I632" s="147">
        <f t="shared" si="638"/>
        <v>0.1</v>
      </c>
      <c r="J632" s="147">
        <f t="shared" si="597"/>
        <v>0.66666666666666663</v>
      </c>
      <c r="K632" s="173">
        <f t="shared" si="598"/>
        <v>242760</v>
      </c>
      <c r="L632" s="604"/>
      <c r="M632" s="254" t="s">
        <v>142</v>
      </c>
      <c r="N632" s="137">
        <v>9</v>
      </c>
      <c r="O632" s="146">
        <v>3</v>
      </c>
      <c r="P632" s="146">
        <v>92780</v>
      </c>
      <c r="Q632" s="147">
        <f t="shared" si="639"/>
        <v>4.6153846153846156E-2</v>
      </c>
      <c r="R632" s="147">
        <f t="shared" si="599"/>
        <v>0.33333333333333331</v>
      </c>
      <c r="S632" s="141">
        <f t="shared" si="600"/>
        <v>30926.666666666668</v>
      </c>
      <c r="T632" s="604"/>
      <c r="U632" s="254" t="s">
        <v>142</v>
      </c>
      <c r="V632" s="137">
        <v>225</v>
      </c>
      <c r="W632" s="146">
        <v>149</v>
      </c>
      <c r="X632" s="146">
        <v>12822460</v>
      </c>
      <c r="Y632" s="147">
        <f t="shared" si="640"/>
        <v>4.7316608447126068E-2</v>
      </c>
      <c r="Z632" s="147">
        <f t="shared" si="601"/>
        <v>0.66222222222222227</v>
      </c>
      <c r="AA632" s="146">
        <f t="shared" si="602"/>
        <v>86056.778523489935</v>
      </c>
      <c r="AB632" s="604"/>
      <c r="AC632" s="254" t="s">
        <v>142</v>
      </c>
      <c r="AD632" s="137">
        <v>282</v>
      </c>
      <c r="AE632" s="146">
        <v>180</v>
      </c>
      <c r="AF632" s="146">
        <v>15120520</v>
      </c>
      <c r="AG632" s="147">
        <f t="shared" si="641"/>
        <v>6.4655172413793108E-2</v>
      </c>
      <c r="AH632" s="147">
        <f t="shared" si="603"/>
        <v>0.63829787234042556</v>
      </c>
      <c r="AI632" s="141">
        <f t="shared" si="604"/>
        <v>84002.888888888891</v>
      </c>
      <c r="AJ632" s="604"/>
      <c r="AK632" s="254" t="s">
        <v>142</v>
      </c>
      <c r="AL632" s="137">
        <v>255</v>
      </c>
      <c r="AM632" s="146">
        <v>141</v>
      </c>
      <c r="AN632" s="146">
        <v>11545410</v>
      </c>
      <c r="AO632" s="147">
        <f t="shared" si="642"/>
        <v>7.5928917609046853E-2</v>
      </c>
      <c r="AP632" s="147">
        <f t="shared" si="605"/>
        <v>0.55294117647058827</v>
      </c>
      <c r="AQ632" s="141">
        <f t="shared" si="606"/>
        <v>81882.340425531918</v>
      </c>
      <c r="AR632" s="604"/>
      <c r="AS632" s="254" t="s">
        <v>142</v>
      </c>
      <c r="AT632" s="137">
        <v>163</v>
      </c>
      <c r="AU632" s="146">
        <v>81</v>
      </c>
      <c r="AV632" s="146">
        <v>7114400</v>
      </c>
      <c r="AW632" s="147">
        <f t="shared" si="643"/>
        <v>8.6170212765957446E-2</v>
      </c>
      <c r="AX632" s="147">
        <f t="shared" si="607"/>
        <v>0.49693251533742333</v>
      </c>
      <c r="AY632" s="146">
        <f t="shared" si="608"/>
        <v>87832.098765432092</v>
      </c>
      <c r="AZ632" s="604"/>
      <c r="BA632" s="254" t="s">
        <v>142</v>
      </c>
      <c r="BB632" s="137">
        <v>79</v>
      </c>
      <c r="BC632" s="146">
        <v>41</v>
      </c>
      <c r="BD632" s="146">
        <v>3976460</v>
      </c>
      <c r="BE632" s="147">
        <f t="shared" si="644"/>
        <v>0.12094395280235988</v>
      </c>
      <c r="BF632" s="147">
        <f t="shared" si="609"/>
        <v>0.51898734177215189</v>
      </c>
      <c r="BG632" s="173">
        <f t="shared" si="610"/>
        <v>96986.829268292684</v>
      </c>
      <c r="BH632" s="604"/>
      <c r="BI632" s="254" t="s">
        <v>142</v>
      </c>
      <c r="BJ632" s="137">
        <f t="shared" si="611"/>
        <v>1016</v>
      </c>
      <c r="BK632" s="146">
        <f t="shared" si="595"/>
        <v>597</v>
      </c>
      <c r="BL632" s="146">
        <f t="shared" si="596"/>
        <v>51157550</v>
      </c>
      <c r="BM632" s="147">
        <f t="shared" si="645"/>
        <v>6.5217391304347824E-2</v>
      </c>
      <c r="BN632" s="147">
        <f t="shared" si="612"/>
        <v>0.58759842519685035</v>
      </c>
      <c r="BO632" s="146">
        <f t="shared" si="613"/>
        <v>85691.038525963144</v>
      </c>
      <c r="BP632" s="204"/>
    </row>
    <row r="633" spans="2:68" s="82" customFormat="1">
      <c r="B633" s="614"/>
      <c r="C633" s="647"/>
      <c r="D633" s="604"/>
      <c r="E633" s="251" t="s">
        <v>135</v>
      </c>
      <c r="F633" s="137">
        <v>3</v>
      </c>
      <c r="G633" s="146">
        <v>2</v>
      </c>
      <c r="H633" s="146">
        <v>73580</v>
      </c>
      <c r="I633" s="147">
        <f t="shared" si="638"/>
        <v>0.1</v>
      </c>
      <c r="J633" s="147">
        <f t="shared" si="597"/>
        <v>0.66666666666666663</v>
      </c>
      <c r="K633" s="173">
        <f t="shared" si="598"/>
        <v>36790</v>
      </c>
      <c r="L633" s="604"/>
      <c r="M633" s="255" t="s">
        <v>135</v>
      </c>
      <c r="N633" s="137">
        <v>6</v>
      </c>
      <c r="O633" s="146">
        <v>1</v>
      </c>
      <c r="P633" s="146">
        <v>6380</v>
      </c>
      <c r="Q633" s="147">
        <f t="shared" si="639"/>
        <v>1.5384615384615385E-2</v>
      </c>
      <c r="R633" s="147">
        <f t="shared" si="599"/>
        <v>0.16666666666666666</v>
      </c>
      <c r="S633" s="141">
        <f t="shared" si="600"/>
        <v>6380</v>
      </c>
      <c r="T633" s="604"/>
      <c r="U633" s="255" t="s">
        <v>135</v>
      </c>
      <c r="V633" s="137">
        <v>256</v>
      </c>
      <c r="W633" s="146">
        <v>144</v>
      </c>
      <c r="X633" s="146">
        <v>10001340</v>
      </c>
      <c r="Y633" s="147">
        <f t="shared" si="640"/>
        <v>4.5728802794537948E-2</v>
      </c>
      <c r="Z633" s="147">
        <f t="shared" si="601"/>
        <v>0.5625</v>
      </c>
      <c r="AA633" s="146">
        <f t="shared" si="602"/>
        <v>69453.75</v>
      </c>
      <c r="AB633" s="604"/>
      <c r="AC633" s="255" t="s">
        <v>135</v>
      </c>
      <c r="AD633" s="137">
        <v>176</v>
      </c>
      <c r="AE633" s="146">
        <v>92</v>
      </c>
      <c r="AF633" s="146">
        <v>6929230</v>
      </c>
      <c r="AG633" s="147">
        <f t="shared" si="641"/>
        <v>3.3045977011494254E-2</v>
      </c>
      <c r="AH633" s="147">
        <f t="shared" si="603"/>
        <v>0.52272727272727271</v>
      </c>
      <c r="AI633" s="141">
        <f t="shared" si="604"/>
        <v>75317.717391304352</v>
      </c>
      <c r="AJ633" s="604"/>
      <c r="AK633" s="255" t="s">
        <v>135</v>
      </c>
      <c r="AL633" s="137">
        <v>101</v>
      </c>
      <c r="AM633" s="146">
        <v>43</v>
      </c>
      <c r="AN633" s="146">
        <v>3829720</v>
      </c>
      <c r="AO633" s="147">
        <f t="shared" si="642"/>
        <v>2.3155627355950458E-2</v>
      </c>
      <c r="AP633" s="147">
        <f t="shared" si="605"/>
        <v>0.42574257425742573</v>
      </c>
      <c r="AQ633" s="141">
        <f t="shared" si="606"/>
        <v>89063.255813953481</v>
      </c>
      <c r="AR633" s="604"/>
      <c r="AS633" s="255" t="s">
        <v>135</v>
      </c>
      <c r="AT633" s="137">
        <v>67</v>
      </c>
      <c r="AU633" s="146">
        <v>28</v>
      </c>
      <c r="AV633" s="146">
        <v>2685930</v>
      </c>
      <c r="AW633" s="147">
        <f t="shared" si="643"/>
        <v>2.9787234042553193E-2</v>
      </c>
      <c r="AX633" s="147">
        <f t="shared" si="607"/>
        <v>0.41791044776119401</v>
      </c>
      <c r="AY633" s="146">
        <f t="shared" si="608"/>
        <v>95926.071428571435</v>
      </c>
      <c r="AZ633" s="604"/>
      <c r="BA633" s="255" t="s">
        <v>135</v>
      </c>
      <c r="BB633" s="137">
        <v>32</v>
      </c>
      <c r="BC633" s="146">
        <v>15</v>
      </c>
      <c r="BD633" s="146">
        <v>1885680</v>
      </c>
      <c r="BE633" s="147">
        <f t="shared" si="644"/>
        <v>4.4247787610619468E-2</v>
      </c>
      <c r="BF633" s="147">
        <f t="shared" si="609"/>
        <v>0.46875</v>
      </c>
      <c r="BG633" s="173">
        <f t="shared" si="610"/>
        <v>125712</v>
      </c>
      <c r="BH633" s="604"/>
      <c r="BI633" s="255" t="s">
        <v>135</v>
      </c>
      <c r="BJ633" s="137">
        <f t="shared" si="611"/>
        <v>641</v>
      </c>
      <c r="BK633" s="146">
        <f t="shared" si="595"/>
        <v>325</v>
      </c>
      <c r="BL633" s="146">
        <f t="shared" si="596"/>
        <v>25411860</v>
      </c>
      <c r="BM633" s="147">
        <f t="shared" si="645"/>
        <v>3.5503604981428884E-2</v>
      </c>
      <c r="BN633" s="147">
        <f t="shared" si="612"/>
        <v>0.5070202808112324</v>
      </c>
      <c r="BO633" s="146">
        <f t="shared" si="613"/>
        <v>78190.338461538457</v>
      </c>
      <c r="BP633" s="204"/>
    </row>
    <row r="634" spans="2:68" s="82" customFormat="1">
      <c r="B634" s="614">
        <v>58</v>
      </c>
      <c r="C634" s="646" t="s">
        <v>30</v>
      </c>
      <c r="D634" s="612">
        <f>BS65</f>
        <v>5</v>
      </c>
      <c r="E634" s="252" t="s">
        <v>115</v>
      </c>
      <c r="F634" s="136">
        <v>2</v>
      </c>
      <c r="G634" s="144">
        <v>1</v>
      </c>
      <c r="H634" s="144">
        <v>26350</v>
      </c>
      <c r="I634" s="145">
        <f>IFERROR(G634/$D$634,"-")</f>
        <v>0.2</v>
      </c>
      <c r="J634" s="145">
        <f t="shared" si="597"/>
        <v>0.5</v>
      </c>
      <c r="K634" s="172">
        <f t="shared" si="598"/>
        <v>26350</v>
      </c>
      <c r="L634" s="612">
        <f>BT65</f>
        <v>52</v>
      </c>
      <c r="M634" s="252" t="s">
        <v>115</v>
      </c>
      <c r="N634" s="136">
        <v>27</v>
      </c>
      <c r="O634" s="144">
        <v>14</v>
      </c>
      <c r="P634" s="144">
        <v>1826340</v>
      </c>
      <c r="Q634" s="145">
        <f>IFERROR(O634/$L$634,"-")</f>
        <v>0.26923076923076922</v>
      </c>
      <c r="R634" s="145">
        <f t="shared" si="599"/>
        <v>0.51851851851851849</v>
      </c>
      <c r="S634" s="140">
        <f t="shared" si="600"/>
        <v>130452.85714285714</v>
      </c>
      <c r="T634" s="612">
        <f>BU65</f>
        <v>3673</v>
      </c>
      <c r="U634" s="252" t="s">
        <v>115</v>
      </c>
      <c r="V634" s="136">
        <v>1706</v>
      </c>
      <c r="W634" s="144">
        <v>1002</v>
      </c>
      <c r="X634" s="144">
        <v>75343490</v>
      </c>
      <c r="Y634" s="145">
        <f>IFERROR(W634/$T$634,"-")</f>
        <v>0.27280152463925944</v>
      </c>
      <c r="Z634" s="145">
        <f t="shared" si="601"/>
        <v>0.58733880422039864</v>
      </c>
      <c r="AA634" s="144">
        <f t="shared" si="602"/>
        <v>75193.103792415175</v>
      </c>
      <c r="AB634" s="612">
        <f>BV65</f>
        <v>3327</v>
      </c>
      <c r="AC634" s="252" t="s">
        <v>115</v>
      </c>
      <c r="AD634" s="136">
        <v>1748</v>
      </c>
      <c r="AE634" s="144">
        <v>967</v>
      </c>
      <c r="AF634" s="144">
        <v>83228090</v>
      </c>
      <c r="AG634" s="145">
        <f>IFERROR(AE634/$AB$634,"-")</f>
        <v>0.29065223925458372</v>
      </c>
      <c r="AH634" s="145">
        <f t="shared" si="603"/>
        <v>0.55320366132723109</v>
      </c>
      <c r="AI634" s="140">
        <f t="shared" si="604"/>
        <v>86068.345398138568</v>
      </c>
      <c r="AJ634" s="612">
        <f>BW65</f>
        <v>2165</v>
      </c>
      <c r="AK634" s="252" t="s">
        <v>115</v>
      </c>
      <c r="AL634" s="136">
        <v>1113</v>
      </c>
      <c r="AM634" s="144">
        <v>602</v>
      </c>
      <c r="AN634" s="144">
        <v>55359590</v>
      </c>
      <c r="AO634" s="145">
        <f>IFERROR(AM634/$AJ$634,"-")</f>
        <v>0.27806004618937646</v>
      </c>
      <c r="AP634" s="145">
        <f t="shared" si="605"/>
        <v>0.54088050314465408</v>
      </c>
      <c r="AQ634" s="140">
        <f t="shared" si="606"/>
        <v>91959.451827242519</v>
      </c>
      <c r="AR634" s="612">
        <f>BX65</f>
        <v>1063</v>
      </c>
      <c r="AS634" s="252" t="s">
        <v>115</v>
      </c>
      <c r="AT634" s="136">
        <v>466</v>
      </c>
      <c r="AU634" s="144">
        <v>233</v>
      </c>
      <c r="AV634" s="144">
        <v>20520140</v>
      </c>
      <c r="AW634" s="145">
        <f>IFERROR(AU634/$AR$634,"-")</f>
        <v>0.21919096895578552</v>
      </c>
      <c r="AX634" s="145">
        <f t="shared" si="607"/>
        <v>0.5</v>
      </c>
      <c r="AY634" s="144">
        <f t="shared" si="608"/>
        <v>88069.2703862661</v>
      </c>
      <c r="AZ634" s="612">
        <f>BY65</f>
        <v>416</v>
      </c>
      <c r="BA634" s="252" t="s">
        <v>115</v>
      </c>
      <c r="BB634" s="136">
        <v>150</v>
      </c>
      <c r="BC634" s="144">
        <v>71</v>
      </c>
      <c r="BD634" s="144">
        <v>8540610</v>
      </c>
      <c r="BE634" s="145">
        <f>IFERROR(BC634/$AZ$634,"-")</f>
        <v>0.17067307692307693</v>
      </c>
      <c r="BF634" s="145">
        <f t="shared" si="609"/>
        <v>0.47333333333333333</v>
      </c>
      <c r="BG634" s="172">
        <f t="shared" si="610"/>
        <v>120290.28169014085</v>
      </c>
      <c r="BH634" s="612">
        <f>BZ65</f>
        <v>10701</v>
      </c>
      <c r="BI634" s="252" t="s">
        <v>115</v>
      </c>
      <c r="BJ634" s="136">
        <f t="shared" si="611"/>
        <v>5212</v>
      </c>
      <c r="BK634" s="144">
        <f t="shared" si="595"/>
        <v>2890</v>
      </c>
      <c r="BL634" s="144">
        <f t="shared" si="596"/>
        <v>244844610</v>
      </c>
      <c r="BM634" s="145">
        <f>IFERROR(BK634/$BH$634,"-")</f>
        <v>0.27006821792355856</v>
      </c>
      <c r="BN634" s="145">
        <f t="shared" si="612"/>
        <v>0.55448963929393702</v>
      </c>
      <c r="BO634" s="144">
        <f t="shared" si="613"/>
        <v>84721.31833910034</v>
      </c>
      <c r="BP634" s="204"/>
    </row>
    <row r="635" spans="2:68" s="82" customFormat="1">
      <c r="B635" s="614"/>
      <c r="C635" s="647"/>
      <c r="D635" s="604"/>
      <c r="E635" s="253" t="s">
        <v>154</v>
      </c>
      <c r="F635" s="137">
        <v>3</v>
      </c>
      <c r="G635" s="146">
        <v>1</v>
      </c>
      <c r="H635" s="146">
        <v>26350</v>
      </c>
      <c r="I635" s="147">
        <f t="shared" ref="I635:I644" si="646">IFERROR(G635/$D$634,"-")</f>
        <v>0.2</v>
      </c>
      <c r="J635" s="147">
        <f t="shared" si="597"/>
        <v>0.33333333333333331</v>
      </c>
      <c r="K635" s="173">
        <f t="shared" si="598"/>
        <v>26350</v>
      </c>
      <c r="L635" s="604"/>
      <c r="M635" s="253" t="s">
        <v>154</v>
      </c>
      <c r="N635" s="137">
        <v>26</v>
      </c>
      <c r="O635" s="146">
        <v>18</v>
      </c>
      <c r="P635" s="146">
        <v>1855290</v>
      </c>
      <c r="Q635" s="147">
        <f t="shared" ref="Q635:Q644" si="647">IFERROR(O635/$L$634,"-")</f>
        <v>0.34615384615384615</v>
      </c>
      <c r="R635" s="147">
        <f t="shared" si="599"/>
        <v>0.69230769230769229</v>
      </c>
      <c r="S635" s="141">
        <f t="shared" si="600"/>
        <v>103071.66666666667</v>
      </c>
      <c r="T635" s="604"/>
      <c r="U635" s="253" t="s">
        <v>154</v>
      </c>
      <c r="V635" s="137">
        <v>1659</v>
      </c>
      <c r="W635" s="146">
        <v>969</v>
      </c>
      <c r="X635" s="146">
        <v>71358030</v>
      </c>
      <c r="Y635" s="147">
        <f t="shared" ref="Y635:Y644" si="648">IFERROR(W635/$T$634,"-")</f>
        <v>0.26381704328886468</v>
      </c>
      <c r="Z635" s="147">
        <f t="shared" si="601"/>
        <v>0.58408679927667273</v>
      </c>
      <c r="AA635" s="146">
        <f t="shared" si="602"/>
        <v>73640.89783281734</v>
      </c>
      <c r="AB635" s="604"/>
      <c r="AC635" s="253" t="s">
        <v>154</v>
      </c>
      <c r="AD635" s="137">
        <v>1508</v>
      </c>
      <c r="AE635" s="146">
        <v>855</v>
      </c>
      <c r="AF635" s="146">
        <v>71169860</v>
      </c>
      <c r="AG635" s="147">
        <f t="shared" ref="AG635:AG644" si="649">IFERROR(AE635/$AB$634,"-")</f>
        <v>0.25698827772768262</v>
      </c>
      <c r="AH635" s="147">
        <f t="shared" si="603"/>
        <v>0.56697612732095493</v>
      </c>
      <c r="AI635" s="141">
        <f t="shared" si="604"/>
        <v>83239.602339181292</v>
      </c>
      <c r="AJ635" s="604"/>
      <c r="AK635" s="253" t="s">
        <v>154</v>
      </c>
      <c r="AL635" s="137">
        <v>876</v>
      </c>
      <c r="AM635" s="146">
        <v>473</v>
      </c>
      <c r="AN635" s="146">
        <v>40539170</v>
      </c>
      <c r="AO635" s="147">
        <f t="shared" ref="AO635:AO644" si="650">IFERROR(AM635/$AJ$634,"-")</f>
        <v>0.21847575057736721</v>
      </c>
      <c r="AP635" s="147">
        <f t="shared" si="605"/>
        <v>0.53995433789954339</v>
      </c>
      <c r="AQ635" s="141">
        <f t="shared" si="606"/>
        <v>85706.490486257928</v>
      </c>
      <c r="AR635" s="604"/>
      <c r="AS635" s="253" t="s">
        <v>154</v>
      </c>
      <c r="AT635" s="137">
        <v>341</v>
      </c>
      <c r="AU635" s="146">
        <v>189</v>
      </c>
      <c r="AV635" s="146">
        <v>16274030</v>
      </c>
      <c r="AW635" s="147">
        <f t="shared" ref="AW635:AW644" si="651">IFERROR(AU635/$AR$634,"-")</f>
        <v>0.17779868297271872</v>
      </c>
      <c r="AX635" s="147">
        <f t="shared" si="607"/>
        <v>0.55425219941348969</v>
      </c>
      <c r="AY635" s="146">
        <f t="shared" si="608"/>
        <v>86105.978835978836</v>
      </c>
      <c r="AZ635" s="604"/>
      <c r="BA635" s="253" t="s">
        <v>154</v>
      </c>
      <c r="BB635" s="137">
        <v>83</v>
      </c>
      <c r="BC635" s="146">
        <v>36</v>
      </c>
      <c r="BD635" s="146">
        <v>3030330</v>
      </c>
      <c r="BE635" s="147">
        <f t="shared" ref="BE635:BE644" si="652">IFERROR(BC635/$AZ$634,"-")</f>
        <v>8.6538461538461536E-2</v>
      </c>
      <c r="BF635" s="147">
        <f t="shared" si="609"/>
        <v>0.43373493975903615</v>
      </c>
      <c r="BG635" s="173">
        <f t="shared" si="610"/>
        <v>84175.833333333328</v>
      </c>
      <c r="BH635" s="604"/>
      <c r="BI635" s="253" t="s">
        <v>154</v>
      </c>
      <c r="BJ635" s="137">
        <f t="shared" si="611"/>
        <v>4496</v>
      </c>
      <c r="BK635" s="146">
        <f t="shared" si="595"/>
        <v>2541</v>
      </c>
      <c r="BL635" s="146">
        <f t="shared" si="596"/>
        <v>204253060</v>
      </c>
      <c r="BM635" s="147">
        <f t="shared" ref="BM635:BM644" si="653">IFERROR(BK635/$BH$634,"-")</f>
        <v>0.23745444350995235</v>
      </c>
      <c r="BN635" s="147">
        <f t="shared" si="612"/>
        <v>0.56516903914590744</v>
      </c>
      <c r="BO635" s="146">
        <f t="shared" si="613"/>
        <v>80382.943722943717</v>
      </c>
      <c r="BP635" s="204"/>
    </row>
    <row r="636" spans="2:68" s="82" customFormat="1">
      <c r="B636" s="614"/>
      <c r="C636" s="647"/>
      <c r="D636" s="604"/>
      <c r="E636" s="254" t="s">
        <v>114</v>
      </c>
      <c r="F636" s="137">
        <v>4</v>
      </c>
      <c r="G636" s="146">
        <v>1</v>
      </c>
      <c r="H636" s="146">
        <v>42270</v>
      </c>
      <c r="I636" s="147">
        <f t="shared" si="646"/>
        <v>0.2</v>
      </c>
      <c r="J636" s="147">
        <f t="shared" si="597"/>
        <v>0.25</v>
      </c>
      <c r="K636" s="173">
        <f t="shared" si="598"/>
        <v>42270</v>
      </c>
      <c r="L636" s="604"/>
      <c r="M636" s="254" t="s">
        <v>114</v>
      </c>
      <c r="N636" s="137">
        <v>36</v>
      </c>
      <c r="O636" s="146">
        <v>24</v>
      </c>
      <c r="P636" s="146">
        <v>3017670</v>
      </c>
      <c r="Q636" s="147">
        <f t="shared" si="647"/>
        <v>0.46153846153846156</v>
      </c>
      <c r="R636" s="147">
        <f t="shared" si="599"/>
        <v>0.66666666666666663</v>
      </c>
      <c r="S636" s="141">
        <f t="shared" si="600"/>
        <v>125736.25</v>
      </c>
      <c r="T636" s="604"/>
      <c r="U636" s="254" t="s">
        <v>114</v>
      </c>
      <c r="V636" s="137">
        <v>2269</v>
      </c>
      <c r="W636" s="146">
        <v>1269</v>
      </c>
      <c r="X636" s="146">
        <v>95826270</v>
      </c>
      <c r="Y636" s="147">
        <f t="shared" si="648"/>
        <v>0.34549414647427173</v>
      </c>
      <c r="Z636" s="147">
        <f t="shared" si="601"/>
        <v>0.55927721463199642</v>
      </c>
      <c r="AA636" s="146">
        <f t="shared" si="602"/>
        <v>75513.215130023644</v>
      </c>
      <c r="AB636" s="604"/>
      <c r="AC636" s="254" t="s">
        <v>114</v>
      </c>
      <c r="AD636" s="137">
        <v>2227</v>
      </c>
      <c r="AE636" s="146">
        <v>1237</v>
      </c>
      <c r="AF636" s="146">
        <v>104638760</v>
      </c>
      <c r="AG636" s="147">
        <f t="shared" si="649"/>
        <v>0.37180643222122034</v>
      </c>
      <c r="AH636" s="147">
        <f t="shared" si="603"/>
        <v>0.55545577009429725</v>
      </c>
      <c r="AI636" s="141">
        <f t="shared" si="604"/>
        <v>84590.751818916731</v>
      </c>
      <c r="AJ636" s="604"/>
      <c r="AK636" s="254" t="s">
        <v>114</v>
      </c>
      <c r="AL636" s="137">
        <v>1468</v>
      </c>
      <c r="AM636" s="146">
        <v>781</v>
      </c>
      <c r="AN636" s="146">
        <v>73210390</v>
      </c>
      <c r="AO636" s="147">
        <f t="shared" si="650"/>
        <v>0.36073903002309471</v>
      </c>
      <c r="AP636" s="147">
        <f t="shared" si="605"/>
        <v>0.53201634877384196</v>
      </c>
      <c r="AQ636" s="141">
        <f t="shared" si="606"/>
        <v>93739.295774647893</v>
      </c>
      <c r="AR636" s="604"/>
      <c r="AS636" s="254" t="s">
        <v>114</v>
      </c>
      <c r="AT636" s="137">
        <v>708</v>
      </c>
      <c r="AU636" s="146">
        <v>361</v>
      </c>
      <c r="AV636" s="146">
        <v>35096110</v>
      </c>
      <c r="AW636" s="147">
        <f t="shared" si="651"/>
        <v>0.33960489181561621</v>
      </c>
      <c r="AX636" s="147">
        <f t="shared" si="607"/>
        <v>0.50988700564971756</v>
      </c>
      <c r="AY636" s="146">
        <f t="shared" si="608"/>
        <v>97219.141274238224</v>
      </c>
      <c r="AZ636" s="604"/>
      <c r="BA636" s="254" t="s">
        <v>114</v>
      </c>
      <c r="BB636" s="137">
        <v>253</v>
      </c>
      <c r="BC636" s="146">
        <v>125</v>
      </c>
      <c r="BD636" s="146">
        <v>14239050</v>
      </c>
      <c r="BE636" s="147">
        <f t="shared" si="652"/>
        <v>0.30048076923076922</v>
      </c>
      <c r="BF636" s="147">
        <f t="shared" si="609"/>
        <v>0.49407114624505927</v>
      </c>
      <c r="BG636" s="173">
        <f t="shared" si="610"/>
        <v>113912.4</v>
      </c>
      <c r="BH636" s="604"/>
      <c r="BI636" s="254" t="s">
        <v>114</v>
      </c>
      <c r="BJ636" s="137">
        <f t="shared" si="611"/>
        <v>6965</v>
      </c>
      <c r="BK636" s="146">
        <f t="shared" si="595"/>
        <v>3798</v>
      </c>
      <c r="BL636" s="146">
        <f t="shared" si="596"/>
        <v>326070520</v>
      </c>
      <c r="BM636" s="147">
        <f t="shared" si="653"/>
        <v>0.3549201009251472</v>
      </c>
      <c r="BN636" s="147">
        <f t="shared" si="612"/>
        <v>0.54529791816223983</v>
      </c>
      <c r="BO636" s="146">
        <f t="shared" si="613"/>
        <v>85853.217482885724</v>
      </c>
      <c r="BP636" s="204"/>
    </row>
    <row r="637" spans="2:68" s="82" customFormat="1">
      <c r="B637" s="614"/>
      <c r="C637" s="647"/>
      <c r="D637" s="604"/>
      <c r="E637" s="254" t="s">
        <v>123</v>
      </c>
      <c r="F637" s="137">
        <v>0</v>
      </c>
      <c r="G637" s="146">
        <v>0</v>
      </c>
      <c r="H637" s="146">
        <v>0</v>
      </c>
      <c r="I637" s="147">
        <f t="shared" si="646"/>
        <v>0</v>
      </c>
      <c r="J637" s="147" t="str">
        <f t="shared" si="597"/>
        <v>-</v>
      </c>
      <c r="K637" s="173" t="str">
        <f t="shared" si="598"/>
        <v>-</v>
      </c>
      <c r="L637" s="604"/>
      <c r="M637" s="254" t="s">
        <v>123</v>
      </c>
      <c r="N637" s="137">
        <v>19</v>
      </c>
      <c r="O637" s="146">
        <v>10</v>
      </c>
      <c r="P637" s="146">
        <v>1193170</v>
      </c>
      <c r="Q637" s="147">
        <f t="shared" si="647"/>
        <v>0.19230769230769232</v>
      </c>
      <c r="R637" s="147">
        <f t="shared" si="599"/>
        <v>0.52631578947368418</v>
      </c>
      <c r="S637" s="141">
        <f t="shared" si="600"/>
        <v>119317</v>
      </c>
      <c r="T637" s="604"/>
      <c r="U637" s="254" t="s">
        <v>123</v>
      </c>
      <c r="V637" s="137">
        <v>703</v>
      </c>
      <c r="W637" s="146">
        <v>413</v>
      </c>
      <c r="X637" s="146">
        <v>30713210</v>
      </c>
      <c r="Y637" s="147">
        <f t="shared" si="648"/>
        <v>0.11244214538524366</v>
      </c>
      <c r="Z637" s="147">
        <f t="shared" si="601"/>
        <v>0.58748221906116638</v>
      </c>
      <c r="AA637" s="146">
        <f t="shared" si="602"/>
        <v>74366.12590799031</v>
      </c>
      <c r="AB637" s="604"/>
      <c r="AC637" s="254" t="s">
        <v>123</v>
      </c>
      <c r="AD637" s="137">
        <v>825</v>
      </c>
      <c r="AE637" s="146">
        <v>462</v>
      </c>
      <c r="AF637" s="146">
        <v>38911920</v>
      </c>
      <c r="AG637" s="147">
        <f t="shared" si="649"/>
        <v>0.1388638412984671</v>
      </c>
      <c r="AH637" s="147">
        <f t="shared" si="603"/>
        <v>0.56000000000000005</v>
      </c>
      <c r="AI637" s="141">
        <f t="shared" si="604"/>
        <v>84224.935064935067</v>
      </c>
      <c r="AJ637" s="604"/>
      <c r="AK637" s="254" t="s">
        <v>123</v>
      </c>
      <c r="AL637" s="137">
        <v>579</v>
      </c>
      <c r="AM637" s="146">
        <v>316</v>
      </c>
      <c r="AN637" s="146">
        <v>29183790</v>
      </c>
      <c r="AO637" s="147">
        <f t="shared" si="650"/>
        <v>0.14595842956120092</v>
      </c>
      <c r="AP637" s="147">
        <f t="shared" si="605"/>
        <v>0.54576856649395511</v>
      </c>
      <c r="AQ637" s="141">
        <f t="shared" si="606"/>
        <v>92353.765822784815</v>
      </c>
      <c r="AR637" s="604"/>
      <c r="AS637" s="254" t="s">
        <v>123</v>
      </c>
      <c r="AT637" s="137">
        <v>293</v>
      </c>
      <c r="AU637" s="146">
        <v>150</v>
      </c>
      <c r="AV637" s="146">
        <v>14676800</v>
      </c>
      <c r="AW637" s="147">
        <f t="shared" si="651"/>
        <v>0.14111006585136407</v>
      </c>
      <c r="AX637" s="147">
        <f t="shared" si="607"/>
        <v>0.51194539249146753</v>
      </c>
      <c r="AY637" s="146">
        <f t="shared" si="608"/>
        <v>97845.333333333328</v>
      </c>
      <c r="AZ637" s="604"/>
      <c r="BA637" s="254" t="s">
        <v>123</v>
      </c>
      <c r="BB637" s="137">
        <v>112</v>
      </c>
      <c r="BC637" s="146">
        <v>63</v>
      </c>
      <c r="BD637" s="146">
        <v>7139420</v>
      </c>
      <c r="BE637" s="147">
        <f t="shared" si="652"/>
        <v>0.15144230769230768</v>
      </c>
      <c r="BF637" s="147">
        <f t="shared" si="609"/>
        <v>0.5625</v>
      </c>
      <c r="BG637" s="173">
        <f t="shared" si="610"/>
        <v>113324.12698412698</v>
      </c>
      <c r="BH637" s="604"/>
      <c r="BI637" s="254" t="s">
        <v>123</v>
      </c>
      <c r="BJ637" s="137">
        <f t="shared" si="611"/>
        <v>2531</v>
      </c>
      <c r="BK637" s="146">
        <f t="shared" si="595"/>
        <v>1414</v>
      </c>
      <c r="BL637" s="146">
        <f t="shared" si="596"/>
        <v>121818310</v>
      </c>
      <c r="BM637" s="147">
        <f t="shared" si="653"/>
        <v>0.13213718344079992</v>
      </c>
      <c r="BN637" s="147">
        <f t="shared" si="612"/>
        <v>0.5586724614776768</v>
      </c>
      <c r="BO637" s="146">
        <f t="shared" si="613"/>
        <v>86151.562942008488</v>
      </c>
      <c r="BP637" s="204"/>
    </row>
    <row r="638" spans="2:68" s="82" customFormat="1">
      <c r="B638" s="614"/>
      <c r="C638" s="647"/>
      <c r="D638" s="604"/>
      <c r="E638" s="254" t="s">
        <v>137</v>
      </c>
      <c r="F638" s="137">
        <v>2</v>
      </c>
      <c r="G638" s="146">
        <v>0</v>
      </c>
      <c r="H638" s="146">
        <v>0</v>
      </c>
      <c r="I638" s="147">
        <f t="shared" si="646"/>
        <v>0</v>
      </c>
      <c r="J638" s="147">
        <f t="shared" si="597"/>
        <v>0</v>
      </c>
      <c r="K638" s="173" t="str">
        <f t="shared" si="598"/>
        <v>-</v>
      </c>
      <c r="L638" s="604"/>
      <c r="M638" s="254" t="s">
        <v>137</v>
      </c>
      <c r="N638" s="137">
        <v>18</v>
      </c>
      <c r="O638" s="146">
        <v>14</v>
      </c>
      <c r="P638" s="146">
        <v>1707700</v>
      </c>
      <c r="Q638" s="147">
        <f t="shared" si="647"/>
        <v>0.26923076923076922</v>
      </c>
      <c r="R638" s="147">
        <f t="shared" si="599"/>
        <v>0.77777777777777779</v>
      </c>
      <c r="S638" s="141">
        <f t="shared" si="600"/>
        <v>121978.57142857143</v>
      </c>
      <c r="T638" s="604"/>
      <c r="U638" s="254" t="s">
        <v>137</v>
      </c>
      <c r="V638" s="137">
        <v>780</v>
      </c>
      <c r="W638" s="146">
        <v>478</v>
      </c>
      <c r="X638" s="146">
        <v>37550330</v>
      </c>
      <c r="Y638" s="147">
        <f t="shared" si="648"/>
        <v>0.1301388510754152</v>
      </c>
      <c r="Z638" s="147">
        <f t="shared" si="601"/>
        <v>0.61282051282051286</v>
      </c>
      <c r="AA638" s="146">
        <f t="shared" si="602"/>
        <v>78557.175732217569</v>
      </c>
      <c r="AB638" s="604"/>
      <c r="AC638" s="254" t="s">
        <v>137</v>
      </c>
      <c r="AD638" s="137">
        <v>858</v>
      </c>
      <c r="AE638" s="146">
        <v>493</v>
      </c>
      <c r="AF638" s="146">
        <v>41346580</v>
      </c>
      <c r="AG638" s="147">
        <f t="shared" si="649"/>
        <v>0.14818154493537722</v>
      </c>
      <c r="AH638" s="147">
        <f t="shared" si="603"/>
        <v>0.57459207459207462</v>
      </c>
      <c r="AI638" s="141">
        <f t="shared" si="604"/>
        <v>83867.302231237321</v>
      </c>
      <c r="AJ638" s="604"/>
      <c r="AK638" s="254" t="s">
        <v>137</v>
      </c>
      <c r="AL638" s="137">
        <v>627</v>
      </c>
      <c r="AM638" s="146">
        <v>352</v>
      </c>
      <c r="AN638" s="146">
        <v>35397190</v>
      </c>
      <c r="AO638" s="147">
        <f t="shared" si="650"/>
        <v>0.16258660508083142</v>
      </c>
      <c r="AP638" s="147">
        <f t="shared" si="605"/>
        <v>0.56140350877192979</v>
      </c>
      <c r="AQ638" s="141">
        <f t="shared" si="606"/>
        <v>100560.19886363637</v>
      </c>
      <c r="AR638" s="604"/>
      <c r="AS638" s="254" t="s">
        <v>137</v>
      </c>
      <c r="AT638" s="137">
        <v>258</v>
      </c>
      <c r="AU638" s="146">
        <v>149</v>
      </c>
      <c r="AV638" s="146">
        <v>14196320</v>
      </c>
      <c r="AW638" s="147">
        <f t="shared" si="651"/>
        <v>0.14016933207902163</v>
      </c>
      <c r="AX638" s="147">
        <f t="shared" si="607"/>
        <v>0.57751937984496127</v>
      </c>
      <c r="AY638" s="146">
        <f t="shared" si="608"/>
        <v>95277.31543624161</v>
      </c>
      <c r="AZ638" s="604"/>
      <c r="BA638" s="254" t="s">
        <v>137</v>
      </c>
      <c r="BB638" s="137">
        <v>98</v>
      </c>
      <c r="BC638" s="146">
        <v>54</v>
      </c>
      <c r="BD638" s="146">
        <v>8223070</v>
      </c>
      <c r="BE638" s="147">
        <f t="shared" si="652"/>
        <v>0.12980769230769232</v>
      </c>
      <c r="BF638" s="147">
        <f t="shared" si="609"/>
        <v>0.55102040816326525</v>
      </c>
      <c r="BG638" s="173">
        <f t="shared" si="610"/>
        <v>152279.07407407407</v>
      </c>
      <c r="BH638" s="604"/>
      <c r="BI638" s="254" t="s">
        <v>137</v>
      </c>
      <c r="BJ638" s="137">
        <f t="shared" si="611"/>
        <v>2641</v>
      </c>
      <c r="BK638" s="146">
        <f t="shared" si="595"/>
        <v>1540</v>
      </c>
      <c r="BL638" s="146">
        <f t="shared" si="596"/>
        <v>138421190</v>
      </c>
      <c r="BM638" s="147">
        <f t="shared" si="653"/>
        <v>0.14391178394542567</v>
      </c>
      <c r="BN638" s="147">
        <f t="shared" si="612"/>
        <v>0.58311245740249906</v>
      </c>
      <c r="BO638" s="146">
        <f t="shared" si="613"/>
        <v>89883.889610389611</v>
      </c>
      <c r="BP638" s="204"/>
    </row>
    <row r="639" spans="2:68" s="82" customFormat="1">
      <c r="B639" s="614"/>
      <c r="C639" s="647"/>
      <c r="D639" s="604"/>
      <c r="E639" s="254" t="s">
        <v>138</v>
      </c>
      <c r="F639" s="137">
        <v>1</v>
      </c>
      <c r="G639" s="146">
        <v>1</v>
      </c>
      <c r="H639" s="146">
        <v>26350</v>
      </c>
      <c r="I639" s="147">
        <f t="shared" si="646"/>
        <v>0.2</v>
      </c>
      <c r="J639" s="147">
        <f t="shared" si="597"/>
        <v>1</v>
      </c>
      <c r="K639" s="173">
        <f t="shared" si="598"/>
        <v>26350</v>
      </c>
      <c r="L639" s="604"/>
      <c r="M639" s="254" t="s">
        <v>138</v>
      </c>
      <c r="N639" s="137">
        <v>14</v>
      </c>
      <c r="O639" s="146">
        <v>8</v>
      </c>
      <c r="P639" s="146">
        <v>714270</v>
      </c>
      <c r="Q639" s="147">
        <f t="shared" si="647"/>
        <v>0.15384615384615385</v>
      </c>
      <c r="R639" s="147">
        <f t="shared" si="599"/>
        <v>0.5714285714285714</v>
      </c>
      <c r="S639" s="141">
        <f t="shared" si="600"/>
        <v>89283.75</v>
      </c>
      <c r="T639" s="604"/>
      <c r="U639" s="254" t="s">
        <v>138</v>
      </c>
      <c r="V639" s="137">
        <v>355</v>
      </c>
      <c r="W639" s="146">
        <v>201</v>
      </c>
      <c r="X639" s="146">
        <v>16473050</v>
      </c>
      <c r="Y639" s="147">
        <f t="shared" si="648"/>
        <v>5.4723659134222703E-2</v>
      </c>
      <c r="Z639" s="147">
        <f t="shared" si="601"/>
        <v>0.56619718309859157</v>
      </c>
      <c r="AA639" s="146">
        <f t="shared" si="602"/>
        <v>81955.472636815917</v>
      </c>
      <c r="AB639" s="604"/>
      <c r="AC639" s="254" t="s">
        <v>138</v>
      </c>
      <c r="AD639" s="137">
        <v>403</v>
      </c>
      <c r="AE639" s="146">
        <v>230</v>
      </c>
      <c r="AF639" s="146">
        <v>18035270</v>
      </c>
      <c r="AG639" s="147">
        <f t="shared" si="649"/>
        <v>6.9131349564171926E-2</v>
      </c>
      <c r="AH639" s="147">
        <f t="shared" si="603"/>
        <v>0.57071960297766744</v>
      </c>
      <c r="AI639" s="141">
        <f t="shared" si="604"/>
        <v>78414.217391304352</v>
      </c>
      <c r="AJ639" s="604"/>
      <c r="AK639" s="254" t="s">
        <v>138</v>
      </c>
      <c r="AL639" s="137">
        <v>213</v>
      </c>
      <c r="AM639" s="146">
        <v>114</v>
      </c>
      <c r="AN639" s="146">
        <v>9262990</v>
      </c>
      <c r="AO639" s="147">
        <f t="shared" si="650"/>
        <v>5.2655889145496536E-2</v>
      </c>
      <c r="AP639" s="147">
        <f t="shared" si="605"/>
        <v>0.53521126760563376</v>
      </c>
      <c r="AQ639" s="141">
        <f t="shared" si="606"/>
        <v>81254.298245614031</v>
      </c>
      <c r="AR639" s="604"/>
      <c r="AS639" s="254" t="s">
        <v>138</v>
      </c>
      <c r="AT639" s="137">
        <v>91</v>
      </c>
      <c r="AU639" s="146">
        <v>54</v>
      </c>
      <c r="AV639" s="146">
        <v>4663700</v>
      </c>
      <c r="AW639" s="147">
        <f t="shared" si="651"/>
        <v>5.0799623706491062E-2</v>
      </c>
      <c r="AX639" s="147">
        <f t="shared" si="607"/>
        <v>0.59340659340659341</v>
      </c>
      <c r="AY639" s="146">
        <f t="shared" si="608"/>
        <v>86364.814814814818</v>
      </c>
      <c r="AZ639" s="604"/>
      <c r="BA639" s="254" t="s">
        <v>138</v>
      </c>
      <c r="BB639" s="137">
        <v>22</v>
      </c>
      <c r="BC639" s="146">
        <v>15</v>
      </c>
      <c r="BD639" s="146">
        <v>2304490</v>
      </c>
      <c r="BE639" s="147">
        <f t="shared" si="652"/>
        <v>3.6057692307692304E-2</v>
      </c>
      <c r="BF639" s="147">
        <f t="shared" si="609"/>
        <v>0.68181818181818177</v>
      </c>
      <c r="BG639" s="173">
        <f t="shared" si="610"/>
        <v>153632.66666666666</v>
      </c>
      <c r="BH639" s="604"/>
      <c r="BI639" s="254" t="s">
        <v>138</v>
      </c>
      <c r="BJ639" s="137">
        <f t="shared" si="611"/>
        <v>1099</v>
      </c>
      <c r="BK639" s="146">
        <f t="shared" si="595"/>
        <v>623</v>
      </c>
      <c r="BL639" s="146">
        <f t="shared" si="596"/>
        <v>51480120</v>
      </c>
      <c r="BM639" s="147">
        <f t="shared" si="653"/>
        <v>5.8218858050649469E-2</v>
      </c>
      <c r="BN639" s="147">
        <f t="shared" si="612"/>
        <v>0.56687898089171973</v>
      </c>
      <c r="BO639" s="146">
        <f t="shared" si="613"/>
        <v>82632.616372391654</v>
      </c>
      <c r="BP639" s="204"/>
    </row>
    <row r="640" spans="2:68" s="82" customFormat="1">
      <c r="B640" s="614"/>
      <c r="C640" s="647"/>
      <c r="D640" s="604"/>
      <c r="E640" s="254" t="s">
        <v>139</v>
      </c>
      <c r="F640" s="137">
        <v>0</v>
      </c>
      <c r="G640" s="146">
        <v>0</v>
      </c>
      <c r="H640" s="146">
        <v>0</v>
      </c>
      <c r="I640" s="147">
        <f t="shared" si="646"/>
        <v>0</v>
      </c>
      <c r="J640" s="147" t="str">
        <f t="shared" si="597"/>
        <v>-</v>
      </c>
      <c r="K640" s="173" t="str">
        <f t="shared" si="598"/>
        <v>-</v>
      </c>
      <c r="L640" s="604"/>
      <c r="M640" s="254" t="s">
        <v>139</v>
      </c>
      <c r="N640" s="137">
        <v>11</v>
      </c>
      <c r="O640" s="146">
        <v>7</v>
      </c>
      <c r="P640" s="146">
        <v>440770</v>
      </c>
      <c r="Q640" s="147">
        <f t="shared" si="647"/>
        <v>0.13461538461538461</v>
      </c>
      <c r="R640" s="147">
        <f t="shared" si="599"/>
        <v>0.63636363636363635</v>
      </c>
      <c r="S640" s="141">
        <f t="shared" si="600"/>
        <v>62967.142857142855</v>
      </c>
      <c r="T640" s="604"/>
      <c r="U640" s="254" t="s">
        <v>139</v>
      </c>
      <c r="V640" s="137">
        <v>340</v>
      </c>
      <c r="W640" s="146">
        <v>191</v>
      </c>
      <c r="X640" s="146">
        <v>14372670</v>
      </c>
      <c r="Y640" s="147">
        <f t="shared" si="648"/>
        <v>5.2001089028042471E-2</v>
      </c>
      <c r="Z640" s="147">
        <f t="shared" si="601"/>
        <v>0.56176470588235294</v>
      </c>
      <c r="AA640" s="146">
        <f t="shared" si="602"/>
        <v>75249.581151832463</v>
      </c>
      <c r="AB640" s="604"/>
      <c r="AC640" s="254" t="s">
        <v>139</v>
      </c>
      <c r="AD640" s="137">
        <v>388</v>
      </c>
      <c r="AE640" s="146">
        <v>201</v>
      </c>
      <c r="AF640" s="146">
        <v>16163370</v>
      </c>
      <c r="AG640" s="147">
        <f t="shared" si="649"/>
        <v>6.0414788097385035E-2</v>
      </c>
      <c r="AH640" s="147">
        <f t="shared" si="603"/>
        <v>0.51804123711340211</v>
      </c>
      <c r="AI640" s="141">
        <f t="shared" si="604"/>
        <v>80414.776119402988</v>
      </c>
      <c r="AJ640" s="604"/>
      <c r="AK640" s="254" t="s">
        <v>139</v>
      </c>
      <c r="AL640" s="137">
        <v>275</v>
      </c>
      <c r="AM640" s="146">
        <v>132</v>
      </c>
      <c r="AN640" s="146">
        <v>9774310</v>
      </c>
      <c r="AO640" s="147">
        <f t="shared" si="650"/>
        <v>6.0969976905311779E-2</v>
      </c>
      <c r="AP640" s="147">
        <f t="shared" si="605"/>
        <v>0.48</v>
      </c>
      <c r="AQ640" s="141">
        <f t="shared" si="606"/>
        <v>74047.803030303025</v>
      </c>
      <c r="AR640" s="604"/>
      <c r="AS640" s="254" t="s">
        <v>139</v>
      </c>
      <c r="AT640" s="137">
        <v>140</v>
      </c>
      <c r="AU640" s="146">
        <v>80</v>
      </c>
      <c r="AV640" s="146">
        <v>6841720</v>
      </c>
      <c r="AW640" s="147">
        <f t="shared" si="651"/>
        <v>7.5258701787394161E-2</v>
      </c>
      <c r="AX640" s="147">
        <f t="shared" si="607"/>
        <v>0.5714285714285714</v>
      </c>
      <c r="AY640" s="146">
        <f t="shared" si="608"/>
        <v>85521.5</v>
      </c>
      <c r="AZ640" s="604"/>
      <c r="BA640" s="254" t="s">
        <v>139</v>
      </c>
      <c r="BB640" s="137">
        <v>48</v>
      </c>
      <c r="BC640" s="146">
        <v>25</v>
      </c>
      <c r="BD640" s="146">
        <v>2193310</v>
      </c>
      <c r="BE640" s="147">
        <f t="shared" si="652"/>
        <v>6.0096153846153848E-2</v>
      </c>
      <c r="BF640" s="147">
        <f t="shared" si="609"/>
        <v>0.52083333333333337</v>
      </c>
      <c r="BG640" s="173">
        <f t="shared" si="610"/>
        <v>87732.4</v>
      </c>
      <c r="BH640" s="604"/>
      <c r="BI640" s="254" t="s">
        <v>139</v>
      </c>
      <c r="BJ640" s="137">
        <f t="shared" si="611"/>
        <v>1202</v>
      </c>
      <c r="BK640" s="146">
        <f t="shared" si="595"/>
        <v>636</v>
      </c>
      <c r="BL640" s="146">
        <f t="shared" si="596"/>
        <v>49786150</v>
      </c>
      <c r="BM640" s="147">
        <f t="shared" si="653"/>
        <v>5.9433697785253717E-2</v>
      </c>
      <c r="BN640" s="147">
        <f t="shared" si="612"/>
        <v>0.52911813643926786</v>
      </c>
      <c r="BO640" s="146">
        <f t="shared" si="613"/>
        <v>78280.110062893087</v>
      </c>
      <c r="BP640" s="204"/>
    </row>
    <row r="641" spans="2:68" s="82" customFormat="1">
      <c r="B641" s="614"/>
      <c r="C641" s="647"/>
      <c r="D641" s="604"/>
      <c r="E641" s="254" t="s">
        <v>140</v>
      </c>
      <c r="F641" s="137">
        <v>0</v>
      </c>
      <c r="G641" s="146">
        <v>0</v>
      </c>
      <c r="H641" s="146">
        <v>0</v>
      </c>
      <c r="I641" s="147">
        <f t="shared" si="646"/>
        <v>0</v>
      </c>
      <c r="J641" s="147" t="str">
        <f t="shared" si="597"/>
        <v>-</v>
      </c>
      <c r="K641" s="173" t="str">
        <f t="shared" si="598"/>
        <v>-</v>
      </c>
      <c r="L641" s="604"/>
      <c r="M641" s="254" t="s">
        <v>140</v>
      </c>
      <c r="N641" s="137">
        <v>4</v>
      </c>
      <c r="O641" s="146">
        <v>3</v>
      </c>
      <c r="P641" s="146">
        <v>269940</v>
      </c>
      <c r="Q641" s="147">
        <f t="shared" si="647"/>
        <v>5.7692307692307696E-2</v>
      </c>
      <c r="R641" s="147">
        <f t="shared" si="599"/>
        <v>0.75</v>
      </c>
      <c r="S641" s="141">
        <f t="shared" si="600"/>
        <v>89980</v>
      </c>
      <c r="T641" s="604"/>
      <c r="U641" s="254" t="s">
        <v>140</v>
      </c>
      <c r="V641" s="137">
        <v>189</v>
      </c>
      <c r="W641" s="146">
        <v>117</v>
      </c>
      <c r="X641" s="146">
        <v>9532080</v>
      </c>
      <c r="Y641" s="147">
        <f t="shared" si="648"/>
        <v>3.1854070242308741E-2</v>
      </c>
      <c r="Z641" s="147">
        <f t="shared" si="601"/>
        <v>0.61904761904761907</v>
      </c>
      <c r="AA641" s="146">
        <f t="shared" si="602"/>
        <v>81470.769230769234</v>
      </c>
      <c r="AB641" s="604"/>
      <c r="AC641" s="254" t="s">
        <v>140</v>
      </c>
      <c r="AD641" s="137">
        <v>234</v>
      </c>
      <c r="AE641" s="146">
        <v>152</v>
      </c>
      <c r="AF641" s="146">
        <v>14409780</v>
      </c>
      <c r="AG641" s="147">
        <f t="shared" si="649"/>
        <v>4.5686804929365797E-2</v>
      </c>
      <c r="AH641" s="147">
        <f t="shared" si="603"/>
        <v>0.6495726495726496</v>
      </c>
      <c r="AI641" s="141">
        <f t="shared" si="604"/>
        <v>94801.18421052632</v>
      </c>
      <c r="AJ641" s="604"/>
      <c r="AK641" s="254" t="s">
        <v>140</v>
      </c>
      <c r="AL641" s="137">
        <v>184</v>
      </c>
      <c r="AM641" s="146">
        <v>116</v>
      </c>
      <c r="AN641" s="146">
        <v>10642880</v>
      </c>
      <c r="AO641" s="147">
        <f t="shared" si="650"/>
        <v>5.3579676674364897E-2</v>
      </c>
      <c r="AP641" s="147">
        <f t="shared" si="605"/>
        <v>0.63043478260869568</v>
      </c>
      <c r="AQ641" s="141">
        <f t="shared" si="606"/>
        <v>91748.965517241377</v>
      </c>
      <c r="AR641" s="604"/>
      <c r="AS641" s="254" t="s">
        <v>140</v>
      </c>
      <c r="AT641" s="137">
        <v>83</v>
      </c>
      <c r="AU641" s="146">
        <v>65</v>
      </c>
      <c r="AV641" s="146">
        <v>7373180</v>
      </c>
      <c r="AW641" s="147">
        <f t="shared" si="651"/>
        <v>6.1147695202257761E-2</v>
      </c>
      <c r="AX641" s="147">
        <f t="shared" si="607"/>
        <v>0.7831325301204819</v>
      </c>
      <c r="AY641" s="146">
        <f t="shared" si="608"/>
        <v>113433.53846153847</v>
      </c>
      <c r="AZ641" s="604"/>
      <c r="BA641" s="254" t="s">
        <v>140</v>
      </c>
      <c r="BB641" s="137">
        <v>26</v>
      </c>
      <c r="BC641" s="146">
        <v>15</v>
      </c>
      <c r="BD641" s="146">
        <v>2148480</v>
      </c>
      <c r="BE641" s="147">
        <f t="shared" si="652"/>
        <v>3.6057692307692304E-2</v>
      </c>
      <c r="BF641" s="147">
        <f t="shared" si="609"/>
        <v>0.57692307692307687</v>
      </c>
      <c r="BG641" s="173">
        <f t="shared" si="610"/>
        <v>143232</v>
      </c>
      <c r="BH641" s="604"/>
      <c r="BI641" s="254" t="s">
        <v>140</v>
      </c>
      <c r="BJ641" s="137">
        <f t="shared" si="611"/>
        <v>720</v>
      </c>
      <c r="BK641" s="146">
        <f t="shared" si="595"/>
        <v>468</v>
      </c>
      <c r="BL641" s="146">
        <f t="shared" si="596"/>
        <v>44376340</v>
      </c>
      <c r="BM641" s="147">
        <f t="shared" si="653"/>
        <v>4.3734230445752732E-2</v>
      </c>
      <c r="BN641" s="147">
        <f t="shared" si="612"/>
        <v>0.65</v>
      </c>
      <c r="BO641" s="146">
        <f t="shared" si="613"/>
        <v>94821.239316239313</v>
      </c>
      <c r="BP641" s="204"/>
    </row>
    <row r="642" spans="2:68" s="82" customFormat="1">
      <c r="B642" s="614"/>
      <c r="C642" s="647"/>
      <c r="D642" s="604"/>
      <c r="E642" s="254" t="s">
        <v>141</v>
      </c>
      <c r="F642" s="137">
        <v>2</v>
      </c>
      <c r="G642" s="146">
        <v>1</v>
      </c>
      <c r="H642" s="146">
        <v>26350</v>
      </c>
      <c r="I642" s="147">
        <f t="shared" si="646"/>
        <v>0.2</v>
      </c>
      <c r="J642" s="147">
        <f t="shared" si="597"/>
        <v>0.5</v>
      </c>
      <c r="K642" s="173">
        <f t="shared" si="598"/>
        <v>26350</v>
      </c>
      <c r="L642" s="604"/>
      <c r="M642" s="254" t="s">
        <v>141</v>
      </c>
      <c r="N642" s="137">
        <v>20</v>
      </c>
      <c r="O642" s="146">
        <v>12</v>
      </c>
      <c r="P642" s="146">
        <v>1590520</v>
      </c>
      <c r="Q642" s="147">
        <f t="shared" si="647"/>
        <v>0.23076923076923078</v>
      </c>
      <c r="R642" s="147">
        <f t="shared" si="599"/>
        <v>0.6</v>
      </c>
      <c r="S642" s="141">
        <f t="shared" si="600"/>
        <v>132543.33333333334</v>
      </c>
      <c r="T642" s="604"/>
      <c r="U642" s="254" t="s">
        <v>141</v>
      </c>
      <c r="V642" s="137">
        <v>1479</v>
      </c>
      <c r="W642" s="146">
        <v>911</v>
      </c>
      <c r="X642" s="146">
        <v>70912640</v>
      </c>
      <c r="Y642" s="147">
        <f t="shared" si="648"/>
        <v>0.24802613667301934</v>
      </c>
      <c r="Z642" s="147">
        <f t="shared" si="601"/>
        <v>0.61595672751859365</v>
      </c>
      <c r="AA642" s="146">
        <f t="shared" si="602"/>
        <v>77840.439077936331</v>
      </c>
      <c r="AB642" s="604"/>
      <c r="AC642" s="254" t="s">
        <v>141</v>
      </c>
      <c r="AD642" s="137">
        <v>1466</v>
      </c>
      <c r="AE642" s="146">
        <v>856</v>
      </c>
      <c r="AF642" s="146">
        <v>67516130</v>
      </c>
      <c r="AG642" s="147">
        <f t="shared" si="649"/>
        <v>0.25728884881274422</v>
      </c>
      <c r="AH642" s="147">
        <f t="shared" si="603"/>
        <v>0.58390177353342432</v>
      </c>
      <c r="AI642" s="141">
        <f t="shared" si="604"/>
        <v>78873.983644859807</v>
      </c>
      <c r="AJ642" s="604"/>
      <c r="AK642" s="254" t="s">
        <v>141</v>
      </c>
      <c r="AL642" s="137">
        <v>927</v>
      </c>
      <c r="AM642" s="146">
        <v>507</v>
      </c>
      <c r="AN642" s="146">
        <v>45165770</v>
      </c>
      <c r="AO642" s="147">
        <f t="shared" si="650"/>
        <v>0.23418013856812933</v>
      </c>
      <c r="AP642" s="147">
        <f t="shared" si="605"/>
        <v>0.54692556634304212</v>
      </c>
      <c r="AQ642" s="141">
        <f t="shared" si="606"/>
        <v>89084.358974358969</v>
      </c>
      <c r="AR642" s="604"/>
      <c r="AS642" s="254" t="s">
        <v>141</v>
      </c>
      <c r="AT642" s="137">
        <v>344</v>
      </c>
      <c r="AU642" s="146">
        <v>180</v>
      </c>
      <c r="AV642" s="146">
        <v>14767280</v>
      </c>
      <c r="AW642" s="147">
        <f t="shared" si="651"/>
        <v>0.16933207902163688</v>
      </c>
      <c r="AX642" s="147">
        <f t="shared" si="607"/>
        <v>0.52325581395348841</v>
      </c>
      <c r="AY642" s="146">
        <f t="shared" si="608"/>
        <v>82040.444444444438</v>
      </c>
      <c r="AZ642" s="604"/>
      <c r="BA642" s="254" t="s">
        <v>141</v>
      </c>
      <c r="BB642" s="137">
        <v>109</v>
      </c>
      <c r="BC642" s="146">
        <v>55</v>
      </c>
      <c r="BD642" s="146">
        <v>5504450</v>
      </c>
      <c r="BE642" s="147">
        <f t="shared" si="652"/>
        <v>0.13221153846153846</v>
      </c>
      <c r="BF642" s="147">
        <f t="shared" si="609"/>
        <v>0.50458715596330272</v>
      </c>
      <c r="BG642" s="173">
        <f t="shared" si="610"/>
        <v>100080.90909090909</v>
      </c>
      <c r="BH642" s="604"/>
      <c r="BI642" s="254" t="s">
        <v>141</v>
      </c>
      <c r="BJ642" s="137">
        <f t="shared" si="611"/>
        <v>4347</v>
      </c>
      <c r="BK642" s="146">
        <f t="shared" si="595"/>
        <v>2522</v>
      </c>
      <c r="BL642" s="146">
        <f t="shared" si="596"/>
        <v>205483140</v>
      </c>
      <c r="BM642" s="147">
        <f t="shared" si="653"/>
        <v>0.23567890851322307</v>
      </c>
      <c r="BN642" s="147">
        <f t="shared" si="612"/>
        <v>0.58017023234414544</v>
      </c>
      <c r="BO642" s="146">
        <f t="shared" si="613"/>
        <v>81476.264869151462</v>
      </c>
      <c r="BP642" s="204"/>
    </row>
    <row r="643" spans="2:68" s="82" customFormat="1">
      <c r="B643" s="614"/>
      <c r="C643" s="647"/>
      <c r="D643" s="604"/>
      <c r="E643" s="254" t="s">
        <v>142</v>
      </c>
      <c r="F643" s="137">
        <v>0</v>
      </c>
      <c r="G643" s="146">
        <v>0</v>
      </c>
      <c r="H643" s="146">
        <v>0</v>
      </c>
      <c r="I643" s="147">
        <f t="shared" si="646"/>
        <v>0</v>
      </c>
      <c r="J643" s="147" t="str">
        <f t="shared" si="597"/>
        <v>-</v>
      </c>
      <c r="K643" s="173" t="str">
        <f t="shared" si="598"/>
        <v>-</v>
      </c>
      <c r="L643" s="604"/>
      <c r="M643" s="254" t="s">
        <v>142</v>
      </c>
      <c r="N643" s="137">
        <v>14</v>
      </c>
      <c r="O643" s="146">
        <v>9</v>
      </c>
      <c r="P643" s="146">
        <v>1158270</v>
      </c>
      <c r="Q643" s="147">
        <f t="shared" si="647"/>
        <v>0.17307692307692307</v>
      </c>
      <c r="R643" s="147">
        <f t="shared" si="599"/>
        <v>0.6428571428571429</v>
      </c>
      <c r="S643" s="141">
        <f t="shared" si="600"/>
        <v>128696.66666666667</v>
      </c>
      <c r="T643" s="604"/>
      <c r="U643" s="254" t="s">
        <v>142</v>
      </c>
      <c r="V643" s="137">
        <v>217</v>
      </c>
      <c r="W643" s="146">
        <v>137</v>
      </c>
      <c r="X643" s="146">
        <v>9849880</v>
      </c>
      <c r="Y643" s="147">
        <f t="shared" si="648"/>
        <v>3.7299210454669204E-2</v>
      </c>
      <c r="Z643" s="147">
        <f t="shared" si="601"/>
        <v>0.63133640552995396</v>
      </c>
      <c r="AA643" s="146">
        <f t="shared" si="602"/>
        <v>71896.934306569339</v>
      </c>
      <c r="AB643" s="604"/>
      <c r="AC643" s="254" t="s">
        <v>142</v>
      </c>
      <c r="AD643" s="137">
        <v>305</v>
      </c>
      <c r="AE643" s="146">
        <v>186</v>
      </c>
      <c r="AF643" s="146">
        <v>16185160</v>
      </c>
      <c r="AG643" s="147">
        <f t="shared" si="649"/>
        <v>5.5906221821460773E-2</v>
      </c>
      <c r="AH643" s="147">
        <f t="shared" si="603"/>
        <v>0.60983606557377046</v>
      </c>
      <c r="AI643" s="141">
        <f t="shared" si="604"/>
        <v>87016.989247311823</v>
      </c>
      <c r="AJ643" s="604"/>
      <c r="AK643" s="254" t="s">
        <v>142</v>
      </c>
      <c r="AL643" s="137">
        <v>285</v>
      </c>
      <c r="AM643" s="146">
        <v>158</v>
      </c>
      <c r="AN643" s="146">
        <v>15340550</v>
      </c>
      <c r="AO643" s="147">
        <f t="shared" si="650"/>
        <v>7.297921478060046E-2</v>
      </c>
      <c r="AP643" s="147">
        <f t="shared" si="605"/>
        <v>0.55438596491228065</v>
      </c>
      <c r="AQ643" s="141">
        <f t="shared" si="606"/>
        <v>97092.088607594938</v>
      </c>
      <c r="AR643" s="604"/>
      <c r="AS643" s="254" t="s">
        <v>142</v>
      </c>
      <c r="AT643" s="137">
        <v>162</v>
      </c>
      <c r="AU643" s="146">
        <v>99</v>
      </c>
      <c r="AV643" s="146">
        <v>9834500</v>
      </c>
      <c r="AW643" s="147">
        <f t="shared" si="651"/>
        <v>9.3132643461900283E-2</v>
      </c>
      <c r="AX643" s="147">
        <f t="shared" si="607"/>
        <v>0.61111111111111116</v>
      </c>
      <c r="AY643" s="146">
        <f t="shared" si="608"/>
        <v>99338.383838383845</v>
      </c>
      <c r="AZ643" s="604"/>
      <c r="BA643" s="254" t="s">
        <v>142</v>
      </c>
      <c r="BB643" s="137">
        <v>89</v>
      </c>
      <c r="BC643" s="146">
        <v>55</v>
      </c>
      <c r="BD643" s="146">
        <v>6676730</v>
      </c>
      <c r="BE643" s="147">
        <f t="shared" si="652"/>
        <v>0.13221153846153846</v>
      </c>
      <c r="BF643" s="147">
        <f t="shared" si="609"/>
        <v>0.6179775280898876</v>
      </c>
      <c r="BG643" s="173">
        <f t="shared" si="610"/>
        <v>121395.09090909091</v>
      </c>
      <c r="BH643" s="604"/>
      <c r="BI643" s="254" t="s">
        <v>142</v>
      </c>
      <c r="BJ643" s="137">
        <f t="shared" si="611"/>
        <v>1072</v>
      </c>
      <c r="BK643" s="146">
        <f t="shared" si="595"/>
        <v>644</v>
      </c>
      <c r="BL643" s="146">
        <f t="shared" si="596"/>
        <v>59045090</v>
      </c>
      <c r="BM643" s="147">
        <f t="shared" si="653"/>
        <v>6.0181291468087095E-2</v>
      </c>
      <c r="BN643" s="147">
        <f t="shared" si="612"/>
        <v>0.60074626865671643</v>
      </c>
      <c r="BO643" s="146">
        <f t="shared" si="613"/>
        <v>91684.922360248442</v>
      </c>
      <c r="BP643" s="204"/>
    </row>
    <row r="644" spans="2:68" s="82" customFormat="1">
      <c r="B644" s="614"/>
      <c r="C644" s="647"/>
      <c r="D644" s="604"/>
      <c r="E644" s="251" t="s">
        <v>135</v>
      </c>
      <c r="F644" s="137">
        <v>0</v>
      </c>
      <c r="G644" s="146">
        <v>0</v>
      </c>
      <c r="H644" s="146">
        <v>0</v>
      </c>
      <c r="I644" s="147">
        <f t="shared" si="646"/>
        <v>0</v>
      </c>
      <c r="J644" s="147" t="str">
        <f t="shared" si="597"/>
        <v>-</v>
      </c>
      <c r="K644" s="173" t="str">
        <f t="shared" si="598"/>
        <v>-</v>
      </c>
      <c r="L644" s="604"/>
      <c r="M644" s="255" t="s">
        <v>135</v>
      </c>
      <c r="N644" s="137">
        <v>4</v>
      </c>
      <c r="O644" s="146">
        <v>4</v>
      </c>
      <c r="P644" s="146">
        <v>587620</v>
      </c>
      <c r="Q644" s="147">
        <f t="shared" si="647"/>
        <v>7.6923076923076927E-2</v>
      </c>
      <c r="R644" s="147">
        <f t="shared" si="599"/>
        <v>1</v>
      </c>
      <c r="S644" s="141">
        <f t="shared" si="600"/>
        <v>146905</v>
      </c>
      <c r="T644" s="604"/>
      <c r="U644" s="255" t="s">
        <v>135</v>
      </c>
      <c r="V644" s="137">
        <v>312</v>
      </c>
      <c r="W644" s="146">
        <v>175</v>
      </c>
      <c r="X644" s="146">
        <v>11918310</v>
      </c>
      <c r="Y644" s="147">
        <f t="shared" si="648"/>
        <v>4.7644976858154095E-2</v>
      </c>
      <c r="Z644" s="147">
        <f t="shared" si="601"/>
        <v>0.5608974358974359</v>
      </c>
      <c r="AA644" s="146">
        <f t="shared" si="602"/>
        <v>68104.628571428577</v>
      </c>
      <c r="AB644" s="604"/>
      <c r="AC644" s="255" t="s">
        <v>135</v>
      </c>
      <c r="AD644" s="137">
        <v>191</v>
      </c>
      <c r="AE644" s="146">
        <v>95</v>
      </c>
      <c r="AF644" s="146">
        <v>8505790</v>
      </c>
      <c r="AG644" s="147">
        <f t="shared" si="649"/>
        <v>2.8554253080853621E-2</v>
      </c>
      <c r="AH644" s="147">
        <f t="shared" si="603"/>
        <v>0.49738219895287961</v>
      </c>
      <c r="AI644" s="141">
        <f t="shared" si="604"/>
        <v>89534.631578947374</v>
      </c>
      <c r="AJ644" s="604"/>
      <c r="AK644" s="255" t="s">
        <v>135</v>
      </c>
      <c r="AL644" s="137">
        <v>104</v>
      </c>
      <c r="AM644" s="146">
        <v>50</v>
      </c>
      <c r="AN644" s="146">
        <v>6214850</v>
      </c>
      <c r="AO644" s="147">
        <f t="shared" si="650"/>
        <v>2.3094688221709007E-2</v>
      </c>
      <c r="AP644" s="147">
        <f t="shared" si="605"/>
        <v>0.48076923076923078</v>
      </c>
      <c r="AQ644" s="141">
        <f t="shared" si="606"/>
        <v>124297</v>
      </c>
      <c r="AR644" s="604"/>
      <c r="AS644" s="255" t="s">
        <v>135</v>
      </c>
      <c r="AT644" s="137">
        <v>51</v>
      </c>
      <c r="AU644" s="146">
        <v>33</v>
      </c>
      <c r="AV644" s="146">
        <v>3255360</v>
      </c>
      <c r="AW644" s="147">
        <f t="shared" si="651"/>
        <v>3.1044214487300093E-2</v>
      </c>
      <c r="AX644" s="147">
        <f t="shared" si="607"/>
        <v>0.6470588235294118</v>
      </c>
      <c r="AY644" s="146">
        <f t="shared" si="608"/>
        <v>98647.272727272721</v>
      </c>
      <c r="AZ644" s="604"/>
      <c r="BA644" s="255" t="s">
        <v>135</v>
      </c>
      <c r="BB644" s="137">
        <v>22</v>
      </c>
      <c r="BC644" s="146">
        <v>11</v>
      </c>
      <c r="BD644" s="146">
        <v>1856650</v>
      </c>
      <c r="BE644" s="147">
        <f t="shared" si="652"/>
        <v>2.6442307692307692E-2</v>
      </c>
      <c r="BF644" s="147">
        <f t="shared" si="609"/>
        <v>0.5</v>
      </c>
      <c r="BG644" s="173">
        <f t="shared" si="610"/>
        <v>168786.36363636365</v>
      </c>
      <c r="BH644" s="604"/>
      <c r="BI644" s="255" t="s">
        <v>135</v>
      </c>
      <c r="BJ644" s="137">
        <f t="shared" si="611"/>
        <v>684</v>
      </c>
      <c r="BK644" s="146">
        <f t="shared" si="595"/>
        <v>368</v>
      </c>
      <c r="BL644" s="146">
        <f t="shared" si="596"/>
        <v>32338580</v>
      </c>
      <c r="BM644" s="147">
        <f t="shared" si="653"/>
        <v>3.4389309410335481E-2</v>
      </c>
      <c r="BN644" s="147">
        <f t="shared" si="612"/>
        <v>0.53801169590643272</v>
      </c>
      <c r="BO644" s="146">
        <f t="shared" si="613"/>
        <v>87876.576086956527</v>
      </c>
      <c r="BP644" s="204"/>
    </row>
    <row r="645" spans="2:68" s="82" customFormat="1">
      <c r="B645" s="614">
        <v>59</v>
      </c>
      <c r="C645" s="646" t="s">
        <v>24</v>
      </c>
      <c r="D645" s="612">
        <f>BS66</f>
        <v>48</v>
      </c>
      <c r="E645" s="252" t="s">
        <v>115</v>
      </c>
      <c r="F645" s="136">
        <v>22</v>
      </c>
      <c r="G645" s="144">
        <v>14</v>
      </c>
      <c r="H645" s="144">
        <v>1892500</v>
      </c>
      <c r="I645" s="145">
        <f>IFERROR(G645/$D$645,"-")</f>
        <v>0.29166666666666669</v>
      </c>
      <c r="J645" s="145">
        <f t="shared" si="597"/>
        <v>0.63636363636363635</v>
      </c>
      <c r="K645" s="172">
        <f t="shared" si="598"/>
        <v>135178.57142857142</v>
      </c>
      <c r="L645" s="612">
        <f>BT66</f>
        <v>155</v>
      </c>
      <c r="M645" s="252" t="s">
        <v>115</v>
      </c>
      <c r="N645" s="136">
        <v>90</v>
      </c>
      <c r="O645" s="144">
        <v>50</v>
      </c>
      <c r="P645" s="144">
        <v>4586500</v>
      </c>
      <c r="Q645" s="145">
        <f>IFERROR(O645/$L$645,"-")</f>
        <v>0.32258064516129031</v>
      </c>
      <c r="R645" s="145">
        <f t="shared" si="599"/>
        <v>0.55555555555555558</v>
      </c>
      <c r="S645" s="140">
        <f t="shared" si="600"/>
        <v>91730</v>
      </c>
      <c r="T645" s="612">
        <f>BU66</f>
        <v>27436</v>
      </c>
      <c r="U645" s="252" t="s">
        <v>115</v>
      </c>
      <c r="V645" s="136">
        <v>13516</v>
      </c>
      <c r="W645" s="144">
        <v>8018</v>
      </c>
      <c r="X645" s="144">
        <v>609810440</v>
      </c>
      <c r="Y645" s="145">
        <f>IFERROR(W645/$T$645,"-")</f>
        <v>0.29224376731301938</v>
      </c>
      <c r="Z645" s="145">
        <f t="shared" si="601"/>
        <v>0.59322284699615269</v>
      </c>
      <c r="AA645" s="144">
        <f t="shared" si="602"/>
        <v>76055.180843103022</v>
      </c>
      <c r="AB645" s="612">
        <f>BV66</f>
        <v>24645</v>
      </c>
      <c r="AC645" s="252" t="s">
        <v>115</v>
      </c>
      <c r="AD645" s="136">
        <v>13661</v>
      </c>
      <c r="AE645" s="144">
        <v>8217</v>
      </c>
      <c r="AF645" s="144">
        <v>697560170</v>
      </c>
      <c r="AG645" s="145">
        <f>IFERROR(AE645/$AB$645,"-")</f>
        <v>0.33341448569689591</v>
      </c>
      <c r="AH645" s="145">
        <f t="shared" si="603"/>
        <v>0.60149330210087104</v>
      </c>
      <c r="AI645" s="140">
        <f t="shared" si="604"/>
        <v>84892.317147377384</v>
      </c>
      <c r="AJ645" s="612">
        <f>BW66</f>
        <v>15471</v>
      </c>
      <c r="AK645" s="252" t="s">
        <v>115</v>
      </c>
      <c r="AL645" s="136">
        <v>8363</v>
      </c>
      <c r="AM645" s="144">
        <v>4660</v>
      </c>
      <c r="AN645" s="144">
        <v>405144550</v>
      </c>
      <c r="AO645" s="145">
        <f>IFERROR(AM645/$AJ$645,"-")</f>
        <v>0.30120871307607783</v>
      </c>
      <c r="AP645" s="145">
        <f t="shared" si="605"/>
        <v>0.55721630993662563</v>
      </c>
      <c r="AQ645" s="140">
        <f t="shared" si="606"/>
        <v>86940.890557939914</v>
      </c>
      <c r="AR645" s="612">
        <f>BX66</f>
        <v>6392</v>
      </c>
      <c r="AS645" s="252" t="s">
        <v>115</v>
      </c>
      <c r="AT645" s="136">
        <v>3154</v>
      </c>
      <c r="AU645" s="144">
        <v>1564</v>
      </c>
      <c r="AV645" s="144">
        <v>149722580</v>
      </c>
      <c r="AW645" s="145">
        <f>IFERROR(AU645/$AR$645,"-")</f>
        <v>0.24468085106382978</v>
      </c>
      <c r="AX645" s="145">
        <f t="shared" si="607"/>
        <v>0.49587824984147116</v>
      </c>
      <c r="AY645" s="144">
        <f t="shared" si="608"/>
        <v>95730.549872122763</v>
      </c>
      <c r="AZ645" s="612">
        <f>BY66</f>
        <v>2332</v>
      </c>
      <c r="BA645" s="252" t="s">
        <v>115</v>
      </c>
      <c r="BB645" s="136">
        <v>867</v>
      </c>
      <c r="BC645" s="144">
        <v>380</v>
      </c>
      <c r="BD645" s="144">
        <v>38667140</v>
      </c>
      <c r="BE645" s="145">
        <f>IFERROR(BC645/$AZ$645,"-")</f>
        <v>0.16295025728987994</v>
      </c>
      <c r="BF645" s="145">
        <f t="shared" si="609"/>
        <v>0.43829296424452135</v>
      </c>
      <c r="BG645" s="172">
        <f t="shared" si="610"/>
        <v>101755.63157894737</v>
      </c>
      <c r="BH645" s="612">
        <f>BZ66</f>
        <v>76479</v>
      </c>
      <c r="BI645" s="252" t="s">
        <v>115</v>
      </c>
      <c r="BJ645" s="136">
        <f t="shared" si="611"/>
        <v>39673</v>
      </c>
      <c r="BK645" s="144">
        <f t="shared" si="595"/>
        <v>22903</v>
      </c>
      <c r="BL645" s="144">
        <f t="shared" si="596"/>
        <v>1907383880</v>
      </c>
      <c r="BM645" s="145">
        <f>IFERROR(BK645/$BH$645,"-")</f>
        <v>0.29946782776971459</v>
      </c>
      <c r="BN645" s="145">
        <f t="shared" si="612"/>
        <v>0.57729438156932922</v>
      </c>
      <c r="BO645" s="144">
        <f t="shared" si="613"/>
        <v>83280.962319346814</v>
      </c>
      <c r="BP645" s="204"/>
    </row>
    <row r="646" spans="2:68" s="82" customFormat="1">
      <c r="B646" s="614"/>
      <c r="C646" s="647"/>
      <c r="D646" s="604"/>
      <c r="E646" s="253" t="s">
        <v>154</v>
      </c>
      <c r="F646" s="137">
        <v>17</v>
      </c>
      <c r="G646" s="146">
        <v>9</v>
      </c>
      <c r="H646" s="146">
        <v>1297940</v>
      </c>
      <c r="I646" s="147">
        <f t="shared" ref="I646:I655" si="654">IFERROR(G646/$D$645,"-")</f>
        <v>0.1875</v>
      </c>
      <c r="J646" s="147">
        <f t="shared" si="597"/>
        <v>0.52941176470588236</v>
      </c>
      <c r="K646" s="173">
        <f t="shared" si="598"/>
        <v>144215.55555555556</v>
      </c>
      <c r="L646" s="604"/>
      <c r="M646" s="253" t="s">
        <v>154</v>
      </c>
      <c r="N646" s="137">
        <v>67</v>
      </c>
      <c r="O646" s="146">
        <v>33</v>
      </c>
      <c r="P646" s="146">
        <v>3013610</v>
      </c>
      <c r="Q646" s="147">
        <f t="shared" ref="Q646:Q655" si="655">IFERROR(O646/$L$645,"-")</f>
        <v>0.2129032258064516</v>
      </c>
      <c r="R646" s="147">
        <f t="shared" si="599"/>
        <v>0.4925373134328358</v>
      </c>
      <c r="S646" s="141">
        <f t="shared" si="600"/>
        <v>91321.515151515152</v>
      </c>
      <c r="T646" s="604"/>
      <c r="U646" s="253" t="s">
        <v>154</v>
      </c>
      <c r="V646" s="137">
        <v>12265</v>
      </c>
      <c r="W646" s="146">
        <v>7411</v>
      </c>
      <c r="X646" s="146">
        <v>542298980</v>
      </c>
      <c r="Y646" s="147">
        <f t="shared" ref="Y646:Y655" si="656">IFERROR(W646/$T$645,"-")</f>
        <v>0.27011955095494972</v>
      </c>
      <c r="Z646" s="147">
        <f t="shared" si="601"/>
        <v>0.60423970648185898</v>
      </c>
      <c r="AA646" s="146">
        <f t="shared" si="602"/>
        <v>73174.872486843888</v>
      </c>
      <c r="AB646" s="604"/>
      <c r="AC646" s="253" t="s">
        <v>154</v>
      </c>
      <c r="AD646" s="137">
        <v>11288</v>
      </c>
      <c r="AE646" s="146">
        <v>6910</v>
      </c>
      <c r="AF646" s="146">
        <v>562009280</v>
      </c>
      <c r="AG646" s="147">
        <f t="shared" ref="AG646:AG655" si="657">IFERROR(AE646/$AB$645,"-")</f>
        <v>0.28038141610874417</v>
      </c>
      <c r="AH646" s="147">
        <f t="shared" si="603"/>
        <v>0.61215450035435859</v>
      </c>
      <c r="AI646" s="141">
        <f t="shared" si="604"/>
        <v>81332.746743849493</v>
      </c>
      <c r="AJ646" s="604"/>
      <c r="AK646" s="253" t="s">
        <v>154</v>
      </c>
      <c r="AL646" s="137">
        <v>6403</v>
      </c>
      <c r="AM646" s="146">
        <v>3650</v>
      </c>
      <c r="AN646" s="146">
        <v>306928040</v>
      </c>
      <c r="AO646" s="147">
        <f t="shared" ref="AO646:AO655" si="658">IFERROR(AM646/$AJ$645,"-")</f>
        <v>0.23592527955529702</v>
      </c>
      <c r="AP646" s="147">
        <f t="shared" si="605"/>
        <v>0.57004529126971737</v>
      </c>
      <c r="AQ646" s="141">
        <f t="shared" si="606"/>
        <v>84089.873972602742</v>
      </c>
      <c r="AR646" s="604"/>
      <c r="AS646" s="253" t="s">
        <v>154</v>
      </c>
      <c r="AT646" s="137">
        <v>2039</v>
      </c>
      <c r="AU646" s="146">
        <v>984</v>
      </c>
      <c r="AV646" s="146">
        <v>86894720</v>
      </c>
      <c r="AW646" s="147">
        <f t="shared" ref="AW646:AW655" si="659">IFERROR(AU646/$AR$645,"-")</f>
        <v>0.15394242803504379</v>
      </c>
      <c r="AX646" s="147">
        <f t="shared" si="607"/>
        <v>0.48258950465914663</v>
      </c>
      <c r="AY646" s="146">
        <f t="shared" si="608"/>
        <v>88307.642276422761</v>
      </c>
      <c r="AZ646" s="604"/>
      <c r="BA646" s="253" t="s">
        <v>154</v>
      </c>
      <c r="BB646" s="137">
        <v>448</v>
      </c>
      <c r="BC646" s="146">
        <v>184</v>
      </c>
      <c r="BD646" s="146">
        <v>15598130</v>
      </c>
      <c r="BE646" s="147">
        <f t="shared" ref="BE646:BE655" si="660">IFERROR(BC646/$AZ$645,"-")</f>
        <v>7.8902229845626073E-2</v>
      </c>
      <c r="BF646" s="147">
        <f t="shared" si="609"/>
        <v>0.4107142857142857</v>
      </c>
      <c r="BG646" s="173">
        <f t="shared" si="610"/>
        <v>84772.445652173919</v>
      </c>
      <c r="BH646" s="604"/>
      <c r="BI646" s="253" t="s">
        <v>154</v>
      </c>
      <c r="BJ646" s="137">
        <f t="shared" si="611"/>
        <v>32527</v>
      </c>
      <c r="BK646" s="146">
        <f t="shared" si="595"/>
        <v>19181</v>
      </c>
      <c r="BL646" s="146">
        <f t="shared" si="596"/>
        <v>1518040700</v>
      </c>
      <c r="BM646" s="147">
        <f t="shared" ref="BM646:BM655" si="661">IFERROR(BK646/$BH$645,"-")</f>
        <v>0.25080087344238289</v>
      </c>
      <c r="BN646" s="147">
        <f t="shared" si="612"/>
        <v>0.5896947151597135</v>
      </c>
      <c r="BO646" s="146">
        <f t="shared" si="613"/>
        <v>79142.938324383504</v>
      </c>
      <c r="BP646" s="204"/>
    </row>
    <row r="647" spans="2:68" s="82" customFormat="1">
      <c r="B647" s="614"/>
      <c r="C647" s="647"/>
      <c r="D647" s="604"/>
      <c r="E647" s="254" t="s">
        <v>114</v>
      </c>
      <c r="F647" s="137">
        <v>32</v>
      </c>
      <c r="G647" s="146">
        <v>21</v>
      </c>
      <c r="H647" s="146">
        <v>2681290</v>
      </c>
      <c r="I647" s="147">
        <f t="shared" si="654"/>
        <v>0.4375</v>
      </c>
      <c r="J647" s="147">
        <f t="shared" si="597"/>
        <v>0.65625</v>
      </c>
      <c r="K647" s="173">
        <f t="shared" si="598"/>
        <v>127680.47619047618</v>
      </c>
      <c r="L647" s="604"/>
      <c r="M647" s="254" t="s">
        <v>114</v>
      </c>
      <c r="N647" s="137">
        <v>91</v>
      </c>
      <c r="O647" s="146">
        <v>49</v>
      </c>
      <c r="P647" s="146">
        <v>4696120</v>
      </c>
      <c r="Q647" s="147">
        <f t="shared" si="655"/>
        <v>0.31612903225806449</v>
      </c>
      <c r="R647" s="147">
        <f t="shared" si="599"/>
        <v>0.53846153846153844</v>
      </c>
      <c r="S647" s="141">
        <f t="shared" si="600"/>
        <v>95839.183673469393</v>
      </c>
      <c r="T647" s="604"/>
      <c r="U647" s="254" t="s">
        <v>114</v>
      </c>
      <c r="V647" s="137">
        <v>16972</v>
      </c>
      <c r="W647" s="146">
        <v>9902</v>
      </c>
      <c r="X647" s="146">
        <v>739462430</v>
      </c>
      <c r="Y647" s="147">
        <f t="shared" si="656"/>
        <v>0.36091266948534773</v>
      </c>
      <c r="Z647" s="147">
        <f t="shared" si="601"/>
        <v>0.58343153429177463</v>
      </c>
      <c r="AA647" s="146">
        <f t="shared" si="602"/>
        <v>74678.088264996972</v>
      </c>
      <c r="AB647" s="604"/>
      <c r="AC647" s="254" t="s">
        <v>114</v>
      </c>
      <c r="AD647" s="137">
        <v>16878</v>
      </c>
      <c r="AE647" s="146">
        <v>10036</v>
      </c>
      <c r="AF647" s="146">
        <v>838190230</v>
      </c>
      <c r="AG647" s="147">
        <f t="shared" si="657"/>
        <v>0.40722256035707038</v>
      </c>
      <c r="AH647" s="147">
        <f t="shared" si="603"/>
        <v>0.59462021566536316</v>
      </c>
      <c r="AI647" s="141">
        <f t="shared" si="604"/>
        <v>83518.356915105614</v>
      </c>
      <c r="AJ647" s="604"/>
      <c r="AK647" s="254" t="s">
        <v>114</v>
      </c>
      <c r="AL647" s="137">
        <v>10933</v>
      </c>
      <c r="AM647" s="146">
        <v>5994</v>
      </c>
      <c r="AN647" s="146">
        <v>522428320</v>
      </c>
      <c r="AO647" s="147">
        <f t="shared" si="658"/>
        <v>0.38743455497382201</v>
      </c>
      <c r="AP647" s="147">
        <f t="shared" si="605"/>
        <v>0.54824842220799419</v>
      </c>
      <c r="AQ647" s="141">
        <f t="shared" si="606"/>
        <v>87158.545211878547</v>
      </c>
      <c r="AR647" s="604"/>
      <c r="AS647" s="254" t="s">
        <v>114</v>
      </c>
      <c r="AT647" s="137">
        <v>4438</v>
      </c>
      <c r="AU647" s="146">
        <v>2179</v>
      </c>
      <c r="AV647" s="146">
        <v>208162360</v>
      </c>
      <c r="AW647" s="147">
        <f t="shared" si="659"/>
        <v>0.34089486858573215</v>
      </c>
      <c r="AX647" s="147">
        <f t="shared" si="607"/>
        <v>0.49098693105002256</v>
      </c>
      <c r="AY647" s="146">
        <f t="shared" si="608"/>
        <v>95531.142726021106</v>
      </c>
      <c r="AZ647" s="604"/>
      <c r="BA647" s="254" t="s">
        <v>114</v>
      </c>
      <c r="BB647" s="137">
        <v>1436</v>
      </c>
      <c r="BC647" s="146">
        <v>644</v>
      </c>
      <c r="BD647" s="146">
        <v>65321830</v>
      </c>
      <c r="BE647" s="147">
        <f t="shared" si="660"/>
        <v>0.27615780445969124</v>
      </c>
      <c r="BF647" s="147">
        <f t="shared" si="609"/>
        <v>0.44846796657381616</v>
      </c>
      <c r="BG647" s="173">
        <f t="shared" si="610"/>
        <v>101431.41304347826</v>
      </c>
      <c r="BH647" s="604"/>
      <c r="BI647" s="254" t="s">
        <v>114</v>
      </c>
      <c r="BJ647" s="137">
        <f t="shared" si="611"/>
        <v>50780</v>
      </c>
      <c r="BK647" s="146">
        <f t="shared" ref="BK647:BK710" si="662">SUM(G647,O647,W647,AE647,AM647,AU647,BC647)</f>
        <v>28825</v>
      </c>
      <c r="BL647" s="146">
        <f t="shared" ref="BL647:BL710" si="663">SUM(H647,P647,X647,AF647,AN647,AV647,BD647)</f>
        <v>2380942580</v>
      </c>
      <c r="BM647" s="147">
        <f t="shared" si="661"/>
        <v>0.37690084859896178</v>
      </c>
      <c r="BN647" s="147">
        <f t="shared" si="612"/>
        <v>0.56764474202441906</v>
      </c>
      <c r="BO647" s="146">
        <f t="shared" si="613"/>
        <v>82599.916045099744</v>
      </c>
      <c r="BP647" s="204"/>
    </row>
    <row r="648" spans="2:68" s="82" customFormat="1">
      <c r="B648" s="614"/>
      <c r="C648" s="647"/>
      <c r="D648" s="604"/>
      <c r="E648" s="254" t="s">
        <v>123</v>
      </c>
      <c r="F648" s="137">
        <v>13</v>
      </c>
      <c r="G648" s="146">
        <v>8</v>
      </c>
      <c r="H648" s="146">
        <v>591780</v>
      </c>
      <c r="I648" s="147">
        <f t="shared" si="654"/>
        <v>0.16666666666666666</v>
      </c>
      <c r="J648" s="147">
        <f t="shared" ref="J648:J711" si="664">IFERROR(G648/F648,"-")</f>
        <v>0.61538461538461542</v>
      </c>
      <c r="K648" s="173">
        <f t="shared" ref="K648:K711" si="665">IFERROR(H648/G648,"-")</f>
        <v>73972.5</v>
      </c>
      <c r="L648" s="604"/>
      <c r="M648" s="254" t="s">
        <v>123</v>
      </c>
      <c r="N648" s="137">
        <v>48</v>
      </c>
      <c r="O648" s="146">
        <v>22</v>
      </c>
      <c r="P648" s="146">
        <v>1954460</v>
      </c>
      <c r="Q648" s="147">
        <f t="shared" si="655"/>
        <v>0.14193548387096774</v>
      </c>
      <c r="R648" s="147">
        <f t="shared" ref="R648:R711" si="666">IFERROR(O648/N648,"-")</f>
        <v>0.45833333333333331</v>
      </c>
      <c r="S648" s="141">
        <f t="shared" ref="S648:S711" si="667">IFERROR(P648/O648,"-")</f>
        <v>88839.090909090912</v>
      </c>
      <c r="T648" s="604"/>
      <c r="U648" s="254" t="s">
        <v>123</v>
      </c>
      <c r="V648" s="137">
        <v>5503</v>
      </c>
      <c r="W648" s="146">
        <v>3293</v>
      </c>
      <c r="X648" s="146">
        <v>252150610</v>
      </c>
      <c r="Y648" s="147">
        <f t="shared" si="656"/>
        <v>0.12002478495407494</v>
      </c>
      <c r="Z648" s="147">
        <f t="shared" ref="Z648:Z711" si="668">IFERROR(W648/V648,"-")</f>
        <v>0.59840087225149918</v>
      </c>
      <c r="AA648" s="146">
        <f t="shared" ref="AA648:AA711" si="669">IFERROR(X648/W648,"-")</f>
        <v>76571.700576981471</v>
      </c>
      <c r="AB648" s="604"/>
      <c r="AC648" s="254" t="s">
        <v>123</v>
      </c>
      <c r="AD648" s="137">
        <v>6185</v>
      </c>
      <c r="AE648" s="146">
        <v>3795</v>
      </c>
      <c r="AF648" s="146">
        <v>328612250</v>
      </c>
      <c r="AG648" s="147">
        <f t="shared" si="657"/>
        <v>0.15398660986001217</v>
      </c>
      <c r="AH648" s="147">
        <f t="shared" ref="AH648:AH711" si="670">IFERROR(AE648/AD648,"-")</f>
        <v>0.61358124494745347</v>
      </c>
      <c r="AI648" s="141">
        <f t="shared" ref="AI648:AI711" si="671">IFERROR(AF648/AE648,"-")</f>
        <v>86590.843214756256</v>
      </c>
      <c r="AJ648" s="604"/>
      <c r="AK648" s="254" t="s">
        <v>123</v>
      </c>
      <c r="AL648" s="137">
        <v>4327</v>
      </c>
      <c r="AM648" s="146">
        <v>2443</v>
      </c>
      <c r="AN648" s="146">
        <v>208840460</v>
      </c>
      <c r="AO648" s="147">
        <f t="shared" si="658"/>
        <v>0.15790834464481934</v>
      </c>
      <c r="AP648" s="147">
        <f t="shared" ref="AP648:AP711" si="672">IFERROR(AM648/AL648,"-")</f>
        <v>0.56459440721053844</v>
      </c>
      <c r="AQ648" s="141">
        <f t="shared" ref="AQ648:AQ711" si="673">IFERROR(AN648/AM648,"-")</f>
        <v>85485.247646336473</v>
      </c>
      <c r="AR648" s="604"/>
      <c r="AS648" s="254" t="s">
        <v>123</v>
      </c>
      <c r="AT648" s="137">
        <v>1857</v>
      </c>
      <c r="AU648" s="146">
        <v>934</v>
      </c>
      <c r="AV648" s="146">
        <v>89698670</v>
      </c>
      <c r="AW648" s="147">
        <f t="shared" si="659"/>
        <v>0.14612015018773467</v>
      </c>
      <c r="AX648" s="147">
        <f t="shared" ref="AX648:AX711" si="674">IFERROR(AU648/AT648,"-")</f>
        <v>0.50296176628971456</v>
      </c>
      <c r="AY648" s="146">
        <f t="shared" ref="AY648:AY711" si="675">IFERROR(AV648/AU648,"-")</f>
        <v>96037.119914346898</v>
      </c>
      <c r="AZ648" s="604"/>
      <c r="BA648" s="254" t="s">
        <v>123</v>
      </c>
      <c r="BB648" s="137">
        <v>618</v>
      </c>
      <c r="BC648" s="146">
        <v>266</v>
      </c>
      <c r="BD648" s="146">
        <v>26507670</v>
      </c>
      <c r="BE648" s="147">
        <f t="shared" si="660"/>
        <v>0.11406518010291596</v>
      </c>
      <c r="BF648" s="147">
        <f t="shared" ref="BF648:BF711" si="676">IFERROR(BC648/BB648,"-")</f>
        <v>0.43042071197411003</v>
      </c>
      <c r="BG648" s="173">
        <f t="shared" ref="BG648:BG711" si="677">IFERROR(BD648/BC648,"-")</f>
        <v>99652.894736842107</v>
      </c>
      <c r="BH648" s="604"/>
      <c r="BI648" s="254" t="s">
        <v>123</v>
      </c>
      <c r="BJ648" s="137">
        <f t="shared" ref="BJ648:BJ711" si="678">SUM(F648,N648,V648,AD648,AL648,AT648,BB648)</f>
        <v>18551</v>
      </c>
      <c r="BK648" s="146">
        <f t="shared" si="662"/>
        <v>10761</v>
      </c>
      <c r="BL648" s="146">
        <f t="shared" si="663"/>
        <v>908355900</v>
      </c>
      <c r="BM648" s="147">
        <f t="shared" si="661"/>
        <v>0.14070529164868786</v>
      </c>
      <c r="BN648" s="147">
        <f t="shared" ref="BN648:BN711" si="679">IFERROR(BK648/BJ648,"-")</f>
        <v>0.58007654573877421</v>
      </c>
      <c r="BO648" s="146">
        <f t="shared" ref="BO648:BO711" si="680">IFERROR(BL648/BK648,"-")</f>
        <v>84411.848341232224</v>
      </c>
      <c r="BP648" s="204"/>
    </row>
    <row r="649" spans="2:68" s="82" customFormat="1">
      <c r="B649" s="614"/>
      <c r="C649" s="647"/>
      <c r="D649" s="604"/>
      <c r="E649" s="254" t="s">
        <v>137</v>
      </c>
      <c r="F649" s="137">
        <v>19</v>
      </c>
      <c r="G649" s="146">
        <v>11</v>
      </c>
      <c r="H649" s="146">
        <v>1281950</v>
      </c>
      <c r="I649" s="147">
        <f t="shared" si="654"/>
        <v>0.22916666666666666</v>
      </c>
      <c r="J649" s="147">
        <f t="shared" si="664"/>
        <v>0.57894736842105265</v>
      </c>
      <c r="K649" s="173">
        <f t="shared" si="665"/>
        <v>116540.90909090909</v>
      </c>
      <c r="L649" s="604"/>
      <c r="M649" s="254" t="s">
        <v>137</v>
      </c>
      <c r="N649" s="137">
        <v>42</v>
      </c>
      <c r="O649" s="146">
        <v>23</v>
      </c>
      <c r="P649" s="146">
        <v>1903830</v>
      </c>
      <c r="Q649" s="147">
        <f t="shared" si="655"/>
        <v>0.14838709677419354</v>
      </c>
      <c r="R649" s="147">
        <f t="shared" si="666"/>
        <v>0.54761904761904767</v>
      </c>
      <c r="S649" s="141">
        <f t="shared" si="667"/>
        <v>82775.217391304352</v>
      </c>
      <c r="T649" s="604"/>
      <c r="U649" s="254" t="s">
        <v>137</v>
      </c>
      <c r="V649" s="137">
        <v>5715</v>
      </c>
      <c r="W649" s="146">
        <v>3403</v>
      </c>
      <c r="X649" s="146">
        <v>265784660</v>
      </c>
      <c r="Y649" s="147">
        <f t="shared" si="656"/>
        <v>0.12403411576031491</v>
      </c>
      <c r="Z649" s="147">
        <f t="shared" si="668"/>
        <v>0.5954505686789151</v>
      </c>
      <c r="AA649" s="146">
        <f t="shared" si="669"/>
        <v>78103.044372612407</v>
      </c>
      <c r="AB649" s="604"/>
      <c r="AC649" s="254" t="s">
        <v>137</v>
      </c>
      <c r="AD649" s="137">
        <v>6572</v>
      </c>
      <c r="AE649" s="146">
        <v>3983</v>
      </c>
      <c r="AF649" s="146">
        <v>343564580</v>
      </c>
      <c r="AG649" s="147">
        <f t="shared" si="657"/>
        <v>0.16161493203489552</v>
      </c>
      <c r="AH649" s="147">
        <f t="shared" si="670"/>
        <v>0.60605599513085817</v>
      </c>
      <c r="AI649" s="141">
        <f t="shared" si="671"/>
        <v>86257.740396685913</v>
      </c>
      <c r="AJ649" s="604"/>
      <c r="AK649" s="254" t="s">
        <v>137</v>
      </c>
      <c r="AL649" s="137">
        <v>4544</v>
      </c>
      <c r="AM649" s="146">
        <v>2550</v>
      </c>
      <c r="AN649" s="146">
        <v>233929930</v>
      </c>
      <c r="AO649" s="147">
        <f t="shared" si="658"/>
        <v>0.16482451037424858</v>
      </c>
      <c r="AP649" s="147">
        <f t="shared" si="672"/>
        <v>0.56117957746478875</v>
      </c>
      <c r="AQ649" s="141">
        <f t="shared" si="673"/>
        <v>91737.227450980397</v>
      </c>
      <c r="AR649" s="604"/>
      <c r="AS649" s="254" t="s">
        <v>137</v>
      </c>
      <c r="AT649" s="137">
        <v>1901</v>
      </c>
      <c r="AU649" s="146">
        <v>929</v>
      </c>
      <c r="AV649" s="146">
        <v>92656460</v>
      </c>
      <c r="AW649" s="147">
        <f t="shared" si="659"/>
        <v>0.14533792240300375</v>
      </c>
      <c r="AX649" s="147">
        <f t="shared" si="674"/>
        <v>0.48869016307206731</v>
      </c>
      <c r="AY649" s="146">
        <f t="shared" si="675"/>
        <v>99737.847147470398</v>
      </c>
      <c r="AZ649" s="604"/>
      <c r="BA649" s="254" t="s">
        <v>137</v>
      </c>
      <c r="BB649" s="137">
        <v>582</v>
      </c>
      <c r="BC649" s="146">
        <v>262</v>
      </c>
      <c r="BD649" s="146">
        <v>26852360</v>
      </c>
      <c r="BE649" s="147">
        <f t="shared" si="660"/>
        <v>0.11234991423670669</v>
      </c>
      <c r="BF649" s="147">
        <f t="shared" si="676"/>
        <v>0.45017182130584193</v>
      </c>
      <c r="BG649" s="173">
        <f t="shared" si="677"/>
        <v>102489.92366412214</v>
      </c>
      <c r="BH649" s="604"/>
      <c r="BI649" s="254" t="s">
        <v>137</v>
      </c>
      <c r="BJ649" s="137">
        <f t="shared" si="678"/>
        <v>19375</v>
      </c>
      <c r="BK649" s="146">
        <f t="shared" si="662"/>
        <v>11161</v>
      </c>
      <c r="BL649" s="146">
        <f t="shared" si="663"/>
        <v>965973770</v>
      </c>
      <c r="BM649" s="147">
        <f t="shared" si="661"/>
        <v>0.14593548555812708</v>
      </c>
      <c r="BN649" s="147">
        <f t="shared" si="679"/>
        <v>0.57605161290322582</v>
      </c>
      <c r="BO649" s="146">
        <f t="shared" si="680"/>
        <v>86549.034136726099</v>
      </c>
      <c r="BP649" s="204"/>
    </row>
    <row r="650" spans="2:68" s="82" customFormat="1">
      <c r="B650" s="614"/>
      <c r="C650" s="647"/>
      <c r="D650" s="604"/>
      <c r="E650" s="254" t="s">
        <v>138</v>
      </c>
      <c r="F650" s="137">
        <v>4</v>
      </c>
      <c r="G650" s="146">
        <v>4</v>
      </c>
      <c r="H650" s="146">
        <v>841390</v>
      </c>
      <c r="I650" s="147">
        <f t="shared" si="654"/>
        <v>8.3333333333333329E-2</v>
      </c>
      <c r="J650" s="147">
        <f t="shared" si="664"/>
        <v>1</v>
      </c>
      <c r="K650" s="173">
        <f t="shared" si="665"/>
        <v>210347.5</v>
      </c>
      <c r="L650" s="604"/>
      <c r="M650" s="254" t="s">
        <v>138</v>
      </c>
      <c r="N650" s="137">
        <v>21</v>
      </c>
      <c r="O650" s="146">
        <v>8</v>
      </c>
      <c r="P650" s="146">
        <v>529640</v>
      </c>
      <c r="Q650" s="147">
        <f t="shared" si="655"/>
        <v>5.1612903225806452E-2</v>
      </c>
      <c r="R650" s="147">
        <f t="shared" si="666"/>
        <v>0.38095238095238093</v>
      </c>
      <c r="S650" s="141">
        <f t="shared" si="667"/>
        <v>66205</v>
      </c>
      <c r="T650" s="604"/>
      <c r="U650" s="254" t="s">
        <v>138</v>
      </c>
      <c r="V650" s="137">
        <v>2730</v>
      </c>
      <c r="W650" s="146">
        <v>1692</v>
      </c>
      <c r="X650" s="146">
        <v>130492100</v>
      </c>
      <c r="Y650" s="147">
        <f t="shared" si="656"/>
        <v>6.1670797492345823E-2</v>
      </c>
      <c r="Z650" s="147">
        <f t="shared" si="668"/>
        <v>0.6197802197802198</v>
      </c>
      <c r="AA650" s="146">
        <f t="shared" si="669"/>
        <v>77122.990543735228</v>
      </c>
      <c r="AB650" s="604"/>
      <c r="AC650" s="254" t="s">
        <v>138</v>
      </c>
      <c r="AD650" s="137">
        <v>3000</v>
      </c>
      <c r="AE650" s="146">
        <v>1867</v>
      </c>
      <c r="AF650" s="146">
        <v>162841320</v>
      </c>
      <c r="AG650" s="147">
        <f t="shared" si="657"/>
        <v>7.5755731385676608E-2</v>
      </c>
      <c r="AH650" s="147">
        <f t="shared" si="670"/>
        <v>0.62233333333333329</v>
      </c>
      <c r="AI650" s="141">
        <f t="shared" si="671"/>
        <v>87220.846277450459</v>
      </c>
      <c r="AJ650" s="604"/>
      <c r="AK650" s="254" t="s">
        <v>138</v>
      </c>
      <c r="AL650" s="137">
        <v>1847</v>
      </c>
      <c r="AM650" s="146">
        <v>1064</v>
      </c>
      <c r="AN650" s="146">
        <v>86949980</v>
      </c>
      <c r="AO650" s="147">
        <f t="shared" si="658"/>
        <v>6.8773834916941376E-2</v>
      </c>
      <c r="AP650" s="147">
        <f t="shared" si="672"/>
        <v>0.57606930157011371</v>
      </c>
      <c r="AQ650" s="141">
        <f t="shared" si="673"/>
        <v>81719.906015037588</v>
      </c>
      <c r="AR650" s="604"/>
      <c r="AS650" s="254" t="s">
        <v>138</v>
      </c>
      <c r="AT650" s="137">
        <v>632</v>
      </c>
      <c r="AU650" s="146">
        <v>345</v>
      </c>
      <c r="AV650" s="146">
        <v>33136520</v>
      </c>
      <c r="AW650" s="147">
        <f t="shared" si="659"/>
        <v>5.3973717146433044E-2</v>
      </c>
      <c r="AX650" s="147">
        <f t="shared" si="674"/>
        <v>0.54588607594936711</v>
      </c>
      <c r="AY650" s="146">
        <f t="shared" si="675"/>
        <v>96047.884057971009</v>
      </c>
      <c r="AZ650" s="604"/>
      <c r="BA650" s="254" t="s">
        <v>138</v>
      </c>
      <c r="BB650" s="137">
        <v>154</v>
      </c>
      <c r="BC650" s="146">
        <v>76</v>
      </c>
      <c r="BD650" s="146">
        <v>7921340</v>
      </c>
      <c r="BE650" s="147">
        <f t="shared" si="660"/>
        <v>3.2590051457975985E-2</v>
      </c>
      <c r="BF650" s="147">
        <f t="shared" si="676"/>
        <v>0.4935064935064935</v>
      </c>
      <c r="BG650" s="173">
        <f t="shared" si="677"/>
        <v>104228.15789473684</v>
      </c>
      <c r="BH650" s="604"/>
      <c r="BI650" s="254" t="s">
        <v>138</v>
      </c>
      <c r="BJ650" s="137">
        <f t="shared" si="678"/>
        <v>8388</v>
      </c>
      <c r="BK650" s="146">
        <f t="shared" si="662"/>
        <v>5056</v>
      </c>
      <c r="BL650" s="146">
        <f t="shared" si="663"/>
        <v>422712290</v>
      </c>
      <c r="BM650" s="147">
        <f t="shared" si="661"/>
        <v>6.6109651015311396E-2</v>
      </c>
      <c r="BN650" s="147">
        <f t="shared" si="679"/>
        <v>0.60276585598474008</v>
      </c>
      <c r="BO650" s="146">
        <f t="shared" si="680"/>
        <v>83606.070015822785</v>
      </c>
      <c r="BP650" s="204"/>
    </row>
    <row r="651" spans="2:68" s="82" customFormat="1">
      <c r="B651" s="614"/>
      <c r="C651" s="647"/>
      <c r="D651" s="604"/>
      <c r="E651" s="254" t="s">
        <v>139</v>
      </c>
      <c r="F651" s="137">
        <v>6</v>
      </c>
      <c r="G651" s="146">
        <v>3</v>
      </c>
      <c r="H651" s="146">
        <v>467950</v>
      </c>
      <c r="I651" s="147">
        <f t="shared" si="654"/>
        <v>6.25E-2</v>
      </c>
      <c r="J651" s="147">
        <f t="shared" si="664"/>
        <v>0.5</v>
      </c>
      <c r="K651" s="173">
        <f t="shared" si="665"/>
        <v>155983.33333333334</v>
      </c>
      <c r="L651" s="604"/>
      <c r="M651" s="254" t="s">
        <v>139</v>
      </c>
      <c r="N651" s="137">
        <v>25</v>
      </c>
      <c r="O651" s="146">
        <v>10</v>
      </c>
      <c r="P651" s="146">
        <v>464920</v>
      </c>
      <c r="Q651" s="147">
        <f t="shared" si="655"/>
        <v>6.4516129032258063E-2</v>
      </c>
      <c r="R651" s="147">
        <f t="shared" si="666"/>
        <v>0.4</v>
      </c>
      <c r="S651" s="141">
        <f t="shared" si="667"/>
        <v>46492</v>
      </c>
      <c r="T651" s="604"/>
      <c r="U651" s="254" t="s">
        <v>139</v>
      </c>
      <c r="V651" s="137">
        <v>1822</v>
      </c>
      <c r="W651" s="146">
        <v>996</v>
      </c>
      <c r="X651" s="146">
        <v>79152710</v>
      </c>
      <c r="Y651" s="147">
        <f t="shared" si="656"/>
        <v>3.6302668027409245E-2</v>
      </c>
      <c r="Z651" s="147">
        <f t="shared" si="668"/>
        <v>0.54665203073545554</v>
      </c>
      <c r="AA651" s="146">
        <f t="shared" si="669"/>
        <v>79470.592369477905</v>
      </c>
      <c r="AB651" s="604"/>
      <c r="AC651" s="254" t="s">
        <v>139</v>
      </c>
      <c r="AD651" s="137">
        <v>2300</v>
      </c>
      <c r="AE651" s="146">
        <v>1285</v>
      </c>
      <c r="AF651" s="146">
        <v>111226930</v>
      </c>
      <c r="AG651" s="147">
        <f t="shared" si="657"/>
        <v>5.2140393588963281E-2</v>
      </c>
      <c r="AH651" s="147">
        <f t="shared" si="670"/>
        <v>0.55869565217391304</v>
      </c>
      <c r="AI651" s="141">
        <f t="shared" si="671"/>
        <v>86557.92217898833</v>
      </c>
      <c r="AJ651" s="604"/>
      <c r="AK651" s="254" t="s">
        <v>139</v>
      </c>
      <c r="AL651" s="137">
        <v>1824</v>
      </c>
      <c r="AM651" s="146">
        <v>957</v>
      </c>
      <c r="AN651" s="146">
        <v>82967560</v>
      </c>
      <c r="AO651" s="147">
        <f t="shared" si="658"/>
        <v>6.1857669187512121E-2</v>
      </c>
      <c r="AP651" s="147">
        <f t="shared" si="672"/>
        <v>0.52467105263157898</v>
      </c>
      <c r="AQ651" s="141">
        <f t="shared" si="673"/>
        <v>86695.464994775335</v>
      </c>
      <c r="AR651" s="604"/>
      <c r="AS651" s="254" t="s">
        <v>139</v>
      </c>
      <c r="AT651" s="137">
        <v>892</v>
      </c>
      <c r="AU651" s="146">
        <v>423</v>
      </c>
      <c r="AV651" s="146">
        <v>39435260</v>
      </c>
      <c r="AW651" s="147">
        <f t="shared" si="659"/>
        <v>6.6176470588235295E-2</v>
      </c>
      <c r="AX651" s="147">
        <f t="shared" si="674"/>
        <v>0.47421524663677128</v>
      </c>
      <c r="AY651" s="146">
        <f t="shared" si="675"/>
        <v>93227.565011820334</v>
      </c>
      <c r="AZ651" s="604"/>
      <c r="BA651" s="254" t="s">
        <v>139</v>
      </c>
      <c r="BB651" s="137">
        <v>340</v>
      </c>
      <c r="BC651" s="146">
        <v>132</v>
      </c>
      <c r="BD651" s="146">
        <v>12842630</v>
      </c>
      <c r="BE651" s="147">
        <f t="shared" si="660"/>
        <v>5.6603773584905662E-2</v>
      </c>
      <c r="BF651" s="147">
        <f t="shared" si="676"/>
        <v>0.38823529411764707</v>
      </c>
      <c r="BG651" s="173">
        <f t="shared" si="677"/>
        <v>97292.65151515152</v>
      </c>
      <c r="BH651" s="604"/>
      <c r="BI651" s="254" t="s">
        <v>139</v>
      </c>
      <c r="BJ651" s="137">
        <f t="shared" si="678"/>
        <v>7209</v>
      </c>
      <c r="BK651" s="146">
        <f t="shared" si="662"/>
        <v>3806</v>
      </c>
      <c r="BL651" s="146">
        <f t="shared" si="663"/>
        <v>326557960</v>
      </c>
      <c r="BM651" s="147">
        <f t="shared" si="661"/>
        <v>4.9765295048313916E-2</v>
      </c>
      <c r="BN651" s="147">
        <f t="shared" si="679"/>
        <v>0.52795117214592868</v>
      </c>
      <c r="BO651" s="146">
        <f t="shared" si="680"/>
        <v>85800.830267997895</v>
      </c>
      <c r="BP651" s="204"/>
    </row>
    <row r="652" spans="2:68" s="82" customFormat="1">
      <c r="B652" s="614"/>
      <c r="C652" s="647"/>
      <c r="D652" s="604"/>
      <c r="E652" s="254" t="s">
        <v>140</v>
      </c>
      <c r="F652" s="137">
        <v>8</v>
      </c>
      <c r="G652" s="146">
        <v>6</v>
      </c>
      <c r="H652" s="146">
        <v>1091930</v>
      </c>
      <c r="I652" s="147">
        <f t="shared" si="654"/>
        <v>0.125</v>
      </c>
      <c r="J652" s="147">
        <f t="shared" si="664"/>
        <v>0.75</v>
      </c>
      <c r="K652" s="173">
        <f t="shared" si="665"/>
        <v>181988.33333333334</v>
      </c>
      <c r="L652" s="604"/>
      <c r="M652" s="254" t="s">
        <v>140</v>
      </c>
      <c r="N652" s="137">
        <v>15</v>
      </c>
      <c r="O652" s="146">
        <v>9</v>
      </c>
      <c r="P652" s="146">
        <v>1016730</v>
      </c>
      <c r="Q652" s="147">
        <f t="shared" si="655"/>
        <v>5.8064516129032261E-2</v>
      </c>
      <c r="R652" s="147">
        <f t="shared" si="666"/>
        <v>0.6</v>
      </c>
      <c r="S652" s="141">
        <f t="shared" si="667"/>
        <v>112970</v>
      </c>
      <c r="T652" s="604"/>
      <c r="U652" s="254" t="s">
        <v>140</v>
      </c>
      <c r="V652" s="137">
        <v>1351</v>
      </c>
      <c r="W652" s="146">
        <v>877</v>
      </c>
      <c r="X652" s="146">
        <v>71467440</v>
      </c>
      <c r="Y652" s="147">
        <f t="shared" si="656"/>
        <v>3.1965301064295085E-2</v>
      </c>
      <c r="Z652" s="147">
        <f t="shared" si="668"/>
        <v>0.64914877868245746</v>
      </c>
      <c r="AA652" s="146">
        <f t="shared" si="669"/>
        <v>81490.80957810719</v>
      </c>
      <c r="AB652" s="604"/>
      <c r="AC652" s="254" t="s">
        <v>140</v>
      </c>
      <c r="AD652" s="137">
        <v>1550</v>
      </c>
      <c r="AE652" s="146">
        <v>1001</v>
      </c>
      <c r="AF652" s="146">
        <v>97404550</v>
      </c>
      <c r="AG652" s="147">
        <f t="shared" si="657"/>
        <v>4.0616757963075671E-2</v>
      </c>
      <c r="AH652" s="147">
        <f t="shared" si="670"/>
        <v>0.64580645161290318</v>
      </c>
      <c r="AI652" s="141">
        <f t="shared" si="671"/>
        <v>97307.242757242755</v>
      </c>
      <c r="AJ652" s="604"/>
      <c r="AK652" s="254" t="s">
        <v>140</v>
      </c>
      <c r="AL652" s="137">
        <v>1074</v>
      </c>
      <c r="AM652" s="146">
        <v>668</v>
      </c>
      <c r="AN652" s="146">
        <v>66359240</v>
      </c>
      <c r="AO652" s="147">
        <f t="shared" si="658"/>
        <v>4.3177558011763949E-2</v>
      </c>
      <c r="AP652" s="147">
        <f t="shared" si="672"/>
        <v>0.62197392923649908</v>
      </c>
      <c r="AQ652" s="141">
        <f t="shared" si="673"/>
        <v>99340.179640718561</v>
      </c>
      <c r="AR652" s="604"/>
      <c r="AS652" s="254" t="s">
        <v>140</v>
      </c>
      <c r="AT652" s="137">
        <v>432</v>
      </c>
      <c r="AU652" s="146">
        <v>263</v>
      </c>
      <c r="AV652" s="146">
        <v>27999940</v>
      </c>
      <c r="AW652" s="147">
        <f t="shared" si="659"/>
        <v>4.1145181476846059E-2</v>
      </c>
      <c r="AX652" s="147">
        <f t="shared" si="674"/>
        <v>0.60879629629629628</v>
      </c>
      <c r="AY652" s="146">
        <f t="shared" si="675"/>
        <v>106463.65019011407</v>
      </c>
      <c r="AZ652" s="604"/>
      <c r="BA652" s="254" t="s">
        <v>140</v>
      </c>
      <c r="BB652" s="137">
        <v>98</v>
      </c>
      <c r="BC652" s="146">
        <v>49</v>
      </c>
      <c r="BD652" s="146">
        <v>5242660</v>
      </c>
      <c r="BE652" s="147">
        <f t="shared" si="660"/>
        <v>2.1012006861063463E-2</v>
      </c>
      <c r="BF652" s="147">
        <f t="shared" si="676"/>
        <v>0.5</v>
      </c>
      <c r="BG652" s="173">
        <f t="shared" si="677"/>
        <v>106993.06122448979</v>
      </c>
      <c r="BH652" s="604"/>
      <c r="BI652" s="254" t="s">
        <v>140</v>
      </c>
      <c r="BJ652" s="137">
        <f t="shared" si="678"/>
        <v>4528</v>
      </c>
      <c r="BK652" s="146">
        <f t="shared" si="662"/>
        <v>2873</v>
      </c>
      <c r="BL652" s="146">
        <f t="shared" si="663"/>
        <v>270582490</v>
      </c>
      <c r="BM652" s="147">
        <f t="shared" si="661"/>
        <v>3.7565867754546997E-2</v>
      </c>
      <c r="BN652" s="147">
        <f t="shared" si="679"/>
        <v>0.63449646643109536</v>
      </c>
      <c r="BO652" s="146">
        <f t="shared" si="680"/>
        <v>94181.1660285416</v>
      </c>
      <c r="BP652" s="204"/>
    </row>
    <row r="653" spans="2:68" s="82" customFormat="1">
      <c r="B653" s="614"/>
      <c r="C653" s="647"/>
      <c r="D653" s="604"/>
      <c r="E653" s="254" t="s">
        <v>141</v>
      </c>
      <c r="F653" s="137">
        <v>17</v>
      </c>
      <c r="G653" s="146">
        <v>11</v>
      </c>
      <c r="H653" s="146">
        <v>1475970</v>
      </c>
      <c r="I653" s="147">
        <f t="shared" si="654"/>
        <v>0.22916666666666666</v>
      </c>
      <c r="J653" s="147">
        <f t="shared" si="664"/>
        <v>0.6470588235294118</v>
      </c>
      <c r="K653" s="173">
        <f t="shared" si="665"/>
        <v>134179.09090909091</v>
      </c>
      <c r="L653" s="604"/>
      <c r="M653" s="254" t="s">
        <v>141</v>
      </c>
      <c r="N653" s="137">
        <v>72</v>
      </c>
      <c r="O653" s="146">
        <v>43</v>
      </c>
      <c r="P653" s="146">
        <v>4093750</v>
      </c>
      <c r="Q653" s="147">
        <f t="shared" si="655"/>
        <v>0.27741935483870966</v>
      </c>
      <c r="R653" s="147">
        <f t="shared" si="666"/>
        <v>0.59722222222222221</v>
      </c>
      <c r="S653" s="141">
        <f t="shared" si="667"/>
        <v>95203.488372093023</v>
      </c>
      <c r="T653" s="604"/>
      <c r="U653" s="254" t="s">
        <v>141</v>
      </c>
      <c r="V653" s="137">
        <v>9834</v>
      </c>
      <c r="W653" s="146">
        <v>6293</v>
      </c>
      <c r="X653" s="146">
        <v>475709190</v>
      </c>
      <c r="Y653" s="147">
        <f t="shared" si="656"/>
        <v>0.22937017057880157</v>
      </c>
      <c r="Z653" s="147">
        <f t="shared" si="668"/>
        <v>0.63992271710392512</v>
      </c>
      <c r="AA653" s="146">
        <f t="shared" si="669"/>
        <v>75593.387891307808</v>
      </c>
      <c r="AB653" s="604"/>
      <c r="AC653" s="254" t="s">
        <v>141</v>
      </c>
      <c r="AD653" s="137">
        <v>9777</v>
      </c>
      <c r="AE653" s="146">
        <v>6193</v>
      </c>
      <c r="AF653" s="146">
        <v>532101950</v>
      </c>
      <c r="AG653" s="147">
        <f t="shared" si="657"/>
        <v>0.25128829377155609</v>
      </c>
      <c r="AH653" s="147">
        <f t="shared" si="670"/>
        <v>0.63342538611025878</v>
      </c>
      <c r="AI653" s="141">
        <f t="shared" si="671"/>
        <v>85919.901501695465</v>
      </c>
      <c r="AJ653" s="604"/>
      <c r="AK653" s="254" t="s">
        <v>141</v>
      </c>
      <c r="AL653" s="137">
        <v>5817</v>
      </c>
      <c r="AM653" s="146">
        <v>3386</v>
      </c>
      <c r="AN653" s="146">
        <v>297798570</v>
      </c>
      <c r="AO653" s="147">
        <f t="shared" si="658"/>
        <v>0.21886109495184539</v>
      </c>
      <c r="AP653" s="147">
        <f t="shared" si="672"/>
        <v>0.58208698641911638</v>
      </c>
      <c r="AQ653" s="141">
        <f t="shared" si="673"/>
        <v>87949.96160661547</v>
      </c>
      <c r="AR653" s="604"/>
      <c r="AS653" s="254" t="s">
        <v>141</v>
      </c>
      <c r="AT653" s="137">
        <v>2010</v>
      </c>
      <c r="AU653" s="146">
        <v>1027</v>
      </c>
      <c r="AV653" s="146">
        <v>97002560</v>
      </c>
      <c r="AW653" s="147">
        <f t="shared" si="659"/>
        <v>0.16066958698372966</v>
      </c>
      <c r="AX653" s="147">
        <f t="shared" si="674"/>
        <v>0.51094527363184084</v>
      </c>
      <c r="AY653" s="146">
        <f t="shared" si="675"/>
        <v>94452.346640701071</v>
      </c>
      <c r="AZ653" s="604"/>
      <c r="BA653" s="254" t="s">
        <v>141</v>
      </c>
      <c r="BB653" s="137">
        <v>505</v>
      </c>
      <c r="BC653" s="146">
        <v>238</v>
      </c>
      <c r="BD653" s="146">
        <v>25030610</v>
      </c>
      <c r="BE653" s="147">
        <f t="shared" si="660"/>
        <v>0.10205831903945112</v>
      </c>
      <c r="BF653" s="147">
        <f t="shared" si="676"/>
        <v>0.47128712871287126</v>
      </c>
      <c r="BG653" s="173">
        <f t="shared" si="677"/>
        <v>105170.63025210085</v>
      </c>
      <c r="BH653" s="604"/>
      <c r="BI653" s="254" t="s">
        <v>141</v>
      </c>
      <c r="BJ653" s="137">
        <f t="shared" si="678"/>
        <v>28032</v>
      </c>
      <c r="BK653" s="146">
        <f t="shared" si="662"/>
        <v>17191</v>
      </c>
      <c r="BL653" s="146">
        <f t="shared" si="663"/>
        <v>1433212600</v>
      </c>
      <c r="BM653" s="147">
        <f t="shared" si="661"/>
        <v>0.22478065874292288</v>
      </c>
      <c r="BN653" s="147">
        <f t="shared" si="679"/>
        <v>0.61326341324200917</v>
      </c>
      <c r="BO653" s="146">
        <f t="shared" si="680"/>
        <v>83369.93775812925</v>
      </c>
      <c r="BP653" s="204"/>
    </row>
    <row r="654" spans="2:68" s="82" customFormat="1">
      <c r="B654" s="614"/>
      <c r="C654" s="647"/>
      <c r="D654" s="604"/>
      <c r="E654" s="254" t="s">
        <v>142</v>
      </c>
      <c r="F654" s="137">
        <v>5</v>
      </c>
      <c r="G654" s="146">
        <v>3</v>
      </c>
      <c r="H654" s="146">
        <v>437580</v>
      </c>
      <c r="I654" s="147">
        <f t="shared" si="654"/>
        <v>6.25E-2</v>
      </c>
      <c r="J654" s="147">
        <f t="shared" si="664"/>
        <v>0.6</v>
      </c>
      <c r="K654" s="173">
        <f t="shared" si="665"/>
        <v>145860</v>
      </c>
      <c r="L654" s="604"/>
      <c r="M654" s="254" t="s">
        <v>142</v>
      </c>
      <c r="N654" s="137">
        <v>17</v>
      </c>
      <c r="O654" s="146">
        <v>7</v>
      </c>
      <c r="P654" s="146">
        <v>527760</v>
      </c>
      <c r="Q654" s="147">
        <f t="shared" si="655"/>
        <v>4.5161290322580643E-2</v>
      </c>
      <c r="R654" s="147">
        <f t="shared" si="666"/>
        <v>0.41176470588235292</v>
      </c>
      <c r="S654" s="141">
        <f t="shared" si="667"/>
        <v>75394.28571428571</v>
      </c>
      <c r="T654" s="604"/>
      <c r="U654" s="254" t="s">
        <v>142</v>
      </c>
      <c r="V654" s="137">
        <v>1747</v>
      </c>
      <c r="W654" s="146">
        <v>1021</v>
      </c>
      <c r="X654" s="146">
        <v>81016710</v>
      </c>
      <c r="Y654" s="147">
        <f t="shared" si="656"/>
        <v>3.7213879574281968E-2</v>
      </c>
      <c r="Z654" s="147">
        <f t="shared" si="668"/>
        <v>0.58443045220377787</v>
      </c>
      <c r="AA654" s="146">
        <f t="shared" si="669"/>
        <v>79350.352595494609</v>
      </c>
      <c r="AB654" s="604"/>
      <c r="AC654" s="254" t="s">
        <v>142</v>
      </c>
      <c r="AD654" s="137">
        <v>2356</v>
      </c>
      <c r="AE654" s="146">
        <v>1369</v>
      </c>
      <c r="AF654" s="146">
        <v>119249160</v>
      </c>
      <c r="AG654" s="147">
        <f t="shared" si="657"/>
        <v>5.554879285859201E-2</v>
      </c>
      <c r="AH654" s="147">
        <f t="shared" si="670"/>
        <v>0.58106960950764008</v>
      </c>
      <c r="AI654" s="141">
        <f t="shared" si="671"/>
        <v>87106.764061358655</v>
      </c>
      <c r="AJ654" s="604"/>
      <c r="AK654" s="254" t="s">
        <v>142</v>
      </c>
      <c r="AL654" s="137">
        <v>1886</v>
      </c>
      <c r="AM654" s="146">
        <v>1041</v>
      </c>
      <c r="AN654" s="146">
        <v>88934950</v>
      </c>
      <c r="AO654" s="147">
        <f t="shared" si="658"/>
        <v>6.7287182470428544E-2</v>
      </c>
      <c r="AP654" s="147">
        <f t="shared" si="672"/>
        <v>0.55196182396606575</v>
      </c>
      <c r="AQ654" s="141">
        <f t="shared" si="673"/>
        <v>85432.228626320852</v>
      </c>
      <c r="AR654" s="604"/>
      <c r="AS654" s="254" t="s">
        <v>142</v>
      </c>
      <c r="AT654" s="137">
        <v>956</v>
      </c>
      <c r="AU654" s="146">
        <v>473</v>
      </c>
      <c r="AV654" s="146">
        <v>47946690</v>
      </c>
      <c r="AW654" s="147">
        <f t="shared" si="659"/>
        <v>7.3998748435544437E-2</v>
      </c>
      <c r="AX654" s="147">
        <f t="shared" si="674"/>
        <v>0.49476987447698745</v>
      </c>
      <c r="AY654" s="146">
        <f t="shared" si="675"/>
        <v>101367.20930232559</v>
      </c>
      <c r="AZ654" s="604"/>
      <c r="BA654" s="254" t="s">
        <v>142</v>
      </c>
      <c r="BB654" s="137">
        <v>344</v>
      </c>
      <c r="BC654" s="146">
        <v>149</v>
      </c>
      <c r="BD654" s="146">
        <v>15231320</v>
      </c>
      <c r="BE654" s="147">
        <f t="shared" si="660"/>
        <v>6.3893653516295029E-2</v>
      </c>
      <c r="BF654" s="147">
        <f t="shared" si="676"/>
        <v>0.43313953488372092</v>
      </c>
      <c r="BG654" s="173">
        <f t="shared" si="677"/>
        <v>102223.62416107382</v>
      </c>
      <c r="BH654" s="604"/>
      <c r="BI654" s="254" t="s">
        <v>142</v>
      </c>
      <c r="BJ654" s="137">
        <f t="shared" si="678"/>
        <v>7311</v>
      </c>
      <c r="BK654" s="146">
        <f t="shared" si="662"/>
        <v>4063</v>
      </c>
      <c r="BL654" s="146">
        <f t="shared" si="663"/>
        <v>353344170</v>
      </c>
      <c r="BM654" s="147">
        <f t="shared" si="661"/>
        <v>5.3125694635128597E-2</v>
      </c>
      <c r="BN654" s="147">
        <f t="shared" si="679"/>
        <v>0.55573792914785936</v>
      </c>
      <c r="BO654" s="146">
        <f t="shared" si="680"/>
        <v>86966.322914102886</v>
      </c>
      <c r="BP654" s="204"/>
    </row>
    <row r="655" spans="2:68" s="82" customFormat="1">
      <c r="B655" s="614"/>
      <c r="C655" s="647"/>
      <c r="D655" s="604"/>
      <c r="E655" s="251" t="s">
        <v>135</v>
      </c>
      <c r="F655" s="137">
        <v>3</v>
      </c>
      <c r="G655" s="146">
        <v>2</v>
      </c>
      <c r="H655" s="146">
        <v>24840</v>
      </c>
      <c r="I655" s="147">
        <f t="shared" si="654"/>
        <v>4.1666666666666664E-2</v>
      </c>
      <c r="J655" s="147">
        <f t="shared" si="664"/>
        <v>0.66666666666666663</v>
      </c>
      <c r="K655" s="173">
        <f t="shared" si="665"/>
        <v>12420</v>
      </c>
      <c r="L655" s="604"/>
      <c r="M655" s="255" t="s">
        <v>135</v>
      </c>
      <c r="N655" s="137">
        <v>11</v>
      </c>
      <c r="O655" s="146">
        <v>7</v>
      </c>
      <c r="P655" s="146">
        <v>609770</v>
      </c>
      <c r="Q655" s="147">
        <f t="shared" si="655"/>
        <v>4.5161290322580643E-2</v>
      </c>
      <c r="R655" s="147">
        <f t="shared" si="666"/>
        <v>0.63636363636363635</v>
      </c>
      <c r="S655" s="141">
        <f t="shared" si="667"/>
        <v>87110</v>
      </c>
      <c r="T655" s="604"/>
      <c r="U655" s="255" t="s">
        <v>135</v>
      </c>
      <c r="V655" s="137">
        <v>2460</v>
      </c>
      <c r="W655" s="146">
        <v>1318</v>
      </c>
      <c r="X655" s="146">
        <v>88609580</v>
      </c>
      <c r="Y655" s="147">
        <f t="shared" si="656"/>
        <v>4.8039072751129903E-2</v>
      </c>
      <c r="Z655" s="147">
        <f t="shared" si="668"/>
        <v>0.53577235772357723</v>
      </c>
      <c r="AA655" s="146">
        <f t="shared" si="669"/>
        <v>67230.333839150233</v>
      </c>
      <c r="AB655" s="604"/>
      <c r="AC655" s="255" t="s">
        <v>135</v>
      </c>
      <c r="AD655" s="137">
        <v>1558</v>
      </c>
      <c r="AE655" s="146">
        <v>845</v>
      </c>
      <c r="AF655" s="146">
        <v>73262420</v>
      </c>
      <c r="AG655" s="147">
        <f t="shared" si="657"/>
        <v>3.4286873605193752E-2</v>
      </c>
      <c r="AH655" s="147">
        <f t="shared" si="670"/>
        <v>0.54236200256739409</v>
      </c>
      <c r="AI655" s="141">
        <f t="shared" si="671"/>
        <v>86701.088757396443</v>
      </c>
      <c r="AJ655" s="604"/>
      <c r="AK655" s="255" t="s">
        <v>135</v>
      </c>
      <c r="AL655" s="137">
        <v>820</v>
      </c>
      <c r="AM655" s="146">
        <v>382</v>
      </c>
      <c r="AN655" s="146">
        <v>36971540</v>
      </c>
      <c r="AO655" s="147">
        <f t="shared" si="658"/>
        <v>2.4691358024691357E-2</v>
      </c>
      <c r="AP655" s="147">
        <f t="shared" si="672"/>
        <v>0.46585365853658539</v>
      </c>
      <c r="AQ655" s="141">
        <f t="shared" si="673"/>
        <v>96784.136125654448</v>
      </c>
      <c r="AR655" s="604"/>
      <c r="AS655" s="255" t="s">
        <v>135</v>
      </c>
      <c r="AT655" s="137">
        <v>364</v>
      </c>
      <c r="AU655" s="146">
        <v>147</v>
      </c>
      <c r="AV655" s="146">
        <v>18425790</v>
      </c>
      <c r="AW655" s="147">
        <f t="shared" si="659"/>
        <v>2.299749687108886E-2</v>
      </c>
      <c r="AX655" s="147">
        <f t="shared" si="674"/>
        <v>0.40384615384615385</v>
      </c>
      <c r="AY655" s="146">
        <f t="shared" si="675"/>
        <v>125345.51020408163</v>
      </c>
      <c r="AZ655" s="604"/>
      <c r="BA655" s="255" t="s">
        <v>135</v>
      </c>
      <c r="BB655" s="137">
        <v>169</v>
      </c>
      <c r="BC655" s="146">
        <v>82</v>
      </c>
      <c r="BD655" s="146">
        <v>10593720</v>
      </c>
      <c r="BE655" s="147">
        <f t="shared" si="660"/>
        <v>3.5162950257289882E-2</v>
      </c>
      <c r="BF655" s="147">
        <f t="shared" si="676"/>
        <v>0.48520710059171596</v>
      </c>
      <c r="BG655" s="173">
        <f t="shared" si="677"/>
        <v>129191.70731707317</v>
      </c>
      <c r="BH655" s="604"/>
      <c r="BI655" s="255" t="s">
        <v>135</v>
      </c>
      <c r="BJ655" s="137">
        <f t="shared" si="678"/>
        <v>5385</v>
      </c>
      <c r="BK655" s="146">
        <f t="shared" si="662"/>
        <v>2783</v>
      </c>
      <c r="BL655" s="146">
        <f t="shared" si="663"/>
        <v>228497660</v>
      </c>
      <c r="BM655" s="147">
        <f t="shared" si="661"/>
        <v>3.6389074124923183E-2</v>
      </c>
      <c r="BN655" s="147">
        <f t="shared" si="679"/>
        <v>0.51680594243268341</v>
      </c>
      <c r="BO655" s="146">
        <f t="shared" si="680"/>
        <v>82104.800574919151</v>
      </c>
      <c r="BP655" s="204"/>
    </row>
    <row r="656" spans="2:68" s="82" customFormat="1">
      <c r="B656" s="614">
        <v>60</v>
      </c>
      <c r="C656" s="645" t="s">
        <v>51</v>
      </c>
      <c r="D656" s="618">
        <f>BS67</f>
        <v>28</v>
      </c>
      <c r="E656" s="252" t="s">
        <v>115</v>
      </c>
      <c r="F656" s="136">
        <v>7</v>
      </c>
      <c r="G656" s="144">
        <v>5</v>
      </c>
      <c r="H656" s="144">
        <v>474390</v>
      </c>
      <c r="I656" s="145">
        <f>IFERROR(G656/$D$656,"-")</f>
        <v>0.17857142857142858</v>
      </c>
      <c r="J656" s="145">
        <f t="shared" si="664"/>
        <v>0.7142857142857143</v>
      </c>
      <c r="K656" s="172">
        <f t="shared" si="665"/>
        <v>94878</v>
      </c>
      <c r="L656" s="618">
        <f>BT67</f>
        <v>65</v>
      </c>
      <c r="M656" s="252" t="s">
        <v>115</v>
      </c>
      <c r="N656" s="136">
        <v>37</v>
      </c>
      <c r="O656" s="144">
        <v>18</v>
      </c>
      <c r="P656" s="144">
        <v>1480660</v>
      </c>
      <c r="Q656" s="145">
        <f>IFERROR(O656/$L$656,"-")</f>
        <v>0.27692307692307694</v>
      </c>
      <c r="R656" s="145">
        <f t="shared" si="666"/>
        <v>0.48648648648648651</v>
      </c>
      <c r="S656" s="140">
        <f t="shared" si="667"/>
        <v>82258.888888888891</v>
      </c>
      <c r="T656" s="618">
        <f>BU67</f>
        <v>3740</v>
      </c>
      <c r="U656" s="252" t="s">
        <v>115</v>
      </c>
      <c r="V656" s="136">
        <v>1718</v>
      </c>
      <c r="W656" s="144">
        <v>954</v>
      </c>
      <c r="X656" s="144">
        <v>65534670</v>
      </c>
      <c r="Y656" s="145">
        <f>IFERROR(W656/$T$656,"-")</f>
        <v>0.2550802139037433</v>
      </c>
      <c r="Z656" s="145">
        <f t="shared" si="668"/>
        <v>0.55529685681024443</v>
      </c>
      <c r="AA656" s="144">
        <f t="shared" si="669"/>
        <v>68694.622641509428</v>
      </c>
      <c r="AB656" s="618">
        <f>BV67</f>
        <v>3064</v>
      </c>
      <c r="AC656" s="252" t="s">
        <v>115</v>
      </c>
      <c r="AD656" s="136">
        <v>1559</v>
      </c>
      <c r="AE656" s="144">
        <v>871</v>
      </c>
      <c r="AF656" s="144">
        <v>62551160</v>
      </c>
      <c r="AG656" s="145">
        <f>IFERROR(AE656/$AB$656,"-")</f>
        <v>0.28426892950391647</v>
      </c>
      <c r="AH656" s="145">
        <f t="shared" si="670"/>
        <v>0.55869146889031429</v>
      </c>
      <c r="AI656" s="140">
        <f t="shared" si="671"/>
        <v>71815.338691159588</v>
      </c>
      <c r="AJ656" s="618">
        <f>BW67</f>
        <v>1907</v>
      </c>
      <c r="AK656" s="252" t="s">
        <v>115</v>
      </c>
      <c r="AL656" s="136">
        <v>935</v>
      </c>
      <c r="AM656" s="144">
        <v>480</v>
      </c>
      <c r="AN656" s="144">
        <v>35806310</v>
      </c>
      <c r="AO656" s="145">
        <f>IFERROR(AM656/$AJ$656,"-")</f>
        <v>0.25170424750917669</v>
      </c>
      <c r="AP656" s="145">
        <f t="shared" si="672"/>
        <v>0.5133689839572193</v>
      </c>
      <c r="AQ656" s="140">
        <f t="shared" si="673"/>
        <v>74596.479166666672</v>
      </c>
      <c r="AR656" s="618">
        <f>BX67</f>
        <v>878</v>
      </c>
      <c r="AS656" s="252" t="s">
        <v>115</v>
      </c>
      <c r="AT656" s="136">
        <v>408</v>
      </c>
      <c r="AU656" s="144">
        <v>173</v>
      </c>
      <c r="AV656" s="144">
        <v>12766520</v>
      </c>
      <c r="AW656" s="145">
        <f>IFERROR(AU656/$AR$656,"-")</f>
        <v>0.19703872437357631</v>
      </c>
      <c r="AX656" s="145">
        <f t="shared" si="674"/>
        <v>0.42401960784313725</v>
      </c>
      <c r="AY656" s="144">
        <f t="shared" si="675"/>
        <v>73794.91329479769</v>
      </c>
      <c r="AZ656" s="618">
        <f>BY67</f>
        <v>311</v>
      </c>
      <c r="BA656" s="252" t="s">
        <v>115</v>
      </c>
      <c r="BB656" s="136">
        <v>110</v>
      </c>
      <c r="BC656" s="144">
        <v>37</v>
      </c>
      <c r="BD656" s="144">
        <v>2215330</v>
      </c>
      <c r="BE656" s="145">
        <f>IFERROR(BC656/$AZ$656,"-")</f>
        <v>0.11897106109324759</v>
      </c>
      <c r="BF656" s="145">
        <f t="shared" si="676"/>
        <v>0.33636363636363636</v>
      </c>
      <c r="BG656" s="172">
        <f t="shared" si="677"/>
        <v>59873.783783783787</v>
      </c>
      <c r="BH656" s="618">
        <f>BZ67</f>
        <v>9993</v>
      </c>
      <c r="BI656" s="252" t="s">
        <v>115</v>
      </c>
      <c r="BJ656" s="136">
        <f t="shared" si="678"/>
        <v>4774</v>
      </c>
      <c r="BK656" s="144">
        <f t="shared" si="662"/>
        <v>2538</v>
      </c>
      <c r="BL656" s="144">
        <f t="shared" si="663"/>
        <v>180829040</v>
      </c>
      <c r="BM656" s="145">
        <f>IFERROR(BK656/$BH$656,"-")</f>
        <v>0.2539777844491144</v>
      </c>
      <c r="BN656" s="145">
        <f t="shared" si="679"/>
        <v>0.53162966066191875</v>
      </c>
      <c r="BO656" s="144">
        <f t="shared" si="680"/>
        <v>71248.63672182821</v>
      </c>
      <c r="BP656" s="204"/>
    </row>
    <row r="657" spans="2:68" s="82" customFormat="1">
      <c r="B657" s="614"/>
      <c r="C657" s="645"/>
      <c r="D657" s="618"/>
      <c r="E657" s="253" t="s">
        <v>154</v>
      </c>
      <c r="F657" s="137">
        <v>13</v>
      </c>
      <c r="G657" s="146">
        <v>8</v>
      </c>
      <c r="H657" s="146">
        <v>507600</v>
      </c>
      <c r="I657" s="147">
        <f t="shared" ref="I657:I666" si="681">IFERROR(G657/$D$656,"-")</f>
        <v>0.2857142857142857</v>
      </c>
      <c r="J657" s="147">
        <f t="shared" si="664"/>
        <v>0.61538461538461542</v>
      </c>
      <c r="K657" s="173">
        <f t="shared" si="665"/>
        <v>63450</v>
      </c>
      <c r="L657" s="618"/>
      <c r="M657" s="253" t="s">
        <v>154</v>
      </c>
      <c r="N657" s="137">
        <v>23</v>
      </c>
      <c r="O657" s="146">
        <v>13</v>
      </c>
      <c r="P657" s="146">
        <v>1134000</v>
      </c>
      <c r="Q657" s="147">
        <f t="shared" ref="Q657:Q666" si="682">IFERROR(O657/$L$656,"-")</f>
        <v>0.2</v>
      </c>
      <c r="R657" s="147">
        <f t="shared" si="666"/>
        <v>0.56521739130434778</v>
      </c>
      <c r="S657" s="141">
        <f t="shared" si="667"/>
        <v>87230.769230769234</v>
      </c>
      <c r="T657" s="618"/>
      <c r="U657" s="253" t="s">
        <v>154</v>
      </c>
      <c r="V657" s="137">
        <v>1618</v>
      </c>
      <c r="W657" s="146">
        <v>899</v>
      </c>
      <c r="X657" s="146">
        <v>57365620</v>
      </c>
      <c r="Y657" s="147">
        <f t="shared" ref="Y657:Y666" si="683">IFERROR(W657/$T$656,"-")</f>
        <v>0.24037433155080215</v>
      </c>
      <c r="Z657" s="147">
        <f t="shared" si="668"/>
        <v>0.55562422744128559</v>
      </c>
      <c r="AA657" s="146">
        <f t="shared" si="669"/>
        <v>63810.47830923248</v>
      </c>
      <c r="AB657" s="618"/>
      <c r="AC657" s="253" t="s">
        <v>154</v>
      </c>
      <c r="AD657" s="137">
        <v>1298</v>
      </c>
      <c r="AE657" s="146">
        <v>736</v>
      </c>
      <c r="AF657" s="146">
        <v>51022380</v>
      </c>
      <c r="AG657" s="147">
        <f t="shared" ref="AG657:AG666" si="684">IFERROR(AE657/$AB$656,"-")</f>
        <v>0.24020887728459531</v>
      </c>
      <c r="AH657" s="147">
        <f t="shared" si="670"/>
        <v>0.56702619414483824</v>
      </c>
      <c r="AI657" s="141">
        <f t="shared" si="671"/>
        <v>69323.885869565216</v>
      </c>
      <c r="AJ657" s="618"/>
      <c r="AK657" s="253" t="s">
        <v>154</v>
      </c>
      <c r="AL657" s="137">
        <v>750</v>
      </c>
      <c r="AM657" s="146">
        <v>367</v>
      </c>
      <c r="AN657" s="146">
        <v>26731130</v>
      </c>
      <c r="AO657" s="147">
        <f t="shared" ref="AO657:AO666" si="685">IFERROR(AM657/$AJ$656,"-")</f>
        <v>0.19244887257472471</v>
      </c>
      <c r="AP657" s="147">
        <f t="shared" si="672"/>
        <v>0.48933333333333334</v>
      </c>
      <c r="AQ657" s="141">
        <f t="shared" si="673"/>
        <v>72836.866485013627</v>
      </c>
      <c r="AR657" s="618"/>
      <c r="AS657" s="253" t="s">
        <v>154</v>
      </c>
      <c r="AT657" s="137">
        <v>279</v>
      </c>
      <c r="AU657" s="146">
        <v>121</v>
      </c>
      <c r="AV657" s="146">
        <v>9528170</v>
      </c>
      <c r="AW657" s="147">
        <f t="shared" ref="AW657:AW666" si="686">IFERROR(AU657/$AR$656,"-")</f>
        <v>0.13781321184510251</v>
      </c>
      <c r="AX657" s="147">
        <f t="shared" si="674"/>
        <v>0.43369175627240142</v>
      </c>
      <c r="AY657" s="146">
        <f t="shared" si="675"/>
        <v>78745.206611570247</v>
      </c>
      <c r="AZ657" s="618"/>
      <c r="BA657" s="253" t="s">
        <v>154</v>
      </c>
      <c r="BB657" s="137">
        <v>63</v>
      </c>
      <c r="BC657" s="146">
        <v>21</v>
      </c>
      <c r="BD657" s="146">
        <v>1433660</v>
      </c>
      <c r="BE657" s="147">
        <f t="shared" ref="BE657:BE666" si="687">IFERROR(BC657/$AZ$656,"-")</f>
        <v>6.7524115755627015E-2</v>
      </c>
      <c r="BF657" s="147">
        <f t="shared" si="676"/>
        <v>0.33333333333333331</v>
      </c>
      <c r="BG657" s="173">
        <f t="shared" si="677"/>
        <v>68269.523809523816</v>
      </c>
      <c r="BH657" s="618"/>
      <c r="BI657" s="253" t="s">
        <v>154</v>
      </c>
      <c r="BJ657" s="137">
        <f t="shared" si="678"/>
        <v>4044</v>
      </c>
      <c r="BK657" s="146">
        <f t="shared" si="662"/>
        <v>2165</v>
      </c>
      <c r="BL657" s="146">
        <f t="shared" si="663"/>
        <v>147722560</v>
      </c>
      <c r="BM657" s="147">
        <f t="shared" ref="BM657:BM666" si="688">IFERROR(BK657/$BH$656,"-")</f>
        <v>0.21665165615931151</v>
      </c>
      <c r="BN657" s="147">
        <f t="shared" si="679"/>
        <v>0.53536102868447077</v>
      </c>
      <c r="BO657" s="146">
        <f t="shared" si="680"/>
        <v>68232.129330254043</v>
      </c>
      <c r="BP657" s="204"/>
    </row>
    <row r="658" spans="2:68" s="82" customFormat="1">
      <c r="B658" s="614"/>
      <c r="C658" s="645"/>
      <c r="D658" s="618"/>
      <c r="E658" s="254" t="s">
        <v>114</v>
      </c>
      <c r="F658" s="137">
        <v>21</v>
      </c>
      <c r="G658" s="146">
        <v>13</v>
      </c>
      <c r="H658" s="146">
        <v>1388000</v>
      </c>
      <c r="I658" s="147">
        <f t="shared" si="681"/>
        <v>0.4642857142857143</v>
      </c>
      <c r="J658" s="147">
        <f t="shared" si="664"/>
        <v>0.61904761904761907</v>
      </c>
      <c r="K658" s="173">
        <f t="shared" si="665"/>
        <v>106769.23076923077</v>
      </c>
      <c r="L658" s="618"/>
      <c r="M658" s="254" t="s">
        <v>114</v>
      </c>
      <c r="N658" s="137">
        <v>44</v>
      </c>
      <c r="O658" s="146">
        <v>21</v>
      </c>
      <c r="P658" s="146">
        <v>1754870</v>
      </c>
      <c r="Q658" s="147">
        <f t="shared" si="682"/>
        <v>0.32307692307692309</v>
      </c>
      <c r="R658" s="147">
        <f t="shared" si="666"/>
        <v>0.47727272727272729</v>
      </c>
      <c r="S658" s="141">
        <f t="shared" si="667"/>
        <v>83565.238095238092</v>
      </c>
      <c r="T658" s="618"/>
      <c r="U658" s="254" t="s">
        <v>114</v>
      </c>
      <c r="V658" s="137">
        <v>2356</v>
      </c>
      <c r="W658" s="146">
        <v>1260</v>
      </c>
      <c r="X658" s="146">
        <v>87956080</v>
      </c>
      <c r="Y658" s="147">
        <f t="shared" si="683"/>
        <v>0.33689839572192515</v>
      </c>
      <c r="Z658" s="147">
        <f t="shared" si="668"/>
        <v>0.53480475382003401</v>
      </c>
      <c r="AA658" s="146">
        <f t="shared" si="669"/>
        <v>69806.412698412692</v>
      </c>
      <c r="AB658" s="618"/>
      <c r="AC658" s="254" t="s">
        <v>114</v>
      </c>
      <c r="AD658" s="137">
        <v>2093</v>
      </c>
      <c r="AE658" s="146">
        <v>1128</v>
      </c>
      <c r="AF658" s="146">
        <v>79669000</v>
      </c>
      <c r="AG658" s="147">
        <f t="shared" si="684"/>
        <v>0.36814621409921672</v>
      </c>
      <c r="AH658" s="147">
        <f t="shared" si="670"/>
        <v>0.53893932154801716</v>
      </c>
      <c r="AI658" s="141">
        <f t="shared" si="671"/>
        <v>70628.546099290776</v>
      </c>
      <c r="AJ658" s="618"/>
      <c r="AK658" s="254" t="s">
        <v>114</v>
      </c>
      <c r="AL658" s="137">
        <v>1374</v>
      </c>
      <c r="AM658" s="146">
        <v>661</v>
      </c>
      <c r="AN658" s="146">
        <v>54137760</v>
      </c>
      <c r="AO658" s="147">
        <f t="shared" si="685"/>
        <v>0.34661772417409542</v>
      </c>
      <c r="AP658" s="147">
        <f t="shared" si="672"/>
        <v>0.48107714701601162</v>
      </c>
      <c r="AQ658" s="141">
        <f t="shared" si="673"/>
        <v>81902.813918305605</v>
      </c>
      <c r="AR658" s="618"/>
      <c r="AS658" s="254" t="s">
        <v>114</v>
      </c>
      <c r="AT658" s="137">
        <v>593</v>
      </c>
      <c r="AU658" s="146">
        <v>238</v>
      </c>
      <c r="AV658" s="146">
        <v>19006710</v>
      </c>
      <c r="AW658" s="147">
        <f t="shared" si="686"/>
        <v>0.27107061503416857</v>
      </c>
      <c r="AX658" s="147">
        <f t="shared" si="674"/>
        <v>0.40134907251264756</v>
      </c>
      <c r="AY658" s="146">
        <f t="shared" si="675"/>
        <v>79860.126050420164</v>
      </c>
      <c r="AZ658" s="618"/>
      <c r="BA658" s="254" t="s">
        <v>114</v>
      </c>
      <c r="BB658" s="137">
        <v>201</v>
      </c>
      <c r="BC658" s="146">
        <v>62</v>
      </c>
      <c r="BD658" s="146">
        <v>4807970</v>
      </c>
      <c r="BE658" s="147">
        <f t="shared" si="687"/>
        <v>0.19935691318327975</v>
      </c>
      <c r="BF658" s="147">
        <f t="shared" si="676"/>
        <v>0.30845771144278605</v>
      </c>
      <c r="BG658" s="173">
        <f t="shared" si="677"/>
        <v>77547.903225806454</v>
      </c>
      <c r="BH658" s="618"/>
      <c r="BI658" s="254" t="s">
        <v>114</v>
      </c>
      <c r="BJ658" s="137">
        <f t="shared" si="678"/>
        <v>6682</v>
      </c>
      <c r="BK658" s="146">
        <f t="shared" si="662"/>
        <v>3383</v>
      </c>
      <c r="BL658" s="146">
        <f t="shared" si="663"/>
        <v>248720390</v>
      </c>
      <c r="BM658" s="147">
        <f t="shared" si="688"/>
        <v>0.33853697588311821</v>
      </c>
      <c r="BN658" s="147">
        <f t="shared" si="679"/>
        <v>0.50628554325052377</v>
      </c>
      <c r="BO658" s="146">
        <f t="shared" si="680"/>
        <v>73520.659178244168</v>
      </c>
      <c r="BP658" s="204"/>
    </row>
    <row r="659" spans="2:68" s="82" customFormat="1">
      <c r="B659" s="614"/>
      <c r="C659" s="645"/>
      <c r="D659" s="618"/>
      <c r="E659" s="254" t="s">
        <v>123</v>
      </c>
      <c r="F659" s="137">
        <v>3</v>
      </c>
      <c r="G659" s="146">
        <v>2</v>
      </c>
      <c r="H659" s="146">
        <v>308450</v>
      </c>
      <c r="I659" s="147">
        <f t="shared" si="681"/>
        <v>7.1428571428571425E-2</v>
      </c>
      <c r="J659" s="147">
        <f t="shared" si="664"/>
        <v>0.66666666666666663</v>
      </c>
      <c r="K659" s="173">
        <f t="shared" si="665"/>
        <v>154225</v>
      </c>
      <c r="L659" s="618"/>
      <c r="M659" s="254" t="s">
        <v>123</v>
      </c>
      <c r="N659" s="137">
        <v>15</v>
      </c>
      <c r="O659" s="146">
        <v>7</v>
      </c>
      <c r="P659" s="146">
        <v>358500</v>
      </c>
      <c r="Q659" s="147">
        <f t="shared" si="682"/>
        <v>0.1076923076923077</v>
      </c>
      <c r="R659" s="147">
        <f t="shared" si="666"/>
        <v>0.46666666666666667</v>
      </c>
      <c r="S659" s="141">
        <f t="shared" si="667"/>
        <v>51214.285714285717</v>
      </c>
      <c r="T659" s="618"/>
      <c r="U659" s="254" t="s">
        <v>123</v>
      </c>
      <c r="V659" s="137">
        <v>665</v>
      </c>
      <c r="W659" s="146">
        <v>380</v>
      </c>
      <c r="X659" s="146">
        <v>24816200</v>
      </c>
      <c r="Y659" s="147">
        <f t="shared" si="683"/>
        <v>0.10160427807486631</v>
      </c>
      <c r="Z659" s="147">
        <f t="shared" si="668"/>
        <v>0.5714285714285714</v>
      </c>
      <c r="AA659" s="146">
        <f t="shared" si="669"/>
        <v>65305.789473684214</v>
      </c>
      <c r="AB659" s="618"/>
      <c r="AC659" s="254" t="s">
        <v>123</v>
      </c>
      <c r="AD659" s="137">
        <v>668</v>
      </c>
      <c r="AE659" s="146">
        <v>358</v>
      </c>
      <c r="AF659" s="146">
        <v>26488090</v>
      </c>
      <c r="AG659" s="147">
        <f t="shared" si="684"/>
        <v>0.11684073107049608</v>
      </c>
      <c r="AH659" s="147">
        <f t="shared" si="670"/>
        <v>0.5359281437125748</v>
      </c>
      <c r="AI659" s="141">
        <f t="shared" si="671"/>
        <v>73989.078212290508</v>
      </c>
      <c r="AJ659" s="618"/>
      <c r="AK659" s="254" t="s">
        <v>123</v>
      </c>
      <c r="AL659" s="137">
        <v>465</v>
      </c>
      <c r="AM659" s="146">
        <v>237</v>
      </c>
      <c r="AN659" s="146">
        <v>16374900</v>
      </c>
      <c r="AO659" s="147">
        <f t="shared" si="685"/>
        <v>0.124278972207656</v>
      </c>
      <c r="AP659" s="147">
        <f t="shared" si="672"/>
        <v>0.50967741935483868</v>
      </c>
      <c r="AQ659" s="141">
        <f t="shared" si="673"/>
        <v>69092.405063291139</v>
      </c>
      <c r="AR659" s="618"/>
      <c r="AS659" s="254" t="s">
        <v>123</v>
      </c>
      <c r="AT659" s="137">
        <v>220</v>
      </c>
      <c r="AU659" s="146">
        <v>96</v>
      </c>
      <c r="AV659" s="146">
        <v>8067780</v>
      </c>
      <c r="AW659" s="147">
        <f t="shared" si="686"/>
        <v>0.10933940774487472</v>
      </c>
      <c r="AX659" s="147">
        <f t="shared" si="674"/>
        <v>0.43636363636363634</v>
      </c>
      <c r="AY659" s="146">
        <f t="shared" si="675"/>
        <v>84039.375</v>
      </c>
      <c r="AZ659" s="618"/>
      <c r="BA659" s="254" t="s">
        <v>123</v>
      </c>
      <c r="BB659" s="137">
        <v>81</v>
      </c>
      <c r="BC659" s="146">
        <v>26</v>
      </c>
      <c r="BD659" s="146">
        <v>1557520</v>
      </c>
      <c r="BE659" s="147">
        <f t="shared" si="687"/>
        <v>8.3601286173633438E-2</v>
      </c>
      <c r="BF659" s="147">
        <f t="shared" si="676"/>
        <v>0.32098765432098764</v>
      </c>
      <c r="BG659" s="173">
        <f t="shared" si="677"/>
        <v>59904.615384615383</v>
      </c>
      <c r="BH659" s="618"/>
      <c r="BI659" s="254" t="s">
        <v>123</v>
      </c>
      <c r="BJ659" s="137">
        <f t="shared" si="678"/>
        <v>2117</v>
      </c>
      <c r="BK659" s="146">
        <f t="shared" si="662"/>
        <v>1106</v>
      </c>
      <c r="BL659" s="146">
        <f t="shared" si="663"/>
        <v>77971440</v>
      </c>
      <c r="BM659" s="147">
        <f t="shared" si="688"/>
        <v>0.11067747423196238</v>
      </c>
      <c r="BN659" s="147">
        <f t="shared" si="679"/>
        <v>0.52243741143127065</v>
      </c>
      <c r="BO659" s="146">
        <f t="shared" si="680"/>
        <v>70498.589511754064</v>
      </c>
      <c r="BP659" s="204"/>
    </row>
    <row r="660" spans="2:68" s="82" customFormat="1">
      <c r="B660" s="614"/>
      <c r="C660" s="645"/>
      <c r="D660" s="618"/>
      <c r="E660" s="254" t="s">
        <v>137</v>
      </c>
      <c r="F660" s="137">
        <v>6</v>
      </c>
      <c r="G660" s="146">
        <v>5</v>
      </c>
      <c r="H660" s="146">
        <v>479170</v>
      </c>
      <c r="I660" s="147">
        <f t="shared" si="681"/>
        <v>0.17857142857142858</v>
      </c>
      <c r="J660" s="147">
        <f t="shared" si="664"/>
        <v>0.83333333333333337</v>
      </c>
      <c r="K660" s="173">
        <f t="shared" si="665"/>
        <v>95834</v>
      </c>
      <c r="L660" s="618"/>
      <c r="M660" s="254" t="s">
        <v>137</v>
      </c>
      <c r="N660" s="137">
        <v>27</v>
      </c>
      <c r="O660" s="146">
        <v>14</v>
      </c>
      <c r="P660" s="146">
        <v>1017420</v>
      </c>
      <c r="Q660" s="147">
        <f t="shared" si="682"/>
        <v>0.2153846153846154</v>
      </c>
      <c r="R660" s="147">
        <f t="shared" si="666"/>
        <v>0.51851851851851849</v>
      </c>
      <c r="S660" s="141">
        <f t="shared" si="667"/>
        <v>72672.857142857145</v>
      </c>
      <c r="T660" s="618"/>
      <c r="U660" s="254" t="s">
        <v>137</v>
      </c>
      <c r="V660" s="137">
        <v>770</v>
      </c>
      <c r="W660" s="146">
        <v>431</v>
      </c>
      <c r="X660" s="146">
        <v>30745210</v>
      </c>
      <c r="Y660" s="147">
        <f t="shared" si="683"/>
        <v>0.11524064171122994</v>
      </c>
      <c r="Z660" s="147">
        <f t="shared" si="668"/>
        <v>0.55974025974025976</v>
      </c>
      <c r="AA660" s="146">
        <f t="shared" si="669"/>
        <v>71334.593967517401</v>
      </c>
      <c r="AB660" s="618"/>
      <c r="AC660" s="254" t="s">
        <v>137</v>
      </c>
      <c r="AD660" s="137">
        <v>812</v>
      </c>
      <c r="AE660" s="146">
        <v>420</v>
      </c>
      <c r="AF660" s="146">
        <v>30661860</v>
      </c>
      <c r="AG660" s="147">
        <f t="shared" si="684"/>
        <v>0.13707571801566579</v>
      </c>
      <c r="AH660" s="147">
        <f t="shared" si="670"/>
        <v>0.51724137931034486</v>
      </c>
      <c r="AI660" s="141">
        <f t="shared" si="671"/>
        <v>73004.428571428565</v>
      </c>
      <c r="AJ660" s="618"/>
      <c r="AK660" s="254" t="s">
        <v>137</v>
      </c>
      <c r="AL660" s="137">
        <v>650</v>
      </c>
      <c r="AM660" s="146">
        <v>320</v>
      </c>
      <c r="AN660" s="146">
        <v>26159360</v>
      </c>
      <c r="AO660" s="147">
        <f t="shared" si="685"/>
        <v>0.16780283167278448</v>
      </c>
      <c r="AP660" s="147">
        <f t="shared" si="672"/>
        <v>0.49230769230769234</v>
      </c>
      <c r="AQ660" s="141">
        <f t="shared" si="673"/>
        <v>81748</v>
      </c>
      <c r="AR660" s="618"/>
      <c r="AS660" s="254" t="s">
        <v>137</v>
      </c>
      <c r="AT660" s="137">
        <v>290</v>
      </c>
      <c r="AU660" s="146">
        <v>108</v>
      </c>
      <c r="AV660" s="146">
        <v>8419260</v>
      </c>
      <c r="AW660" s="147">
        <f t="shared" si="686"/>
        <v>0.12300683371298406</v>
      </c>
      <c r="AX660" s="147">
        <f t="shared" si="674"/>
        <v>0.3724137931034483</v>
      </c>
      <c r="AY660" s="146">
        <f t="shared" si="675"/>
        <v>77956.111111111109</v>
      </c>
      <c r="AZ660" s="618"/>
      <c r="BA660" s="254" t="s">
        <v>137</v>
      </c>
      <c r="BB660" s="137">
        <v>93</v>
      </c>
      <c r="BC660" s="146">
        <v>38</v>
      </c>
      <c r="BD660" s="146">
        <v>3102870</v>
      </c>
      <c r="BE660" s="147">
        <f t="shared" si="687"/>
        <v>0.12218649517684887</v>
      </c>
      <c r="BF660" s="147">
        <f t="shared" si="676"/>
        <v>0.40860215053763443</v>
      </c>
      <c r="BG660" s="173">
        <f t="shared" si="677"/>
        <v>81654.473684210519</v>
      </c>
      <c r="BH660" s="618"/>
      <c r="BI660" s="254" t="s">
        <v>137</v>
      </c>
      <c r="BJ660" s="137">
        <f t="shared" si="678"/>
        <v>2648</v>
      </c>
      <c r="BK660" s="146">
        <f t="shared" si="662"/>
        <v>1336</v>
      </c>
      <c r="BL660" s="146">
        <f t="shared" si="663"/>
        <v>100585150</v>
      </c>
      <c r="BM660" s="147">
        <f t="shared" si="688"/>
        <v>0.13369358550985691</v>
      </c>
      <c r="BN660" s="147">
        <f t="shared" si="679"/>
        <v>0.50453172205438068</v>
      </c>
      <c r="BO660" s="146">
        <f t="shared" si="680"/>
        <v>75288.285928143712</v>
      </c>
      <c r="BP660" s="204"/>
    </row>
    <row r="661" spans="2:68" s="82" customFormat="1">
      <c r="B661" s="614"/>
      <c r="C661" s="645"/>
      <c r="D661" s="618"/>
      <c r="E661" s="254" t="s">
        <v>138</v>
      </c>
      <c r="F661" s="137">
        <v>2</v>
      </c>
      <c r="G661" s="146">
        <v>2</v>
      </c>
      <c r="H661" s="146">
        <v>257500</v>
      </c>
      <c r="I661" s="147">
        <f t="shared" si="681"/>
        <v>7.1428571428571425E-2</v>
      </c>
      <c r="J661" s="147">
        <f t="shared" si="664"/>
        <v>1</v>
      </c>
      <c r="K661" s="173">
        <f t="shared" si="665"/>
        <v>128750</v>
      </c>
      <c r="L661" s="618"/>
      <c r="M661" s="254" t="s">
        <v>138</v>
      </c>
      <c r="N661" s="137">
        <v>13</v>
      </c>
      <c r="O661" s="146">
        <v>7</v>
      </c>
      <c r="P661" s="146">
        <v>469160</v>
      </c>
      <c r="Q661" s="147">
        <f t="shared" si="682"/>
        <v>0.1076923076923077</v>
      </c>
      <c r="R661" s="147">
        <f t="shared" si="666"/>
        <v>0.53846153846153844</v>
      </c>
      <c r="S661" s="141">
        <f t="shared" si="667"/>
        <v>67022.857142857145</v>
      </c>
      <c r="T661" s="618"/>
      <c r="U661" s="254" t="s">
        <v>138</v>
      </c>
      <c r="V661" s="137">
        <v>350</v>
      </c>
      <c r="W661" s="146">
        <v>220</v>
      </c>
      <c r="X661" s="146">
        <v>15472200</v>
      </c>
      <c r="Y661" s="147">
        <f t="shared" si="683"/>
        <v>5.8823529411764705E-2</v>
      </c>
      <c r="Z661" s="147">
        <f t="shared" si="668"/>
        <v>0.62857142857142856</v>
      </c>
      <c r="AA661" s="146">
        <f t="shared" si="669"/>
        <v>70328.181818181823</v>
      </c>
      <c r="AB661" s="618"/>
      <c r="AC661" s="254" t="s">
        <v>138</v>
      </c>
      <c r="AD661" s="137">
        <v>327</v>
      </c>
      <c r="AE661" s="146">
        <v>183</v>
      </c>
      <c r="AF661" s="146">
        <v>13034600</v>
      </c>
      <c r="AG661" s="147">
        <f t="shared" si="684"/>
        <v>5.9725848563968668E-2</v>
      </c>
      <c r="AH661" s="147">
        <f t="shared" si="670"/>
        <v>0.55963302752293576</v>
      </c>
      <c r="AI661" s="141">
        <f t="shared" si="671"/>
        <v>71227.322404371589</v>
      </c>
      <c r="AJ661" s="618"/>
      <c r="AK661" s="254" t="s">
        <v>138</v>
      </c>
      <c r="AL661" s="137">
        <v>160</v>
      </c>
      <c r="AM661" s="146">
        <v>83</v>
      </c>
      <c r="AN661" s="146">
        <v>6846220</v>
      </c>
      <c r="AO661" s="147">
        <f t="shared" si="685"/>
        <v>4.3523859465128475E-2</v>
      </c>
      <c r="AP661" s="147">
        <f t="shared" si="672"/>
        <v>0.51875000000000004</v>
      </c>
      <c r="AQ661" s="141">
        <f t="shared" si="673"/>
        <v>82484.578313253005</v>
      </c>
      <c r="AR661" s="618"/>
      <c r="AS661" s="254" t="s">
        <v>138</v>
      </c>
      <c r="AT661" s="137">
        <v>56</v>
      </c>
      <c r="AU661" s="146">
        <v>20</v>
      </c>
      <c r="AV661" s="146">
        <v>1746030</v>
      </c>
      <c r="AW661" s="147">
        <f t="shared" si="686"/>
        <v>2.2779043280182234E-2</v>
      </c>
      <c r="AX661" s="147">
        <f t="shared" si="674"/>
        <v>0.35714285714285715</v>
      </c>
      <c r="AY661" s="146">
        <f t="shared" si="675"/>
        <v>87301.5</v>
      </c>
      <c r="AZ661" s="618"/>
      <c r="BA661" s="254" t="s">
        <v>138</v>
      </c>
      <c r="BB661" s="137">
        <v>21</v>
      </c>
      <c r="BC661" s="146">
        <v>10</v>
      </c>
      <c r="BD661" s="146">
        <v>856570</v>
      </c>
      <c r="BE661" s="147">
        <f t="shared" si="687"/>
        <v>3.215434083601286E-2</v>
      </c>
      <c r="BF661" s="147">
        <f t="shared" si="676"/>
        <v>0.47619047619047616</v>
      </c>
      <c r="BG661" s="173">
        <f t="shared" si="677"/>
        <v>85657</v>
      </c>
      <c r="BH661" s="618"/>
      <c r="BI661" s="254" t="s">
        <v>138</v>
      </c>
      <c r="BJ661" s="137">
        <f t="shared" si="678"/>
        <v>929</v>
      </c>
      <c r="BK661" s="146">
        <f t="shared" si="662"/>
        <v>525</v>
      </c>
      <c r="BL661" s="146">
        <f t="shared" si="663"/>
        <v>38682280</v>
      </c>
      <c r="BM661" s="147">
        <f t="shared" si="688"/>
        <v>5.2536775743020112E-2</v>
      </c>
      <c r="BN661" s="147">
        <f t="shared" si="679"/>
        <v>0.56512378902045213</v>
      </c>
      <c r="BO661" s="146">
        <f t="shared" si="680"/>
        <v>73680.53333333334</v>
      </c>
      <c r="BP661" s="204"/>
    </row>
    <row r="662" spans="2:68" s="82" customFormat="1">
      <c r="B662" s="614"/>
      <c r="C662" s="645"/>
      <c r="D662" s="618"/>
      <c r="E662" s="254" t="s">
        <v>139</v>
      </c>
      <c r="F662" s="137">
        <v>1</v>
      </c>
      <c r="G662" s="146">
        <v>1</v>
      </c>
      <c r="H662" s="146">
        <v>47010</v>
      </c>
      <c r="I662" s="147">
        <f t="shared" si="681"/>
        <v>3.5714285714285712E-2</v>
      </c>
      <c r="J662" s="147">
        <f t="shared" si="664"/>
        <v>1</v>
      </c>
      <c r="K662" s="173">
        <f t="shared" si="665"/>
        <v>47010</v>
      </c>
      <c r="L662" s="618"/>
      <c r="M662" s="254" t="s">
        <v>139</v>
      </c>
      <c r="N662" s="137">
        <v>11</v>
      </c>
      <c r="O662" s="146">
        <v>3</v>
      </c>
      <c r="P662" s="146">
        <v>184790</v>
      </c>
      <c r="Q662" s="147">
        <f t="shared" si="682"/>
        <v>4.6153846153846156E-2</v>
      </c>
      <c r="R662" s="147">
        <f t="shared" si="666"/>
        <v>0.27272727272727271</v>
      </c>
      <c r="S662" s="141">
        <f t="shared" si="667"/>
        <v>61596.666666666664</v>
      </c>
      <c r="T662" s="618"/>
      <c r="U662" s="254" t="s">
        <v>139</v>
      </c>
      <c r="V662" s="137">
        <v>231</v>
      </c>
      <c r="W662" s="146">
        <v>125</v>
      </c>
      <c r="X662" s="146">
        <v>9036140</v>
      </c>
      <c r="Y662" s="147">
        <f t="shared" si="683"/>
        <v>3.342245989304813E-2</v>
      </c>
      <c r="Z662" s="147">
        <f t="shared" si="668"/>
        <v>0.54112554112554112</v>
      </c>
      <c r="AA662" s="146">
        <f t="shared" si="669"/>
        <v>72289.119999999995</v>
      </c>
      <c r="AB662" s="618"/>
      <c r="AC662" s="254" t="s">
        <v>139</v>
      </c>
      <c r="AD662" s="137">
        <v>254</v>
      </c>
      <c r="AE662" s="146">
        <v>126</v>
      </c>
      <c r="AF662" s="146">
        <v>7871110</v>
      </c>
      <c r="AG662" s="147">
        <f t="shared" si="684"/>
        <v>4.1122715404699736E-2</v>
      </c>
      <c r="AH662" s="147">
        <f t="shared" si="670"/>
        <v>0.49606299212598426</v>
      </c>
      <c r="AI662" s="141">
        <f t="shared" si="671"/>
        <v>62469.126984126982</v>
      </c>
      <c r="AJ662" s="618"/>
      <c r="AK662" s="254" t="s">
        <v>139</v>
      </c>
      <c r="AL662" s="137">
        <v>248</v>
      </c>
      <c r="AM662" s="146">
        <v>125</v>
      </c>
      <c r="AN662" s="146">
        <v>9227540</v>
      </c>
      <c r="AO662" s="147">
        <f t="shared" si="685"/>
        <v>6.5547981122181437E-2</v>
      </c>
      <c r="AP662" s="147">
        <f t="shared" si="672"/>
        <v>0.50403225806451613</v>
      </c>
      <c r="AQ662" s="141">
        <f t="shared" si="673"/>
        <v>73820.320000000007</v>
      </c>
      <c r="AR662" s="618"/>
      <c r="AS662" s="254" t="s">
        <v>139</v>
      </c>
      <c r="AT662" s="137">
        <v>113</v>
      </c>
      <c r="AU662" s="146">
        <v>41</v>
      </c>
      <c r="AV662" s="146">
        <v>4397630</v>
      </c>
      <c r="AW662" s="147">
        <f t="shared" si="686"/>
        <v>4.6697038724373578E-2</v>
      </c>
      <c r="AX662" s="147">
        <f t="shared" si="674"/>
        <v>0.36283185840707965</v>
      </c>
      <c r="AY662" s="146">
        <f t="shared" si="675"/>
        <v>107259.26829268293</v>
      </c>
      <c r="AZ662" s="618"/>
      <c r="BA662" s="254" t="s">
        <v>139</v>
      </c>
      <c r="BB662" s="137">
        <v>39</v>
      </c>
      <c r="BC662" s="146">
        <v>12</v>
      </c>
      <c r="BD662" s="146">
        <v>486990</v>
      </c>
      <c r="BE662" s="147">
        <f t="shared" si="687"/>
        <v>3.8585209003215437E-2</v>
      </c>
      <c r="BF662" s="147">
        <f t="shared" si="676"/>
        <v>0.30769230769230771</v>
      </c>
      <c r="BG662" s="173">
        <f t="shared" si="677"/>
        <v>40582.5</v>
      </c>
      <c r="BH662" s="618"/>
      <c r="BI662" s="254" t="s">
        <v>139</v>
      </c>
      <c r="BJ662" s="137">
        <f t="shared" si="678"/>
        <v>897</v>
      </c>
      <c r="BK662" s="146">
        <f t="shared" si="662"/>
        <v>433</v>
      </c>
      <c r="BL662" s="146">
        <f t="shared" si="663"/>
        <v>31251210</v>
      </c>
      <c r="BM662" s="147">
        <f t="shared" si="688"/>
        <v>4.3330331231862307E-2</v>
      </c>
      <c r="BN662" s="147">
        <f t="shared" si="679"/>
        <v>0.48272017837235226</v>
      </c>
      <c r="BO662" s="146">
        <f t="shared" si="680"/>
        <v>72173.695150115469</v>
      </c>
      <c r="BP662" s="204"/>
    </row>
    <row r="663" spans="2:68" s="82" customFormat="1">
      <c r="B663" s="614"/>
      <c r="C663" s="645"/>
      <c r="D663" s="618"/>
      <c r="E663" s="254" t="s">
        <v>140</v>
      </c>
      <c r="F663" s="137">
        <v>2</v>
      </c>
      <c r="G663" s="146">
        <v>1</v>
      </c>
      <c r="H663" s="146">
        <v>47010</v>
      </c>
      <c r="I663" s="147">
        <f t="shared" si="681"/>
        <v>3.5714285714285712E-2</v>
      </c>
      <c r="J663" s="147">
        <f t="shared" si="664"/>
        <v>0.5</v>
      </c>
      <c r="K663" s="173">
        <f t="shared" si="665"/>
        <v>47010</v>
      </c>
      <c r="L663" s="618"/>
      <c r="M663" s="254" t="s">
        <v>140</v>
      </c>
      <c r="N663" s="137">
        <v>7</v>
      </c>
      <c r="O663" s="146">
        <v>5</v>
      </c>
      <c r="P663" s="146">
        <v>289570</v>
      </c>
      <c r="Q663" s="147">
        <f t="shared" si="682"/>
        <v>7.6923076923076927E-2</v>
      </c>
      <c r="R663" s="147">
        <f t="shared" si="666"/>
        <v>0.7142857142857143</v>
      </c>
      <c r="S663" s="141">
        <f t="shared" si="667"/>
        <v>57914</v>
      </c>
      <c r="T663" s="618"/>
      <c r="U663" s="254" t="s">
        <v>140</v>
      </c>
      <c r="V663" s="137">
        <v>206</v>
      </c>
      <c r="W663" s="146">
        <v>119</v>
      </c>
      <c r="X663" s="146">
        <v>10885300</v>
      </c>
      <c r="Y663" s="147">
        <f t="shared" si="683"/>
        <v>3.1818181818181815E-2</v>
      </c>
      <c r="Z663" s="147">
        <f t="shared" si="668"/>
        <v>0.57766990291262132</v>
      </c>
      <c r="AA663" s="146">
        <f t="shared" si="669"/>
        <v>91473.109243697472</v>
      </c>
      <c r="AB663" s="618"/>
      <c r="AC663" s="254" t="s">
        <v>140</v>
      </c>
      <c r="AD663" s="137">
        <v>185</v>
      </c>
      <c r="AE663" s="146">
        <v>98</v>
      </c>
      <c r="AF663" s="146">
        <v>7253140</v>
      </c>
      <c r="AG663" s="147">
        <f t="shared" si="684"/>
        <v>3.1984334203655353E-2</v>
      </c>
      <c r="AH663" s="147">
        <f t="shared" si="670"/>
        <v>0.52972972972972976</v>
      </c>
      <c r="AI663" s="141">
        <f t="shared" si="671"/>
        <v>74011.632653061228</v>
      </c>
      <c r="AJ663" s="618"/>
      <c r="AK663" s="254" t="s">
        <v>140</v>
      </c>
      <c r="AL663" s="137">
        <v>162</v>
      </c>
      <c r="AM663" s="146">
        <v>77</v>
      </c>
      <c r="AN663" s="146">
        <v>5814560</v>
      </c>
      <c r="AO663" s="147">
        <f t="shared" si="685"/>
        <v>4.0377556371263765E-2</v>
      </c>
      <c r="AP663" s="147">
        <f t="shared" si="672"/>
        <v>0.47530864197530864</v>
      </c>
      <c r="AQ663" s="141">
        <f t="shared" si="673"/>
        <v>75513.766233766233</v>
      </c>
      <c r="AR663" s="618"/>
      <c r="AS663" s="254" t="s">
        <v>140</v>
      </c>
      <c r="AT663" s="137">
        <v>80</v>
      </c>
      <c r="AU663" s="146">
        <v>33</v>
      </c>
      <c r="AV663" s="146">
        <v>2838170</v>
      </c>
      <c r="AW663" s="147">
        <f t="shared" si="686"/>
        <v>3.7585421412300681E-2</v>
      </c>
      <c r="AX663" s="147">
        <f t="shared" si="674"/>
        <v>0.41249999999999998</v>
      </c>
      <c r="AY663" s="146">
        <f t="shared" si="675"/>
        <v>86005.15151515152</v>
      </c>
      <c r="AZ663" s="618"/>
      <c r="BA663" s="254" t="s">
        <v>140</v>
      </c>
      <c r="BB663" s="137">
        <v>19</v>
      </c>
      <c r="BC663" s="146">
        <v>7</v>
      </c>
      <c r="BD663" s="146">
        <v>779780</v>
      </c>
      <c r="BE663" s="147">
        <f t="shared" si="687"/>
        <v>2.2508038585209004E-2</v>
      </c>
      <c r="BF663" s="147">
        <f t="shared" si="676"/>
        <v>0.36842105263157893</v>
      </c>
      <c r="BG663" s="173">
        <f t="shared" si="677"/>
        <v>111397.14285714286</v>
      </c>
      <c r="BH663" s="618"/>
      <c r="BI663" s="254" t="s">
        <v>140</v>
      </c>
      <c r="BJ663" s="137">
        <f t="shared" si="678"/>
        <v>661</v>
      </c>
      <c r="BK663" s="146">
        <f t="shared" si="662"/>
        <v>340</v>
      </c>
      <c r="BL663" s="146">
        <f t="shared" si="663"/>
        <v>27907530</v>
      </c>
      <c r="BM663" s="147">
        <f t="shared" si="688"/>
        <v>3.4023816671670169E-2</v>
      </c>
      <c r="BN663" s="147">
        <f t="shared" si="679"/>
        <v>0.51437216338880487</v>
      </c>
      <c r="BO663" s="146">
        <f t="shared" si="680"/>
        <v>82080.970588235301</v>
      </c>
      <c r="BP663" s="204"/>
    </row>
    <row r="664" spans="2:68" s="82" customFormat="1">
      <c r="B664" s="614"/>
      <c r="C664" s="645"/>
      <c r="D664" s="618"/>
      <c r="E664" s="254" t="s">
        <v>141</v>
      </c>
      <c r="F664" s="137">
        <v>6</v>
      </c>
      <c r="G664" s="146">
        <v>3</v>
      </c>
      <c r="H664" s="146">
        <v>286400</v>
      </c>
      <c r="I664" s="147">
        <f t="shared" si="681"/>
        <v>0.10714285714285714</v>
      </c>
      <c r="J664" s="147">
        <f t="shared" si="664"/>
        <v>0.5</v>
      </c>
      <c r="K664" s="173">
        <f t="shared" si="665"/>
        <v>95466.666666666672</v>
      </c>
      <c r="L664" s="618"/>
      <c r="M664" s="254" t="s">
        <v>141</v>
      </c>
      <c r="N664" s="137">
        <v>33</v>
      </c>
      <c r="O664" s="146">
        <v>18</v>
      </c>
      <c r="P664" s="146">
        <v>1119180</v>
      </c>
      <c r="Q664" s="147">
        <f t="shared" si="682"/>
        <v>0.27692307692307694</v>
      </c>
      <c r="R664" s="147">
        <f t="shared" si="666"/>
        <v>0.54545454545454541</v>
      </c>
      <c r="S664" s="141">
        <f t="shared" si="667"/>
        <v>62176.666666666664</v>
      </c>
      <c r="T664" s="618"/>
      <c r="U664" s="254" t="s">
        <v>141</v>
      </c>
      <c r="V664" s="137">
        <v>1392</v>
      </c>
      <c r="W664" s="146">
        <v>846</v>
      </c>
      <c r="X664" s="146">
        <v>61692440</v>
      </c>
      <c r="Y664" s="147">
        <f t="shared" si="683"/>
        <v>0.22620320855614973</v>
      </c>
      <c r="Z664" s="147">
        <f t="shared" si="668"/>
        <v>0.60775862068965514</v>
      </c>
      <c r="AA664" s="146">
        <f t="shared" si="669"/>
        <v>72922.505910165492</v>
      </c>
      <c r="AB664" s="618"/>
      <c r="AC664" s="254" t="s">
        <v>141</v>
      </c>
      <c r="AD664" s="137">
        <v>1326</v>
      </c>
      <c r="AE664" s="146">
        <v>770</v>
      </c>
      <c r="AF664" s="146">
        <v>52077290</v>
      </c>
      <c r="AG664" s="147">
        <f t="shared" si="684"/>
        <v>0.25130548302872063</v>
      </c>
      <c r="AH664" s="147">
        <f t="shared" si="670"/>
        <v>0.58069381598793368</v>
      </c>
      <c r="AI664" s="141">
        <f t="shared" si="671"/>
        <v>67632.844155844155</v>
      </c>
      <c r="AJ664" s="618"/>
      <c r="AK664" s="254" t="s">
        <v>141</v>
      </c>
      <c r="AL664" s="137">
        <v>789</v>
      </c>
      <c r="AM664" s="146">
        <v>430</v>
      </c>
      <c r="AN664" s="146">
        <v>37670240</v>
      </c>
      <c r="AO664" s="147">
        <f t="shared" si="685"/>
        <v>0.22548505506030414</v>
      </c>
      <c r="AP664" s="147">
        <f t="shared" si="672"/>
        <v>0.54499366286438533</v>
      </c>
      <c r="AQ664" s="141">
        <f t="shared" si="673"/>
        <v>87605.209302325587</v>
      </c>
      <c r="AR664" s="618"/>
      <c r="AS664" s="254" t="s">
        <v>141</v>
      </c>
      <c r="AT664" s="137">
        <v>336</v>
      </c>
      <c r="AU664" s="146">
        <v>152</v>
      </c>
      <c r="AV664" s="146">
        <v>12780990</v>
      </c>
      <c r="AW664" s="147">
        <f t="shared" si="686"/>
        <v>0.17312072892938496</v>
      </c>
      <c r="AX664" s="147">
        <f t="shared" si="674"/>
        <v>0.45238095238095238</v>
      </c>
      <c r="AY664" s="146">
        <f t="shared" si="675"/>
        <v>84085.460526315786</v>
      </c>
      <c r="AZ664" s="618"/>
      <c r="BA664" s="254" t="s">
        <v>141</v>
      </c>
      <c r="BB664" s="137">
        <v>104</v>
      </c>
      <c r="BC664" s="146">
        <v>38</v>
      </c>
      <c r="BD664" s="146">
        <v>3066250</v>
      </c>
      <c r="BE664" s="147">
        <f t="shared" si="687"/>
        <v>0.12218649517684887</v>
      </c>
      <c r="BF664" s="147">
        <f t="shared" si="676"/>
        <v>0.36538461538461536</v>
      </c>
      <c r="BG664" s="173">
        <f t="shared" si="677"/>
        <v>80690.789473684214</v>
      </c>
      <c r="BH664" s="618"/>
      <c r="BI664" s="254" t="s">
        <v>141</v>
      </c>
      <c r="BJ664" s="137">
        <f t="shared" si="678"/>
        <v>3986</v>
      </c>
      <c r="BK664" s="146">
        <f t="shared" si="662"/>
        <v>2257</v>
      </c>
      <c r="BL664" s="146">
        <f t="shared" si="663"/>
        <v>168692790</v>
      </c>
      <c r="BM664" s="147">
        <f t="shared" si="688"/>
        <v>0.22585810067046933</v>
      </c>
      <c r="BN664" s="147">
        <f t="shared" si="679"/>
        <v>0.56623181133968892</v>
      </c>
      <c r="BO664" s="146">
        <f t="shared" si="680"/>
        <v>74742.042534337612</v>
      </c>
      <c r="BP664" s="204"/>
    </row>
    <row r="665" spans="2:68" s="82" customFormat="1">
      <c r="B665" s="614"/>
      <c r="C665" s="645"/>
      <c r="D665" s="618"/>
      <c r="E665" s="254" t="s">
        <v>142</v>
      </c>
      <c r="F665" s="137">
        <v>3</v>
      </c>
      <c r="G665" s="146">
        <v>0</v>
      </c>
      <c r="H665" s="146">
        <v>0</v>
      </c>
      <c r="I665" s="147">
        <f t="shared" si="681"/>
        <v>0</v>
      </c>
      <c r="J665" s="147">
        <f t="shared" si="664"/>
        <v>0</v>
      </c>
      <c r="K665" s="173" t="str">
        <f t="shared" si="665"/>
        <v>-</v>
      </c>
      <c r="L665" s="618"/>
      <c r="M665" s="254" t="s">
        <v>142</v>
      </c>
      <c r="N665" s="137">
        <v>9</v>
      </c>
      <c r="O665" s="146">
        <v>4</v>
      </c>
      <c r="P665" s="146">
        <v>614200</v>
      </c>
      <c r="Q665" s="147">
        <f t="shared" si="682"/>
        <v>6.1538461538461542E-2</v>
      </c>
      <c r="R665" s="147">
        <f t="shared" si="666"/>
        <v>0.44444444444444442</v>
      </c>
      <c r="S665" s="141">
        <f t="shared" si="667"/>
        <v>153550</v>
      </c>
      <c r="T665" s="618"/>
      <c r="U665" s="254" t="s">
        <v>142</v>
      </c>
      <c r="V665" s="137">
        <v>240</v>
      </c>
      <c r="W665" s="146">
        <v>119</v>
      </c>
      <c r="X665" s="146">
        <v>11420260</v>
      </c>
      <c r="Y665" s="147">
        <f t="shared" si="683"/>
        <v>3.1818181818181815E-2</v>
      </c>
      <c r="Z665" s="147">
        <f t="shared" si="668"/>
        <v>0.49583333333333335</v>
      </c>
      <c r="AA665" s="146">
        <f t="shared" si="669"/>
        <v>95968.571428571435</v>
      </c>
      <c r="AB665" s="618"/>
      <c r="AC665" s="254" t="s">
        <v>142</v>
      </c>
      <c r="AD665" s="137">
        <v>298</v>
      </c>
      <c r="AE665" s="146">
        <v>144</v>
      </c>
      <c r="AF665" s="146">
        <v>11911090</v>
      </c>
      <c r="AG665" s="147">
        <f t="shared" si="684"/>
        <v>4.6997389033942558E-2</v>
      </c>
      <c r="AH665" s="147">
        <f t="shared" si="670"/>
        <v>0.48322147651006714</v>
      </c>
      <c r="AI665" s="141">
        <f t="shared" si="671"/>
        <v>82715.902777777781</v>
      </c>
      <c r="AJ665" s="618"/>
      <c r="AK665" s="254" t="s">
        <v>142</v>
      </c>
      <c r="AL665" s="137">
        <v>283</v>
      </c>
      <c r="AM665" s="146">
        <v>137</v>
      </c>
      <c r="AN665" s="146">
        <v>10317500</v>
      </c>
      <c r="AO665" s="147">
        <f t="shared" si="685"/>
        <v>7.1840587309910858E-2</v>
      </c>
      <c r="AP665" s="147">
        <f t="shared" si="672"/>
        <v>0.48409893992932862</v>
      </c>
      <c r="AQ665" s="141">
        <f t="shared" si="673"/>
        <v>75310.218978102188</v>
      </c>
      <c r="AR665" s="618"/>
      <c r="AS665" s="254" t="s">
        <v>142</v>
      </c>
      <c r="AT665" s="137">
        <v>165</v>
      </c>
      <c r="AU665" s="146">
        <v>68</v>
      </c>
      <c r="AV665" s="146">
        <v>6231000</v>
      </c>
      <c r="AW665" s="147">
        <f t="shared" si="686"/>
        <v>7.7448747152619596E-2</v>
      </c>
      <c r="AX665" s="147">
        <f t="shared" si="674"/>
        <v>0.41212121212121211</v>
      </c>
      <c r="AY665" s="146">
        <f t="shared" si="675"/>
        <v>91632.352941176476</v>
      </c>
      <c r="AZ665" s="618"/>
      <c r="BA665" s="254" t="s">
        <v>142</v>
      </c>
      <c r="BB665" s="137">
        <v>51</v>
      </c>
      <c r="BC665" s="146">
        <v>17</v>
      </c>
      <c r="BD665" s="146">
        <v>2187990</v>
      </c>
      <c r="BE665" s="147">
        <f t="shared" si="687"/>
        <v>5.4662379421221867E-2</v>
      </c>
      <c r="BF665" s="147">
        <f t="shared" si="676"/>
        <v>0.33333333333333331</v>
      </c>
      <c r="BG665" s="173">
        <f t="shared" si="677"/>
        <v>128705.29411764706</v>
      </c>
      <c r="BH665" s="618"/>
      <c r="BI665" s="254" t="s">
        <v>142</v>
      </c>
      <c r="BJ665" s="137">
        <f t="shared" si="678"/>
        <v>1049</v>
      </c>
      <c r="BK665" s="146">
        <f t="shared" si="662"/>
        <v>489</v>
      </c>
      <c r="BL665" s="146">
        <f t="shared" si="663"/>
        <v>42682040</v>
      </c>
      <c r="BM665" s="147">
        <f t="shared" si="688"/>
        <v>4.8934253977784448E-2</v>
      </c>
      <c r="BN665" s="147">
        <f t="shared" si="679"/>
        <v>0.4661582459485224</v>
      </c>
      <c r="BO665" s="146">
        <f t="shared" si="680"/>
        <v>87284.335378323114</v>
      </c>
      <c r="BP665" s="204"/>
    </row>
    <row r="666" spans="2:68" s="82" customFormat="1">
      <c r="B666" s="614"/>
      <c r="C666" s="645"/>
      <c r="D666" s="618"/>
      <c r="E666" s="251" t="s">
        <v>135</v>
      </c>
      <c r="F666" s="139">
        <v>1</v>
      </c>
      <c r="G666" s="150">
        <v>0</v>
      </c>
      <c r="H666" s="150">
        <v>0</v>
      </c>
      <c r="I666" s="151">
        <f t="shared" si="681"/>
        <v>0</v>
      </c>
      <c r="J666" s="151">
        <f t="shared" si="664"/>
        <v>0</v>
      </c>
      <c r="K666" s="198" t="str">
        <f t="shared" si="665"/>
        <v>-</v>
      </c>
      <c r="L666" s="618"/>
      <c r="M666" s="251" t="s">
        <v>135</v>
      </c>
      <c r="N666" s="139">
        <v>6</v>
      </c>
      <c r="O666" s="150">
        <v>1</v>
      </c>
      <c r="P666" s="150">
        <v>34420</v>
      </c>
      <c r="Q666" s="151">
        <f t="shared" si="682"/>
        <v>1.5384615384615385E-2</v>
      </c>
      <c r="R666" s="151">
        <f t="shared" si="666"/>
        <v>0.16666666666666666</v>
      </c>
      <c r="S666" s="143">
        <f t="shared" si="667"/>
        <v>34420</v>
      </c>
      <c r="T666" s="618"/>
      <c r="U666" s="251" t="s">
        <v>135</v>
      </c>
      <c r="V666" s="139">
        <v>314</v>
      </c>
      <c r="W666" s="150">
        <v>163</v>
      </c>
      <c r="X666" s="150">
        <v>9440840</v>
      </c>
      <c r="Y666" s="151">
        <f t="shared" si="683"/>
        <v>4.3582887700534756E-2</v>
      </c>
      <c r="Z666" s="151">
        <f t="shared" si="668"/>
        <v>0.51910828025477707</v>
      </c>
      <c r="AA666" s="150">
        <f t="shared" si="669"/>
        <v>57919.26380368098</v>
      </c>
      <c r="AB666" s="618"/>
      <c r="AC666" s="251" t="s">
        <v>135</v>
      </c>
      <c r="AD666" s="139">
        <v>218</v>
      </c>
      <c r="AE666" s="150">
        <v>101</v>
      </c>
      <c r="AF666" s="150">
        <v>8725600</v>
      </c>
      <c r="AG666" s="151">
        <f t="shared" si="684"/>
        <v>3.2963446475195821E-2</v>
      </c>
      <c r="AH666" s="151">
        <f t="shared" si="670"/>
        <v>0.46330275229357798</v>
      </c>
      <c r="AI666" s="143">
        <f t="shared" si="671"/>
        <v>86392.079207920789</v>
      </c>
      <c r="AJ666" s="618"/>
      <c r="AK666" s="251" t="s">
        <v>135</v>
      </c>
      <c r="AL666" s="139">
        <v>98</v>
      </c>
      <c r="AM666" s="150">
        <v>42</v>
      </c>
      <c r="AN666" s="150">
        <v>4039240</v>
      </c>
      <c r="AO666" s="151">
        <f t="shared" si="685"/>
        <v>2.2024121657052961E-2</v>
      </c>
      <c r="AP666" s="151">
        <f t="shared" si="672"/>
        <v>0.42857142857142855</v>
      </c>
      <c r="AQ666" s="143">
        <f t="shared" si="673"/>
        <v>96172.380952380947</v>
      </c>
      <c r="AR666" s="618"/>
      <c r="AS666" s="251" t="s">
        <v>135</v>
      </c>
      <c r="AT666" s="139">
        <v>51</v>
      </c>
      <c r="AU666" s="150">
        <v>14</v>
      </c>
      <c r="AV666" s="150">
        <v>841470</v>
      </c>
      <c r="AW666" s="151">
        <f t="shared" si="686"/>
        <v>1.5945330296127564E-2</v>
      </c>
      <c r="AX666" s="151">
        <f t="shared" si="674"/>
        <v>0.27450980392156865</v>
      </c>
      <c r="AY666" s="150">
        <f t="shared" si="675"/>
        <v>60105</v>
      </c>
      <c r="AZ666" s="618"/>
      <c r="BA666" s="251" t="s">
        <v>135</v>
      </c>
      <c r="BB666" s="139">
        <v>32</v>
      </c>
      <c r="BC666" s="150">
        <v>10</v>
      </c>
      <c r="BD666" s="150">
        <v>1207040</v>
      </c>
      <c r="BE666" s="151">
        <f t="shared" si="687"/>
        <v>3.215434083601286E-2</v>
      </c>
      <c r="BF666" s="151">
        <f t="shared" si="676"/>
        <v>0.3125</v>
      </c>
      <c r="BG666" s="198">
        <f t="shared" si="677"/>
        <v>120704</v>
      </c>
      <c r="BH666" s="618"/>
      <c r="BI666" s="251" t="s">
        <v>135</v>
      </c>
      <c r="BJ666" s="139">
        <f t="shared" si="678"/>
        <v>720</v>
      </c>
      <c r="BK666" s="150">
        <f t="shared" si="662"/>
        <v>331</v>
      </c>
      <c r="BL666" s="150">
        <f t="shared" si="663"/>
        <v>24288610</v>
      </c>
      <c r="BM666" s="151">
        <f t="shared" si="688"/>
        <v>3.312318623036125E-2</v>
      </c>
      <c r="BN666" s="151">
        <f t="shared" si="679"/>
        <v>0.4597222222222222</v>
      </c>
      <c r="BO666" s="150">
        <f t="shared" si="680"/>
        <v>73379.486404833835</v>
      </c>
      <c r="BP666" s="204"/>
    </row>
    <row r="667" spans="2:68" s="82" customFormat="1">
      <c r="B667" s="614">
        <v>61</v>
      </c>
      <c r="C667" s="645" t="s">
        <v>19</v>
      </c>
      <c r="D667" s="618">
        <f>BS68</f>
        <v>0</v>
      </c>
      <c r="E667" s="252" t="s">
        <v>115</v>
      </c>
      <c r="F667" s="136">
        <v>0</v>
      </c>
      <c r="G667" s="144">
        <v>0</v>
      </c>
      <c r="H667" s="144">
        <v>0</v>
      </c>
      <c r="I667" s="145" t="str">
        <f>IFERROR(G667/$D$667,"-")</f>
        <v>-</v>
      </c>
      <c r="J667" s="145" t="str">
        <f t="shared" si="664"/>
        <v>-</v>
      </c>
      <c r="K667" s="172" t="str">
        <f t="shared" si="665"/>
        <v>-</v>
      </c>
      <c r="L667" s="618">
        <f>BT68</f>
        <v>16</v>
      </c>
      <c r="M667" s="252" t="s">
        <v>115</v>
      </c>
      <c r="N667" s="136">
        <v>6</v>
      </c>
      <c r="O667" s="144">
        <v>6</v>
      </c>
      <c r="P667" s="144">
        <v>777960</v>
      </c>
      <c r="Q667" s="145">
        <f>IFERROR(O667/$L$667,"-")</f>
        <v>0.375</v>
      </c>
      <c r="R667" s="145">
        <f t="shared" si="666"/>
        <v>1</v>
      </c>
      <c r="S667" s="140">
        <f t="shared" si="667"/>
        <v>129660</v>
      </c>
      <c r="T667" s="618">
        <f>BU68</f>
        <v>3422</v>
      </c>
      <c r="U667" s="252" t="s">
        <v>115</v>
      </c>
      <c r="V667" s="136">
        <v>1681</v>
      </c>
      <c r="W667" s="144">
        <v>956</v>
      </c>
      <c r="X667" s="144">
        <v>67548660</v>
      </c>
      <c r="Y667" s="145">
        <f>IFERROR(W667/$T$667,"-")</f>
        <v>0.2793687901811806</v>
      </c>
      <c r="Z667" s="145">
        <f t="shared" si="668"/>
        <v>0.56870910172516365</v>
      </c>
      <c r="AA667" s="144">
        <f t="shared" si="669"/>
        <v>70657.594142259419</v>
      </c>
      <c r="AB667" s="618">
        <f>BV68</f>
        <v>2837</v>
      </c>
      <c r="AC667" s="252" t="s">
        <v>115</v>
      </c>
      <c r="AD667" s="136">
        <v>1588</v>
      </c>
      <c r="AE667" s="144">
        <v>893</v>
      </c>
      <c r="AF667" s="144">
        <v>67032480</v>
      </c>
      <c r="AG667" s="145">
        <f>IFERROR(AE667/$AB$667,"-")</f>
        <v>0.31476912231230175</v>
      </c>
      <c r="AH667" s="145">
        <f t="shared" si="670"/>
        <v>0.56234256926952142</v>
      </c>
      <c r="AI667" s="140">
        <f t="shared" si="671"/>
        <v>75064.367301231803</v>
      </c>
      <c r="AJ667" s="618">
        <f>BW68</f>
        <v>1598</v>
      </c>
      <c r="AK667" s="252" t="s">
        <v>115</v>
      </c>
      <c r="AL667" s="136">
        <v>870</v>
      </c>
      <c r="AM667" s="144">
        <v>427</v>
      </c>
      <c r="AN667" s="144">
        <v>32208830</v>
      </c>
      <c r="AO667" s="145">
        <f>IFERROR(AM667/$AJ$667,"-")</f>
        <v>0.26720901126408009</v>
      </c>
      <c r="AP667" s="145">
        <f t="shared" si="672"/>
        <v>0.49080459770114943</v>
      </c>
      <c r="AQ667" s="140">
        <f t="shared" si="673"/>
        <v>75430.515222482441</v>
      </c>
      <c r="AR667" s="618">
        <f>BX68</f>
        <v>662</v>
      </c>
      <c r="AS667" s="252" t="s">
        <v>115</v>
      </c>
      <c r="AT667" s="136">
        <v>311</v>
      </c>
      <c r="AU667" s="144">
        <v>156</v>
      </c>
      <c r="AV667" s="144">
        <v>12010840</v>
      </c>
      <c r="AW667" s="145">
        <f>IFERROR(AU667/$AR$667,"-")</f>
        <v>0.23564954682779457</v>
      </c>
      <c r="AX667" s="145">
        <f t="shared" si="674"/>
        <v>0.50160771704180063</v>
      </c>
      <c r="AY667" s="144">
        <f t="shared" si="675"/>
        <v>76992.564102564109</v>
      </c>
      <c r="AZ667" s="618">
        <f>BY68</f>
        <v>248</v>
      </c>
      <c r="BA667" s="252" t="s">
        <v>115</v>
      </c>
      <c r="BB667" s="136">
        <v>77</v>
      </c>
      <c r="BC667" s="144">
        <v>42</v>
      </c>
      <c r="BD667" s="144">
        <v>4559550</v>
      </c>
      <c r="BE667" s="145">
        <f>IFERROR(BC667/$AZ$667,"-")</f>
        <v>0.16935483870967741</v>
      </c>
      <c r="BF667" s="145">
        <f t="shared" si="676"/>
        <v>0.54545454545454541</v>
      </c>
      <c r="BG667" s="172">
        <f t="shared" si="677"/>
        <v>108560.71428571429</v>
      </c>
      <c r="BH667" s="618">
        <f>BZ68</f>
        <v>8783</v>
      </c>
      <c r="BI667" s="252" t="s">
        <v>115</v>
      </c>
      <c r="BJ667" s="136">
        <f t="shared" si="678"/>
        <v>4533</v>
      </c>
      <c r="BK667" s="144">
        <f t="shared" si="662"/>
        <v>2480</v>
      </c>
      <c r="BL667" s="144">
        <f t="shared" si="663"/>
        <v>184138320</v>
      </c>
      <c r="BM667" s="145">
        <f>IFERROR(BK667/$BH$667,"-")</f>
        <v>0.28236365706478422</v>
      </c>
      <c r="BN667" s="145">
        <f t="shared" si="679"/>
        <v>0.54709905140083825</v>
      </c>
      <c r="BO667" s="144">
        <f t="shared" si="680"/>
        <v>74249.322580645166</v>
      </c>
      <c r="BP667" s="204"/>
    </row>
    <row r="668" spans="2:68" s="82" customFormat="1">
      <c r="B668" s="614"/>
      <c r="C668" s="645"/>
      <c r="D668" s="618"/>
      <c r="E668" s="253" t="s">
        <v>154</v>
      </c>
      <c r="F668" s="137">
        <v>0</v>
      </c>
      <c r="G668" s="146">
        <v>0</v>
      </c>
      <c r="H668" s="146">
        <v>0</v>
      </c>
      <c r="I668" s="147" t="str">
        <f t="shared" ref="I668:I677" si="689">IFERROR(G668/$D$667,"-")</f>
        <v>-</v>
      </c>
      <c r="J668" s="147" t="str">
        <f t="shared" si="664"/>
        <v>-</v>
      </c>
      <c r="K668" s="173" t="str">
        <f t="shared" si="665"/>
        <v>-</v>
      </c>
      <c r="L668" s="618"/>
      <c r="M668" s="253" t="s">
        <v>154</v>
      </c>
      <c r="N668" s="137">
        <v>7</v>
      </c>
      <c r="O668" s="146">
        <v>6</v>
      </c>
      <c r="P668" s="146">
        <v>777960</v>
      </c>
      <c r="Q668" s="147">
        <f t="shared" ref="Q668:Q677" si="690">IFERROR(O668/$L$667,"-")</f>
        <v>0.375</v>
      </c>
      <c r="R668" s="147">
        <f t="shared" si="666"/>
        <v>0.8571428571428571</v>
      </c>
      <c r="S668" s="141">
        <f t="shared" si="667"/>
        <v>129660</v>
      </c>
      <c r="T668" s="618"/>
      <c r="U668" s="253" t="s">
        <v>154</v>
      </c>
      <c r="V668" s="137">
        <v>1500</v>
      </c>
      <c r="W668" s="146">
        <v>856</v>
      </c>
      <c r="X668" s="146">
        <v>58235680</v>
      </c>
      <c r="Y668" s="147">
        <f t="shared" ref="Y668:Y677" si="691">IFERROR(W668/$T$667,"-")</f>
        <v>0.25014611338398596</v>
      </c>
      <c r="Z668" s="147">
        <f t="shared" si="668"/>
        <v>0.57066666666666666</v>
      </c>
      <c r="AA668" s="146">
        <f t="shared" si="669"/>
        <v>68032.336448598129</v>
      </c>
      <c r="AB668" s="618"/>
      <c r="AC668" s="253" t="s">
        <v>154</v>
      </c>
      <c r="AD668" s="137">
        <v>1302</v>
      </c>
      <c r="AE668" s="146">
        <v>747</v>
      </c>
      <c r="AF668" s="146">
        <v>56793350</v>
      </c>
      <c r="AG668" s="147">
        <f t="shared" ref="AG668:AG677" si="692">IFERROR(AE668/$AB$667,"-")</f>
        <v>0.26330630948184702</v>
      </c>
      <c r="AH668" s="147">
        <f t="shared" si="670"/>
        <v>0.57373271889400923</v>
      </c>
      <c r="AI668" s="141">
        <f t="shared" si="671"/>
        <v>76028.580990629183</v>
      </c>
      <c r="AJ668" s="618"/>
      <c r="AK668" s="253" t="s">
        <v>154</v>
      </c>
      <c r="AL668" s="137">
        <v>681</v>
      </c>
      <c r="AM668" s="146">
        <v>337</v>
      </c>
      <c r="AN668" s="146">
        <v>24788490</v>
      </c>
      <c r="AO668" s="147">
        <f t="shared" ref="AO668:AO677" si="693">IFERROR(AM668/$AJ$667,"-")</f>
        <v>0.21088861076345433</v>
      </c>
      <c r="AP668" s="147">
        <f t="shared" si="672"/>
        <v>0.49486049926578562</v>
      </c>
      <c r="AQ668" s="141">
        <f t="shared" si="673"/>
        <v>73556.350148367957</v>
      </c>
      <c r="AR668" s="618"/>
      <c r="AS668" s="253" t="s">
        <v>154</v>
      </c>
      <c r="AT668" s="137">
        <v>201</v>
      </c>
      <c r="AU668" s="146">
        <v>98</v>
      </c>
      <c r="AV668" s="146">
        <v>8050700</v>
      </c>
      <c r="AW668" s="147">
        <f t="shared" ref="AW668:AW677" si="694">IFERROR(AU668/$AR$667,"-")</f>
        <v>0.14803625377643503</v>
      </c>
      <c r="AX668" s="147">
        <f t="shared" si="674"/>
        <v>0.48756218905472637</v>
      </c>
      <c r="AY668" s="146">
        <f t="shared" si="675"/>
        <v>82150</v>
      </c>
      <c r="AZ668" s="618"/>
      <c r="BA668" s="253" t="s">
        <v>154</v>
      </c>
      <c r="BB668" s="137">
        <v>53</v>
      </c>
      <c r="BC668" s="146">
        <v>23</v>
      </c>
      <c r="BD668" s="146">
        <v>1791430</v>
      </c>
      <c r="BE668" s="147">
        <f t="shared" ref="BE668:BE677" si="695">IFERROR(BC668/$AZ$667,"-")</f>
        <v>9.2741935483870969E-2</v>
      </c>
      <c r="BF668" s="147">
        <f t="shared" si="676"/>
        <v>0.43396226415094341</v>
      </c>
      <c r="BG668" s="173">
        <f t="shared" si="677"/>
        <v>77888.260869565216</v>
      </c>
      <c r="BH668" s="618"/>
      <c r="BI668" s="253" t="s">
        <v>154</v>
      </c>
      <c r="BJ668" s="137">
        <f t="shared" si="678"/>
        <v>3744</v>
      </c>
      <c r="BK668" s="146">
        <f t="shared" si="662"/>
        <v>2067</v>
      </c>
      <c r="BL668" s="146">
        <f t="shared" si="663"/>
        <v>150437610</v>
      </c>
      <c r="BM668" s="147">
        <f t="shared" ref="BM668:BM677" si="696">IFERROR(BK668/$BH$667,"-")</f>
        <v>0.23534099965843105</v>
      </c>
      <c r="BN668" s="147">
        <f t="shared" si="679"/>
        <v>0.55208333333333337</v>
      </c>
      <c r="BO668" s="146">
        <f t="shared" si="680"/>
        <v>72780.653120464442</v>
      </c>
      <c r="BP668" s="204"/>
    </row>
    <row r="669" spans="2:68" s="82" customFormat="1">
      <c r="B669" s="614"/>
      <c r="C669" s="645"/>
      <c r="D669" s="618"/>
      <c r="E669" s="254" t="s">
        <v>114</v>
      </c>
      <c r="F669" s="137">
        <v>0</v>
      </c>
      <c r="G669" s="146">
        <v>0</v>
      </c>
      <c r="H669" s="146">
        <v>0</v>
      </c>
      <c r="I669" s="147" t="str">
        <f t="shared" si="689"/>
        <v>-</v>
      </c>
      <c r="J669" s="147" t="str">
        <f t="shared" si="664"/>
        <v>-</v>
      </c>
      <c r="K669" s="173" t="str">
        <f t="shared" si="665"/>
        <v>-</v>
      </c>
      <c r="L669" s="618"/>
      <c r="M669" s="254" t="s">
        <v>114</v>
      </c>
      <c r="N669" s="137">
        <v>8</v>
      </c>
      <c r="O669" s="146">
        <v>6</v>
      </c>
      <c r="P669" s="146">
        <v>732600</v>
      </c>
      <c r="Q669" s="147">
        <f t="shared" si="690"/>
        <v>0.375</v>
      </c>
      <c r="R669" s="147">
        <f t="shared" si="666"/>
        <v>0.75</v>
      </c>
      <c r="S669" s="141">
        <f t="shared" si="667"/>
        <v>122100</v>
      </c>
      <c r="T669" s="618"/>
      <c r="U669" s="254" t="s">
        <v>114</v>
      </c>
      <c r="V669" s="137">
        <v>2084</v>
      </c>
      <c r="W669" s="146">
        <v>1165</v>
      </c>
      <c r="X669" s="146">
        <v>79667950</v>
      </c>
      <c r="Y669" s="147">
        <f t="shared" si="691"/>
        <v>0.34044418468731735</v>
      </c>
      <c r="Z669" s="147">
        <f t="shared" si="668"/>
        <v>0.55902111324376202</v>
      </c>
      <c r="AA669" s="146">
        <f t="shared" si="669"/>
        <v>68384.506437768243</v>
      </c>
      <c r="AB669" s="618"/>
      <c r="AC669" s="254" t="s">
        <v>114</v>
      </c>
      <c r="AD669" s="137">
        <v>1838</v>
      </c>
      <c r="AE669" s="146">
        <v>1006</v>
      </c>
      <c r="AF669" s="146">
        <v>75664870</v>
      </c>
      <c r="AG669" s="147">
        <f t="shared" si="692"/>
        <v>0.35459992950299613</v>
      </c>
      <c r="AH669" s="147">
        <f t="shared" si="670"/>
        <v>0.54733405875952124</v>
      </c>
      <c r="AI669" s="141">
        <f t="shared" si="671"/>
        <v>75213.588469184891</v>
      </c>
      <c r="AJ669" s="618"/>
      <c r="AK669" s="254" t="s">
        <v>114</v>
      </c>
      <c r="AL669" s="137">
        <v>1091</v>
      </c>
      <c r="AM669" s="146">
        <v>540</v>
      </c>
      <c r="AN669" s="146">
        <v>42572100</v>
      </c>
      <c r="AO669" s="147">
        <f t="shared" si="693"/>
        <v>0.3379224030037547</v>
      </c>
      <c r="AP669" s="147">
        <f t="shared" si="672"/>
        <v>0.49495875343721357</v>
      </c>
      <c r="AQ669" s="141">
        <f t="shared" si="673"/>
        <v>78837.222222222219</v>
      </c>
      <c r="AR669" s="618"/>
      <c r="AS669" s="254" t="s">
        <v>114</v>
      </c>
      <c r="AT669" s="137">
        <v>451</v>
      </c>
      <c r="AU669" s="146">
        <v>216</v>
      </c>
      <c r="AV669" s="146">
        <v>19229140</v>
      </c>
      <c r="AW669" s="147">
        <f t="shared" si="694"/>
        <v>0.32628398791540786</v>
      </c>
      <c r="AX669" s="147">
        <f t="shared" si="674"/>
        <v>0.47893569844789358</v>
      </c>
      <c r="AY669" s="146">
        <f t="shared" si="675"/>
        <v>89023.796296296292</v>
      </c>
      <c r="AZ669" s="618"/>
      <c r="BA669" s="254" t="s">
        <v>114</v>
      </c>
      <c r="BB669" s="137">
        <v>153</v>
      </c>
      <c r="BC669" s="146">
        <v>77</v>
      </c>
      <c r="BD669" s="146">
        <v>9011780</v>
      </c>
      <c r="BE669" s="147">
        <f t="shared" si="695"/>
        <v>0.31048387096774194</v>
      </c>
      <c r="BF669" s="147">
        <f t="shared" si="676"/>
        <v>0.50326797385620914</v>
      </c>
      <c r="BG669" s="173">
        <f t="shared" si="677"/>
        <v>117036.1038961039</v>
      </c>
      <c r="BH669" s="618"/>
      <c r="BI669" s="254" t="s">
        <v>114</v>
      </c>
      <c r="BJ669" s="137">
        <f t="shared" si="678"/>
        <v>5625</v>
      </c>
      <c r="BK669" s="146">
        <f t="shared" si="662"/>
        <v>3010</v>
      </c>
      <c r="BL669" s="146">
        <f t="shared" si="663"/>
        <v>226878440</v>
      </c>
      <c r="BM669" s="147">
        <f t="shared" si="696"/>
        <v>0.34270750313104864</v>
      </c>
      <c r="BN669" s="147">
        <f t="shared" si="679"/>
        <v>0.53511111111111109</v>
      </c>
      <c r="BO669" s="146">
        <f t="shared" si="680"/>
        <v>75374.897009966779</v>
      </c>
      <c r="BP669" s="204"/>
    </row>
    <row r="670" spans="2:68" s="82" customFormat="1">
      <c r="B670" s="614"/>
      <c r="C670" s="645"/>
      <c r="D670" s="618"/>
      <c r="E670" s="254" t="s">
        <v>123</v>
      </c>
      <c r="F670" s="137">
        <v>0</v>
      </c>
      <c r="G670" s="146">
        <v>0</v>
      </c>
      <c r="H670" s="146">
        <v>0</v>
      </c>
      <c r="I670" s="147" t="str">
        <f t="shared" si="689"/>
        <v>-</v>
      </c>
      <c r="J670" s="147" t="str">
        <f t="shared" si="664"/>
        <v>-</v>
      </c>
      <c r="K670" s="173" t="str">
        <f t="shared" si="665"/>
        <v>-</v>
      </c>
      <c r="L670" s="618"/>
      <c r="M670" s="254" t="s">
        <v>123</v>
      </c>
      <c r="N670" s="137">
        <v>2</v>
      </c>
      <c r="O670" s="146">
        <v>1</v>
      </c>
      <c r="P670" s="146">
        <v>48910</v>
      </c>
      <c r="Q670" s="147">
        <f t="shared" si="690"/>
        <v>6.25E-2</v>
      </c>
      <c r="R670" s="147">
        <f t="shared" si="666"/>
        <v>0.5</v>
      </c>
      <c r="S670" s="141">
        <f t="shared" si="667"/>
        <v>48910</v>
      </c>
      <c r="T670" s="618"/>
      <c r="U670" s="254" t="s">
        <v>123</v>
      </c>
      <c r="V670" s="137">
        <v>778</v>
      </c>
      <c r="W670" s="146">
        <v>451</v>
      </c>
      <c r="X670" s="146">
        <v>30901220</v>
      </c>
      <c r="Y670" s="147">
        <f t="shared" si="691"/>
        <v>0.13179427235534774</v>
      </c>
      <c r="Z670" s="147">
        <f t="shared" si="668"/>
        <v>0.57969151670951158</v>
      </c>
      <c r="AA670" s="146">
        <f t="shared" si="669"/>
        <v>68517.117516629718</v>
      </c>
      <c r="AB670" s="618"/>
      <c r="AC670" s="254" t="s">
        <v>123</v>
      </c>
      <c r="AD670" s="137">
        <v>748</v>
      </c>
      <c r="AE670" s="146">
        <v>419</v>
      </c>
      <c r="AF670" s="146">
        <v>31663480</v>
      </c>
      <c r="AG670" s="147">
        <f t="shared" si="692"/>
        <v>0.14769122312301727</v>
      </c>
      <c r="AH670" s="147">
        <f t="shared" si="670"/>
        <v>0.56016042780748665</v>
      </c>
      <c r="AI670" s="141">
        <f t="shared" si="671"/>
        <v>75569.164677804292</v>
      </c>
      <c r="AJ670" s="618"/>
      <c r="AK670" s="254" t="s">
        <v>123</v>
      </c>
      <c r="AL670" s="137">
        <v>471</v>
      </c>
      <c r="AM670" s="146">
        <v>233</v>
      </c>
      <c r="AN670" s="146">
        <v>17638750</v>
      </c>
      <c r="AO670" s="147">
        <f t="shared" si="693"/>
        <v>0.14580725907384232</v>
      </c>
      <c r="AP670" s="147">
        <f t="shared" si="672"/>
        <v>0.49469214437367304</v>
      </c>
      <c r="AQ670" s="141">
        <f t="shared" si="673"/>
        <v>75702.789699570814</v>
      </c>
      <c r="AR670" s="618"/>
      <c r="AS670" s="254" t="s">
        <v>123</v>
      </c>
      <c r="AT670" s="137">
        <v>203</v>
      </c>
      <c r="AU670" s="146">
        <v>94</v>
      </c>
      <c r="AV670" s="146">
        <v>8941470</v>
      </c>
      <c r="AW670" s="147">
        <f t="shared" si="694"/>
        <v>0.1419939577039275</v>
      </c>
      <c r="AX670" s="147">
        <f t="shared" si="674"/>
        <v>0.46305418719211822</v>
      </c>
      <c r="AY670" s="146">
        <f t="shared" si="675"/>
        <v>95122.02127659574</v>
      </c>
      <c r="AZ670" s="618"/>
      <c r="BA670" s="254" t="s">
        <v>123</v>
      </c>
      <c r="BB670" s="137">
        <v>64</v>
      </c>
      <c r="BC670" s="146">
        <v>29</v>
      </c>
      <c r="BD670" s="146">
        <v>3750330</v>
      </c>
      <c r="BE670" s="147">
        <f t="shared" si="695"/>
        <v>0.11693548387096774</v>
      </c>
      <c r="BF670" s="147">
        <f t="shared" si="676"/>
        <v>0.453125</v>
      </c>
      <c r="BG670" s="173">
        <f t="shared" si="677"/>
        <v>129321.72413793103</v>
      </c>
      <c r="BH670" s="618"/>
      <c r="BI670" s="254" t="s">
        <v>123</v>
      </c>
      <c r="BJ670" s="137">
        <f t="shared" si="678"/>
        <v>2266</v>
      </c>
      <c r="BK670" s="146">
        <f t="shared" si="662"/>
        <v>1227</v>
      </c>
      <c r="BL670" s="146">
        <f t="shared" si="663"/>
        <v>92944160</v>
      </c>
      <c r="BM670" s="147">
        <f t="shared" si="696"/>
        <v>0.13970169645906866</v>
      </c>
      <c r="BN670" s="147">
        <f t="shared" si="679"/>
        <v>0.54148278905560454</v>
      </c>
      <c r="BO670" s="146">
        <f t="shared" si="680"/>
        <v>75749.111654441731</v>
      </c>
      <c r="BP670" s="204"/>
    </row>
    <row r="671" spans="2:68" s="82" customFormat="1">
      <c r="B671" s="614"/>
      <c r="C671" s="645"/>
      <c r="D671" s="618"/>
      <c r="E671" s="254" t="s">
        <v>137</v>
      </c>
      <c r="F671" s="137">
        <v>0</v>
      </c>
      <c r="G671" s="146">
        <v>0</v>
      </c>
      <c r="H671" s="146">
        <v>0</v>
      </c>
      <c r="I671" s="147" t="str">
        <f t="shared" si="689"/>
        <v>-</v>
      </c>
      <c r="J671" s="147" t="str">
        <f t="shared" si="664"/>
        <v>-</v>
      </c>
      <c r="K671" s="173" t="str">
        <f t="shared" si="665"/>
        <v>-</v>
      </c>
      <c r="L671" s="618"/>
      <c r="M671" s="254" t="s">
        <v>137</v>
      </c>
      <c r="N671" s="137">
        <v>3</v>
      </c>
      <c r="O671" s="146">
        <v>2</v>
      </c>
      <c r="P671" s="146">
        <v>188340</v>
      </c>
      <c r="Q671" s="147">
        <f t="shared" si="690"/>
        <v>0.125</v>
      </c>
      <c r="R671" s="147">
        <f t="shared" si="666"/>
        <v>0.66666666666666663</v>
      </c>
      <c r="S671" s="141">
        <f t="shared" si="667"/>
        <v>94170</v>
      </c>
      <c r="T671" s="618"/>
      <c r="U671" s="254" t="s">
        <v>137</v>
      </c>
      <c r="V671" s="137">
        <v>728</v>
      </c>
      <c r="W671" s="146">
        <v>432</v>
      </c>
      <c r="X671" s="146">
        <v>30526080</v>
      </c>
      <c r="Y671" s="147">
        <f t="shared" si="691"/>
        <v>0.12624196376388078</v>
      </c>
      <c r="Z671" s="147">
        <f t="shared" si="668"/>
        <v>0.59340659340659341</v>
      </c>
      <c r="AA671" s="146">
        <f t="shared" si="669"/>
        <v>70662.222222222219</v>
      </c>
      <c r="AB671" s="618"/>
      <c r="AC671" s="254" t="s">
        <v>137</v>
      </c>
      <c r="AD671" s="137">
        <v>832</v>
      </c>
      <c r="AE671" s="146">
        <v>484</v>
      </c>
      <c r="AF671" s="146">
        <v>36244430</v>
      </c>
      <c r="AG671" s="147">
        <f t="shared" si="692"/>
        <v>0.1706027493831512</v>
      </c>
      <c r="AH671" s="147">
        <f t="shared" si="670"/>
        <v>0.58173076923076927</v>
      </c>
      <c r="AI671" s="141">
        <f t="shared" si="671"/>
        <v>74885.18595041323</v>
      </c>
      <c r="AJ671" s="618"/>
      <c r="AK671" s="254" t="s">
        <v>137</v>
      </c>
      <c r="AL671" s="137">
        <v>473</v>
      </c>
      <c r="AM671" s="146">
        <v>246</v>
      </c>
      <c r="AN671" s="146">
        <v>21110870</v>
      </c>
      <c r="AO671" s="147">
        <f t="shared" si="693"/>
        <v>0.15394242803504379</v>
      </c>
      <c r="AP671" s="147">
        <f t="shared" si="672"/>
        <v>0.52008456659619451</v>
      </c>
      <c r="AQ671" s="141">
        <f t="shared" si="673"/>
        <v>85816.544715447148</v>
      </c>
      <c r="AR671" s="618"/>
      <c r="AS671" s="254" t="s">
        <v>137</v>
      </c>
      <c r="AT671" s="137">
        <v>198</v>
      </c>
      <c r="AU671" s="146">
        <v>107</v>
      </c>
      <c r="AV671" s="146">
        <v>8825990</v>
      </c>
      <c r="AW671" s="147">
        <f t="shared" si="694"/>
        <v>0.16163141993957703</v>
      </c>
      <c r="AX671" s="147">
        <f t="shared" si="674"/>
        <v>0.54040404040404044</v>
      </c>
      <c r="AY671" s="146">
        <f t="shared" si="675"/>
        <v>82485.88785046729</v>
      </c>
      <c r="AZ671" s="618"/>
      <c r="BA671" s="254" t="s">
        <v>137</v>
      </c>
      <c r="BB671" s="137">
        <v>68</v>
      </c>
      <c r="BC671" s="146">
        <v>37</v>
      </c>
      <c r="BD671" s="146">
        <v>4377280</v>
      </c>
      <c r="BE671" s="147">
        <f t="shared" si="695"/>
        <v>0.14919354838709678</v>
      </c>
      <c r="BF671" s="147">
        <f t="shared" si="676"/>
        <v>0.54411764705882348</v>
      </c>
      <c r="BG671" s="173">
        <f t="shared" si="677"/>
        <v>118304.86486486487</v>
      </c>
      <c r="BH671" s="618"/>
      <c r="BI671" s="254" t="s">
        <v>137</v>
      </c>
      <c r="BJ671" s="137">
        <f t="shared" si="678"/>
        <v>2302</v>
      </c>
      <c r="BK671" s="146">
        <f t="shared" si="662"/>
        <v>1308</v>
      </c>
      <c r="BL671" s="146">
        <f t="shared" si="663"/>
        <v>101272990</v>
      </c>
      <c r="BM671" s="147">
        <f t="shared" si="696"/>
        <v>0.14892405783900717</v>
      </c>
      <c r="BN671" s="147">
        <f t="shared" si="679"/>
        <v>0.56820156385751519</v>
      </c>
      <c r="BO671" s="146">
        <f t="shared" si="680"/>
        <v>77425.833333333328</v>
      </c>
      <c r="BP671" s="204"/>
    </row>
    <row r="672" spans="2:68" s="82" customFormat="1">
      <c r="B672" s="614"/>
      <c r="C672" s="645"/>
      <c r="D672" s="618"/>
      <c r="E672" s="254" t="s">
        <v>138</v>
      </c>
      <c r="F672" s="137">
        <v>0</v>
      </c>
      <c r="G672" s="146">
        <v>0</v>
      </c>
      <c r="H672" s="146">
        <v>0</v>
      </c>
      <c r="I672" s="147" t="str">
        <f t="shared" si="689"/>
        <v>-</v>
      </c>
      <c r="J672" s="147" t="str">
        <f t="shared" si="664"/>
        <v>-</v>
      </c>
      <c r="K672" s="173" t="str">
        <f t="shared" si="665"/>
        <v>-</v>
      </c>
      <c r="L672" s="618"/>
      <c r="M672" s="254" t="s">
        <v>138</v>
      </c>
      <c r="N672" s="137">
        <v>3</v>
      </c>
      <c r="O672" s="146">
        <v>2</v>
      </c>
      <c r="P672" s="146">
        <v>98190</v>
      </c>
      <c r="Q672" s="147">
        <f t="shared" si="690"/>
        <v>0.125</v>
      </c>
      <c r="R672" s="147">
        <f t="shared" si="666"/>
        <v>0.66666666666666663</v>
      </c>
      <c r="S672" s="141">
        <f t="shared" si="667"/>
        <v>49095</v>
      </c>
      <c r="T672" s="618"/>
      <c r="U672" s="254" t="s">
        <v>138</v>
      </c>
      <c r="V672" s="137">
        <v>515</v>
      </c>
      <c r="W672" s="146">
        <v>318</v>
      </c>
      <c r="X672" s="146">
        <v>22806280</v>
      </c>
      <c r="Y672" s="147">
        <f t="shared" si="691"/>
        <v>9.2928112215078906E-2</v>
      </c>
      <c r="Z672" s="147">
        <f t="shared" si="668"/>
        <v>0.6174757281553398</v>
      </c>
      <c r="AA672" s="146">
        <f t="shared" si="669"/>
        <v>71717.861635220121</v>
      </c>
      <c r="AB672" s="618"/>
      <c r="AC672" s="254" t="s">
        <v>138</v>
      </c>
      <c r="AD672" s="137">
        <v>498</v>
      </c>
      <c r="AE672" s="146">
        <v>304</v>
      </c>
      <c r="AF672" s="146">
        <v>22770150</v>
      </c>
      <c r="AG672" s="147">
        <f t="shared" si="692"/>
        <v>0.10715544589354953</v>
      </c>
      <c r="AH672" s="147">
        <f t="shared" si="670"/>
        <v>0.61044176706827313</v>
      </c>
      <c r="AI672" s="141">
        <f t="shared" si="671"/>
        <v>74901.80921052632</v>
      </c>
      <c r="AJ672" s="618"/>
      <c r="AK672" s="254" t="s">
        <v>138</v>
      </c>
      <c r="AL672" s="137">
        <v>262</v>
      </c>
      <c r="AM672" s="146">
        <v>137</v>
      </c>
      <c r="AN672" s="146">
        <v>9598140</v>
      </c>
      <c r="AO672" s="147">
        <f t="shared" si="693"/>
        <v>8.5732165206508129E-2</v>
      </c>
      <c r="AP672" s="147">
        <f t="shared" si="672"/>
        <v>0.52290076335877866</v>
      </c>
      <c r="AQ672" s="141">
        <f t="shared" si="673"/>
        <v>70059.416058394156</v>
      </c>
      <c r="AR672" s="618"/>
      <c r="AS672" s="254" t="s">
        <v>138</v>
      </c>
      <c r="AT672" s="137">
        <v>73</v>
      </c>
      <c r="AU672" s="146">
        <v>34</v>
      </c>
      <c r="AV672" s="146">
        <v>2353300</v>
      </c>
      <c r="AW672" s="147">
        <f t="shared" si="694"/>
        <v>5.1359516616314202E-2</v>
      </c>
      <c r="AX672" s="147">
        <f t="shared" si="674"/>
        <v>0.46575342465753422</v>
      </c>
      <c r="AY672" s="146">
        <f t="shared" si="675"/>
        <v>69214.705882352937</v>
      </c>
      <c r="AZ672" s="618"/>
      <c r="BA672" s="254" t="s">
        <v>138</v>
      </c>
      <c r="BB672" s="137">
        <v>25</v>
      </c>
      <c r="BC672" s="146">
        <v>13</v>
      </c>
      <c r="BD672" s="146">
        <v>1118840</v>
      </c>
      <c r="BE672" s="147">
        <f t="shared" si="695"/>
        <v>5.2419354838709679E-2</v>
      </c>
      <c r="BF672" s="147">
        <f t="shared" si="676"/>
        <v>0.52</v>
      </c>
      <c r="BG672" s="173">
        <f t="shared" si="677"/>
        <v>86064.61538461539</v>
      </c>
      <c r="BH672" s="618"/>
      <c r="BI672" s="254" t="s">
        <v>138</v>
      </c>
      <c r="BJ672" s="137">
        <f t="shared" si="678"/>
        <v>1376</v>
      </c>
      <c r="BK672" s="146">
        <f t="shared" si="662"/>
        <v>808</v>
      </c>
      <c r="BL672" s="146">
        <f t="shared" si="663"/>
        <v>58744900</v>
      </c>
      <c r="BM672" s="147">
        <f t="shared" si="696"/>
        <v>9.1995901172720024E-2</v>
      </c>
      <c r="BN672" s="147">
        <f t="shared" si="679"/>
        <v>0.58720930232558144</v>
      </c>
      <c r="BO672" s="146">
        <f t="shared" si="680"/>
        <v>72704.084158415848</v>
      </c>
      <c r="BP672" s="204"/>
    </row>
    <row r="673" spans="2:68" s="82" customFormat="1">
      <c r="B673" s="614"/>
      <c r="C673" s="645"/>
      <c r="D673" s="618"/>
      <c r="E673" s="254" t="s">
        <v>139</v>
      </c>
      <c r="F673" s="137">
        <v>0</v>
      </c>
      <c r="G673" s="146">
        <v>0</v>
      </c>
      <c r="H673" s="146">
        <v>0</v>
      </c>
      <c r="I673" s="147" t="str">
        <f t="shared" si="689"/>
        <v>-</v>
      </c>
      <c r="J673" s="147" t="str">
        <f t="shared" si="664"/>
        <v>-</v>
      </c>
      <c r="K673" s="173" t="str">
        <f t="shared" si="665"/>
        <v>-</v>
      </c>
      <c r="L673" s="618"/>
      <c r="M673" s="254" t="s">
        <v>139</v>
      </c>
      <c r="N673" s="137">
        <v>2</v>
      </c>
      <c r="O673" s="146">
        <v>0</v>
      </c>
      <c r="P673" s="146">
        <v>0</v>
      </c>
      <c r="Q673" s="147">
        <f t="shared" si="690"/>
        <v>0</v>
      </c>
      <c r="R673" s="147">
        <f t="shared" si="666"/>
        <v>0</v>
      </c>
      <c r="S673" s="141" t="str">
        <f t="shared" si="667"/>
        <v>-</v>
      </c>
      <c r="T673" s="618"/>
      <c r="U673" s="254" t="s">
        <v>139</v>
      </c>
      <c r="V673" s="137">
        <v>188</v>
      </c>
      <c r="W673" s="146">
        <v>109</v>
      </c>
      <c r="X673" s="146">
        <v>6948930</v>
      </c>
      <c r="Y673" s="147">
        <f t="shared" si="691"/>
        <v>3.1852717708942137E-2</v>
      </c>
      <c r="Z673" s="147">
        <f t="shared" si="668"/>
        <v>0.57978723404255317</v>
      </c>
      <c r="AA673" s="146">
        <f t="shared" si="669"/>
        <v>63751.651376146787</v>
      </c>
      <c r="AB673" s="618"/>
      <c r="AC673" s="254" t="s">
        <v>139</v>
      </c>
      <c r="AD673" s="137">
        <v>242</v>
      </c>
      <c r="AE673" s="146">
        <v>120</v>
      </c>
      <c r="AF673" s="146">
        <v>8812400</v>
      </c>
      <c r="AG673" s="147">
        <f t="shared" si="692"/>
        <v>4.2298202326401128E-2</v>
      </c>
      <c r="AH673" s="147">
        <f t="shared" si="670"/>
        <v>0.49586776859504134</v>
      </c>
      <c r="AI673" s="141">
        <f t="shared" si="671"/>
        <v>73436.666666666672</v>
      </c>
      <c r="AJ673" s="618"/>
      <c r="AK673" s="254" t="s">
        <v>139</v>
      </c>
      <c r="AL673" s="137">
        <v>184</v>
      </c>
      <c r="AM673" s="146">
        <v>91</v>
      </c>
      <c r="AN673" s="146">
        <v>7448040</v>
      </c>
      <c r="AO673" s="147">
        <f t="shared" si="693"/>
        <v>5.694618272841051E-2</v>
      </c>
      <c r="AP673" s="147">
        <f t="shared" si="672"/>
        <v>0.49456521739130432</v>
      </c>
      <c r="AQ673" s="141">
        <f t="shared" si="673"/>
        <v>81846.593406593413</v>
      </c>
      <c r="AR673" s="618"/>
      <c r="AS673" s="254" t="s">
        <v>139</v>
      </c>
      <c r="AT673" s="137">
        <v>81</v>
      </c>
      <c r="AU673" s="146">
        <v>39</v>
      </c>
      <c r="AV673" s="146">
        <v>2305980</v>
      </c>
      <c r="AW673" s="147">
        <f t="shared" si="694"/>
        <v>5.8912386706948643E-2</v>
      </c>
      <c r="AX673" s="147">
        <f t="shared" si="674"/>
        <v>0.48148148148148145</v>
      </c>
      <c r="AY673" s="146">
        <f t="shared" si="675"/>
        <v>59127.692307692305</v>
      </c>
      <c r="AZ673" s="618"/>
      <c r="BA673" s="254" t="s">
        <v>139</v>
      </c>
      <c r="BB673" s="137">
        <v>21</v>
      </c>
      <c r="BC673" s="146">
        <v>12</v>
      </c>
      <c r="BD673" s="146">
        <v>1363690</v>
      </c>
      <c r="BE673" s="147">
        <f t="shared" si="695"/>
        <v>4.8387096774193547E-2</v>
      </c>
      <c r="BF673" s="147">
        <f t="shared" si="676"/>
        <v>0.5714285714285714</v>
      </c>
      <c r="BG673" s="173">
        <f t="shared" si="677"/>
        <v>113640.83333333333</v>
      </c>
      <c r="BH673" s="618"/>
      <c r="BI673" s="254" t="s">
        <v>139</v>
      </c>
      <c r="BJ673" s="137">
        <f t="shared" si="678"/>
        <v>718</v>
      </c>
      <c r="BK673" s="146">
        <f t="shared" si="662"/>
        <v>371</v>
      </c>
      <c r="BL673" s="146">
        <f t="shared" si="663"/>
        <v>26879040</v>
      </c>
      <c r="BM673" s="147">
        <f t="shared" si="696"/>
        <v>4.2240692246385061E-2</v>
      </c>
      <c r="BN673" s="147">
        <f t="shared" si="679"/>
        <v>0.51671309192200554</v>
      </c>
      <c r="BO673" s="146">
        <f t="shared" si="680"/>
        <v>72450.242587601082</v>
      </c>
      <c r="BP673" s="204"/>
    </row>
    <row r="674" spans="2:68" s="82" customFormat="1">
      <c r="B674" s="614"/>
      <c r="C674" s="645"/>
      <c r="D674" s="618"/>
      <c r="E674" s="254" t="s">
        <v>140</v>
      </c>
      <c r="F674" s="137">
        <v>0</v>
      </c>
      <c r="G674" s="146">
        <v>0</v>
      </c>
      <c r="H674" s="146">
        <v>0</v>
      </c>
      <c r="I674" s="147" t="str">
        <f t="shared" si="689"/>
        <v>-</v>
      </c>
      <c r="J674" s="147" t="str">
        <f t="shared" si="664"/>
        <v>-</v>
      </c>
      <c r="K674" s="173" t="str">
        <f t="shared" si="665"/>
        <v>-</v>
      </c>
      <c r="L674" s="618"/>
      <c r="M674" s="254" t="s">
        <v>140</v>
      </c>
      <c r="N674" s="137">
        <v>2</v>
      </c>
      <c r="O674" s="146">
        <v>1</v>
      </c>
      <c r="P674" s="146">
        <v>16790</v>
      </c>
      <c r="Q674" s="147">
        <f t="shared" si="690"/>
        <v>6.25E-2</v>
      </c>
      <c r="R674" s="147">
        <f t="shared" si="666"/>
        <v>0.5</v>
      </c>
      <c r="S674" s="141">
        <f t="shared" si="667"/>
        <v>16790</v>
      </c>
      <c r="T674" s="618"/>
      <c r="U674" s="254" t="s">
        <v>140</v>
      </c>
      <c r="V674" s="137">
        <v>153</v>
      </c>
      <c r="W674" s="146">
        <v>106</v>
      </c>
      <c r="X674" s="146">
        <v>9124110</v>
      </c>
      <c r="Y674" s="147">
        <f t="shared" si="691"/>
        <v>3.0976037405026302E-2</v>
      </c>
      <c r="Z674" s="147">
        <f t="shared" si="668"/>
        <v>0.69281045751633985</v>
      </c>
      <c r="AA674" s="146">
        <f t="shared" si="669"/>
        <v>86076.509433962259</v>
      </c>
      <c r="AB674" s="618"/>
      <c r="AC674" s="254" t="s">
        <v>140</v>
      </c>
      <c r="AD674" s="137">
        <v>156</v>
      </c>
      <c r="AE674" s="146">
        <v>90</v>
      </c>
      <c r="AF674" s="146">
        <v>6877690</v>
      </c>
      <c r="AG674" s="147">
        <f t="shared" si="692"/>
        <v>3.1723651744800845E-2</v>
      </c>
      <c r="AH674" s="147">
        <f t="shared" si="670"/>
        <v>0.57692307692307687</v>
      </c>
      <c r="AI674" s="141">
        <f t="shared" si="671"/>
        <v>76418.777777777781</v>
      </c>
      <c r="AJ674" s="618"/>
      <c r="AK674" s="254" t="s">
        <v>140</v>
      </c>
      <c r="AL674" s="137">
        <v>97</v>
      </c>
      <c r="AM674" s="146">
        <v>47</v>
      </c>
      <c r="AN674" s="146">
        <v>4724710</v>
      </c>
      <c r="AO674" s="147">
        <f t="shared" si="693"/>
        <v>2.9411764705882353E-2</v>
      </c>
      <c r="AP674" s="147">
        <f t="shared" si="672"/>
        <v>0.4845360824742268</v>
      </c>
      <c r="AQ674" s="141">
        <f t="shared" si="673"/>
        <v>100525.74468085106</v>
      </c>
      <c r="AR674" s="618"/>
      <c r="AS674" s="254" t="s">
        <v>140</v>
      </c>
      <c r="AT674" s="137">
        <v>42</v>
      </c>
      <c r="AU674" s="146">
        <v>23</v>
      </c>
      <c r="AV674" s="146">
        <v>2809080</v>
      </c>
      <c r="AW674" s="147">
        <f t="shared" si="694"/>
        <v>3.4743202416918431E-2</v>
      </c>
      <c r="AX674" s="147">
        <f t="shared" si="674"/>
        <v>0.54761904761904767</v>
      </c>
      <c r="AY674" s="146">
        <f t="shared" si="675"/>
        <v>122133.91304347826</v>
      </c>
      <c r="AZ674" s="618"/>
      <c r="BA674" s="254" t="s">
        <v>140</v>
      </c>
      <c r="BB674" s="137">
        <v>8</v>
      </c>
      <c r="BC674" s="146">
        <v>4</v>
      </c>
      <c r="BD674" s="146">
        <v>267230</v>
      </c>
      <c r="BE674" s="147">
        <f t="shared" si="695"/>
        <v>1.6129032258064516E-2</v>
      </c>
      <c r="BF674" s="147">
        <f t="shared" si="676"/>
        <v>0.5</v>
      </c>
      <c r="BG674" s="173">
        <f t="shared" si="677"/>
        <v>66807.5</v>
      </c>
      <c r="BH674" s="618"/>
      <c r="BI674" s="254" t="s">
        <v>140</v>
      </c>
      <c r="BJ674" s="137">
        <f t="shared" si="678"/>
        <v>458</v>
      </c>
      <c r="BK674" s="146">
        <f t="shared" si="662"/>
        <v>271</v>
      </c>
      <c r="BL674" s="146">
        <f t="shared" si="663"/>
        <v>23819610</v>
      </c>
      <c r="BM674" s="147">
        <f t="shared" si="696"/>
        <v>3.0855060913127633E-2</v>
      </c>
      <c r="BN674" s="147">
        <f t="shared" si="679"/>
        <v>0.59170305676855894</v>
      </c>
      <c r="BO674" s="146">
        <f t="shared" si="680"/>
        <v>87895.239852398518</v>
      </c>
      <c r="BP674" s="204"/>
    </row>
    <row r="675" spans="2:68" s="82" customFormat="1">
      <c r="B675" s="614"/>
      <c r="C675" s="645"/>
      <c r="D675" s="618"/>
      <c r="E675" s="254" t="s">
        <v>141</v>
      </c>
      <c r="F675" s="137">
        <v>0</v>
      </c>
      <c r="G675" s="146">
        <v>0</v>
      </c>
      <c r="H675" s="146">
        <v>0</v>
      </c>
      <c r="I675" s="147" t="str">
        <f t="shared" si="689"/>
        <v>-</v>
      </c>
      <c r="J675" s="147" t="str">
        <f t="shared" si="664"/>
        <v>-</v>
      </c>
      <c r="K675" s="173" t="str">
        <f t="shared" si="665"/>
        <v>-</v>
      </c>
      <c r="L675" s="618"/>
      <c r="M675" s="254" t="s">
        <v>141</v>
      </c>
      <c r="N675" s="137">
        <v>7</v>
      </c>
      <c r="O675" s="146">
        <v>5</v>
      </c>
      <c r="P675" s="146">
        <v>285670</v>
      </c>
      <c r="Q675" s="147">
        <f t="shared" si="690"/>
        <v>0.3125</v>
      </c>
      <c r="R675" s="147">
        <f t="shared" si="666"/>
        <v>0.7142857142857143</v>
      </c>
      <c r="S675" s="141">
        <f t="shared" si="667"/>
        <v>57134</v>
      </c>
      <c r="T675" s="618"/>
      <c r="U675" s="254" t="s">
        <v>141</v>
      </c>
      <c r="V675" s="137">
        <v>1219</v>
      </c>
      <c r="W675" s="146">
        <v>780</v>
      </c>
      <c r="X675" s="146">
        <v>55487860</v>
      </c>
      <c r="Y675" s="147">
        <f t="shared" si="691"/>
        <v>0.22793687901811807</v>
      </c>
      <c r="Z675" s="147">
        <f t="shared" si="668"/>
        <v>0.63986874487284662</v>
      </c>
      <c r="AA675" s="146">
        <f t="shared" si="669"/>
        <v>71138.282051282047</v>
      </c>
      <c r="AB675" s="618"/>
      <c r="AC675" s="254" t="s">
        <v>141</v>
      </c>
      <c r="AD675" s="137">
        <v>1113</v>
      </c>
      <c r="AE675" s="146">
        <v>665</v>
      </c>
      <c r="AF675" s="146">
        <v>48653740</v>
      </c>
      <c r="AG675" s="147">
        <f t="shared" si="692"/>
        <v>0.23440253789213958</v>
      </c>
      <c r="AH675" s="147">
        <f t="shared" si="670"/>
        <v>0.59748427672955973</v>
      </c>
      <c r="AI675" s="141">
        <f t="shared" si="671"/>
        <v>73163.518796992488</v>
      </c>
      <c r="AJ675" s="618"/>
      <c r="AK675" s="254" t="s">
        <v>141</v>
      </c>
      <c r="AL675" s="137">
        <v>550</v>
      </c>
      <c r="AM675" s="146">
        <v>292</v>
      </c>
      <c r="AN675" s="146">
        <v>21994350</v>
      </c>
      <c r="AO675" s="147">
        <f t="shared" si="693"/>
        <v>0.18272841051314143</v>
      </c>
      <c r="AP675" s="147">
        <f t="shared" si="672"/>
        <v>0.53090909090909089</v>
      </c>
      <c r="AQ675" s="141">
        <f t="shared" si="673"/>
        <v>75323.11643835617</v>
      </c>
      <c r="AR675" s="618"/>
      <c r="AS675" s="254" t="s">
        <v>141</v>
      </c>
      <c r="AT675" s="137">
        <v>208</v>
      </c>
      <c r="AU675" s="146">
        <v>104</v>
      </c>
      <c r="AV675" s="146">
        <v>7745470</v>
      </c>
      <c r="AW675" s="147">
        <f t="shared" si="694"/>
        <v>0.15709969788519637</v>
      </c>
      <c r="AX675" s="147">
        <f t="shared" si="674"/>
        <v>0.5</v>
      </c>
      <c r="AY675" s="146">
        <f t="shared" si="675"/>
        <v>74475.673076923078</v>
      </c>
      <c r="AZ675" s="618"/>
      <c r="BA675" s="254" t="s">
        <v>141</v>
      </c>
      <c r="BB675" s="137">
        <v>47</v>
      </c>
      <c r="BC675" s="146">
        <v>27</v>
      </c>
      <c r="BD675" s="146">
        <v>2758530</v>
      </c>
      <c r="BE675" s="147">
        <f t="shared" si="695"/>
        <v>0.10887096774193548</v>
      </c>
      <c r="BF675" s="147">
        <f t="shared" si="676"/>
        <v>0.57446808510638303</v>
      </c>
      <c r="BG675" s="173">
        <f t="shared" si="677"/>
        <v>102167.77777777778</v>
      </c>
      <c r="BH675" s="618"/>
      <c r="BI675" s="254" t="s">
        <v>141</v>
      </c>
      <c r="BJ675" s="137">
        <f t="shared" si="678"/>
        <v>3144</v>
      </c>
      <c r="BK675" s="146">
        <f t="shared" si="662"/>
        <v>1873</v>
      </c>
      <c r="BL675" s="146">
        <f t="shared" si="663"/>
        <v>136925620</v>
      </c>
      <c r="BM675" s="147">
        <f t="shared" si="696"/>
        <v>0.21325287487191164</v>
      </c>
      <c r="BN675" s="147">
        <f t="shared" si="679"/>
        <v>0.59573791348600513</v>
      </c>
      <c r="BO675" s="146">
        <f t="shared" si="680"/>
        <v>73104.975974372661</v>
      </c>
      <c r="BP675" s="204"/>
    </row>
    <row r="676" spans="2:68" s="82" customFormat="1">
      <c r="B676" s="614"/>
      <c r="C676" s="645"/>
      <c r="D676" s="618"/>
      <c r="E676" s="254" t="s">
        <v>142</v>
      </c>
      <c r="F676" s="137">
        <v>0</v>
      </c>
      <c r="G676" s="146">
        <v>0</v>
      </c>
      <c r="H676" s="146">
        <v>0</v>
      </c>
      <c r="I676" s="147" t="str">
        <f t="shared" si="689"/>
        <v>-</v>
      </c>
      <c r="J676" s="147" t="str">
        <f t="shared" si="664"/>
        <v>-</v>
      </c>
      <c r="K676" s="173" t="str">
        <f t="shared" si="665"/>
        <v>-</v>
      </c>
      <c r="L676" s="618"/>
      <c r="M676" s="254" t="s">
        <v>142</v>
      </c>
      <c r="N676" s="137">
        <v>0</v>
      </c>
      <c r="O676" s="146">
        <v>0</v>
      </c>
      <c r="P676" s="146">
        <v>0</v>
      </c>
      <c r="Q676" s="147">
        <f t="shared" si="690"/>
        <v>0</v>
      </c>
      <c r="R676" s="147" t="str">
        <f t="shared" si="666"/>
        <v>-</v>
      </c>
      <c r="S676" s="141" t="str">
        <f t="shared" si="667"/>
        <v>-</v>
      </c>
      <c r="T676" s="618"/>
      <c r="U676" s="254" t="s">
        <v>142</v>
      </c>
      <c r="V676" s="137">
        <v>247</v>
      </c>
      <c r="W676" s="146">
        <v>151</v>
      </c>
      <c r="X676" s="146">
        <v>11406800</v>
      </c>
      <c r="Y676" s="147">
        <f t="shared" si="691"/>
        <v>4.4126241963763878E-2</v>
      </c>
      <c r="Z676" s="147">
        <f t="shared" si="668"/>
        <v>0.61133603238866396</v>
      </c>
      <c r="AA676" s="146">
        <f t="shared" si="669"/>
        <v>75541.721854304633</v>
      </c>
      <c r="AB676" s="618"/>
      <c r="AC676" s="254" t="s">
        <v>142</v>
      </c>
      <c r="AD676" s="137">
        <v>308</v>
      </c>
      <c r="AE676" s="146">
        <v>175</v>
      </c>
      <c r="AF676" s="146">
        <v>13551930</v>
      </c>
      <c r="AG676" s="147">
        <f t="shared" si="692"/>
        <v>6.1684878392668313E-2</v>
      </c>
      <c r="AH676" s="147">
        <f t="shared" si="670"/>
        <v>0.56818181818181823</v>
      </c>
      <c r="AI676" s="141">
        <f t="shared" si="671"/>
        <v>77439.600000000006</v>
      </c>
      <c r="AJ676" s="618"/>
      <c r="AK676" s="254" t="s">
        <v>142</v>
      </c>
      <c r="AL676" s="137">
        <v>246</v>
      </c>
      <c r="AM676" s="146">
        <v>132</v>
      </c>
      <c r="AN676" s="146">
        <v>10198340</v>
      </c>
      <c r="AO676" s="147">
        <f t="shared" si="693"/>
        <v>8.2603254067584481E-2</v>
      </c>
      <c r="AP676" s="147">
        <f t="shared" si="672"/>
        <v>0.53658536585365857</v>
      </c>
      <c r="AQ676" s="141">
        <f t="shared" si="673"/>
        <v>77260.15151515152</v>
      </c>
      <c r="AR676" s="618"/>
      <c r="AS676" s="254" t="s">
        <v>142</v>
      </c>
      <c r="AT676" s="137">
        <v>123</v>
      </c>
      <c r="AU676" s="146">
        <v>56</v>
      </c>
      <c r="AV676" s="146">
        <v>5317380</v>
      </c>
      <c r="AW676" s="147">
        <f t="shared" si="694"/>
        <v>8.4592145015105744E-2</v>
      </c>
      <c r="AX676" s="147">
        <f t="shared" si="674"/>
        <v>0.45528455284552843</v>
      </c>
      <c r="AY676" s="146">
        <f t="shared" si="675"/>
        <v>94953.21428571429</v>
      </c>
      <c r="AZ676" s="618"/>
      <c r="BA676" s="254" t="s">
        <v>142</v>
      </c>
      <c r="BB676" s="137">
        <v>57</v>
      </c>
      <c r="BC676" s="146">
        <v>30</v>
      </c>
      <c r="BD676" s="146">
        <v>3762670</v>
      </c>
      <c r="BE676" s="147">
        <f t="shared" si="695"/>
        <v>0.12096774193548387</v>
      </c>
      <c r="BF676" s="147">
        <f t="shared" si="676"/>
        <v>0.52631578947368418</v>
      </c>
      <c r="BG676" s="173">
        <f t="shared" si="677"/>
        <v>125422.33333333333</v>
      </c>
      <c r="BH676" s="618"/>
      <c r="BI676" s="254" t="s">
        <v>142</v>
      </c>
      <c r="BJ676" s="137">
        <f t="shared" si="678"/>
        <v>981</v>
      </c>
      <c r="BK676" s="146">
        <f t="shared" si="662"/>
        <v>544</v>
      </c>
      <c r="BL676" s="146">
        <f t="shared" si="663"/>
        <v>44237120</v>
      </c>
      <c r="BM676" s="147">
        <f t="shared" si="696"/>
        <v>6.1937834452920414E-2</v>
      </c>
      <c r="BN676" s="147">
        <f t="shared" si="679"/>
        <v>0.55453618756371048</v>
      </c>
      <c r="BO676" s="146">
        <f t="shared" si="680"/>
        <v>81318.23529411765</v>
      </c>
      <c r="BP676" s="204"/>
    </row>
    <row r="677" spans="2:68" s="82" customFormat="1">
      <c r="B677" s="614"/>
      <c r="C677" s="645"/>
      <c r="D677" s="618"/>
      <c r="E677" s="251" t="s">
        <v>135</v>
      </c>
      <c r="F677" s="137">
        <v>0</v>
      </c>
      <c r="G677" s="146">
        <v>0</v>
      </c>
      <c r="H677" s="146">
        <v>0</v>
      </c>
      <c r="I677" s="147" t="str">
        <f t="shared" si="689"/>
        <v>-</v>
      </c>
      <c r="J677" s="147" t="str">
        <f t="shared" si="664"/>
        <v>-</v>
      </c>
      <c r="K677" s="173" t="str">
        <f t="shared" si="665"/>
        <v>-</v>
      </c>
      <c r="L677" s="618"/>
      <c r="M677" s="255" t="s">
        <v>135</v>
      </c>
      <c r="N677" s="137">
        <v>2</v>
      </c>
      <c r="O677" s="146">
        <v>1</v>
      </c>
      <c r="P677" s="146">
        <v>114800</v>
      </c>
      <c r="Q677" s="147">
        <f t="shared" si="690"/>
        <v>6.25E-2</v>
      </c>
      <c r="R677" s="147">
        <f t="shared" si="666"/>
        <v>0.5</v>
      </c>
      <c r="S677" s="141">
        <f t="shared" si="667"/>
        <v>114800</v>
      </c>
      <c r="T677" s="618"/>
      <c r="U677" s="255" t="s">
        <v>135</v>
      </c>
      <c r="V677" s="137">
        <v>322</v>
      </c>
      <c r="W677" s="146">
        <v>164</v>
      </c>
      <c r="X677" s="146">
        <v>11878860</v>
      </c>
      <c r="Y677" s="147">
        <f t="shared" si="691"/>
        <v>4.792518994739918E-2</v>
      </c>
      <c r="Z677" s="147">
        <f t="shared" si="668"/>
        <v>0.50931677018633537</v>
      </c>
      <c r="AA677" s="146">
        <f t="shared" si="669"/>
        <v>72432.073170731703</v>
      </c>
      <c r="AB677" s="618"/>
      <c r="AC677" s="255" t="s">
        <v>135</v>
      </c>
      <c r="AD677" s="137">
        <v>186</v>
      </c>
      <c r="AE677" s="146">
        <v>93</v>
      </c>
      <c r="AF677" s="146">
        <v>7603220</v>
      </c>
      <c r="AG677" s="147">
        <f t="shared" si="692"/>
        <v>3.2781106802960876E-2</v>
      </c>
      <c r="AH677" s="147">
        <f t="shared" si="670"/>
        <v>0.5</v>
      </c>
      <c r="AI677" s="141">
        <f t="shared" si="671"/>
        <v>81755.053763440854</v>
      </c>
      <c r="AJ677" s="618"/>
      <c r="AK677" s="255" t="s">
        <v>135</v>
      </c>
      <c r="AL677" s="137">
        <v>107</v>
      </c>
      <c r="AM677" s="146">
        <v>46</v>
      </c>
      <c r="AN677" s="146">
        <v>5032730</v>
      </c>
      <c r="AO677" s="147">
        <f t="shared" si="693"/>
        <v>2.8785982478097622E-2</v>
      </c>
      <c r="AP677" s="147">
        <f t="shared" si="672"/>
        <v>0.42990654205607476</v>
      </c>
      <c r="AQ677" s="141">
        <f t="shared" si="673"/>
        <v>109407.17391304347</v>
      </c>
      <c r="AR677" s="618"/>
      <c r="AS677" s="255" t="s">
        <v>135</v>
      </c>
      <c r="AT677" s="137">
        <v>42</v>
      </c>
      <c r="AU677" s="146">
        <v>13</v>
      </c>
      <c r="AV677" s="146">
        <v>941050</v>
      </c>
      <c r="AW677" s="147">
        <f t="shared" si="694"/>
        <v>1.9637462235649546E-2</v>
      </c>
      <c r="AX677" s="147">
        <f t="shared" si="674"/>
        <v>0.30952380952380953</v>
      </c>
      <c r="AY677" s="146">
        <f t="shared" si="675"/>
        <v>72388.461538461532</v>
      </c>
      <c r="AZ677" s="618"/>
      <c r="BA677" s="255" t="s">
        <v>135</v>
      </c>
      <c r="BB677" s="137">
        <v>18</v>
      </c>
      <c r="BC677" s="146">
        <v>3</v>
      </c>
      <c r="BD677" s="146">
        <v>526530</v>
      </c>
      <c r="BE677" s="147">
        <f t="shared" si="695"/>
        <v>1.2096774193548387E-2</v>
      </c>
      <c r="BF677" s="147">
        <f t="shared" si="676"/>
        <v>0.16666666666666666</v>
      </c>
      <c r="BG677" s="173">
        <f t="shared" si="677"/>
        <v>175510</v>
      </c>
      <c r="BH677" s="618"/>
      <c r="BI677" s="255" t="s">
        <v>135</v>
      </c>
      <c r="BJ677" s="137">
        <f t="shared" si="678"/>
        <v>677</v>
      </c>
      <c r="BK677" s="146">
        <f t="shared" si="662"/>
        <v>320</v>
      </c>
      <c r="BL677" s="146">
        <f t="shared" si="663"/>
        <v>26097190</v>
      </c>
      <c r="BM677" s="147">
        <f t="shared" si="696"/>
        <v>3.6434020266423776E-2</v>
      </c>
      <c r="BN677" s="147">
        <f t="shared" si="679"/>
        <v>0.47267355982274739</v>
      </c>
      <c r="BO677" s="146">
        <f t="shared" si="680"/>
        <v>81553.71875</v>
      </c>
      <c r="BP677" s="204"/>
    </row>
    <row r="678" spans="2:68" s="82" customFormat="1">
      <c r="B678" s="614">
        <v>62</v>
      </c>
      <c r="C678" s="646" t="s">
        <v>20</v>
      </c>
      <c r="D678" s="612">
        <f>BS69</f>
        <v>17</v>
      </c>
      <c r="E678" s="252" t="s">
        <v>115</v>
      </c>
      <c r="F678" s="136">
        <v>8</v>
      </c>
      <c r="G678" s="144">
        <v>3</v>
      </c>
      <c r="H678" s="144">
        <v>143110</v>
      </c>
      <c r="I678" s="145">
        <f>IFERROR(G678/$D$678,"-")</f>
        <v>0.17647058823529413</v>
      </c>
      <c r="J678" s="145">
        <f t="shared" si="664"/>
        <v>0.375</v>
      </c>
      <c r="K678" s="172">
        <f t="shared" si="665"/>
        <v>47703.333333333336</v>
      </c>
      <c r="L678" s="612">
        <f>BT69</f>
        <v>46</v>
      </c>
      <c r="M678" s="252" t="s">
        <v>115</v>
      </c>
      <c r="N678" s="136">
        <v>27</v>
      </c>
      <c r="O678" s="144">
        <v>18</v>
      </c>
      <c r="P678" s="144">
        <v>1307060</v>
      </c>
      <c r="Q678" s="145">
        <f>IFERROR(O678/$L$678,"-")</f>
        <v>0.39130434782608697</v>
      </c>
      <c r="R678" s="145">
        <f t="shared" si="666"/>
        <v>0.66666666666666663</v>
      </c>
      <c r="S678" s="140">
        <f t="shared" si="667"/>
        <v>72614.444444444438</v>
      </c>
      <c r="T678" s="612">
        <f>BU69</f>
        <v>4884</v>
      </c>
      <c r="U678" s="252" t="s">
        <v>115</v>
      </c>
      <c r="V678" s="136">
        <v>2300</v>
      </c>
      <c r="W678" s="144">
        <v>1520</v>
      </c>
      <c r="X678" s="144">
        <v>96115310</v>
      </c>
      <c r="Y678" s="145">
        <f>IFERROR(W678/$T$678,"-")</f>
        <v>0.31122031122031124</v>
      </c>
      <c r="Z678" s="145">
        <f t="shared" si="668"/>
        <v>0.66086956521739126</v>
      </c>
      <c r="AA678" s="144">
        <f t="shared" si="669"/>
        <v>63233.756578947367</v>
      </c>
      <c r="AB678" s="612">
        <f>BV69</f>
        <v>4241</v>
      </c>
      <c r="AC678" s="252" t="s">
        <v>115</v>
      </c>
      <c r="AD678" s="136">
        <v>2311</v>
      </c>
      <c r="AE678" s="144">
        <v>1504</v>
      </c>
      <c r="AF678" s="144">
        <v>109971730</v>
      </c>
      <c r="AG678" s="145">
        <f>IFERROR(AE678/$AB$678,"-")</f>
        <v>0.35463334119311485</v>
      </c>
      <c r="AH678" s="145">
        <f t="shared" si="670"/>
        <v>0.65080051925573346</v>
      </c>
      <c r="AI678" s="140">
        <f t="shared" si="671"/>
        <v>73119.501329787236</v>
      </c>
      <c r="AJ678" s="612">
        <f>BW69</f>
        <v>2298</v>
      </c>
      <c r="AK678" s="252" t="s">
        <v>115</v>
      </c>
      <c r="AL678" s="136">
        <v>1194</v>
      </c>
      <c r="AM678" s="144">
        <v>667</v>
      </c>
      <c r="AN678" s="144">
        <v>50408450</v>
      </c>
      <c r="AO678" s="145">
        <f>IFERROR(AM678/$AJ$678,"-")</f>
        <v>0.29025239338555264</v>
      </c>
      <c r="AP678" s="145">
        <f t="shared" si="672"/>
        <v>0.55862646566164154</v>
      </c>
      <c r="AQ678" s="140">
        <f t="shared" si="673"/>
        <v>75574.887556221889</v>
      </c>
      <c r="AR678" s="612">
        <f>BX69</f>
        <v>1060</v>
      </c>
      <c r="AS678" s="252" t="s">
        <v>115</v>
      </c>
      <c r="AT678" s="136">
        <v>469</v>
      </c>
      <c r="AU678" s="144">
        <v>251</v>
      </c>
      <c r="AV678" s="144">
        <v>19880180</v>
      </c>
      <c r="AW678" s="145">
        <f>IFERROR(AU678/$AR$678,"-")</f>
        <v>0.23679245283018868</v>
      </c>
      <c r="AX678" s="145">
        <f t="shared" si="674"/>
        <v>0.53518123667377404</v>
      </c>
      <c r="AY678" s="144">
        <f t="shared" si="675"/>
        <v>79203.904382470122</v>
      </c>
      <c r="AZ678" s="612">
        <f>BY69</f>
        <v>407</v>
      </c>
      <c r="BA678" s="252" t="s">
        <v>115</v>
      </c>
      <c r="BB678" s="136">
        <v>147</v>
      </c>
      <c r="BC678" s="144">
        <v>71</v>
      </c>
      <c r="BD678" s="144">
        <v>5718790</v>
      </c>
      <c r="BE678" s="145">
        <f>IFERROR(BC678/$AZ$678,"-")</f>
        <v>0.17444717444717445</v>
      </c>
      <c r="BF678" s="145">
        <f t="shared" si="676"/>
        <v>0.48299319727891155</v>
      </c>
      <c r="BG678" s="172">
        <f t="shared" si="677"/>
        <v>80546.338028169019</v>
      </c>
      <c r="BH678" s="612">
        <f>BZ69</f>
        <v>12953</v>
      </c>
      <c r="BI678" s="252" t="s">
        <v>115</v>
      </c>
      <c r="BJ678" s="136">
        <f t="shared" si="678"/>
        <v>6456</v>
      </c>
      <c r="BK678" s="144">
        <f t="shared" si="662"/>
        <v>4034</v>
      </c>
      <c r="BL678" s="144">
        <f t="shared" si="663"/>
        <v>283544630</v>
      </c>
      <c r="BM678" s="145">
        <f>IFERROR(BK678/$BH$678,"-")</f>
        <v>0.31143364471550994</v>
      </c>
      <c r="BN678" s="145">
        <f t="shared" si="679"/>
        <v>0.62484510532837667</v>
      </c>
      <c r="BO678" s="144">
        <f t="shared" si="680"/>
        <v>70288.703520079333</v>
      </c>
      <c r="BP678" s="204"/>
    </row>
    <row r="679" spans="2:68" s="82" customFormat="1">
      <c r="B679" s="614"/>
      <c r="C679" s="647"/>
      <c r="D679" s="604"/>
      <c r="E679" s="253" t="s">
        <v>154</v>
      </c>
      <c r="F679" s="137">
        <v>6</v>
      </c>
      <c r="G679" s="146">
        <v>2</v>
      </c>
      <c r="H679" s="146">
        <v>25600</v>
      </c>
      <c r="I679" s="147">
        <f t="shared" ref="I679:I688" si="697">IFERROR(G679/$D$678,"-")</f>
        <v>0.11764705882352941</v>
      </c>
      <c r="J679" s="147">
        <f t="shared" si="664"/>
        <v>0.33333333333333331</v>
      </c>
      <c r="K679" s="173">
        <f t="shared" si="665"/>
        <v>12800</v>
      </c>
      <c r="L679" s="604"/>
      <c r="M679" s="253" t="s">
        <v>154</v>
      </c>
      <c r="N679" s="137">
        <v>20</v>
      </c>
      <c r="O679" s="146">
        <v>12</v>
      </c>
      <c r="P679" s="146">
        <v>926000</v>
      </c>
      <c r="Q679" s="147">
        <f t="shared" ref="Q679:Q688" si="698">IFERROR(O679/$L$678,"-")</f>
        <v>0.2608695652173913</v>
      </c>
      <c r="R679" s="147">
        <f t="shared" si="666"/>
        <v>0.6</v>
      </c>
      <c r="S679" s="141">
        <f t="shared" si="667"/>
        <v>77166.666666666672</v>
      </c>
      <c r="T679" s="604"/>
      <c r="U679" s="253" t="s">
        <v>154</v>
      </c>
      <c r="V679" s="137">
        <v>2175</v>
      </c>
      <c r="W679" s="146">
        <v>1438</v>
      </c>
      <c r="X679" s="146">
        <v>88132960</v>
      </c>
      <c r="Y679" s="147">
        <f t="shared" ref="Y679:Y688" si="699">IFERROR(W679/$T$678,"-")</f>
        <v>0.29443079443079445</v>
      </c>
      <c r="Z679" s="147">
        <f t="shared" si="668"/>
        <v>0.66114942528735632</v>
      </c>
      <c r="AA679" s="146">
        <f t="shared" si="669"/>
        <v>61288.567454798329</v>
      </c>
      <c r="AB679" s="604"/>
      <c r="AC679" s="253" t="s">
        <v>154</v>
      </c>
      <c r="AD679" s="137">
        <v>1918</v>
      </c>
      <c r="AE679" s="146">
        <v>1231</v>
      </c>
      <c r="AF679" s="146">
        <v>86214430</v>
      </c>
      <c r="AG679" s="147">
        <f t="shared" ref="AG679:AG688" si="700">IFERROR(AE679/$AB$678,"-")</f>
        <v>0.29026173072388589</v>
      </c>
      <c r="AH679" s="147">
        <f t="shared" si="670"/>
        <v>0.64181438998957252</v>
      </c>
      <c r="AI679" s="141">
        <f t="shared" si="671"/>
        <v>70036.092607636063</v>
      </c>
      <c r="AJ679" s="604"/>
      <c r="AK679" s="253" t="s">
        <v>154</v>
      </c>
      <c r="AL679" s="137">
        <v>907</v>
      </c>
      <c r="AM679" s="146">
        <v>506</v>
      </c>
      <c r="AN679" s="146">
        <v>35208610</v>
      </c>
      <c r="AO679" s="147">
        <f t="shared" ref="AO679:AO688" si="701">IFERROR(AM679/$AJ$678,"-")</f>
        <v>0.22019147084421237</v>
      </c>
      <c r="AP679" s="147">
        <f t="shared" si="672"/>
        <v>0.55788313120176403</v>
      </c>
      <c r="AQ679" s="141">
        <f t="shared" si="673"/>
        <v>69582.233201581024</v>
      </c>
      <c r="AR679" s="604"/>
      <c r="AS679" s="253" t="s">
        <v>154</v>
      </c>
      <c r="AT679" s="137">
        <v>324</v>
      </c>
      <c r="AU679" s="146">
        <v>176</v>
      </c>
      <c r="AV679" s="146">
        <v>12743700</v>
      </c>
      <c r="AW679" s="147">
        <f t="shared" ref="AW679:AW688" si="702">IFERROR(AU679/$AR$678,"-")</f>
        <v>0.16603773584905659</v>
      </c>
      <c r="AX679" s="147">
        <f t="shared" si="674"/>
        <v>0.54320987654320985</v>
      </c>
      <c r="AY679" s="146">
        <f t="shared" si="675"/>
        <v>72407.386363636368</v>
      </c>
      <c r="AZ679" s="604"/>
      <c r="BA679" s="253" t="s">
        <v>154</v>
      </c>
      <c r="BB679" s="137">
        <v>72</v>
      </c>
      <c r="BC679" s="146">
        <v>30</v>
      </c>
      <c r="BD679" s="146">
        <v>2700580</v>
      </c>
      <c r="BE679" s="147">
        <f t="shared" ref="BE679:BE688" si="703">IFERROR(BC679/$AZ$678,"-")</f>
        <v>7.3710073710073709E-2</v>
      </c>
      <c r="BF679" s="147">
        <f t="shared" si="676"/>
        <v>0.41666666666666669</v>
      </c>
      <c r="BG679" s="173">
        <f t="shared" si="677"/>
        <v>90019.333333333328</v>
      </c>
      <c r="BH679" s="604"/>
      <c r="BI679" s="253" t="s">
        <v>154</v>
      </c>
      <c r="BJ679" s="137">
        <f t="shared" si="678"/>
        <v>5422</v>
      </c>
      <c r="BK679" s="146">
        <f t="shared" si="662"/>
        <v>3395</v>
      </c>
      <c r="BL679" s="146">
        <f t="shared" si="663"/>
        <v>225951880</v>
      </c>
      <c r="BM679" s="147">
        <f t="shared" ref="BM679:BM688" si="704">IFERROR(BK679/$BH$678,"-")</f>
        <v>0.26210144368100052</v>
      </c>
      <c r="BN679" s="147">
        <f t="shared" si="679"/>
        <v>0.62615271117668758</v>
      </c>
      <c r="BO679" s="146">
        <f t="shared" si="680"/>
        <v>66554.309278350513</v>
      </c>
      <c r="BP679" s="204"/>
    </row>
    <row r="680" spans="2:68" s="82" customFormat="1">
      <c r="B680" s="614"/>
      <c r="C680" s="647"/>
      <c r="D680" s="604"/>
      <c r="E680" s="254" t="s">
        <v>114</v>
      </c>
      <c r="F680" s="137">
        <v>13</v>
      </c>
      <c r="G680" s="146">
        <v>5</v>
      </c>
      <c r="H680" s="146">
        <v>407580</v>
      </c>
      <c r="I680" s="147">
        <f t="shared" si="697"/>
        <v>0.29411764705882354</v>
      </c>
      <c r="J680" s="147">
        <f t="shared" si="664"/>
        <v>0.38461538461538464</v>
      </c>
      <c r="K680" s="173">
        <f t="shared" si="665"/>
        <v>81516</v>
      </c>
      <c r="L680" s="604"/>
      <c r="M680" s="254" t="s">
        <v>114</v>
      </c>
      <c r="N680" s="137">
        <v>36</v>
      </c>
      <c r="O680" s="146">
        <v>22</v>
      </c>
      <c r="P680" s="146">
        <v>1875460</v>
      </c>
      <c r="Q680" s="147">
        <f t="shared" si="698"/>
        <v>0.47826086956521741</v>
      </c>
      <c r="R680" s="147">
        <f t="shared" si="666"/>
        <v>0.61111111111111116</v>
      </c>
      <c r="S680" s="141">
        <f t="shared" si="667"/>
        <v>85248.181818181823</v>
      </c>
      <c r="T680" s="604"/>
      <c r="U680" s="254" t="s">
        <v>114</v>
      </c>
      <c r="V680" s="137">
        <v>2839</v>
      </c>
      <c r="W680" s="146">
        <v>1857</v>
      </c>
      <c r="X680" s="146">
        <v>115395350</v>
      </c>
      <c r="Y680" s="147">
        <f t="shared" si="699"/>
        <v>0.38022113022113024</v>
      </c>
      <c r="Z680" s="147">
        <f t="shared" si="668"/>
        <v>0.65410355759070093</v>
      </c>
      <c r="AA680" s="146">
        <f t="shared" si="669"/>
        <v>62140.737749057618</v>
      </c>
      <c r="AB680" s="604"/>
      <c r="AC680" s="254" t="s">
        <v>114</v>
      </c>
      <c r="AD680" s="137">
        <v>2778</v>
      </c>
      <c r="AE680" s="146">
        <v>1722</v>
      </c>
      <c r="AF680" s="146">
        <v>125464260</v>
      </c>
      <c r="AG680" s="147">
        <f t="shared" si="700"/>
        <v>0.40603631219052111</v>
      </c>
      <c r="AH680" s="147">
        <f t="shared" si="670"/>
        <v>0.61987041036717061</v>
      </c>
      <c r="AI680" s="141">
        <f t="shared" si="671"/>
        <v>72859.616724738677</v>
      </c>
      <c r="AJ680" s="604"/>
      <c r="AK680" s="254" t="s">
        <v>114</v>
      </c>
      <c r="AL680" s="137">
        <v>1535</v>
      </c>
      <c r="AM680" s="146">
        <v>820</v>
      </c>
      <c r="AN680" s="146">
        <v>59685900</v>
      </c>
      <c r="AO680" s="147">
        <f t="shared" si="701"/>
        <v>0.3568320278503046</v>
      </c>
      <c r="AP680" s="147">
        <f t="shared" si="672"/>
        <v>0.53420195439739415</v>
      </c>
      <c r="AQ680" s="141">
        <f t="shared" si="673"/>
        <v>72787.682926829264</v>
      </c>
      <c r="AR680" s="604"/>
      <c r="AS680" s="254" t="s">
        <v>114</v>
      </c>
      <c r="AT680" s="137">
        <v>723</v>
      </c>
      <c r="AU680" s="146">
        <v>367</v>
      </c>
      <c r="AV680" s="146">
        <v>30108230</v>
      </c>
      <c r="AW680" s="147">
        <f t="shared" si="702"/>
        <v>0.3462264150943396</v>
      </c>
      <c r="AX680" s="147">
        <f t="shared" si="674"/>
        <v>0.50760719225449513</v>
      </c>
      <c r="AY680" s="146">
        <f t="shared" si="675"/>
        <v>82038.773841961854</v>
      </c>
      <c r="AZ680" s="604"/>
      <c r="BA680" s="254" t="s">
        <v>114</v>
      </c>
      <c r="BB680" s="137">
        <v>274</v>
      </c>
      <c r="BC680" s="146">
        <v>115</v>
      </c>
      <c r="BD680" s="146">
        <v>11776840</v>
      </c>
      <c r="BE680" s="147">
        <f t="shared" si="703"/>
        <v>0.28255528255528256</v>
      </c>
      <c r="BF680" s="147">
        <f t="shared" si="676"/>
        <v>0.41970802919708028</v>
      </c>
      <c r="BG680" s="173">
        <f t="shared" si="677"/>
        <v>102407.30434782608</v>
      </c>
      <c r="BH680" s="604"/>
      <c r="BI680" s="254" t="s">
        <v>114</v>
      </c>
      <c r="BJ680" s="137">
        <f t="shared" si="678"/>
        <v>8198</v>
      </c>
      <c r="BK680" s="146">
        <f t="shared" si="662"/>
        <v>4908</v>
      </c>
      <c r="BL680" s="146">
        <f t="shared" si="663"/>
        <v>344713620</v>
      </c>
      <c r="BM680" s="147">
        <f t="shared" si="704"/>
        <v>0.37890836099745234</v>
      </c>
      <c r="BN680" s="147">
        <f t="shared" si="679"/>
        <v>0.59868260551353991</v>
      </c>
      <c r="BO680" s="146">
        <f t="shared" si="680"/>
        <v>70235.048899755508</v>
      </c>
      <c r="BP680" s="204"/>
    </row>
    <row r="681" spans="2:68" s="82" customFormat="1">
      <c r="B681" s="614"/>
      <c r="C681" s="647"/>
      <c r="D681" s="604"/>
      <c r="E681" s="254" t="s">
        <v>123</v>
      </c>
      <c r="F681" s="137">
        <v>5</v>
      </c>
      <c r="G681" s="146">
        <v>3</v>
      </c>
      <c r="H681" s="146">
        <v>143110</v>
      </c>
      <c r="I681" s="147">
        <f t="shared" si="697"/>
        <v>0.17647058823529413</v>
      </c>
      <c r="J681" s="147">
        <f t="shared" si="664"/>
        <v>0.6</v>
      </c>
      <c r="K681" s="173">
        <f t="shared" si="665"/>
        <v>47703.333333333336</v>
      </c>
      <c r="L681" s="604"/>
      <c r="M681" s="254" t="s">
        <v>123</v>
      </c>
      <c r="N681" s="137">
        <v>11</v>
      </c>
      <c r="O681" s="146">
        <v>5</v>
      </c>
      <c r="P681" s="146">
        <v>305540</v>
      </c>
      <c r="Q681" s="147">
        <f t="shared" si="698"/>
        <v>0.10869565217391304</v>
      </c>
      <c r="R681" s="147">
        <f t="shared" si="666"/>
        <v>0.45454545454545453</v>
      </c>
      <c r="S681" s="141">
        <f t="shared" si="667"/>
        <v>61108</v>
      </c>
      <c r="T681" s="604"/>
      <c r="U681" s="254" t="s">
        <v>123</v>
      </c>
      <c r="V681" s="137">
        <v>950</v>
      </c>
      <c r="W681" s="146">
        <v>633</v>
      </c>
      <c r="X681" s="146">
        <v>39530040</v>
      </c>
      <c r="Y681" s="147">
        <f t="shared" si="699"/>
        <v>0.12960687960687961</v>
      </c>
      <c r="Z681" s="147">
        <f t="shared" si="668"/>
        <v>0.66631578947368419</v>
      </c>
      <c r="AA681" s="146">
        <f t="shared" si="669"/>
        <v>62448.720379146922</v>
      </c>
      <c r="AB681" s="604"/>
      <c r="AC681" s="254" t="s">
        <v>123</v>
      </c>
      <c r="AD681" s="137">
        <v>1034</v>
      </c>
      <c r="AE681" s="146">
        <v>651</v>
      </c>
      <c r="AF681" s="146">
        <v>46541940</v>
      </c>
      <c r="AG681" s="147">
        <f t="shared" si="700"/>
        <v>0.15350153265739214</v>
      </c>
      <c r="AH681" s="147">
        <f t="shared" si="670"/>
        <v>0.62959381044487428</v>
      </c>
      <c r="AI681" s="141">
        <f t="shared" si="671"/>
        <v>71492.995391705073</v>
      </c>
      <c r="AJ681" s="604"/>
      <c r="AK681" s="254" t="s">
        <v>123</v>
      </c>
      <c r="AL681" s="137">
        <v>651</v>
      </c>
      <c r="AM681" s="146">
        <v>362</v>
      </c>
      <c r="AN681" s="146">
        <v>27126720</v>
      </c>
      <c r="AO681" s="147">
        <f t="shared" si="701"/>
        <v>0.15752828546562228</v>
      </c>
      <c r="AP681" s="147">
        <f t="shared" si="672"/>
        <v>0.55606758832565284</v>
      </c>
      <c r="AQ681" s="141">
        <f t="shared" si="673"/>
        <v>74935.69060773481</v>
      </c>
      <c r="AR681" s="604"/>
      <c r="AS681" s="254" t="s">
        <v>123</v>
      </c>
      <c r="AT681" s="137">
        <v>309</v>
      </c>
      <c r="AU681" s="146">
        <v>152</v>
      </c>
      <c r="AV681" s="146">
        <v>12776560</v>
      </c>
      <c r="AW681" s="147">
        <f t="shared" si="702"/>
        <v>0.14339622641509434</v>
      </c>
      <c r="AX681" s="147">
        <f t="shared" si="674"/>
        <v>0.49190938511326859</v>
      </c>
      <c r="AY681" s="146">
        <f t="shared" si="675"/>
        <v>84056.31578947368</v>
      </c>
      <c r="AZ681" s="604"/>
      <c r="BA681" s="254" t="s">
        <v>123</v>
      </c>
      <c r="BB681" s="137">
        <v>104</v>
      </c>
      <c r="BC681" s="146">
        <v>44</v>
      </c>
      <c r="BD681" s="146">
        <v>4393280</v>
      </c>
      <c r="BE681" s="147">
        <f t="shared" si="703"/>
        <v>0.10810810810810811</v>
      </c>
      <c r="BF681" s="147">
        <f t="shared" si="676"/>
        <v>0.42307692307692307</v>
      </c>
      <c r="BG681" s="173">
        <f t="shared" si="677"/>
        <v>99847.272727272721</v>
      </c>
      <c r="BH681" s="604"/>
      <c r="BI681" s="254" t="s">
        <v>123</v>
      </c>
      <c r="BJ681" s="137">
        <f t="shared" si="678"/>
        <v>3064</v>
      </c>
      <c r="BK681" s="146">
        <f t="shared" si="662"/>
        <v>1850</v>
      </c>
      <c r="BL681" s="146">
        <f t="shared" si="663"/>
        <v>130817190</v>
      </c>
      <c r="BM681" s="147">
        <f t="shared" si="704"/>
        <v>0.14282405620319616</v>
      </c>
      <c r="BN681" s="147">
        <f t="shared" si="679"/>
        <v>0.60378590078328986</v>
      </c>
      <c r="BO681" s="146">
        <f t="shared" si="680"/>
        <v>70711.994594594595</v>
      </c>
      <c r="BP681" s="204"/>
    </row>
    <row r="682" spans="2:68" s="82" customFormat="1">
      <c r="B682" s="614"/>
      <c r="C682" s="647"/>
      <c r="D682" s="604"/>
      <c r="E682" s="254" t="s">
        <v>137</v>
      </c>
      <c r="F682" s="137">
        <v>5</v>
      </c>
      <c r="G682" s="146">
        <v>3</v>
      </c>
      <c r="H682" s="146">
        <v>275970</v>
      </c>
      <c r="I682" s="147">
        <f t="shared" si="697"/>
        <v>0.17647058823529413</v>
      </c>
      <c r="J682" s="147">
        <f t="shared" si="664"/>
        <v>0.6</v>
      </c>
      <c r="K682" s="173">
        <f t="shared" si="665"/>
        <v>91990</v>
      </c>
      <c r="L682" s="604"/>
      <c r="M682" s="254" t="s">
        <v>137</v>
      </c>
      <c r="N682" s="137">
        <v>21</v>
      </c>
      <c r="O682" s="146">
        <v>13</v>
      </c>
      <c r="P682" s="146">
        <v>1329950</v>
      </c>
      <c r="Q682" s="147">
        <f t="shared" si="698"/>
        <v>0.28260869565217389</v>
      </c>
      <c r="R682" s="147">
        <f t="shared" si="666"/>
        <v>0.61904761904761907</v>
      </c>
      <c r="S682" s="141">
        <f t="shared" si="667"/>
        <v>102303.84615384616</v>
      </c>
      <c r="T682" s="604"/>
      <c r="U682" s="254" t="s">
        <v>137</v>
      </c>
      <c r="V682" s="137">
        <v>935</v>
      </c>
      <c r="W682" s="146">
        <v>607</v>
      </c>
      <c r="X682" s="146">
        <v>38385900</v>
      </c>
      <c r="Y682" s="147">
        <f t="shared" si="699"/>
        <v>0.12428337428337428</v>
      </c>
      <c r="Z682" s="147">
        <f t="shared" si="668"/>
        <v>0.64919786096256682</v>
      </c>
      <c r="AA682" s="146">
        <f t="shared" si="669"/>
        <v>63238.714991762768</v>
      </c>
      <c r="AB682" s="604"/>
      <c r="AC682" s="254" t="s">
        <v>137</v>
      </c>
      <c r="AD682" s="137">
        <v>1126</v>
      </c>
      <c r="AE682" s="146">
        <v>706</v>
      </c>
      <c r="AF682" s="146">
        <v>52784740</v>
      </c>
      <c r="AG682" s="147">
        <f t="shared" si="700"/>
        <v>0.16647017212921481</v>
      </c>
      <c r="AH682" s="147">
        <f t="shared" si="670"/>
        <v>0.62699822380106573</v>
      </c>
      <c r="AI682" s="141">
        <f t="shared" si="671"/>
        <v>74765.92067988668</v>
      </c>
      <c r="AJ682" s="604"/>
      <c r="AK682" s="254" t="s">
        <v>137</v>
      </c>
      <c r="AL682" s="137">
        <v>690</v>
      </c>
      <c r="AM682" s="146">
        <v>393</v>
      </c>
      <c r="AN682" s="146">
        <v>29618230</v>
      </c>
      <c r="AO682" s="147">
        <f t="shared" si="701"/>
        <v>0.17101827676240208</v>
      </c>
      <c r="AP682" s="147">
        <f t="shared" si="672"/>
        <v>0.56956521739130439</v>
      </c>
      <c r="AQ682" s="141">
        <f t="shared" si="673"/>
        <v>75364.452926208658</v>
      </c>
      <c r="AR682" s="604"/>
      <c r="AS682" s="254" t="s">
        <v>137</v>
      </c>
      <c r="AT682" s="137">
        <v>311</v>
      </c>
      <c r="AU682" s="146">
        <v>164</v>
      </c>
      <c r="AV682" s="146">
        <v>13475750</v>
      </c>
      <c r="AW682" s="147">
        <f t="shared" si="702"/>
        <v>0.15471698113207547</v>
      </c>
      <c r="AX682" s="147">
        <f t="shared" si="674"/>
        <v>0.52733118971061088</v>
      </c>
      <c r="AY682" s="146">
        <f t="shared" si="675"/>
        <v>82169.207317073175</v>
      </c>
      <c r="AZ682" s="604"/>
      <c r="BA682" s="254" t="s">
        <v>137</v>
      </c>
      <c r="BB682" s="137">
        <v>104</v>
      </c>
      <c r="BC682" s="146">
        <v>37</v>
      </c>
      <c r="BD682" s="146">
        <v>3828060</v>
      </c>
      <c r="BE682" s="147">
        <f t="shared" si="703"/>
        <v>9.0909090909090912E-2</v>
      </c>
      <c r="BF682" s="147">
        <f t="shared" si="676"/>
        <v>0.35576923076923078</v>
      </c>
      <c r="BG682" s="173">
        <f t="shared" si="677"/>
        <v>103461.08108108108</v>
      </c>
      <c r="BH682" s="604"/>
      <c r="BI682" s="254" t="s">
        <v>137</v>
      </c>
      <c r="BJ682" s="137">
        <f t="shared" si="678"/>
        <v>3192</v>
      </c>
      <c r="BK682" s="146">
        <f t="shared" si="662"/>
        <v>1923</v>
      </c>
      <c r="BL682" s="146">
        <f t="shared" si="663"/>
        <v>139698600</v>
      </c>
      <c r="BM682" s="147">
        <f t="shared" si="704"/>
        <v>0.14845981625878174</v>
      </c>
      <c r="BN682" s="147">
        <f t="shared" si="679"/>
        <v>0.60244360902255634</v>
      </c>
      <c r="BO682" s="146">
        <f t="shared" si="680"/>
        <v>72646.177847113882</v>
      </c>
      <c r="BP682" s="204"/>
    </row>
    <row r="683" spans="2:68" s="82" customFormat="1">
      <c r="B683" s="614"/>
      <c r="C683" s="647"/>
      <c r="D683" s="604"/>
      <c r="E683" s="254" t="s">
        <v>138</v>
      </c>
      <c r="F683" s="137">
        <v>4</v>
      </c>
      <c r="G683" s="146">
        <v>2</v>
      </c>
      <c r="H683" s="146">
        <v>115620</v>
      </c>
      <c r="I683" s="147">
        <f t="shared" si="697"/>
        <v>0.11764705882352941</v>
      </c>
      <c r="J683" s="147">
        <f t="shared" si="664"/>
        <v>0.5</v>
      </c>
      <c r="K683" s="173">
        <f t="shared" si="665"/>
        <v>57810</v>
      </c>
      <c r="L683" s="604"/>
      <c r="M683" s="254" t="s">
        <v>138</v>
      </c>
      <c r="N683" s="137">
        <v>9</v>
      </c>
      <c r="O683" s="146">
        <v>5</v>
      </c>
      <c r="P683" s="146">
        <v>340530</v>
      </c>
      <c r="Q683" s="147">
        <f t="shared" si="698"/>
        <v>0.10869565217391304</v>
      </c>
      <c r="R683" s="147">
        <f t="shared" si="666"/>
        <v>0.55555555555555558</v>
      </c>
      <c r="S683" s="141">
        <f t="shared" si="667"/>
        <v>68106</v>
      </c>
      <c r="T683" s="604"/>
      <c r="U683" s="254" t="s">
        <v>138</v>
      </c>
      <c r="V683" s="137">
        <v>403</v>
      </c>
      <c r="W683" s="146">
        <v>273</v>
      </c>
      <c r="X683" s="146">
        <v>17197990</v>
      </c>
      <c r="Y683" s="147">
        <f t="shared" si="699"/>
        <v>5.5896805896805894E-2</v>
      </c>
      <c r="Z683" s="147">
        <f t="shared" si="668"/>
        <v>0.67741935483870963</v>
      </c>
      <c r="AA683" s="146">
        <f t="shared" si="669"/>
        <v>62996.300366300369</v>
      </c>
      <c r="AB683" s="604"/>
      <c r="AC683" s="254" t="s">
        <v>138</v>
      </c>
      <c r="AD683" s="137">
        <v>409</v>
      </c>
      <c r="AE683" s="146">
        <v>253</v>
      </c>
      <c r="AF683" s="146">
        <v>19056860</v>
      </c>
      <c r="AG683" s="147">
        <f t="shared" si="700"/>
        <v>5.9655741570384342E-2</v>
      </c>
      <c r="AH683" s="147">
        <f t="shared" si="670"/>
        <v>0.61858190709046457</v>
      </c>
      <c r="AI683" s="141">
        <f t="shared" si="671"/>
        <v>75323.55731225296</v>
      </c>
      <c r="AJ683" s="604"/>
      <c r="AK683" s="254" t="s">
        <v>138</v>
      </c>
      <c r="AL683" s="137">
        <v>191</v>
      </c>
      <c r="AM683" s="146">
        <v>104</v>
      </c>
      <c r="AN683" s="146">
        <v>7276110</v>
      </c>
      <c r="AO683" s="147">
        <f t="shared" si="701"/>
        <v>4.5256744995648392E-2</v>
      </c>
      <c r="AP683" s="147">
        <f t="shared" si="672"/>
        <v>0.54450261780104714</v>
      </c>
      <c r="AQ683" s="141">
        <f t="shared" si="673"/>
        <v>69962.596153846156</v>
      </c>
      <c r="AR683" s="604"/>
      <c r="AS683" s="254" t="s">
        <v>138</v>
      </c>
      <c r="AT683" s="137">
        <v>73</v>
      </c>
      <c r="AU683" s="146">
        <v>33</v>
      </c>
      <c r="AV683" s="146">
        <v>2422800</v>
      </c>
      <c r="AW683" s="147">
        <f t="shared" si="702"/>
        <v>3.1132075471698113E-2</v>
      </c>
      <c r="AX683" s="147">
        <f t="shared" si="674"/>
        <v>0.45205479452054792</v>
      </c>
      <c r="AY683" s="146">
        <f t="shared" si="675"/>
        <v>73418.181818181823</v>
      </c>
      <c r="AZ683" s="604"/>
      <c r="BA683" s="254" t="s">
        <v>138</v>
      </c>
      <c r="BB683" s="137">
        <v>19</v>
      </c>
      <c r="BC683" s="146">
        <v>9</v>
      </c>
      <c r="BD683" s="146">
        <v>552280</v>
      </c>
      <c r="BE683" s="147">
        <f t="shared" si="703"/>
        <v>2.2113022113022112E-2</v>
      </c>
      <c r="BF683" s="147">
        <f t="shared" si="676"/>
        <v>0.47368421052631576</v>
      </c>
      <c r="BG683" s="173">
        <f t="shared" si="677"/>
        <v>61364.444444444445</v>
      </c>
      <c r="BH683" s="604"/>
      <c r="BI683" s="254" t="s">
        <v>138</v>
      </c>
      <c r="BJ683" s="137">
        <f t="shared" si="678"/>
        <v>1108</v>
      </c>
      <c r="BK683" s="146">
        <f t="shared" si="662"/>
        <v>679</v>
      </c>
      <c r="BL683" s="146">
        <f t="shared" si="663"/>
        <v>46962190</v>
      </c>
      <c r="BM683" s="147">
        <f t="shared" si="704"/>
        <v>5.242028873620011E-2</v>
      </c>
      <c r="BN683" s="147">
        <f t="shared" si="679"/>
        <v>0.61281588447653434</v>
      </c>
      <c r="BO683" s="146">
        <f t="shared" si="680"/>
        <v>69163.755522827691</v>
      </c>
      <c r="BP683" s="204"/>
    </row>
    <row r="684" spans="2:68" s="82" customFormat="1">
      <c r="B684" s="614"/>
      <c r="C684" s="647"/>
      <c r="D684" s="604"/>
      <c r="E684" s="254" t="s">
        <v>139</v>
      </c>
      <c r="F684" s="137">
        <v>5</v>
      </c>
      <c r="G684" s="146">
        <v>2</v>
      </c>
      <c r="H684" s="146">
        <v>115620</v>
      </c>
      <c r="I684" s="147">
        <f t="shared" si="697"/>
        <v>0.11764705882352941</v>
      </c>
      <c r="J684" s="147">
        <f t="shared" si="664"/>
        <v>0.4</v>
      </c>
      <c r="K684" s="173">
        <f t="shared" si="665"/>
        <v>57810</v>
      </c>
      <c r="L684" s="604"/>
      <c r="M684" s="254" t="s">
        <v>139</v>
      </c>
      <c r="N684" s="137">
        <v>12</v>
      </c>
      <c r="O684" s="146">
        <v>8</v>
      </c>
      <c r="P684" s="146">
        <v>643410</v>
      </c>
      <c r="Q684" s="147">
        <f t="shared" si="698"/>
        <v>0.17391304347826086</v>
      </c>
      <c r="R684" s="147">
        <f t="shared" si="666"/>
        <v>0.66666666666666663</v>
      </c>
      <c r="S684" s="141">
        <f t="shared" si="667"/>
        <v>80426.25</v>
      </c>
      <c r="T684" s="604"/>
      <c r="U684" s="254" t="s">
        <v>139</v>
      </c>
      <c r="V684" s="137">
        <v>269</v>
      </c>
      <c r="W684" s="146">
        <v>156</v>
      </c>
      <c r="X684" s="146">
        <v>8989060</v>
      </c>
      <c r="Y684" s="147">
        <f t="shared" si="699"/>
        <v>3.1941031941031942E-2</v>
      </c>
      <c r="Z684" s="147">
        <f t="shared" si="668"/>
        <v>0.5799256505576208</v>
      </c>
      <c r="AA684" s="146">
        <f t="shared" si="669"/>
        <v>57622.179487179485</v>
      </c>
      <c r="AB684" s="604"/>
      <c r="AC684" s="254" t="s">
        <v>139</v>
      </c>
      <c r="AD684" s="137">
        <v>336</v>
      </c>
      <c r="AE684" s="146">
        <v>189</v>
      </c>
      <c r="AF684" s="146">
        <v>14636970</v>
      </c>
      <c r="AG684" s="147">
        <f t="shared" si="700"/>
        <v>4.4564961094081583E-2</v>
      </c>
      <c r="AH684" s="147">
        <f t="shared" si="670"/>
        <v>0.5625</v>
      </c>
      <c r="AI684" s="141">
        <f t="shared" si="671"/>
        <v>77444.28571428571</v>
      </c>
      <c r="AJ684" s="604"/>
      <c r="AK684" s="254" t="s">
        <v>139</v>
      </c>
      <c r="AL684" s="137">
        <v>242</v>
      </c>
      <c r="AM684" s="146">
        <v>124</v>
      </c>
      <c r="AN684" s="146">
        <v>9475730</v>
      </c>
      <c r="AO684" s="147">
        <f t="shared" si="701"/>
        <v>5.3959965187119235E-2</v>
      </c>
      <c r="AP684" s="147">
        <f t="shared" si="672"/>
        <v>0.51239669421487599</v>
      </c>
      <c r="AQ684" s="141">
        <f t="shared" si="673"/>
        <v>76417.177419354834</v>
      </c>
      <c r="AR684" s="604"/>
      <c r="AS684" s="254" t="s">
        <v>139</v>
      </c>
      <c r="AT684" s="137">
        <v>132</v>
      </c>
      <c r="AU684" s="146">
        <v>57</v>
      </c>
      <c r="AV684" s="146">
        <v>4778290</v>
      </c>
      <c r="AW684" s="147">
        <f t="shared" si="702"/>
        <v>5.3773584905660379E-2</v>
      </c>
      <c r="AX684" s="147">
        <f t="shared" si="674"/>
        <v>0.43181818181818182</v>
      </c>
      <c r="AY684" s="146">
        <f t="shared" si="675"/>
        <v>83829.649122807023</v>
      </c>
      <c r="AZ684" s="604"/>
      <c r="BA684" s="254" t="s">
        <v>139</v>
      </c>
      <c r="BB684" s="137">
        <v>53</v>
      </c>
      <c r="BC684" s="146">
        <v>24</v>
      </c>
      <c r="BD684" s="146">
        <v>2540020</v>
      </c>
      <c r="BE684" s="147">
        <f t="shared" si="703"/>
        <v>5.896805896805897E-2</v>
      </c>
      <c r="BF684" s="147">
        <f t="shared" si="676"/>
        <v>0.45283018867924529</v>
      </c>
      <c r="BG684" s="173">
        <f t="shared" si="677"/>
        <v>105834.16666666667</v>
      </c>
      <c r="BH684" s="604"/>
      <c r="BI684" s="254" t="s">
        <v>139</v>
      </c>
      <c r="BJ684" s="137">
        <f t="shared" si="678"/>
        <v>1049</v>
      </c>
      <c r="BK684" s="146">
        <f t="shared" si="662"/>
        <v>560</v>
      </c>
      <c r="BL684" s="146">
        <f t="shared" si="663"/>
        <v>41179100</v>
      </c>
      <c r="BM684" s="147">
        <f t="shared" si="704"/>
        <v>4.3233227823670194E-2</v>
      </c>
      <c r="BN684" s="147">
        <f t="shared" si="679"/>
        <v>0.5338417540514776</v>
      </c>
      <c r="BO684" s="146">
        <f t="shared" si="680"/>
        <v>73534.107142857145</v>
      </c>
      <c r="BP684" s="204"/>
    </row>
    <row r="685" spans="2:68" s="82" customFormat="1">
      <c r="B685" s="614"/>
      <c r="C685" s="647"/>
      <c r="D685" s="604"/>
      <c r="E685" s="254" t="s">
        <v>140</v>
      </c>
      <c r="F685" s="137">
        <v>1</v>
      </c>
      <c r="G685" s="146">
        <v>0</v>
      </c>
      <c r="H685" s="146">
        <v>0</v>
      </c>
      <c r="I685" s="147">
        <f t="shared" si="697"/>
        <v>0</v>
      </c>
      <c r="J685" s="147">
        <f t="shared" si="664"/>
        <v>0</v>
      </c>
      <c r="K685" s="173" t="str">
        <f t="shared" si="665"/>
        <v>-</v>
      </c>
      <c r="L685" s="604"/>
      <c r="M685" s="254" t="s">
        <v>140</v>
      </c>
      <c r="N685" s="137">
        <v>4</v>
      </c>
      <c r="O685" s="146">
        <v>4</v>
      </c>
      <c r="P685" s="146">
        <v>620850</v>
      </c>
      <c r="Q685" s="147">
        <f t="shared" si="698"/>
        <v>8.6956521739130432E-2</v>
      </c>
      <c r="R685" s="147">
        <f t="shared" si="666"/>
        <v>1</v>
      </c>
      <c r="S685" s="141">
        <f t="shared" si="667"/>
        <v>155212.5</v>
      </c>
      <c r="T685" s="604"/>
      <c r="U685" s="254" t="s">
        <v>140</v>
      </c>
      <c r="V685" s="137">
        <v>192</v>
      </c>
      <c r="W685" s="146">
        <v>121</v>
      </c>
      <c r="X685" s="146">
        <v>8189950</v>
      </c>
      <c r="Y685" s="147">
        <f t="shared" si="699"/>
        <v>2.4774774774774775E-2</v>
      </c>
      <c r="Z685" s="147">
        <f t="shared" si="668"/>
        <v>0.63020833333333337</v>
      </c>
      <c r="AA685" s="146">
        <f t="shared" si="669"/>
        <v>67685.537190082643</v>
      </c>
      <c r="AB685" s="604"/>
      <c r="AC685" s="254" t="s">
        <v>140</v>
      </c>
      <c r="AD685" s="137">
        <v>254</v>
      </c>
      <c r="AE685" s="146">
        <v>173</v>
      </c>
      <c r="AF685" s="146">
        <v>12358580</v>
      </c>
      <c r="AG685" s="147">
        <f t="shared" si="700"/>
        <v>4.0792265975005897E-2</v>
      </c>
      <c r="AH685" s="147">
        <f t="shared" si="670"/>
        <v>0.68110236220472442</v>
      </c>
      <c r="AI685" s="141">
        <f t="shared" si="671"/>
        <v>71436.87861271677</v>
      </c>
      <c r="AJ685" s="604"/>
      <c r="AK685" s="254" t="s">
        <v>140</v>
      </c>
      <c r="AL685" s="137">
        <v>138</v>
      </c>
      <c r="AM685" s="146">
        <v>91</v>
      </c>
      <c r="AN685" s="146">
        <v>6347770</v>
      </c>
      <c r="AO685" s="147">
        <f t="shared" si="701"/>
        <v>3.959965187119234E-2</v>
      </c>
      <c r="AP685" s="147">
        <f t="shared" si="672"/>
        <v>0.65942028985507251</v>
      </c>
      <c r="AQ685" s="141">
        <f t="shared" si="673"/>
        <v>69755.71428571429</v>
      </c>
      <c r="AR685" s="604"/>
      <c r="AS685" s="254" t="s">
        <v>140</v>
      </c>
      <c r="AT685" s="137">
        <v>64</v>
      </c>
      <c r="AU685" s="146">
        <v>34</v>
      </c>
      <c r="AV685" s="146">
        <v>2880460</v>
      </c>
      <c r="AW685" s="147">
        <f t="shared" si="702"/>
        <v>3.2075471698113207E-2</v>
      </c>
      <c r="AX685" s="147">
        <f t="shared" si="674"/>
        <v>0.53125</v>
      </c>
      <c r="AY685" s="146">
        <f t="shared" si="675"/>
        <v>84719.411764705888</v>
      </c>
      <c r="AZ685" s="604"/>
      <c r="BA685" s="254" t="s">
        <v>140</v>
      </c>
      <c r="BB685" s="137">
        <v>14</v>
      </c>
      <c r="BC685" s="146">
        <v>10</v>
      </c>
      <c r="BD685" s="146">
        <v>1355890</v>
      </c>
      <c r="BE685" s="147">
        <f t="shared" si="703"/>
        <v>2.4570024570024569E-2</v>
      </c>
      <c r="BF685" s="147">
        <f t="shared" si="676"/>
        <v>0.7142857142857143</v>
      </c>
      <c r="BG685" s="173">
        <f t="shared" si="677"/>
        <v>135589</v>
      </c>
      <c r="BH685" s="604"/>
      <c r="BI685" s="254" t="s">
        <v>140</v>
      </c>
      <c r="BJ685" s="137">
        <f t="shared" si="678"/>
        <v>667</v>
      </c>
      <c r="BK685" s="146">
        <f t="shared" si="662"/>
        <v>433</v>
      </c>
      <c r="BL685" s="146">
        <f t="shared" si="663"/>
        <v>31753500</v>
      </c>
      <c r="BM685" s="147">
        <f t="shared" si="704"/>
        <v>3.3428549370802134E-2</v>
      </c>
      <c r="BN685" s="147">
        <f t="shared" si="679"/>
        <v>0.64917541229385312</v>
      </c>
      <c r="BO685" s="146">
        <f t="shared" si="680"/>
        <v>73333.718244803691</v>
      </c>
      <c r="BP685" s="204"/>
    </row>
    <row r="686" spans="2:68" s="82" customFormat="1">
      <c r="B686" s="614"/>
      <c r="C686" s="647"/>
      <c r="D686" s="604"/>
      <c r="E686" s="254" t="s">
        <v>141</v>
      </c>
      <c r="F686" s="137">
        <v>3</v>
      </c>
      <c r="G686" s="146">
        <v>2</v>
      </c>
      <c r="H686" s="146">
        <v>115180</v>
      </c>
      <c r="I686" s="147">
        <f t="shared" si="697"/>
        <v>0.11764705882352941</v>
      </c>
      <c r="J686" s="147">
        <f t="shared" si="664"/>
        <v>0.66666666666666663</v>
      </c>
      <c r="K686" s="173">
        <f t="shared" si="665"/>
        <v>57590</v>
      </c>
      <c r="L686" s="604"/>
      <c r="M686" s="254" t="s">
        <v>141</v>
      </c>
      <c r="N686" s="137">
        <v>18</v>
      </c>
      <c r="O686" s="146">
        <v>10</v>
      </c>
      <c r="P686" s="146">
        <v>681100</v>
      </c>
      <c r="Q686" s="147">
        <f t="shared" si="698"/>
        <v>0.21739130434782608</v>
      </c>
      <c r="R686" s="147">
        <f t="shared" si="666"/>
        <v>0.55555555555555558</v>
      </c>
      <c r="S686" s="141">
        <f t="shared" si="667"/>
        <v>68110</v>
      </c>
      <c r="T686" s="604"/>
      <c r="U686" s="254" t="s">
        <v>141</v>
      </c>
      <c r="V686" s="137">
        <v>1896</v>
      </c>
      <c r="W686" s="146">
        <v>1307</v>
      </c>
      <c r="X686" s="146">
        <v>81391260</v>
      </c>
      <c r="Y686" s="147">
        <f t="shared" si="699"/>
        <v>0.26760851760851762</v>
      </c>
      <c r="Z686" s="147">
        <f t="shared" si="668"/>
        <v>0.68934599156118148</v>
      </c>
      <c r="AA686" s="146">
        <f t="shared" si="669"/>
        <v>62273.343534812549</v>
      </c>
      <c r="AB686" s="604"/>
      <c r="AC686" s="254" t="s">
        <v>141</v>
      </c>
      <c r="AD686" s="137">
        <v>1835</v>
      </c>
      <c r="AE686" s="146">
        <v>1210</v>
      </c>
      <c r="AF686" s="146">
        <v>84071890</v>
      </c>
      <c r="AG686" s="147">
        <f t="shared" si="700"/>
        <v>0.28531006838009904</v>
      </c>
      <c r="AH686" s="147">
        <f t="shared" si="670"/>
        <v>0.65940054495912803</v>
      </c>
      <c r="AI686" s="141">
        <f t="shared" si="671"/>
        <v>69480.900826446275</v>
      </c>
      <c r="AJ686" s="604"/>
      <c r="AK686" s="254" t="s">
        <v>141</v>
      </c>
      <c r="AL686" s="137">
        <v>947</v>
      </c>
      <c r="AM686" s="146">
        <v>561</v>
      </c>
      <c r="AN686" s="146">
        <v>41272350</v>
      </c>
      <c r="AO686" s="147">
        <f t="shared" si="701"/>
        <v>0.24412532637075718</v>
      </c>
      <c r="AP686" s="147">
        <f t="shared" si="672"/>
        <v>0.59239704329461462</v>
      </c>
      <c r="AQ686" s="141">
        <f t="shared" si="673"/>
        <v>73569.251336898393</v>
      </c>
      <c r="AR686" s="604"/>
      <c r="AS686" s="254" t="s">
        <v>141</v>
      </c>
      <c r="AT686" s="137">
        <v>367</v>
      </c>
      <c r="AU686" s="146">
        <v>186</v>
      </c>
      <c r="AV686" s="146">
        <v>13011340</v>
      </c>
      <c r="AW686" s="147">
        <f t="shared" si="702"/>
        <v>0.17547169811320754</v>
      </c>
      <c r="AX686" s="147">
        <f t="shared" si="674"/>
        <v>0.50681198910081748</v>
      </c>
      <c r="AY686" s="146">
        <f t="shared" si="675"/>
        <v>69953.440860215051</v>
      </c>
      <c r="AZ686" s="604"/>
      <c r="BA686" s="254" t="s">
        <v>141</v>
      </c>
      <c r="BB686" s="137">
        <v>107</v>
      </c>
      <c r="BC686" s="146">
        <v>50</v>
      </c>
      <c r="BD686" s="146">
        <v>4516460</v>
      </c>
      <c r="BE686" s="147">
        <f t="shared" si="703"/>
        <v>0.12285012285012285</v>
      </c>
      <c r="BF686" s="147">
        <f t="shared" si="676"/>
        <v>0.46728971962616822</v>
      </c>
      <c r="BG686" s="173">
        <f t="shared" si="677"/>
        <v>90329.2</v>
      </c>
      <c r="BH686" s="604"/>
      <c r="BI686" s="254" t="s">
        <v>141</v>
      </c>
      <c r="BJ686" s="137">
        <f t="shared" si="678"/>
        <v>5173</v>
      </c>
      <c r="BK686" s="146">
        <f t="shared" si="662"/>
        <v>3326</v>
      </c>
      <c r="BL686" s="146">
        <f t="shared" si="663"/>
        <v>225059580</v>
      </c>
      <c r="BM686" s="147">
        <f t="shared" si="704"/>
        <v>0.25677449239558403</v>
      </c>
      <c r="BN686" s="147">
        <f t="shared" si="679"/>
        <v>0.64295379856949542</v>
      </c>
      <c r="BO686" s="146">
        <f t="shared" si="680"/>
        <v>67666.74082982562</v>
      </c>
      <c r="BP686" s="204"/>
    </row>
    <row r="687" spans="2:68" s="82" customFormat="1">
      <c r="B687" s="614"/>
      <c r="C687" s="647"/>
      <c r="D687" s="604"/>
      <c r="E687" s="254" t="s">
        <v>142</v>
      </c>
      <c r="F687" s="137">
        <v>1</v>
      </c>
      <c r="G687" s="146">
        <v>0</v>
      </c>
      <c r="H687" s="146">
        <v>0</v>
      </c>
      <c r="I687" s="147">
        <f t="shared" si="697"/>
        <v>0</v>
      </c>
      <c r="J687" s="147">
        <f t="shared" si="664"/>
        <v>0</v>
      </c>
      <c r="K687" s="173" t="str">
        <f t="shared" si="665"/>
        <v>-</v>
      </c>
      <c r="L687" s="604"/>
      <c r="M687" s="254" t="s">
        <v>142</v>
      </c>
      <c r="N687" s="137">
        <v>6</v>
      </c>
      <c r="O687" s="146">
        <v>3</v>
      </c>
      <c r="P687" s="146">
        <v>272270</v>
      </c>
      <c r="Q687" s="147">
        <f t="shared" si="698"/>
        <v>6.5217391304347824E-2</v>
      </c>
      <c r="R687" s="147">
        <f t="shared" si="666"/>
        <v>0.5</v>
      </c>
      <c r="S687" s="141">
        <f t="shared" si="667"/>
        <v>90756.666666666672</v>
      </c>
      <c r="T687" s="604"/>
      <c r="U687" s="254" t="s">
        <v>142</v>
      </c>
      <c r="V687" s="137">
        <v>232</v>
      </c>
      <c r="W687" s="146">
        <v>152</v>
      </c>
      <c r="X687" s="146">
        <v>11752580</v>
      </c>
      <c r="Y687" s="147">
        <f t="shared" si="699"/>
        <v>3.1122031122031123E-2</v>
      </c>
      <c r="Z687" s="147">
        <f t="shared" si="668"/>
        <v>0.65517241379310343</v>
      </c>
      <c r="AA687" s="146">
        <f t="shared" si="669"/>
        <v>77319.605263157893</v>
      </c>
      <c r="AB687" s="604"/>
      <c r="AC687" s="254" t="s">
        <v>142</v>
      </c>
      <c r="AD687" s="137">
        <v>313</v>
      </c>
      <c r="AE687" s="146">
        <v>192</v>
      </c>
      <c r="AF687" s="146">
        <v>14451160</v>
      </c>
      <c r="AG687" s="147">
        <f t="shared" si="700"/>
        <v>4.5272341428908278E-2</v>
      </c>
      <c r="AH687" s="147">
        <f t="shared" si="670"/>
        <v>0.61341853035143767</v>
      </c>
      <c r="AI687" s="141">
        <f t="shared" si="671"/>
        <v>75266.458333333328</v>
      </c>
      <c r="AJ687" s="604"/>
      <c r="AK687" s="254" t="s">
        <v>142</v>
      </c>
      <c r="AL687" s="137">
        <v>247</v>
      </c>
      <c r="AM687" s="146">
        <v>126</v>
      </c>
      <c r="AN687" s="146">
        <v>9552000</v>
      </c>
      <c r="AO687" s="147">
        <f t="shared" si="701"/>
        <v>5.4830287206266322E-2</v>
      </c>
      <c r="AP687" s="147">
        <f t="shared" si="672"/>
        <v>0.51012145748987858</v>
      </c>
      <c r="AQ687" s="141">
        <f t="shared" si="673"/>
        <v>75809.523809523816</v>
      </c>
      <c r="AR687" s="604"/>
      <c r="AS687" s="254" t="s">
        <v>142</v>
      </c>
      <c r="AT687" s="137">
        <v>158</v>
      </c>
      <c r="AU687" s="146">
        <v>64</v>
      </c>
      <c r="AV687" s="146">
        <v>4009020</v>
      </c>
      <c r="AW687" s="147">
        <f t="shared" si="702"/>
        <v>6.0377358490566038E-2</v>
      </c>
      <c r="AX687" s="147">
        <f t="shared" si="674"/>
        <v>0.4050632911392405</v>
      </c>
      <c r="AY687" s="146">
        <f t="shared" si="675"/>
        <v>62640.9375</v>
      </c>
      <c r="AZ687" s="604"/>
      <c r="BA687" s="254" t="s">
        <v>142</v>
      </c>
      <c r="BB687" s="137">
        <v>65</v>
      </c>
      <c r="BC687" s="146">
        <v>34</v>
      </c>
      <c r="BD687" s="146">
        <v>3030940</v>
      </c>
      <c r="BE687" s="147">
        <f t="shared" si="703"/>
        <v>8.3538083538083535E-2</v>
      </c>
      <c r="BF687" s="147">
        <f t="shared" si="676"/>
        <v>0.52307692307692311</v>
      </c>
      <c r="BG687" s="173">
        <f t="shared" si="677"/>
        <v>89145.294117647063</v>
      </c>
      <c r="BH687" s="604"/>
      <c r="BI687" s="254" t="s">
        <v>142</v>
      </c>
      <c r="BJ687" s="137">
        <f t="shared" si="678"/>
        <v>1022</v>
      </c>
      <c r="BK687" s="146">
        <f t="shared" si="662"/>
        <v>571</v>
      </c>
      <c r="BL687" s="146">
        <f t="shared" si="663"/>
        <v>43067970</v>
      </c>
      <c r="BM687" s="147">
        <f t="shared" si="704"/>
        <v>4.408245194163514E-2</v>
      </c>
      <c r="BN687" s="147">
        <f t="shared" si="679"/>
        <v>0.55870841487279843</v>
      </c>
      <c r="BO687" s="146">
        <f t="shared" si="680"/>
        <v>75425.516637478111</v>
      </c>
      <c r="BP687" s="204"/>
    </row>
    <row r="688" spans="2:68" s="82" customFormat="1">
      <c r="B688" s="614"/>
      <c r="C688" s="647"/>
      <c r="D688" s="604"/>
      <c r="E688" s="251" t="s">
        <v>135</v>
      </c>
      <c r="F688" s="137">
        <v>0</v>
      </c>
      <c r="G688" s="146">
        <v>0</v>
      </c>
      <c r="H688" s="146">
        <v>0</v>
      </c>
      <c r="I688" s="147">
        <f t="shared" si="697"/>
        <v>0</v>
      </c>
      <c r="J688" s="147" t="str">
        <f t="shared" si="664"/>
        <v>-</v>
      </c>
      <c r="K688" s="173" t="str">
        <f t="shared" si="665"/>
        <v>-</v>
      </c>
      <c r="L688" s="604"/>
      <c r="M688" s="255" t="s">
        <v>135</v>
      </c>
      <c r="N688" s="137">
        <v>1</v>
      </c>
      <c r="O688" s="146">
        <v>0</v>
      </c>
      <c r="P688" s="146">
        <v>0</v>
      </c>
      <c r="Q688" s="147">
        <f t="shared" si="698"/>
        <v>0</v>
      </c>
      <c r="R688" s="147">
        <f t="shared" si="666"/>
        <v>0</v>
      </c>
      <c r="S688" s="141" t="str">
        <f t="shared" si="667"/>
        <v>-</v>
      </c>
      <c r="T688" s="604"/>
      <c r="U688" s="255" t="s">
        <v>135</v>
      </c>
      <c r="V688" s="137">
        <v>438</v>
      </c>
      <c r="W688" s="146">
        <v>245</v>
      </c>
      <c r="X688" s="146">
        <v>13826440</v>
      </c>
      <c r="Y688" s="147">
        <f t="shared" si="699"/>
        <v>5.0163800163800162E-2</v>
      </c>
      <c r="Z688" s="147">
        <f t="shared" si="668"/>
        <v>0.55936073059360736</v>
      </c>
      <c r="AA688" s="146">
        <f t="shared" si="669"/>
        <v>56434.448979591834</v>
      </c>
      <c r="AB688" s="604"/>
      <c r="AC688" s="255" t="s">
        <v>135</v>
      </c>
      <c r="AD688" s="137">
        <v>276</v>
      </c>
      <c r="AE688" s="146">
        <v>164</v>
      </c>
      <c r="AF688" s="146">
        <v>12399590</v>
      </c>
      <c r="AG688" s="147">
        <f t="shared" si="700"/>
        <v>3.867012497052582E-2</v>
      </c>
      <c r="AH688" s="147">
        <f t="shared" si="670"/>
        <v>0.59420289855072461</v>
      </c>
      <c r="AI688" s="141">
        <f t="shared" si="671"/>
        <v>75607.256097560981</v>
      </c>
      <c r="AJ688" s="604"/>
      <c r="AK688" s="255" t="s">
        <v>135</v>
      </c>
      <c r="AL688" s="137">
        <v>140</v>
      </c>
      <c r="AM688" s="146">
        <v>65</v>
      </c>
      <c r="AN688" s="146">
        <v>4903630</v>
      </c>
      <c r="AO688" s="147">
        <f t="shared" si="701"/>
        <v>2.8285465622280244E-2</v>
      </c>
      <c r="AP688" s="147">
        <f t="shared" si="672"/>
        <v>0.4642857142857143</v>
      </c>
      <c r="AQ688" s="141">
        <f t="shared" si="673"/>
        <v>75440.461538461532</v>
      </c>
      <c r="AR688" s="604"/>
      <c r="AS688" s="255" t="s">
        <v>135</v>
      </c>
      <c r="AT688" s="137">
        <v>64</v>
      </c>
      <c r="AU688" s="146">
        <v>27</v>
      </c>
      <c r="AV688" s="146">
        <v>2174920</v>
      </c>
      <c r="AW688" s="147">
        <f t="shared" si="702"/>
        <v>2.5471698113207548E-2</v>
      </c>
      <c r="AX688" s="147">
        <f t="shared" si="674"/>
        <v>0.421875</v>
      </c>
      <c r="AY688" s="146">
        <f t="shared" si="675"/>
        <v>80552.592592592599</v>
      </c>
      <c r="AZ688" s="604"/>
      <c r="BA688" s="255" t="s">
        <v>135</v>
      </c>
      <c r="BB688" s="137">
        <v>40</v>
      </c>
      <c r="BC688" s="146">
        <v>17</v>
      </c>
      <c r="BD688" s="146">
        <v>3381790</v>
      </c>
      <c r="BE688" s="147">
        <f t="shared" si="703"/>
        <v>4.1769041769041768E-2</v>
      </c>
      <c r="BF688" s="147">
        <f t="shared" si="676"/>
        <v>0.42499999999999999</v>
      </c>
      <c r="BG688" s="173">
        <f t="shared" si="677"/>
        <v>198928.82352941178</v>
      </c>
      <c r="BH688" s="604"/>
      <c r="BI688" s="255" t="s">
        <v>135</v>
      </c>
      <c r="BJ688" s="137">
        <f t="shared" si="678"/>
        <v>959</v>
      </c>
      <c r="BK688" s="146">
        <f t="shared" si="662"/>
        <v>518</v>
      </c>
      <c r="BL688" s="146">
        <f t="shared" si="663"/>
        <v>36686370</v>
      </c>
      <c r="BM688" s="147">
        <f t="shared" si="704"/>
        <v>3.9990735736894926E-2</v>
      </c>
      <c r="BN688" s="147">
        <f t="shared" si="679"/>
        <v>0.54014598540145986</v>
      </c>
      <c r="BO688" s="146">
        <f t="shared" si="680"/>
        <v>70823.108108108107</v>
      </c>
      <c r="BP688" s="204"/>
    </row>
    <row r="689" spans="2:68" s="82" customFormat="1">
      <c r="B689" s="614">
        <v>63</v>
      </c>
      <c r="C689" s="646" t="s">
        <v>31</v>
      </c>
      <c r="D689" s="612">
        <f>BS70</f>
        <v>8</v>
      </c>
      <c r="E689" s="252" t="s">
        <v>115</v>
      </c>
      <c r="F689" s="136">
        <v>3</v>
      </c>
      <c r="G689" s="144">
        <v>2</v>
      </c>
      <c r="H689" s="144">
        <v>171970</v>
      </c>
      <c r="I689" s="145">
        <f>IFERROR(G689/$D$689,"-")</f>
        <v>0.25</v>
      </c>
      <c r="J689" s="145">
        <f t="shared" si="664"/>
        <v>0.66666666666666663</v>
      </c>
      <c r="K689" s="172">
        <f t="shared" si="665"/>
        <v>85985</v>
      </c>
      <c r="L689" s="612">
        <f>BT70</f>
        <v>15</v>
      </c>
      <c r="M689" s="252" t="s">
        <v>115</v>
      </c>
      <c r="N689" s="136">
        <v>6</v>
      </c>
      <c r="O689" s="144">
        <v>5</v>
      </c>
      <c r="P689" s="144">
        <v>415920</v>
      </c>
      <c r="Q689" s="145">
        <f>IFERROR(O689/$L$689,"-")</f>
        <v>0.33333333333333331</v>
      </c>
      <c r="R689" s="145">
        <f t="shared" si="666"/>
        <v>0.83333333333333337</v>
      </c>
      <c r="S689" s="140">
        <f t="shared" si="667"/>
        <v>83184</v>
      </c>
      <c r="T689" s="612">
        <f>BU70</f>
        <v>3436</v>
      </c>
      <c r="U689" s="252" t="s">
        <v>115</v>
      </c>
      <c r="V689" s="136">
        <v>1573</v>
      </c>
      <c r="W689" s="144">
        <v>983</v>
      </c>
      <c r="X689" s="144">
        <v>66360840</v>
      </c>
      <c r="Y689" s="145">
        <f>IFERROR(W689/$T$689,"-")</f>
        <v>0.2860884749708964</v>
      </c>
      <c r="Z689" s="145">
        <f t="shared" si="668"/>
        <v>0.6249205340114431</v>
      </c>
      <c r="AA689" s="144">
        <f t="shared" si="669"/>
        <v>67508.484231943032</v>
      </c>
      <c r="AB689" s="612">
        <f>BV70</f>
        <v>2839</v>
      </c>
      <c r="AC689" s="252" t="s">
        <v>115</v>
      </c>
      <c r="AD689" s="136">
        <v>1400</v>
      </c>
      <c r="AE689" s="144">
        <v>867</v>
      </c>
      <c r="AF689" s="144">
        <v>66179050</v>
      </c>
      <c r="AG689" s="145">
        <f>IFERROR(AE689/$AB$689,"-")</f>
        <v>0.30538922155688625</v>
      </c>
      <c r="AH689" s="145">
        <f t="shared" si="670"/>
        <v>0.61928571428571433</v>
      </c>
      <c r="AI689" s="140">
        <f t="shared" si="671"/>
        <v>76331.08419838523</v>
      </c>
      <c r="AJ689" s="612">
        <f>BW70</f>
        <v>1857</v>
      </c>
      <c r="AK689" s="252" t="s">
        <v>115</v>
      </c>
      <c r="AL689" s="136">
        <v>869</v>
      </c>
      <c r="AM689" s="144">
        <v>517</v>
      </c>
      <c r="AN689" s="144">
        <v>39703220</v>
      </c>
      <c r="AO689" s="145">
        <f>IFERROR(AM689/$AJ$689,"-")</f>
        <v>0.27840603123317176</v>
      </c>
      <c r="AP689" s="145">
        <f t="shared" si="672"/>
        <v>0.59493670886075944</v>
      </c>
      <c r="AQ689" s="140">
        <f t="shared" si="673"/>
        <v>76795.396518375244</v>
      </c>
      <c r="AR689" s="612">
        <f>BX70</f>
        <v>937</v>
      </c>
      <c r="AS689" s="252" t="s">
        <v>115</v>
      </c>
      <c r="AT689" s="136">
        <v>384</v>
      </c>
      <c r="AU689" s="144">
        <v>208</v>
      </c>
      <c r="AV689" s="144">
        <v>15924870</v>
      </c>
      <c r="AW689" s="145">
        <f>IFERROR(AU689/$AR$689,"-")</f>
        <v>0.22198505869797225</v>
      </c>
      <c r="AX689" s="145">
        <f t="shared" si="674"/>
        <v>0.54166666666666663</v>
      </c>
      <c r="AY689" s="144">
        <f t="shared" si="675"/>
        <v>76561.875</v>
      </c>
      <c r="AZ689" s="612">
        <f>BY70</f>
        <v>333</v>
      </c>
      <c r="BA689" s="252" t="s">
        <v>115</v>
      </c>
      <c r="BB689" s="136">
        <v>118</v>
      </c>
      <c r="BC689" s="144">
        <v>59</v>
      </c>
      <c r="BD689" s="144">
        <v>7595910</v>
      </c>
      <c r="BE689" s="145">
        <f>IFERROR(BC689/$AZ$689,"-")</f>
        <v>0.17717717717717718</v>
      </c>
      <c r="BF689" s="145">
        <f t="shared" si="676"/>
        <v>0.5</v>
      </c>
      <c r="BG689" s="172">
        <f t="shared" si="677"/>
        <v>128744.2372881356</v>
      </c>
      <c r="BH689" s="612">
        <f>BZ70</f>
        <v>9425</v>
      </c>
      <c r="BI689" s="252" t="s">
        <v>115</v>
      </c>
      <c r="BJ689" s="136">
        <f t="shared" si="678"/>
        <v>4353</v>
      </c>
      <c r="BK689" s="144">
        <f t="shared" si="662"/>
        <v>2641</v>
      </c>
      <c r="BL689" s="144">
        <f t="shared" si="663"/>
        <v>196351780</v>
      </c>
      <c r="BM689" s="145">
        <f>IFERROR(BK689/$BH$689,"-")</f>
        <v>0.28021220159151194</v>
      </c>
      <c r="BN689" s="145">
        <f t="shared" si="679"/>
        <v>0.60670801745922354</v>
      </c>
      <c r="BO689" s="144">
        <f t="shared" si="680"/>
        <v>74347.512305944721</v>
      </c>
      <c r="BP689" s="204"/>
    </row>
    <row r="690" spans="2:68" s="82" customFormat="1">
      <c r="B690" s="614"/>
      <c r="C690" s="647"/>
      <c r="D690" s="604"/>
      <c r="E690" s="253" t="s">
        <v>154</v>
      </c>
      <c r="F690" s="137">
        <v>1</v>
      </c>
      <c r="G690" s="146">
        <v>1</v>
      </c>
      <c r="H690" s="146">
        <v>167890</v>
      </c>
      <c r="I690" s="147">
        <f t="shared" ref="I690:I699" si="705">IFERROR(G690/$D$689,"-")</f>
        <v>0.125</v>
      </c>
      <c r="J690" s="147">
        <f t="shared" si="664"/>
        <v>1</v>
      </c>
      <c r="K690" s="173">
        <f t="shared" si="665"/>
        <v>167890</v>
      </c>
      <c r="L690" s="604"/>
      <c r="M690" s="253" t="s">
        <v>154</v>
      </c>
      <c r="N690" s="137">
        <v>3</v>
      </c>
      <c r="O690" s="146">
        <v>1</v>
      </c>
      <c r="P690" s="146">
        <v>8940</v>
      </c>
      <c r="Q690" s="147">
        <f t="shared" ref="Q690:Q699" si="706">IFERROR(O690/$L$689,"-")</f>
        <v>6.6666666666666666E-2</v>
      </c>
      <c r="R690" s="147">
        <f t="shared" si="666"/>
        <v>0.33333333333333331</v>
      </c>
      <c r="S690" s="141">
        <f t="shared" si="667"/>
        <v>8940</v>
      </c>
      <c r="T690" s="604"/>
      <c r="U690" s="253" t="s">
        <v>154</v>
      </c>
      <c r="V690" s="137">
        <v>1480</v>
      </c>
      <c r="W690" s="146">
        <v>946</v>
      </c>
      <c r="X690" s="146">
        <v>61845280</v>
      </c>
      <c r="Y690" s="147">
        <f t="shared" ref="Y690:Y699" si="707">IFERROR(W690/$T$689,"-")</f>
        <v>0.27532013969732244</v>
      </c>
      <c r="Z690" s="147">
        <f t="shared" si="668"/>
        <v>0.63918918918918921</v>
      </c>
      <c r="AA690" s="146">
        <f t="shared" si="669"/>
        <v>65375.56025369979</v>
      </c>
      <c r="AB690" s="604"/>
      <c r="AC690" s="253" t="s">
        <v>154</v>
      </c>
      <c r="AD690" s="137">
        <v>1294</v>
      </c>
      <c r="AE690" s="146">
        <v>819</v>
      </c>
      <c r="AF690" s="146">
        <v>58328230</v>
      </c>
      <c r="AG690" s="147">
        <f t="shared" ref="AG690:AG699" si="708">IFERROR(AE690/$AB$689,"-")</f>
        <v>0.28848185980979218</v>
      </c>
      <c r="AH690" s="147">
        <f t="shared" si="670"/>
        <v>0.63292117465224107</v>
      </c>
      <c r="AI690" s="141">
        <f t="shared" si="671"/>
        <v>71218.840048840051</v>
      </c>
      <c r="AJ690" s="604"/>
      <c r="AK690" s="253" t="s">
        <v>154</v>
      </c>
      <c r="AL690" s="137">
        <v>708</v>
      </c>
      <c r="AM690" s="146">
        <v>447</v>
      </c>
      <c r="AN690" s="146">
        <v>32340980</v>
      </c>
      <c r="AO690" s="147">
        <f t="shared" ref="AO690:AO699" si="709">IFERROR(AM690/$AJ$689,"-")</f>
        <v>0.2407108239095315</v>
      </c>
      <c r="AP690" s="147">
        <f t="shared" si="672"/>
        <v>0.63135593220338981</v>
      </c>
      <c r="AQ690" s="141">
        <f t="shared" si="673"/>
        <v>72351.185682326628</v>
      </c>
      <c r="AR690" s="604"/>
      <c r="AS690" s="253" t="s">
        <v>154</v>
      </c>
      <c r="AT690" s="137">
        <v>324</v>
      </c>
      <c r="AU690" s="146">
        <v>185</v>
      </c>
      <c r="AV690" s="146">
        <v>15684170</v>
      </c>
      <c r="AW690" s="147">
        <f t="shared" ref="AW690:AW699" si="710">IFERROR(AU690/$AR$689,"-")</f>
        <v>0.19743863393810032</v>
      </c>
      <c r="AX690" s="147">
        <f t="shared" si="674"/>
        <v>0.57098765432098764</v>
      </c>
      <c r="AY690" s="146">
        <f t="shared" si="675"/>
        <v>84779.297297297293</v>
      </c>
      <c r="AZ690" s="604"/>
      <c r="BA690" s="253" t="s">
        <v>154</v>
      </c>
      <c r="BB690" s="137">
        <v>64</v>
      </c>
      <c r="BC690" s="146">
        <v>32</v>
      </c>
      <c r="BD690" s="146">
        <v>3430140</v>
      </c>
      <c r="BE690" s="147">
        <f t="shared" ref="BE690:BE699" si="711">IFERROR(BC690/$AZ$689,"-")</f>
        <v>9.6096096096096095E-2</v>
      </c>
      <c r="BF690" s="147">
        <f t="shared" si="676"/>
        <v>0.5</v>
      </c>
      <c r="BG690" s="173">
        <f t="shared" si="677"/>
        <v>107191.875</v>
      </c>
      <c r="BH690" s="604"/>
      <c r="BI690" s="253" t="s">
        <v>154</v>
      </c>
      <c r="BJ690" s="137">
        <f t="shared" si="678"/>
        <v>3874</v>
      </c>
      <c r="BK690" s="146">
        <f t="shared" si="662"/>
        <v>2431</v>
      </c>
      <c r="BL690" s="146">
        <f t="shared" si="663"/>
        <v>171805630</v>
      </c>
      <c r="BM690" s="147">
        <f t="shared" ref="BM690:BM699" si="712">IFERROR(BK690/$BH$689,"-")</f>
        <v>0.25793103448275861</v>
      </c>
      <c r="BN690" s="147">
        <f t="shared" si="679"/>
        <v>0.62751677852348997</v>
      </c>
      <c r="BO690" s="146">
        <f t="shared" si="680"/>
        <v>70672.82188399836</v>
      </c>
      <c r="BP690" s="204"/>
    </row>
    <row r="691" spans="2:68" s="82" customFormat="1">
      <c r="B691" s="614"/>
      <c r="C691" s="647"/>
      <c r="D691" s="604"/>
      <c r="E691" s="254" t="s">
        <v>114</v>
      </c>
      <c r="F691" s="137">
        <v>4</v>
      </c>
      <c r="G691" s="146">
        <v>2</v>
      </c>
      <c r="H691" s="146">
        <v>171970</v>
      </c>
      <c r="I691" s="147">
        <f t="shared" si="705"/>
        <v>0.25</v>
      </c>
      <c r="J691" s="147">
        <f t="shared" si="664"/>
        <v>0.5</v>
      </c>
      <c r="K691" s="173">
        <f t="shared" si="665"/>
        <v>85985</v>
      </c>
      <c r="L691" s="604"/>
      <c r="M691" s="254" t="s">
        <v>114</v>
      </c>
      <c r="N691" s="137">
        <v>9</v>
      </c>
      <c r="O691" s="146">
        <v>6</v>
      </c>
      <c r="P691" s="146">
        <v>424800</v>
      </c>
      <c r="Q691" s="147">
        <f t="shared" si="706"/>
        <v>0.4</v>
      </c>
      <c r="R691" s="147">
        <f t="shared" si="666"/>
        <v>0.66666666666666663</v>
      </c>
      <c r="S691" s="141">
        <f t="shared" si="667"/>
        <v>70800</v>
      </c>
      <c r="T691" s="604"/>
      <c r="U691" s="254" t="s">
        <v>114</v>
      </c>
      <c r="V691" s="137">
        <v>2041</v>
      </c>
      <c r="W691" s="146">
        <v>1243</v>
      </c>
      <c r="X691" s="146">
        <v>83267580</v>
      </c>
      <c r="Y691" s="147">
        <f t="shared" si="707"/>
        <v>0.36175785797438881</v>
      </c>
      <c r="Z691" s="147">
        <f t="shared" si="668"/>
        <v>0.60901518863302306</v>
      </c>
      <c r="AA691" s="146">
        <f t="shared" si="669"/>
        <v>66989.203539823007</v>
      </c>
      <c r="AB691" s="604"/>
      <c r="AC691" s="254" t="s">
        <v>114</v>
      </c>
      <c r="AD691" s="137">
        <v>1891</v>
      </c>
      <c r="AE691" s="146">
        <v>1175</v>
      </c>
      <c r="AF691" s="146">
        <v>87000600</v>
      </c>
      <c r="AG691" s="147">
        <f t="shared" si="708"/>
        <v>0.41387812610073971</v>
      </c>
      <c r="AH691" s="147">
        <f t="shared" si="670"/>
        <v>0.62136435748281338</v>
      </c>
      <c r="AI691" s="141">
        <f t="shared" si="671"/>
        <v>74043.063829787236</v>
      </c>
      <c r="AJ691" s="604"/>
      <c r="AK691" s="254" t="s">
        <v>114</v>
      </c>
      <c r="AL691" s="137">
        <v>1277</v>
      </c>
      <c r="AM691" s="146">
        <v>758</v>
      </c>
      <c r="AN691" s="146">
        <v>58471910</v>
      </c>
      <c r="AO691" s="147">
        <f t="shared" si="709"/>
        <v>0.40818524501884762</v>
      </c>
      <c r="AP691" s="147">
        <f t="shared" si="672"/>
        <v>0.59357870007830849</v>
      </c>
      <c r="AQ691" s="141">
        <f t="shared" si="673"/>
        <v>77139.722955145116</v>
      </c>
      <c r="AR691" s="604"/>
      <c r="AS691" s="254" t="s">
        <v>114</v>
      </c>
      <c r="AT691" s="137">
        <v>668</v>
      </c>
      <c r="AU691" s="146">
        <v>360</v>
      </c>
      <c r="AV691" s="146">
        <v>29844210</v>
      </c>
      <c r="AW691" s="147">
        <f t="shared" si="710"/>
        <v>0.38420490928495199</v>
      </c>
      <c r="AX691" s="147">
        <f t="shared" si="674"/>
        <v>0.53892215568862278</v>
      </c>
      <c r="AY691" s="146">
        <f t="shared" si="675"/>
        <v>82900.583333333328</v>
      </c>
      <c r="AZ691" s="604"/>
      <c r="BA691" s="254" t="s">
        <v>114</v>
      </c>
      <c r="BB691" s="137">
        <v>202</v>
      </c>
      <c r="BC691" s="146">
        <v>106</v>
      </c>
      <c r="BD691" s="146">
        <v>13791570</v>
      </c>
      <c r="BE691" s="147">
        <f t="shared" si="711"/>
        <v>0.31831831831831831</v>
      </c>
      <c r="BF691" s="147">
        <f t="shared" si="676"/>
        <v>0.52475247524752477</v>
      </c>
      <c r="BG691" s="173">
        <f t="shared" si="677"/>
        <v>130109.15094339622</v>
      </c>
      <c r="BH691" s="604"/>
      <c r="BI691" s="254" t="s">
        <v>114</v>
      </c>
      <c r="BJ691" s="137">
        <f t="shared" si="678"/>
        <v>6092</v>
      </c>
      <c r="BK691" s="146">
        <f t="shared" si="662"/>
        <v>3650</v>
      </c>
      <c r="BL691" s="146">
        <f t="shared" si="663"/>
        <v>272972640</v>
      </c>
      <c r="BM691" s="147">
        <f t="shared" si="712"/>
        <v>0.38726790450928383</v>
      </c>
      <c r="BN691" s="147">
        <f t="shared" si="679"/>
        <v>0.59914642153644126</v>
      </c>
      <c r="BO691" s="146">
        <f t="shared" si="680"/>
        <v>74787.024657534246</v>
      </c>
      <c r="BP691" s="204"/>
    </row>
    <row r="692" spans="2:68" s="82" customFormat="1">
      <c r="B692" s="614"/>
      <c r="C692" s="647"/>
      <c r="D692" s="604"/>
      <c r="E692" s="254" t="s">
        <v>123</v>
      </c>
      <c r="F692" s="137">
        <v>1</v>
      </c>
      <c r="G692" s="146">
        <v>1</v>
      </c>
      <c r="H692" s="146">
        <v>167890</v>
      </c>
      <c r="I692" s="147">
        <f t="shared" si="705"/>
        <v>0.125</v>
      </c>
      <c r="J692" s="147">
        <f t="shared" si="664"/>
        <v>1</v>
      </c>
      <c r="K692" s="173">
        <f t="shared" si="665"/>
        <v>167890</v>
      </c>
      <c r="L692" s="604"/>
      <c r="M692" s="254" t="s">
        <v>123</v>
      </c>
      <c r="N692" s="137">
        <v>1</v>
      </c>
      <c r="O692" s="146">
        <v>1</v>
      </c>
      <c r="P692" s="146">
        <v>139510</v>
      </c>
      <c r="Q692" s="147">
        <f t="shared" si="706"/>
        <v>6.6666666666666666E-2</v>
      </c>
      <c r="R692" s="147">
        <f t="shared" si="666"/>
        <v>1</v>
      </c>
      <c r="S692" s="141">
        <f t="shared" si="667"/>
        <v>139510</v>
      </c>
      <c r="T692" s="604"/>
      <c r="U692" s="254" t="s">
        <v>123</v>
      </c>
      <c r="V692" s="137">
        <v>545</v>
      </c>
      <c r="W692" s="146">
        <v>337</v>
      </c>
      <c r="X692" s="146">
        <v>23198270</v>
      </c>
      <c r="Y692" s="147">
        <f t="shared" si="707"/>
        <v>9.8079161816065186E-2</v>
      </c>
      <c r="Z692" s="147">
        <f t="shared" si="668"/>
        <v>0.61834862385321099</v>
      </c>
      <c r="AA692" s="146">
        <f t="shared" si="669"/>
        <v>68837.596439169138</v>
      </c>
      <c r="AB692" s="604"/>
      <c r="AC692" s="254" t="s">
        <v>123</v>
      </c>
      <c r="AD692" s="137">
        <v>552</v>
      </c>
      <c r="AE692" s="146">
        <v>367</v>
      </c>
      <c r="AF692" s="146">
        <v>28277730</v>
      </c>
      <c r="AG692" s="147">
        <f t="shared" si="708"/>
        <v>0.12927087002465656</v>
      </c>
      <c r="AH692" s="147">
        <f t="shared" si="670"/>
        <v>0.66485507246376807</v>
      </c>
      <c r="AI692" s="141">
        <f t="shared" si="671"/>
        <v>77051.035422343324</v>
      </c>
      <c r="AJ692" s="604"/>
      <c r="AK692" s="254" t="s">
        <v>123</v>
      </c>
      <c r="AL692" s="137">
        <v>412</v>
      </c>
      <c r="AM692" s="146">
        <v>255</v>
      </c>
      <c r="AN692" s="146">
        <v>18745360</v>
      </c>
      <c r="AO692" s="147">
        <f t="shared" si="709"/>
        <v>0.13731825525040386</v>
      </c>
      <c r="AP692" s="147">
        <f t="shared" si="672"/>
        <v>0.6189320388349514</v>
      </c>
      <c r="AQ692" s="141">
        <f t="shared" si="673"/>
        <v>73511.215686274503</v>
      </c>
      <c r="AR692" s="604"/>
      <c r="AS692" s="254" t="s">
        <v>123</v>
      </c>
      <c r="AT692" s="137">
        <v>217</v>
      </c>
      <c r="AU692" s="146">
        <v>128</v>
      </c>
      <c r="AV692" s="146">
        <v>10117170</v>
      </c>
      <c r="AW692" s="147">
        <f t="shared" si="710"/>
        <v>0.13660618996798293</v>
      </c>
      <c r="AX692" s="147">
        <f t="shared" si="674"/>
        <v>0.58986175115207373</v>
      </c>
      <c r="AY692" s="146">
        <f t="shared" si="675"/>
        <v>79040.390625</v>
      </c>
      <c r="AZ692" s="604"/>
      <c r="BA692" s="254" t="s">
        <v>123</v>
      </c>
      <c r="BB692" s="137">
        <v>71</v>
      </c>
      <c r="BC692" s="146">
        <v>40</v>
      </c>
      <c r="BD692" s="146">
        <v>4623540</v>
      </c>
      <c r="BE692" s="147">
        <f t="shared" si="711"/>
        <v>0.12012012012012012</v>
      </c>
      <c r="BF692" s="147">
        <f t="shared" si="676"/>
        <v>0.56338028169014087</v>
      </c>
      <c r="BG692" s="173">
        <f t="shared" si="677"/>
        <v>115588.5</v>
      </c>
      <c r="BH692" s="604"/>
      <c r="BI692" s="254" t="s">
        <v>123</v>
      </c>
      <c r="BJ692" s="137">
        <f t="shared" si="678"/>
        <v>1799</v>
      </c>
      <c r="BK692" s="146">
        <f t="shared" si="662"/>
        <v>1129</v>
      </c>
      <c r="BL692" s="146">
        <f t="shared" si="663"/>
        <v>85269470</v>
      </c>
      <c r="BM692" s="147">
        <f t="shared" si="712"/>
        <v>0.11978779840848806</v>
      </c>
      <c r="BN692" s="147">
        <f t="shared" si="679"/>
        <v>0.62757087270705947</v>
      </c>
      <c r="BO692" s="146">
        <f t="shared" si="680"/>
        <v>75526.545615589013</v>
      </c>
      <c r="BP692" s="204"/>
    </row>
    <row r="693" spans="2:68" s="82" customFormat="1">
      <c r="B693" s="614"/>
      <c r="C693" s="647"/>
      <c r="D693" s="604"/>
      <c r="E693" s="254" t="s">
        <v>137</v>
      </c>
      <c r="F693" s="137">
        <v>2</v>
      </c>
      <c r="G693" s="146">
        <v>1</v>
      </c>
      <c r="H693" s="146">
        <v>167890</v>
      </c>
      <c r="I693" s="147">
        <f t="shared" si="705"/>
        <v>0.125</v>
      </c>
      <c r="J693" s="147">
        <f t="shared" si="664"/>
        <v>0.5</v>
      </c>
      <c r="K693" s="173">
        <f t="shared" si="665"/>
        <v>167890</v>
      </c>
      <c r="L693" s="604"/>
      <c r="M693" s="254" t="s">
        <v>137</v>
      </c>
      <c r="N693" s="137">
        <v>4</v>
      </c>
      <c r="O693" s="146">
        <v>4</v>
      </c>
      <c r="P693" s="146">
        <v>246330</v>
      </c>
      <c r="Q693" s="147">
        <f t="shared" si="706"/>
        <v>0.26666666666666666</v>
      </c>
      <c r="R693" s="147">
        <f t="shared" si="666"/>
        <v>1</v>
      </c>
      <c r="S693" s="141">
        <f t="shared" si="667"/>
        <v>61582.5</v>
      </c>
      <c r="T693" s="604"/>
      <c r="U693" s="254" t="s">
        <v>137</v>
      </c>
      <c r="V693" s="137">
        <v>769</v>
      </c>
      <c r="W693" s="146">
        <v>482</v>
      </c>
      <c r="X693" s="146">
        <v>34445310</v>
      </c>
      <c r="Y693" s="147">
        <f t="shared" si="707"/>
        <v>0.14027939464493597</v>
      </c>
      <c r="Z693" s="147">
        <f t="shared" si="668"/>
        <v>0.62678803641092329</v>
      </c>
      <c r="AA693" s="146">
        <f t="shared" si="669"/>
        <v>71463.298755186726</v>
      </c>
      <c r="AB693" s="604"/>
      <c r="AC693" s="254" t="s">
        <v>137</v>
      </c>
      <c r="AD693" s="137">
        <v>847</v>
      </c>
      <c r="AE693" s="146">
        <v>554</v>
      </c>
      <c r="AF693" s="146">
        <v>39496420</v>
      </c>
      <c r="AG693" s="147">
        <f t="shared" si="708"/>
        <v>0.19513913349771045</v>
      </c>
      <c r="AH693" s="147">
        <f t="shared" si="670"/>
        <v>0.65407319952774501</v>
      </c>
      <c r="AI693" s="141">
        <f t="shared" si="671"/>
        <v>71293.176895306853</v>
      </c>
      <c r="AJ693" s="604"/>
      <c r="AK693" s="254" t="s">
        <v>137</v>
      </c>
      <c r="AL693" s="137">
        <v>601</v>
      </c>
      <c r="AM693" s="146">
        <v>371</v>
      </c>
      <c r="AN693" s="146">
        <v>32667850</v>
      </c>
      <c r="AO693" s="147">
        <f t="shared" si="709"/>
        <v>0.19978459881529348</v>
      </c>
      <c r="AP693" s="147">
        <f t="shared" si="672"/>
        <v>0.61730449251247921</v>
      </c>
      <c r="AQ693" s="141">
        <f t="shared" si="673"/>
        <v>88053.504043126683</v>
      </c>
      <c r="AR693" s="604"/>
      <c r="AS693" s="254" t="s">
        <v>137</v>
      </c>
      <c r="AT693" s="137">
        <v>292</v>
      </c>
      <c r="AU693" s="146">
        <v>165</v>
      </c>
      <c r="AV693" s="146">
        <v>13111580</v>
      </c>
      <c r="AW693" s="147">
        <f t="shared" si="710"/>
        <v>0.17609391675560299</v>
      </c>
      <c r="AX693" s="147">
        <f t="shared" si="674"/>
        <v>0.56506849315068497</v>
      </c>
      <c r="AY693" s="146">
        <f t="shared" si="675"/>
        <v>79464.121212121216</v>
      </c>
      <c r="AZ693" s="604"/>
      <c r="BA693" s="254" t="s">
        <v>137</v>
      </c>
      <c r="BB693" s="137">
        <v>94</v>
      </c>
      <c r="BC693" s="146">
        <v>52</v>
      </c>
      <c r="BD693" s="146">
        <v>6279170</v>
      </c>
      <c r="BE693" s="147">
        <f t="shared" si="711"/>
        <v>0.15615615615615616</v>
      </c>
      <c r="BF693" s="147">
        <f t="shared" si="676"/>
        <v>0.55319148936170215</v>
      </c>
      <c r="BG693" s="173">
        <f t="shared" si="677"/>
        <v>120753.26923076923</v>
      </c>
      <c r="BH693" s="604"/>
      <c r="BI693" s="254" t="s">
        <v>137</v>
      </c>
      <c r="BJ693" s="137">
        <f t="shared" si="678"/>
        <v>2609</v>
      </c>
      <c r="BK693" s="146">
        <f t="shared" si="662"/>
        <v>1629</v>
      </c>
      <c r="BL693" s="146">
        <f t="shared" si="663"/>
        <v>126414550</v>
      </c>
      <c r="BM693" s="147">
        <f t="shared" si="712"/>
        <v>0.17283819628647215</v>
      </c>
      <c r="BN693" s="147">
        <f t="shared" si="679"/>
        <v>0.62437715599846688</v>
      </c>
      <c r="BO693" s="146">
        <f t="shared" si="680"/>
        <v>77602.547575199511</v>
      </c>
      <c r="BP693" s="204"/>
    </row>
    <row r="694" spans="2:68" s="82" customFormat="1">
      <c r="B694" s="614"/>
      <c r="C694" s="647"/>
      <c r="D694" s="604"/>
      <c r="E694" s="254" t="s">
        <v>138</v>
      </c>
      <c r="F694" s="137">
        <v>1</v>
      </c>
      <c r="G694" s="146">
        <v>1</v>
      </c>
      <c r="H694" s="146">
        <v>167890</v>
      </c>
      <c r="I694" s="147">
        <f t="shared" si="705"/>
        <v>0.125</v>
      </c>
      <c r="J694" s="147">
        <f t="shared" si="664"/>
        <v>1</v>
      </c>
      <c r="K694" s="173">
        <f t="shared" si="665"/>
        <v>167890</v>
      </c>
      <c r="L694" s="604"/>
      <c r="M694" s="254" t="s">
        <v>138</v>
      </c>
      <c r="N694" s="137">
        <v>3</v>
      </c>
      <c r="O694" s="146">
        <v>3</v>
      </c>
      <c r="P694" s="146">
        <v>341470</v>
      </c>
      <c r="Q694" s="147">
        <f t="shared" si="706"/>
        <v>0.2</v>
      </c>
      <c r="R694" s="147">
        <f t="shared" si="666"/>
        <v>1</v>
      </c>
      <c r="S694" s="141">
        <f t="shared" si="667"/>
        <v>113823.33333333333</v>
      </c>
      <c r="T694" s="604"/>
      <c r="U694" s="254" t="s">
        <v>138</v>
      </c>
      <c r="V694" s="137">
        <v>454</v>
      </c>
      <c r="W694" s="146">
        <v>320</v>
      </c>
      <c r="X694" s="146">
        <v>22294820</v>
      </c>
      <c r="Y694" s="147">
        <f t="shared" si="707"/>
        <v>9.3131548311990692E-2</v>
      </c>
      <c r="Z694" s="147">
        <f t="shared" si="668"/>
        <v>0.70484581497797361</v>
      </c>
      <c r="AA694" s="146">
        <f t="shared" si="669"/>
        <v>69671.3125</v>
      </c>
      <c r="AB694" s="604"/>
      <c r="AC694" s="254" t="s">
        <v>138</v>
      </c>
      <c r="AD694" s="137">
        <v>454</v>
      </c>
      <c r="AE694" s="146">
        <v>315</v>
      </c>
      <c r="AF694" s="146">
        <v>22777440</v>
      </c>
      <c r="AG694" s="147">
        <f t="shared" si="708"/>
        <v>0.11095456146530469</v>
      </c>
      <c r="AH694" s="147">
        <f t="shared" si="670"/>
        <v>0.69383259911894268</v>
      </c>
      <c r="AI694" s="141">
        <f t="shared" si="671"/>
        <v>72309.333333333328</v>
      </c>
      <c r="AJ694" s="604"/>
      <c r="AK694" s="254" t="s">
        <v>138</v>
      </c>
      <c r="AL694" s="137">
        <v>252</v>
      </c>
      <c r="AM694" s="146">
        <v>155</v>
      </c>
      <c r="AN694" s="146">
        <v>11834350</v>
      </c>
      <c r="AO694" s="147">
        <f t="shared" si="709"/>
        <v>8.3467959073774911E-2</v>
      </c>
      <c r="AP694" s="147">
        <f t="shared" si="672"/>
        <v>0.61507936507936511</v>
      </c>
      <c r="AQ694" s="141">
        <f t="shared" si="673"/>
        <v>76350.645161290318</v>
      </c>
      <c r="AR694" s="604"/>
      <c r="AS694" s="254" t="s">
        <v>138</v>
      </c>
      <c r="AT694" s="137">
        <v>104</v>
      </c>
      <c r="AU694" s="146">
        <v>62</v>
      </c>
      <c r="AV694" s="146">
        <v>4686710</v>
      </c>
      <c r="AW694" s="147">
        <f t="shared" si="710"/>
        <v>6.616862326574173E-2</v>
      </c>
      <c r="AX694" s="147">
        <f t="shared" si="674"/>
        <v>0.59615384615384615</v>
      </c>
      <c r="AY694" s="146">
        <f t="shared" si="675"/>
        <v>75592.096774193546</v>
      </c>
      <c r="AZ694" s="604"/>
      <c r="BA694" s="254" t="s">
        <v>138</v>
      </c>
      <c r="BB694" s="137">
        <v>22</v>
      </c>
      <c r="BC694" s="146">
        <v>8</v>
      </c>
      <c r="BD694" s="146">
        <v>1438960</v>
      </c>
      <c r="BE694" s="147">
        <f t="shared" si="711"/>
        <v>2.4024024024024024E-2</v>
      </c>
      <c r="BF694" s="147">
        <f t="shared" si="676"/>
        <v>0.36363636363636365</v>
      </c>
      <c r="BG694" s="173">
        <f t="shared" si="677"/>
        <v>179870</v>
      </c>
      <c r="BH694" s="604"/>
      <c r="BI694" s="254" t="s">
        <v>138</v>
      </c>
      <c r="BJ694" s="137">
        <f t="shared" si="678"/>
        <v>1290</v>
      </c>
      <c r="BK694" s="146">
        <f t="shared" si="662"/>
        <v>864</v>
      </c>
      <c r="BL694" s="146">
        <f t="shared" si="663"/>
        <v>63541640</v>
      </c>
      <c r="BM694" s="147">
        <f t="shared" si="712"/>
        <v>9.1671087533156503E-2</v>
      </c>
      <c r="BN694" s="147">
        <f t="shared" si="679"/>
        <v>0.66976744186046511</v>
      </c>
      <c r="BO694" s="146">
        <f t="shared" si="680"/>
        <v>73543.564814814818</v>
      </c>
      <c r="BP694" s="204"/>
    </row>
    <row r="695" spans="2:68" s="82" customFormat="1">
      <c r="B695" s="614"/>
      <c r="C695" s="647"/>
      <c r="D695" s="604"/>
      <c r="E695" s="254" t="s">
        <v>139</v>
      </c>
      <c r="F695" s="137">
        <v>1</v>
      </c>
      <c r="G695" s="146">
        <v>1</v>
      </c>
      <c r="H695" s="146">
        <v>167890</v>
      </c>
      <c r="I695" s="147">
        <f t="shared" si="705"/>
        <v>0.125</v>
      </c>
      <c r="J695" s="147">
        <f t="shared" si="664"/>
        <v>1</v>
      </c>
      <c r="K695" s="173">
        <f t="shared" si="665"/>
        <v>167890</v>
      </c>
      <c r="L695" s="604"/>
      <c r="M695" s="254" t="s">
        <v>139</v>
      </c>
      <c r="N695" s="137">
        <v>2</v>
      </c>
      <c r="O695" s="146">
        <v>2</v>
      </c>
      <c r="P695" s="146">
        <v>144790</v>
      </c>
      <c r="Q695" s="147">
        <f t="shared" si="706"/>
        <v>0.13333333333333333</v>
      </c>
      <c r="R695" s="147">
        <f t="shared" si="666"/>
        <v>1</v>
      </c>
      <c r="S695" s="141">
        <f t="shared" si="667"/>
        <v>72395</v>
      </c>
      <c r="T695" s="604"/>
      <c r="U695" s="254" t="s">
        <v>139</v>
      </c>
      <c r="V695" s="137">
        <v>165</v>
      </c>
      <c r="W695" s="146">
        <v>105</v>
      </c>
      <c r="X695" s="146">
        <v>7221270</v>
      </c>
      <c r="Y695" s="147">
        <f t="shared" si="707"/>
        <v>3.0558789289871945E-2</v>
      </c>
      <c r="Z695" s="147">
        <f t="shared" si="668"/>
        <v>0.63636363636363635</v>
      </c>
      <c r="AA695" s="146">
        <f t="shared" si="669"/>
        <v>68774</v>
      </c>
      <c r="AB695" s="604"/>
      <c r="AC695" s="254" t="s">
        <v>139</v>
      </c>
      <c r="AD695" s="137">
        <v>187</v>
      </c>
      <c r="AE695" s="146">
        <v>118</v>
      </c>
      <c r="AF695" s="146">
        <v>8257480</v>
      </c>
      <c r="AG695" s="147">
        <f t="shared" si="708"/>
        <v>4.1563930961606196E-2</v>
      </c>
      <c r="AH695" s="147">
        <f t="shared" si="670"/>
        <v>0.63101604278074863</v>
      </c>
      <c r="AI695" s="141">
        <f t="shared" si="671"/>
        <v>69978.644067796617</v>
      </c>
      <c r="AJ695" s="604"/>
      <c r="AK695" s="254" t="s">
        <v>139</v>
      </c>
      <c r="AL695" s="137">
        <v>180</v>
      </c>
      <c r="AM695" s="146">
        <v>104</v>
      </c>
      <c r="AN695" s="146">
        <v>7254280</v>
      </c>
      <c r="AO695" s="147">
        <f t="shared" si="709"/>
        <v>5.6004308023694133E-2</v>
      </c>
      <c r="AP695" s="147">
        <f t="shared" si="672"/>
        <v>0.57777777777777772</v>
      </c>
      <c r="AQ695" s="141">
        <f t="shared" si="673"/>
        <v>69752.692307692312</v>
      </c>
      <c r="AR695" s="604"/>
      <c r="AS695" s="254" t="s">
        <v>139</v>
      </c>
      <c r="AT695" s="137">
        <v>111</v>
      </c>
      <c r="AU695" s="146">
        <v>61</v>
      </c>
      <c r="AV695" s="146">
        <v>5229560</v>
      </c>
      <c r="AW695" s="147">
        <f t="shared" si="710"/>
        <v>6.5101387406616862E-2</v>
      </c>
      <c r="AX695" s="147">
        <f t="shared" si="674"/>
        <v>0.5495495495495496</v>
      </c>
      <c r="AY695" s="146">
        <f t="shared" si="675"/>
        <v>85730.491803278695</v>
      </c>
      <c r="AZ695" s="604"/>
      <c r="BA695" s="254" t="s">
        <v>139</v>
      </c>
      <c r="BB695" s="137">
        <v>36</v>
      </c>
      <c r="BC695" s="146">
        <v>23</v>
      </c>
      <c r="BD695" s="146">
        <v>2510020</v>
      </c>
      <c r="BE695" s="147">
        <f t="shared" si="711"/>
        <v>6.9069069069069067E-2</v>
      </c>
      <c r="BF695" s="147">
        <f t="shared" si="676"/>
        <v>0.63888888888888884</v>
      </c>
      <c r="BG695" s="173">
        <f t="shared" si="677"/>
        <v>109131.30434782608</v>
      </c>
      <c r="BH695" s="604"/>
      <c r="BI695" s="254" t="s">
        <v>139</v>
      </c>
      <c r="BJ695" s="137">
        <f t="shared" si="678"/>
        <v>682</v>
      </c>
      <c r="BK695" s="146">
        <f t="shared" si="662"/>
        <v>414</v>
      </c>
      <c r="BL695" s="146">
        <f t="shared" si="663"/>
        <v>30785290</v>
      </c>
      <c r="BM695" s="147">
        <f t="shared" si="712"/>
        <v>4.3925729442970823E-2</v>
      </c>
      <c r="BN695" s="147">
        <f t="shared" si="679"/>
        <v>0.60703812316715544</v>
      </c>
      <c r="BO695" s="146">
        <f t="shared" si="680"/>
        <v>74360.603864734294</v>
      </c>
      <c r="BP695" s="204"/>
    </row>
    <row r="696" spans="2:68" s="82" customFormat="1">
      <c r="B696" s="614"/>
      <c r="C696" s="647"/>
      <c r="D696" s="604"/>
      <c r="E696" s="254" t="s">
        <v>140</v>
      </c>
      <c r="F696" s="137">
        <v>2</v>
      </c>
      <c r="G696" s="146">
        <v>1</v>
      </c>
      <c r="H696" s="146">
        <v>167890</v>
      </c>
      <c r="I696" s="147">
        <f t="shared" si="705"/>
        <v>0.125</v>
      </c>
      <c r="J696" s="147">
        <f t="shared" si="664"/>
        <v>0.5</v>
      </c>
      <c r="K696" s="173">
        <f t="shared" si="665"/>
        <v>167890</v>
      </c>
      <c r="L696" s="604"/>
      <c r="M696" s="254" t="s">
        <v>140</v>
      </c>
      <c r="N696" s="137">
        <v>1</v>
      </c>
      <c r="O696" s="146">
        <v>1</v>
      </c>
      <c r="P696" s="146">
        <v>65510</v>
      </c>
      <c r="Q696" s="147">
        <f t="shared" si="706"/>
        <v>6.6666666666666666E-2</v>
      </c>
      <c r="R696" s="147">
        <f t="shared" si="666"/>
        <v>1</v>
      </c>
      <c r="S696" s="141">
        <f t="shared" si="667"/>
        <v>65510</v>
      </c>
      <c r="T696" s="604"/>
      <c r="U696" s="254" t="s">
        <v>140</v>
      </c>
      <c r="V696" s="137">
        <v>196</v>
      </c>
      <c r="W696" s="146">
        <v>124</v>
      </c>
      <c r="X696" s="146">
        <v>9643030</v>
      </c>
      <c r="Y696" s="147">
        <f t="shared" si="707"/>
        <v>3.6088474970896393E-2</v>
      </c>
      <c r="Z696" s="147">
        <f t="shared" si="668"/>
        <v>0.63265306122448983</v>
      </c>
      <c r="AA696" s="146">
        <f t="shared" si="669"/>
        <v>77766.370967741939</v>
      </c>
      <c r="AB696" s="604"/>
      <c r="AC696" s="254" t="s">
        <v>140</v>
      </c>
      <c r="AD696" s="137">
        <v>199</v>
      </c>
      <c r="AE696" s="146">
        <v>122</v>
      </c>
      <c r="AF696" s="146">
        <v>9231130</v>
      </c>
      <c r="AG696" s="147">
        <f t="shared" si="708"/>
        <v>4.2972877773864035E-2</v>
      </c>
      <c r="AH696" s="147">
        <f t="shared" si="670"/>
        <v>0.61306532663316582</v>
      </c>
      <c r="AI696" s="141">
        <f t="shared" si="671"/>
        <v>75665</v>
      </c>
      <c r="AJ696" s="604"/>
      <c r="AK696" s="254" t="s">
        <v>140</v>
      </c>
      <c r="AL696" s="137">
        <v>164</v>
      </c>
      <c r="AM696" s="146">
        <v>103</v>
      </c>
      <c r="AN696" s="146">
        <v>9249910</v>
      </c>
      <c r="AO696" s="147">
        <f t="shared" si="709"/>
        <v>5.5465805061927838E-2</v>
      </c>
      <c r="AP696" s="147">
        <f t="shared" si="672"/>
        <v>0.62804878048780488</v>
      </c>
      <c r="AQ696" s="141">
        <f t="shared" si="673"/>
        <v>89804.951456310679</v>
      </c>
      <c r="AR696" s="604"/>
      <c r="AS696" s="254" t="s">
        <v>140</v>
      </c>
      <c r="AT696" s="137">
        <v>69</v>
      </c>
      <c r="AU696" s="146">
        <v>44</v>
      </c>
      <c r="AV696" s="146">
        <v>3880030</v>
      </c>
      <c r="AW696" s="147">
        <f t="shared" si="710"/>
        <v>4.6958377801494131E-2</v>
      </c>
      <c r="AX696" s="147">
        <f t="shared" si="674"/>
        <v>0.6376811594202898</v>
      </c>
      <c r="AY696" s="146">
        <f t="shared" si="675"/>
        <v>88182.5</v>
      </c>
      <c r="AZ696" s="604"/>
      <c r="BA696" s="254" t="s">
        <v>140</v>
      </c>
      <c r="BB696" s="137">
        <v>25</v>
      </c>
      <c r="BC696" s="146">
        <v>15</v>
      </c>
      <c r="BD696" s="146">
        <v>1250520</v>
      </c>
      <c r="BE696" s="147">
        <f t="shared" si="711"/>
        <v>4.5045045045045043E-2</v>
      </c>
      <c r="BF696" s="147">
        <f t="shared" si="676"/>
        <v>0.6</v>
      </c>
      <c r="BG696" s="173">
        <f t="shared" si="677"/>
        <v>83368</v>
      </c>
      <c r="BH696" s="604"/>
      <c r="BI696" s="254" t="s">
        <v>140</v>
      </c>
      <c r="BJ696" s="137">
        <f t="shared" si="678"/>
        <v>656</v>
      </c>
      <c r="BK696" s="146">
        <f t="shared" si="662"/>
        <v>410</v>
      </c>
      <c r="BL696" s="146">
        <f t="shared" si="663"/>
        <v>33488020</v>
      </c>
      <c r="BM696" s="147">
        <f t="shared" si="712"/>
        <v>4.3501326259946953E-2</v>
      </c>
      <c r="BN696" s="147">
        <f t="shared" si="679"/>
        <v>0.625</v>
      </c>
      <c r="BO696" s="146">
        <f t="shared" si="680"/>
        <v>81678.097560975613</v>
      </c>
      <c r="BP696" s="204"/>
    </row>
    <row r="697" spans="2:68" s="82" customFormat="1">
      <c r="B697" s="614"/>
      <c r="C697" s="647"/>
      <c r="D697" s="604"/>
      <c r="E697" s="254" t="s">
        <v>141</v>
      </c>
      <c r="F697" s="137">
        <v>5</v>
      </c>
      <c r="G697" s="146">
        <v>4</v>
      </c>
      <c r="H697" s="146">
        <v>264370</v>
      </c>
      <c r="I697" s="147">
        <f t="shared" si="705"/>
        <v>0.5</v>
      </c>
      <c r="J697" s="147">
        <f t="shared" si="664"/>
        <v>0.8</v>
      </c>
      <c r="K697" s="173">
        <f t="shared" si="665"/>
        <v>66092.5</v>
      </c>
      <c r="L697" s="604"/>
      <c r="M697" s="254" t="s">
        <v>141</v>
      </c>
      <c r="N697" s="137">
        <v>4</v>
      </c>
      <c r="O697" s="146">
        <v>4</v>
      </c>
      <c r="P697" s="146">
        <v>214760</v>
      </c>
      <c r="Q697" s="147">
        <f t="shared" si="706"/>
        <v>0.26666666666666666</v>
      </c>
      <c r="R697" s="147">
        <f t="shared" si="666"/>
        <v>1</v>
      </c>
      <c r="S697" s="141">
        <f t="shared" si="667"/>
        <v>53690</v>
      </c>
      <c r="T697" s="604"/>
      <c r="U697" s="254" t="s">
        <v>141</v>
      </c>
      <c r="V697" s="137">
        <v>1319</v>
      </c>
      <c r="W697" s="146">
        <v>888</v>
      </c>
      <c r="X697" s="146">
        <v>61130780</v>
      </c>
      <c r="Y697" s="147">
        <f t="shared" si="707"/>
        <v>0.25844004656577413</v>
      </c>
      <c r="Z697" s="147">
        <f t="shared" si="668"/>
        <v>0.6732373009855952</v>
      </c>
      <c r="AA697" s="146">
        <f t="shared" si="669"/>
        <v>68840.968468468462</v>
      </c>
      <c r="AB697" s="604"/>
      <c r="AC697" s="254" t="s">
        <v>141</v>
      </c>
      <c r="AD697" s="137">
        <v>1265</v>
      </c>
      <c r="AE697" s="146">
        <v>838</v>
      </c>
      <c r="AF697" s="146">
        <v>61537460</v>
      </c>
      <c r="AG697" s="147">
        <f t="shared" si="708"/>
        <v>0.29517435716801693</v>
      </c>
      <c r="AH697" s="147">
        <f t="shared" si="670"/>
        <v>0.66245059288537544</v>
      </c>
      <c r="AI697" s="141">
        <f t="shared" si="671"/>
        <v>73433.723150357997</v>
      </c>
      <c r="AJ697" s="604"/>
      <c r="AK697" s="254" t="s">
        <v>141</v>
      </c>
      <c r="AL697" s="137">
        <v>717</v>
      </c>
      <c r="AM697" s="146">
        <v>448</v>
      </c>
      <c r="AN697" s="146">
        <v>35322780</v>
      </c>
      <c r="AO697" s="147">
        <f t="shared" si="709"/>
        <v>0.2412493268712978</v>
      </c>
      <c r="AP697" s="147">
        <f t="shared" si="672"/>
        <v>0.62482566248256621</v>
      </c>
      <c r="AQ697" s="141">
        <f t="shared" si="673"/>
        <v>78845.491071428565</v>
      </c>
      <c r="AR697" s="604"/>
      <c r="AS697" s="254" t="s">
        <v>141</v>
      </c>
      <c r="AT697" s="137">
        <v>296</v>
      </c>
      <c r="AU697" s="146">
        <v>168</v>
      </c>
      <c r="AV697" s="146">
        <v>14774500</v>
      </c>
      <c r="AW697" s="147">
        <f t="shared" si="710"/>
        <v>0.17929562433297758</v>
      </c>
      <c r="AX697" s="147">
        <f t="shared" si="674"/>
        <v>0.56756756756756754</v>
      </c>
      <c r="AY697" s="146">
        <f t="shared" si="675"/>
        <v>87943.452380952382</v>
      </c>
      <c r="AZ697" s="604"/>
      <c r="BA697" s="254" t="s">
        <v>141</v>
      </c>
      <c r="BB697" s="137">
        <v>73</v>
      </c>
      <c r="BC697" s="146">
        <v>41</v>
      </c>
      <c r="BD697" s="146">
        <v>6177640</v>
      </c>
      <c r="BE697" s="147">
        <f t="shared" si="711"/>
        <v>0.12312312312312312</v>
      </c>
      <c r="BF697" s="147">
        <f t="shared" si="676"/>
        <v>0.56164383561643838</v>
      </c>
      <c r="BG697" s="173">
        <f t="shared" si="677"/>
        <v>150674.14634146341</v>
      </c>
      <c r="BH697" s="604"/>
      <c r="BI697" s="254" t="s">
        <v>141</v>
      </c>
      <c r="BJ697" s="137">
        <f t="shared" si="678"/>
        <v>3679</v>
      </c>
      <c r="BK697" s="146">
        <f t="shared" si="662"/>
        <v>2391</v>
      </c>
      <c r="BL697" s="146">
        <f t="shared" si="663"/>
        <v>179422290</v>
      </c>
      <c r="BM697" s="147">
        <f t="shared" si="712"/>
        <v>0.25368700265251987</v>
      </c>
      <c r="BN697" s="147">
        <f t="shared" si="679"/>
        <v>0.64990486545256865</v>
      </c>
      <c r="BO697" s="146">
        <f t="shared" si="680"/>
        <v>75040.690087829367</v>
      </c>
      <c r="BP697" s="204"/>
    </row>
    <row r="698" spans="2:68" s="82" customFormat="1">
      <c r="B698" s="614"/>
      <c r="C698" s="647"/>
      <c r="D698" s="604"/>
      <c r="E698" s="254" t="s">
        <v>142</v>
      </c>
      <c r="F698" s="137">
        <v>3</v>
      </c>
      <c r="G698" s="146">
        <v>2</v>
      </c>
      <c r="H698" s="146">
        <v>171970</v>
      </c>
      <c r="I698" s="147">
        <f t="shared" si="705"/>
        <v>0.25</v>
      </c>
      <c r="J698" s="147">
        <f t="shared" si="664"/>
        <v>0.66666666666666663</v>
      </c>
      <c r="K698" s="173">
        <f t="shared" si="665"/>
        <v>85985</v>
      </c>
      <c r="L698" s="604"/>
      <c r="M698" s="254" t="s">
        <v>142</v>
      </c>
      <c r="N698" s="137">
        <v>1</v>
      </c>
      <c r="O698" s="146">
        <v>0</v>
      </c>
      <c r="P698" s="146">
        <v>0</v>
      </c>
      <c r="Q698" s="147">
        <f t="shared" si="706"/>
        <v>0</v>
      </c>
      <c r="R698" s="147">
        <f t="shared" si="666"/>
        <v>0</v>
      </c>
      <c r="S698" s="141" t="str">
        <f t="shared" si="667"/>
        <v>-</v>
      </c>
      <c r="T698" s="604"/>
      <c r="U698" s="254" t="s">
        <v>142</v>
      </c>
      <c r="V698" s="137">
        <v>211</v>
      </c>
      <c r="W698" s="146">
        <v>120</v>
      </c>
      <c r="X698" s="146">
        <v>8198310</v>
      </c>
      <c r="Y698" s="147">
        <f t="shared" si="707"/>
        <v>3.4924330616996506E-2</v>
      </c>
      <c r="Z698" s="147">
        <f t="shared" si="668"/>
        <v>0.56872037914691942</v>
      </c>
      <c r="AA698" s="146">
        <f t="shared" si="669"/>
        <v>68319.25</v>
      </c>
      <c r="AB698" s="604"/>
      <c r="AC698" s="254" t="s">
        <v>142</v>
      </c>
      <c r="AD698" s="137">
        <v>263</v>
      </c>
      <c r="AE698" s="146">
        <v>165</v>
      </c>
      <c r="AF698" s="146">
        <v>11835130</v>
      </c>
      <c r="AG698" s="147">
        <f t="shared" si="708"/>
        <v>5.8119056005635786E-2</v>
      </c>
      <c r="AH698" s="147">
        <f t="shared" si="670"/>
        <v>0.62737642585551334</v>
      </c>
      <c r="AI698" s="141">
        <f t="shared" si="671"/>
        <v>71728.060606060608</v>
      </c>
      <c r="AJ698" s="604"/>
      <c r="AK698" s="254" t="s">
        <v>142</v>
      </c>
      <c r="AL698" s="137">
        <v>226</v>
      </c>
      <c r="AM698" s="146">
        <v>145</v>
      </c>
      <c r="AN698" s="146">
        <v>12836440</v>
      </c>
      <c r="AO698" s="147">
        <f t="shared" si="709"/>
        <v>7.8082929456112005E-2</v>
      </c>
      <c r="AP698" s="147">
        <f t="shared" si="672"/>
        <v>0.6415929203539823</v>
      </c>
      <c r="AQ698" s="141">
        <f t="shared" si="673"/>
        <v>88527.172413793101</v>
      </c>
      <c r="AR698" s="604"/>
      <c r="AS698" s="254" t="s">
        <v>142</v>
      </c>
      <c r="AT698" s="137">
        <v>152</v>
      </c>
      <c r="AU698" s="146">
        <v>89</v>
      </c>
      <c r="AV698" s="146">
        <v>6909030</v>
      </c>
      <c r="AW698" s="147">
        <f t="shared" si="710"/>
        <v>9.4983991462113129E-2</v>
      </c>
      <c r="AX698" s="147">
        <f t="shared" si="674"/>
        <v>0.58552631578947367</v>
      </c>
      <c r="AY698" s="146">
        <f t="shared" si="675"/>
        <v>77629.550561797747</v>
      </c>
      <c r="AZ698" s="604"/>
      <c r="BA698" s="254" t="s">
        <v>142</v>
      </c>
      <c r="BB698" s="137">
        <v>66</v>
      </c>
      <c r="BC698" s="146">
        <v>33</v>
      </c>
      <c r="BD698" s="146">
        <v>3559570</v>
      </c>
      <c r="BE698" s="147">
        <f t="shared" si="711"/>
        <v>9.90990990990991E-2</v>
      </c>
      <c r="BF698" s="147">
        <f t="shared" si="676"/>
        <v>0.5</v>
      </c>
      <c r="BG698" s="173">
        <f t="shared" si="677"/>
        <v>107865.75757575757</v>
      </c>
      <c r="BH698" s="604"/>
      <c r="BI698" s="254" t="s">
        <v>142</v>
      </c>
      <c r="BJ698" s="137">
        <f t="shared" si="678"/>
        <v>922</v>
      </c>
      <c r="BK698" s="146">
        <f t="shared" si="662"/>
        <v>554</v>
      </c>
      <c r="BL698" s="146">
        <f t="shared" si="663"/>
        <v>43510450</v>
      </c>
      <c r="BM698" s="147">
        <f t="shared" si="712"/>
        <v>5.8779840848806365E-2</v>
      </c>
      <c r="BN698" s="147">
        <f t="shared" si="679"/>
        <v>0.60086767895878523</v>
      </c>
      <c r="BO698" s="146">
        <f t="shared" si="680"/>
        <v>78538.718411552341</v>
      </c>
      <c r="BP698" s="204"/>
    </row>
    <row r="699" spans="2:68" s="82" customFormat="1">
      <c r="B699" s="614"/>
      <c r="C699" s="647"/>
      <c r="D699" s="604"/>
      <c r="E699" s="251" t="s">
        <v>135</v>
      </c>
      <c r="F699" s="137">
        <v>2</v>
      </c>
      <c r="G699" s="146">
        <v>1</v>
      </c>
      <c r="H699" s="146">
        <v>66550</v>
      </c>
      <c r="I699" s="147">
        <f t="shared" si="705"/>
        <v>0.125</v>
      </c>
      <c r="J699" s="147">
        <f t="shared" si="664"/>
        <v>0.5</v>
      </c>
      <c r="K699" s="173">
        <f t="shared" si="665"/>
        <v>66550</v>
      </c>
      <c r="L699" s="604"/>
      <c r="M699" s="255" t="s">
        <v>135</v>
      </c>
      <c r="N699" s="137">
        <v>2</v>
      </c>
      <c r="O699" s="146">
        <v>2</v>
      </c>
      <c r="P699" s="146">
        <v>107930</v>
      </c>
      <c r="Q699" s="147">
        <f t="shared" si="706"/>
        <v>0.13333333333333333</v>
      </c>
      <c r="R699" s="147">
        <f t="shared" si="666"/>
        <v>1</v>
      </c>
      <c r="S699" s="141">
        <f t="shared" si="667"/>
        <v>53965</v>
      </c>
      <c r="T699" s="604"/>
      <c r="U699" s="255" t="s">
        <v>135</v>
      </c>
      <c r="V699" s="137">
        <v>314</v>
      </c>
      <c r="W699" s="146">
        <v>185</v>
      </c>
      <c r="X699" s="146">
        <v>11116110</v>
      </c>
      <c r="Y699" s="147">
        <f t="shared" si="707"/>
        <v>5.3841676367869615E-2</v>
      </c>
      <c r="Z699" s="147">
        <f t="shared" si="668"/>
        <v>0.58917197452229297</v>
      </c>
      <c r="AA699" s="146">
        <f t="shared" si="669"/>
        <v>60087.08108108108</v>
      </c>
      <c r="AB699" s="604"/>
      <c r="AC699" s="255" t="s">
        <v>135</v>
      </c>
      <c r="AD699" s="137">
        <v>181</v>
      </c>
      <c r="AE699" s="146">
        <v>99</v>
      </c>
      <c r="AF699" s="146">
        <v>7519940</v>
      </c>
      <c r="AG699" s="147">
        <f t="shared" si="708"/>
        <v>3.487143360338147E-2</v>
      </c>
      <c r="AH699" s="147">
        <f t="shared" si="670"/>
        <v>0.54696132596685088</v>
      </c>
      <c r="AI699" s="141">
        <f t="shared" si="671"/>
        <v>75958.989898989894</v>
      </c>
      <c r="AJ699" s="604"/>
      <c r="AK699" s="255" t="s">
        <v>135</v>
      </c>
      <c r="AL699" s="137">
        <v>104</v>
      </c>
      <c r="AM699" s="146">
        <v>54</v>
      </c>
      <c r="AN699" s="146">
        <v>5174570</v>
      </c>
      <c r="AO699" s="147">
        <f t="shared" si="709"/>
        <v>2.9079159935379646E-2</v>
      </c>
      <c r="AP699" s="147">
        <f t="shared" si="672"/>
        <v>0.51923076923076927</v>
      </c>
      <c r="AQ699" s="141">
        <f t="shared" si="673"/>
        <v>95825.370370370365</v>
      </c>
      <c r="AR699" s="604"/>
      <c r="AS699" s="255" t="s">
        <v>135</v>
      </c>
      <c r="AT699" s="137">
        <v>56</v>
      </c>
      <c r="AU699" s="146">
        <v>31</v>
      </c>
      <c r="AV699" s="146">
        <v>5025180</v>
      </c>
      <c r="AW699" s="147">
        <f t="shared" si="710"/>
        <v>3.3084311632870865E-2</v>
      </c>
      <c r="AX699" s="147">
        <f t="shared" si="674"/>
        <v>0.5535714285714286</v>
      </c>
      <c r="AY699" s="146">
        <f t="shared" si="675"/>
        <v>162102.5806451613</v>
      </c>
      <c r="AZ699" s="604"/>
      <c r="BA699" s="255" t="s">
        <v>135</v>
      </c>
      <c r="BB699" s="137">
        <v>33</v>
      </c>
      <c r="BC699" s="146">
        <v>16</v>
      </c>
      <c r="BD699" s="146">
        <v>1986820</v>
      </c>
      <c r="BE699" s="147">
        <f t="shared" si="711"/>
        <v>4.8048048048048048E-2</v>
      </c>
      <c r="BF699" s="147">
        <f t="shared" si="676"/>
        <v>0.48484848484848486</v>
      </c>
      <c r="BG699" s="173">
        <f t="shared" si="677"/>
        <v>124176.25</v>
      </c>
      <c r="BH699" s="604"/>
      <c r="BI699" s="255" t="s">
        <v>135</v>
      </c>
      <c r="BJ699" s="137">
        <f t="shared" si="678"/>
        <v>692</v>
      </c>
      <c r="BK699" s="146">
        <f t="shared" si="662"/>
        <v>388</v>
      </c>
      <c r="BL699" s="146">
        <f t="shared" si="663"/>
        <v>30997100</v>
      </c>
      <c r="BM699" s="147">
        <f t="shared" si="712"/>
        <v>4.1167108753315647E-2</v>
      </c>
      <c r="BN699" s="147">
        <f t="shared" si="679"/>
        <v>0.56069364161849711</v>
      </c>
      <c r="BO699" s="146">
        <f t="shared" si="680"/>
        <v>79889.432989690715</v>
      </c>
      <c r="BP699" s="204"/>
    </row>
    <row r="700" spans="2:68" s="82" customFormat="1">
      <c r="B700" s="614">
        <v>64</v>
      </c>
      <c r="C700" s="646" t="s">
        <v>52</v>
      </c>
      <c r="D700" s="612">
        <f>BS71</f>
        <v>64</v>
      </c>
      <c r="E700" s="252" t="s">
        <v>115</v>
      </c>
      <c r="F700" s="136">
        <v>37</v>
      </c>
      <c r="G700" s="144">
        <v>25</v>
      </c>
      <c r="H700" s="144">
        <v>1487420</v>
      </c>
      <c r="I700" s="145">
        <f>IFERROR(G700/$D$700,"-")</f>
        <v>0.390625</v>
      </c>
      <c r="J700" s="145">
        <f t="shared" si="664"/>
        <v>0.67567567567567566</v>
      </c>
      <c r="K700" s="172">
        <f t="shared" si="665"/>
        <v>59496.800000000003</v>
      </c>
      <c r="L700" s="612">
        <f>BT71</f>
        <v>139</v>
      </c>
      <c r="M700" s="252" t="s">
        <v>115</v>
      </c>
      <c r="N700" s="136">
        <v>86</v>
      </c>
      <c r="O700" s="144">
        <v>42</v>
      </c>
      <c r="P700" s="144">
        <v>3547530</v>
      </c>
      <c r="Q700" s="145">
        <f>IFERROR(O700/$L$700,"-")</f>
        <v>0.30215827338129497</v>
      </c>
      <c r="R700" s="145">
        <f t="shared" si="666"/>
        <v>0.48837209302325579</v>
      </c>
      <c r="S700" s="140">
        <f t="shared" si="667"/>
        <v>84465</v>
      </c>
      <c r="T700" s="612">
        <f>BU71</f>
        <v>3748</v>
      </c>
      <c r="U700" s="252" t="s">
        <v>115</v>
      </c>
      <c r="V700" s="136">
        <v>1911</v>
      </c>
      <c r="W700" s="144">
        <v>1182</v>
      </c>
      <c r="X700" s="144">
        <v>82177610</v>
      </c>
      <c r="Y700" s="145">
        <f>IFERROR(W700/$T$700,"-")</f>
        <v>0.31536819637139807</v>
      </c>
      <c r="Z700" s="145">
        <f t="shared" si="668"/>
        <v>0.61852433281004715</v>
      </c>
      <c r="AA700" s="144">
        <f t="shared" si="669"/>
        <v>69524.204737732653</v>
      </c>
      <c r="AB700" s="612">
        <f>BV71</f>
        <v>2981</v>
      </c>
      <c r="AC700" s="252" t="s">
        <v>115</v>
      </c>
      <c r="AD700" s="136">
        <v>1711</v>
      </c>
      <c r="AE700" s="144">
        <v>1039</v>
      </c>
      <c r="AF700" s="144">
        <v>80692490</v>
      </c>
      <c r="AG700" s="145">
        <f>IFERROR(AE700/$AB$700,"-")</f>
        <v>0.34854075813485408</v>
      </c>
      <c r="AH700" s="145">
        <f t="shared" si="670"/>
        <v>0.60724722384570429</v>
      </c>
      <c r="AI700" s="140">
        <f t="shared" si="671"/>
        <v>77663.60923965351</v>
      </c>
      <c r="AJ700" s="612">
        <f>BW71</f>
        <v>1749</v>
      </c>
      <c r="AK700" s="252" t="s">
        <v>115</v>
      </c>
      <c r="AL700" s="136">
        <v>972</v>
      </c>
      <c r="AM700" s="144">
        <v>551</v>
      </c>
      <c r="AN700" s="144">
        <v>41920220</v>
      </c>
      <c r="AO700" s="145">
        <f>IFERROR(AM700/$AJ$700,"-")</f>
        <v>0.31503716409376786</v>
      </c>
      <c r="AP700" s="145">
        <f t="shared" si="672"/>
        <v>0.5668724279835391</v>
      </c>
      <c r="AQ700" s="140">
        <f t="shared" si="673"/>
        <v>76080.254083484571</v>
      </c>
      <c r="AR700" s="612">
        <f>BX71</f>
        <v>849</v>
      </c>
      <c r="AS700" s="252" t="s">
        <v>115</v>
      </c>
      <c r="AT700" s="136">
        <v>411</v>
      </c>
      <c r="AU700" s="144">
        <v>190</v>
      </c>
      <c r="AV700" s="144">
        <v>16247080</v>
      </c>
      <c r="AW700" s="145">
        <f>IFERROR(AU700/$AR$700,"-")</f>
        <v>0.22379269729093051</v>
      </c>
      <c r="AX700" s="145">
        <f t="shared" si="674"/>
        <v>0.46228710462287104</v>
      </c>
      <c r="AY700" s="144">
        <f t="shared" si="675"/>
        <v>85510.947368421053</v>
      </c>
      <c r="AZ700" s="612">
        <f>BY71</f>
        <v>347</v>
      </c>
      <c r="BA700" s="252" t="s">
        <v>115</v>
      </c>
      <c r="BB700" s="136">
        <v>134</v>
      </c>
      <c r="BC700" s="144">
        <v>48</v>
      </c>
      <c r="BD700" s="144">
        <v>5044090</v>
      </c>
      <c r="BE700" s="145">
        <f>IFERROR(BC700/$AZ$700,"-")</f>
        <v>0.13832853025936601</v>
      </c>
      <c r="BF700" s="145">
        <f t="shared" si="676"/>
        <v>0.35820895522388058</v>
      </c>
      <c r="BG700" s="172">
        <f t="shared" si="677"/>
        <v>105085.20833333333</v>
      </c>
      <c r="BH700" s="612">
        <f>BZ71</f>
        <v>9877</v>
      </c>
      <c r="BI700" s="252" t="s">
        <v>115</v>
      </c>
      <c r="BJ700" s="136">
        <f t="shared" si="678"/>
        <v>5262</v>
      </c>
      <c r="BK700" s="144">
        <f t="shared" si="662"/>
        <v>3077</v>
      </c>
      <c r="BL700" s="144">
        <f t="shared" si="663"/>
        <v>231116440</v>
      </c>
      <c r="BM700" s="145">
        <f>IFERROR(BK700/$BH$700,"-")</f>
        <v>0.31153184165232356</v>
      </c>
      <c r="BN700" s="145">
        <f t="shared" si="679"/>
        <v>0.58475864690231849</v>
      </c>
      <c r="BO700" s="144">
        <f t="shared" si="680"/>
        <v>75110.965225869353</v>
      </c>
      <c r="BP700" s="204"/>
    </row>
    <row r="701" spans="2:68" s="82" customFormat="1">
      <c r="B701" s="614"/>
      <c r="C701" s="647"/>
      <c r="D701" s="604"/>
      <c r="E701" s="253" t="s">
        <v>154</v>
      </c>
      <c r="F701" s="137">
        <v>30</v>
      </c>
      <c r="G701" s="146">
        <v>19</v>
      </c>
      <c r="H701" s="146">
        <v>1103880</v>
      </c>
      <c r="I701" s="147">
        <f t="shared" ref="I701:I710" si="713">IFERROR(G701/$D$700,"-")</f>
        <v>0.296875</v>
      </c>
      <c r="J701" s="147">
        <f t="shared" si="664"/>
        <v>0.6333333333333333</v>
      </c>
      <c r="K701" s="173">
        <f t="shared" si="665"/>
        <v>58098.947368421053</v>
      </c>
      <c r="L701" s="604"/>
      <c r="M701" s="253" t="s">
        <v>154</v>
      </c>
      <c r="N701" s="137">
        <v>54</v>
      </c>
      <c r="O701" s="146">
        <v>28</v>
      </c>
      <c r="P701" s="146">
        <v>2371630</v>
      </c>
      <c r="Q701" s="147">
        <f t="shared" ref="Q701:Q710" si="714">IFERROR(O701/$L$700,"-")</f>
        <v>0.20143884892086331</v>
      </c>
      <c r="R701" s="147">
        <f t="shared" si="666"/>
        <v>0.51851851851851849</v>
      </c>
      <c r="S701" s="141">
        <f t="shared" si="667"/>
        <v>84701.071428571435</v>
      </c>
      <c r="T701" s="604"/>
      <c r="U701" s="253" t="s">
        <v>154</v>
      </c>
      <c r="V701" s="137">
        <v>1658</v>
      </c>
      <c r="W701" s="146">
        <v>1031</v>
      </c>
      <c r="X701" s="146">
        <v>67642090</v>
      </c>
      <c r="Y701" s="147">
        <f t="shared" ref="Y701:Y710" si="715">IFERROR(W701/$T$700,"-")</f>
        <v>0.27508004268943437</v>
      </c>
      <c r="Z701" s="147">
        <f t="shared" si="668"/>
        <v>0.62183353437876965</v>
      </c>
      <c r="AA701" s="146">
        <f t="shared" si="669"/>
        <v>65608.234723569345</v>
      </c>
      <c r="AB701" s="604"/>
      <c r="AC701" s="253" t="s">
        <v>154</v>
      </c>
      <c r="AD701" s="137">
        <v>1300</v>
      </c>
      <c r="AE701" s="146">
        <v>796</v>
      </c>
      <c r="AF701" s="146">
        <v>59330780</v>
      </c>
      <c r="AG701" s="147">
        <f t="shared" ref="AG701:AG710" si="716">IFERROR(AE701/$AB$700,"-")</f>
        <v>0.26702448842670246</v>
      </c>
      <c r="AH701" s="147">
        <f t="shared" si="670"/>
        <v>0.61230769230769233</v>
      </c>
      <c r="AI701" s="141">
        <f t="shared" si="671"/>
        <v>74536.155778894477</v>
      </c>
      <c r="AJ701" s="604"/>
      <c r="AK701" s="253" t="s">
        <v>154</v>
      </c>
      <c r="AL701" s="137">
        <v>714</v>
      </c>
      <c r="AM701" s="146">
        <v>388</v>
      </c>
      <c r="AN701" s="146">
        <v>28010960</v>
      </c>
      <c r="AO701" s="147">
        <f t="shared" ref="AO701:AO710" si="717">IFERROR(AM701/$AJ$700,"-")</f>
        <v>0.22184105202973128</v>
      </c>
      <c r="AP701" s="147">
        <f t="shared" si="672"/>
        <v>0.54341736694677867</v>
      </c>
      <c r="AQ701" s="141">
        <f t="shared" si="673"/>
        <v>72193.195876288664</v>
      </c>
      <c r="AR701" s="604"/>
      <c r="AS701" s="253" t="s">
        <v>154</v>
      </c>
      <c r="AT701" s="137">
        <v>265</v>
      </c>
      <c r="AU701" s="146">
        <v>111</v>
      </c>
      <c r="AV701" s="146">
        <v>9920940</v>
      </c>
      <c r="AW701" s="147">
        <f t="shared" ref="AW701:AW710" si="718">IFERROR(AU701/$AR$700,"-")</f>
        <v>0.13074204946996468</v>
      </c>
      <c r="AX701" s="147">
        <f t="shared" si="674"/>
        <v>0.4188679245283019</v>
      </c>
      <c r="AY701" s="146">
        <f t="shared" si="675"/>
        <v>89377.83783783784</v>
      </c>
      <c r="AZ701" s="604"/>
      <c r="BA701" s="253" t="s">
        <v>154</v>
      </c>
      <c r="BB701" s="137">
        <v>63</v>
      </c>
      <c r="BC701" s="146">
        <v>22</v>
      </c>
      <c r="BD701" s="146">
        <v>2324400</v>
      </c>
      <c r="BE701" s="147">
        <f t="shared" ref="BE701:BE710" si="719">IFERROR(BC701/$AZ$700,"-")</f>
        <v>6.3400576368876083E-2</v>
      </c>
      <c r="BF701" s="147">
        <f t="shared" si="676"/>
        <v>0.34920634920634919</v>
      </c>
      <c r="BG701" s="173">
        <f t="shared" si="677"/>
        <v>105654.54545454546</v>
      </c>
      <c r="BH701" s="604"/>
      <c r="BI701" s="253" t="s">
        <v>154</v>
      </c>
      <c r="BJ701" s="137">
        <f t="shared" si="678"/>
        <v>4084</v>
      </c>
      <c r="BK701" s="146">
        <f t="shared" si="662"/>
        <v>2395</v>
      </c>
      <c r="BL701" s="146">
        <f t="shared" si="663"/>
        <v>170704680</v>
      </c>
      <c r="BM701" s="147">
        <f t="shared" ref="BM701:BM710" si="720">IFERROR(BK701/$BH$700,"-")</f>
        <v>0.24248253518274779</v>
      </c>
      <c r="BN701" s="147">
        <f t="shared" si="679"/>
        <v>0.58643486777668952</v>
      </c>
      <c r="BO701" s="146">
        <f t="shared" si="680"/>
        <v>71275.440501043835</v>
      </c>
      <c r="BP701" s="204"/>
    </row>
    <row r="702" spans="2:68" s="82" customFormat="1">
      <c r="B702" s="614"/>
      <c r="C702" s="647"/>
      <c r="D702" s="604"/>
      <c r="E702" s="254" t="s">
        <v>114</v>
      </c>
      <c r="F702" s="137">
        <v>44</v>
      </c>
      <c r="G702" s="146">
        <v>32</v>
      </c>
      <c r="H702" s="146">
        <v>2082440</v>
      </c>
      <c r="I702" s="147">
        <f t="shared" si="713"/>
        <v>0.5</v>
      </c>
      <c r="J702" s="147">
        <f t="shared" si="664"/>
        <v>0.72727272727272729</v>
      </c>
      <c r="K702" s="173">
        <f t="shared" si="665"/>
        <v>65076.25</v>
      </c>
      <c r="L702" s="604"/>
      <c r="M702" s="254" t="s">
        <v>114</v>
      </c>
      <c r="N702" s="137">
        <v>93</v>
      </c>
      <c r="O702" s="146">
        <v>48</v>
      </c>
      <c r="P702" s="146">
        <v>3738010</v>
      </c>
      <c r="Q702" s="147">
        <f t="shared" si="714"/>
        <v>0.34532374100719426</v>
      </c>
      <c r="R702" s="147">
        <f t="shared" si="666"/>
        <v>0.5161290322580645</v>
      </c>
      <c r="S702" s="141">
        <f t="shared" si="667"/>
        <v>77875.208333333328</v>
      </c>
      <c r="T702" s="604"/>
      <c r="U702" s="254" t="s">
        <v>114</v>
      </c>
      <c r="V702" s="137">
        <v>2376</v>
      </c>
      <c r="W702" s="146">
        <v>1448</v>
      </c>
      <c r="X702" s="146">
        <v>97093220</v>
      </c>
      <c r="Y702" s="147">
        <f t="shared" si="715"/>
        <v>0.3863393810032017</v>
      </c>
      <c r="Z702" s="147">
        <f t="shared" si="668"/>
        <v>0.60942760942760943</v>
      </c>
      <c r="AA702" s="146">
        <f t="shared" si="669"/>
        <v>67053.328729281769</v>
      </c>
      <c r="AB702" s="604"/>
      <c r="AC702" s="254" t="s">
        <v>114</v>
      </c>
      <c r="AD702" s="137">
        <v>2034</v>
      </c>
      <c r="AE702" s="146">
        <v>1218</v>
      </c>
      <c r="AF702" s="146">
        <v>92252790</v>
      </c>
      <c r="AG702" s="147">
        <f t="shared" si="716"/>
        <v>0.40858772224085876</v>
      </c>
      <c r="AH702" s="147">
        <f t="shared" si="670"/>
        <v>0.59882005899705015</v>
      </c>
      <c r="AI702" s="141">
        <f t="shared" si="671"/>
        <v>75741.206896551725</v>
      </c>
      <c r="AJ702" s="604"/>
      <c r="AK702" s="254" t="s">
        <v>114</v>
      </c>
      <c r="AL702" s="137">
        <v>1252</v>
      </c>
      <c r="AM702" s="146">
        <v>687</v>
      </c>
      <c r="AN702" s="146">
        <v>54792660</v>
      </c>
      <c r="AO702" s="147">
        <f t="shared" si="717"/>
        <v>0.39279588336192112</v>
      </c>
      <c r="AP702" s="147">
        <f t="shared" si="672"/>
        <v>0.54872204472843455</v>
      </c>
      <c r="AQ702" s="141">
        <f t="shared" si="673"/>
        <v>79756.419213973801</v>
      </c>
      <c r="AR702" s="604"/>
      <c r="AS702" s="254" t="s">
        <v>114</v>
      </c>
      <c r="AT702" s="137">
        <v>592</v>
      </c>
      <c r="AU702" s="146">
        <v>271</v>
      </c>
      <c r="AV702" s="146">
        <v>27423260</v>
      </c>
      <c r="AW702" s="147">
        <f t="shared" si="718"/>
        <v>0.31919905771495877</v>
      </c>
      <c r="AX702" s="147">
        <f t="shared" si="674"/>
        <v>0.45777027027027029</v>
      </c>
      <c r="AY702" s="146">
        <f t="shared" si="675"/>
        <v>101192.84132841328</v>
      </c>
      <c r="AZ702" s="604"/>
      <c r="BA702" s="254" t="s">
        <v>114</v>
      </c>
      <c r="BB702" s="137">
        <v>208</v>
      </c>
      <c r="BC702" s="146">
        <v>79</v>
      </c>
      <c r="BD702" s="146">
        <v>9328080</v>
      </c>
      <c r="BE702" s="147">
        <f t="shared" si="719"/>
        <v>0.2276657060518732</v>
      </c>
      <c r="BF702" s="147">
        <f t="shared" si="676"/>
        <v>0.37980769230769229</v>
      </c>
      <c r="BG702" s="173">
        <f t="shared" si="677"/>
        <v>118076.96202531646</v>
      </c>
      <c r="BH702" s="604"/>
      <c r="BI702" s="254" t="s">
        <v>114</v>
      </c>
      <c r="BJ702" s="137">
        <f t="shared" si="678"/>
        <v>6599</v>
      </c>
      <c r="BK702" s="146">
        <f t="shared" si="662"/>
        <v>3783</v>
      </c>
      <c r="BL702" s="146">
        <f t="shared" si="663"/>
        <v>286710460</v>
      </c>
      <c r="BM702" s="147">
        <f t="shared" si="720"/>
        <v>0.38301103573959705</v>
      </c>
      <c r="BN702" s="147">
        <f t="shared" si="679"/>
        <v>0.57326867707228368</v>
      </c>
      <c r="BO702" s="146">
        <f t="shared" si="680"/>
        <v>75789.17790113666</v>
      </c>
      <c r="BP702" s="204"/>
    </row>
    <row r="703" spans="2:68" s="82" customFormat="1">
      <c r="B703" s="614"/>
      <c r="C703" s="647"/>
      <c r="D703" s="604"/>
      <c r="E703" s="254" t="s">
        <v>123</v>
      </c>
      <c r="F703" s="137">
        <v>21</v>
      </c>
      <c r="G703" s="146">
        <v>13</v>
      </c>
      <c r="H703" s="146">
        <v>656810</v>
      </c>
      <c r="I703" s="147">
        <f t="shared" si="713"/>
        <v>0.203125</v>
      </c>
      <c r="J703" s="147">
        <f t="shared" si="664"/>
        <v>0.61904761904761907</v>
      </c>
      <c r="K703" s="173">
        <f t="shared" si="665"/>
        <v>50523.846153846156</v>
      </c>
      <c r="L703" s="604"/>
      <c r="M703" s="254" t="s">
        <v>123</v>
      </c>
      <c r="N703" s="137">
        <v>37</v>
      </c>
      <c r="O703" s="146">
        <v>18</v>
      </c>
      <c r="P703" s="146">
        <v>1687580</v>
      </c>
      <c r="Q703" s="147">
        <f t="shared" si="714"/>
        <v>0.12949640287769784</v>
      </c>
      <c r="R703" s="147">
        <f t="shared" si="666"/>
        <v>0.48648648648648651</v>
      </c>
      <c r="S703" s="141">
        <f t="shared" si="667"/>
        <v>93754.444444444438</v>
      </c>
      <c r="T703" s="604"/>
      <c r="U703" s="254" t="s">
        <v>123</v>
      </c>
      <c r="V703" s="137">
        <v>745</v>
      </c>
      <c r="W703" s="146">
        <v>462</v>
      </c>
      <c r="X703" s="146">
        <v>33613390</v>
      </c>
      <c r="Y703" s="147">
        <f t="shared" si="715"/>
        <v>0.12326574172892209</v>
      </c>
      <c r="Z703" s="147">
        <f t="shared" si="668"/>
        <v>0.62013422818791941</v>
      </c>
      <c r="AA703" s="146">
        <f t="shared" si="669"/>
        <v>72756.255411255406</v>
      </c>
      <c r="AB703" s="604"/>
      <c r="AC703" s="254" t="s">
        <v>123</v>
      </c>
      <c r="AD703" s="137">
        <v>752</v>
      </c>
      <c r="AE703" s="146">
        <v>462</v>
      </c>
      <c r="AF703" s="146">
        <v>36179920</v>
      </c>
      <c r="AG703" s="147">
        <f t="shared" si="716"/>
        <v>0.15498154981549817</v>
      </c>
      <c r="AH703" s="147">
        <f t="shared" si="670"/>
        <v>0.61436170212765961</v>
      </c>
      <c r="AI703" s="141">
        <f t="shared" si="671"/>
        <v>78311.515151515152</v>
      </c>
      <c r="AJ703" s="604"/>
      <c r="AK703" s="254" t="s">
        <v>123</v>
      </c>
      <c r="AL703" s="137">
        <v>457</v>
      </c>
      <c r="AM703" s="146">
        <v>252</v>
      </c>
      <c r="AN703" s="146">
        <v>20400180</v>
      </c>
      <c r="AO703" s="147">
        <f t="shared" si="717"/>
        <v>0.14408233276157806</v>
      </c>
      <c r="AP703" s="147">
        <f t="shared" si="672"/>
        <v>0.55142231947483589</v>
      </c>
      <c r="AQ703" s="141">
        <f t="shared" si="673"/>
        <v>80953.095238095237</v>
      </c>
      <c r="AR703" s="604"/>
      <c r="AS703" s="254" t="s">
        <v>123</v>
      </c>
      <c r="AT703" s="137">
        <v>220</v>
      </c>
      <c r="AU703" s="146">
        <v>104</v>
      </c>
      <c r="AV703" s="146">
        <v>9919500</v>
      </c>
      <c r="AW703" s="147">
        <f t="shared" si="718"/>
        <v>0.12249705535924617</v>
      </c>
      <c r="AX703" s="147">
        <f t="shared" si="674"/>
        <v>0.47272727272727272</v>
      </c>
      <c r="AY703" s="146">
        <f t="shared" si="675"/>
        <v>95379.807692307688</v>
      </c>
      <c r="AZ703" s="604"/>
      <c r="BA703" s="254" t="s">
        <v>123</v>
      </c>
      <c r="BB703" s="137">
        <v>93</v>
      </c>
      <c r="BC703" s="146">
        <v>28</v>
      </c>
      <c r="BD703" s="146">
        <v>3931060</v>
      </c>
      <c r="BE703" s="147">
        <f t="shared" si="719"/>
        <v>8.069164265129683E-2</v>
      </c>
      <c r="BF703" s="147">
        <f t="shared" si="676"/>
        <v>0.30107526881720431</v>
      </c>
      <c r="BG703" s="173">
        <f t="shared" si="677"/>
        <v>140395</v>
      </c>
      <c r="BH703" s="604"/>
      <c r="BI703" s="254" t="s">
        <v>123</v>
      </c>
      <c r="BJ703" s="137">
        <f t="shared" si="678"/>
        <v>2325</v>
      </c>
      <c r="BK703" s="146">
        <f t="shared" si="662"/>
        <v>1339</v>
      </c>
      <c r="BL703" s="146">
        <f t="shared" si="663"/>
        <v>106388440</v>
      </c>
      <c r="BM703" s="147">
        <f t="shared" si="720"/>
        <v>0.13556748000404981</v>
      </c>
      <c r="BN703" s="147">
        <f t="shared" si="679"/>
        <v>0.57591397849462367</v>
      </c>
      <c r="BO703" s="146">
        <f t="shared" si="680"/>
        <v>79453.651979088871</v>
      </c>
      <c r="BP703" s="204"/>
    </row>
    <row r="704" spans="2:68" s="82" customFormat="1">
      <c r="B704" s="614"/>
      <c r="C704" s="647"/>
      <c r="D704" s="604"/>
      <c r="E704" s="254" t="s">
        <v>137</v>
      </c>
      <c r="F704" s="137">
        <v>23</v>
      </c>
      <c r="G704" s="146">
        <v>15</v>
      </c>
      <c r="H704" s="146">
        <v>927280</v>
      </c>
      <c r="I704" s="147">
        <f t="shared" si="713"/>
        <v>0.234375</v>
      </c>
      <c r="J704" s="147">
        <f t="shared" si="664"/>
        <v>0.65217391304347827</v>
      </c>
      <c r="K704" s="173">
        <f t="shared" si="665"/>
        <v>61818.666666666664</v>
      </c>
      <c r="L704" s="604"/>
      <c r="M704" s="254" t="s">
        <v>137</v>
      </c>
      <c r="N704" s="137">
        <v>65</v>
      </c>
      <c r="O704" s="146">
        <v>28</v>
      </c>
      <c r="P704" s="146">
        <v>2626600</v>
      </c>
      <c r="Q704" s="147">
        <f t="shared" si="714"/>
        <v>0.20143884892086331</v>
      </c>
      <c r="R704" s="147">
        <f t="shared" si="666"/>
        <v>0.43076923076923079</v>
      </c>
      <c r="S704" s="141">
        <f t="shared" si="667"/>
        <v>93807.142857142855</v>
      </c>
      <c r="T704" s="604"/>
      <c r="U704" s="254" t="s">
        <v>137</v>
      </c>
      <c r="V704" s="137">
        <v>848</v>
      </c>
      <c r="W704" s="146">
        <v>536</v>
      </c>
      <c r="X704" s="146">
        <v>39250220</v>
      </c>
      <c r="Y704" s="147">
        <f t="shared" si="715"/>
        <v>0.14300960512273211</v>
      </c>
      <c r="Z704" s="147">
        <f t="shared" si="668"/>
        <v>0.63207547169811318</v>
      </c>
      <c r="AA704" s="146">
        <f t="shared" si="669"/>
        <v>73228.022388059704</v>
      </c>
      <c r="AB704" s="604"/>
      <c r="AC704" s="254" t="s">
        <v>137</v>
      </c>
      <c r="AD704" s="137">
        <v>928</v>
      </c>
      <c r="AE704" s="146">
        <v>579</v>
      </c>
      <c r="AF704" s="146">
        <v>46860190</v>
      </c>
      <c r="AG704" s="147">
        <f t="shared" si="716"/>
        <v>0.194230124119423</v>
      </c>
      <c r="AH704" s="147">
        <f t="shared" si="670"/>
        <v>0.62392241379310343</v>
      </c>
      <c r="AI704" s="141">
        <f t="shared" si="671"/>
        <v>80932.970639032821</v>
      </c>
      <c r="AJ704" s="604"/>
      <c r="AK704" s="254" t="s">
        <v>137</v>
      </c>
      <c r="AL704" s="137">
        <v>593</v>
      </c>
      <c r="AM704" s="146">
        <v>340</v>
      </c>
      <c r="AN704" s="146">
        <v>25584690</v>
      </c>
      <c r="AO704" s="147">
        <f t="shared" si="717"/>
        <v>0.19439679817038308</v>
      </c>
      <c r="AP704" s="147">
        <f t="shared" si="672"/>
        <v>0.57335581787521084</v>
      </c>
      <c r="AQ704" s="141">
        <f t="shared" si="673"/>
        <v>75249.088235294112</v>
      </c>
      <c r="AR704" s="604"/>
      <c r="AS704" s="254" t="s">
        <v>137</v>
      </c>
      <c r="AT704" s="137">
        <v>294</v>
      </c>
      <c r="AU704" s="146">
        <v>135</v>
      </c>
      <c r="AV704" s="146">
        <v>16392170</v>
      </c>
      <c r="AW704" s="147">
        <f t="shared" si="718"/>
        <v>0.15901060070671377</v>
      </c>
      <c r="AX704" s="147">
        <f t="shared" si="674"/>
        <v>0.45918367346938777</v>
      </c>
      <c r="AY704" s="146">
        <f t="shared" si="675"/>
        <v>121423.48148148147</v>
      </c>
      <c r="AZ704" s="604"/>
      <c r="BA704" s="254" t="s">
        <v>137</v>
      </c>
      <c r="BB704" s="137">
        <v>128</v>
      </c>
      <c r="BC704" s="146">
        <v>53</v>
      </c>
      <c r="BD704" s="146">
        <v>5530940</v>
      </c>
      <c r="BE704" s="147">
        <f t="shared" si="719"/>
        <v>0.15273775216138327</v>
      </c>
      <c r="BF704" s="147">
        <f t="shared" si="676"/>
        <v>0.4140625</v>
      </c>
      <c r="BG704" s="173">
        <f t="shared" si="677"/>
        <v>104357.35849056604</v>
      </c>
      <c r="BH704" s="604"/>
      <c r="BI704" s="254" t="s">
        <v>137</v>
      </c>
      <c r="BJ704" s="137">
        <f t="shared" si="678"/>
        <v>2879</v>
      </c>
      <c r="BK704" s="146">
        <f t="shared" si="662"/>
        <v>1686</v>
      </c>
      <c r="BL704" s="146">
        <f t="shared" si="663"/>
        <v>137172090</v>
      </c>
      <c r="BM704" s="147">
        <f t="shared" si="720"/>
        <v>0.17069960514326213</v>
      </c>
      <c r="BN704" s="147">
        <f t="shared" si="679"/>
        <v>0.58562000694685656</v>
      </c>
      <c r="BO704" s="146">
        <f t="shared" si="680"/>
        <v>81359.483985765124</v>
      </c>
      <c r="BP704" s="204"/>
    </row>
    <row r="705" spans="2:68" s="82" customFormat="1">
      <c r="B705" s="614"/>
      <c r="C705" s="647"/>
      <c r="D705" s="604"/>
      <c r="E705" s="254" t="s">
        <v>138</v>
      </c>
      <c r="F705" s="137">
        <v>9</v>
      </c>
      <c r="G705" s="146">
        <v>5</v>
      </c>
      <c r="H705" s="146">
        <v>306920</v>
      </c>
      <c r="I705" s="147">
        <f t="shared" si="713"/>
        <v>7.8125E-2</v>
      </c>
      <c r="J705" s="147">
        <f t="shared" si="664"/>
        <v>0.55555555555555558</v>
      </c>
      <c r="K705" s="173">
        <f t="shared" si="665"/>
        <v>61384</v>
      </c>
      <c r="L705" s="604"/>
      <c r="M705" s="254" t="s">
        <v>138</v>
      </c>
      <c r="N705" s="137">
        <v>18</v>
      </c>
      <c r="O705" s="146">
        <v>8</v>
      </c>
      <c r="P705" s="146">
        <v>596050</v>
      </c>
      <c r="Q705" s="147">
        <f t="shared" si="714"/>
        <v>5.7553956834532377E-2</v>
      </c>
      <c r="R705" s="147">
        <f t="shared" si="666"/>
        <v>0.44444444444444442</v>
      </c>
      <c r="S705" s="141">
        <f t="shared" si="667"/>
        <v>74506.25</v>
      </c>
      <c r="T705" s="604"/>
      <c r="U705" s="254" t="s">
        <v>138</v>
      </c>
      <c r="V705" s="137">
        <v>392</v>
      </c>
      <c r="W705" s="146">
        <v>246</v>
      </c>
      <c r="X705" s="146">
        <v>17580910</v>
      </c>
      <c r="Y705" s="147">
        <f t="shared" si="715"/>
        <v>6.5635005336179289E-2</v>
      </c>
      <c r="Z705" s="147">
        <f t="shared" si="668"/>
        <v>0.62755102040816324</v>
      </c>
      <c r="AA705" s="146">
        <f t="shared" si="669"/>
        <v>71467.113821138206</v>
      </c>
      <c r="AB705" s="604"/>
      <c r="AC705" s="254" t="s">
        <v>138</v>
      </c>
      <c r="AD705" s="137">
        <v>392</v>
      </c>
      <c r="AE705" s="146">
        <v>250</v>
      </c>
      <c r="AF705" s="146">
        <v>18769960</v>
      </c>
      <c r="AG705" s="147">
        <f t="shared" si="716"/>
        <v>8.3864475008386452E-2</v>
      </c>
      <c r="AH705" s="147">
        <f t="shared" si="670"/>
        <v>0.63775510204081631</v>
      </c>
      <c r="AI705" s="141">
        <f t="shared" si="671"/>
        <v>75079.839999999997</v>
      </c>
      <c r="AJ705" s="604"/>
      <c r="AK705" s="254" t="s">
        <v>138</v>
      </c>
      <c r="AL705" s="137">
        <v>198</v>
      </c>
      <c r="AM705" s="146">
        <v>115</v>
      </c>
      <c r="AN705" s="146">
        <v>8000780</v>
      </c>
      <c r="AO705" s="147">
        <f t="shared" si="717"/>
        <v>6.5751858204688388E-2</v>
      </c>
      <c r="AP705" s="147">
        <f t="shared" si="672"/>
        <v>0.58080808080808077</v>
      </c>
      <c r="AQ705" s="141">
        <f t="shared" si="673"/>
        <v>69572</v>
      </c>
      <c r="AR705" s="604"/>
      <c r="AS705" s="254" t="s">
        <v>138</v>
      </c>
      <c r="AT705" s="137">
        <v>79</v>
      </c>
      <c r="AU705" s="146">
        <v>34</v>
      </c>
      <c r="AV705" s="146">
        <v>3119890</v>
      </c>
      <c r="AW705" s="147">
        <f t="shared" si="718"/>
        <v>4.0047114252061249E-2</v>
      </c>
      <c r="AX705" s="147">
        <f t="shared" si="674"/>
        <v>0.43037974683544306</v>
      </c>
      <c r="AY705" s="146">
        <f t="shared" si="675"/>
        <v>91761.470588235301</v>
      </c>
      <c r="AZ705" s="604"/>
      <c r="BA705" s="254" t="s">
        <v>138</v>
      </c>
      <c r="BB705" s="137">
        <v>27</v>
      </c>
      <c r="BC705" s="146">
        <v>14</v>
      </c>
      <c r="BD705" s="146">
        <v>922750</v>
      </c>
      <c r="BE705" s="147">
        <f t="shared" si="719"/>
        <v>4.0345821325648415E-2</v>
      </c>
      <c r="BF705" s="147">
        <f t="shared" si="676"/>
        <v>0.51851851851851849</v>
      </c>
      <c r="BG705" s="173">
        <f t="shared" si="677"/>
        <v>65910.71428571429</v>
      </c>
      <c r="BH705" s="604"/>
      <c r="BI705" s="254" t="s">
        <v>138</v>
      </c>
      <c r="BJ705" s="137">
        <f t="shared" si="678"/>
        <v>1115</v>
      </c>
      <c r="BK705" s="146">
        <f t="shared" si="662"/>
        <v>672</v>
      </c>
      <c r="BL705" s="146">
        <f t="shared" si="663"/>
        <v>49297260</v>
      </c>
      <c r="BM705" s="147">
        <f t="shared" si="720"/>
        <v>6.8036853295535077E-2</v>
      </c>
      <c r="BN705" s="147">
        <f t="shared" si="679"/>
        <v>0.60269058295964129</v>
      </c>
      <c r="BO705" s="146">
        <f t="shared" si="680"/>
        <v>73359.017857142855</v>
      </c>
      <c r="BP705" s="204"/>
    </row>
    <row r="706" spans="2:68" s="82" customFormat="1">
      <c r="B706" s="614"/>
      <c r="C706" s="647"/>
      <c r="D706" s="604"/>
      <c r="E706" s="254" t="s">
        <v>139</v>
      </c>
      <c r="F706" s="137">
        <v>10</v>
      </c>
      <c r="G706" s="146">
        <v>8</v>
      </c>
      <c r="H706" s="146">
        <v>350920</v>
      </c>
      <c r="I706" s="147">
        <f t="shared" si="713"/>
        <v>0.125</v>
      </c>
      <c r="J706" s="147">
        <f t="shared" si="664"/>
        <v>0.8</v>
      </c>
      <c r="K706" s="173">
        <f t="shared" si="665"/>
        <v>43865</v>
      </c>
      <c r="L706" s="604"/>
      <c r="M706" s="254" t="s">
        <v>139</v>
      </c>
      <c r="N706" s="137">
        <v>25</v>
      </c>
      <c r="O706" s="146">
        <v>10</v>
      </c>
      <c r="P706" s="146">
        <v>1014870</v>
      </c>
      <c r="Q706" s="147">
        <f t="shared" si="714"/>
        <v>7.1942446043165464E-2</v>
      </c>
      <c r="R706" s="147">
        <f t="shared" si="666"/>
        <v>0.4</v>
      </c>
      <c r="S706" s="141">
        <f t="shared" si="667"/>
        <v>101487</v>
      </c>
      <c r="T706" s="604"/>
      <c r="U706" s="254" t="s">
        <v>139</v>
      </c>
      <c r="V706" s="137">
        <v>225</v>
      </c>
      <c r="W706" s="146">
        <v>122</v>
      </c>
      <c r="X706" s="146">
        <v>8321310</v>
      </c>
      <c r="Y706" s="147">
        <f t="shared" si="715"/>
        <v>3.2550693703308431E-2</v>
      </c>
      <c r="Z706" s="147">
        <f t="shared" si="668"/>
        <v>0.54222222222222227</v>
      </c>
      <c r="AA706" s="146">
        <f t="shared" si="669"/>
        <v>68207.459016393448</v>
      </c>
      <c r="AB706" s="604"/>
      <c r="AC706" s="254" t="s">
        <v>139</v>
      </c>
      <c r="AD706" s="137">
        <v>268</v>
      </c>
      <c r="AE706" s="146">
        <v>148</v>
      </c>
      <c r="AF706" s="146">
        <v>10125980</v>
      </c>
      <c r="AG706" s="147">
        <f t="shared" si="716"/>
        <v>4.9647769204964776E-2</v>
      </c>
      <c r="AH706" s="147">
        <f t="shared" si="670"/>
        <v>0.55223880597014929</v>
      </c>
      <c r="AI706" s="141">
        <f t="shared" si="671"/>
        <v>68418.783783783787</v>
      </c>
      <c r="AJ706" s="604"/>
      <c r="AK706" s="254" t="s">
        <v>139</v>
      </c>
      <c r="AL706" s="137">
        <v>206</v>
      </c>
      <c r="AM706" s="146">
        <v>111</v>
      </c>
      <c r="AN706" s="146">
        <v>8633830</v>
      </c>
      <c r="AO706" s="147">
        <f t="shared" si="717"/>
        <v>6.3464837049742706E-2</v>
      </c>
      <c r="AP706" s="147">
        <f t="shared" si="672"/>
        <v>0.53883495145631066</v>
      </c>
      <c r="AQ706" s="141">
        <f t="shared" si="673"/>
        <v>77782.252252252249</v>
      </c>
      <c r="AR706" s="604"/>
      <c r="AS706" s="254" t="s">
        <v>139</v>
      </c>
      <c r="AT706" s="137">
        <v>131</v>
      </c>
      <c r="AU706" s="146">
        <v>58</v>
      </c>
      <c r="AV706" s="146">
        <v>5105270</v>
      </c>
      <c r="AW706" s="147">
        <f t="shared" si="718"/>
        <v>6.8315665488810365E-2</v>
      </c>
      <c r="AX706" s="147">
        <f t="shared" si="674"/>
        <v>0.44274809160305345</v>
      </c>
      <c r="AY706" s="146">
        <f t="shared" si="675"/>
        <v>88021.896551724145</v>
      </c>
      <c r="AZ706" s="604"/>
      <c r="BA706" s="254" t="s">
        <v>139</v>
      </c>
      <c r="BB706" s="137">
        <v>57</v>
      </c>
      <c r="BC706" s="146">
        <v>20</v>
      </c>
      <c r="BD706" s="146">
        <v>1782060</v>
      </c>
      <c r="BE706" s="147">
        <f t="shared" si="719"/>
        <v>5.7636887608069162E-2</v>
      </c>
      <c r="BF706" s="147">
        <f t="shared" si="676"/>
        <v>0.35087719298245612</v>
      </c>
      <c r="BG706" s="173">
        <f t="shared" si="677"/>
        <v>89103</v>
      </c>
      <c r="BH706" s="604"/>
      <c r="BI706" s="254" t="s">
        <v>139</v>
      </c>
      <c r="BJ706" s="137">
        <f t="shared" si="678"/>
        <v>922</v>
      </c>
      <c r="BK706" s="146">
        <f t="shared" si="662"/>
        <v>477</v>
      </c>
      <c r="BL706" s="146">
        <f t="shared" si="663"/>
        <v>35334240</v>
      </c>
      <c r="BM706" s="147">
        <f t="shared" si="720"/>
        <v>4.829401640174142E-2</v>
      </c>
      <c r="BN706" s="147">
        <f t="shared" si="679"/>
        <v>0.51735357917570501</v>
      </c>
      <c r="BO706" s="146">
        <f t="shared" si="680"/>
        <v>74075.974842767289</v>
      </c>
      <c r="BP706" s="204"/>
    </row>
    <row r="707" spans="2:68" s="82" customFormat="1">
      <c r="B707" s="614"/>
      <c r="C707" s="647"/>
      <c r="D707" s="604"/>
      <c r="E707" s="254" t="s">
        <v>140</v>
      </c>
      <c r="F707" s="137">
        <v>5</v>
      </c>
      <c r="G707" s="146">
        <v>5</v>
      </c>
      <c r="H707" s="146">
        <v>171670</v>
      </c>
      <c r="I707" s="147">
        <f t="shared" si="713"/>
        <v>7.8125E-2</v>
      </c>
      <c r="J707" s="147">
        <f t="shared" si="664"/>
        <v>1</v>
      </c>
      <c r="K707" s="173">
        <f t="shared" si="665"/>
        <v>34334</v>
      </c>
      <c r="L707" s="604"/>
      <c r="M707" s="254" t="s">
        <v>140</v>
      </c>
      <c r="N707" s="137">
        <v>10</v>
      </c>
      <c r="O707" s="146">
        <v>3</v>
      </c>
      <c r="P707" s="146">
        <v>165560</v>
      </c>
      <c r="Q707" s="147">
        <f t="shared" si="714"/>
        <v>2.1582733812949641E-2</v>
      </c>
      <c r="R707" s="147">
        <f t="shared" si="666"/>
        <v>0.3</v>
      </c>
      <c r="S707" s="141">
        <f t="shared" si="667"/>
        <v>55186.666666666664</v>
      </c>
      <c r="T707" s="604"/>
      <c r="U707" s="254" t="s">
        <v>140</v>
      </c>
      <c r="V707" s="137">
        <v>187</v>
      </c>
      <c r="W707" s="146">
        <v>124</v>
      </c>
      <c r="X707" s="146">
        <v>9481290</v>
      </c>
      <c r="Y707" s="147">
        <f t="shared" si="715"/>
        <v>3.3084311632870865E-2</v>
      </c>
      <c r="Z707" s="147">
        <f t="shared" si="668"/>
        <v>0.66310160427807485</v>
      </c>
      <c r="AA707" s="146">
        <f t="shared" si="669"/>
        <v>76462.016129032258</v>
      </c>
      <c r="AB707" s="604"/>
      <c r="AC707" s="254" t="s">
        <v>140</v>
      </c>
      <c r="AD707" s="137">
        <v>198</v>
      </c>
      <c r="AE707" s="146">
        <v>120</v>
      </c>
      <c r="AF707" s="146">
        <v>10975150</v>
      </c>
      <c r="AG707" s="147">
        <f t="shared" si="716"/>
        <v>4.0254948004025494E-2</v>
      </c>
      <c r="AH707" s="147">
        <f t="shared" si="670"/>
        <v>0.60606060606060608</v>
      </c>
      <c r="AI707" s="141">
        <f t="shared" si="671"/>
        <v>91459.583333333328</v>
      </c>
      <c r="AJ707" s="604"/>
      <c r="AK707" s="254" t="s">
        <v>140</v>
      </c>
      <c r="AL707" s="137">
        <v>153</v>
      </c>
      <c r="AM707" s="146">
        <v>83</v>
      </c>
      <c r="AN707" s="146">
        <v>7257030</v>
      </c>
      <c r="AO707" s="147">
        <f t="shared" si="717"/>
        <v>4.7455688965122929E-2</v>
      </c>
      <c r="AP707" s="147">
        <f t="shared" si="672"/>
        <v>0.54248366013071891</v>
      </c>
      <c r="AQ707" s="141">
        <f t="shared" si="673"/>
        <v>87434.096385542172</v>
      </c>
      <c r="AR707" s="604"/>
      <c r="AS707" s="254" t="s">
        <v>140</v>
      </c>
      <c r="AT707" s="137">
        <v>81</v>
      </c>
      <c r="AU707" s="146">
        <v>39</v>
      </c>
      <c r="AV707" s="146">
        <v>3334810</v>
      </c>
      <c r="AW707" s="147">
        <f t="shared" si="718"/>
        <v>4.5936395759717315E-2</v>
      </c>
      <c r="AX707" s="147">
        <f t="shared" si="674"/>
        <v>0.48148148148148145</v>
      </c>
      <c r="AY707" s="146">
        <f t="shared" si="675"/>
        <v>85507.948717948719</v>
      </c>
      <c r="AZ707" s="604"/>
      <c r="BA707" s="254" t="s">
        <v>140</v>
      </c>
      <c r="BB707" s="137">
        <v>20</v>
      </c>
      <c r="BC707" s="146">
        <v>6</v>
      </c>
      <c r="BD707" s="146">
        <v>631780</v>
      </c>
      <c r="BE707" s="147">
        <f t="shared" si="719"/>
        <v>1.7291066282420751E-2</v>
      </c>
      <c r="BF707" s="147">
        <f t="shared" si="676"/>
        <v>0.3</v>
      </c>
      <c r="BG707" s="173">
        <f t="shared" si="677"/>
        <v>105296.66666666667</v>
      </c>
      <c r="BH707" s="604"/>
      <c r="BI707" s="254" t="s">
        <v>140</v>
      </c>
      <c r="BJ707" s="137">
        <f t="shared" si="678"/>
        <v>654</v>
      </c>
      <c r="BK707" s="146">
        <f t="shared" si="662"/>
        <v>380</v>
      </c>
      <c r="BL707" s="146">
        <f t="shared" si="663"/>
        <v>32017290</v>
      </c>
      <c r="BM707" s="147">
        <f t="shared" si="720"/>
        <v>3.8473220613546626E-2</v>
      </c>
      <c r="BN707" s="147">
        <f t="shared" si="679"/>
        <v>0.58103975535168195</v>
      </c>
      <c r="BO707" s="146">
        <f t="shared" si="680"/>
        <v>84256.026315789481</v>
      </c>
      <c r="BP707" s="204"/>
    </row>
    <row r="708" spans="2:68" s="82" customFormat="1">
      <c r="B708" s="614"/>
      <c r="C708" s="647"/>
      <c r="D708" s="604"/>
      <c r="E708" s="254" t="s">
        <v>141</v>
      </c>
      <c r="F708" s="137">
        <v>30</v>
      </c>
      <c r="G708" s="146">
        <v>19</v>
      </c>
      <c r="H708" s="146">
        <v>1128400</v>
      </c>
      <c r="I708" s="147">
        <f t="shared" si="713"/>
        <v>0.296875</v>
      </c>
      <c r="J708" s="147">
        <f t="shared" si="664"/>
        <v>0.6333333333333333</v>
      </c>
      <c r="K708" s="173">
        <f t="shared" si="665"/>
        <v>59389.473684210527</v>
      </c>
      <c r="L708" s="604"/>
      <c r="M708" s="254" t="s">
        <v>141</v>
      </c>
      <c r="N708" s="137">
        <v>57</v>
      </c>
      <c r="O708" s="146">
        <v>33</v>
      </c>
      <c r="P708" s="146">
        <v>2363420</v>
      </c>
      <c r="Q708" s="147">
        <f t="shared" si="714"/>
        <v>0.23741007194244604</v>
      </c>
      <c r="R708" s="147">
        <f t="shared" si="666"/>
        <v>0.57894736842105265</v>
      </c>
      <c r="S708" s="141">
        <f t="shared" si="667"/>
        <v>71618.787878787873</v>
      </c>
      <c r="T708" s="604"/>
      <c r="U708" s="254" t="s">
        <v>141</v>
      </c>
      <c r="V708" s="137">
        <v>1709</v>
      </c>
      <c r="W708" s="146">
        <v>1132</v>
      </c>
      <c r="X708" s="146">
        <v>76807510</v>
      </c>
      <c r="Y708" s="147">
        <f t="shared" si="715"/>
        <v>0.30202774813233724</v>
      </c>
      <c r="Z708" s="147">
        <f t="shared" si="668"/>
        <v>0.66237565827969569</v>
      </c>
      <c r="AA708" s="146">
        <f t="shared" si="669"/>
        <v>67851.157243816255</v>
      </c>
      <c r="AB708" s="604"/>
      <c r="AC708" s="254" t="s">
        <v>141</v>
      </c>
      <c r="AD708" s="137">
        <v>1466</v>
      </c>
      <c r="AE708" s="146">
        <v>938</v>
      </c>
      <c r="AF708" s="146">
        <v>76855760</v>
      </c>
      <c r="AG708" s="147">
        <f t="shared" si="716"/>
        <v>0.31465951023146593</v>
      </c>
      <c r="AH708" s="147">
        <f t="shared" si="670"/>
        <v>0.63983628922237379</v>
      </c>
      <c r="AI708" s="141">
        <f t="shared" si="671"/>
        <v>81935.778251599142</v>
      </c>
      <c r="AJ708" s="604"/>
      <c r="AK708" s="254" t="s">
        <v>141</v>
      </c>
      <c r="AL708" s="137">
        <v>795</v>
      </c>
      <c r="AM708" s="146">
        <v>453</v>
      </c>
      <c r="AN708" s="146">
        <v>33023340</v>
      </c>
      <c r="AO708" s="147">
        <f t="shared" si="717"/>
        <v>0.25900514579759865</v>
      </c>
      <c r="AP708" s="147">
        <f t="shared" si="672"/>
        <v>0.56981132075471697</v>
      </c>
      <c r="AQ708" s="141">
        <f t="shared" si="673"/>
        <v>72899.205298013243</v>
      </c>
      <c r="AR708" s="604"/>
      <c r="AS708" s="254" t="s">
        <v>141</v>
      </c>
      <c r="AT708" s="137">
        <v>320</v>
      </c>
      <c r="AU708" s="146">
        <v>158</v>
      </c>
      <c r="AV708" s="146">
        <v>14421700</v>
      </c>
      <c r="AW708" s="147">
        <f t="shared" si="718"/>
        <v>0.18610129564193167</v>
      </c>
      <c r="AX708" s="147">
        <f t="shared" si="674"/>
        <v>0.49375000000000002</v>
      </c>
      <c r="AY708" s="146">
        <f t="shared" si="675"/>
        <v>91276.582278481015</v>
      </c>
      <c r="AZ708" s="604"/>
      <c r="BA708" s="254" t="s">
        <v>141</v>
      </c>
      <c r="BB708" s="137">
        <v>102</v>
      </c>
      <c r="BC708" s="146">
        <v>41</v>
      </c>
      <c r="BD708" s="146">
        <v>3724870</v>
      </c>
      <c r="BE708" s="147">
        <f t="shared" si="719"/>
        <v>0.11815561959654179</v>
      </c>
      <c r="BF708" s="147">
        <f t="shared" si="676"/>
        <v>0.40196078431372551</v>
      </c>
      <c r="BG708" s="173">
        <f t="shared" si="677"/>
        <v>90850.487804878052</v>
      </c>
      <c r="BH708" s="604"/>
      <c r="BI708" s="254" t="s">
        <v>141</v>
      </c>
      <c r="BJ708" s="137">
        <f t="shared" si="678"/>
        <v>4479</v>
      </c>
      <c r="BK708" s="146">
        <f t="shared" si="662"/>
        <v>2774</v>
      </c>
      <c r="BL708" s="146">
        <f t="shared" si="663"/>
        <v>208325000</v>
      </c>
      <c r="BM708" s="147">
        <f t="shared" si="720"/>
        <v>0.28085451047889037</v>
      </c>
      <c r="BN708" s="147">
        <f t="shared" si="679"/>
        <v>0.6193346729180621</v>
      </c>
      <c r="BO708" s="146">
        <f t="shared" si="680"/>
        <v>75099.134823359767</v>
      </c>
      <c r="BP708" s="204"/>
    </row>
    <row r="709" spans="2:68" s="82" customFormat="1">
      <c r="B709" s="614"/>
      <c r="C709" s="647"/>
      <c r="D709" s="604"/>
      <c r="E709" s="254" t="s">
        <v>142</v>
      </c>
      <c r="F709" s="137">
        <v>5</v>
      </c>
      <c r="G709" s="146">
        <v>3</v>
      </c>
      <c r="H709" s="146">
        <v>158050</v>
      </c>
      <c r="I709" s="147">
        <f t="shared" si="713"/>
        <v>4.6875E-2</v>
      </c>
      <c r="J709" s="147">
        <f t="shared" si="664"/>
        <v>0.6</v>
      </c>
      <c r="K709" s="173">
        <f t="shared" si="665"/>
        <v>52683.333333333336</v>
      </c>
      <c r="L709" s="604"/>
      <c r="M709" s="254" t="s">
        <v>142</v>
      </c>
      <c r="N709" s="137">
        <v>18</v>
      </c>
      <c r="O709" s="146">
        <v>12</v>
      </c>
      <c r="P709" s="146">
        <v>1321090</v>
      </c>
      <c r="Q709" s="147">
        <f t="shared" si="714"/>
        <v>8.6330935251798566E-2</v>
      </c>
      <c r="R709" s="147">
        <f t="shared" si="666"/>
        <v>0.66666666666666663</v>
      </c>
      <c r="S709" s="141">
        <f t="shared" si="667"/>
        <v>110090.83333333333</v>
      </c>
      <c r="T709" s="604"/>
      <c r="U709" s="254" t="s">
        <v>142</v>
      </c>
      <c r="V709" s="137">
        <v>228</v>
      </c>
      <c r="W709" s="146">
        <v>127</v>
      </c>
      <c r="X709" s="146">
        <v>11067860</v>
      </c>
      <c r="Y709" s="147">
        <f t="shared" si="715"/>
        <v>3.3884738527214513E-2</v>
      </c>
      <c r="Z709" s="147">
        <f t="shared" si="668"/>
        <v>0.55701754385964908</v>
      </c>
      <c r="AA709" s="146">
        <f t="shared" si="669"/>
        <v>87148.503937007874</v>
      </c>
      <c r="AB709" s="604"/>
      <c r="AC709" s="254" t="s">
        <v>142</v>
      </c>
      <c r="AD709" s="137">
        <v>292</v>
      </c>
      <c r="AE709" s="146">
        <v>169</v>
      </c>
      <c r="AF709" s="146">
        <v>15618350</v>
      </c>
      <c r="AG709" s="147">
        <f t="shared" si="716"/>
        <v>5.6692385105669235E-2</v>
      </c>
      <c r="AH709" s="147">
        <f t="shared" si="670"/>
        <v>0.57876712328767121</v>
      </c>
      <c r="AI709" s="141">
        <f t="shared" si="671"/>
        <v>92416.272189349111</v>
      </c>
      <c r="AJ709" s="604"/>
      <c r="AK709" s="254" t="s">
        <v>142</v>
      </c>
      <c r="AL709" s="137">
        <v>231</v>
      </c>
      <c r="AM709" s="146">
        <v>129</v>
      </c>
      <c r="AN709" s="146">
        <v>12179390</v>
      </c>
      <c r="AO709" s="147">
        <f t="shared" si="717"/>
        <v>7.375643224699828E-2</v>
      </c>
      <c r="AP709" s="147">
        <f t="shared" si="672"/>
        <v>0.55844155844155841</v>
      </c>
      <c r="AQ709" s="141">
        <f t="shared" si="673"/>
        <v>94413.875968992244</v>
      </c>
      <c r="AR709" s="604"/>
      <c r="AS709" s="254" t="s">
        <v>142</v>
      </c>
      <c r="AT709" s="137">
        <v>153</v>
      </c>
      <c r="AU709" s="146">
        <v>71</v>
      </c>
      <c r="AV709" s="146">
        <v>6542100</v>
      </c>
      <c r="AW709" s="147">
        <f t="shared" si="718"/>
        <v>8.3627797408716134E-2</v>
      </c>
      <c r="AX709" s="147">
        <f t="shared" si="674"/>
        <v>0.46405228758169936</v>
      </c>
      <c r="AY709" s="146">
        <f t="shared" si="675"/>
        <v>92142.253521126768</v>
      </c>
      <c r="AZ709" s="604"/>
      <c r="BA709" s="254" t="s">
        <v>142</v>
      </c>
      <c r="BB709" s="137">
        <v>69</v>
      </c>
      <c r="BC709" s="146">
        <v>21</v>
      </c>
      <c r="BD709" s="146">
        <v>2385210</v>
      </c>
      <c r="BE709" s="147">
        <f t="shared" si="719"/>
        <v>6.0518731988472622E-2</v>
      </c>
      <c r="BF709" s="147">
        <f t="shared" si="676"/>
        <v>0.30434782608695654</v>
      </c>
      <c r="BG709" s="173">
        <f t="shared" si="677"/>
        <v>113581.42857142857</v>
      </c>
      <c r="BH709" s="604"/>
      <c r="BI709" s="254" t="s">
        <v>142</v>
      </c>
      <c r="BJ709" s="137">
        <f t="shared" si="678"/>
        <v>996</v>
      </c>
      <c r="BK709" s="146">
        <f t="shared" si="662"/>
        <v>532</v>
      </c>
      <c r="BL709" s="146">
        <f t="shared" si="663"/>
        <v>49272050</v>
      </c>
      <c r="BM709" s="147">
        <f t="shared" si="720"/>
        <v>5.386250885896527E-2</v>
      </c>
      <c r="BN709" s="147">
        <f t="shared" si="679"/>
        <v>0.53413654618473894</v>
      </c>
      <c r="BO709" s="146">
        <f t="shared" si="680"/>
        <v>92616.635338345863</v>
      </c>
      <c r="BP709" s="204"/>
    </row>
    <row r="710" spans="2:68" s="82" customFormat="1">
      <c r="B710" s="614"/>
      <c r="C710" s="647"/>
      <c r="D710" s="604"/>
      <c r="E710" s="251" t="s">
        <v>135</v>
      </c>
      <c r="F710" s="137">
        <v>2</v>
      </c>
      <c r="G710" s="146">
        <v>1</v>
      </c>
      <c r="H710" s="146">
        <v>26410</v>
      </c>
      <c r="I710" s="147">
        <f t="shared" si="713"/>
        <v>1.5625E-2</v>
      </c>
      <c r="J710" s="147">
        <f t="shared" si="664"/>
        <v>0.5</v>
      </c>
      <c r="K710" s="173">
        <f t="shared" si="665"/>
        <v>26410</v>
      </c>
      <c r="L710" s="604"/>
      <c r="M710" s="255" t="s">
        <v>135</v>
      </c>
      <c r="N710" s="137">
        <v>8</v>
      </c>
      <c r="O710" s="146">
        <v>1</v>
      </c>
      <c r="P710" s="146">
        <v>35560</v>
      </c>
      <c r="Q710" s="147">
        <f t="shared" si="714"/>
        <v>7.1942446043165471E-3</v>
      </c>
      <c r="R710" s="147">
        <f t="shared" si="666"/>
        <v>0.125</v>
      </c>
      <c r="S710" s="141">
        <f t="shared" si="667"/>
        <v>35560</v>
      </c>
      <c r="T710" s="604"/>
      <c r="U710" s="255" t="s">
        <v>135</v>
      </c>
      <c r="V710" s="137">
        <v>298</v>
      </c>
      <c r="W710" s="146">
        <v>162</v>
      </c>
      <c r="X710" s="146">
        <v>10358560</v>
      </c>
      <c r="Y710" s="147">
        <f t="shared" si="715"/>
        <v>4.3223052294557099E-2</v>
      </c>
      <c r="Z710" s="147">
        <f t="shared" si="668"/>
        <v>0.5436241610738255</v>
      </c>
      <c r="AA710" s="146">
        <f t="shared" si="669"/>
        <v>63941.728395061727</v>
      </c>
      <c r="AB710" s="604"/>
      <c r="AC710" s="255" t="s">
        <v>135</v>
      </c>
      <c r="AD710" s="137">
        <v>160</v>
      </c>
      <c r="AE710" s="146">
        <v>91</v>
      </c>
      <c r="AF710" s="146">
        <v>8023540</v>
      </c>
      <c r="AG710" s="147">
        <f t="shared" si="716"/>
        <v>3.0526668903052667E-2</v>
      </c>
      <c r="AH710" s="147">
        <f t="shared" si="670"/>
        <v>0.56874999999999998</v>
      </c>
      <c r="AI710" s="141">
        <f t="shared" si="671"/>
        <v>88170.769230769234</v>
      </c>
      <c r="AJ710" s="604"/>
      <c r="AK710" s="255" t="s">
        <v>135</v>
      </c>
      <c r="AL710" s="137">
        <v>92</v>
      </c>
      <c r="AM710" s="146">
        <v>33</v>
      </c>
      <c r="AN710" s="146">
        <v>4269960</v>
      </c>
      <c r="AO710" s="147">
        <f t="shared" si="717"/>
        <v>1.8867924528301886E-2</v>
      </c>
      <c r="AP710" s="147">
        <f t="shared" si="672"/>
        <v>0.35869565217391303</v>
      </c>
      <c r="AQ710" s="141">
        <f t="shared" si="673"/>
        <v>129392.72727272728</v>
      </c>
      <c r="AR710" s="604"/>
      <c r="AS710" s="255" t="s">
        <v>135</v>
      </c>
      <c r="AT710" s="137">
        <v>43</v>
      </c>
      <c r="AU710" s="146">
        <v>12</v>
      </c>
      <c r="AV710" s="146">
        <v>1833260</v>
      </c>
      <c r="AW710" s="147">
        <f t="shared" si="718"/>
        <v>1.4134275618374558E-2</v>
      </c>
      <c r="AX710" s="147">
        <f t="shared" si="674"/>
        <v>0.27906976744186046</v>
      </c>
      <c r="AY710" s="146">
        <f t="shared" si="675"/>
        <v>152771.66666666666</v>
      </c>
      <c r="AZ710" s="604"/>
      <c r="BA710" s="255" t="s">
        <v>135</v>
      </c>
      <c r="BB710" s="137">
        <v>27</v>
      </c>
      <c r="BC710" s="146">
        <v>8</v>
      </c>
      <c r="BD710" s="146">
        <v>1107470</v>
      </c>
      <c r="BE710" s="147">
        <f t="shared" si="719"/>
        <v>2.3054755043227664E-2</v>
      </c>
      <c r="BF710" s="147">
        <f t="shared" si="676"/>
        <v>0.29629629629629628</v>
      </c>
      <c r="BG710" s="173">
        <f t="shared" si="677"/>
        <v>138433.75</v>
      </c>
      <c r="BH710" s="604"/>
      <c r="BI710" s="255" t="s">
        <v>135</v>
      </c>
      <c r="BJ710" s="137">
        <f t="shared" si="678"/>
        <v>630</v>
      </c>
      <c r="BK710" s="146">
        <f t="shared" si="662"/>
        <v>308</v>
      </c>
      <c r="BL710" s="146">
        <f t="shared" si="663"/>
        <v>25654760</v>
      </c>
      <c r="BM710" s="147">
        <f t="shared" si="720"/>
        <v>3.1183557760453579E-2</v>
      </c>
      <c r="BN710" s="147">
        <f t="shared" si="679"/>
        <v>0.48888888888888887</v>
      </c>
      <c r="BO710" s="146">
        <f t="shared" si="680"/>
        <v>83294.675324675321</v>
      </c>
      <c r="BP710" s="204"/>
    </row>
    <row r="711" spans="2:68" s="82" customFormat="1">
      <c r="B711" s="614">
        <v>65</v>
      </c>
      <c r="C711" s="646" t="s">
        <v>12</v>
      </c>
      <c r="D711" s="612">
        <f>BS72</f>
        <v>5</v>
      </c>
      <c r="E711" s="252" t="s">
        <v>115</v>
      </c>
      <c r="F711" s="136">
        <v>2</v>
      </c>
      <c r="G711" s="144">
        <v>0</v>
      </c>
      <c r="H711" s="144">
        <v>0</v>
      </c>
      <c r="I711" s="145">
        <f>IFERROR(G711/$D$711,"-")</f>
        <v>0</v>
      </c>
      <c r="J711" s="145">
        <f t="shared" si="664"/>
        <v>0</v>
      </c>
      <c r="K711" s="172" t="str">
        <f t="shared" si="665"/>
        <v>-</v>
      </c>
      <c r="L711" s="612">
        <f>BT72</f>
        <v>30</v>
      </c>
      <c r="M711" s="252" t="s">
        <v>115</v>
      </c>
      <c r="N711" s="136">
        <v>12</v>
      </c>
      <c r="O711" s="144">
        <v>7</v>
      </c>
      <c r="P711" s="144">
        <v>650510</v>
      </c>
      <c r="Q711" s="145">
        <f>IFERROR(O711/$L$711,"-")</f>
        <v>0.23333333333333334</v>
      </c>
      <c r="R711" s="145">
        <f t="shared" si="666"/>
        <v>0.58333333333333337</v>
      </c>
      <c r="S711" s="140">
        <f t="shared" si="667"/>
        <v>92930</v>
      </c>
      <c r="T711" s="612">
        <f>BU72</f>
        <v>1876</v>
      </c>
      <c r="U711" s="252" t="s">
        <v>115</v>
      </c>
      <c r="V711" s="136">
        <v>821</v>
      </c>
      <c r="W711" s="144">
        <v>513</v>
      </c>
      <c r="X711" s="144">
        <v>36333030</v>
      </c>
      <c r="Y711" s="145">
        <f>IFERROR(W711/$T$711,"-")</f>
        <v>0.27345415778251597</v>
      </c>
      <c r="Z711" s="145">
        <f t="shared" si="668"/>
        <v>0.62484774665042631</v>
      </c>
      <c r="AA711" s="144">
        <f t="shared" si="669"/>
        <v>70824.619883040941</v>
      </c>
      <c r="AB711" s="612">
        <f>BV72</f>
        <v>1385</v>
      </c>
      <c r="AC711" s="252" t="s">
        <v>115</v>
      </c>
      <c r="AD711" s="136">
        <v>715</v>
      </c>
      <c r="AE711" s="144">
        <v>443</v>
      </c>
      <c r="AF711" s="144">
        <v>30940180</v>
      </c>
      <c r="AG711" s="145">
        <f>IFERROR(AE711/$AB$711,"-")</f>
        <v>0.31985559566787003</v>
      </c>
      <c r="AH711" s="145">
        <f t="shared" si="670"/>
        <v>0.61958041958041954</v>
      </c>
      <c r="AI711" s="140">
        <f t="shared" si="671"/>
        <v>69842.392776523702</v>
      </c>
      <c r="AJ711" s="612">
        <f>BW72</f>
        <v>909</v>
      </c>
      <c r="AK711" s="252" t="s">
        <v>115</v>
      </c>
      <c r="AL711" s="136">
        <v>467</v>
      </c>
      <c r="AM711" s="144">
        <v>259</v>
      </c>
      <c r="AN711" s="144">
        <v>18473640</v>
      </c>
      <c r="AO711" s="145">
        <f>IFERROR(AM711/$AJ$711,"-")</f>
        <v>0.28492849284928495</v>
      </c>
      <c r="AP711" s="145">
        <f t="shared" si="672"/>
        <v>0.5546038543897216</v>
      </c>
      <c r="AQ711" s="140">
        <f t="shared" si="673"/>
        <v>71326.79536679537</v>
      </c>
      <c r="AR711" s="612">
        <f>BX72</f>
        <v>472</v>
      </c>
      <c r="AS711" s="252" t="s">
        <v>115</v>
      </c>
      <c r="AT711" s="136">
        <v>221</v>
      </c>
      <c r="AU711" s="144">
        <v>122</v>
      </c>
      <c r="AV711" s="144">
        <v>8223110</v>
      </c>
      <c r="AW711" s="145">
        <f>IFERROR(AU711/$AR$711,"-")</f>
        <v>0.25847457627118642</v>
      </c>
      <c r="AX711" s="145">
        <f t="shared" si="674"/>
        <v>0.55203619909502266</v>
      </c>
      <c r="AY711" s="144">
        <f t="shared" si="675"/>
        <v>67402.540983606552</v>
      </c>
      <c r="AZ711" s="612">
        <f>BY72</f>
        <v>204</v>
      </c>
      <c r="BA711" s="252" t="s">
        <v>115</v>
      </c>
      <c r="BB711" s="136">
        <v>76</v>
      </c>
      <c r="BC711" s="144">
        <v>39</v>
      </c>
      <c r="BD711" s="144">
        <v>3229450</v>
      </c>
      <c r="BE711" s="145">
        <f>IFERROR(BC711/$AZ$711,"-")</f>
        <v>0.19117647058823528</v>
      </c>
      <c r="BF711" s="145">
        <f t="shared" si="676"/>
        <v>0.51315789473684215</v>
      </c>
      <c r="BG711" s="172">
        <f t="shared" si="677"/>
        <v>82806.41025641025</v>
      </c>
      <c r="BH711" s="612">
        <f>BZ72</f>
        <v>4881</v>
      </c>
      <c r="BI711" s="252" t="s">
        <v>115</v>
      </c>
      <c r="BJ711" s="136">
        <f t="shared" si="678"/>
        <v>2314</v>
      </c>
      <c r="BK711" s="144">
        <f t="shared" ref="BK711:BK774" si="721">SUM(G711,O711,W711,AE711,AM711,AU711,BC711)</f>
        <v>1383</v>
      </c>
      <c r="BL711" s="144">
        <f t="shared" ref="BL711:BL774" si="722">SUM(H711,P711,X711,AF711,AN711,AV711,BD711)</f>
        <v>97849920</v>
      </c>
      <c r="BM711" s="145">
        <f>IFERROR(BK711/$BH$711,"-")</f>
        <v>0.2833435771358328</v>
      </c>
      <c r="BN711" s="145">
        <f t="shared" si="679"/>
        <v>0.59766637856525495</v>
      </c>
      <c r="BO711" s="144">
        <f t="shared" si="680"/>
        <v>70751.930585683294</v>
      </c>
      <c r="BP711" s="204"/>
    </row>
    <row r="712" spans="2:68" s="82" customFormat="1">
      <c r="B712" s="614"/>
      <c r="C712" s="647"/>
      <c r="D712" s="604"/>
      <c r="E712" s="253" t="s">
        <v>154</v>
      </c>
      <c r="F712" s="137">
        <v>1</v>
      </c>
      <c r="G712" s="146">
        <v>0</v>
      </c>
      <c r="H712" s="146">
        <v>0</v>
      </c>
      <c r="I712" s="147">
        <f t="shared" ref="I712:I721" si="723">IFERROR(G712/$D$711,"-")</f>
        <v>0</v>
      </c>
      <c r="J712" s="147">
        <f t="shared" ref="J712:J775" si="724">IFERROR(G712/F712,"-")</f>
        <v>0</v>
      </c>
      <c r="K712" s="173" t="str">
        <f t="shared" ref="K712:K775" si="725">IFERROR(H712/G712,"-")</f>
        <v>-</v>
      </c>
      <c r="L712" s="604"/>
      <c r="M712" s="253" t="s">
        <v>154</v>
      </c>
      <c r="N712" s="137">
        <v>8</v>
      </c>
      <c r="O712" s="146">
        <v>5</v>
      </c>
      <c r="P712" s="146">
        <v>386470</v>
      </c>
      <c r="Q712" s="147">
        <f t="shared" ref="Q712:Q721" si="726">IFERROR(O712/$L$711,"-")</f>
        <v>0.16666666666666666</v>
      </c>
      <c r="R712" s="147">
        <f t="shared" ref="R712:R775" si="727">IFERROR(O712/N712,"-")</f>
        <v>0.625</v>
      </c>
      <c r="S712" s="141">
        <f t="shared" ref="S712:S775" si="728">IFERROR(P712/O712,"-")</f>
        <v>77294</v>
      </c>
      <c r="T712" s="604"/>
      <c r="U712" s="253" t="s">
        <v>154</v>
      </c>
      <c r="V712" s="137">
        <v>768</v>
      </c>
      <c r="W712" s="146">
        <v>492</v>
      </c>
      <c r="X712" s="146">
        <v>30108030</v>
      </c>
      <c r="Y712" s="147">
        <f t="shared" ref="Y712:Y721" si="729">IFERROR(W712/$T$711,"-")</f>
        <v>0.26226012793176973</v>
      </c>
      <c r="Z712" s="147">
        <f t="shared" ref="Z712:Z775" si="730">IFERROR(W712/V712,"-")</f>
        <v>0.640625</v>
      </c>
      <c r="AA712" s="146">
        <f t="shared" ref="AA712:AA775" si="731">IFERROR(X712/W712,"-")</f>
        <v>61195.182926829271</v>
      </c>
      <c r="AB712" s="604"/>
      <c r="AC712" s="253" t="s">
        <v>154</v>
      </c>
      <c r="AD712" s="137">
        <v>580</v>
      </c>
      <c r="AE712" s="146">
        <v>378</v>
      </c>
      <c r="AF712" s="146">
        <v>25375190</v>
      </c>
      <c r="AG712" s="147">
        <f t="shared" ref="AG712:AG721" si="732">IFERROR(AE712/$AB$711,"-")</f>
        <v>0.27292418772563176</v>
      </c>
      <c r="AH712" s="147">
        <f t="shared" ref="AH712:AH775" si="733">IFERROR(AE712/AD712,"-")</f>
        <v>0.65172413793103445</v>
      </c>
      <c r="AI712" s="141">
        <f t="shared" ref="AI712:AI775" si="734">IFERROR(AF712/AE712,"-")</f>
        <v>67130.132275132273</v>
      </c>
      <c r="AJ712" s="604"/>
      <c r="AK712" s="253" t="s">
        <v>154</v>
      </c>
      <c r="AL712" s="137">
        <v>337</v>
      </c>
      <c r="AM712" s="146">
        <v>182</v>
      </c>
      <c r="AN712" s="146">
        <v>11670940</v>
      </c>
      <c r="AO712" s="147">
        <f t="shared" ref="AO712:AO721" si="735">IFERROR(AM712/$AJ$711,"-")</f>
        <v>0.20022002200220021</v>
      </c>
      <c r="AP712" s="147">
        <f t="shared" ref="AP712:AP775" si="736">IFERROR(AM712/AL712,"-")</f>
        <v>0.5400593471810089</v>
      </c>
      <c r="AQ712" s="141">
        <f t="shared" ref="AQ712:AQ775" si="737">IFERROR(AN712/AM712,"-")</f>
        <v>64126.043956043955</v>
      </c>
      <c r="AR712" s="604"/>
      <c r="AS712" s="253" t="s">
        <v>154</v>
      </c>
      <c r="AT712" s="137">
        <v>133</v>
      </c>
      <c r="AU712" s="146">
        <v>69</v>
      </c>
      <c r="AV712" s="146">
        <v>4079610</v>
      </c>
      <c r="AW712" s="147">
        <f t="shared" ref="AW712:AW721" si="738">IFERROR(AU712/$AR$711,"-")</f>
        <v>0.1461864406779661</v>
      </c>
      <c r="AX712" s="147">
        <f t="shared" ref="AX712:AX775" si="739">IFERROR(AU712/AT712,"-")</f>
        <v>0.51879699248120303</v>
      </c>
      <c r="AY712" s="146">
        <f t="shared" ref="AY712:AY775" si="740">IFERROR(AV712/AU712,"-")</f>
        <v>59124.782608695656</v>
      </c>
      <c r="AZ712" s="604"/>
      <c r="BA712" s="253" t="s">
        <v>154</v>
      </c>
      <c r="BB712" s="137">
        <v>41</v>
      </c>
      <c r="BC712" s="146">
        <v>16</v>
      </c>
      <c r="BD712" s="146">
        <v>1225810</v>
      </c>
      <c r="BE712" s="147">
        <f t="shared" ref="BE712:BE721" si="741">IFERROR(BC712/$AZ$711,"-")</f>
        <v>7.8431372549019607E-2</v>
      </c>
      <c r="BF712" s="147">
        <f t="shared" ref="BF712:BF775" si="742">IFERROR(BC712/BB712,"-")</f>
        <v>0.3902439024390244</v>
      </c>
      <c r="BG712" s="173">
        <f t="shared" ref="BG712:BG775" si="743">IFERROR(BD712/BC712,"-")</f>
        <v>76613.125</v>
      </c>
      <c r="BH712" s="604"/>
      <c r="BI712" s="253" t="s">
        <v>154</v>
      </c>
      <c r="BJ712" s="137">
        <f t="shared" ref="BJ712:BJ775" si="744">SUM(F712,N712,V712,AD712,AL712,AT712,BB712)</f>
        <v>1868</v>
      </c>
      <c r="BK712" s="146">
        <f t="shared" si="721"/>
        <v>1142</v>
      </c>
      <c r="BL712" s="146">
        <f t="shared" si="722"/>
        <v>72846050</v>
      </c>
      <c r="BM712" s="147">
        <f t="shared" ref="BM712:BM721" si="745">IFERROR(BK712/$BH$711,"-")</f>
        <v>0.23396844908830158</v>
      </c>
      <c r="BN712" s="147">
        <f t="shared" ref="BN712:BN775" si="746">IFERROR(BK712/BJ712,"-")</f>
        <v>0.61134903640256955</v>
      </c>
      <c r="BO712" s="146">
        <f t="shared" ref="BO712:BO775" si="747">IFERROR(BL712/BK712,"-")</f>
        <v>63788.134851138355</v>
      </c>
      <c r="BP712" s="204"/>
    </row>
    <row r="713" spans="2:68" s="82" customFormat="1">
      <c r="B713" s="614"/>
      <c r="C713" s="647"/>
      <c r="D713" s="604"/>
      <c r="E713" s="254" t="s">
        <v>114</v>
      </c>
      <c r="F713" s="137">
        <v>2</v>
      </c>
      <c r="G713" s="146">
        <v>0</v>
      </c>
      <c r="H713" s="146">
        <v>0</v>
      </c>
      <c r="I713" s="147">
        <f t="shared" si="723"/>
        <v>0</v>
      </c>
      <c r="J713" s="147">
        <f t="shared" si="724"/>
        <v>0</v>
      </c>
      <c r="K713" s="173" t="str">
        <f t="shared" si="725"/>
        <v>-</v>
      </c>
      <c r="L713" s="604"/>
      <c r="M713" s="254" t="s">
        <v>114</v>
      </c>
      <c r="N713" s="137">
        <v>17</v>
      </c>
      <c r="O713" s="146">
        <v>10</v>
      </c>
      <c r="P713" s="146">
        <v>720410</v>
      </c>
      <c r="Q713" s="147">
        <f t="shared" si="726"/>
        <v>0.33333333333333331</v>
      </c>
      <c r="R713" s="147">
        <f t="shared" si="727"/>
        <v>0.58823529411764708</v>
      </c>
      <c r="S713" s="141">
        <f t="shared" si="728"/>
        <v>72041</v>
      </c>
      <c r="T713" s="604"/>
      <c r="U713" s="254" t="s">
        <v>114</v>
      </c>
      <c r="V713" s="137">
        <v>1049</v>
      </c>
      <c r="W713" s="146">
        <v>625</v>
      </c>
      <c r="X713" s="146">
        <v>41214860</v>
      </c>
      <c r="Y713" s="147">
        <f t="shared" si="729"/>
        <v>0.33315565031982941</v>
      </c>
      <c r="Z713" s="147">
        <f t="shared" si="730"/>
        <v>0.59580552907530981</v>
      </c>
      <c r="AA713" s="146">
        <f t="shared" si="731"/>
        <v>65943.775999999998</v>
      </c>
      <c r="AB713" s="604"/>
      <c r="AC713" s="254" t="s">
        <v>114</v>
      </c>
      <c r="AD713" s="137">
        <v>910</v>
      </c>
      <c r="AE713" s="146">
        <v>565</v>
      </c>
      <c r="AF713" s="146">
        <v>38021360</v>
      </c>
      <c r="AG713" s="147">
        <f t="shared" si="732"/>
        <v>0.40794223826714804</v>
      </c>
      <c r="AH713" s="147">
        <f t="shared" si="733"/>
        <v>0.62087912087912089</v>
      </c>
      <c r="AI713" s="141">
        <f t="shared" si="734"/>
        <v>67294.442477876102</v>
      </c>
      <c r="AJ713" s="604"/>
      <c r="AK713" s="254" t="s">
        <v>114</v>
      </c>
      <c r="AL713" s="137">
        <v>613</v>
      </c>
      <c r="AM713" s="146">
        <v>340</v>
      </c>
      <c r="AN713" s="146">
        <v>24175420</v>
      </c>
      <c r="AO713" s="147">
        <f t="shared" si="735"/>
        <v>0.37403740374037403</v>
      </c>
      <c r="AP713" s="147">
        <f t="shared" si="736"/>
        <v>0.55464926590538333</v>
      </c>
      <c r="AQ713" s="141">
        <f t="shared" si="737"/>
        <v>71104.176470588238</v>
      </c>
      <c r="AR713" s="604"/>
      <c r="AS713" s="254" t="s">
        <v>114</v>
      </c>
      <c r="AT713" s="137">
        <v>327</v>
      </c>
      <c r="AU713" s="146">
        <v>171</v>
      </c>
      <c r="AV713" s="146">
        <v>12215510</v>
      </c>
      <c r="AW713" s="147">
        <f t="shared" si="738"/>
        <v>0.36228813559322032</v>
      </c>
      <c r="AX713" s="147">
        <f t="shared" si="739"/>
        <v>0.52293577981651373</v>
      </c>
      <c r="AY713" s="146">
        <f t="shared" si="740"/>
        <v>71435.730994152051</v>
      </c>
      <c r="AZ713" s="604"/>
      <c r="BA713" s="254" t="s">
        <v>114</v>
      </c>
      <c r="BB713" s="137">
        <v>129</v>
      </c>
      <c r="BC713" s="146">
        <v>61</v>
      </c>
      <c r="BD713" s="146">
        <v>5798620</v>
      </c>
      <c r="BE713" s="147">
        <f t="shared" si="741"/>
        <v>0.29901960784313725</v>
      </c>
      <c r="BF713" s="147">
        <f t="shared" si="742"/>
        <v>0.47286821705426357</v>
      </c>
      <c r="BG713" s="173">
        <f t="shared" si="743"/>
        <v>95059.344262295082</v>
      </c>
      <c r="BH713" s="604"/>
      <c r="BI713" s="254" t="s">
        <v>114</v>
      </c>
      <c r="BJ713" s="137">
        <f t="shared" si="744"/>
        <v>3047</v>
      </c>
      <c r="BK713" s="146">
        <f t="shared" si="721"/>
        <v>1772</v>
      </c>
      <c r="BL713" s="146">
        <f t="shared" si="722"/>
        <v>122146180</v>
      </c>
      <c r="BM713" s="147">
        <f t="shared" si="745"/>
        <v>0.36304036058184797</v>
      </c>
      <c r="BN713" s="147">
        <f t="shared" si="746"/>
        <v>0.58155562848703646</v>
      </c>
      <c r="BO713" s="146">
        <f t="shared" si="747"/>
        <v>68931.252821670423</v>
      </c>
      <c r="BP713" s="204"/>
    </row>
    <row r="714" spans="2:68" s="82" customFormat="1">
      <c r="B714" s="614"/>
      <c r="C714" s="647"/>
      <c r="D714" s="604"/>
      <c r="E714" s="254" t="s">
        <v>123</v>
      </c>
      <c r="F714" s="137">
        <v>1</v>
      </c>
      <c r="G714" s="146">
        <v>0</v>
      </c>
      <c r="H714" s="146">
        <v>0</v>
      </c>
      <c r="I714" s="147">
        <f t="shared" si="723"/>
        <v>0</v>
      </c>
      <c r="J714" s="147">
        <f t="shared" si="724"/>
        <v>0</v>
      </c>
      <c r="K714" s="173" t="str">
        <f t="shared" si="725"/>
        <v>-</v>
      </c>
      <c r="L714" s="604"/>
      <c r="M714" s="254" t="s">
        <v>123</v>
      </c>
      <c r="N714" s="137">
        <v>8</v>
      </c>
      <c r="O714" s="146">
        <v>6</v>
      </c>
      <c r="P714" s="146">
        <v>208470</v>
      </c>
      <c r="Q714" s="147">
        <f t="shared" si="726"/>
        <v>0.2</v>
      </c>
      <c r="R714" s="147">
        <f t="shared" si="727"/>
        <v>0.75</v>
      </c>
      <c r="S714" s="141">
        <f t="shared" si="728"/>
        <v>34745</v>
      </c>
      <c r="T714" s="604"/>
      <c r="U714" s="254" t="s">
        <v>123</v>
      </c>
      <c r="V714" s="137">
        <v>340</v>
      </c>
      <c r="W714" s="146">
        <v>209</v>
      </c>
      <c r="X714" s="146">
        <v>14357640</v>
      </c>
      <c r="Y714" s="147">
        <f t="shared" si="729"/>
        <v>0.11140724946695096</v>
      </c>
      <c r="Z714" s="147">
        <f t="shared" si="730"/>
        <v>0.61470588235294121</v>
      </c>
      <c r="AA714" s="146">
        <f t="shared" si="731"/>
        <v>68696.84210526316</v>
      </c>
      <c r="AB714" s="604"/>
      <c r="AC714" s="254" t="s">
        <v>123</v>
      </c>
      <c r="AD714" s="137">
        <v>355</v>
      </c>
      <c r="AE714" s="146">
        <v>217</v>
      </c>
      <c r="AF714" s="146">
        <v>14005000</v>
      </c>
      <c r="AG714" s="147">
        <f t="shared" si="732"/>
        <v>0.15667870036101084</v>
      </c>
      <c r="AH714" s="147">
        <f t="shared" si="733"/>
        <v>0.61126760563380278</v>
      </c>
      <c r="AI714" s="141">
        <f t="shared" si="734"/>
        <v>64539.170506912444</v>
      </c>
      <c r="AJ714" s="604"/>
      <c r="AK714" s="254" t="s">
        <v>123</v>
      </c>
      <c r="AL714" s="137">
        <v>249</v>
      </c>
      <c r="AM714" s="146">
        <v>147</v>
      </c>
      <c r="AN714" s="146">
        <v>10289210</v>
      </c>
      <c r="AO714" s="147">
        <f t="shared" si="735"/>
        <v>0.1617161716171617</v>
      </c>
      <c r="AP714" s="147">
        <f t="shared" si="736"/>
        <v>0.59036144578313254</v>
      </c>
      <c r="AQ714" s="141">
        <f t="shared" si="737"/>
        <v>69994.625850340133</v>
      </c>
      <c r="AR714" s="604"/>
      <c r="AS714" s="254" t="s">
        <v>123</v>
      </c>
      <c r="AT714" s="137">
        <v>128</v>
      </c>
      <c r="AU714" s="146">
        <v>70</v>
      </c>
      <c r="AV714" s="146">
        <v>4726030</v>
      </c>
      <c r="AW714" s="147">
        <f t="shared" si="738"/>
        <v>0.14830508474576271</v>
      </c>
      <c r="AX714" s="147">
        <f t="shared" si="739"/>
        <v>0.546875</v>
      </c>
      <c r="AY714" s="146">
        <f t="shared" si="740"/>
        <v>67514.71428571429</v>
      </c>
      <c r="AZ714" s="604"/>
      <c r="BA714" s="254" t="s">
        <v>123</v>
      </c>
      <c r="BB714" s="137">
        <v>50</v>
      </c>
      <c r="BC714" s="146">
        <v>24</v>
      </c>
      <c r="BD714" s="146">
        <v>2085660</v>
      </c>
      <c r="BE714" s="147">
        <f t="shared" si="741"/>
        <v>0.11764705882352941</v>
      </c>
      <c r="BF714" s="147">
        <f t="shared" si="742"/>
        <v>0.48</v>
      </c>
      <c r="BG714" s="173">
        <f t="shared" si="743"/>
        <v>86902.5</v>
      </c>
      <c r="BH714" s="604"/>
      <c r="BI714" s="254" t="s">
        <v>123</v>
      </c>
      <c r="BJ714" s="137">
        <f t="shared" si="744"/>
        <v>1131</v>
      </c>
      <c r="BK714" s="146">
        <f t="shared" si="721"/>
        <v>673</v>
      </c>
      <c r="BL714" s="146">
        <f t="shared" si="722"/>
        <v>45672010</v>
      </c>
      <c r="BM714" s="147">
        <f t="shared" si="745"/>
        <v>0.13788158164310593</v>
      </c>
      <c r="BN714" s="147">
        <f t="shared" si="746"/>
        <v>0.59504862953138815</v>
      </c>
      <c r="BO714" s="146">
        <f t="shared" si="747"/>
        <v>67863.313521545322</v>
      </c>
      <c r="BP714" s="204"/>
    </row>
    <row r="715" spans="2:68" s="82" customFormat="1">
      <c r="B715" s="614"/>
      <c r="C715" s="647"/>
      <c r="D715" s="604"/>
      <c r="E715" s="254" t="s">
        <v>137</v>
      </c>
      <c r="F715" s="137">
        <v>2</v>
      </c>
      <c r="G715" s="146">
        <v>0</v>
      </c>
      <c r="H715" s="146">
        <v>0</v>
      </c>
      <c r="I715" s="147">
        <f t="shared" si="723"/>
        <v>0</v>
      </c>
      <c r="J715" s="147">
        <f t="shared" si="724"/>
        <v>0</v>
      </c>
      <c r="K715" s="173" t="str">
        <f t="shared" si="725"/>
        <v>-</v>
      </c>
      <c r="L715" s="604"/>
      <c r="M715" s="254" t="s">
        <v>137</v>
      </c>
      <c r="N715" s="137">
        <v>9</v>
      </c>
      <c r="O715" s="146">
        <v>5</v>
      </c>
      <c r="P715" s="146">
        <v>364640</v>
      </c>
      <c r="Q715" s="147">
        <f t="shared" si="726"/>
        <v>0.16666666666666666</v>
      </c>
      <c r="R715" s="147">
        <f t="shared" si="727"/>
        <v>0.55555555555555558</v>
      </c>
      <c r="S715" s="141">
        <f t="shared" si="728"/>
        <v>72928</v>
      </c>
      <c r="T715" s="604"/>
      <c r="U715" s="254" t="s">
        <v>137</v>
      </c>
      <c r="V715" s="137">
        <v>348</v>
      </c>
      <c r="W715" s="146">
        <v>209</v>
      </c>
      <c r="X715" s="146">
        <v>15528110</v>
      </c>
      <c r="Y715" s="147">
        <f t="shared" si="729"/>
        <v>0.11140724946695096</v>
      </c>
      <c r="Z715" s="147">
        <f t="shared" si="730"/>
        <v>0.60057471264367812</v>
      </c>
      <c r="AA715" s="146">
        <f t="shared" si="731"/>
        <v>74297.17703349283</v>
      </c>
      <c r="AB715" s="604"/>
      <c r="AC715" s="254" t="s">
        <v>137</v>
      </c>
      <c r="AD715" s="137">
        <v>342</v>
      </c>
      <c r="AE715" s="146">
        <v>205</v>
      </c>
      <c r="AF715" s="146">
        <v>12959200</v>
      </c>
      <c r="AG715" s="147">
        <f t="shared" si="732"/>
        <v>0.14801444043321299</v>
      </c>
      <c r="AH715" s="147">
        <f t="shared" si="733"/>
        <v>0.59941520467836262</v>
      </c>
      <c r="AI715" s="141">
        <f t="shared" si="734"/>
        <v>63215.609756097561</v>
      </c>
      <c r="AJ715" s="604"/>
      <c r="AK715" s="254" t="s">
        <v>137</v>
      </c>
      <c r="AL715" s="137">
        <v>287</v>
      </c>
      <c r="AM715" s="146">
        <v>170</v>
      </c>
      <c r="AN715" s="146">
        <v>13641670</v>
      </c>
      <c r="AO715" s="147">
        <f t="shared" si="735"/>
        <v>0.18701870187018702</v>
      </c>
      <c r="AP715" s="147">
        <f t="shared" si="736"/>
        <v>0.59233449477351918</v>
      </c>
      <c r="AQ715" s="141">
        <f t="shared" si="737"/>
        <v>80245.117647058825</v>
      </c>
      <c r="AR715" s="604"/>
      <c r="AS715" s="254" t="s">
        <v>137</v>
      </c>
      <c r="AT715" s="137">
        <v>132</v>
      </c>
      <c r="AU715" s="146">
        <v>72</v>
      </c>
      <c r="AV715" s="146">
        <v>4677830</v>
      </c>
      <c r="AW715" s="147">
        <f t="shared" si="738"/>
        <v>0.15254237288135594</v>
      </c>
      <c r="AX715" s="147">
        <f t="shared" si="739"/>
        <v>0.54545454545454541</v>
      </c>
      <c r="AY715" s="146">
        <f t="shared" si="740"/>
        <v>64969.861111111109</v>
      </c>
      <c r="AZ715" s="604"/>
      <c r="BA715" s="254" t="s">
        <v>137</v>
      </c>
      <c r="BB715" s="137">
        <v>48</v>
      </c>
      <c r="BC715" s="146">
        <v>27</v>
      </c>
      <c r="BD715" s="146">
        <v>3233800</v>
      </c>
      <c r="BE715" s="147">
        <f t="shared" si="741"/>
        <v>0.13235294117647059</v>
      </c>
      <c r="BF715" s="147">
        <f t="shared" si="742"/>
        <v>0.5625</v>
      </c>
      <c r="BG715" s="173">
        <f t="shared" si="743"/>
        <v>119770.37037037036</v>
      </c>
      <c r="BH715" s="604"/>
      <c r="BI715" s="254" t="s">
        <v>137</v>
      </c>
      <c r="BJ715" s="137">
        <f t="shared" si="744"/>
        <v>1168</v>
      </c>
      <c r="BK715" s="146">
        <f t="shared" si="721"/>
        <v>688</v>
      </c>
      <c r="BL715" s="146">
        <f t="shared" si="722"/>
        <v>50405250</v>
      </c>
      <c r="BM715" s="147">
        <f t="shared" si="745"/>
        <v>0.14095472239295226</v>
      </c>
      <c r="BN715" s="147">
        <f t="shared" si="746"/>
        <v>0.58904109589041098</v>
      </c>
      <c r="BO715" s="146">
        <f t="shared" si="747"/>
        <v>73263.444767441862</v>
      </c>
      <c r="BP715" s="204"/>
    </row>
    <row r="716" spans="2:68" s="82" customFormat="1">
      <c r="B716" s="614"/>
      <c r="C716" s="647"/>
      <c r="D716" s="604"/>
      <c r="E716" s="254" t="s">
        <v>138</v>
      </c>
      <c r="F716" s="137">
        <v>1</v>
      </c>
      <c r="G716" s="146">
        <v>0</v>
      </c>
      <c r="H716" s="146">
        <v>0</v>
      </c>
      <c r="I716" s="147">
        <f t="shared" si="723"/>
        <v>0</v>
      </c>
      <c r="J716" s="147">
        <f t="shared" si="724"/>
        <v>0</v>
      </c>
      <c r="K716" s="173" t="str">
        <f t="shared" si="725"/>
        <v>-</v>
      </c>
      <c r="L716" s="604"/>
      <c r="M716" s="254" t="s">
        <v>138</v>
      </c>
      <c r="N716" s="137">
        <v>2</v>
      </c>
      <c r="O716" s="146">
        <v>1</v>
      </c>
      <c r="P716" s="146">
        <v>4600</v>
      </c>
      <c r="Q716" s="147">
        <f t="shared" si="726"/>
        <v>3.3333333333333333E-2</v>
      </c>
      <c r="R716" s="147">
        <f t="shared" si="727"/>
        <v>0.5</v>
      </c>
      <c r="S716" s="141">
        <f t="shared" si="728"/>
        <v>4600</v>
      </c>
      <c r="T716" s="604"/>
      <c r="U716" s="254" t="s">
        <v>138</v>
      </c>
      <c r="V716" s="137">
        <v>106</v>
      </c>
      <c r="W716" s="146">
        <v>61</v>
      </c>
      <c r="X716" s="146">
        <v>3700020</v>
      </c>
      <c r="Y716" s="147">
        <f t="shared" si="729"/>
        <v>3.2515991471215352E-2</v>
      </c>
      <c r="Z716" s="147">
        <f t="shared" si="730"/>
        <v>0.57547169811320753</v>
      </c>
      <c r="AA716" s="146">
        <f t="shared" si="731"/>
        <v>60656.065573770495</v>
      </c>
      <c r="AB716" s="604"/>
      <c r="AC716" s="254" t="s">
        <v>138</v>
      </c>
      <c r="AD716" s="137">
        <v>115</v>
      </c>
      <c r="AE716" s="146">
        <v>62</v>
      </c>
      <c r="AF716" s="146">
        <v>3780600</v>
      </c>
      <c r="AG716" s="147">
        <f t="shared" si="732"/>
        <v>4.4765342960288806E-2</v>
      </c>
      <c r="AH716" s="147">
        <f t="shared" si="733"/>
        <v>0.53913043478260869</v>
      </c>
      <c r="AI716" s="141">
        <f t="shared" si="734"/>
        <v>60977.419354838712</v>
      </c>
      <c r="AJ716" s="604"/>
      <c r="AK716" s="254" t="s">
        <v>138</v>
      </c>
      <c r="AL716" s="137">
        <v>66</v>
      </c>
      <c r="AM716" s="146">
        <v>38</v>
      </c>
      <c r="AN716" s="146">
        <v>3622840</v>
      </c>
      <c r="AO716" s="147">
        <f t="shared" si="735"/>
        <v>4.1804180418041806E-2</v>
      </c>
      <c r="AP716" s="147">
        <f t="shared" si="736"/>
        <v>0.5757575757575758</v>
      </c>
      <c r="AQ716" s="141">
        <f t="shared" si="737"/>
        <v>95337.894736842107</v>
      </c>
      <c r="AR716" s="604"/>
      <c r="AS716" s="254" t="s">
        <v>138</v>
      </c>
      <c r="AT716" s="137">
        <v>30</v>
      </c>
      <c r="AU716" s="146">
        <v>14</v>
      </c>
      <c r="AV716" s="146">
        <v>487680</v>
      </c>
      <c r="AW716" s="147">
        <f t="shared" si="738"/>
        <v>2.9661016949152543E-2</v>
      </c>
      <c r="AX716" s="147">
        <f t="shared" si="739"/>
        <v>0.46666666666666667</v>
      </c>
      <c r="AY716" s="146">
        <f t="shared" si="740"/>
        <v>34834.285714285717</v>
      </c>
      <c r="AZ716" s="604"/>
      <c r="BA716" s="254" t="s">
        <v>138</v>
      </c>
      <c r="BB716" s="137">
        <v>12</v>
      </c>
      <c r="BC716" s="146">
        <v>9</v>
      </c>
      <c r="BD716" s="146">
        <v>932270</v>
      </c>
      <c r="BE716" s="147">
        <f t="shared" si="741"/>
        <v>4.4117647058823532E-2</v>
      </c>
      <c r="BF716" s="147">
        <f t="shared" si="742"/>
        <v>0.75</v>
      </c>
      <c r="BG716" s="173">
        <f t="shared" si="743"/>
        <v>103585.55555555556</v>
      </c>
      <c r="BH716" s="604"/>
      <c r="BI716" s="254" t="s">
        <v>138</v>
      </c>
      <c r="BJ716" s="137">
        <f t="shared" si="744"/>
        <v>332</v>
      </c>
      <c r="BK716" s="146">
        <f t="shared" si="721"/>
        <v>185</v>
      </c>
      <c r="BL716" s="146">
        <f t="shared" si="722"/>
        <v>12528010</v>
      </c>
      <c r="BM716" s="147">
        <f t="shared" si="745"/>
        <v>3.7902069248104894E-2</v>
      </c>
      <c r="BN716" s="147">
        <f t="shared" si="746"/>
        <v>0.55722891566265065</v>
      </c>
      <c r="BO716" s="146">
        <f t="shared" si="747"/>
        <v>67718.972972972973</v>
      </c>
      <c r="BP716" s="204"/>
    </row>
    <row r="717" spans="2:68" s="82" customFormat="1">
      <c r="B717" s="614"/>
      <c r="C717" s="647"/>
      <c r="D717" s="604"/>
      <c r="E717" s="254" t="s">
        <v>139</v>
      </c>
      <c r="F717" s="137">
        <v>2</v>
      </c>
      <c r="G717" s="146">
        <v>0</v>
      </c>
      <c r="H717" s="146">
        <v>0</v>
      </c>
      <c r="I717" s="147">
        <f t="shared" si="723"/>
        <v>0</v>
      </c>
      <c r="J717" s="147">
        <f t="shared" si="724"/>
        <v>0</v>
      </c>
      <c r="K717" s="173" t="str">
        <f t="shared" si="725"/>
        <v>-</v>
      </c>
      <c r="L717" s="604"/>
      <c r="M717" s="254" t="s">
        <v>139</v>
      </c>
      <c r="N717" s="137">
        <v>3</v>
      </c>
      <c r="O717" s="146">
        <v>1</v>
      </c>
      <c r="P717" s="146">
        <v>65670</v>
      </c>
      <c r="Q717" s="147">
        <f t="shared" si="726"/>
        <v>3.3333333333333333E-2</v>
      </c>
      <c r="R717" s="147">
        <f t="shared" si="727"/>
        <v>0.33333333333333331</v>
      </c>
      <c r="S717" s="141">
        <f t="shared" si="728"/>
        <v>65670</v>
      </c>
      <c r="T717" s="604"/>
      <c r="U717" s="254" t="s">
        <v>139</v>
      </c>
      <c r="V717" s="137">
        <v>64</v>
      </c>
      <c r="W717" s="146">
        <v>33</v>
      </c>
      <c r="X717" s="146">
        <v>1884790</v>
      </c>
      <c r="Y717" s="147">
        <f t="shared" si="729"/>
        <v>1.7590618336886993E-2</v>
      </c>
      <c r="Z717" s="147">
        <f t="shared" si="730"/>
        <v>0.515625</v>
      </c>
      <c r="AA717" s="146">
        <f t="shared" si="731"/>
        <v>57114.848484848488</v>
      </c>
      <c r="AB717" s="604"/>
      <c r="AC717" s="254" t="s">
        <v>139</v>
      </c>
      <c r="AD717" s="137">
        <v>89</v>
      </c>
      <c r="AE717" s="146">
        <v>54</v>
      </c>
      <c r="AF717" s="146">
        <v>3170540</v>
      </c>
      <c r="AG717" s="147">
        <f t="shared" si="732"/>
        <v>3.8989169675090252E-2</v>
      </c>
      <c r="AH717" s="147">
        <f t="shared" si="733"/>
        <v>0.6067415730337079</v>
      </c>
      <c r="AI717" s="141">
        <f t="shared" si="734"/>
        <v>58713.703703703701</v>
      </c>
      <c r="AJ717" s="604"/>
      <c r="AK717" s="254" t="s">
        <v>139</v>
      </c>
      <c r="AL717" s="137">
        <v>66</v>
      </c>
      <c r="AM717" s="146">
        <v>36</v>
      </c>
      <c r="AN717" s="146">
        <v>3107190</v>
      </c>
      <c r="AO717" s="147">
        <f t="shared" si="735"/>
        <v>3.9603960396039604E-2</v>
      </c>
      <c r="AP717" s="147">
        <f t="shared" si="736"/>
        <v>0.54545454545454541</v>
      </c>
      <c r="AQ717" s="141">
        <f t="shared" si="737"/>
        <v>86310.833333333328</v>
      </c>
      <c r="AR717" s="604"/>
      <c r="AS717" s="254" t="s">
        <v>139</v>
      </c>
      <c r="AT717" s="137">
        <v>54</v>
      </c>
      <c r="AU717" s="146">
        <v>23</v>
      </c>
      <c r="AV717" s="146">
        <v>1472950</v>
      </c>
      <c r="AW717" s="147">
        <f t="shared" si="738"/>
        <v>4.8728813559322036E-2</v>
      </c>
      <c r="AX717" s="147">
        <f t="shared" si="739"/>
        <v>0.42592592592592593</v>
      </c>
      <c r="AY717" s="146">
        <f t="shared" si="740"/>
        <v>64041.304347826088</v>
      </c>
      <c r="AZ717" s="604"/>
      <c r="BA717" s="254" t="s">
        <v>139</v>
      </c>
      <c r="BB717" s="137">
        <v>24</v>
      </c>
      <c r="BC717" s="146">
        <v>9</v>
      </c>
      <c r="BD717" s="146">
        <v>803360</v>
      </c>
      <c r="BE717" s="147">
        <f t="shared" si="741"/>
        <v>4.4117647058823532E-2</v>
      </c>
      <c r="BF717" s="147">
        <f t="shared" si="742"/>
        <v>0.375</v>
      </c>
      <c r="BG717" s="173">
        <f t="shared" si="743"/>
        <v>89262.222222222219</v>
      </c>
      <c r="BH717" s="604"/>
      <c r="BI717" s="254" t="s">
        <v>139</v>
      </c>
      <c r="BJ717" s="137">
        <f t="shared" si="744"/>
        <v>302</v>
      </c>
      <c r="BK717" s="146">
        <f t="shared" si="721"/>
        <v>156</v>
      </c>
      <c r="BL717" s="146">
        <f t="shared" si="722"/>
        <v>10504500</v>
      </c>
      <c r="BM717" s="147">
        <f t="shared" si="745"/>
        <v>3.196066379840197E-2</v>
      </c>
      <c r="BN717" s="147">
        <f t="shared" si="746"/>
        <v>0.51655629139072845</v>
      </c>
      <c r="BO717" s="146">
        <f t="shared" si="747"/>
        <v>67336.538461538468</v>
      </c>
      <c r="BP717" s="204"/>
    </row>
    <row r="718" spans="2:68" s="82" customFormat="1">
      <c r="B718" s="614"/>
      <c r="C718" s="647"/>
      <c r="D718" s="604"/>
      <c r="E718" s="254" t="s">
        <v>140</v>
      </c>
      <c r="F718" s="137">
        <v>2</v>
      </c>
      <c r="G718" s="146">
        <v>1</v>
      </c>
      <c r="H718" s="146">
        <v>15330</v>
      </c>
      <c r="I718" s="147">
        <f t="shared" si="723"/>
        <v>0.2</v>
      </c>
      <c r="J718" s="147">
        <f t="shared" si="724"/>
        <v>0.5</v>
      </c>
      <c r="K718" s="173">
        <f t="shared" si="725"/>
        <v>15330</v>
      </c>
      <c r="L718" s="604"/>
      <c r="M718" s="254" t="s">
        <v>140</v>
      </c>
      <c r="N718" s="137">
        <v>2</v>
      </c>
      <c r="O718" s="146">
        <v>1</v>
      </c>
      <c r="P718" s="146">
        <v>241010</v>
      </c>
      <c r="Q718" s="147">
        <f t="shared" si="726"/>
        <v>3.3333333333333333E-2</v>
      </c>
      <c r="R718" s="147">
        <f t="shared" si="727"/>
        <v>0.5</v>
      </c>
      <c r="S718" s="141">
        <f t="shared" si="728"/>
        <v>241010</v>
      </c>
      <c r="T718" s="604"/>
      <c r="U718" s="254" t="s">
        <v>140</v>
      </c>
      <c r="V718" s="137">
        <v>102</v>
      </c>
      <c r="W718" s="146">
        <v>66</v>
      </c>
      <c r="X718" s="146">
        <v>4493160</v>
      </c>
      <c r="Y718" s="147">
        <f t="shared" si="729"/>
        <v>3.5181236673773986E-2</v>
      </c>
      <c r="Z718" s="147">
        <f t="shared" si="730"/>
        <v>0.6470588235294118</v>
      </c>
      <c r="AA718" s="146">
        <f t="shared" si="731"/>
        <v>68078.181818181823</v>
      </c>
      <c r="AB718" s="604"/>
      <c r="AC718" s="254" t="s">
        <v>140</v>
      </c>
      <c r="AD718" s="137">
        <v>95</v>
      </c>
      <c r="AE718" s="146">
        <v>62</v>
      </c>
      <c r="AF718" s="146">
        <v>5034770</v>
      </c>
      <c r="AG718" s="147">
        <f t="shared" si="732"/>
        <v>4.4765342960288806E-2</v>
      </c>
      <c r="AH718" s="147">
        <f t="shared" si="733"/>
        <v>0.65263157894736845</v>
      </c>
      <c r="AI718" s="141">
        <f t="shared" si="734"/>
        <v>81205.967741935485</v>
      </c>
      <c r="AJ718" s="604"/>
      <c r="AK718" s="254" t="s">
        <v>140</v>
      </c>
      <c r="AL718" s="137">
        <v>83</v>
      </c>
      <c r="AM718" s="146">
        <v>44</v>
      </c>
      <c r="AN718" s="146">
        <v>3525700</v>
      </c>
      <c r="AO718" s="147">
        <f t="shared" si="735"/>
        <v>4.8404840484048403E-2</v>
      </c>
      <c r="AP718" s="147">
        <f t="shared" si="736"/>
        <v>0.53012048192771088</v>
      </c>
      <c r="AQ718" s="141">
        <f t="shared" si="737"/>
        <v>80129.545454545456</v>
      </c>
      <c r="AR718" s="604"/>
      <c r="AS718" s="254" t="s">
        <v>140</v>
      </c>
      <c r="AT718" s="137">
        <v>47</v>
      </c>
      <c r="AU718" s="146">
        <v>27</v>
      </c>
      <c r="AV718" s="146">
        <v>2260720</v>
      </c>
      <c r="AW718" s="147">
        <f t="shared" si="738"/>
        <v>5.7203389830508475E-2</v>
      </c>
      <c r="AX718" s="147">
        <f t="shared" si="739"/>
        <v>0.57446808510638303</v>
      </c>
      <c r="AY718" s="146">
        <f t="shared" si="740"/>
        <v>83730.370370370365</v>
      </c>
      <c r="AZ718" s="604"/>
      <c r="BA718" s="254" t="s">
        <v>140</v>
      </c>
      <c r="BB718" s="137">
        <v>18</v>
      </c>
      <c r="BC718" s="146">
        <v>14</v>
      </c>
      <c r="BD718" s="146">
        <v>1510080</v>
      </c>
      <c r="BE718" s="147">
        <f t="shared" si="741"/>
        <v>6.8627450980392163E-2</v>
      </c>
      <c r="BF718" s="147">
        <f t="shared" si="742"/>
        <v>0.77777777777777779</v>
      </c>
      <c r="BG718" s="173">
        <f t="shared" si="743"/>
        <v>107862.85714285714</v>
      </c>
      <c r="BH718" s="604"/>
      <c r="BI718" s="254" t="s">
        <v>140</v>
      </c>
      <c r="BJ718" s="137">
        <f t="shared" si="744"/>
        <v>349</v>
      </c>
      <c r="BK718" s="146">
        <f t="shared" si="721"/>
        <v>215</v>
      </c>
      <c r="BL718" s="146">
        <f t="shared" si="722"/>
        <v>17080770</v>
      </c>
      <c r="BM718" s="147">
        <f t="shared" si="745"/>
        <v>4.4048350747797581E-2</v>
      </c>
      <c r="BN718" s="147">
        <f t="shared" si="746"/>
        <v>0.61604584527220629</v>
      </c>
      <c r="BO718" s="146">
        <f t="shared" si="747"/>
        <v>79445.441860465115</v>
      </c>
      <c r="BP718" s="204"/>
    </row>
    <row r="719" spans="2:68" s="82" customFormat="1">
      <c r="B719" s="614"/>
      <c r="C719" s="647"/>
      <c r="D719" s="604"/>
      <c r="E719" s="254" t="s">
        <v>141</v>
      </c>
      <c r="F719" s="137">
        <v>3</v>
      </c>
      <c r="G719" s="146">
        <v>1</v>
      </c>
      <c r="H719" s="146">
        <v>15330</v>
      </c>
      <c r="I719" s="147">
        <f t="shared" si="723"/>
        <v>0.2</v>
      </c>
      <c r="J719" s="147">
        <f t="shared" si="724"/>
        <v>0.33333333333333331</v>
      </c>
      <c r="K719" s="173">
        <f t="shared" si="725"/>
        <v>15330</v>
      </c>
      <c r="L719" s="604"/>
      <c r="M719" s="254" t="s">
        <v>141</v>
      </c>
      <c r="N719" s="137">
        <v>10</v>
      </c>
      <c r="O719" s="146">
        <v>7</v>
      </c>
      <c r="P719" s="146">
        <v>460860</v>
      </c>
      <c r="Q719" s="147">
        <f t="shared" si="726"/>
        <v>0.23333333333333334</v>
      </c>
      <c r="R719" s="147">
        <f t="shared" si="727"/>
        <v>0.7</v>
      </c>
      <c r="S719" s="141">
        <f t="shared" si="728"/>
        <v>65837.142857142855</v>
      </c>
      <c r="T719" s="604"/>
      <c r="U719" s="254" t="s">
        <v>141</v>
      </c>
      <c r="V719" s="137">
        <v>752</v>
      </c>
      <c r="W719" s="146">
        <v>482</v>
      </c>
      <c r="X719" s="146">
        <v>31315010</v>
      </c>
      <c r="Y719" s="147">
        <f t="shared" si="729"/>
        <v>0.25692963752665243</v>
      </c>
      <c r="Z719" s="147">
        <f t="shared" si="730"/>
        <v>0.64095744680851063</v>
      </c>
      <c r="AA719" s="146">
        <f t="shared" si="731"/>
        <v>64968.900414937758</v>
      </c>
      <c r="AB719" s="604"/>
      <c r="AC719" s="254" t="s">
        <v>141</v>
      </c>
      <c r="AD719" s="137">
        <v>558</v>
      </c>
      <c r="AE719" s="146">
        <v>361</v>
      </c>
      <c r="AF719" s="146">
        <v>22244880</v>
      </c>
      <c r="AG719" s="147">
        <f t="shared" si="732"/>
        <v>0.26064981949458482</v>
      </c>
      <c r="AH719" s="147">
        <f t="shared" si="733"/>
        <v>0.6469534050179212</v>
      </c>
      <c r="AI719" s="141">
        <f t="shared" si="734"/>
        <v>61620.166204986148</v>
      </c>
      <c r="AJ719" s="604"/>
      <c r="AK719" s="254" t="s">
        <v>141</v>
      </c>
      <c r="AL719" s="137">
        <v>351</v>
      </c>
      <c r="AM719" s="146">
        <v>214</v>
      </c>
      <c r="AN719" s="146">
        <v>14937210</v>
      </c>
      <c r="AO719" s="147">
        <f t="shared" si="735"/>
        <v>0.23542354235423543</v>
      </c>
      <c r="AP719" s="147">
        <f t="shared" si="736"/>
        <v>0.6096866096866097</v>
      </c>
      <c r="AQ719" s="141">
        <f t="shared" si="737"/>
        <v>69800.046728971967</v>
      </c>
      <c r="AR719" s="604"/>
      <c r="AS719" s="254" t="s">
        <v>141</v>
      </c>
      <c r="AT719" s="137">
        <v>153</v>
      </c>
      <c r="AU719" s="146">
        <v>87</v>
      </c>
      <c r="AV719" s="146">
        <v>4944950</v>
      </c>
      <c r="AW719" s="147">
        <f t="shared" si="738"/>
        <v>0.18432203389830509</v>
      </c>
      <c r="AX719" s="147">
        <f t="shared" si="739"/>
        <v>0.56862745098039214</v>
      </c>
      <c r="AY719" s="146">
        <f t="shared" si="740"/>
        <v>56838.505747126437</v>
      </c>
      <c r="AZ719" s="604"/>
      <c r="BA719" s="254" t="s">
        <v>141</v>
      </c>
      <c r="BB719" s="137">
        <v>47</v>
      </c>
      <c r="BC719" s="146">
        <v>26</v>
      </c>
      <c r="BD719" s="146">
        <v>2784490</v>
      </c>
      <c r="BE719" s="147">
        <f t="shared" si="741"/>
        <v>0.12745098039215685</v>
      </c>
      <c r="BF719" s="147">
        <f t="shared" si="742"/>
        <v>0.55319148936170215</v>
      </c>
      <c r="BG719" s="173">
        <f t="shared" si="743"/>
        <v>107095.76923076923</v>
      </c>
      <c r="BH719" s="604"/>
      <c r="BI719" s="254" t="s">
        <v>141</v>
      </c>
      <c r="BJ719" s="137">
        <f t="shared" si="744"/>
        <v>1874</v>
      </c>
      <c r="BK719" s="146">
        <f t="shared" si="721"/>
        <v>1178</v>
      </c>
      <c r="BL719" s="146">
        <f t="shared" si="722"/>
        <v>76702730</v>
      </c>
      <c r="BM719" s="147">
        <f t="shared" si="745"/>
        <v>0.24134398688793279</v>
      </c>
      <c r="BN719" s="147">
        <f t="shared" si="746"/>
        <v>0.62860192102454637</v>
      </c>
      <c r="BO719" s="146">
        <f t="shared" si="747"/>
        <v>65112.674023769097</v>
      </c>
      <c r="BP719" s="204"/>
    </row>
    <row r="720" spans="2:68" s="82" customFormat="1">
      <c r="B720" s="614"/>
      <c r="C720" s="647"/>
      <c r="D720" s="604"/>
      <c r="E720" s="254" t="s">
        <v>142</v>
      </c>
      <c r="F720" s="137">
        <v>0</v>
      </c>
      <c r="G720" s="146">
        <v>0</v>
      </c>
      <c r="H720" s="146">
        <v>0</v>
      </c>
      <c r="I720" s="147">
        <f t="shared" si="723"/>
        <v>0</v>
      </c>
      <c r="J720" s="147" t="str">
        <f t="shared" si="724"/>
        <v>-</v>
      </c>
      <c r="K720" s="173" t="str">
        <f t="shared" si="725"/>
        <v>-</v>
      </c>
      <c r="L720" s="604"/>
      <c r="M720" s="254" t="s">
        <v>142</v>
      </c>
      <c r="N720" s="137">
        <v>1</v>
      </c>
      <c r="O720" s="146">
        <v>0</v>
      </c>
      <c r="P720" s="146">
        <v>0</v>
      </c>
      <c r="Q720" s="147">
        <f t="shared" si="726"/>
        <v>0</v>
      </c>
      <c r="R720" s="147">
        <f t="shared" si="727"/>
        <v>0</v>
      </c>
      <c r="S720" s="141" t="str">
        <f t="shared" si="728"/>
        <v>-</v>
      </c>
      <c r="T720" s="604"/>
      <c r="U720" s="254" t="s">
        <v>142</v>
      </c>
      <c r="V720" s="137">
        <v>79</v>
      </c>
      <c r="W720" s="146">
        <v>54</v>
      </c>
      <c r="X720" s="146">
        <v>3867260</v>
      </c>
      <c r="Y720" s="147">
        <f t="shared" si="729"/>
        <v>2.8784648187633263E-2</v>
      </c>
      <c r="Z720" s="147">
        <f t="shared" si="730"/>
        <v>0.68354430379746833</v>
      </c>
      <c r="AA720" s="146">
        <f t="shared" si="731"/>
        <v>71615.925925925927</v>
      </c>
      <c r="AB720" s="604"/>
      <c r="AC720" s="254" t="s">
        <v>142</v>
      </c>
      <c r="AD720" s="137">
        <v>114</v>
      </c>
      <c r="AE720" s="146">
        <v>64</v>
      </c>
      <c r="AF720" s="146">
        <v>4297580</v>
      </c>
      <c r="AG720" s="147">
        <f t="shared" si="732"/>
        <v>4.6209386281588445E-2</v>
      </c>
      <c r="AH720" s="147">
        <f t="shared" si="733"/>
        <v>0.56140350877192979</v>
      </c>
      <c r="AI720" s="141">
        <f t="shared" si="734"/>
        <v>67149.6875</v>
      </c>
      <c r="AJ720" s="604"/>
      <c r="AK720" s="254" t="s">
        <v>142</v>
      </c>
      <c r="AL720" s="137">
        <v>105</v>
      </c>
      <c r="AM720" s="146">
        <v>58</v>
      </c>
      <c r="AN720" s="146">
        <v>4952110</v>
      </c>
      <c r="AO720" s="147">
        <f t="shared" si="735"/>
        <v>6.3806380638063806E-2</v>
      </c>
      <c r="AP720" s="147">
        <f t="shared" si="736"/>
        <v>0.55238095238095242</v>
      </c>
      <c r="AQ720" s="141">
        <f t="shared" si="737"/>
        <v>85381.206896551725</v>
      </c>
      <c r="AR720" s="604"/>
      <c r="AS720" s="254" t="s">
        <v>142</v>
      </c>
      <c r="AT720" s="137">
        <v>73</v>
      </c>
      <c r="AU720" s="146">
        <v>44</v>
      </c>
      <c r="AV720" s="146">
        <v>3302640</v>
      </c>
      <c r="AW720" s="147">
        <f t="shared" si="738"/>
        <v>9.3220338983050849E-2</v>
      </c>
      <c r="AX720" s="147">
        <f t="shared" si="739"/>
        <v>0.60273972602739723</v>
      </c>
      <c r="AY720" s="146">
        <f t="shared" si="740"/>
        <v>75060</v>
      </c>
      <c r="AZ720" s="604"/>
      <c r="BA720" s="254" t="s">
        <v>142</v>
      </c>
      <c r="BB720" s="137">
        <v>44</v>
      </c>
      <c r="BC720" s="146">
        <v>22</v>
      </c>
      <c r="BD720" s="146">
        <v>2059790</v>
      </c>
      <c r="BE720" s="147">
        <f t="shared" si="741"/>
        <v>0.10784313725490197</v>
      </c>
      <c r="BF720" s="147">
        <f t="shared" si="742"/>
        <v>0.5</v>
      </c>
      <c r="BG720" s="173">
        <f t="shared" si="743"/>
        <v>93626.818181818177</v>
      </c>
      <c r="BH720" s="604"/>
      <c r="BI720" s="254" t="s">
        <v>142</v>
      </c>
      <c r="BJ720" s="137">
        <f t="shared" si="744"/>
        <v>416</v>
      </c>
      <c r="BK720" s="146">
        <f t="shared" si="721"/>
        <v>242</v>
      </c>
      <c r="BL720" s="146">
        <f t="shared" si="722"/>
        <v>18479380</v>
      </c>
      <c r="BM720" s="147">
        <f t="shared" si="745"/>
        <v>4.9580004097521002E-2</v>
      </c>
      <c r="BN720" s="147">
        <f t="shared" si="746"/>
        <v>0.58173076923076927</v>
      </c>
      <c r="BO720" s="146">
        <f t="shared" si="747"/>
        <v>76361.074380165286</v>
      </c>
      <c r="BP720" s="204"/>
    </row>
    <row r="721" spans="2:68" s="82" customFormat="1">
      <c r="B721" s="614"/>
      <c r="C721" s="647"/>
      <c r="D721" s="604"/>
      <c r="E721" s="251" t="s">
        <v>135</v>
      </c>
      <c r="F721" s="137">
        <v>1</v>
      </c>
      <c r="G721" s="146">
        <v>1</v>
      </c>
      <c r="H721" s="146">
        <v>137190</v>
      </c>
      <c r="I721" s="147">
        <f t="shared" si="723"/>
        <v>0.2</v>
      </c>
      <c r="J721" s="147">
        <f t="shared" si="724"/>
        <v>1</v>
      </c>
      <c r="K721" s="173">
        <f t="shared" si="725"/>
        <v>137190</v>
      </c>
      <c r="L721" s="604"/>
      <c r="M721" s="255" t="s">
        <v>135</v>
      </c>
      <c r="N721" s="137">
        <v>5</v>
      </c>
      <c r="O721" s="146">
        <v>0</v>
      </c>
      <c r="P721" s="146">
        <v>0</v>
      </c>
      <c r="Q721" s="147">
        <f t="shared" si="726"/>
        <v>0</v>
      </c>
      <c r="R721" s="147">
        <f t="shared" si="727"/>
        <v>0</v>
      </c>
      <c r="S721" s="141" t="str">
        <f t="shared" si="728"/>
        <v>-</v>
      </c>
      <c r="T721" s="604"/>
      <c r="U721" s="255" t="s">
        <v>135</v>
      </c>
      <c r="V721" s="137">
        <v>201</v>
      </c>
      <c r="W721" s="146">
        <v>103</v>
      </c>
      <c r="X721" s="146">
        <v>5026920</v>
      </c>
      <c r="Y721" s="147">
        <f t="shared" si="729"/>
        <v>5.4904051172707892E-2</v>
      </c>
      <c r="Z721" s="147">
        <f t="shared" si="730"/>
        <v>0.51243781094527363</v>
      </c>
      <c r="AA721" s="146">
        <f t="shared" si="731"/>
        <v>48805.048543689321</v>
      </c>
      <c r="AB721" s="604"/>
      <c r="AC721" s="255" t="s">
        <v>135</v>
      </c>
      <c r="AD721" s="137">
        <v>93</v>
      </c>
      <c r="AE721" s="146">
        <v>48</v>
      </c>
      <c r="AF721" s="146">
        <v>3347190</v>
      </c>
      <c r="AG721" s="147">
        <f t="shared" si="732"/>
        <v>3.4657039711191336E-2</v>
      </c>
      <c r="AH721" s="147">
        <f t="shared" si="733"/>
        <v>0.5161290322580645</v>
      </c>
      <c r="AI721" s="141">
        <f t="shared" si="734"/>
        <v>69733.125</v>
      </c>
      <c r="AJ721" s="604"/>
      <c r="AK721" s="255" t="s">
        <v>135</v>
      </c>
      <c r="AL721" s="137">
        <v>59</v>
      </c>
      <c r="AM721" s="146">
        <v>22</v>
      </c>
      <c r="AN721" s="146">
        <v>2262350</v>
      </c>
      <c r="AO721" s="147">
        <f t="shared" si="735"/>
        <v>2.4202420242024202E-2</v>
      </c>
      <c r="AP721" s="147">
        <f t="shared" si="736"/>
        <v>0.3728813559322034</v>
      </c>
      <c r="AQ721" s="141">
        <f t="shared" si="737"/>
        <v>102834.09090909091</v>
      </c>
      <c r="AR721" s="604"/>
      <c r="AS721" s="255" t="s">
        <v>135</v>
      </c>
      <c r="AT721" s="137">
        <v>27</v>
      </c>
      <c r="AU721" s="146">
        <v>13</v>
      </c>
      <c r="AV721" s="146">
        <v>1460060</v>
      </c>
      <c r="AW721" s="147">
        <f t="shared" si="738"/>
        <v>2.7542372881355932E-2</v>
      </c>
      <c r="AX721" s="147">
        <f t="shared" si="739"/>
        <v>0.48148148148148145</v>
      </c>
      <c r="AY721" s="146">
        <f t="shared" si="740"/>
        <v>112312.30769230769</v>
      </c>
      <c r="AZ721" s="604"/>
      <c r="BA721" s="255" t="s">
        <v>135</v>
      </c>
      <c r="BB721" s="137">
        <v>18</v>
      </c>
      <c r="BC721" s="146">
        <v>12</v>
      </c>
      <c r="BD721" s="146">
        <v>1739390</v>
      </c>
      <c r="BE721" s="147">
        <f t="shared" si="741"/>
        <v>5.8823529411764705E-2</v>
      </c>
      <c r="BF721" s="147">
        <f t="shared" si="742"/>
        <v>0.66666666666666663</v>
      </c>
      <c r="BG721" s="173">
        <f t="shared" si="743"/>
        <v>144949.16666666666</v>
      </c>
      <c r="BH721" s="604"/>
      <c r="BI721" s="255" t="s">
        <v>135</v>
      </c>
      <c r="BJ721" s="137">
        <f t="shared" si="744"/>
        <v>404</v>
      </c>
      <c r="BK721" s="146">
        <f t="shared" si="721"/>
        <v>199</v>
      </c>
      <c r="BL721" s="146">
        <f t="shared" si="722"/>
        <v>13973100</v>
      </c>
      <c r="BM721" s="147">
        <f t="shared" si="745"/>
        <v>4.0770333947961486E-2</v>
      </c>
      <c r="BN721" s="147">
        <f t="shared" si="746"/>
        <v>0.49257425742574257</v>
      </c>
      <c r="BO721" s="146">
        <f t="shared" si="747"/>
        <v>70216.582914572864</v>
      </c>
      <c r="BP721" s="204"/>
    </row>
    <row r="722" spans="2:68" s="82" customFormat="1">
      <c r="B722" s="614">
        <v>66</v>
      </c>
      <c r="C722" s="645" t="s">
        <v>6</v>
      </c>
      <c r="D722" s="618">
        <f>BS73</f>
        <v>8</v>
      </c>
      <c r="E722" s="252" t="s">
        <v>115</v>
      </c>
      <c r="F722" s="136">
        <v>3</v>
      </c>
      <c r="G722" s="144">
        <v>3</v>
      </c>
      <c r="H722" s="144">
        <v>213990</v>
      </c>
      <c r="I722" s="145">
        <f>IFERROR(G722/$D$722,"-")</f>
        <v>0.375</v>
      </c>
      <c r="J722" s="145">
        <f t="shared" si="724"/>
        <v>1</v>
      </c>
      <c r="K722" s="172">
        <f t="shared" si="725"/>
        <v>71330</v>
      </c>
      <c r="L722" s="618">
        <f>BT73</f>
        <v>11</v>
      </c>
      <c r="M722" s="252" t="s">
        <v>115</v>
      </c>
      <c r="N722" s="136">
        <v>4</v>
      </c>
      <c r="O722" s="144">
        <v>3</v>
      </c>
      <c r="P722" s="144">
        <v>212990</v>
      </c>
      <c r="Q722" s="145">
        <f>IFERROR(O722/$L$722,"-")</f>
        <v>0.27272727272727271</v>
      </c>
      <c r="R722" s="145">
        <f t="shared" si="727"/>
        <v>0.75</v>
      </c>
      <c r="S722" s="140">
        <f t="shared" si="728"/>
        <v>70996.666666666672</v>
      </c>
      <c r="T722" s="618">
        <f>BU73</f>
        <v>1961</v>
      </c>
      <c r="U722" s="252" t="s">
        <v>115</v>
      </c>
      <c r="V722" s="136">
        <v>785</v>
      </c>
      <c r="W722" s="144">
        <v>530</v>
      </c>
      <c r="X722" s="144">
        <v>35173060</v>
      </c>
      <c r="Y722" s="145">
        <f>IFERROR(W722/$T$722,"-")</f>
        <v>0.27027027027027029</v>
      </c>
      <c r="Z722" s="145">
        <f t="shared" si="730"/>
        <v>0.67515923566878977</v>
      </c>
      <c r="AA722" s="144">
        <f t="shared" si="731"/>
        <v>66364.264150943403</v>
      </c>
      <c r="AB722" s="618">
        <f>BV73</f>
        <v>1465</v>
      </c>
      <c r="AC722" s="252" t="s">
        <v>115</v>
      </c>
      <c r="AD722" s="136">
        <v>664</v>
      </c>
      <c r="AE722" s="144">
        <v>446</v>
      </c>
      <c r="AF722" s="144">
        <v>32830600</v>
      </c>
      <c r="AG722" s="145">
        <f>IFERROR(AE722/$AB$722,"-")</f>
        <v>0.30443686006825937</v>
      </c>
      <c r="AH722" s="145">
        <f t="shared" si="733"/>
        <v>0.67168674698795183</v>
      </c>
      <c r="AI722" s="140">
        <f t="shared" si="734"/>
        <v>73611.210762331844</v>
      </c>
      <c r="AJ722" s="618">
        <f>BW73</f>
        <v>890</v>
      </c>
      <c r="AK722" s="252" t="s">
        <v>115</v>
      </c>
      <c r="AL722" s="136">
        <v>363</v>
      </c>
      <c r="AM722" s="144">
        <v>204</v>
      </c>
      <c r="AN722" s="144">
        <v>15621940</v>
      </c>
      <c r="AO722" s="145">
        <f>IFERROR(AM722/$AJ$722,"-")</f>
        <v>0.2292134831460674</v>
      </c>
      <c r="AP722" s="145">
        <f t="shared" si="736"/>
        <v>0.56198347107438018</v>
      </c>
      <c r="AQ722" s="140">
        <f t="shared" si="737"/>
        <v>76578.137254901958</v>
      </c>
      <c r="AR722" s="618">
        <f>BX73</f>
        <v>464</v>
      </c>
      <c r="AS722" s="252" t="s">
        <v>115</v>
      </c>
      <c r="AT722" s="136">
        <v>168</v>
      </c>
      <c r="AU722" s="144">
        <v>88</v>
      </c>
      <c r="AV722" s="144">
        <v>6936260</v>
      </c>
      <c r="AW722" s="145">
        <f>IFERROR(AU722/$AR$722,"-")</f>
        <v>0.18965517241379309</v>
      </c>
      <c r="AX722" s="145">
        <f t="shared" si="739"/>
        <v>0.52380952380952384</v>
      </c>
      <c r="AY722" s="144">
        <f t="shared" si="740"/>
        <v>78821.136363636368</v>
      </c>
      <c r="AZ722" s="618">
        <f>BY73</f>
        <v>206</v>
      </c>
      <c r="BA722" s="252" t="s">
        <v>115</v>
      </c>
      <c r="BB722" s="136">
        <v>58</v>
      </c>
      <c r="BC722" s="144">
        <v>34</v>
      </c>
      <c r="BD722" s="144">
        <v>3468450</v>
      </c>
      <c r="BE722" s="145">
        <f>IFERROR(BC722/$AZ$722,"-")</f>
        <v>0.1650485436893204</v>
      </c>
      <c r="BF722" s="145">
        <f t="shared" si="742"/>
        <v>0.58620689655172409</v>
      </c>
      <c r="BG722" s="172">
        <f t="shared" si="743"/>
        <v>102013.23529411765</v>
      </c>
      <c r="BH722" s="618">
        <f>BZ73</f>
        <v>5005</v>
      </c>
      <c r="BI722" s="252" t="s">
        <v>115</v>
      </c>
      <c r="BJ722" s="136">
        <f t="shared" si="744"/>
        <v>2045</v>
      </c>
      <c r="BK722" s="144">
        <f t="shared" si="721"/>
        <v>1308</v>
      </c>
      <c r="BL722" s="144">
        <f t="shared" si="722"/>
        <v>94457290</v>
      </c>
      <c r="BM722" s="145">
        <f>IFERROR(BK722/$BH$722,"-")</f>
        <v>0.26133866133866135</v>
      </c>
      <c r="BN722" s="145">
        <f t="shared" si="746"/>
        <v>0.63960880195599024</v>
      </c>
      <c r="BO722" s="144">
        <f t="shared" si="747"/>
        <v>72215.053516819578</v>
      </c>
      <c r="BP722" s="204"/>
    </row>
    <row r="723" spans="2:68" s="82" customFormat="1">
      <c r="B723" s="614"/>
      <c r="C723" s="645"/>
      <c r="D723" s="618"/>
      <c r="E723" s="253" t="s">
        <v>154</v>
      </c>
      <c r="F723" s="137">
        <v>2</v>
      </c>
      <c r="G723" s="146">
        <v>2</v>
      </c>
      <c r="H723" s="146">
        <v>115110</v>
      </c>
      <c r="I723" s="147">
        <f t="shared" ref="I723:I732" si="748">IFERROR(G723/$D$722,"-")</f>
        <v>0.25</v>
      </c>
      <c r="J723" s="147">
        <f t="shared" si="724"/>
        <v>1</v>
      </c>
      <c r="K723" s="173">
        <f t="shared" si="725"/>
        <v>57555</v>
      </c>
      <c r="L723" s="618"/>
      <c r="M723" s="253" t="s">
        <v>154</v>
      </c>
      <c r="N723" s="137">
        <v>3</v>
      </c>
      <c r="O723" s="146">
        <v>1</v>
      </c>
      <c r="P723" s="146">
        <v>96150</v>
      </c>
      <c r="Q723" s="147">
        <f t="shared" ref="Q723:Q732" si="749">IFERROR(O723/$L$722,"-")</f>
        <v>9.0909090909090912E-2</v>
      </c>
      <c r="R723" s="147">
        <f t="shared" si="727"/>
        <v>0.33333333333333331</v>
      </c>
      <c r="S723" s="141">
        <f t="shared" si="728"/>
        <v>96150</v>
      </c>
      <c r="T723" s="618"/>
      <c r="U723" s="253" t="s">
        <v>154</v>
      </c>
      <c r="V723" s="137">
        <v>840</v>
      </c>
      <c r="W723" s="146">
        <v>578</v>
      </c>
      <c r="X723" s="146">
        <v>37113880</v>
      </c>
      <c r="Y723" s="147">
        <f t="shared" ref="Y723:Y732" si="750">IFERROR(W723/$T$722,"-")</f>
        <v>0.29474757776644567</v>
      </c>
      <c r="Z723" s="147">
        <f t="shared" si="730"/>
        <v>0.68809523809523809</v>
      </c>
      <c r="AA723" s="146">
        <f t="shared" si="731"/>
        <v>64210.865051903114</v>
      </c>
      <c r="AB723" s="618"/>
      <c r="AC723" s="253" t="s">
        <v>154</v>
      </c>
      <c r="AD723" s="137">
        <v>604</v>
      </c>
      <c r="AE723" s="146">
        <v>422</v>
      </c>
      <c r="AF723" s="146">
        <v>30658400</v>
      </c>
      <c r="AG723" s="147">
        <f t="shared" ref="AG723:AG732" si="751">IFERROR(AE723/$AB$722,"-")</f>
        <v>0.2880546075085324</v>
      </c>
      <c r="AH723" s="147">
        <f t="shared" si="733"/>
        <v>0.69867549668874174</v>
      </c>
      <c r="AI723" s="141">
        <f t="shared" si="734"/>
        <v>72650.236966824639</v>
      </c>
      <c r="AJ723" s="618"/>
      <c r="AK723" s="253" t="s">
        <v>154</v>
      </c>
      <c r="AL723" s="137">
        <v>341</v>
      </c>
      <c r="AM723" s="146">
        <v>208</v>
      </c>
      <c r="AN723" s="146">
        <v>15807630</v>
      </c>
      <c r="AO723" s="147">
        <f t="shared" ref="AO723:AO732" si="752">IFERROR(AM723/$AJ$722,"-")</f>
        <v>0.23370786516853934</v>
      </c>
      <c r="AP723" s="147">
        <f t="shared" si="736"/>
        <v>0.60997067448680353</v>
      </c>
      <c r="AQ723" s="141">
        <f t="shared" si="737"/>
        <v>75998.221153846156</v>
      </c>
      <c r="AR723" s="618"/>
      <c r="AS723" s="253" t="s">
        <v>154</v>
      </c>
      <c r="AT723" s="137">
        <v>126</v>
      </c>
      <c r="AU723" s="146">
        <v>66</v>
      </c>
      <c r="AV723" s="146">
        <v>4892330</v>
      </c>
      <c r="AW723" s="147">
        <f t="shared" ref="AW723:AW732" si="753">IFERROR(AU723/$AR$722,"-")</f>
        <v>0.14224137931034483</v>
      </c>
      <c r="AX723" s="147">
        <f t="shared" si="739"/>
        <v>0.52380952380952384</v>
      </c>
      <c r="AY723" s="146">
        <f t="shared" si="740"/>
        <v>74126.212121212127</v>
      </c>
      <c r="AZ723" s="618"/>
      <c r="BA723" s="253" t="s">
        <v>154</v>
      </c>
      <c r="BB723" s="137">
        <v>30</v>
      </c>
      <c r="BC723" s="146">
        <v>15</v>
      </c>
      <c r="BD723" s="146">
        <v>1539090</v>
      </c>
      <c r="BE723" s="147">
        <f t="shared" ref="BE723:BE732" si="754">IFERROR(BC723/$AZ$722,"-")</f>
        <v>7.281553398058252E-2</v>
      </c>
      <c r="BF723" s="147">
        <f t="shared" si="742"/>
        <v>0.5</v>
      </c>
      <c r="BG723" s="173">
        <f t="shared" si="743"/>
        <v>102606</v>
      </c>
      <c r="BH723" s="618"/>
      <c r="BI723" s="253" t="s">
        <v>154</v>
      </c>
      <c r="BJ723" s="137">
        <f t="shared" si="744"/>
        <v>1946</v>
      </c>
      <c r="BK723" s="146">
        <f t="shared" si="721"/>
        <v>1292</v>
      </c>
      <c r="BL723" s="146">
        <f t="shared" si="722"/>
        <v>90222590</v>
      </c>
      <c r="BM723" s="147">
        <f t="shared" ref="BM723:BM732" si="755">IFERROR(BK723/$BH$722,"-")</f>
        <v>0.25814185814185814</v>
      </c>
      <c r="BN723" s="147">
        <f t="shared" si="746"/>
        <v>0.66392600205549845</v>
      </c>
      <c r="BO723" s="146">
        <f t="shared" si="747"/>
        <v>69831.726006191951</v>
      </c>
      <c r="BP723" s="204"/>
    </row>
    <row r="724" spans="2:68" s="82" customFormat="1">
      <c r="B724" s="614"/>
      <c r="C724" s="645"/>
      <c r="D724" s="618"/>
      <c r="E724" s="254" t="s">
        <v>114</v>
      </c>
      <c r="F724" s="137">
        <v>2</v>
      </c>
      <c r="G724" s="146">
        <v>2</v>
      </c>
      <c r="H724" s="146">
        <v>140240</v>
      </c>
      <c r="I724" s="147">
        <f t="shared" si="748"/>
        <v>0.25</v>
      </c>
      <c r="J724" s="147">
        <f t="shared" si="724"/>
        <v>1</v>
      </c>
      <c r="K724" s="173">
        <f t="shared" si="725"/>
        <v>70120</v>
      </c>
      <c r="L724" s="618"/>
      <c r="M724" s="254" t="s">
        <v>114</v>
      </c>
      <c r="N724" s="137">
        <v>6</v>
      </c>
      <c r="O724" s="146">
        <v>4</v>
      </c>
      <c r="P724" s="146">
        <v>309470</v>
      </c>
      <c r="Q724" s="147">
        <f t="shared" si="749"/>
        <v>0.36363636363636365</v>
      </c>
      <c r="R724" s="147">
        <f t="shared" si="727"/>
        <v>0.66666666666666663</v>
      </c>
      <c r="S724" s="141">
        <f t="shared" si="728"/>
        <v>77367.5</v>
      </c>
      <c r="T724" s="618"/>
      <c r="U724" s="254" t="s">
        <v>114</v>
      </c>
      <c r="V724" s="137">
        <v>1053</v>
      </c>
      <c r="W724" s="146">
        <v>709</v>
      </c>
      <c r="X724" s="146">
        <v>47517840</v>
      </c>
      <c r="Y724" s="147">
        <f t="shared" si="750"/>
        <v>0.36155022947475779</v>
      </c>
      <c r="Z724" s="147">
        <f t="shared" si="730"/>
        <v>0.67331433998100665</v>
      </c>
      <c r="AA724" s="146">
        <f t="shared" si="731"/>
        <v>67020.930888575458</v>
      </c>
      <c r="AB724" s="618"/>
      <c r="AC724" s="254" t="s">
        <v>114</v>
      </c>
      <c r="AD724" s="137">
        <v>863</v>
      </c>
      <c r="AE724" s="146">
        <v>578</v>
      </c>
      <c r="AF724" s="146">
        <v>41853800</v>
      </c>
      <c r="AG724" s="147">
        <f t="shared" si="751"/>
        <v>0.3945392491467577</v>
      </c>
      <c r="AH724" s="147">
        <f t="shared" si="733"/>
        <v>0.66975666280417145</v>
      </c>
      <c r="AI724" s="141">
        <f t="shared" si="734"/>
        <v>72411.418685121113</v>
      </c>
      <c r="AJ724" s="618"/>
      <c r="AK724" s="254" t="s">
        <v>114</v>
      </c>
      <c r="AL724" s="137">
        <v>589</v>
      </c>
      <c r="AM724" s="146">
        <v>367</v>
      </c>
      <c r="AN724" s="146">
        <v>28701130</v>
      </c>
      <c r="AO724" s="147">
        <f t="shared" si="752"/>
        <v>0.41235955056179774</v>
      </c>
      <c r="AP724" s="147">
        <f t="shared" si="736"/>
        <v>0.6230899830220713</v>
      </c>
      <c r="AQ724" s="141">
        <f t="shared" si="737"/>
        <v>78204.713896457761</v>
      </c>
      <c r="AR724" s="618"/>
      <c r="AS724" s="254" t="s">
        <v>114</v>
      </c>
      <c r="AT724" s="137">
        <v>329</v>
      </c>
      <c r="AU724" s="146">
        <v>182</v>
      </c>
      <c r="AV724" s="146">
        <v>15073730</v>
      </c>
      <c r="AW724" s="147">
        <f t="shared" si="753"/>
        <v>0.39224137931034481</v>
      </c>
      <c r="AX724" s="147">
        <f t="shared" si="739"/>
        <v>0.55319148936170215</v>
      </c>
      <c r="AY724" s="146">
        <f t="shared" si="740"/>
        <v>82822.692307692312</v>
      </c>
      <c r="AZ724" s="618"/>
      <c r="BA724" s="254" t="s">
        <v>114</v>
      </c>
      <c r="BB724" s="137">
        <v>136</v>
      </c>
      <c r="BC724" s="146">
        <v>84</v>
      </c>
      <c r="BD724" s="146">
        <v>8462670</v>
      </c>
      <c r="BE724" s="147">
        <f t="shared" si="754"/>
        <v>0.40776699029126212</v>
      </c>
      <c r="BF724" s="147">
        <f t="shared" si="742"/>
        <v>0.61764705882352944</v>
      </c>
      <c r="BG724" s="173">
        <f t="shared" si="743"/>
        <v>100746.07142857143</v>
      </c>
      <c r="BH724" s="618"/>
      <c r="BI724" s="254" t="s">
        <v>114</v>
      </c>
      <c r="BJ724" s="137">
        <f t="shared" si="744"/>
        <v>2978</v>
      </c>
      <c r="BK724" s="146">
        <f t="shared" si="721"/>
        <v>1926</v>
      </c>
      <c r="BL724" s="146">
        <f t="shared" si="722"/>
        <v>142058880</v>
      </c>
      <c r="BM724" s="147">
        <f t="shared" si="755"/>
        <v>0.38481518481518484</v>
      </c>
      <c r="BN724" s="147">
        <f t="shared" si="746"/>
        <v>0.64674278038952315</v>
      </c>
      <c r="BO724" s="146">
        <f t="shared" si="747"/>
        <v>73758.504672897194</v>
      </c>
      <c r="BP724" s="204"/>
    </row>
    <row r="725" spans="2:68" s="82" customFormat="1">
      <c r="B725" s="614"/>
      <c r="C725" s="645"/>
      <c r="D725" s="618"/>
      <c r="E725" s="254" t="s">
        <v>123</v>
      </c>
      <c r="F725" s="137">
        <v>0</v>
      </c>
      <c r="G725" s="146">
        <v>0</v>
      </c>
      <c r="H725" s="146">
        <v>0</v>
      </c>
      <c r="I725" s="147">
        <f t="shared" si="748"/>
        <v>0</v>
      </c>
      <c r="J725" s="147" t="str">
        <f t="shared" si="724"/>
        <v>-</v>
      </c>
      <c r="K725" s="173" t="str">
        <f t="shared" si="725"/>
        <v>-</v>
      </c>
      <c r="L725" s="618"/>
      <c r="M725" s="254" t="s">
        <v>123</v>
      </c>
      <c r="N725" s="137">
        <v>1</v>
      </c>
      <c r="O725" s="146">
        <v>0</v>
      </c>
      <c r="P725" s="146">
        <v>0</v>
      </c>
      <c r="Q725" s="147">
        <f t="shared" si="749"/>
        <v>0</v>
      </c>
      <c r="R725" s="147">
        <f t="shared" si="727"/>
        <v>0</v>
      </c>
      <c r="S725" s="141" t="str">
        <f t="shared" si="728"/>
        <v>-</v>
      </c>
      <c r="T725" s="618"/>
      <c r="U725" s="254" t="s">
        <v>123</v>
      </c>
      <c r="V725" s="137">
        <v>322</v>
      </c>
      <c r="W725" s="146">
        <v>215</v>
      </c>
      <c r="X725" s="146">
        <v>14854980</v>
      </c>
      <c r="Y725" s="147">
        <f t="shared" si="750"/>
        <v>0.10963793982661907</v>
      </c>
      <c r="Z725" s="147">
        <f t="shared" si="730"/>
        <v>0.66770186335403725</v>
      </c>
      <c r="AA725" s="146">
        <f t="shared" si="731"/>
        <v>69092.930232558138</v>
      </c>
      <c r="AB725" s="618"/>
      <c r="AC725" s="254" t="s">
        <v>123</v>
      </c>
      <c r="AD725" s="137">
        <v>310</v>
      </c>
      <c r="AE725" s="146">
        <v>206</v>
      </c>
      <c r="AF725" s="146">
        <v>16158600</v>
      </c>
      <c r="AG725" s="147">
        <f t="shared" si="751"/>
        <v>0.14061433447098975</v>
      </c>
      <c r="AH725" s="147">
        <f t="shared" si="733"/>
        <v>0.6645161290322581</v>
      </c>
      <c r="AI725" s="141">
        <f t="shared" si="734"/>
        <v>78439.805825242714</v>
      </c>
      <c r="AJ725" s="618"/>
      <c r="AK725" s="254" t="s">
        <v>123</v>
      </c>
      <c r="AL725" s="137">
        <v>221</v>
      </c>
      <c r="AM725" s="146">
        <v>134</v>
      </c>
      <c r="AN725" s="146">
        <v>9794150</v>
      </c>
      <c r="AO725" s="147">
        <f t="shared" si="752"/>
        <v>0.15056179775280898</v>
      </c>
      <c r="AP725" s="147">
        <f t="shared" si="736"/>
        <v>0.60633484162895923</v>
      </c>
      <c r="AQ725" s="141">
        <f t="shared" si="737"/>
        <v>73090.67164179105</v>
      </c>
      <c r="AR725" s="618"/>
      <c r="AS725" s="254" t="s">
        <v>123</v>
      </c>
      <c r="AT725" s="137">
        <v>111</v>
      </c>
      <c r="AU725" s="146">
        <v>59</v>
      </c>
      <c r="AV725" s="146">
        <v>5131540</v>
      </c>
      <c r="AW725" s="147">
        <f t="shared" si="753"/>
        <v>0.12715517241379309</v>
      </c>
      <c r="AX725" s="147">
        <f t="shared" si="739"/>
        <v>0.53153153153153154</v>
      </c>
      <c r="AY725" s="146">
        <f t="shared" si="740"/>
        <v>86975.254237288129</v>
      </c>
      <c r="AZ725" s="618"/>
      <c r="BA725" s="254" t="s">
        <v>123</v>
      </c>
      <c r="BB725" s="137">
        <v>48</v>
      </c>
      <c r="BC725" s="146">
        <v>30</v>
      </c>
      <c r="BD725" s="146">
        <v>3129550</v>
      </c>
      <c r="BE725" s="147">
        <f t="shared" si="754"/>
        <v>0.14563106796116504</v>
      </c>
      <c r="BF725" s="147">
        <f t="shared" si="742"/>
        <v>0.625</v>
      </c>
      <c r="BG725" s="173">
        <f t="shared" si="743"/>
        <v>104318.33333333333</v>
      </c>
      <c r="BH725" s="618"/>
      <c r="BI725" s="254" t="s">
        <v>123</v>
      </c>
      <c r="BJ725" s="137">
        <f t="shared" si="744"/>
        <v>1013</v>
      </c>
      <c r="BK725" s="146">
        <f t="shared" si="721"/>
        <v>644</v>
      </c>
      <c r="BL725" s="146">
        <f t="shared" si="722"/>
        <v>49068820</v>
      </c>
      <c r="BM725" s="147">
        <f t="shared" si="755"/>
        <v>0.12867132867132866</v>
      </c>
      <c r="BN725" s="147">
        <f t="shared" si="746"/>
        <v>0.63573543928923992</v>
      </c>
      <c r="BO725" s="146">
        <f t="shared" si="747"/>
        <v>76193.819875776404</v>
      </c>
      <c r="BP725" s="204"/>
    </row>
    <row r="726" spans="2:68" s="82" customFormat="1">
      <c r="B726" s="614"/>
      <c r="C726" s="645"/>
      <c r="D726" s="618"/>
      <c r="E726" s="254" t="s">
        <v>137</v>
      </c>
      <c r="F726" s="137">
        <v>3</v>
      </c>
      <c r="G726" s="146">
        <v>3</v>
      </c>
      <c r="H726" s="146">
        <v>156470</v>
      </c>
      <c r="I726" s="147">
        <f t="shared" si="748"/>
        <v>0.375</v>
      </c>
      <c r="J726" s="147">
        <f t="shared" si="724"/>
        <v>1</v>
      </c>
      <c r="K726" s="173">
        <f t="shared" si="725"/>
        <v>52156.666666666664</v>
      </c>
      <c r="L726" s="618"/>
      <c r="M726" s="254" t="s">
        <v>137</v>
      </c>
      <c r="N726" s="137">
        <v>4</v>
      </c>
      <c r="O726" s="146">
        <v>2</v>
      </c>
      <c r="P726" s="146">
        <v>116840</v>
      </c>
      <c r="Q726" s="147">
        <f t="shared" si="749"/>
        <v>0.18181818181818182</v>
      </c>
      <c r="R726" s="147">
        <f t="shared" si="727"/>
        <v>0.5</v>
      </c>
      <c r="S726" s="141">
        <f t="shared" si="728"/>
        <v>58420</v>
      </c>
      <c r="T726" s="618"/>
      <c r="U726" s="254" t="s">
        <v>137</v>
      </c>
      <c r="V726" s="137">
        <v>346</v>
      </c>
      <c r="W726" s="146">
        <v>238</v>
      </c>
      <c r="X726" s="146">
        <v>16272040</v>
      </c>
      <c r="Y726" s="147">
        <f t="shared" si="750"/>
        <v>0.12136664966853646</v>
      </c>
      <c r="Z726" s="147">
        <f t="shared" si="730"/>
        <v>0.68786127167630062</v>
      </c>
      <c r="AA726" s="146">
        <f t="shared" si="731"/>
        <v>68369.915966386558</v>
      </c>
      <c r="AB726" s="618"/>
      <c r="AC726" s="254" t="s">
        <v>137</v>
      </c>
      <c r="AD726" s="137">
        <v>339</v>
      </c>
      <c r="AE726" s="146">
        <v>237</v>
      </c>
      <c r="AF726" s="146">
        <v>18097150</v>
      </c>
      <c r="AG726" s="147">
        <f t="shared" si="751"/>
        <v>0.16177474402730374</v>
      </c>
      <c r="AH726" s="147">
        <f t="shared" si="733"/>
        <v>0.69911504424778759</v>
      </c>
      <c r="AI726" s="141">
        <f t="shared" si="734"/>
        <v>76359.282700421943</v>
      </c>
      <c r="AJ726" s="618"/>
      <c r="AK726" s="254" t="s">
        <v>137</v>
      </c>
      <c r="AL726" s="137">
        <v>220</v>
      </c>
      <c r="AM726" s="146">
        <v>143</v>
      </c>
      <c r="AN726" s="146">
        <v>11813610</v>
      </c>
      <c r="AO726" s="147">
        <f t="shared" si="752"/>
        <v>0.16067415730337078</v>
      </c>
      <c r="AP726" s="147">
        <f t="shared" si="736"/>
        <v>0.65</v>
      </c>
      <c r="AQ726" s="141">
        <f t="shared" si="737"/>
        <v>82612.657342657345</v>
      </c>
      <c r="AR726" s="618"/>
      <c r="AS726" s="254" t="s">
        <v>137</v>
      </c>
      <c r="AT726" s="137">
        <v>93</v>
      </c>
      <c r="AU726" s="146">
        <v>49</v>
      </c>
      <c r="AV726" s="146">
        <v>3624100</v>
      </c>
      <c r="AW726" s="147">
        <f t="shared" si="753"/>
        <v>0.10560344827586207</v>
      </c>
      <c r="AX726" s="147">
        <f t="shared" si="739"/>
        <v>0.5268817204301075</v>
      </c>
      <c r="AY726" s="146">
        <f t="shared" si="740"/>
        <v>73961.224489795917</v>
      </c>
      <c r="AZ726" s="618"/>
      <c r="BA726" s="254" t="s">
        <v>137</v>
      </c>
      <c r="BB726" s="137">
        <v>45</v>
      </c>
      <c r="BC726" s="146">
        <v>24</v>
      </c>
      <c r="BD726" s="146">
        <v>2716690</v>
      </c>
      <c r="BE726" s="147">
        <f t="shared" si="754"/>
        <v>0.11650485436893204</v>
      </c>
      <c r="BF726" s="147">
        <f t="shared" si="742"/>
        <v>0.53333333333333333</v>
      </c>
      <c r="BG726" s="173">
        <f t="shared" si="743"/>
        <v>113195.41666666667</v>
      </c>
      <c r="BH726" s="618"/>
      <c r="BI726" s="254" t="s">
        <v>137</v>
      </c>
      <c r="BJ726" s="137">
        <f t="shared" si="744"/>
        <v>1050</v>
      </c>
      <c r="BK726" s="146">
        <f t="shared" si="721"/>
        <v>696</v>
      </c>
      <c r="BL726" s="146">
        <f t="shared" si="722"/>
        <v>52796900</v>
      </c>
      <c r="BM726" s="147">
        <f t="shared" si="755"/>
        <v>0.13906093906093905</v>
      </c>
      <c r="BN726" s="147">
        <f t="shared" si="746"/>
        <v>0.66285714285714281</v>
      </c>
      <c r="BO726" s="146">
        <f t="shared" si="747"/>
        <v>75857.614942528729</v>
      </c>
      <c r="BP726" s="204"/>
    </row>
    <row r="727" spans="2:68" s="82" customFormat="1">
      <c r="B727" s="614"/>
      <c r="C727" s="645"/>
      <c r="D727" s="618"/>
      <c r="E727" s="254" t="s">
        <v>138</v>
      </c>
      <c r="F727" s="137">
        <v>0</v>
      </c>
      <c r="G727" s="146">
        <v>0</v>
      </c>
      <c r="H727" s="146">
        <v>0</v>
      </c>
      <c r="I727" s="147">
        <f t="shared" si="748"/>
        <v>0</v>
      </c>
      <c r="J727" s="147" t="str">
        <f t="shared" si="724"/>
        <v>-</v>
      </c>
      <c r="K727" s="173" t="str">
        <f t="shared" si="725"/>
        <v>-</v>
      </c>
      <c r="L727" s="618"/>
      <c r="M727" s="254" t="s">
        <v>138</v>
      </c>
      <c r="N727" s="137">
        <v>1</v>
      </c>
      <c r="O727" s="146">
        <v>0</v>
      </c>
      <c r="P727" s="146">
        <v>0</v>
      </c>
      <c r="Q727" s="147">
        <f t="shared" si="749"/>
        <v>0</v>
      </c>
      <c r="R727" s="147">
        <f t="shared" si="727"/>
        <v>0</v>
      </c>
      <c r="S727" s="141" t="str">
        <f t="shared" si="728"/>
        <v>-</v>
      </c>
      <c r="T727" s="618"/>
      <c r="U727" s="254" t="s">
        <v>138</v>
      </c>
      <c r="V727" s="137">
        <v>197</v>
      </c>
      <c r="W727" s="146">
        <v>135</v>
      </c>
      <c r="X727" s="146">
        <v>8648740</v>
      </c>
      <c r="Y727" s="147">
        <f t="shared" si="750"/>
        <v>6.8842427332993367E-2</v>
      </c>
      <c r="Z727" s="147">
        <f t="shared" si="730"/>
        <v>0.68527918781725883</v>
      </c>
      <c r="AA727" s="146">
        <f t="shared" si="731"/>
        <v>64064.740740740737</v>
      </c>
      <c r="AB727" s="618"/>
      <c r="AC727" s="254" t="s">
        <v>138</v>
      </c>
      <c r="AD727" s="137">
        <v>149</v>
      </c>
      <c r="AE727" s="146">
        <v>119</v>
      </c>
      <c r="AF727" s="146">
        <v>8599540</v>
      </c>
      <c r="AG727" s="147">
        <f t="shared" si="751"/>
        <v>8.1228668941979526E-2</v>
      </c>
      <c r="AH727" s="147">
        <f t="shared" si="733"/>
        <v>0.79865771812080533</v>
      </c>
      <c r="AI727" s="141">
        <f t="shared" si="734"/>
        <v>72265.042016806721</v>
      </c>
      <c r="AJ727" s="618"/>
      <c r="AK727" s="254" t="s">
        <v>138</v>
      </c>
      <c r="AL727" s="137">
        <v>102</v>
      </c>
      <c r="AM727" s="146">
        <v>70</v>
      </c>
      <c r="AN727" s="146">
        <v>4557290</v>
      </c>
      <c r="AO727" s="147">
        <f t="shared" si="752"/>
        <v>7.8651685393258425E-2</v>
      </c>
      <c r="AP727" s="147">
        <f t="shared" si="736"/>
        <v>0.68627450980392157</v>
      </c>
      <c r="AQ727" s="141">
        <f t="shared" si="737"/>
        <v>65104.142857142855</v>
      </c>
      <c r="AR727" s="618"/>
      <c r="AS727" s="254" t="s">
        <v>138</v>
      </c>
      <c r="AT727" s="137">
        <v>26</v>
      </c>
      <c r="AU727" s="146">
        <v>16</v>
      </c>
      <c r="AV727" s="146">
        <v>1734640</v>
      </c>
      <c r="AW727" s="147">
        <f t="shared" si="753"/>
        <v>3.4482758620689655E-2</v>
      </c>
      <c r="AX727" s="147">
        <f t="shared" si="739"/>
        <v>0.61538461538461542</v>
      </c>
      <c r="AY727" s="146">
        <f t="shared" si="740"/>
        <v>108415</v>
      </c>
      <c r="AZ727" s="618"/>
      <c r="BA727" s="254" t="s">
        <v>138</v>
      </c>
      <c r="BB727" s="137">
        <v>7</v>
      </c>
      <c r="BC727" s="146">
        <v>3</v>
      </c>
      <c r="BD727" s="146">
        <v>291280</v>
      </c>
      <c r="BE727" s="147">
        <f t="shared" si="754"/>
        <v>1.4563106796116505E-2</v>
      </c>
      <c r="BF727" s="147">
        <f t="shared" si="742"/>
        <v>0.42857142857142855</v>
      </c>
      <c r="BG727" s="173">
        <f t="shared" si="743"/>
        <v>97093.333333333328</v>
      </c>
      <c r="BH727" s="618"/>
      <c r="BI727" s="254" t="s">
        <v>138</v>
      </c>
      <c r="BJ727" s="137">
        <f t="shared" si="744"/>
        <v>482</v>
      </c>
      <c r="BK727" s="146">
        <f t="shared" si="721"/>
        <v>343</v>
      </c>
      <c r="BL727" s="146">
        <f t="shared" si="722"/>
        <v>23831490</v>
      </c>
      <c r="BM727" s="147">
        <f t="shared" si="755"/>
        <v>6.8531468531468534E-2</v>
      </c>
      <c r="BN727" s="147">
        <f t="shared" si="746"/>
        <v>0.71161825726141081</v>
      </c>
      <c r="BO727" s="146">
        <f t="shared" si="747"/>
        <v>69479.56268221575</v>
      </c>
      <c r="BP727" s="204"/>
    </row>
    <row r="728" spans="2:68" s="82" customFormat="1">
      <c r="B728" s="614"/>
      <c r="C728" s="645"/>
      <c r="D728" s="618"/>
      <c r="E728" s="254" t="s">
        <v>139</v>
      </c>
      <c r="F728" s="137">
        <v>0</v>
      </c>
      <c r="G728" s="146">
        <v>0</v>
      </c>
      <c r="H728" s="146">
        <v>0</v>
      </c>
      <c r="I728" s="147">
        <f t="shared" si="748"/>
        <v>0</v>
      </c>
      <c r="J728" s="147" t="str">
        <f t="shared" si="724"/>
        <v>-</v>
      </c>
      <c r="K728" s="173" t="str">
        <f t="shared" si="725"/>
        <v>-</v>
      </c>
      <c r="L728" s="618"/>
      <c r="M728" s="254" t="s">
        <v>139</v>
      </c>
      <c r="N728" s="137">
        <v>2</v>
      </c>
      <c r="O728" s="146">
        <v>0</v>
      </c>
      <c r="P728" s="146">
        <v>0</v>
      </c>
      <c r="Q728" s="147">
        <f t="shared" si="749"/>
        <v>0</v>
      </c>
      <c r="R728" s="147">
        <f t="shared" si="727"/>
        <v>0</v>
      </c>
      <c r="S728" s="141" t="str">
        <f t="shared" si="728"/>
        <v>-</v>
      </c>
      <c r="T728" s="618"/>
      <c r="U728" s="254" t="s">
        <v>139</v>
      </c>
      <c r="V728" s="137">
        <v>115</v>
      </c>
      <c r="W728" s="146">
        <v>78</v>
      </c>
      <c r="X728" s="146">
        <v>4413230</v>
      </c>
      <c r="Y728" s="147">
        <f t="shared" si="750"/>
        <v>3.9775624681285059E-2</v>
      </c>
      <c r="Z728" s="147">
        <f t="shared" si="730"/>
        <v>0.67826086956521736</v>
      </c>
      <c r="AA728" s="146">
        <f t="shared" si="731"/>
        <v>56579.871794871797</v>
      </c>
      <c r="AB728" s="618"/>
      <c r="AC728" s="254" t="s">
        <v>139</v>
      </c>
      <c r="AD728" s="137">
        <v>105</v>
      </c>
      <c r="AE728" s="146">
        <v>72</v>
      </c>
      <c r="AF728" s="146">
        <v>5003340</v>
      </c>
      <c r="AG728" s="147">
        <f t="shared" si="751"/>
        <v>4.9146757679180884E-2</v>
      </c>
      <c r="AH728" s="147">
        <f t="shared" si="733"/>
        <v>0.68571428571428572</v>
      </c>
      <c r="AI728" s="141">
        <f t="shared" si="734"/>
        <v>69490.833333333328</v>
      </c>
      <c r="AJ728" s="618"/>
      <c r="AK728" s="254" t="s">
        <v>139</v>
      </c>
      <c r="AL728" s="137">
        <v>80</v>
      </c>
      <c r="AM728" s="146">
        <v>54</v>
      </c>
      <c r="AN728" s="146">
        <v>4467680</v>
      </c>
      <c r="AO728" s="147">
        <f t="shared" si="752"/>
        <v>6.0674157303370786E-2</v>
      </c>
      <c r="AP728" s="147">
        <f t="shared" si="736"/>
        <v>0.67500000000000004</v>
      </c>
      <c r="AQ728" s="141">
        <f t="shared" si="737"/>
        <v>82734.814814814818</v>
      </c>
      <c r="AR728" s="618"/>
      <c r="AS728" s="254" t="s">
        <v>139</v>
      </c>
      <c r="AT728" s="137">
        <v>61</v>
      </c>
      <c r="AU728" s="146">
        <v>32</v>
      </c>
      <c r="AV728" s="146">
        <v>2529150</v>
      </c>
      <c r="AW728" s="147">
        <f t="shared" si="753"/>
        <v>6.8965517241379309E-2</v>
      </c>
      <c r="AX728" s="147">
        <f t="shared" si="739"/>
        <v>0.52459016393442626</v>
      </c>
      <c r="AY728" s="146">
        <f t="shared" si="740"/>
        <v>79035.9375</v>
      </c>
      <c r="AZ728" s="618"/>
      <c r="BA728" s="254" t="s">
        <v>139</v>
      </c>
      <c r="BB728" s="137">
        <v>27</v>
      </c>
      <c r="BC728" s="146">
        <v>16</v>
      </c>
      <c r="BD728" s="146">
        <v>1411940</v>
      </c>
      <c r="BE728" s="147">
        <f t="shared" si="754"/>
        <v>7.7669902912621352E-2</v>
      </c>
      <c r="BF728" s="147">
        <f t="shared" si="742"/>
        <v>0.59259259259259256</v>
      </c>
      <c r="BG728" s="173">
        <f t="shared" si="743"/>
        <v>88246.25</v>
      </c>
      <c r="BH728" s="618"/>
      <c r="BI728" s="254" t="s">
        <v>139</v>
      </c>
      <c r="BJ728" s="137">
        <f t="shared" si="744"/>
        <v>390</v>
      </c>
      <c r="BK728" s="146">
        <f t="shared" si="721"/>
        <v>252</v>
      </c>
      <c r="BL728" s="146">
        <f t="shared" si="722"/>
        <v>17825340</v>
      </c>
      <c r="BM728" s="147">
        <f t="shared" si="755"/>
        <v>5.0349650349650353E-2</v>
      </c>
      <c r="BN728" s="147">
        <f t="shared" si="746"/>
        <v>0.64615384615384619</v>
      </c>
      <c r="BO728" s="146">
        <f t="shared" si="747"/>
        <v>70735.476190476184</v>
      </c>
      <c r="BP728" s="204"/>
    </row>
    <row r="729" spans="2:68" s="82" customFormat="1">
      <c r="B729" s="614"/>
      <c r="C729" s="645"/>
      <c r="D729" s="618"/>
      <c r="E729" s="254" t="s">
        <v>140</v>
      </c>
      <c r="F729" s="137">
        <v>1</v>
      </c>
      <c r="G729" s="146">
        <v>1</v>
      </c>
      <c r="H729" s="146">
        <v>41360</v>
      </c>
      <c r="I729" s="147">
        <f t="shared" si="748"/>
        <v>0.125</v>
      </c>
      <c r="J729" s="147">
        <f t="shared" si="724"/>
        <v>1</v>
      </c>
      <c r="K729" s="173">
        <f t="shared" si="725"/>
        <v>41360</v>
      </c>
      <c r="L729" s="618"/>
      <c r="M729" s="254" t="s">
        <v>140</v>
      </c>
      <c r="N729" s="137">
        <v>0</v>
      </c>
      <c r="O729" s="146">
        <v>0</v>
      </c>
      <c r="P729" s="146">
        <v>0</v>
      </c>
      <c r="Q729" s="147">
        <f t="shared" si="749"/>
        <v>0</v>
      </c>
      <c r="R729" s="147" t="str">
        <f t="shared" si="727"/>
        <v>-</v>
      </c>
      <c r="S729" s="141" t="str">
        <f t="shared" si="728"/>
        <v>-</v>
      </c>
      <c r="T729" s="618"/>
      <c r="U729" s="254" t="s">
        <v>140</v>
      </c>
      <c r="V729" s="137">
        <v>101</v>
      </c>
      <c r="W729" s="146">
        <v>70</v>
      </c>
      <c r="X729" s="146">
        <v>4927650</v>
      </c>
      <c r="Y729" s="147">
        <f t="shared" si="750"/>
        <v>3.5696073431922486E-2</v>
      </c>
      <c r="Z729" s="147">
        <f t="shared" si="730"/>
        <v>0.69306930693069302</v>
      </c>
      <c r="AA729" s="146">
        <f t="shared" si="731"/>
        <v>70395</v>
      </c>
      <c r="AB729" s="618"/>
      <c r="AC729" s="254" t="s">
        <v>140</v>
      </c>
      <c r="AD729" s="137">
        <v>75</v>
      </c>
      <c r="AE729" s="146">
        <v>55</v>
      </c>
      <c r="AF729" s="146">
        <v>4968150</v>
      </c>
      <c r="AG729" s="147">
        <f t="shared" si="751"/>
        <v>3.7542662116040959E-2</v>
      </c>
      <c r="AH729" s="147">
        <f t="shared" si="733"/>
        <v>0.73333333333333328</v>
      </c>
      <c r="AI729" s="141">
        <f t="shared" si="734"/>
        <v>90330</v>
      </c>
      <c r="AJ729" s="618"/>
      <c r="AK729" s="254" t="s">
        <v>140</v>
      </c>
      <c r="AL729" s="137">
        <v>61</v>
      </c>
      <c r="AM729" s="146">
        <v>40</v>
      </c>
      <c r="AN729" s="146">
        <v>4207100</v>
      </c>
      <c r="AO729" s="147">
        <f t="shared" si="752"/>
        <v>4.49438202247191E-2</v>
      </c>
      <c r="AP729" s="147">
        <f t="shared" si="736"/>
        <v>0.65573770491803274</v>
      </c>
      <c r="AQ729" s="141">
        <f t="shared" si="737"/>
        <v>105177.5</v>
      </c>
      <c r="AR729" s="618"/>
      <c r="AS729" s="254" t="s">
        <v>140</v>
      </c>
      <c r="AT729" s="137">
        <v>33</v>
      </c>
      <c r="AU729" s="146">
        <v>26</v>
      </c>
      <c r="AV729" s="146">
        <v>2398060</v>
      </c>
      <c r="AW729" s="147">
        <f t="shared" si="753"/>
        <v>5.6034482758620691E-2</v>
      </c>
      <c r="AX729" s="147">
        <f t="shared" si="739"/>
        <v>0.78787878787878785</v>
      </c>
      <c r="AY729" s="146">
        <f t="shared" si="740"/>
        <v>92233.076923076922</v>
      </c>
      <c r="AZ729" s="618"/>
      <c r="BA729" s="254" t="s">
        <v>140</v>
      </c>
      <c r="BB729" s="137">
        <v>14</v>
      </c>
      <c r="BC729" s="146">
        <v>10</v>
      </c>
      <c r="BD729" s="146">
        <v>1209970</v>
      </c>
      <c r="BE729" s="147">
        <f t="shared" si="754"/>
        <v>4.8543689320388349E-2</v>
      </c>
      <c r="BF729" s="147">
        <f t="shared" si="742"/>
        <v>0.7142857142857143</v>
      </c>
      <c r="BG729" s="173">
        <f t="shared" si="743"/>
        <v>120997</v>
      </c>
      <c r="BH729" s="618"/>
      <c r="BI729" s="254" t="s">
        <v>140</v>
      </c>
      <c r="BJ729" s="137">
        <f t="shared" si="744"/>
        <v>285</v>
      </c>
      <c r="BK729" s="146">
        <f t="shared" si="721"/>
        <v>202</v>
      </c>
      <c r="BL729" s="146">
        <f t="shared" si="722"/>
        <v>17752290</v>
      </c>
      <c r="BM729" s="147">
        <f t="shared" si="755"/>
        <v>4.0359640359640361E-2</v>
      </c>
      <c r="BN729" s="147">
        <f t="shared" si="746"/>
        <v>0.70877192982456139</v>
      </c>
      <c r="BO729" s="146">
        <f t="shared" si="747"/>
        <v>87882.623762376243</v>
      </c>
      <c r="BP729" s="204"/>
    </row>
    <row r="730" spans="2:68" s="82" customFormat="1">
      <c r="B730" s="614"/>
      <c r="C730" s="645"/>
      <c r="D730" s="618"/>
      <c r="E730" s="254" t="s">
        <v>141</v>
      </c>
      <c r="F730" s="137">
        <v>1</v>
      </c>
      <c r="G730" s="146">
        <v>1</v>
      </c>
      <c r="H730" s="146">
        <v>41360</v>
      </c>
      <c r="I730" s="147">
        <f t="shared" si="748"/>
        <v>0.125</v>
      </c>
      <c r="J730" s="147">
        <f t="shared" si="724"/>
        <v>1</v>
      </c>
      <c r="K730" s="173">
        <f t="shared" si="725"/>
        <v>41360</v>
      </c>
      <c r="L730" s="618"/>
      <c r="M730" s="254" t="s">
        <v>141</v>
      </c>
      <c r="N730" s="137">
        <v>3</v>
      </c>
      <c r="O730" s="146">
        <v>2</v>
      </c>
      <c r="P730" s="146">
        <v>185250</v>
      </c>
      <c r="Q730" s="147">
        <f t="shared" si="749"/>
        <v>0.18181818181818182</v>
      </c>
      <c r="R730" s="147">
        <f t="shared" si="727"/>
        <v>0.66666666666666663</v>
      </c>
      <c r="S730" s="141">
        <f t="shared" si="728"/>
        <v>92625</v>
      </c>
      <c r="T730" s="618"/>
      <c r="U730" s="254" t="s">
        <v>141</v>
      </c>
      <c r="V730" s="137">
        <v>766</v>
      </c>
      <c r="W730" s="146">
        <v>564</v>
      </c>
      <c r="X730" s="146">
        <v>40968130</v>
      </c>
      <c r="Y730" s="147">
        <f t="shared" si="750"/>
        <v>0.28760836308006121</v>
      </c>
      <c r="Z730" s="147">
        <f t="shared" si="730"/>
        <v>0.73629242819843344</v>
      </c>
      <c r="AA730" s="146">
        <f t="shared" si="731"/>
        <v>72638.52836879433</v>
      </c>
      <c r="AB730" s="618"/>
      <c r="AC730" s="254" t="s">
        <v>141</v>
      </c>
      <c r="AD730" s="137">
        <v>635</v>
      </c>
      <c r="AE730" s="146">
        <v>462</v>
      </c>
      <c r="AF730" s="146">
        <v>34855420</v>
      </c>
      <c r="AG730" s="147">
        <f t="shared" si="751"/>
        <v>0.31535836177474402</v>
      </c>
      <c r="AH730" s="147">
        <f t="shared" si="733"/>
        <v>0.72755905511811025</v>
      </c>
      <c r="AI730" s="141">
        <f t="shared" si="734"/>
        <v>75444.632034632028</v>
      </c>
      <c r="AJ730" s="618"/>
      <c r="AK730" s="254" t="s">
        <v>141</v>
      </c>
      <c r="AL730" s="137">
        <v>338</v>
      </c>
      <c r="AM730" s="146">
        <v>231</v>
      </c>
      <c r="AN730" s="146">
        <v>19038490</v>
      </c>
      <c r="AO730" s="147">
        <f t="shared" si="752"/>
        <v>0.25955056179775282</v>
      </c>
      <c r="AP730" s="147">
        <f t="shared" si="736"/>
        <v>0.68343195266272194</v>
      </c>
      <c r="AQ730" s="141">
        <f t="shared" si="737"/>
        <v>82417.705627705625</v>
      </c>
      <c r="AR730" s="618"/>
      <c r="AS730" s="254" t="s">
        <v>141</v>
      </c>
      <c r="AT730" s="137">
        <v>154</v>
      </c>
      <c r="AU730" s="146">
        <v>92</v>
      </c>
      <c r="AV730" s="146">
        <v>7494370</v>
      </c>
      <c r="AW730" s="147">
        <f t="shared" si="753"/>
        <v>0.19827586206896552</v>
      </c>
      <c r="AX730" s="147">
        <f t="shared" si="739"/>
        <v>0.59740259740259738</v>
      </c>
      <c r="AY730" s="146">
        <f t="shared" si="740"/>
        <v>81460.543478260865</v>
      </c>
      <c r="AZ730" s="618"/>
      <c r="BA730" s="254" t="s">
        <v>141</v>
      </c>
      <c r="BB730" s="137">
        <v>61</v>
      </c>
      <c r="BC730" s="146">
        <v>40</v>
      </c>
      <c r="BD730" s="146">
        <v>3438380</v>
      </c>
      <c r="BE730" s="147">
        <f t="shared" si="754"/>
        <v>0.1941747572815534</v>
      </c>
      <c r="BF730" s="147">
        <f t="shared" si="742"/>
        <v>0.65573770491803274</v>
      </c>
      <c r="BG730" s="173">
        <f t="shared" si="743"/>
        <v>85959.5</v>
      </c>
      <c r="BH730" s="618"/>
      <c r="BI730" s="254" t="s">
        <v>141</v>
      </c>
      <c r="BJ730" s="137">
        <f t="shared" si="744"/>
        <v>1958</v>
      </c>
      <c r="BK730" s="146">
        <f t="shared" si="721"/>
        <v>1392</v>
      </c>
      <c r="BL730" s="146">
        <f t="shared" si="722"/>
        <v>106021400</v>
      </c>
      <c r="BM730" s="147">
        <f t="shared" si="755"/>
        <v>0.27812187812187811</v>
      </c>
      <c r="BN730" s="147">
        <f t="shared" si="746"/>
        <v>0.71092951991828401</v>
      </c>
      <c r="BO730" s="146">
        <f t="shared" si="747"/>
        <v>76164.79885057472</v>
      </c>
      <c r="BP730" s="204"/>
    </row>
    <row r="731" spans="2:68" s="82" customFormat="1">
      <c r="B731" s="614"/>
      <c r="C731" s="645"/>
      <c r="D731" s="618"/>
      <c r="E731" s="254" t="s">
        <v>142</v>
      </c>
      <c r="F731" s="137">
        <v>1</v>
      </c>
      <c r="G731" s="146">
        <v>1</v>
      </c>
      <c r="H731" s="146">
        <v>41360</v>
      </c>
      <c r="I731" s="147">
        <f t="shared" si="748"/>
        <v>0.125</v>
      </c>
      <c r="J731" s="147">
        <f t="shared" si="724"/>
        <v>1</v>
      </c>
      <c r="K731" s="173">
        <f t="shared" si="725"/>
        <v>41360</v>
      </c>
      <c r="L731" s="618"/>
      <c r="M731" s="254" t="s">
        <v>142</v>
      </c>
      <c r="N731" s="137">
        <v>1</v>
      </c>
      <c r="O731" s="146">
        <v>1</v>
      </c>
      <c r="P731" s="146">
        <v>89100</v>
      </c>
      <c r="Q731" s="147">
        <f t="shared" si="749"/>
        <v>9.0909090909090912E-2</v>
      </c>
      <c r="R731" s="147">
        <f t="shared" si="727"/>
        <v>1</v>
      </c>
      <c r="S731" s="141">
        <f t="shared" si="728"/>
        <v>89100</v>
      </c>
      <c r="T731" s="618"/>
      <c r="U731" s="254" t="s">
        <v>142</v>
      </c>
      <c r="V731" s="137">
        <v>66</v>
      </c>
      <c r="W731" s="146">
        <v>47</v>
      </c>
      <c r="X731" s="146">
        <v>3022800</v>
      </c>
      <c r="Y731" s="147">
        <f t="shared" si="750"/>
        <v>2.3967363590005099E-2</v>
      </c>
      <c r="Z731" s="147">
        <f t="shared" si="730"/>
        <v>0.71212121212121215</v>
      </c>
      <c r="AA731" s="146">
        <f t="shared" si="731"/>
        <v>64314.893617021276</v>
      </c>
      <c r="AB731" s="618"/>
      <c r="AC731" s="254" t="s">
        <v>142</v>
      </c>
      <c r="AD731" s="137">
        <v>100</v>
      </c>
      <c r="AE731" s="146">
        <v>74</v>
      </c>
      <c r="AF731" s="146">
        <v>6089400</v>
      </c>
      <c r="AG731" s="147">
        <f t="shared" si="751"/>
        <v>5.0511945392491465E-2</v>
      </c>
      <c r="AH731" s="147">
        <f t="shared" si="733"/>
        <v>0.74</v>
      </c>
      <c r="AI731" s="141">
        <f t="shared" si="734"/>
        <v>82289.189189189186</v>
      </c>
      <c r="AJ731" s="618"/>
      <c r="AK731" s="254" t="s">
        <v>142</v>
      </c>
      <c r="AL731" s="137">
        <v>63</v>
      </c>
      <c r="AM731" s="146">
        <v>39</v>
      </c>
      <c r="AN731" s="146">
        <v>3235180</v>
      </c>
      <c r="AO731" s="147">
        <f t="shared" si="752"/>
        <v>4.3820224719101124E-2</v>
      </c>
      <c r="AP731" s="147">
        <f t="shared" si="736"/>
        <v>0.61904761904761907</v>
      </c>
      <c r="AQ731" s="141">
        <f t="shared" si="737"/>
        <v>82953.333333333328</v>
      </c>
      <c r="AR731" s="618"/>
      <c r="AS731" s="254" t="s">
        <v>142</v>
      </c>
      <c r="AT731" s="137">
        <v>55</v>
      </c>
      <c r="AU731" s="146">
        <v>29</v>
      </c>
      <c r="AV731" s="146">
        <v>2454530</v>
      </c>
      <c r="AW731" s="147">
        <f t="shared" si="753"/>
        <v>6.25E-2</v>
      </c>
      <c r="AX731" s="147">
        <f t="shared" si="739"/>
        <v>0.52727272727272723</v>
      </c>
      <c r="AY731" s="146">
        <f t="shared" si="740"/>
        <v>84638.965517241377</v>
      </c>
      <c r="AZ731" s="618"/>
      <c r="BA731" s="254" t="s">
        <v>142</v>
      </c>
      <c r="BB731" s="137">
        <v>39</v>
      </c>
      <c r="BC731" s="146">
        <v>25</v>
      </c>
      <c r="BD731" s="146">
        <v>2353000</v>
      </c>
      <c r="BE731" s="147">
        <f t="shared" si="754"/>
        <v>0.12135922330097088</v>
      </c>
      <c r="BF731" s="147">
        <f t="shared" si="742"/>
        <v>0.64102564102564108</v>
      </c>
      <c r="BG731" s="173">
        <f t="shared" si="743"/>
        <v>94120</v>
      </c>
      <c r="BH731" s="618"/>
      <c r="BI731" s="254" t="s">
        <v>142</v>
      </c>
      <c r="BJ731" s="137">
        <f t="shared" si="744"/>
        <v>325</v>
      </c>
      <c r="BK731" s="146">
        <f t="shared" si="721"/>
        <v>216</v>
      </c>
      <c r="BL731" s="146">
        <f t="shared" si="722"/>
        <v>17285370</v>
      </c>
      <c r="BM731" s="147">
        <f t="shared" si="755"/>
        <v>4.3156843156843157E-2</v>
      </c>
      <c r="BN731" s="147">
        <f t="shared" si="746"/>
        <v>0.66461538461538461</v>
      </c>
      <c r="BO731" s="146">
        <f t="shared" si="747"/>
        <v>80024.861111111109</v>
      </c>
      <c r="BP731" s="204"/>
    </row>
    <row r="732" spans="2:68" s="82" customFormat="1">
      <c r="B732" s="614"/>
      <c r="C732" s="645"/>
      <c r="D732" s="618"/>
      <c r="E732" s="251" t="s">
        <v>135</v>
      </c>
      <c r="F732" s="139">
        <v>4</v>
      </c>
      <c r="G732" s="150">
        <v>4</v>
      </c>
      <c r="H732" s="150">
        <v>397800</v>
      </c>
      <c r="I732" s="151">
        <f t="shared" si="748"/>
        <v>0.5</v>
      </c>
      <c r="J732" s="151">
        <f t="shared" si="724"/>
        <v>1</v>
      </c>
      <c r="K732" s="198">
        <f t="shared" si="725"/>
        <v>99450</v>
      </c>
      <c r="L732" s="618"/>
      <c r="M732" s="251" t="s">
        <v>135</v>
      </c>
      <c r="N732" s="139">
        <v>5</v>
      </c>
      <c r="O732" s="150">
        <v>3</v>
      </c>
      <c r="P732" s="150">
        <v>373340</v>
      </c>
      <c r="Q732" s="151">
        <f t="shared" si="749"/>
        <v>0.27272727272727271</v>
      </c>
      <c r="R732" s="151">
        <f t="shared" si="727"/>
        <v>0.6</v>
      </c>
      <c r="S732" s="143">
        <f t="shared" si="728"/>
        <v>124446.66666666667</v>
      </c>
      <c r="T732" s="618"/>
      <c r="U732" s="251" t="s">
        <v>135</v>
      </c>
      <c r="V732" s="139">
        <v>225</v>
      </c>
      <c r="W732" s="150">
        <v>147</v>
      </c>
      <c r="X732" s="150">
        <v>9967780</v>
      </c>
      <c r="Y732" s="151">
        <f t="shared" si="750"/>
        <v>7.4961754207037226E-2</v>
      </c>
      <c r="Z732" s="151">
        <f t="shared" si="730"/>
        <v>0.65333333333333332</v>
      </c>
      <c r="AA732" s="150">
        <f t="shared" si="731"/>
        <v>67808.027210884349</v>
      </c>
      <c r="AB732" s="618"/>
      <c r="AC732" s="251" t="s">
        <v>135</v>
      </c>
      <c r="AD732" s="139">
        <v>141</v>
      </c>
      <c r="AE732" s="150">
        <v>95</v>
      </c>
      <c r="AF732" s="150">
        <v>6433360</v>
      </c>
      <c r="AG732" s="151">
        <f t="shared" si="751"/>
        <v>6.4846416382252553E-2</v>
      </c>
      <c r="AH732" s="151">
        <f t="shared" si="733"/>
        <v>0.67375886524822692</v>
      </c>
      <c r="AI732" s="143">
        <f t="shared" si="734"/>
        <v>67719.578947368427</v>
      </c>
      <c r="AJ732" s="618"/>
      <c r="AK732" s="251" t="s">
        <v>135</v>
      </c>
      <c r="AL732" s="139">
        <v>64</v>
      </c>
      <c r="AM732" s="150">
        <v>34</v>
      </c>
      <c r="AN732" s="150">
        <v>3256100</v>
      </c>
      <c r="AO732" s="151">
        <f t="shared" si="752"/>
        <v>3.8202247191011236E-2</v>
      </c>
      <c r="AP732" s="151">
        <f t="shared" si="736"/>
        <v>0.53125</v>
      </c>
      <c r="AQ732" s="143">
        <f t="shared" si="737"/>
        <v>95767.647058823524</v>
      </c>
      <c r="AR732" s="618"/>
      <c r="AS732" s="251" t="s">
        <v>135</v>
      </c>
      <c r="AT732" s="139">
        <v>34</v>
      </c>
      <c r="AU732" s="150">
        <v>20</v>
      </c>
      <c r="AV732" s="150">
        <v>2089280</v>
      </c>
      <c r="AW732" s="151">
        <f t="shared" si="753"/>
        <v>4.3103448275862072E-2</v>
      </c>
      <c r="AX732" s="151">
        <f t="shared" si="739"/>
        <v>0.58823529411764708</v>
      </c>
      <c r="AY732" s="150">
        <f t="shared" si="740"/>
        <v>104464</v>
      </c>
      <c r="AZ732" s="618"/>
      <c r="BA732" s="251" t="s">
        <v>135</v>
      </c>
      <c r="BB732" s="139">
        <v>20</v>
      </c>
      <c r="BC732" s="150">
        <v>9</v>
      </c>
      <c r="BD732" s="150">
        <v>513900</v>
      </c>
      <c r="BE732" s="151">
        <f t="shared" si="754"/>
        <v>4.3689320388349516E-2</v>
      </c>
      <c r="BF732" s="151">
        <f t="shared" si="742"/>
        <v>0.45</v>
      </c>
      <c r="BG732" s="198">
        <f t="shared" si="743"/>
        <v>57100</v>
      </c>
      <c r="BH732" s="618"/>
      <c r="BI732" s="251" t="s">
        <v>135</v>
      </c>
      <c r="BJ732" s="139">
        <f t="shared" si="744"/>
        <v>493</v>
      </c>
      <c r="BK732" s="150">
        <f t="shared" si="721"/>
        <v>312</v>
      </c>
      <c r="BL732" s="150">
        <f t="shared" si="722"/>
        <v>23031560</v>
      </c>
      <c r="BM732" s="151">
        <f t="shared" si="755"/>
        <v>6.2337662337662338E-2</v>
      </c>
      <c r="BN732" s="151">
        <f t="shared" si="746"/>
        <v>0.63286004056795131</v>
      </c>
      <c r="BO732" s="150">
        <f t="shared" si="747"/>
        <v>73819.102564102563</v>
      </c>
      <c r="BP732" s="204"/>
    </row>
    <row r="733" spans="2:68" s="82" customFormat="1">
      <c r="B733" s="614">
        <v>67</v>
      </c>
      <c r="C733" s="645" t="s">
        <v>7</v>
      </c>
      <c r="D733" s="618">
        <f>BS74</f>
        <v>17</v>
      </c>
      <c r="E733" s="252" t="s">
        <v>115</v>
      </c>
      <c r="F733" s="136">
        <v>8</v>
      </c>
      <c r="G733" s="144">
        <v>6</v>
      </c>
      <c r="H733" s="144">
        <v>546680</v>
      </c>
      <c r="I733" s="145">
        <f>IFERROR(G733/$D$733,"-")</f>
        <v>0.35294117647058826</v>
      </c>
      <c r="J733" s="145">
        <f t="shared" si="724"/>
        <v>0.75</v>
      </c>
      <c r="K733" s="172">
        <f t="shared" si="725"/>
        <v>91113.333333333328</v>
      </c>
      <c r="L733" s="618">
        <f>BT74</f>
        <v>35</v>
      </c>
      <c r="M733" s="252" t="s">
        <v>115</v>
      </c>
      <c r="N733" s="136">
        <v>9</v>
      </c>
      <c r="O733" s="144">
        <v>7</v>
      </c>
      <c r="P733" s="144">
        <v>727310</v>
      </c>
      <c r="Q733" s="145">
        <f>IFERROR(O733/$L$733,"-")</f>
        <v>0.2</v>
      </c>
      <c r="R733" s="145">
        <f t="shared" si="727"/>
        <v>0.77777777777777779</v>
      </c>
      <c r="S733" s="140">
        <f t="shared" si="728"/>
        <v>103901.42857142857</v>
      </c>
      <c r="T733" s="618">
        <f>BU74</f>
        <v>756</v>
      </c>
      <c r="U733" s="252" t="s">
        <v>115</v>
      </c>
      <c r="V733" s="136">
        <v>342</v>
      </c>
      <c r="W733" s="144">
        <v>206</v>
      </c>
      <c r="X733" s="144">
        <v>14959640</v>
      </c>
      <c r="Y733" s="145">
        <f>IFERROR(W733/$T$733,"-")</f>
        <v>0.2724867724867725</v>
      </c>
      <c r="Z733" s="145">
        <f t="shared" si="730"/>
        <v>0.60233918128654973</v>
      </c>
      <c r="AA733" s="144">
        <f t="shared" si="731"/>
        <v>72619.611650485444</v>
      </c>
      <c r="AB733" s="618">
        <f>BV74</f>
        <v>597</v>
      </c>
      <c r="AC733" s="252" t="s">
        <v>115</v>
      </c>
      <c r="AD733" s="136">
        <v>315</v>
      </c>
      <c r="AE733" s="144">
        <v>187</v>
      </c>
      <c r="AF733" s="144">
        <v>15077180</v>
      </c>
      <c r="AG733" s="145">
        <f>IFERROR(AE733/$AB$733,"-")</f>
        <v>0.31323283082077052</v>
      </c>
      <c r="AH733" s="145">
        <f t="shared" si="733"/>
        <v>0.59365079365079365</v>
      </c>
      <c r="AI733" s="140">
        <f t="shared" si="734"/>
        <v>80626.631016042782</v>
      </c>
      <c r="AJ733" s="618">
        <f>BW74</f>
        <v>395</v>
      </c>
      <c r="AK733" s="252" t="s">
        <v>115</v>
      </c>
      <c r="AL733" s="136">
        <v>180</v>
      </c>
      <c r="AM733" s="144">
        <v>86</v>
      </c>
      <c r="AN733" s="144">
        <v>6094590</v>
      </c>
      <c r="AO733" s="145">
        <f>IFERROR(AM733/$AJ$733,"-")</f>
        <v>0.21772151898734177</v>
      </c>
      <c r="AP733" s="145">
        <f t="shared" si="736"/>
        <v>0.4777777777777778</v>
      </c>
      <c r="AQ733" s="140">
        <f t="shared" si="737"/>
        <v>70867.325581395344</v>
      </c>
      <c r="AR733" s="618">
        <f>BX74</f>
        <v>258</v>
      </c>
      <c r="AS733" s="252" t="s">
        <v>115</v>
      </c>
      <c r="AT733" s="136">
        <v>102</v>
      </c>
      <c r="AU733" s="144">
        <v>57</v>
      </c>
      <c r="AV733" s="144">
        <v>3747300</v>
      </c>
      <c r="AW733" s="145">
        <f>IFERROR(AU733/$AR$733,"-")</f>
        <v>0.22093023255813954</v>
      </c>
      <c r="AX733" s="145">
        <f t="shared" si="739"/>
        <v>0.55882352941176472</v>
      </c>
      <c r="AY733" s="144">
        <f t="shared" si="740"/>
        <v>65742.105263157893</v>
      </c>
      <c r="AZ733" s="618">
        <f>BY74</f>
        <v>119</v>
      </c>
      <c r="BA733" s="252" t="s">
        <v>115</v>
      </c>
      <c r="BB733" s="136">
        <v>37</v>
      </c>
      <c r="BC733" s="144">
        <v>9</v>
      </c>
      <c r="BD733" s="144">
        <v>183040</v>
      </c>
      <c r="BE733" s="145">
        <f>IFERROR(BC733/$AZ$733,"-")</f>
        <v>7.5630252100840331E-2</v>
      </c>
      <c r="BF733" s="145">
        <f t="shared" si="742"/>
        <v>0.24324324324324326</v>
      </c>
      <c r="BG733" s="172">
        <f t="shared" si="743"/>
        <v>20337.777777777777</v>
      </c>
      <c r="BH733" s="618">
        <f>BZ74</f>
        <v>2177</v>
      </c>
      <c r="BI733" s="252" t="s">
        <v>115</v>
      </c>
      <c r="BJ733" s="136">
        <f t="shared" si="744"/>
        <v>993</v>
      </c>
      <c r="BK733" s="144">
        <f t="shared" si="721"/>
        <v>558</v>
      </c>
      <c r="BL733" s="144">
        <f t="shared" si="722"/>
        <v>41335740</v>
      </c>
      <c r="BM733" s="145">
        <f>IFERROR(BK733/$BH$733,"-")</f>
        <v>0.25631603123564539</v>
      </c>
      <c r="BN733" s="145">
        <f t="shared" si="746"/>
        <v>0.5619335347432024</v>
      </c>
      <c r="BO733" s="144">
        <f t="shared" si="747"/>
        <v>74078.387096774197</v>
      </c>
      <c r="BP733" s="204"/>
    </row>
    <row r="734" spans="2:68" s="82" customFormat="1">
      <c r="B734" s="614"/>
      <c r="C734" s="645"/>
      <c r="D734" s="618"/>
      <c r="E734" s="253" t="s">
        <v>154</v>
      </c>
      <c r="F734" s="137">
        <v>6</v>
      </c>
      <c r="G734" s="146">
        <v>4</v>
      </c>
      <c r="H734" s="146">
        <v>633510</v>
      </c>
      <c r="I734" s="147">
        <f t="shared" ref="I734:I743" si="756">IFERROR(G734/$D$733,"-")</f>
        <v>0.23529411764705882</v>
      </c>
      <c r="J734" s="147">
        <f t="shared" si="724"/>
        <v>0.66666666666666663</v>
      </c>
      <c r="K734" s="173">
        <f t="shared" si="725"/>
        <v>158377.5</v>
      </c>
      <c r="L734" s="618"/>
      <c r="M734" s="253" t="s">
        <v>154</v>
      </c>
      <c r="N734" s="137">
        <v>12</v>
      </c>
      <c r="O734" s="146">
        <v>9</v>
      </c>
      <c r="P734" s="146">
        <v>748700</v>
      </c>
      <c r="Q734" s="147">
        <f t="shared" ref="Q734:Q743" si="757">IFERROR(O734/$L$733,"-")</f>
        <v>0.25714285714285712</v>
      </c>
      <c r="R734" s="147">
        <f t="shared" si="727"/>
        <v>0.75</v>
      </c>
      <c r="S734" s="141">
        <f t="shared" si="728"/>
        <v>83188.888888888891</v>
      </c>
      <c r="T734" s="618"/>
      <c r="U734" s="253" t="s">
        <v>154</v>
      </c>
      <c r="V734" s="137">
        <v>330</v>
      </c>
      <c r="W734" s="146">
        <v>193</v>
      </c>
      <c r="X734" s="146">
        <v>15265340</v>
      </c>
      <c r="Y734" s="147">
        <f t="shared" ref="Y734:Y743" si="758">IFERROR(W734/$T$733,"-")</f>
        <v>0.25529100529100529</v>
      </c>
      <c r="Z734" s="147">
        <f t="shared" si="730"/>
        <v>0.58484848484848484</v>
      </c>
      <c r="AA734" s="146">
        <f t="shared" si="731"/>
        <v>79095.025906735755</v>
      </c>
      <c r="AB734" s="618"/>
      <c r="AC734" s="253" t="s">
        <v>154</v>
      </c>
      <c r="AD734" s="137">
        <v>251</v>
      </c>
      <c r="AE734" s="146">
        <v>139</v>
      </c>
      <c r="AF734" s="146">
        <v>9555130</v>
      </c>
      <c r="AG734" s="147">
        <f t="shared" ref="AG734:AG743" si="759">IFERROR(AE734/$AB$733,"-")</f>
        <v>0.23283082077051925</v>
      </c>
      <c r="AH734" s="147">
        <f t="shared" si="733"/>
        <v>0.55378486055776888</v>
      </c>
      <c r="AI734" s="141">
        <f t="shared" si="734"/>
        <v>68741.942446043162</v>
      </c>
      <c r="AJ734" s="618"/>
      <c r="AK734" s="253" t="s">
        <v>154</v>
      </c>
      <c r="AL734" s="137">
        <v>138</v>
      </c>
      <c r="AM734" s="146">
        <v>63</v>
      </c>
      <c r="AN734" s="146">
        <v>4668310</v>
      </c>
      <c r="AO734" s="147">
        <f t="shared" ref="AO734:AO743" si="760">IFERROR(AM734/$AJ$733,"-")</f>
        <v>0.15949367088607594</v>
      </c>
      <c r="AP734" s="147">
        <f t="shared" si="736"/>
        <v>0.45652173913043476</v>
      </c>
      <c r="AQ734" s="141">
        <f t="shared" si="737"/>
        <v>74100.158730158728</v>
      </c>
      <c r="AR734" s="618"/>
      <c r="AS734" s="253" t="s">
        <v>154</v>
      </c>
      <c r="AT734" s="137">
        <v>73</v>
      </c>
      <c r="AU734" s="146">
        <v>35</v>
      </c>
      <c r="AV734" s="146">
        <v>2897850</v>
      </c>
      <c r="AW734" s="147">
        <f t="shared" ref="AW734:AW743" si="761">IFERROR(AU734/$AR$733,"-")</f>
        <v>0.13565891472868216</v>
      </c>
      <c r="AX734" s="147">
        <f t="shared" si="739"/>
        <v>0.47945205479452052</v>
      </c>
      <c r="AY734" s="146">
        <f t="shared" si="740"/>
        <v>82795.71428571429</v>
      </c>
      <c r="AZ734" s="618"/>
      <c r="BA734" s="253" t="s">
        <v>154</v>
      </c>
      <c r="BB734" s="137">
        <v>26</v>
      </c>
      <c r="BC734" s="146">
        <v>5</v>
      </c>
      <c r="BD734" s="146">
        <v>341670</v>
      </c>
      <c r="BE734" s="147">
        <f t="shared" ref="BE734:BE743" si="762">IFERROR(BC734/$AZ$733,"-")</f>
        <v>4.2016806722689079E-2</v>
      </c>
      <c r="BF734" s="147">
        <f t="shared" si="742"/>
        <v>0.19230769230769232</v>
      </c>
      <c r="BG734" s="173">
        <f t="shared" si="743"/>
        <v>68334</v>
      </c>
      <c r="BH734" s="618"/>
      <c r="BI734" s="253" t="s">
        <v>154</v>
      </c>
      <c r="BJ734" s="137">
        <f t="shared" si="744"/>
        <v>836</v>
      </c>
      <c r="BK734" s="146">
        <f t="shared" si="721"/>
        <v>448</v>
      </c>
      <c r="BL734" s="146">
        <f t="shared" si="722"/>
        <v>34110510</v>
      </c>
      <c r="BM734" s="147">
        <f t="shared" ref="BM734:BM743" si="763">IFERROR(BK734/$BH$733,"-")</f>
        <v>0.20578778135048231</v>
      </c>
      <c r="BN734" s="147">
        <f t="shared" si="746"/>
        <v>0.53588516746411485</v>
      </c>
      <c r="BO734" s="146">
        <f t="shared" si="747"/>
        <v>76139.53125</v>
      </c>
      <c r="BP734" s="204"/>
    </row>
    <row r="735" spans="2:68" s="82" customFormat="1">
      <c r="B735" s="614"/>
      <c r="C735" s="645"/>
      <c r="D735" s="618"/>
      <c r="E735" s="254" t="s">
        <v>114</v>
      </c>
      <c r="F735" s="137">
        <v>9</v>
      </c>
      <c r="G735" s="146">
        <v>6</v>
      </c>
      <c r="H735" s="146">
        <v>562320</v>
      </c>
      <c r="I735" s="147">
        <f t="shared" si="756"/>
        <v>0.35294117647058826</v>
      </c>
      <c r="J735" s="147">
        <f t="shared" si="724"/>
        <v>0.66666666666666663</v>
      </c>
      <c r="K735" s="173">
        <f t="shared" si="725"/>
        <v>93720</v>
      </c>
      <c r="L735" s="618"/>
      <c r="M735" s="254" t="s">
        <v>114</v>
      </c>
      <c r="N735" s="137">
        <v>11</v>
      </c>
      <c r="O735" s="146">
        <v>8</v>
      </c>
      <c r="P735" s="146">
        <v>818640</v>
      </c>
      <c r="Q735" s="147">
        <f t="shared" si="757"/>
        <v>0.22857142857142856</v>
      </c>
      <c r="R735" s="147">
        <f t="shared" si="727"/>
        <v>0.72727272727272729</v>
      </c>
      <c r="S735" s="141">
        <f t="shared" si="728"/>
        <v>102330</v>
      </c>
      <c r="T735" s="618"/>
      <c r="U735" s="254" t="s">
        <v>114</v>
      </c>
      <c r="V735" s="137">
        <v>450</v>
      </c>
      <c r="W735" s="146">
        <v>256</v>
      </c>
      <c r="X735" s="146">
        <v>20168790</v>
      </c>
      <c r="Y735" s="147">
        <f t="shared" si="758"/>
        <v>0.33862433862433861</v>
      </c>
      <c r="Z735" s="147">
        <f t="shared" si="730"/>
        <v>0.56888888888888889</v>
      </c>
      <c r="AA735" s="146">
        <f t="shared" si="731"/>
        <v>78784.3359375</v>
      </c>
      <c r="AB735" s="618"/>
      <c r="AC735" s="254" t="s">
        <v>114</v>
      </c>
      <c r="AD735" s="137">
        <v>382</v>
      </c>
      <c r="AE735" s="146">
        <v>221</v>
      </c>
      <c r="AF735" s="146">
        <v>17633200</v>
      </c>
      <c r="AG735" s="147">
        <f t="shared" si="759"/>
        <v>0.37018425460636517</v>
      </c>
      <c r="AH735" s="147">
        <f t="shared" si="733"/>
        <v>0.57853403141361259</v>
      </c>
      <c r="AI735" s="141">
        <f t="shared" si="734"/>
        <v>79788.23529411765</v>
      </c>
      <c r="AJ735" s="618"/>
      <c r="AK735" s="254" t="s">
        <v>114</v>
      </c>
      <c r="AL735" s="137">
        <v>253</v>
      </c>
      <c r="AM735" s="146">
        <v>116</v>
      </c>
      <c r="AN735" s="146">
        <v>8247610</v>
      </c>
      <c r="AO735" s="147">
        <f t="shared" si="760"/>
        <v>0.29367088607594938</v>
      </c>
      <c r="AP735" s="147">
        <f t="shared" si="736"/>
        <v>0.45849802371541504</v>
      </c>
      <c r="AQ735" s="141">
        <f t="shared" si="737"/>
        <v>71100.086206896551</v>
      </c>
      <c r="AR735" s="618"/>
      <c r="AS735" s="254" t="s">
        <v>114</v>
      </c>
      <c r="AT735" s="137">
        <v>167</v>
      </c>
      <c r="AU735" s="146">
        <v>76</v>
      </c>
      <c r="AV735" s="146">
        <v>5987020</v>
      </c>
      <c r="AW735" s="147">
        <f t="shared" si="761"/>
        <v>0.29457364341085274</v>
      </c>
      <c r="AX735" s="147">
        <f t="shared" si="739"/>
        <v>0.45508982035928142</v>
      </c>
      <c r="AY735" s="146">
        <f t="shared" si="740"/>
        <v>78776.578947368427</v>
      </c>
      <c r="AZ735" s="618"/>
      <c r="BA735" s="254" t="s">
        <v>114</v>
      </c>
      <c r="BB735" s="137">
        <v>55</v>
      </c>
      <c r="BC735" s="146">
        <v>17</v>
      </c>
      <c r="BD735" s="146">
        <v>1067830</v>
      </c>
      <c r="BE735" s="147">
        <f t="shared" si="762"/>
        <v>0.14285714285714285</v>
      </c>
      <c r="BF735" s="147">
        <f t="shared" si="742"/>
        <v>0.30909090909090908</v>
      </c>
      <c r="BG735" s="173">
        <f t="shared" si="743"/>
        <v>62813.529411764706</v>
      </c>
      <c r="BH735" s="618"/>
      <c r="BI735" s="254" t="s">
        <v>114</v>
      </c>
      <c r="BJ735" s="137">
        <f t="shared" si="744"/>
        <v>1327</v>
      </c>
      <c r="BK735" s="146">
        <f t="shared" si="721"/>
        <v>700</v>
      </c>
      <c r="BL735" s="146">
        <f t="shared" si="722"/>
        <v>54485410</v>
      </c>
      <c r="BM735" s="147">
        <f t="shared" si="763"/>
        <v>0.32154340836012862</v>
      </c>
      <c r="BN735" s="147">
        <f t="shared" si="746"/>
        <v>0.52750565184626974</v>
      </c>
      <c r="BO735" s="146">
        <f t="shared" si="747"/>
        <v>77836.3</v>
      </c>
      <c r="BP735" s="204"/>
    </row>
    <row r="736" spans="2:68" s="82" customFormat="1">
      <c r="B736" s="614"/>
      <c r="C736" s="645"/>
      <c r="D736" s="618"/>
      <c r="E736" s="254" t="s">
        <v>123</v>
      </c>
      <c r="F736" s="137">
        <v>3</v>
      </c>
      <c r="G736" s="146">
        <v>3</v>
      </c>
      <c r="H736" s="146">
        <v>414980</v>
      </c>
      <c r="I736" s="147">
        <f t="shared" si="756"/>
        <v>0.17647058823529413</v>
      </c>
      <c r="J736" s="147">
        <f t="shared" si="724"/>
        <v>1</v>
      </c>
      <c r="K736" s="173">
        <f t="shared" si="725"/>
        <v>138326.66666666666</v>
      </c>
      <c r="L736" s="618"/>
      <c r="M736" s="254" t="s">
        <v>123</v>
      </c>
      <c r="N736" s="137">
        <v>3</v>
      </c>
      <c r="O736" s="146">
        <v>2</v>
      </c>
      <c r="P736" s="146">
        <v>57460</v>
      </c>
      <c r="Q736" s="147">
        <f t="shared" si="757"/>
        <v>5.7142857142857141E-2</v>
      </c>
      <c r="R736" s="147">
        <f t="shared" si="727"/>
        <v>0.66666666666666663</v>
      </c>
      <c r="S736" s="141">
        <f t="shared" si="728"/>
        <v>28730</v>
      </c>
      <c r="T736" s="618"/>
      <c r="U736" s="254" t="s">
        <v>123</v>
      </c>
      <c r="V736" s="137">
        <v>158</v>
      </c>
      <c r="W736" s="146">
        <v>99</v>
      </c>
      <c r="X736" s="146">
        <v>7207850</v>
      </c>
      <c r="Y736" s="147">
        <f t="shared" si="758"/>
        <v>0.13095238095238096</v>
      </c>
      <c r="Z736" s="147">
        <f t="shared" si="730"/>
        <v>0.62658227848101267</v>
      </c>
      <c r="AA736" s="146">
        <f t="shared" si="731"/>
        <v>72806.565656565654</v>
      </c>
      <c r="AB736" s="618"/>
      <c r="AC736" s="254" t="s">
        <v>123</v>
      </c>
      <c r="AD736" s="137">
        <v>140</v>
      </c>
      <c r="AE736" s="146">
        <v>85</v>
      </c>
      <c r="AF736" s="146">
        <v>7318290</v>
      </c>
      <c r="AG736" s="147">
        <f t="shared" si="759"/>
        <v>0.14237855946398659</v>
      </c>
      <c r="AH736" s="147">
        <f t="shared" si="733"/>
        <v>0.6071428571428571</v>
      </c>
      <c r="AI736" s="141">
        <f t="shared" si="734"/>
        <v>86097.529411764699</v>
      </c>
      <c r="AJ736" s="618"/>
      <c r="AK736" s="254" t="s">
        <v>123</v>
      </c>
      <c r="AL736" s="137">
        <v>88</v>
      </c>
      <c r="AM736" s="146">
        <v>36</v>
      </c>
      <c r="AN736" s="146">
        <v>2957240</v>
      </c>
      <c r="AO736" s="147">
        <f t="shared" si="760"/>
        <v>9.1139240506329114E-2</v>
      </c>
      <c r="AP736" s="147">
        <f t="shared" si="736"/>
        <v>0.40909090909090912</v>
      </c>
      <c r="AQ736" s="141">
        <f t="shared" si="737"/>
        <v>82145.555555555562</v>
      </c>
      <c r="AR736" s="618"/>
      <c r="AS736" s="254" t="s">
        <v>123</v>
      </c>
      <c r="AT736" s="137">
        <v>57</v>
      </c>
      <c r="AU736" s="146">
        <v>31</v>
      </c>
      <c r="AV736" s="146">
        <v>2433070</v>
      </c>
      <c r="AW736" s="147">
        <f t="shared" si="761"/>
        <v>0.12015503875968993</v>
      </c>
      <c r="AX736" s="147">
        <f t="shared" si="739"/>
        <v>0.54385964912280704</v>
      </c>
      <c r="AY736" s="146">
        <f t="shared" si="740"/>
        <v>78486.129032258061</v>
      </c>
      <c r="AZ736" s="618"/>
      <c r="BA736" s="254" t="s">
        <v>123</v>
      </c>
      <c r="BB736" s="137">
        <v>20</v>
      </c>
      <c r="BC736" s="146">
        <v>6</v>
      </c>
      <c r="BD736" s="146">
        <v>321680</v>
      </c>
      <c r="BE736" s="147">
        <f t="shared" si="762"/>
        <v>5.0420168067226892E-2</v>
      </c>
      <c r="BF736" s="147">
        <f t="shared" si="742"/>
        <v>0.3</v>
      </c>
      <c r="BG736" s="173">
        <f t="shared" si="743"/>
        <v>53613.333333333336</v>
      </c>
      <c r="BH736" s="618"/>
      <c r="BI736" s="254" t="s">
        <v>123</v>
      </c>
      <c r="BJ736" s="137">
        <f t="shared" si="744"/>
        <v>469</v>
      </c>
      <c r="BK736" s="146">
        <f t="shared" si="721"/>
        <v>262</v>
      </c>
      <c r="BL736" s="146">
        <f t="shared" si="722"/>
        <v>20710570</v>
      </c>
      <c r="BM736" s="147">
        <f t="shared" si="763"/>
        <v>0.12034910427193385</v>
      </c>
      <c r="BN736" s="147">
        <f t="shared" si="746"/>
        <v>0.55863539445628996</v>
      </c>
      <c r="BO736" s="146">
        <f t="shared" si="747"/>
        <v>79047.977099236639</v>
      </c>
      <c r="BP736" s="204"/>
    </row>
    <row r="737" spans="2:68" s="82" customFormat="1">
      <c r="B737" s="614"/>
      <c r="C737" s="645"/>
      <c r="D737" s="618"/>
      <c r="E737" s="254" t="s">
        <v>137</v>
      </c>
      <c r="F737" s="137">
        <v>5</v>
      </c>
      <c r="G737" s="146">
        <v>3</v>
      </c>
      <c r="H737" s="146">
        <v>249450</v>
      </c>
      <c r="I737" s="147">
        <f t="shared" si="756"/>
        <v>0.17647058823529413</v>
      </c>
      <c r="J737" s="147">
        <f t="shared" si="724"/>
        <v>0.6</v>
      </c>
      <c r="K737" s="173">
        <f t="shared" si="725"/>
        <v>83150</v>
      </c>
      <c r="L737" s="618"/>
      <c r="M737" s="254" t="s">
        <v>137</v>
      </c>
      <c r="N737" s="137">
        <v>5</v>
      </c>
      <c r="O737" s="146">
        <v>5</v>
      </c>
      <c r="P737" s="146">
        <v>733980</v>
      </c>
      <c r="Q737" s="147">
        <f t="shared" si="757"/>
        <v>0.14285714285714285</v>
      </c>
      <c r="R737" s="147">
        <f t="shared" si="727"/>
        <v>1</v>
      </c>
      <c r="S737" s="141">
        <f t="shared" si="728"/>
        <v>146796</v>
      </c>
      <c r="T737" s="618"/>
      <c r="U737" s="254" t="s">
        <v>137</v>
      </c>
      <c r="V737" s="137">
        <v>151</v>
      </c>
      <c r="W737" s="146">
        <v>91</v>
      </c>
      <c r="X737" s="146">
        <v>7944080</v>
      </c>
      <c r="Y737" s="147">
        <f t="shared" si="758"/>
        <v>0.12037037037037036</v>
      </c>
      <c r="Z737" s="147">
        <f t="shared" si="730"/>
        <v>0.60264900662251653</v>
      </c>
      <c r="AA737" s="146">
        <f t="shared" si="731"/>
        <v>87297.582417582424</v>
      </c>
      <c r="AB737" s="618"/>
      <c r="AC737" s="254" t="s">
        <v>137</v>
      </c>
      <c r="AD737" s="137">
        <v>168</v>
      </c>
      <c r="AE737" s="146">
        <v>92</v>
      </c>
      <c r="AF737" s="146">
        <v>7702850</v>
      </c>
      <c r="AG737" s="147">
        <f t="shared" si="759"/>
        <v>0.1541038525963149</v>
      </c>
      <c r="AH737" s="147">
        <f t="shared" si="733"/>
        <v>0.54761904761904767</v>
      </c>
      <c r="AI737" s="141">
        <f t="shared" si="734"/>
        <v>83726.630434782608</v>
      </c>
      <c r="AJ737" s="618"/>
      <c r="AK737" s="254" t="s">
        <v>137</v>
      </c>
      <c r="AL737" s="137">
        <v>123</v>
      </c>
      <c r="AM737" s="146">
        <v>57</v>
      </c>
      <c r="AN737" s="146">
        <v>3874980</v>
      </c>
      <c r="AO737" s="147">
        <f t="shared" si="760"/>
        <v>0.14430379746835442</v>
      </c>
      <c r="AP737" s="147">
        <f t="shared" si="736"/>
        <v>0.46341463414634149</v>
      </c>
      <c r="AQ737" s="141">
        <f t="shared" si="737"/>
        <v>67982.105263157893</v>
      </c>
      <c r="AR737" s="618"/>
      <c r="AS737" s="254" t="s">
        <v>137</v>
      </c>
      <c r="AT737" s="137">
        <v>77</v>
      </c>
      <c r="AU737" s="146">
        <v>33</v>
      </c>
      <c r="AV737" s="146">
        <v>2757640</v>
      </c>
      <c r="AW737" s="147">
        <f t="shared" si="761"/>
        <v>0.12790697674418605</v>
      </c>
      <c r="AX737" s="147">
        <f t="shared" si="739"/>
        <v>0.42857142857142855</v>
      </c>
      <c r="AY737" s="146">
        <f t="shared" si="740"/>
        <v>83564.84848484848</v>
      </c>
      <c r="AZ737" s="618"/>
      <c r="BA737" s="254" t="s">
        <v>137</v>
      </c>
      <c r="BB737" s="137">
        <v>29</v>
      </c>
      <c r="BC737" s="146">
        <v>9</v>
      </c>
      <c r="BD737" s="146">
        <v>479100</v>
      </c>
      <c r="BE737" s="147">
        <f t="shared" si="762"/>
        <v>7.5630252100840331E-2</v>
      </c>
      <c r="BF737" s="147">
        <f t="shared" si="742"/>
        <v>0.31034482758620691</v>
      </c>
      <c r="BG737" s="173">
        <f t="shared" si="743"/>
        <v>53233.333333333336</v>
      </c>
      <c r="BH737" s="618"/>
      <c r="BI737" s="254" t="s">
        <v>137</v>
      </c>
      <c r="BJ737" s="137">
        <f t="shared" si="744"/>
        <v>558</v>
      </c>
      <c r="BK737" s="146">
        <f t="shared" si="721"/>
        <v>290</v>
      </c>
      <c r="BL737" s="146">
        <f t="shared" si="722"/>
        <v>23742080</v>
      </c>
      <c r="BM737" s="147">
        <f t="shared" si="763"/>
        <v>0.133210840606339</v>
      </c>
      <c r="BN737" s="147">
        <f t="shared" si="746"/>
        <v>0.51971326164874554</v>
      </c>
      <c r="BO737" s="146">
        <f t="shared" si="747"/>
        <v>81869.241379310348</v>
      </c>
      <c r="BP737" s="204"/>
    </row>
    <row r="738" spans="2:68" s="82" customFormat="1">
      <c r="B738" s="614"/>
      <c r="C738" s="645"/>
      <c r="D738" s="618"/>
      <c r="E738" s="254" t="s">
        <v>138</v>
      </c>
      <c r="F738" s="137">
        <v>3</v>
      </c>
      <c r="G738" s="146">
        <v>3</v>
      </c>
      <c r="H738" s="146">
        <v>92410</v>
      </c>
      <c r="I738" s="147">
        <f t="shared" si="756"/>
        <v>0.17647058823529413</v>
      </c>
      <c r="J738" s="147">
        <f t="shared" si="724"/>
        <v>1</v>
      </c>
      <c r="K738" s="173">
        <f t="shared" si="725"/>
        <v>30803.333333333332</v>
      </c>
      <c r="L738" s="618"/>
      <c r="M738" s="254" t="s">
        <v>138</v>
      </c>
      <c r="N738" s="137">
        <v>3</v>
      </c>
      <c r="O738" s="146">
        <v>1</v>
      </c>
      <c r="P738" s="146">
        <v>19020</v>
      </c>
      <c r="Q738" s="147">
        <f t="shared" si="757"/>
        <v>2.8571428571428571E-2</v>
      </c>
      <c r="R738" s="147">
        <f t="shared" si="727"/>
        <v>0.33333333333333331</v>
      </c>
      <c r="S738" s="141">
        <f t="shared" si="728"/>
        <v>19020</v>
      </c>
      <c r="T738" s="618"/>
      <c r="U738" s="254" t="s">
        <v>138</v>
      </c>
      <c r="V738" s="137">
        <v>54</v>
      </c>
      <c r="W738" s="146">
        <v>36</v>
      </c>
      <c r="X738" s="146">
        <v>2680480</v>
      </c>
      <c r="Y738" s="147">
        <f t="shared" si="758"/>
        <v>4.7619047619047616E-2</v>
      </c>
      <c r="Z738" s="147">
        <f t="shared" si="730"/>
        <v>0.66666666666666663</v>
      </c>
      <c r="AA738" s="146">
        <f t="shared" si="731"/>
        <v>74457.777777777781</v>
      </c>
      <c r="AB738" s="618"/>
      <c r="AC738" s="254" t="s">
        <v>138</v>
      </c>
      <c r="AD738" s="137">
        <v>67</v>
      </c>
      <c r="AE738" s="146">
        <v>46</v>
      </c>
      <c r="AF738" s="146">
        <v>4599770</v>
      </c>
      <c r="AG738" s="147">
        <f t="shared" si="759"/>
        <v>7.705192629815745E-2</v>
      </c>
      <c r="AH738" s="147">
        <f t="shared" si="733"/>
        <v>0.68656716417910446</v>
      </c>
      <c r="AI738" s="141">
        <f t="shared" si="734"/>
        <v>99995</v>
      </c>
      <c r="AJ738" s="618"/>
      <c r="AK738" s="254" t="s">
        <v>138</v>
      </c>
      <c r="AL738" s="137">
        <v>32</v>
      </c>
      <c r="AM738" s="146">
        <v>16</v>
      </c>
      <c r="AN738" s="146">
        <v>1213840</v>
      </c>
      <c r="AO738" s="147">
        <f t="shared" si="760"/>
        <v>4.0506329113924051E-2</v>
      </c>
      <c r="AP738" s="147">
        <f t="shared" si="736"/>
        <v>0.5</v>
      </c>
      <c r="AQ738" s="141">
        <f t="shared" si="737"/>
        <v>75865</v>
      </c>
      <c r="AR738" s="618"/>
      <c r="AS738" s="254" t="s">
        <v>138</v>
      </c>
      <c r="AT738" s="137">
        <v>10</v>
      </c>
      <c r="AU738" s="146">
        <v>5</v>
      </c>
      <c r="AV738" s="146">
        <v>123700</v>
      </c>
      <c r="AW738" s="147">
        <f t="shared" si="761"/>
        <v>1.937984496124031E-2</v>
      </c>
      <c r="AX738" s="147">
        <f t="shared" si="739"/>
        <v>0.5</v>
      </c>
      <c r="AY738" s="146">
        <f t="shared" si="740"/>
        <v>24740</v>
      </c>
      <c r="AZ738" s="618"/>
      <c r="BA738" s="254" t="s">
        <v>138</v>
      </c>
      <c r="BB738" s="137">
        <v>4</v>
      </c>
      <c r="BC738" s="146">
        <v>1</v>
      </c>
      <c r="BD738" s="146">
        <v>148510</v>
      </c>
      <c r="BE738" s="147">
        <f t="shared" si="762"/>
        <v>8.4033613445378148E-3</v>
      </c>
      <c r="BF738" s="147">
        <f t="shared" si="742"/>
        <v>0.25</v>
      </c>
      <c r="BG738" s="173">
        <f t="shared" si="743"/>
        <v>148510</v>
      </c>
      <c r="BH738" s="618"/>
      <c r="BI738" s="254" t="s">
        <v>138</v>
      </c>
      <c r="BJ738" s="137">
        <f t="shared" si="744"/>
        <v>173</v>
      </c>
      <c r="BK738" s="146">
        <f t="shared" si="721"/>
        <v>108</v>
      </c>
      <c r="BL738" s="146">
        <f t="shared" si="722"/>
        <v>8877730</v>
      </c>
      <c r="BM738" s="147">
        <f t="shared" si="763"/>
        <v>4.9609554432705559E-2</v>
      </c>
      <c r="BN738" s="147">
        <f t="shared" si="746"/>
        <v>0.62427745664739887</v>
      </c>
      <c r="BO738" s="146">
        <f t="shared" si="747"/>
        <v>82201.203703703708</v>
      </c>
      <c r="BP738" s="204"/>
    </row>
    <row r="739" spans="2:68" s="82" customFormat="1">
      <c r="B739" s="614"/>
      <c r="C739" s="645"/>
      <c r="D739" s="618"/>
      <c r="E739" s="254" t="s">
        <v>139</v>
      </c>
      <c r="F739" s="137">
        <v>4</v>
      </c>
      <c r="G739" s="146">
        <v>4</v>
      </c>
      <c r="H739" s="146">
        <v>314440</v>
      </c>
      <c r="I739" s="147">
        <f t="shared" si="756"/>
        <v>0.23529411764705882</v>
      </c>
      <c r="J739" s="147">
        <f t="shared" si="724"/>
        <v>1</v>
      </c>
      <c r="K739" s="173">
        <f t="shared" si="725"/>
        <v>78610</v>
      </c>
      <c r="L739" s="618"/>
      <c r="M739" s="254" t="s">
        <v>139</v>
      </c>
      <c r="N739" s="137">
        <v>4</v>
      </c>
      <c r="O739" s="146">
        <v>2</v>
      </c>
      <c r="P739" s="146">
        <v>148050</v>
      </c>
      <c r="Q739" s="147">
        <f t="shared" si="757"/>
        <v>5.7142857142857141E-2</v>
      </c>
      <c r="R739" s="147">
        <f t="shared" si="727"/>
        <v>0.5</v>
      </c>
      <c r="S739" s="141">
        <f t="shared" si="728"/>
        <v>74025</v>
      </c>
      <c r="T739" s="618"/>
      <c r="U739" s="254" t="s">
        <v>139</v>
      </c>
      <c r="V739" s="137">
        <v>37</v>
      </c>
      <c r="W739" s="146">
        <v>20</v>
      </c>
      <c r="X739" s="146">
        <v>1683080</v>
      </c>
      <c r="Y739" s="147">
        <f t="shared" si="758"/>
        <v>2.6455026455026454E-2</v>
      </c>
      <c r="Z739" s="147">
        <f t="shared" si="730"/>
        <v>0.54054054054054057</v>
      </c>
      <c r="AA739" s="146">
        <f t="shared" si="731"/>
        <v>84154</v>
      </c>
      <c r="AB739" s="618"/>
      <c r="AC739" s="254" t="s">
        <v>139</v>
      </c>
      <c r="AD739" s="137">
        <v>48</v>
      </c>
      <c r="AE739" s="146">
        <v>29</v>
      </c>
      <c r="AF739" s="146">
        <v>2580100</v>
      </c>
      <c r="AG739" s="147">
        <f t="shared" si="759"/>
        <v>4.8576214405360134E-2</v>
      </c>
      <c r="AH739" s="147">
        <f t="shared" si="733"/>
        <v>0.60416666666666663</v>
      </c>
      <c r="AI739" s="141">
        <f t="shared" si="734"/>
        <v>88968.965517241377</v>
      </c>
      <c r="AJ739" s="618"/>
      <c r="AK739" s="254" t="s">
        <v>139</v>
      </c>
      <c r="AL739" s="137">
        <v>36</v>
      </c>
      <c r="AM739" s="146">
        <v>13</v>
      </c>
      <c r="AN739" s="146">
        <v>790350</v>
      </c>
      <c r="AO739" s="147">
        <f t="shared" si="760"/>
        <v>3.2911392405063293E-2</v>
      </c>
      <c r="AP739" s="147">
        <f t="shared" si="736"/>
        <v>0.3611111111111111</v>
      </c>
      <c r="AQ739" s="141">
        <f t="shared" si="737"/>
        <v>60796.153846153844</v>
      </c>
      <c r="AR739" s="618"/>
      <c r="AS739" s="254" t="s">
        <v>139</v>
      </c>
      <c r="AT739" s="137">
        <v>29</v>
      </c>
      <c r="AU739" s="146">
        <v>13</v>
      </c>
      <c r="AV739" s="146">
        <v>772190</v>
      </c>
      <c r="AW739" s="147">
        <f t="shared" si="761"/>
        <v>5.0387596899224806E-2</v>
      </c>
      <c r="AX739" s="147">
        <f t="shared" si="739"/>
        <v>0.44827586206896552</v>
      </c>
      <c r="AY739" s="146">
        <f t="shared" si="740"/>
        <v>59399.230769230766</v>
      </c>
      <c r="AZ739" s="618"/>
      <c r="BA739" s="254" t="s">
        <v>139</v>
      </c>
      <c r="BB739" s="137">
        <v>15</v>
      </c>
      <c r="BC739" s="146">
        <v>4</v>
      </c>
      <c r="BD739" s="146">
        <v>312390</v>
      </c>
      <c r="BE739" s="147">
        <f t="shared" si="762"/>
        <v>3.3613445378151259E-2</v>
      </c>
      <c r="BF739" s="147">
        <f t="shared" si="742"/>
        <v>0.26666666666666666</v>
      </c>
      <c r="BG739" s="173">
        <f t="shared" si="743"/>
        <v>78097.5</v>
      </c>
      <c r="BH739" s="618"/>
      <c r="BI739" s="254" t="s">
        <v>139</v>
      </c>
      <c r="BJ739" s="137">
        <f t="shared" si="744"/>
        <v>173</v>
      </c>
      <c r="BK739" s="146">
        <f t="shared" si="721"/>
        <v>85</v>
      </c>
      <c r="BL739" s="146">
        <f t="shared" si="722"/>
        <v>6600600</v>
      </c>
      <c r="BM739" s="147">
        <f t="shared" si="763"/>
        <v>3.9044556729444187E-2</v>
      </c>
      <c r="BN739" s="147">
        <f t="shared" si="746"/>
        <v>0.4913294797687861</v>
      </c>
      <c r="BO739" s="146">
        <f t="shared" si="747"/>
        <v>77654.117647058825</v>
      </c>
      <c r="BP739" s="204"/>
    </row>
    <row r="740" spans="2:68" s="82" customFormat="1">
      <c r="B740" s="614"/>
      <c r="C740" s="645"/>
      <c r="D740" s="618"/>
      <c r="E740" s="254" t="s">
        <v>140</v>
      </c>
      <c r="F740" s="137">
        <v>3</v>
      </c>
      <c r="G740" s="146">
        <v>2</v>
      </c>
      <c r="H740" s="146">
        <v>223360</v>
      </c>
      <c r="I740" s="147">
        <f t="shared" si="756"/>
        <v>0.11764705882352941</v>
      </c>
      <c r="J740" s="147">
        <f t="shared" si="724"/>
        <v>0.66666666666666663</v>
      </c>
      <c r="K740" s="173">
        <f t="shared" si="725"/>
        <v>111680</v>
      </c>
      <c r="L740" s="618"/>
      <c r="M740" s="254" t="s">
        <v>140</v>
      </c>
      <c r="N740" s="137">
        <v>7</v>
      </c>
      <c r="O740" s="146">
        <v>6</v>
      </c>
      <c r="P740" s="146">
        <v>966120</v>
      </c>
      <c r="Q740" s="147">
        <f t="shared" si="757"/>
        <v>0.17142857142857143</v>
      </c>
      <c r="R740" s="147">
        <f t="shared" si="727"/>
        <v>0.8571428571428571</v>
      </c>
      <c r="S740" s="141">
        <f t="shared" si="728"/>
        <v>161020</v>
      </c>
      <c r="T740" s="618"/>
      <c r="U740" s="254" t="s">
        <v>140</v>
      </c>
      <c r="V740" s="137">
        <v>33</v>
      </c>
      <c r="W740" s="146">
        <v>19</v>
      </c>
      <c r="X740" s="146">
        <v>1596700</v>
      </c>
      <c r="Y740" s="147">
        <f t="shared" si="758"/>
        <v>2.5132275132275131E-2</v>
      </c>
      <c r="Z740" s="147">
        <f t="shared" si="730"/>
        <v>0.5757575757575758</v>
      </c>
      <c r="AA740" s="146">
        <f t="shared" si="731"/>
        <v>84036.84210526316</v>
      </c>
      <c r="AB740" s="618"/>
      <c r="AC740" s="254" t="s">
        <v>140</v>
      </c>
      <c r="AD740" s="137">
        <v>24</v>
      </c>
      <c r="AE740" s="146">
        <v>15</v>
      </c>
      <c r="AF740" s="146">
        <v>1113650</v>
      </c>
      <c r="AG740" s="147">
        <f t="shared" si="759"/>
        <v>2.5125628140703519E-2</v>
      </c>
      <c r="AH740" s="147">
        <f t="shared" si="733"/>
        <v>0.625</v>
      </c>
      <c r="AI740" s="141">
        <f t="shared" si="734"/>
        <v>74243.333333333328</v>
      </c>
      <c r="AJ740" s="618"/>
      <c r="AK740" s="254" t="s">
        <v>140</v>
      </c>
      <c r="AL740" s="137">
        <v>16</v>
      </c>
      <c r="AM740" s="146">
        <v>9</v>
      </c>
      <c r="AN740" s="146">
        <v>752500</v>
      </c>
      <c r="AO740" s="147">
        <f t="shared" si="760"/>
        <v>2.2784810126582278E-2</v>
      </c>
      <c r="AP740" s="147">
        <f t="shared" si="736"/>
        <v>0.5625</v>
      </c>
      <c r="AQ740" s="141">
        <f t="shared" si="737"/>
        <v>83611.111111111109</v>
      </c>
      <c r="AR740" s="618"/>
      <c r="AS740" s="254" t="s">
        <v>140</v>
      </c>
      <c r="AT740" s="137">
        <v>19</v>
      </c>
      <c r="AU740" s="146">
        <v>10</v>
      </c>
      <c r="AV740" s="146">
        <v>508880</v>
      </c>
      <c r="AW740" s="147">
        <f t="shared" si="761"/>
        <v>3.875968992248062E-2</v>
      </c>
      <c r="AX740" s="147">
        <f t="shared" si="739"/>
        <v>0.52631578947368418</v>
      </c>
      <c r="AY740" s="146">
        <f t="shared" si="740"/>
        <v>50888</v>
      </c>
      <c r="AZ740" s="618"/>
      <c r="BA740" s="254" t="s">
        <v>140</v>
      </c>
      <c r="BB740" s="137">
        <v>5</v>
      </c>
      <c r="BC740" s="146">
        <v>4</v>
      </c>
      <c r="BD740" s="146">
        <v>401880</v>
      </c>
      <c r="BE740" s="147">
        <f t="shared" si="762"/>
        <v>3.3613445378151259E-2</v>
      </c>
      <c r="BF740" s="147">
        <f t="shared" si="742"/>
        <v>0.8</v>
      </c>
      <c r="BG740" s="173">
        <f t="shared" si="743"/>
        <v>100470</v>
      </c>
      <c r="BH740" s="618"/>
      <c r="BI740" s="254" t="s">
        <v>140</v>
      </c>
      <c r="BJ740" s="137">
        <f t="shared" si="744"/>
        <v>107</v>
      </c>
      <c r="BK740" s="146">
        <f t="shared" si="721"/>
        <v>65</v>
      </c>
      <c r="BL740" s="146">
        <f t="shared" si="722"/>
        <v>5563090</v>
      </c>
      <c r="BM740" s="147">
        <f t="shared" si="763"/>
        <v>2.9857602204869087E-2</v>
      </c>
      <c r="BN740" s="147">
        <f t="shared" si="746"/>
        <v>0.60747663551401865</v>
      </c>
      <c r="BO740" s="146">
        <f t="shared" si="747"/>
        <v>85586</v>
      </c>
      <c r="BP740" s="204"/>
    </row>
    <row r="741" spans="2:68" s="82" customFormat="1">
      <c r="B741" s="614"/>
      <c r="C741" s="645"/>
      <c r="D741" s="618"/>
      <c r="E741" s="254" t="s">
        <v>141</v>
      </c>
      <c r="F741" s="137">
        <v>5</v>
      </c>
      <c r="G741" s="146">
        <v>5</v>
      </c>
      <c r="H741" s="146">
        <v>672880</v>
      </c>
      <c r="I741" s="147">
        <f t="shared" si="756"/>
        <v>0.29411764705882354</v>
      </c>
      <c r="J741" s="147">
        <f t="shared" si="724"/>
        <v>1</v>
      </c>
      <c r="K741" s="173">
        <f t="shared" si="725"/>
        <v>134576</v>
      </c>
      <c r="L741" s="618"/>
      <c r="M741" s="254" t="s">
        <v>141</v>
      </c>
      <c r="N741" s="137">
        <v>12</v>
      </c>
      <c r="O741" s="146">
        <v>9</v>
      </c>
      <c r="P741" s="146">
        <v>987750</v>
      </c>
      <c r="Q741" s="147">
        <f t="shared" si="757"/>
        <v>0.25714285714285712</v>
      </c>
      <c r="R741" s="147">
        <f t="shared" si="727"/>
        <v>0.75</v>
      </c>
      <c r="S741" s="141">
        <f t="shared" si="728"/>
        <v>109750</v>
      </c>
      <c r="T741" s="618"/>
      <c r="U741" s="254" t="s">
        <v>141</v>
      </c>
      <c r="V741" s="137">
        <v>310</v>
      </c>
      <c r="W741" s="146">
        <v>205</v>
      </c>
      <c r="X741" s="146">
        <v>15987560</v>
      </c>
      <c r="Y741" s="147">
        <f t="shared" si="758"/>
        <v>0.27116402116402116</v>
      </c>
      <c r="Z741" s="147">
        <f t="shared" si="730"/>
        <v>0.66129032258064513</v>
      </c>
      <c r="AA741" s="146">
        <f t="shared" si="731"/>
        <v>77988.097560975613</v>
      </c>
      <c r="AB741" s="618"/>
      <c r="AC741" s="254" t="s">
        <v>141</v>
      </c>
      <c r="AD741" s="137">
        <v>265</v>
      </c>
      <c r="AE741" s="146">
        <v>160</v>
      </c>
      <c r="AF741" s="146">
        <v>12493460</v>
      </c>
      <c r="AG741" s="147">
        <f t="shared" si="759"/>
        <v>0.26800670016750416</v>
      </c>
      <c r="AH741" s="147">
        <f t="shared" si="733"/>
        <v>0.60377358490566035</v>
      </c>
      <c r="AI741" s="141">
        <f t="shared" si="734"/>
        <v>78084.125</v>
      </c>
      <c r="AJ741" s="618"/>
      <c r="AK741" s="254" t="s">
        <v>141</v>
      </c>
      <c r="AL741" s="137">
        <v>164</v>
      </c>
      <c r="AM741" s="146">
        <v>84</v>
      </c>
      <c r="AN741" s="146">
        <v>5879990</v>
      </c>
      <c r="AO741" s="147">
        <f t="shared" si="760"/>
        <v>0.21265822784810126</v>
      </c>
      <c r="AP741" s="147">
        <f t="shared" si="736"/>
        <v>0.51219512195121952</v>
      </c>
      <c r="AQ741" s="141">
        <f t="shared" si="737"/>
        <v>69999.880952380947</v>
      </c>
      <c r="AR741" s="618"/>
      <c r="AS741" s="254" t="s">
        <v>141</v>
      </c>
      <c r="AT741" s="137">
        <v>79</v>
      </c>
      <c r="AU741" s="146">
        <v>40</v>
      </c>
      <c r="AV741" s="146">
        <v>3346730</v>
      </c>
      <c r="AW741" s="147">
        <f t="shared" si="761"/>
        <v>0.15503875968992248</v>
      </c>
      <c r="AX741" s="147">
        <f t="shared" si="739"/>
        <v>0.50632911392405067</v>
      </c>
      <c r="AY741" s="146">
        <f t="shared" si="740"/>
        <v>83668.25</v>
      </c>
      <c r="AZ741" s="618"/>
      <c r="BA741" s="254" t="s">
        <v>141</v>
      </c>
      <c r="BB741" s="137">
        <v>29</v>
      </c>
      <c r="BC741" s="146">
        <v>11</v>
      </c>
      <c r="BD741" s="146">
        <v>965370</v>
      </c>
      <c r="BE741" s="147">
        <f t="shared" si="762"/>
        <v>9.2436974789915971E-2</v>
      </c>
      <c r="BF741" s="147">
        <f t="shared" si="742"/>
        <v>0.37931034482758619</v>
      </c>
      <c r="BG741" s="173">
        <f t="shared" si="743"/>
        <v>87760.909090909088</v>
      </c>
      <c r="BH741" s="618"/>
      <c r="BI741" s="254" t="s">
        <v>141</v>
      </c>
      <c r="BJ741" s="137">
        <f t="shared" si="744"/>
        <v>864</v>
      </c>
      <c r="BK741" s="146">
        <f t="shared" si="721"/>
        <v>514</v>
      </c>
      <c r="BL741" s="146">
        <f t="shared" si="722"/>
        <v>40333740</v>
      </c>
      <c r="BM741" s="147">
        <f t="shared" si="763"/>
        <v>0.23610473128158016</v>
      </c>
      <c r="BN741" s="147">
        <f t="shared" si="746"/>
        <v>0.59490740740740744</v>
      </c>
      <c r="BO741" s="146">
        <f t="shared" si="747"/>
        <v>78470.311284046693</v>
      </c>
      <c r="BP741" s="204"/>
    </row>
    <row r="742" spans="2:68" s="82" customFormat="1">
      <c r="B742" s="614"/>
      <c r="C742" s="645"/>
      <c r="D742" s="618"/>
      <c r="E742" s="254" t="s">
        <v>142</v>
      </c>
      <c r="F742" s="137">
        <v>3</v>
      </c>
      <c r="G742" s="146">
        <v>3</v>
      </c>
      <c r="H742" s="146">
        <v>297230</v>
      </c>
      <c r="I742" s="147">
        <f t="shared" si="756"/>
        <v>0.17647058823529413</v>
      </c>
      <c r="J742" s="147">
        <f t="shared" si="724"/>
        <v>1</v>
      </c>
      <c r="K742" s="173">
        <f t="shared" si="725"/>
        <v>99076.666666666672</v>
      </c>
      <c r="L742" s="618"/>
      <c r="M742" s="254" t="s">
        <v>142</v>
      </c>
      <c r="N742" s="137">
        <v>6</v>
      </c>
      <c r="O742" s="146">
        <v>4</v>
      </c>
      <c r="P742" s="146">
        <v>524400</v>
      </c>
      <c r="Q742" s="147">
        <f t="shared" si="757"/>
        <v>0.11428571428571428</v>
      </c>
      <c r="R742" s="147">
        <f t="shared" si="727"/>
        <v>0.66666666666666663</v>
      </c>
      <c r="S742" s="141">
        <f t="shared" si="728"/>
        <v>131100</v>
      </c>
      <c r="T742" s="618"/>
      <c r="U742" s="254" t="s">
        <v>142</v>
      </c>
      <c r="V742" s="137">
        <v>43</v>
      </c>
      <c r="W742" s="146">
        <v>24</v>
      </c>
      <c r="X742" s="146">
        <v>2070690</v>
      </c>
      <c r="Y742" s="147">
        <f t="shared" si="758"/>
        <v>3.1746031746031744E-2</v>
      </c>
      <c r="Z742" s="147">
        <f t="shared" si="730"/>
        <v>0.55813953488372092</v>
      </c>
      <c r="AA742" s="146">
        <f t="shared" si="731"/>
        <v>86278.75</v>
      </c>
      <c r="AB742" s="618"/>
      <c r="AC742" s="254" t="s">
        <v>142</v>
      </c>
      <c r="AD742" s="137">
        <v>44</v>
      </c>
      <c r="AE742" s="146">
        <v>27</v>
      </c>
      <c r="AF742" s="146">
        <v>2511940</v>
      </c>
      <c r="AG742" s="147">
        <f t="shared" si="759"/>
        <v>4.5226130653266333E-2</v>
      </c>
      <c r="AH742" s="147">
        <f t="shared" si="733"/>
        <v>0.61363636363636365</v>
      </c>
      <c r="AI742" s="141">
        <f t="shared" si="734"/>
        <v>93034.814814814818</v>
      </c>
      <c r="AJ742" s="618"/>
      <c r="AK742" s="254" t="s">
        <v>142</v>
      </c>
      <c r="AL742" s="137">
        <v>37</v>
      </c>
      <c r="AM742" s="146">
        <v>16</v>
      </c>
      <c r="AN742" s="146">
        <v>897760</v>
      </c>
      <c r="AO742" s="147">
        <f t="shared" si="760"/>
        <v>4.0506329113924051E-2</v>
      </c>
      <c r="AP742" s="147">
        <f t="shared" si="736"/>
        <v>0.43243243243243246</v>
      </c>
      <c r="AQ742" s="141">
        <f t="shared" si="737"/>
        <v>56110</v>
      </c>
      <c r="AR742" s="618"/>
      <c r="AS742" s="254" t="s">
        <v>142</v>
      </c>
      <c r="AT742" s="137">
        <v>31</v>
      </c>
      <c r="AU742" s="146">
        <v>16</v>
      </c>
      <c r="AV742" s="146">
        <v>971420</v>
      </c>
      <c r="AW742" s="147">
        <f t="shared" si="761"/>
        <v>6.2015503875968991E-2</v>
      </c>
      <c r="AX742" s="147">
        <f t="shared" si="739"/>
        <v>0.5161290322580645</v>
      </c>
      <c r="AY742" s="146">
        <f t="shared" si="740"/>
        <v>60713.75</v>
      </c>
      <c r="AZ742" s="618"/>
      <c r="BA742" s="254" t="s">
        <v>142</v>
      </c>
      <c r="BB742" s="137">
        <v>17</v>
      </c>
      <c r="BC742" s="146">
        <v>3</v>
      </c>
      <c r="BD742" s="146">
        <v>164350</v>
      </c>
      <c r="BE742" s="147">
        <f t="shared" si="762"/>
        <v>2.5210084033613446E-2</v>
      </c>
      <c r="BF742" s="147">
        <f t="shared" si="742"/>
        <v>0.17647058823529413</v>
      </c>
      <c r="BG742" s="173">
        <f t="shared" si="743"/>
        <v>54783.333333333336</v>
      </c>
      <c r="BH742" s="618"/>
      <c r="BI742" s="254" t="s">
        <v>142</v>
      </c>
      <c r="BJ742" s="137">
        <f t="shared" si="744"/>
        <v>181</v>
      </c>
      <c r="BK742" s="146">
        <f t="shared" si="721"/>
        <v>93</v>
      </c>
      <c r="BL742" s="146">
        <f t="shared" si="722"/>
        <v>7437790</v>
      </c>
      <c r="BM742" s="147">
        <f t="shared" si="763"/>
        <v>4.2719338539274232E-2</v>
      </c>
      <c r="BN742" s="147">
        <f t="shared" si="746"/>
        <v>0.51381215469613262</v>
      </c>
      <c r="BO742" s="146">
        <f t="shared" si="747"/>
        <v>79976.236559139783</v>
      </c>
      <c r="BP742" s="204"/>
    </row>
    <row r="743" spans="2:68" s="82" customFormat="1">
      <c r="B743" s="614"/>
      <c r="C743" s="645"/>
      <c r="D743" s="618"/>
      <c r="E743" s="251" t="s">
        <v>135</v>
      </c>
      <c r="F743" s="137">
        <v>5</v>
      </c>
      <c r="G743" s="146">
        <v>4</v>
      </c>
      <c r="H743" s="146">
        <v>250970</v>
      </c>
      <c r="I743" s="147">
        <f t="shared" si="756"/>
        <v>0.23529411764705882</v>
      </c>
      <c r="J743" s="147">
        <f t="shared" si="724"/>
        <v>0.8</v>
      </c>
      <c r="K743" s="173">
        <f t="shared" si="725"/>
        <v>62742.5</v>
      </c>
      <c r="L743" s="618"/>
      <c r="M743" s="255" t="s">
        <v>135</v>
      </c>
      <c r="N743" s="137">
        <v>4</v>
      </c>
      <c r="O743" s="146">
        <v>3</v>
      </c>
      <c r="P743" s="146">
        <v>490050</v>
      </c>
      <c r="Q743" s="147">
        <f t="shared" si="757"/>
        <v>8.5714285714285715E-2</v>
      </c>
      <c r="R743" s="147">
        <f t="shared" si="727"/>
        <v>0.75</v>
      </c>
      <c r="S743" s="141">
        <f t="shared" si="728"/>
        <v>163350</v>
      </c>
      <c r="T743" s="618"/>
      <c r="U743" s="255" t="s">
        <v>135</v>
      </c>
      <c r="V743" s="137">
        <v>64</v>
      </c>
      <c r="W743" s="146">
        <v>25</v>
      </c>
      <c r="X743" s="146">
        <v>1745540</v>
      </c>
      <c r="Y743" s="147">
        <f t="shared" si="758"/>
        <v>3.3068783068783067E-2</v>
      </c>
      <c r="Z743" s="147">
        <f t="shared" si="730"/>
        <v>0.390625</v>
      </c>
      <c r="AA743" s="146">
        <f t="shared" si="731"/>
        <v>69821.600000000006</v>
      </c>
      <c r="AB743" s="618"/>
      <c r="AC743" s="255" t="s">
        <v>135</v>
      </c>
      <c r="AD743" s="137">
        <v>46</v>
      </c>
      <c r="AE743" s="146">
        <v>23</v>
      </c>
      <c r="AF743" s="146">
        <v>1673700</v>
      </c>
      <c r="AG743" s="147">
        <f t="shared" si="759"/>
        <v>3.8525963149078725E-2</v>
      </c>
      <c r="AH743" s="147">
        <f t="shared" si="733"/>
        <v>0.5</v>
      </c>
      <c r="AI743" s="141">
        <f t="shared" si="734"/>
        <v>72769.565217391311</v>
      </c>
      <c r="AJ743" s="618"/>
      <c r="AK743" s="255" t="s">
        <v>135</v>
      </c>
      <c r="AL743" s="137">
        <v>31</v>
      </c>
      <c r="AM743" s="146">
        <v>8</v>
      </c>
      <c r="AN743" s="146">
        <v>416010</v>
      </c>
      <c r="AO743" s="147">
        <f t="shared" si="760"/>
        <v>2.0253164556962026E-2</v>
      </c>
      <c r="AP743" s="147">
        <f t="shared" si="736"/>
        <v>0.25806451612903225</v>
      </c>
      <c r="AQ743" s="141">
        <f t="shared" si="737"/>
        <v>52001.25</v>
      </c>
      <c r="AR743" s="618"/>
      <c r="AS743" s="255" t="s">
        <v>135</v>
      </c>
      <c r="AT743" s="137">
        <v>15</v>
      </c>
      <c r="AU743" s="146">
        <v>5</v>
      </c>
      <c r="AV743" s="146">
        <v>1506560</v>
      </c>
      <c r="AW743" s="147">
        <f t="shared" si="761"/>
        <v>1.937984496124031E-2</v>
      </c>
      <c r="AX743" s="147">
        <f t="shared" si="739"/>
        <v>0.33333333333333331</v>
      </c>
      <c r="AY743" s="146">
        <f t="shared" si="740"/>
        <v>301312</v>
      </c>
      <c r="AZ743" s="618"/>
      <c r="BA743" s="255" t="s">
        <v>135</v>
      </c>
      <c r="BB743" s="137">
        <v>15</v>
      </c>
      <c r="BC743" s="146">
        <v>4</v>
      </c>
      <c r="BD743" s="146">
        <v>236230</v>
      </c>
      <c r="BE743" s="147">
        <f t="shared" si="762"/>
        <v>3.3613445378151259E-2</v>
      </c>
      <c r="BF743" s="147">
        <f t="shared" si="742"/>
        <v>0.26666666666666666</v>
      </c>
      <c r="BG743" s="173">
        <f t="shared" si="743"/>
        <v>59057.5</v>
      </c>
      <c r="BH743" s="618"/>
      <c r="BI743" s="255" t="s">
        <v>135</v>
      </c>
      <c r="BJ743" s="137">
        <f t="shared" si="744"/>
        <v>180</v>
      </c>
      <c r="BK743" s="146">
        <f t="shared" si="721"/>
        <v>72</v>
      </c>
      <c r="BL743" s="146">
        <f t="shared" si="722"/>
        <v>6319060</v>
      </c>
      <c r="BM743" s="147">
        <f t="shared" si="763"/>
        <v>3.3073036288470373E-2</v>
      </c>
      <c r="BN743" s="147">
        <f t="shared" si="746"/>
        <v>0.4</v>
      </c>
      <c r="BO743" s="146">
        <f t="shared" si="747"/>
        <v>87764.722222222219</v>
      </c>
      <c r="BP743" s="204"/>
    </row>
    <row r="744" spans="2:68" s="82" customFormat="1">
      <c r="B744" s="614">
        <v>68</v>
      </c>
      <c r="C744" s="646" t="s">
        <v>53</v>
      </c>
      <c r="D744" s="612">
        <f>BS75</f>
        <v>14</v>
      </c>
      <c r="E744" s="252" t="s">
        <v>115</v>
      </c>
      <c r="F744" s="136">
        <v>7</v>
      </c>
      <c r="G744" s="144">
        <v>4</v>
      </c>
      <c r="H744" s="144">
        <v>468800</v>
      </c>
      <c r="I744" s="145">
        <f>IFERROR(G744/$D$744,"-")</f>
        <v>0.2857142857142857</v>
      </c>
      <c r="J744" s="145">
        <f t="shared" si="724"/>
        <v>0.5714285714285714</v>
      </c>
      <c r="K744" s="172">
        <f t="shared" si="725"/>
        <v>117200</v>
      </c>
      <c r="L744" s="612">
        <f>BT75</f>
        <v>32</v>
      </c>
      <c r="M744" s="252" t="s">
        <v>115</v>
      </c>
      <c r="N744" s="136">
        <v>19</v>
      </c>
      <c r="O744" s="144">
        <v>10</v>
      </c>
      <c r="P744" s="144">
        <v>882230</v>
      </c>
      <c r="Q744" s="145">
        <f>IFERROR(O744/$L$744,"-")</f>
        <v>0.3125</v>
      </c>
      <c r="R744" s="145">
        <f t="shared" si="727"/>
        <v>0.52631578947368418</v>
      </c>
      <c r="S744" s="140">
        <f t="shared" si="728"/>
        <v>88223</v>
      </c>
      <c r="T744" s="612">
        <f>BU75</f>
        <v>993</v>
      </c>
      <c r="U744" s="252" t="s">
        <v>115</v>
      </c>
      <c r="V744" s="136">
        <v>439</v>
      </c>
      <c r="W744" s="144">
        <v>272</v>
      </c>
      <c r="X744" s="144">
        <v>17976590</v>
      </c>
      <c r="Y744" s="145">
        <f>IFERROR(W744/$T$744,"-")</f>
        <v>0.27391742195367574</v>
      </c>
      <c r="Z744" s="145">
        <f t="shared" si="730"/>
        <v>0.61958997722095677</v>
      </c>
      <c r="AA744" s="144">
        <f t="shared" si="731"/>
        <v>66090.404411764699</v>
      </c>
      <c r="AB744" s="612">
        <f>BV75</f>
        <v>827</v>
      </c>
      <c r="AC744" s="252" t="s">
        <v>115</v>
      </c>
      <c r="AD744" s="136">
        <v>452</v>
      </c>
      <c r="AE744" s="144">
        <v>270</v>
      </c>
      <c r="AF744" s="144">
        <v>20137690</v>
      </c>
      <c r="AG744" s="145">
        <f>IFERROR(AE744/$AB$744,"-")</f>
        <v>0.32648125755743651</v>
      </c>
      <c r="AH744" s="145">
        <f t="shared" si="733"/>
        <v>0.59734513274336287</v>
      </c>
      <c r="AI744" s="140">
        <f t="shared" si="734"/>
        <v>74584.037037037036</v>
      </c>
      <c r="AJ744" s="612">
        <f>BW75</f>
        <v>613</v>
      </c>
      <c r="AK744" s="252" t="s">
        <v>115</v>
      </c>
      <c r="AL744" s="136">
        <v>314</v>
      </c>
      <c r="AM744" s="144">
        <v>165</v>
      </c>
      <c r="AN744" s="144">
        <v>12379620</v>
      </c>
      <c r="AO744" s="145">
        <f>IFERROR(AM744/$AJ$744,"-")</f>
        <v>0.26916802610114193</v>
      </c>
      <c r="AP744" s="145">
        <f t="shared" si="736"/>
        <v>0.52547770700636942</v>
      </c>
      <c r="AQ744" s="140">
        <f t="shared" si="737"/>
        <v>75028</v>
      </c>
      <c r="AR744" s="612">
        <f>BX75</f>
        <v>317</v>
      </c>
      <c r="AS744" s="252" t="s">
        <v>115</v>
      </c>
      <c r="AT744" s="136">
        <v>119</v>
      </c>
      <c r="AU744" s="144">
        <v>51</v>
      </c>
      <c r="AV744" s="144">
        <v>4504210</v>
      </c>
      <c r="AW744" s="145">
        <f>IFERROR(AU744/$AR$744,"-")</f>
        <v>0.16088328075709779</v>
      </c>
      <c r="AX744" s="145">
        <f t="shared" si="739"/>
        <v>0.42857142857142855</v>
      </c>
      <c r="AY744" s="144">
        <f t="shared" si="740"/>
        <v>88317.843137254895</v>
      </c>
      <c r="AZ744" s="612">
        <f>BY75</f>
        <v>127</v>
      </c>
      <c r="BA744" s="252" t="s">
        <v>115</v>
      </c>
      <c r="BB744" s="136">
        <v>42</v>
      </c>
      <c r="BC744" s="144">
        <v>24</v>
      </c>
      <c r="BD744" s="144">
        <v>2892830</v>
      </c>
      <c r="BE744" s="145">
        <f>IFERROR(BC744/$AZ$744,"-")</f>
        <v>0.1889763779527559</v>
      </c>
      <c r="BF744" s="145">
        <f t="shared" si="742"/>
        <v>0.5714285714285714</v>
      </c>
      <c r="BG744" s="172">
        <f t="shared" si="743"/>
        <v>120534.58333333333</v>
      </c>
      <c r="BH744" s="612">
        <f>BZ75</f>
        <v>2923</v>
      </c>
      <c r="BI744" s="252" t="s">
        <v>115</v>
      </c>
      <c r="BJ744" s="136">
        <f t="shared" si="744"/>
        <v>1392</v>
      </c>
      <c r="BK744" s="144">
        <f t="shared" si="721"/>
        <v>796</v>
      </c>
      <c r="BL744" s="144">
        <f t="shared" si="722"/>
        <v>59241970</v>
      </c>
      <c r="BM744" s="145">
        <f>IFERROR(BK744/$BH$744,"-")</f>
        <v>0.27232295586725969</v>
      </c>
      <c r="BN744" s="145">
        <f t="shared" si="746"/>
        <v>0.57183908045977017</v>
      </c>
      <c r="BO744" s="144">
        <f t="shared" si="747"/>
        <v>74424.58542713568</v>
      </c>
      <c r="BP744" s="204"/>
    </row>
    <row r="745" spans="2:68" s="82" customFormat="1">
      <c r="B745" s="614"/>
      <c r="C745" s="647"/>
      <c r="D745" s="604"/>
      <c r="E745" s="253" t="s">
        <v>154</v>
      </c>
      <c r="F745" s="137">
        <v>7</v>
      </c>
      <c r="G745" s="146">
        <v>4</v>
      </c>
      <c r="H745" s="146">
        <v>572380</v>
      </c>
      <c r="I745" s="147">
        <f t="shared" ref="I745:I754" si="764">IFERROR(G745/$D$744,"-")</f>
        <v>0.2857142857142857</v>
      </c>
      <c r="J745" s="147">
        <f t="shared" si="724"/>
        <v>0.5714285714285714</v>
      </c>
      <c r="K745" s="173">
        <f t="shared" si="725"/>
        <v>143095</v>
      </c>
      <c r="L745" s="604"/>
      <c r="M745" s="253" t="s">
        <v>154</v>
      </c>
      <c r="N745" s="137">
        <v>19</v>
      </c>
      <c r="O745" s="146">
        <v>12</v>
      </c>
      <c r="P745" s="146">
        <v>1126950</v>
      </c>
      <c r="Q745" s="147">
        <f t="shared" ref="Q745:Q754" si="765">IFERROR(O745/$L$744,"-")</f>
        <v>0.375</v>
      </c>
      <c r="R745" s="147">
        <f t="shared" si="727"/>
        <v>0.63157894736842102</v>
      </c>
      <c r="S745" s="141">
        <f t="shared" si="728"/>
        <v>93912.5</v>
      </c>
      <c r="T745" s="604"/>
      <c r="U745" s="253" t="s">
        <v>154</v>
      </c>
      <c r="V745" s="137">
        <v>421</v>
      </c>
      <c r="W745" s="146">
        <v>265</v>
      </c>
      <c r="X745" s="146">
        <v>17171530</v>
      </c>
      <c r="Y745" s="147">
        <f t="shared" ref="Y745:Y754" si="766">IFERROR(W745/$T$744,"-")</f>
        <v>0.26686807653575023</v>
      </c>
      <c r="Z745" s="147">
        <f t="shared" si="730"/>
        <v>0.62945368171021376</v>
      </c>
      <c r="AA745" s="146">
        <f t="shared" si="731"/>
        <v>64798.226415094337</v>
      </c>
      <c r="AB745" s="604"/>
      <c r="AC745" s="253" t="s">
        <v>154</v>
      </c>
      <c r="AD745" s="137">
        <v>330</v>
      </c>
      <c r="AE745" s="146">
        <v>197</v>
      </c>
      <c r="AF745" s="146">
        <v>15226210</v>
      </c>
      <c r="AG745" s="147">
        <f t="shared" ref="AG745:AG754" si="767">IFERROR(AE745/$AB$744,"-")</f>
        <v>0.23821039903264812</v>
      </c>
      <c r="AH745" s="147">
        <f t="shared" si="733"/>
        <v>0.59696969696969693</v>
      </c>
      <c r="AI745" s="141">
        <f t="shared" si="734"/>
        <v>77290.406091370562</v>
      </c>
      <c r="AJ745" s="604"/>
      <c r="AK745" s="253" t="s">
        <v>154</v>
      </c>
      <c r="AL745" s="137">
        <v>221</v>
      </c>
      <c r="AM745" s="146">
        <v>112</v>
      </c>
      <c r="AN745" s="146">
        <v>8014420</v>
      </c>
      <c r="AO745" s="147">
        <f t="shared" ref="AO745:AO754" si="768">IFERROR(AM745/$AJ$744,"-")</f>
        <v>0.18270799347471453</v>
      </c>
      <c r="AP745" s="147">
        <f t="shared" si="736"/>
        <v>0.50678733031674206</v>
      </c>
      <c r="AQ745" s="141">
        <f t="shared" si="737"/>
        <v>71557.321428571435</v>
      </c>
      <c r="AR745" s="604"/>
      <c r="AS745" s="253" t="s">
        <v>154</v>
      </c>
      <c r="AT745" s="137">
        <v>79</v>
      </c>
      <c r="AU745" s="146">
        <v>42</v>
      </c>
      <c r="AV745" s="146">
        <v>3024380</v>
      </c>
      <c r="AW745" s="147">
        <f t="shared" ref="AW745:AW754" si="769">IFERROR(AU745/$AR$744,"-")</f>
        <v>0.13249211356466878</v>
      </c>
      <c r="AX745" s="147">
        <f t="shared" si="739"/>
        <v>0.53164556962025311</v>
      </c>
      <c r="AY745" s="146">
        <f t="shared" si="740"/>
        <v>72009.047619047618</v>
      </c>
      <c r="AZ745" s="604"/>
      <c r="BA745" s="253" t="s">
        <v>154</v>
      </c>
      <c r="BB745" s="137">
        <v>26</v>
      </c>
      <c r="BC745" s="146">
        <v>14</v>
      </c>
      <c r="BD745" s="146">
        <v>1514260</v>
      </c>
      <c r="BE745" s="147">
        <f t="shared" ref="BE745:BE754" si="770">IFERROR(BC745/$AZ$744,"-")</f>
        <v>0.11023622047244094</v>
      </c>
      <c r="BF745" s="147">
        <f t="shared" si="742"/>
        <v>0.53846153846153844</v>
      </c>
      <c r="BG745" s="173">
        <f t="shared" si="743"/>
        <v>108161.42857142857</v>
      </c>
      <c r="BH745" s="604"/>
      <c r="BI745" s="253" t="s">
        <v>154</v>
      </c>
      <c r="BJ745" s="137">
        <f t="shared" si="744"/>
        <v>1103</v>
      </c>
      <c r="BK745" s="146">
        <f t="shared" si="721"/>
        <v>646</v>
      </c>
      <c r="BL745" s="146">
        <f t="shared" si="722"/>
        <v>46650130</v>
      </c>
      <c r="BM745" s="147">
        <f t="shared" ref="BM745:BM754" si="771">IFERROR(BK745/$BH$744,"-")</f>
        <v>0.2210058159425248</v>
      </c>
      <c r="BN745" s="147">
        <f t="shared" si="746"/>
        <v>0.58567543064369898</v>
      </c>
      <c r="BO745" s="146">
        <f t="shared" si="747"/>
        <v>72213.823529411762</v>
      </c>
      <c r="BP745" s="204"/>
    </row>
    <row r="746" spans="2:68" s="82" customFormat="1">
      <c r="B746" s="614"/>
      <c r="C746" s="647"/>
      <c r="D746" s="604"/>
      <c r="E746" s="254" t="s">
        <v>114</v>
      </c>
      <c r="F746" s="137">
        <v>10</v>
      </c>
      <c r="G746" s="146">
        <v>5</v>
      </c>
      <c r="H746" s="146">
        <v>646850</v>
      </c>
      <c r="I746" s="147">
        <f t="shared" si="764"/>
        <v>0.35714285714285715</v>
      </c>
      <c r="J746" s="147">
        <f t="shared" si="724"/>
        <v>0.5</v>
      </c>
      <c r="K746" s="173">
        <f t="shared" si="725"/>
        <v>129370</v>
      </c>
      <c r="L746" s="604"/>
      <c r="M746" s="254" t="s">
        <v>114</v>
      </c>
      <c r="N746" s="137">
        <v>27</v>
      </c>
      <c r="O746" s="146">
        <v>15</v>
      </c>
      <c r="P746" s="146">
        <v>1312990</v>
      </c>
      <c r="Q746" s="147">
        <f t="shared" si="765"/>
        <v>0.46875</v>
      </c>
      <c r="R746" s="147">
        <f t="shared" si="727"/>
        <v>0.55555555555555558</v>
      </c>
      <c r="S746" s="141">
        <f t="shared" si="728"/>
        <v>87532.666666666672</v>
      </c>
      <c r="T746" s="604"/>
      <c r="U746" s="254" t="s">
        <v>114</v>
      </c>
      <c r="V746" s="137">
        <v>629</v>
      </c>
      <c r="W746" s="146">
        <v>376</v>
      </c>
      <c r="X746" s="146">
        <v>28016650</v>
      </c>
      <c r="Y746" s="147">
        <f t="shared" si="766"/>
        <v>0.37865055387713997</v>
      </c>
      <c r="Z746" s="147">
        <f t="shared" si="730"/>
        <v>0.5977742448330684</v>
      </c>
      <c r="AA746" s="146">
        <f t="shared" si="731"/>
        <v>74512.367021276601</v>
      </c>
      <c r="AB746" s="604"/>
      <c r="AC746" s="254" t="s">
        <v>114</v>
      </c>
      <c r="AD746" s="137">
        <v>575</v>
      </c>
      <c r="AE746" s="146">
        <v>327</v>
      </c>
      <c r="AF746" s="146">
        <v>25230530</v>
      </c>
      <c r="AG746" s="147">
        <f t="shared" si="767"/>
        <v>0.39540507859733981</v>
      </c>
      <c r="AH746" s="147">
        <f t="shared" si="733"/>
        <v>0.56869565217391305</v>
      </c>
      <c r="AI746" s="141">
        <f t="shared" si="734"/>
        <v>77157.584097859333</v>
      </c>
      <c r="AJ746" s="604"/>
      <c r="AK746" s="254" t="s">
        <v>114</v>
      </c>
      <c r="AL746" s="137">
        <v>440</v>
      </c>
      <c r="AM746" s="146">
        <v>218</v>
      </c>
      <c r="AN746" s="146">
        <v>16523830</v>
      </c>
      <c r="AO746" s="147">
        <f t="shared" si="768"/>
        <v>0.35562805872756931</v>
      </c>
      <c r="AP746" s="147">
        <f t="shared" si="736"/>
        <v>0.49545454545454548</v>
      </c>
      <c r="AQ746" s="141">
        <f t="shared" si="737"/>
        <v>75797.385321100912</v>
      </c>
      <c r="AR746" s="604"/>
      <c r="AS746" s="254" t="s">
        <v>114</v>
      </c>
      <c r="AT746" s="137">
        <v>200</v>
      </c>
      <c r="AU746" s="146">
        <v>101</v>
      </c>
      <c r="AV746" s="146">
        <v>9346940</v>
      </c>
      <c r="AW746" s="147">
        <f t="shared" si="769"/>
        <v>0.31861198738170349</v>
      </c>
      <c r="AX746" s="147">
        <f t="shared" si="739"/>
        <v>0.505</v>
      </c>
      <c r="AY746" s="146">
        <f t="shared" si="740"/>
        <v>92543.960396039605</v>
      </c>
      <c r="AZ746" s="604"/>
      <c r="BA746" s="254" t="s">
        <v>114</v>
      </c>
      <c r="BB746" s="137">
        <v>68</v>
      </c>
      <c r="BC746" s="146">
        <v>31</v>
      </c>
      <c r="BD746" s="146">
        <v>3794050</v>
      </c>
      <c r="BE746" s="147">
        <f t="shared" si="770"/>
        <v>0.24409448818897639</v>
      </c>
      <c r="BF746" s="147">
        <f t="shared" si="742"/>
        <v>0.45588235294117646</v>
      </c>
      <c r="BG746" s="173">
        <f t="shared" si="743"/>
        <v>122388.70967741935</v>
      </c>
      <c r="BH746" s="604"/>
      <c r="BI746" s="254" t="s">
        <v>114</v>
      </c>
      <c r="BJ746" s="137">
        <f t="shared" si="744"/>
        <v>1949</v>
      </c>
      <c r="BK746" s="146">
        <f t="shared" si="721"/>
        <v>1073</v>
      </c>
      <c r="BL746" s="146">
        <f t="shared" si="722"/>
        <v>84871840</v>
      </c>
      <c r="BM746" s="147">
        <f t="shared" si="771"/>
        <v>0.36708860759493672</v>
      </c>
      <c r="BN746" s="147">
        <f t="shared" si="746"/>
        <v>0.55053873781426377</v>
      </c>
      <c r="BO746" s="146">
        <f t="shared" si="747"/>
        <v>79097.707362534944</v>
      </c>
      <c r="BP746" s="204"/>
    </row>
    <row r="747" spans="2:68" s="82" customFormat="1">
      <c r="B747" s="614"/>
      <c r="C747" s="647"/>
      <c r="D747" s="604"/>
      <c r="E747" s="254" t="s">
        <v>123</v>
      </c>
      <c r="F747" s="137">
        <v>5</v>
      </c>
      <c r="G747" s="146">
        <v>0</v>
      </c>
      <c r="H747" s="146">
        <v>0</v>
      </c>
      <c r="I747" s="147">
        <f t="shared" si="764"/>
        <v>0</v>
      </c>
      <c r="J747" s="147">
        <f t="shared" si="724"/>
        <v>0</v>
      </c>
      <c r="K747" s="173" t="str">
        <f t="shared" si="725"/>
        <v>-</v>
      </c>
      <c r="L747" s="604"/>
      <c r="M747" s="254" t="s">
        <v>123</v>
      </c>
      <c r="N747" s="137">
        <v>9</v>
      </c>
      <c r="O747" s="146">
        <v>4</v>
      </c>
      <c r="P747" s="146">
        <v>491460</v>
      </c>
      <c r="Q747" s="147">
        <f t="shared" si="765"/>
        <v>0.125</v>
      </c>
      <c r="R747" s="147">
        <f t="shared" si="727"/>
        <v>0.44444444444444442</v>
      </c>
      <c r="S747" s="141">
        <f t="shared" si="728"/>
        <v>122865</v>
      </c>
      <c r="T747" s="604"/>
      <c r="U747" s="254" t="s">
        <v>123</v>
      </c>
      <c r="V747" s="137">
        <v>179</v>
      </c>
      <c r="W747" s="146">
        <v>114</v>
      </c>
      <c r="X747" s="146">
        <v>7825690</v>
      </c>
      <c r="Y747" s="147">
        <f t="shared" si="766"/>
        <v>0.11480362537764351</v>
      </c>
      <c r="Z747" s="147">
        <f t="shared" si="730"/>
        <v>0.63687150837988826</v>
      </c>
      <c r="AA747" s="146">
        <f t="shared" si="731"/>
        <v>68646.403508771924</v>
      </c>
      <c r="AB747" s="604"/>
      <c r="AC747" s="254" t="s">
        <v>123</v>
      </c>
      <c r="AD747" s="137">
        <v>202</v>
      </c>
      <c r="AE747" s="146">
        <v>131</v>
      </c>
      <c r="AF747" s="146">
        <v>9894560</v>
      </c>
      <c r="AG747" s="147">
        <f t="shared" si="767"/>
        <v>0.15840386940749698</v>
      </c>
      <c r="AH747" s="147">
        <f t="shared" si="733"/>
        <v>0.64851485148514854</v>
      </c>
      <c r="AI747" s="141">
        <f t="shared" si="734"/>
        <v>75530.992366412218</v>
      </c>
      <c r="AJ747" s="604"/>
      <c r="AK747" s="254" t="s">
        <v>123</v>
      </c>
      <c r="AL747" s="137">
        <v>171</v>
      </c>
      <c r="AM747" s="146">
        <v>90</v>
      </c>
      <c r="AN747" s="146">
        <v>6919700</v>
      </c>
      <c r="AO747" s="147">
        <f t="shared" si="768"/>
        <v>0.14681892332789559</v>
      </c>
      <c r="AP747" s="147">
        <f t="shared" si="736"/>
        <v>0.52631578947368418</v>
      </c>
      <c r="AQ747" s="141">
        <f t="shared" si="737"/>
        <v>76885.555555555562</v>
      </c>
      <c r="AR747" s="604"/>
      <c r="AS747" s="254" t="s">
        <v>123</v>
      </c>
      <c r="AT747" s="137">
        <v>84</v>
      </c>
      <c r="AU747" s="146">
        <v>47</v>
      </c>
      <c r="AV747" s="146">
        <v>5322580</v>
      </c>
      <c r="AW747" s="147">
        <f t="shared" si="769"/>
        <v>0.14826498422712933</v>
      </c>
      <c r="AX747" s="147">
        <f t="shared" si="739"/>
        <v>0.55952380952380953</v>
      </c>
      <c r="AY747" s="146">
        <f t="shared" si="740"/>
        <v>113246.3829787234</v>
      </c>
      <c r="AZ747" s="604"/>
      <c r="BA747" s="254" t="s">
        <v>123</v>
      </c>
      <c r="BB747" s="137">
        <v>26</v>
      </c>
      <c r="BC747" s="146">
        <v>10</v>
      </c>
      <c r="BD747" s="146">
        <v>737040</v>
      </c>
      <c r="BE747" s="147">
        <f t="shared" si="770"/>
        <v>7.874015748031496E-2</v>
      </c>
      <c r="BF747" s="147">
        <f t="shared" si="742"/>
        <v>0.38461538461538464</v>
      </c>
      <c r="BG747" s="173">
        <f t="shared" si="743"/>
        <v>73704</v>
      </c>
      <c r="BH747" s="604"/>
      <c r="BI747" s="254" t="s">
        <v>123</v>
      </c>
      <c r="BJ747" s="137">
        <f t="shared" si="744"/>
        <v>676</v>
      </c>
      <c r="BK747" s="146">
        <f t="shared" si="721"/>
        <v>396</v>
      </c>
      <c r="BL747" s="146">
        <f t="shared" si="722"/>
        <v>31191030</v>
      </c>
      <c r="BM747" s="147">
        <f t="shared" si="771"/>
        <v>0.13547724940130004</v>
      </c>
      <c r="BN747" s="147">
        <f t="shared" si="746"/>
        <v>0.58579881656804733</v>
      </c>
      <c r="BO747" s="146">
        <f t="shared" si="747"/>
        <v>78765.227272727279</v>
      </c>
      <c r="BP747" s="204"/>
    </row>
    <row r="748" spans="2:68" s="82" customFormat="1">
      <c r="B748" s="614"/>
      <c r="C748" s="647"/>
      <c r="D748" s="604"/>
      <c r="E748" s="254" t="s">
        <v>137</v>
      </c>
      <c r="F748" s="137">
        <v>5</v>
      </c>
      <c r="G748" s="146">
        <v>4</v>
      </c>
      <c r="H748" s="146">
        <v>519220</v>
      </c>
      <c r="I748" s="147">
        <f t="shared" si="764"/>
        <v>0.2857142857142857</v>
      </c>
      <c r="J748" s="147">
        <f t="shared" si="724"/>
        <v>0.8</v>
      </c>
      <c r="K748" s="173">
        <f t="shared" si="725"/>
        <v>129805</v>
      </c>
      <c r="L748" s="604"/>
      <c r="M748" s="254" t="s">
        <v>137</v>
      </c>
      <c r="N748" s="137">
        <v>13</v>
      </c>
      <c r="O748" s="146">
        <v>6</v>
      </c>
      <c r="P748" s="146">
        <v>703860</v>
      </c>
      <c r="Q748" s="147">
        <f t="shared" si="765"/>
        <v>0.1875</v>
      </c>
      <c r="R748" s="147">
        <f t="shared" si="727"/>
        <v>0.46153846153846156</v>
      </c>
      <c r="S748" s="141">
        <f t="shared" si="728"/>
        <v>117310</v>
      </c>
      <c r="T748" s="604"/>
      <c r="U748" s="254" t="s">
        <v>137</v>
      </c>
      <c r="V748" s="137">
        <v>221</v>
      </c>
      <c r="W748" s="146">
        <v>142</v>
      </c>
      <c r="X748" s="146">
        <v>11183950</v>
      </c>
      <c r="Y748" s="147">
        <f t="shared" si="766"/>
        <v>0.14300100704934543</v>
      </c>
      <c r="Z748" s="147">
        <f t="shared" si="730"/>
        <v>0.64253393665158376</v>
      </c>
      <c r="AA748" s="146">
        <f t="shared" si="731"/>
        <v>78760.211267605628</v>
      </c>
      <c r="AB748" s="604"/>
      <c r="AC748" s="254" t="s">
        <v>137</v>
      </c>
      <c r="AD748" s="137">
        <v>211</v>
      </c>
      <c r="AE748" s="146">
        <v>131</v>
      </c>
      <c r="AF748" s="146">
        <v>10935580</v>
      </c>
      <c r="AG748" s="147">
        <f t="shared" si="767"/>
        <v>0.15840386940749698</v>
      </c>
      <c r="AH748" s="147">
        <f t="shared" si="733"/>
        <v>0.62085308056872035</v>
      </c>
      <c r="AI748" s="141">
        <f t="shared" si="734"/>
        <v>83477.709923664122</v>
      </c>
      <c r="AJ748" s="604"/>
      <c r="AK748" s="254" t="s">
        <v>137</v>
      </c>
      <c r="AL748" s="137">
        <v>198</v>
      </c>
      <c r="AM748" s="146">
        <v>115</v>
      </c>
      <c r="AN748" s="146">
        <v>10006600</v>
      </c>
      <c r="AO748" s="147">
        <f t="shared" si="768"/>
        <v>0.18760195758564438</v>
      </c>
      <c r="AP748" s="147">
        <f t="shared" si="736"/>
        <v>0.58080808080808077</v>
      </c>
      <c r="AQ748" s="141">
        <f t="shared" si="737"/>
        <v>87013.913043478256</v>
      </c>
      <c r="AR748" s="604"/>
      <c r="AS748" s="254" t="s">
        <v>137</v>
      </c>
      <c r="AT748" s="137">
        <v>98</v>
      </c>
      <c r="AU748" s="146">
        <v>50</v>
      </c>
      <c r="AV748" s="146">
        <v>5319960</v>
      </c>
      <c r="AW748" s="147">
        <f t="shared" si="769"/>
        <v>0.15772870662460567</v>
      </c>
      <c r="AX748" s="147">
        <f t="shared" si="739"/>
        <v>0.51020408163265307</v>
      </c>
      <c r="AY748" s="146">
        <f t="shared" si="740"/>
        <v>106399.2</v>
      </c>
      <c r="AZ748" s="604"/>
      <c r="BA748" s="254" t="s">
        <v>137</v>
      </c>
      <c r="BB748" s="137">
        <v>30</v>
      </c>
      <c r="BC748" s="146">
        <v>17</v>
      </c>
      <c r="BD748" s="146">
        <v>1782030</v>
      </c>
      <c r="BE748" s="147">
        <f t="shared" si="770"/>
        <v>0.13385826771653545</v>
      </c>
      <c r="BF748" s="147">
        <f t="shared" si="742"/>
        <v>0.56666666666666665</v>
      </c>
      <c r="BG748" s="173">
        <f t="shared" si="743"/>
        <v>104825.29411764706</v>
      </c>
      <c r="BH748" s="604"/>
      <c r="BI748" s="254" t="s">
        <v>137</v>
      </c>
      <c r="BJ748" s="137">
        <f t="shared" si="744"/>
        <v>776</v>
      </c>
      <c r="BK748" s="146">
        <f t="shared" si="721"/>
        <v>465</v>
      </c>
      <c r="BL748" s="146">
        <f t="shared" si="722"/>
        <v>40451200</v>
      </c>
      <c r="BM748" s="147">
        <f t="shared" si="771"/>
        <v>0.15908313376667807</v>
      </c>
      <c r="BN748" s="147">
        <f t="shared" si="746"/>
        <v>0.59922680412371132</v>
      </c>
      <c r="BO748" s="146">
        <f t="shared" si="747"/>
        <v>86991.827956989247</v>
      </c>
      <c r="BP748" s="204"/>
    </row>
    <row r="749" spans="2:68" s="82" customFormat="1">
      <c r="B749" s="614"/>
      <c r="C749" s="647"/>
      <c r="D749" s="604"/>
      <c r="E749" s="254" t="s">
        <v>138</v>
      </c>
      <c r="F749" s="137">
        <v>2</v>
      </c>
      <c r="G749" s="146">
        <v>0</v>
      </c>
      <c r="H749" s="146">
        <v>0</v>
      </c>
      <c r="I749" s="147">
        <f t="shared" si="764"/>
        <v>0</v>
      </c>
      <c r="J749" s="147">
        <f t="shared" si="724"/>
        <v>0</v>
      </c>
      <c r="K749" s="173" t="str">
        <f t="shared" si="725"/>
        <v>-</v>
      </c>
      <c r="L749" s="604"/>
      <c r="M749" s="254" t="s">
        <v>138</v>
      </c>
      <c r="N749" s="137">
        <v>9</v>
      </c>
      <c r="O749" s="146">
        <v>4</v>
      </c>
      <c r="P749" s="146">
        <v>411300</v>
      </c>
      <c r="Q749" s="147">
        <f t="shared" si="765"/>
        <v>0.125</v>
      </c>
      <c r="R749" s="147">
        <f t="shared" si="727"/>
        <v>0.44444444444444442</v>
      </c>
      <c r="S749" s="141">
        <f t="shared" si="728"/>
        <v>102825</v>
      </c>
      <c r="T749" s="604"/>
      <c r="U749" s="254" t="s">
        <v>138</v>
      </c>
      <c r="V749" s="137">
        <v>109</v>
      </c>
      <c r="W749" s="146">
        <v>66</v>
      </c>
      <c r="X749" s="146">
        <v>4363940</v>
      </c>
      <c r="Y749" s="147">
        <f t="shared" si="766"/>
        <v>6.6465256797583083E-2</v>
      </c>
      <c r="Z749" s="147">
        <f t="shared" si="730"/>
        <v>0.60550458715596334</v>
      </c>
      <c r="AA749" s="146">
        <f t="shared" si="731"/>
        <v>66120.303030303025</v>
      </c>
      <c r="AB749" s="604"/>
      <c r="AC749" s="254" t="s">
        <v>138</v>
      </c>
      <c r="AD749" s="137">
        <v>111</v>
      </c>
      <c r="AE749" s="146">
        <v>73</v>
      </c>
      <c r="AF749" s="146">
        <v>5770970</v>
      </c>
      <c r="AG749" s="147">
        <f t="shared" si="767"/>
        <v>8.8270858524788387E-2</v>
      </c>
      <c r="AH749" s="147">
        <f t="shared" si="733"/>
        <v>0.65765765765765771</v>
      </c>
      <c r="AI749" s="141">
        <f t="shared" si="734"/>
        <v>79054.38356164383</v>
      </c>
      <c r="AJ749" s="604"/>
      <c r="AK749" s="254" t="s">
        <v>138</v>
      </c>
      <c r="AL749" s="137">
        <v>78</v>
      </c>
      <c r="AM749" s="146">
        <v>38</v>
      </c>
      <c r="AN749" s="146">
        <v>3382130</v>
      </c>
      <c r="AO749" s="147">
        <f t="shared" si="768"/>
        <v>6.1990212071778142E-2</v>
      </c>
      <c r="AP749" s="147">
        <f t="shared" si="736"/>
        <v>0.48717948717948717</v>
      </c>
      <c r="AQ749" s="141">
        <f t="shared" si="737"/>
        <v>89003.421052631573</v>
      </c>
      <c r="AR749" s="604"/>
      <c r="AS749" s="254" t="s">
        <v>138</v>
      </c>
      <c r="AT749" s="137">
        <v>43</v>
      </c>
      <c r="AU749" s="146">
        <v>27</v>
      </c>
      <c r="AV749" s="146">
        <v>1860090</v>
      </c>
      <c r="AW749" s="147">
        <f t="shared" si="769"/>
        <v>8.5173501577287064E-2</v>
      </c>
      <c r="AX749" s="147">
        <f t="shared" si="739"/>
        <v>0.62790697674418605</v>
      </c>
      <c r="AY749" s="146">
        <f t="shared" si="740"/>
        <v>68892.222222222219</v>
      </c>
      <c r="AZ749" s="604"/>
      <c r="BA749" s="254" t="s">
        <v>138</v>
      </c>
      <c r="BB749" s="137">
        <v>8</v>
      </c>
      <c r="BC749" s="146">
        <v>4</v>
      </c>
      <c r="BD749" s="146">
        <v>534540</v>
      </c>
      <c r="BE749" s="147">
        <f t="shared" si="770"/>
        <v>3.1496062992125984E-2</v>
      </c>
      <c r="BF749" s="147">
        <f t="shared" si="742"/>
        <v>0.5</v>
      </c>
      <c r="BG749" s="173">
        <f t="shared" si="743"/>
        <v>133635</v>
      </c>
      <c r="BH749" s="604"/>
      <c r="BI749" s="254" t="s">
        <v>138</v>
      </c>
      <c r="BJ749" s="137">
        <f t="shared" si="744"/>
        <v>360</v>
      </c>
      <c r="BK749" s="146">
        <f t="shared" si="721"/>
        <v>212</v>
      </c>
      <c r="BL749" s="146">
        <f t="shared" si="722"/>
        <v>16322970</v>
      </c>
      <c r="BM749" s="147">
        <f t="shared" si="771"/>
        <v>7.252822442695861E-2</v>
      </c>
      <c r="BN749" s="147">
        <f t="shared" si="746"/>
        <v>0.58888888888888891</v>
      </c>
      <c r="BO749" s="146">
        <f t="shared" si="747"/>
        <v>76995.141509433961</v>
      </c>
      <c r="BP749" s="204"/>
    </row>
    <row r="750" spans="2:68" s="82" customFormat="1">
      <c r="B750" s="614"/>
      <c r="C750" s="647"/>
      <c r="D750" s="604"/>
      <c r="E750" s="254" t="s">
        <v>139</v>
      </c>
      <c r="F750" s="137">
        <v>4</v>
      </c>
      <c r="G750" s="146">
        <v>2</v>
      </c>
      <c r="H750" s="146">
        <v>137650</v>
      </c>
      <c r="I750" s="147">
        <f t="shared" si="764"/>
        <v>0.14285714285714285</v>
      </c>
      <c r="J750" s="147">
        <f t="shared" si="724"/>
        <v>0.5</v>
      </c>
      <c r="K750" s="173">
        <f t="shared" si="725"/>
        <v>68825</v>
      </c>
      <c r="L750" s="604"/>
      <c r="M750" s="254" t="s">
        <v>139</v>
      </c>
      <c r="N750" s="137">
        <v>8</v>
      </c>
      <c r="O750" s="146">
        <v>4</v>
      </c>
      <c r="P750" s="146">
        <v>226450</v>
      </c>
      <c r="Q750" s="147">
        <f t="shared" si="765"/>
        <v>0.125</v>
      </c>
      <c r="R750" s="147">
        <f t="shared" si="727"/>
        <v>0.5</v>
      </c>
      <c r="S750" s="141">
        <f t="shared" si="728"/>
        <v>56612.5</v>
      </c>
      <c r="T750" s="604"/>
      <c r="U750" s="254" t="s">
        <v>139</v>
      </c>
      <c r="V750" s="137">
        <v>48</v>
      </c>
      <c r="W750" s="146">
        <v>23</v>
      </c>
      <c r="X750" s="146">
        <v>1393370</v>
      </c>
      <c r="Y750" s="147">
        <f t="shared" si="766"/>
        <v>2.3162134944612285E-2</v>
      </c>
      <c r="Z750" s="147">
        <f t="shared" si="730"/>
        <v>0.47916666666666669</v>
      </c>
      <c r="AA750" s="146">
        <f t="shared" si="731"/>
        <v>60581.304347826088</v>
      </c>
      <c r="AB750" s="604"/>
      <c r="AC750" s="254" t="s">
        <v>139</v>
      </c>
      <c r="AD750" s="137">
        <v>66</v>
      </c>
      <c r="AE750" s="146">
        <v>37</v>
      </c>
      <c r="AF750" s="146">
        <v>2743270</v>
      </c>
      <c r="AG750" s="147">
        <f t="shared" si="767"/>
        <v>4.4740024183796856E-2</v>
      </c>
      <c r="AH750" s="147">
        <f t="shared" si="733"/>
        <v>0.56060606060606055</v>
      </c>
      <c r="AI750" s="141">
        <f t="shared" si="734"/>
        <v>74142.432432432426</v>
      </c>
      <c r="AJ750" s="604"/>
      <c r="AK750" s="254" t="s">
        <v>139</v>
      </c>
      <c r="AL750" s="137">
        <v>54</v>
      </c>
      <c r="AM750" s="146">
        <v>28</v>
      </c>
      <c r="AN750" s="146">
        <v>2845140</v>
      </c>
      <c r="AO750" s="147">
        <f t="shared" si="768"/>
        <v>4.5676998368678633E-2</v>
      </c>
      <c r="AP750" s="147">
        <f t="shared" si="736"/>
        <v>0.51851851851851849</v>
      </c>
      <c r="AQ750" s="141">
        <f t="shared" si="737"/>
        <v>101612.14285714286</v>
      </c>
      <c r="AR750" s="604"/>
      <c r="AS750" s="254" t="s">
        <v>139</v>
      </c>
      <c r="AT750" s="137">
        <v>41</v>
      </c>
      <c r="AU750" s="146">
        <v>19</v>
      </c>
      <c r="AV750" s="146">
        <v>1841190</v>
      </c>
      <c r="AW750" s="147">
        <f t="shared" si="769"/>
        <v>5.993690851735016E-2</v>
      </c>
      <c r="AX750" s="147">
        <f t="shared" si="739"/>
        <v>0.46341463414634149</v>
      </c>
      <c r="AY750" s="146">
        <f t="shared" si="740"/>
        <v>96904.736842105267</v>
      </c>
      <c r="AZ750" s="604"/>
      <c r="BA750" s="254" t="s">
        <v>139</v>
      </c>
      <c r="BB750" s="137">
        <v>16</v>
      </c>
      <c r="BC750" s="146">
        <v>7</v>
      </c>
      <c r="BD750" s="146">
        <v>338210</v>
      </c>
      <c r="BE750" s="147">
        <f t="shared" si="770"/>
        <v>5.5118110236220472E-2</v>
      </c>
      <c r="BF750" s="147">
        <f t="shared" si="742"/>
        <v>0.4375</v>
      </c>
      <c r="BG750" s="173">
        <f t="shared" si="743"/>
        <v>48315.714285714283</v>
      </c>
      <c r="BH750" s="604"/>
      <c r="BI750" s="254" t="s">
        <v>139</v>
      </c>
      <c r="BJ750" s="137">
        <f t="shared" si="744"/>
        <v>237</v>
      </c>
      <c r="BK750" s="146">
        <f t="shared" si="721"/>
        <v>120</v>
      </c>
      <c r="BL750" s="146">
        <f t="shared" si="722"/>
        <v>9525280</v>
      </c>
      <c r="BM750" s="147">
        <f t="shared" si="771"/>
        <v>4.1053711939787886E-2</v>
      </c>
      <c r="BN750" s="147">
        <f t="shared" si="746"/>
        <v>0.50632911392405067</v>
      </c>
      <c r="BO750" s="146">
        <f t="shared" si="747"/>
        <v>79377.333333333328</v>
      </c>
      <c r="BP750" s="204"/>
    </row>
    <row r="751" spans="2:68" s="82" customFormat="1">
      <c r="B751" s="614"/>
      <c r="C751" s="647"/>
      <c r="D751" s="604"/>
      <c r="E751" s="254" t="s">
        <v>140</v>
      </c>
      <c r="F751" s="137">
        <v>2</v>
      </c>
      <c r="G751" s="146">
        <v>1</v>
      </c>
      <c r="H751" s="146">
        <v>256840</v>
      </c>
      <c r="I751" s="147">
        <f t="shared" si="764"/>
        <v>7.1428571428571425E-2</v>
      </c>
      <c r="J751" s="147">
        <f t="shared" si="724"/>
        <v>0.5</v>
      </c>
      <c r="K751" s="173">
        <f t="shared" si="725"/>
        <v>256840</v>
      </c>
      <c r="L751" s="604"/>
      <c r="M751" s="254" t="s">
        <v>140</v>
      </c>
      <c r="N751" s="137">
        <v>4</v>
      </c>
      <c r="O751" s="146">
        <v>1</v>
      </c>
      <c r="P751" s="146">
        <v>55810</v>
      </c>
      <c r="Q751" s="147">
        <f t="shared" si="765"/>
        <v>3.125E-2</v>
      </c>
      <c r="R751" s="147">
        <f t="shared" si="727"/>
        <v>0.25</v>
      </c>
      <c r="S751" s="141">
        <f t="shared" si="728"/>
        <v>55810</v>
      </c>
      <c r="T751" s="604"/>
      <c r="U751" s="254" t="s">
        <v>140</v>
      </c>
      <c r="V751" s="137">
        <v>65</v>
      </c>
      <c r="W751" s="146">
        <v>41</v>
      </c>
      <c r="X751" s="146">
        <v>2724560</v>
      </c>
      <c r="Y751" s="147">
        <f t="shared" si="766"/>
        <v>4.1289023162134945E-2</v>
      </c>
      <c r="Z751" s="147">
        <f t="shared" si="730"/>
        <v>0.63076923076923075</v>
      </c>
      <c r="AA751" s="146">
        <f t="shared" si="731"/>
        <v>66452.682926829264</v>
      </c>
      <c r="AB751" s="604"/>
      <c r="AC751" s="254" t="s">
        <v>140</v>
      </c>
      <c r="AD751" s="137">
        <v>57</v>
      </c>
      <c r="AE751" s="146">
        <v>27</v>
      </c>
      <c r="AF751" s="146">
        <v>2374710</v>
      </c>
      <c r="AG751" s="147">
        <f t="shared" si="767"/>
        <v>3.2648125755743655E-2</v>
      </c>
      <c r="AH751" s="147">
        <f t="shared" si="733"/>
        <v>0.47368421052631576</v>
      </c>
      <c r="AI751" s="141">
        <f t="shared" si="734"/>
        <v>87952.222222222219</v>
      </c>
      <c r="AJ751" s="604"/>
      <c r="AK751" s="254" t="s">
        <v>140</v>
      </c>
      <c r="AL751" s="137">
        <v>51</v>
      </c>
      <c r="AM751" s="146">
        <v>31</v>
      </c>
      <c r="AN751" s="146">
        <v>3328650</v>
      </c>
      <c r="AO751" s="147">
        <f t="shared" si="768"/>
        <v>5.0570962479608482E-2</v>
      </c>
      <c r="AP751" s="147">
        <f t="shared" si="736"/>
        <v>0.60784313725490191</v>
      </c>
      <c r="AQ751" s="141">
        <f t="shared" si="737"/>
        <v>107375.80645161291</v>
      </c>
      <c r="AR751" s="604"/>
      <c r="AS751" s="254" t="s">
        <v>140</v>
      </c>
      <c r="AT751" s="137">
        <v>17</v>
      </c>
      <c r="AU751" s="146">
        <v>12</v>
      </c>
      <c r="AV751" s="146">
        <v>1117670</v>
      </c>
      <c r="AW751" s="147">
        <f t="shared" si="769"/>
        <v>3.7854889589905363E-2</v>
      </c>
      <c r="AX751" s="147">
        <f t="shared" si="739"/>
        <v>0.70588235294117652</v>
      </c>
      <c r="AY751" s="146">
        <f t="shared" si="740"/>
        <v>93139.166666666672</v>
      </c>
      <c r="AZ751" s="604"/>
      <c r="BA751" s="254" t="s">
        <v>140</v>
      </c>
      <c r="BB751" s="137">
        <v>7</v>
      </c>
      <c r="BC751" s="146">
        <v>4</v>
      </c>
      <c r="BD751" s="146">
        <v>208710</v>
      </c>
      <c r="BE751" s="147">
        <f t="shared" si="770"/>
        <v>3.1496062992125984E-2</v>
      </c>
      <c r="BF751" s="147">
        <f t="shared" si="742"/>
        <v>0.5714285714285714</v>
      </c>
      <c r="BG751" s="173">
        <f t="shared" si="743"/>
        <v>52177.5</v>
      </c>
      <c r="BH751" s="604"/>
      <c r="BI751" s="254" t="s">
        <v>140</v>
      </c>
      <c r="BJ751" s="137">
        <f t="shared" si="744"/>
        <v>203</v>
      </c>
      <c r="BK751" s="146">
        <f t="shared" si="721"/>
        <v>117</v>
      </c>
      <c r="BL751" s="146">
        <f t="shared" si="722"/>
        <v>10066950</v>
      </c>
      <c r="BM751" s="147">
        <f t="shared" si="771"/>
        <v>4.0027369141293193E-2</v>
      </c>
      <c r="BN751" s="147">
        <f t="shared" si="746"/>
        <v>0.57635467980295563</v>
      </c>
      <c r="BO751" s="146">
        <f t="shared" si="747"/>
        <v>86042.307692307688</v>
      </c>
      <c r="BP751" s="204"/>
    </row>
    <row r="752" spans="2:68" s="82" customFormat="1">
      <c r="B752" s="614"/>
      <c r="C752" s="647"/>
      <c r="D752" s="604"/>
      <c r="E752" s="254" t="s">
        <v>141</v>
      </c>
      <c r="F752" s="137">
        <v>3</v>
      </c>
      <c r="G752" s="146">
        <v>3</v>
      </c>
      <c r="H752" s="146">
        <v>458780</v>
      </c>
      <c r="I752" s="147">
        <f t="shared" si="764"/>
        <v>0.21428571428571427</v>
      </c>
      <c r="J752" s="147">
        <f t="shared" si="724"/>
        <v>1</v>
      </c>
      <c r="K752" s="173">
        <f t="shared" si="725"/>
        <v>152926.66666666666</v>
      </c>
      <c r="L752" s="604"/>
      <c r="M752" s="254" t="s">
        <v>141</v>
      </c>
      <c r="N752" s="137">
        <v>18</v>
      </c>
      <c r="O752" s="146">
        <v>9</v>
      </c>
      <c r="P752" s="146">
        <v>410930</v>
      </c>
      <c r="Q752" s="147">
        <f t="shared" si="765"/>
        <v>0.28125</v>
      </c>
      <c r="R752" s="147">
        <f t="shared" si="727"/>
        <v>0.5</v>
      </c>
      <c r="S752" s="141">
        <f t="shared" si="728"/>
        <v>45658.888888888891</v>
      </c>
      <c r="T752" s="604"/>
      <c r="U752" s="254" t="s">
        <v>141</v>
      </c>
      <c r="V752" s="137">
        <v>324</v>
      </c>
      <c r="W752" s="146">
        <v>222</v>
      </c>
      <c r="X752" s="146">
        <v>15710090</v>
      </c>
      <c r="Y752" s="147">
        <f t="shared" si="766"/>
        <v>0.22356495468277945</v>
      </c>
      <c r="Z752" s="147">
        <f t="shared" si="730"/>
        <v>0.68518518518518523</v>
      </c>
      <c r="AA752" s="146">
        <f t="shared" si="731"/>
        <v>70766.171171171169</v>
      </c>
      <c r="AB752" s="604"/>
      <c r="AC752" s="254" t="s">
        <v>141</v>
      </c>
      <c r="AD752" s="137">
        <v>340</v>
      </c>
      <c r="AE752" s="146">
        <v>209</v>
      </c>
      <c r="AF752" s="146">
        <v>17761010</v>
      </c>
      <c r="AG752" s="147">
        <f t="shared" si="767"/>
        <v>0.25272067714631197</v>
      </c>
      <c r="AH752" s="147">
        <f t="shared" si="733"/>
        <v>0.61470588235294121</v>
      </c>
      <c r="AI752" s="141">
        <f t="shared" si="734"/>
        <v>84980.909090909088</v>
      </c>
      <c r="AJ752" s="604"/>
      <c r="AK752" s="254" t="s">
        <v>141</v>
      </c>
      <c r="AL752" s="137">
        <v>235</v>
      </c>
      <c r="AM752" s="146">
        <v>132</v>
      </c>
      <c r="AN752" s="146">
        <v>10704490</v>
      </c>
      <c r="AO752" s="147">
        <f t="shared" si="768"/>
        <v>0.21533442088091354</v>
      </c>
      <c r="AP752" s="147">
        <f t="shared" si="736"/>
        <v>0.5617021276595745</v>
      </c>
      <c r="AQ752" s="141">
        <f t="shared" si="737"/>
        <v>81094.621212121216</v>
      </c>
      <c r="AR752" s="604"/>
      <c r="AS752" s="254" t="s">
        <v>141</v>
      </c>
      <c r="AT752" s="137">
        <v>94</v>
      </c>
      <c r="AU752" s="146">
        <v>43</v>
      </c>
      <c r="AV752" s="146">
        <v>4696580</v>
      </c>
      <c r="AW752" s="147">
        <f t="shared" si="769"/>
        <v>0.13564668769716087</v>
      </c>
      <c r="AX752" s="147">
        <f t="shared" si="739"/>
        <v>0.45744680851063829</v>
      </c>
      <c r="AY752" s="146">
        <f t="shared" si="740"/>
        <v>109222.79069767441</v>
      </c>
      <c r="AZ752" s="604"/>
      <c r="BA752" s="254" t="s">
        <v>141</v>
      </c>
      <c r="BB752" s="137">
        <v>30</v>
      </c>
      <c r="BC752" s="146">
        <v>16</v>
      </c>
      <c r="BD752" s="146">
        <v>2123300</v>
      </c>
      <c r="BE752" s="147">
        <f t="shared" si="770"/>
        <v>0.12598425196850394</v>
      </c>
      <c r="BF752" s="147">
        <f t="shared" si="742"/>
        <v>0.53333333333333333</v>
      </c>
      <c r="BG752" s="173">
        <f t="shared" si="743"/>
        <v>132706.25</v>
      </c>
      <c r="BH752" s="604"/>
      <c r="BI752" s="254" t="s">
        <v>141</v>
      </c>
      <c r="BJ752" s="137">
        <f t="shared" si="744"/>
        <v>1044</v>
      </c>
      <c r="BK752" s="146">
        <f t="shared" si="721"/>
        <v>634</v>
      </c>
      <c r="BL752" s="146">
        <f t="shared" si="722"/>
        <v>51865180</v>
      </c>
      <c r="BM752" s="147">
        <f t="shared" si="771"/>
        <v>0.216900444748546</v>
      </c>
      <c r="BN752" s="147">
        <f t="shared" si="746"/>
        <v>0.60727969348659006</v>
      </c>
      <c r="BO752" s="146">
        <f t="shared" si="747"/>
        <v>81806.277602523653</v>
      </c>
      <c r="BP752" s="204"/>
    </row>
    <row r="753" spans="2:68" s="82" customFormat="1">
      <c r="B753" s="614"/>
      <c r="C753" s="647"/>
      <c r="D753" s="604"/>
      <c r="E753" s="254" t="s">
        <v>142</v>
      </c>
      <c r="F753" s="137">
        <v>2</v>
      </c>
      <c r="G753" s="146">
        <v>1</v>
      </c>
      <c r="H753" s="146">
        <v>256840</v>
      </c>
      <c r="I753" s="147">
        <f t="shared" si="764"/>
        <v>7.1428571428571425E-2</v>
      </c>
      <c r="J753" s="147">
        <f t="shared" si="724"/>
        <v>0.5</v>
      </c>
      <c r="K753" s="173">
        <f t="shared" si="725"/>
        <v>256840</v>
      </c>
      <c r="L753" s="604"/>
      <c r="M753" s="254" t="s">
        <v>142</v>
      </c>
      <c r="N753" s="137">
        <v>7</v>
      </c>
      <c r="O753" s="146">
        <v>4</v>
      </c>
      <c r="P753" s="146">
        <v>169200</v>
      </c>
      <c r="Q753" s="147">
        <f t="shared" si="765"/>
        <v>0.125</v>
      </c>
      <c r="R753" s="147">
        <f t="shared" si="727"/>
        <v>0.5714285714285714</v>
      </c>
      <c r="S753" s="141">
        <f t="shared" si="728"/>
        <v>42300</v>
      </c>
      <c r="T753" s="604"/>
      <c r="U753" s="254" t="s">
        <v>142</v>
      </c>
      <c r="V753" s="137">
        <v>57</v>
      </c>
      <c r="W753" s="146">
        <v>32</v>
      </c>
      <c r="X753" s="146">
        <v>2779370</v>
      </c>
      <c r="Y753" s="147">
        <f t="shared" si="766"/>
        <v>3.2225579053373615E-2</v>
      </c>
      <c r="Z753" s="147">
        <f t="shared" si="730"/>
        <v>0.56140350877192979</v>
      </c>
      <c r="AA753" s="146">
        <f t="shared" si="731"/>
        <v>86855.3125</v>
      </c>
      <c r="AB753" s="604"/>
      <c r="AC753" s="254" t="s">
        <v>142</v>
      </c>
      <c r="AD753" s="137">
        <v>75</v>
      </c>
      <c r="AE753" s="146">
        <v>44</v>
      </c>
      <c r="AF753" s="146">
        <v>4196940</v>
      </c>
      <c r="AG753" s="147">
        <f t="shared" si="767"/>
        <v>5.3204353083434096E-2</v>
      </c>
      <c r="AH753" s="147">
        <f t="shared" si="733"/>
        <v>0.58666666666666667</v>
      </c>
      <c r="AI753" s="141">
        <f t="shared" si="734"/>
        <v>95385</v>
      </c>
      <c r="AJ753" s="604"/>
      <c r="AK753" s="254" t="s">
        <v>142</v>
      </c>
      <c r="AL753" s="137">
        <v>85</v>
      </c>
      <c r="AM753" s="146">
        <v>46</v>
      </c>
      <c r="AN753" s="146">
        <v>5242530</v>
      </c>
      <c r="AO753" s="147">
        <f t="shared" si="768"/>
        <v>7.5040783034257749E-2</v>
      </c>
      <c r="AP753" s="147">
        <f t="shared" si="736"/>
        <v>0.54117647058823526</v>
      </c>
      <c r="AQ753" s="141">
        <f t="shared" si="737"/>
        <v>113968.04347826086</v>
      </c>
      <c r="AR753" s="604"/>
      <c r="AS753" s="254" t="s">
        <v>142</v>
      </c>
      <c r="AT753" s="137">
        <v>56</v>
      </c>
      <c r="AU753" s="146">
        <v>30</v>
      </c>
      <c r="AV753" s="146">
        <v>3426330</v>
      </c>
      <c r="AW753" s="147">
        <f t="shared" si="769"/>
        <v>9.4637223974763401E-2</v>
      </c>
      <c r="AX753" s="147">
        <f t="shared" si="739"/>
        <v>0.5357142857142857</v>
      </c>
      <c r="AY753" s="146">
        <f t="shared" si="740"/>
        <v>114211</v>
      </c>
      <c r="AZ753" s="604"/>
      <c r="BA753" s="254" t="s">
        <v>142</v>
      </c>
      <c r="BB753" s="137">
        <v>22</v>
      </c>
      <c r="BC753" s="146">
        <v>9</v>
      </c>
      <c r="BD753" s="146">
        <v>1233960</v>
      </c>
      <c r="BE753" s="147">
        <f t="shared" si="770"/>
        <v>7.0866141732283464E-2</v>
      </c>
      <c r="BF753" s="147">
        <f t="shared" si="742"/>
        <v>0.40909090909090912</v>
      </c>
      <c r="BG753" s="173">
        <f t="shared" si="743"/>
        <v>137106.66666666666</v>
      </c>
      <c r="BH753" s="604"/>
      <c r="BI753" s="254" t="s">
        <v>142</v>
      </c>
      <c r="BJ753" s="137">
        <f t="shared" si="744"/>
        <v>304</v>
      </c>
      <c r="BK753" s="146">
        <f t="shared" si="721"/>
        <v>166</v>
      </c>
      <c r="BL753" s="146">
        <f t="shared" si="722"/>
        <v>17305170</v>
      </c>
      <c r="BM753" s="147">
        <f t="shared" si="771"/>
        <v>5.6790968183373244E-2</v>
      </c>
      <c r="BN753" s="147">
        <f t="shared" si="746"/>
        <v>0.54605263157894735</v>
      </c>
      <c r="BO753" s="146">
        <f t="shared" si="747"/>
        <v>104248.01204819277</v>
      </c>
      <c r="BP753" s="204"/>
    </row>
    <row r="754" spans="2:68" s="82" customFormat="1">
      <c r="B754" s="614"/>
      <c r="C754" s="647"/>
      <c r="D754" s="604"/>
      <c r="E754" s="251" t="s">
        <v>135</v>
      </c>
      <c r="F754" s="137">
        <v>2</v>
      </c>
      <c r="G754" s="146">
        <v>0</v>
      </c>
      <c r="H754" s="146">
        <v>0</v>
      </c>
      <c r="I754" s="147">
        <f t="shared" si="764"/>
        <v>0</v>
      </c>
      <c r="J754" s="147">
        <f t="shared" si="724"/>
        <v>0</v>
      </c>
      <c r="K754" s="173" t="str">
        <f t="shared" si="725"/>
        <v>-</v>
      </c>
      <c r="L754" s="604"/>
      <c r="M754" s="255" t="s">
        <v>135</v>
      </c>
      <c r="N754" s="137">
        <v>0</v>
      </c>
      <c r="O754" s="146">
        <v>0</v>
      </c>
      <c r="P754" s="146">
        <v>0</v>
      </c>
      <c r="Q754" s="147">
        <f t="shared" si="765"/>
        <v>0</v>
      </c>
      <c r="R754" s="147" t="str">
        <f t="shared" si="727"/>
        <v>-</v>
      </c>
      <c r="S754" s="141" t="str">
        <f t="shared" si="728"/>
        <v>-</v>
      </c>
      <c r="T754" s="604"/>
      <c r="U754" s="255" t="s">
        <v>135</v>
      </c>
      <c r="V754" s="137">
        <v>82</v>
      </c>
      <c r="W754" s="146">
        <v>51</v>
      </c>
      <c r="X754" s="146">
        <v>3918300</v>
      </c>
      <c r="Y754" s="147">
        <f t="shared" si="766"/>
        <v>5.1359516616314202E-2</v>
      </c>
      <c r="Z754" s="147">
        <f t="shared" si="730"/>
        <v>0.62195121951219512</v>
      </c>
      <c r="AA754" s="146">
        <f t="shared" si="731"/>
        <v>76829.411764705888</v>
      </c>
      <c r="AB754" s="604"/>
      <c r="AC754" s="255" t="s">
        <v>135</v>
      </c>
      <c r="AD754" s="137">
        <v>44</v>
      </c>
      <c r="AE754" s="146">
        <v>14</v>
      </c>
      <c r="AF754" s="146">
        <v>868760</v>
      </c>
      <c r="AG754" s="147">
        <f t="shared" si="767"/>
        <v>1.6928657799274487E-2</v>
      </c>
      <c r="AH754" s="147">
        <f t="shared" si="733"/>
        <v>0.31818181818181818</v>
      </c>
      <c r="AI754" s="141">
        <f t="shared" si="734"/>
        <v>62054.285714285717</v>
      </c>
      <c r="AJ754" s="604"/>
      <c r="AK754" s="255" t="s">
        <v>135</v>
      </c>
      <c r="AL754" s="137">
        <v>29</v>
      </c>
      <c r="AM754" s="146">
        <v>13</v>
      </c>
      <c r="AN754" s="146">
        <v>2229890</v>
      </c>
      <c r="AO754" s="147">
        <f t="shared" si="768"/>
        <v>2.1207177814029365E-2</v>
      </c>
      <c r="AP754" s="147">
        <f t="shared" si="736"/>
        <v>0.44827586206896552</v>
      </c>
      <c r="AQ754" s="141">
        <f t="shared" si="737"/>
        <v>171530</v>
      </c>
      <c r="AR754" s="604"/>
      <c r="AS754" s="255" t="s">
        <v>135</v>
      </c>
      <c r="AT754" s="137">
        <v>17</v>
      </c>
      <c r="AU754" s="146">
        <v>9</v>
      </c>
      <c r="AV754" s="146">
        <v>2058900</v>
      </c>
      <c r="AW754" s="147">
        <f t="shared" si="769"/>
        <v>2.8391167192429023E-2</v>
      </c>
      <c r="AX754" s="147">
        <f t="shared" si="739"/>
        <v>0.52941176470588236</v>
      </c>
      <c r="AY754" s="146">
        <f t="shared" si="740"/>
        <v>228766.66666666666</v>
      </c>
      <c r="AZ754" s="604"/>
      <c r="BA754" s="255" t="s">
        <v>135</v>
      </c>
      <c r="BB754" s="137">
        <v>4</v>
      </c>
      <c r="BC754" s="146">
        <v>2</v>
      </c>
      <c r="BD754" s="146">
        <v>349350</v>
      </c>
      <c r="BE754" s="147">
        <f t="shared" si="770"/>
        <v>1.5748031496062992E-2</v>
      </c>
      <c r="BF754" s="147">
        <f t="shared" si="742"/>
        <v>0.5</v>
      </c>
      <c r="BG754" s="173">
        <f t="shared" si="743"/>
        <v>174675</v>
      </c>
      <c r="BH754" s="604"/>
      <c r="BI754" s="255" t="s">
        <v>135</v>
      </c>
      <c r="BJ754" s="137">
        <f t="shared" si="744"/>
        <v>178</v>
      </c>
      <c r="BK754" s="146">
        <f t="shared" si="721"/>
        <v>89</v>
      </c>
      <c r="BL754" s="146">
        <f t="shared" si="722"/>
        <v>9425200</v>
      </c>
      <c r="BM754" s="147">
        <f t="shared" si="771"/>
        <v>3.0448169688676016E-2</v>
      </c>
      <c r="BN754" s="147">
        <f t="shared" si="746"/>
        <v>0.5</v>
      </c>
      <c r="BO754" s="146">
        <f t="shared" si="747"/>
        <v>105901.12359550562</v>
      </c>
      <c r="BP754" s="204"/>
    </row>
    <row r="755" spans="2:68" s="82" customFormat="1">
      <c r="B755" s="614">
        <v>69</v>
      </c>
      <c r="C755" s="646" t="s">
        <v>54</v>
      </c>
      <c r="D755" s="612">
        <f>BS76</f>
        <v>23</v>
      </c>
      <c r="E755" s="252" t="s">
        <v>115</v>
      </c>
      <c r="F755" s="136">
        <v>10</v>
      </c>
      <c r="G755" s="144">
        <v>8</v>
      </c>
      <c r="H755" s="144">
        <v>645920</v>
      </c>
      <c r="I755" s="145">
        <f>IFERROR(G755/$D$755,"-")</f>
        <v>0.34782608695652173</v>
      </c>
      <c r="J755" s="145">
        <f t="shared" si="724"/>
        <v>0.8</v>
      </c>
      <c r="K755" s="172">
        <f t="shared" si="725"/>
        <v>80740</v>
      </c>
      <c r="L755" s="612">
        <f>BT76</f>
        <v>57</v>
      </c>
      <c r="M755" s="252" t="s">
        <v>115</v>
      </c>
      <c r="N755" s="136">
        <v>26</v>
      </c>
      <c r="O755" s="144">
        <v>19</v>
      </c>
      <c r="P755" s="144">
        <v>1830730</v>
      </c>
      <c r="Q755" s="145">
        <f>IFERROR(O755/$L$755,"-")</f>
        <v>0.33333333333333331</v>
      </c>
      <c r="R755" s="145">
        <f t="shared" si="727"/>
        <v>0.73076923076923073</v>
      </c>
      <c r="S755" s="140">
        <f t="shared" si="728"/>
        <v>96354.210526315786</v>
      </c>
      <c r="T755" s="612">
        <f>BU76</f>
        <v>2794</v>
      </c>
      <c r="U755" s="252" t="s">
        <v>115</v>
      </c>
      <c r="V755" s="136">
        <v>1424</v>
      </c>
      <c r="W755" s="144">
        <v>787</v>
      </c>
      <c r="X755" s="144">
        <v>47940680</v>
      </c>
      <c r="Y755" s="145">
        <f>IFERROR(W755/$T$755,"-")</f>
        <v>0.28167501789549032</v>
      </c>
      <c r="Z755" s="145">
        <f t="shared" si="730"/>
        <v>0.5526685393258427</v>
      </c>
      <c r="AA755" s="144">
        <f t="shared" si="731"/>
        <v>60915.730622617535</v>
      </c>
      <c r="AB755" s="612">
        <f>BV76</f>
        <v>2021</v>
      </c>
      <c r="AC755" s="252" t="s">
        <v>115</v>
      </c>
      <c r="AD755" s="136">
        <v>1134</v>
      </c>
      <c r="AE755" s="144">
        <v>641</v>
      </c>
      <c r="AF755" s="144">
        <v>43220160</v>
      </c>
      <c r="AG755" s="145">
        <f>IFERROR(AE755/$AB$755,"-")</f>
        <v>0.31716971796140525</v>
      </c>
      <c r="AH755" s="145">
        <f t="shared" si="733"/>
        <v>0.56525573192239864</v>
      </c>
      <c r="AI755" s="140">
        <f t="shared" si="734"/>
        <v>67426.14664586584</v>
      </c>
      <c r="AJ755" s="612">
        <f>BW76</f>
        <v>1088</v>
      </c>
      <c r="AK755" s="252" t="s">
        <v>115</v>
      </c>
      <c r="AL755" s="136">
        <v>598</v>
      </c>
      <c r="AM755" s="144">
        <v>307</v>
      </c>
      <c r="AN755" s="144">
        <v>24325190</v>
      </c>
      <c r="AO755" s="145">
        <f>IFERROR(AM755/$AJ$755,"-")</f>
        <v>0.28216911764705882</v>
      </c>
      <c r="AP755" s="145">
        <f t="shared" si="736"/>
        <v>0.51337792642140467</v>
      </c>
      <c r="AQ755" s="140">
        <f t="shared" si="737"/>
        <v>79235.146579804554</v>
      </c>
      <c r="AR755" s="612">
        <f>BX76</f>
        <v>620</v>
      </c>
      <c r="AS755" s="252" t="s">
        <v>115</v>
      </c>
      <c r="AT755" s="136">
        <v>272</v>
      </c>
      <c r="AU755" s="144">
        <v>122</v>
      </c>
      <c r="AV755" s="144">
        <v>12266240</v>
      </c>
      <c r="AW755" s="145">
        <f>IFERROR(AU755/$AR$755,"-")</f>
        <v>0.1967741935483871</v>
      </c>
      <c r="AX755" s="145">
        <f t="shared" si="739"/>
        <v>0.4485294117647059</v>
      </c>
      <c r="AY755" s="144">
        <f t="shared" si="740"/>
        <v>100542.95081967213</v>
      </c>
      <c r="AZ755" s="612">
        <f>BY76</f>
        <v>238</v>
      </c>
      <c r="BA755" s="252" t="s">
        <v>115</v>
      </c>
      <c r="BB755" s="136">
        <v>74</v>
      </c>
      <c r="BC755" s="144">
        <v>31</v>
      </c>
      <c r="BD755" s="144">
        <v>2138260</v>
      </c>
      <c r="BE755" s="145">
        <f>IFERROR(BC755/$AZ$755,"-")</f>
        <v>0.13025210084033614</v>
      </c>
      <c r="BF755" s="145">
        <f t="shared" si="742"/>
        <v>0.41891891891891891</v>
      </c>
      <c r="BG755" s="172">
        <f t="shared" si="743"/>
        <v>68976.129032258061</v>
      </c>
      <c r="BH755" s="612">
        <f>BZ76</f>
        <v>6841</v>
      </c>
      <c r="BI755" s="252" t="s">
        <v>115</v>
      </c>
      <c r="BJ755" s="136">
        <f t="shared" si="744"/>
        <v>3538</v>
      </c>
      <c r="BK755" s="144">
        <f t="shared" si="721"/>
        <v>1915</v>
      </c>
      <c r="BL755" s="144">
        <f t="shared" si="722"/>
        <v>132367180</v>
      </c>
      <c r="BM755" s="145">
        <f>IFERROR(BK755/$BH$755,"-")</f>
        <v>0.27992983481947081</v>
      </c>
      <c r="BN755" s="145">
        <f t="shared" si="746"/>
        <v>0.5412662521198417</v>
      </c>
      <c r="BO755" s="144">
        <f t="shared" si="747"/>
        <v>69121.242819843348</v>
      </c>
      <c r="BP755" s="204"/>
    </row>
    <row r="756" spans="2:68" s="82" customFormat="1">
      <c r="B756" s="614"/>
      <c r="C756" s="647"/>
      <c r="D756" s="604"/>
      <c r="E756" s="253" t="s">
        <v>154</v>
      </c>
      <c r="F756" s="137">
        <v>8</v>
      </c>
      <c r="G756" s="146">
        <v>4</v>
      </c>
      <c r="H756" s="146">
        <v>206880</v>
      </c>
      <c r="I756" s="147">
        <f t="shared" ref="I756:I765" si="772">IFERROR(G756/$D$755,"-")</f>
        <v>0.17391304347826086</v>
      </c>
      <c r="J756" s="147">
        <f t="shared" si="724"/>
        <v>0.5</v>
      </c>
      <c r="K756" s="173">
        <f t="shared" si="725"/>
        <v>51720</v>
      </c>
      <c r="L756" s="604"/>
      <c r="M756" s="253" t="s">
        <v>154</v>
      </c>
      <c r="N756" s="137">
        <v>21</v>
      </c>
      <c r="O756" s="146">
        <v>16</v>
      </c>
      <c r="P756" s="146">
        <v>1705160</v>
      </c>
      <c r="Q756" s="147">
        <f t="shared" ref="Q756:Q765" si="773">IFERROR(O756/$L$755,"-")</f>
        <v>0.2807017543859649</v>
      </c>
      <c r="R756" s="147">
        <f t="shared" si="727"/>
        <v>0.76190476190476186</v>
      </c>
      <c r="S756" s="141">
        <f t="shared" si="728"/>
        <v>106572.5</v>
      </c>
      <c r="T756" s="604"/>
      <c r="U756" s="253" t="s">
        <v>154</v>
      </c>
      <c r="V756" s="137">
        <v>1251</v>
      </c>
      <c r="W756" s="146">
        <v>683</v>
      </c>
      <c r="X756" s="146">
        <v>37710960</v>
      </c>
      <c r="Y756" s="147">
        <f t="shared" ref="Y756:Y765" si="774">IFERROR(W756/$T$755,"-")</f>
        <v>0.24445239799570509</v>
      </c>
      <c r="Z756" s="147">
        <f t="shared" si="730"/>
        <v>0.5459632294164668</v>
      </c>
      <c r="AA756" s="146">
        <f t="shared" si="731"/>
        <v>55213.704245973648</v>
      </c>
      <c r="AB756" s="604"/>
      <c r="AC756" s="253" t="s">
        <v>154</v>
      </c>
      <c r="AD756" s="137">
        <v>883</v>
      </c>
      <c r="AE756" s="146">
        <v>509</v>
      </c>
      <c r="AF756" s="146">
        <v>32085000</v>
      </c>
      <c r="AG756" s="147">
        <f t="shared" ref="AG756:AG765" si="775">IFERROR(AE756/$AB$755,"-")</f>
        <v>0.25185551707075704</v>
      </c>
      <c r="AH756" s="147">
        <f t="shared" si="733"/>
        <v>0.57644394110985275</v>
      </c>
      <c r="AI756" s="141">
        <f t="shared" si="734"/>
        <v>63035.363457760315</v>
      </c>
      <c r="AJ756" s="604"/>
      <c r="AK756" s="253" t="s">
        <v>154</v>
      </c>
      <c r="AL756" s="137">
        <v>419</v>
      </c>
      <c r="AM756" s="146">
        <v>192</v>
      </c>
      <c r="AN756" s="146">
        <v>11599640</v>
      </c>
      <c r="AO756" s="147">
        <f t="shared" ref="AO756:AO765" si="776">IFERROR(AM756/$AJ$755,"-")</f>
        <v>0.17647058823529413</v>
      </c>
      <c r="AP756" s="147">
        <f t="shared" si="736"/>
        <v>0.45823389021479716</v>
      </c>
      <c r="AQ756" s="141">
        <f t="shared" si="737"/>
        <v>60414.791666666664</v>
      </c>
      <c r="AR756" s="604"/>
      <c r="AS756" s="253" t="s">
        <v>154</v>
      </c>
      <c r="AT756" s="137">
        <v>182</v>
      </c>
      <c r="AU756" s="146">
        <v>82</v>
      </c>
      <c r="AV756" s="146">
        <v>6884070</v>
      </c>
      <c r="AW756" s="147">
        <f t="shared" ref="AW756:AW765" si="777">IFERROR(AU756/$AR$755,"-")</f>
        <v>0.13225806451612904</v>
      </c>
      <c r="AX756" s="147">
        <f t="shared" si="739"/>
        <v>0.45054945054945056</v>
      </c>
      <c r="AY756" s="146">
        <f t="shared" si="740"/>
        <v>83952.073170731703</v>
      </c>
      <c r="AZ756" s="604"/>
      <c r="BA756" s="253" t="s">
        <v>154</v>
      </c>
      <c r="BB756" s="137">
        <v>28</v>
      </c>
      <c r="BC756" s="146">
        <v>10</v>
      </c>
      <c r="BD756" s="146">
        <v>703650</v>
      </c>
      <c r="BE756" s="147">
        <f t="shared" ref="BE756:BE765" si="778">IFERROR(BC756/$AZ$755,"-")</f>
        <v>4.2016806722689079E-2</v>
      </c>
      <c r="BF756" s="147">
        <f t="shared" si="742"/>
        <v>0.35714285714285715</v>
      </c>
      <c r="BG756" s="173">
        <f t="shared" si="743"/>
        <v>70365</v>
      </c>
      <c r="BH756" s="604"/>
      <c r="BI756" s="253" t="s">
        <v>154</v>
      </c>
      <c r="BJ756" s="137">
        <f t="shared" si="744"/>
        <v>2792</v>
      </c>
      <c r="BK756" s="146">
        <f t="shared" si="721"/>
        <v>1496</v>
      </c>
      <c r="BL756" s="146">
        <f t="shared" si="722"/>
        <v>90895360</v>
      </c>
      <c r="BM756" s="147">
        <f t="shared" ref="BM756:BM765" si="779">IFERROR(BK756/$BH$755,"-")</f>
        <v>0.21868147931588949</v>
      </c>
      <c r="BN756" s="147">
        <f t="shared" si="746"/>
        <v>0.53581661891117482</v>
      </c>
      <c r="BO756" s="146">
        <f t="shared" si="747"/>
        <v>60758.930481283423</v>
      </c>
      <c r="BP756" s="204"/>
    </row>
    <row r="757" spans="2:68" s="82" customFormat="1">
      <c r="B757" s="614"/>
      <c r="C757" s="647"/>
      <c r="D757" s="604"/>
      <c r="E757" s="254" t="s">
        <v>114</v>
      </c>
      <c r="F757" s="137">
        <v>10</v>
      </c>
      <c r="G757" s="146">
        <v>6</v>
      </c>
      <c r="H757" s="146">
        <v>695030</v>
      </c>
      <c r="I757" s="147">
        <f t="shared" si="772"/>
        <v>0.2608695652173913</v>
      </c>
      <c r="J757" s="147">
        <f t="shared" si="724"/>
        <v>0.6</v>
      </c>
      <c r="K757" s="173">
        <f t="shared" si="725"/>
        <v>115838.33333333333</v>
      </c>
      <c r="L757" s="604"/>
      <c r="M757" s="254" t="s">
        <v>114</v>
      </c>
      <c r="N757" s="137">
        <v>28</v>
      </c>
      <c r="O757" s="146">
        <v>21</v>
      </c>
      <c r="P757" s="146">
        <v>2225890</v>
      </c>
      <c r="Q757" s="147">
        <f t="shared" si="773"/>
        <v>0.36842105263157893</v>
      </c>
      <c r="R757" s="147">
        <f t="shared" si="727"/>
        <v>0.75</v>
      </c>
      <c r="S757" s="141">
        <f t="shared" si="728"/>
        <v>105994.76190476191</v>
      </c>
      <c r="T757" s="604"/>
      <c r="U757" s="254" t="s">
        <v>114</v>
      </c>
      <c r="V757" s="137">
        <v>1679</v>
      </c>
      <c r="W757" s="146">
        <v>887</v>
      </c>
      <c r="X757" s="146">
        <v>54013780</v>
      </c>
      <c r="Y757" s="147">
        <f t="shared" si="774"/>
        <v>0.31746599856836077</v>
      </c>
      <c r="Z757" s="147">
        <f t="shared" si="730"/>
        <v>0.52829064919594992</v>
      </c>
      <c r="AA757" s="146">
        <f t="shared" si="731"/>
        <v>60894.904171364149</v>
      </c>
      <c r="AB757" s="604"/>
      <c r="AC757" s="254" t="s">
        <v>114</v>
      </c>
      <c r="AD757" s="137">
        <v>1319</v>
      </c>
      <c r="AE757" s="146">
        <v>742</v>
      </c>
      <c r="AF757" s="146">
        <v>49867240</v>
      </c>
      <c r="AG757" s="147">
        <f t="shared" si="775"/>
        <v>0.36714497773379517</v>
      </c>
      <c r="AH757" s="147">
        <f t="shared" si="733"/>
        <v>0.56254738438210761</v>
      </c>
      <c r="AI757" s="141">
        <f t="shared" si="734"/>
        <v>67206.522911051215</v>
      </c>
      <c r="AJ757" s="604"/>
      <c r="AK757" s="254" t="s">
        <v>114</v>
      </c>
      <c r="AL757" s="137">
        <v>743</v>
      </c>
      <c r="AM757" s="146">
        <v>367</v>
      </c>
      <c r="AN757" s="146">
        <v>29108140</v>
      </c>
      <c r="AO757" s="147">
        <f t="shared" si="776"/>
        <v>0.33731617647058826</v>
      </c>
      <c r="AP757" s="147">
        <f t="shared" si="736"/>
        <v>0.4939434724091521</v>
      </c>
      <c r="AQ757" s="141">
        <f t="shared" si="737"/>
        <v>79313.732970027253</v>
      </c>
      <c r="AR757" s="604"/>
      <c r="AS757" s="254" t="s">
        <v>114</v>
      </c>
      <c r="AT757" s="137">
        <v>419</v>
      </c>
      <c r="AU757" s="146">
        <v>185</v>
      </c>
      <c r="AV757" s="146">
        <v>16989900</v>
      </c>
      <c r="AW757" s="147">
        <f t="shared" si="777"/>
        <v>0.29838709677419356</v>
      </c>
      <c r="AX757" s="147">
        <f t="shared" si="739"/>
        <v>0.441527446300716</v>
      </c>
      <c r="AY757" s="146">
        <f t="shared" si="740"/>
        <v>91837.297297297293</v>
      </c>
      <c r="AZ757" s="604"/>
      <c r="BA757" s="254" t="s">
        <v>114</v>
      </c>
      <c r="BB757" s="137">
        <v>155</v>
      </c>
      <c r="BC757" s="146">
        <v>64</v>
      </c>
      <c r="BD757" s="146">
        <v>6310810</v>
      </c>
      <c r="BE757" s="147">
        <f t="shared" si="778"/>
        <v>0.26890756302521007</v>
      </c>
      <c r="BF757" s="147">
        <f t="shared" si="742"/>
        <v>0.41290322580645161</v>
      </c>
      <c r="BG757" s="173">
        <f t="shared" si="743"/>
        <v>98606.40625</v>
      </c>
      <c r="BH757" s="604"/>
      <c r="BI757" s="254" t="s">
        <v>114</v>
      </c>
      <c r="BJ757" s="137">
        <f t="shared" si="744"/>
        <v>4353</v>
      </c>
      <c r="BK757" s="146">
        <f t="shared" si="721"/>
        <v>2272</v>
      </c>
      <c r="BL757" s="146">
        <f t="shared" si="722"/>
        <v>159210790</v>
      </c>
      <c r="BM757" s="147">
        <f t="shared" si="779"/>
        <v>0.3321151878380354</v>
      </c>
      <c r="BN757" s="147">
        <f t="shared" si="746"/>
        <v>0.52193889271766603</v>
      </c>
      <c r="BO757" s="146">
        <f t="shared" si="747"/>
        <v>70075.171654929582</v>
      </c>
      <c r="BP757" s="204"/>
    </row>
    <row r="758" spans="2:68" s="82" customFormat="1">
      <c r="B758" s="614"/>
      <c r="C758" s="647"/>
      <c r="D758" s="604"/>
      <c r="E758" s="254" t="s">
        <v>123</v>
      </c>
      <c r="F758" s="137">
        <v>5</v>
      </c>
      <c r="G758" s="146">
        <v>2</v>
      </c>
      <c r="H758" s="146">
        <v>171430</v>
      </c>
      <c r="I758" s="147">
        <f t="shared" si="772"/>
        <v>8.6956521739130432E-2</v>
      </c>
      <c r="J758" s="147">
        <f t="shared" si="724"/>
        <v>0.4</v>
      </c>
      <c r="K758" s="173">
        <f t="shared" si="725"/>
        <v>85715</v>
      </c>
      <c r="L758" s="604"/>
      <c r="M758" s="254" t="s">
        <v>123</v>
      </c>
      <c r="N758" s="137">
        <v>9</v>
      </c>
      <c r="O758" s="146">
        <v>8</v>
      </c>
      <c r="P758" s="146">
        <v>833620</v>
      </c>
      <c r="Q758" s="147">
        <f t="shared" si="773"/>
        <v>0.14035087719298245</v>
      </c>
      <c r="R758" s="147">
        <f t="shared" si="727"/>
        <v>0.88888888888888884</v>
      </c>
      <c r="S758" s="141">
        <f t="shared" si="728"/>
        <v>104202.5</v>
      </c>
      <c r="T758" s="604"/>
      <c r="U758" s="254" t="s">
        <v>123</v>
      </c>
      <c r="V758" s="137">
        <v>517</v>
      </c>
      <c r="W758" s="146">
        <v>288</v>
      </c>
      <c r="X758" s="146">
        <v>18446090</v>
      </c>
      <c r="Y758" s="147">
        <f t="shared" si="774"/>
        <v>0.10307802433786686</v>
      </c>
      <c r="Z758" s="147">
        <f t="shared" si="730"/>
        <v>0.55705996131528046</v>
      </c>
      <c r="AA758" s="146">
        <f t="shared" si="731"/>
        <v>64048.923611111109</v>
      </c>
      <c r="AB758" s="604"/>
      <c r="AC758" s="254" t="s">
        <v>123</v>
      </c>
      <c r="AD758" s="137">
        <v>499</v>
      </c>
      <c r="AE758" s="146">
        <v>286</v>
      </c>
      <c r="AF758" s="146">
        <v>20683610</v>
      </c>
      <c r="AG758" s="147">
        <f t="shared" si="775"/>
        <v>0.14151410192973776</v>
      </c>
      <c r="AH758" s="147">
        <f t="shared" si="733"/>
        <v>0.57314629258517036</v>
      </c>
      <c r="AI758" s="141">
        <f t="shared" si="734"/>
        <v>72320.31468531469</v>
      </c>
      <c r="AJ758" s="604"/>
      <c r="AK758" s="254" t="s">
        <v>123</v>
      </c>
      <c r="AL758" s="137">
        <v>313</v>
      </c>
      <c r="AM758" s="146">
        <v>149</v>
      </c>
      <c r="AN758" s="146">
        <v>14323790</v>
      </c>
      <c r="AO758" s="147">
        <f t="shared" si="776"/>
        <v>0.13694852941176472</v>
      </c>
      <c r="AP758" s="147">
        <f t="shared" si="736"/>
        <v>0.47603833865814699</v>
      </c>
      <c r="AQ758" s="141">
        <f t="shared" si="737"/>
        <v>96132.818791946309</v>
      </c>
      <c r="AR758" s="604"/>
      <c r="AS758" s="254" t="s">
        <v>123</v>
      </c>
      <c r="AT758" s="137">
        <v>156</v>
      </c>
      <c r="AU758" s="146">
        <v>79</v>
      </c>
      <c r="AV758" s="146">
        <v>7440430</v>
      </c>
      <c r="AW758" s="147">
        <f t="shared" si="777"/>
        <v>0.12741935483870967</v>
      </c>
      <c r="AX758" s="147">
        <f t="shared" si="739"/>
        <v>0.50641025641025639</v>
      </c>
      <c r="AY758" s="146">
        <f t="shared" si="740"/>
        <v>94182.658227848107</v>
      </c>
      <c r="AZ758" s="604"/>
      <c r="BA758" s="254" t="s">
        <v>123</v>
      </c>
      <c r="BB758" s="137">
        <v>68</v>
      </c>
      <c r="BC758" s="146">
        <v>24</v>
      </c>
      <c r="BD758" s="146">
        <v>2864580</v>
      </c>
      <c r="BE758" s="147">
        <f t="shared" si="778"/>
        <v>0.10084033613445378</v>
      </c>
      <c r="BF758" s="147">
        <f t="shared" si="742"/>
        <v>0.35294117647058826</v>
      </c>
      <c r="BG758" s="173">
        <f t="shared" si="743"/>
        <v>119357.5</v>
      </c>
      <c r="BH758" s="604"/>
      <c r="BI758" s="254" t="s">
        <v>123</v>
      </c>
      <c r="BJ758" s="137">
        <f t="shared" si="744"/>
        <v>1567</v>
      </c>
      <c r="BK758" s="146">
        <f t="shared" si="721"/>
        <v>836</v>
      </c>
      <c r="BL758" s="146">
        <f t="shared" si="722"/>
        <v>64763550</v>
      </c>
      <c r="BM758" s="147">
        <f t="shared" si="779"/>
        <v>0.12220435608829118</v>
      </c>
      <c r="BN758" s="147">
        <f t="shared" si="746"/>
        <v>0.53350350989151241</v>
      </c>
      <c r="BO758" s="146">
        <f t="shared" si="747"/>
        <v>77468.361244019135</v>
      </c>
      <c r="BP758" s="204"/>
    </row>
    <row r="759" spans="2:68" s="82" customFormat="1">
      <c r="B759" s="614"/>
      <c r="C759" s="647"/>
      <c r="D759" s="604"/>
      <c r="E759" s="254" t="s">
        <v>137</v>
      </c>
      <c r="F759" s="137">
        <v>4</v>
      </c>
      <c r="G759" s="146">
        <v>2</v>
      </c>
      <c r="H759" s="146">
        <v>125930</v>
      </c>
      <c r="I759" s="147">
        <f t="shared" si="772"/>
        <v>8.6956521739130432E-2</v>
      </c>
      <c r="J759" s="147">
        <f t="shared" si="724"/>
        <v>0.5</v>
      </c>
      <c r="K759" s="173">
        <f t="shared" si="725"/>
        <v>62965</v>
      </c>
      <c r="L759" s="604"/>
      <c r="M759" s="254" t="s">
        <v>137</v>
      </c>
      <c r="N759" s="137">
        <v>12</v>
      </c>
      <c r="O759" s="146">
        <v>8</v>
      </c>
      <c r="P759" s="146">
        <v>595100</v>
      </c>
      <c r="Q759" s="147">
        <f t="shared" si="773"/>
        <v>0.14035087719298245</v>
      </c>
      <c r="R759" s="147">
        <f t="shared" si="727"/>
        <v>0.66666666666666663</v>
      </c>
      <c r="S759" s="141">
        <f t="shared" si="728"/>
        <v>74387.5</v>
      </c>
      <c r="T759" s="604"/>
      <c r="U759" s="254" t="s">
        <v>137</v>
      </c>
      <c r="V759" s="137">
        <v>566</v>
      </c>
      <c r="W759" s="146">
        <v>304</v>
      </c>
      <c r="X759" s="146">
        <v>18116090</v>
      </c>
      <c r="Y759" s="147">
        <f t="shared" si="774"/>
        <v>0.10880458124552612</v>
      </c>
      <c r="Z759" s="147">
        <f t="shared" si="730"/>
        <v>0.53710247349823326</v>
      </c>
      <c r="AA759" s="146">
        <f t="shared" si="731"/>
        <v>59592.401315789473</v>
      </c>
      <c r="AB759" s="604"/>
      <c r="AC759" s="254" t="s">
        <v>137</v>
      </c>
      <c r="AD759" s="137">
        <v>554</v>
      </c>
      <c r="AE759" s="146">
        <v>303</v>
      </c>
      <c r="AF759" s="146">
        <v>19310470</v>
      </c>
      <c r="AG759" s="147">
        <f t="shared" si="775"/>
        <v>0.14992577931716972</v>
      </c>
      <c r="AH759" s="147">
        <f t="shared" si="733"/>
        <v>0.54693140794223827</v>
      </c>
      <c r="AI759" s="141">
        <f t="shared" si="734"/>
        <v>63730.924092409237</v>
      </c>
      <c r="AJ759" s="604"/>
      <c r="AK759" s="254" t="s">
        <v>137</v>
      </c>
      <c r="AL759" s="137">
        <v>333</v>
      </c>
      <c r="AM759" s="146">
        <v>172</v>
      </c>
      <c r="AN759" s="146">
        <v>13606240</v>
      </c>
      <c r="AO759" s="147">
        <f t="shared" si="776"/>
        <v>0.15808823529411764</v>
      </c>
      <c r="AP759" s="147">
        <f t="shared" si="736"/>
        <v>0.51651651651651653</v>
      </c>
      <c r="AQ759" s="141">
        <f t="shared" si="737"/>
        <v>79106.046511627908</v>
      </c>
      <c r="AR759" s="604"/>
      <c r="AS759" s="254" t="s">
        <v>137</v>
      </c>
      <c r="AT759" s="137">
        <v>177</v>
      </c>
      <c r="AU759" s="146">
        <v>78</v>
      </c>
      <c r="AV759" s="146">
        <v>6741100</v>
      </c>
      <c r="AW759" s="147">
        <f t="shared" si="777"/>
        <v>0.12580645161290321</v>
      </c>
      <c r="AX759" s="147">
        <f t="shared" si="739"/>
        <v>0.44067796610169491</v>
      </c>
      <c r="AY759" s="146">
        <f t="shared" si="740"/>
        <v>86424.358974358969</v>
      </c>
      <c r="AZ759" s="604"/>
      <c r="BA759" s="254" t="s">
        <v>137</v>
      </c>
      <c r="BB759" s="137">
        <v>64</v>
      </c>
      <c r="BC759" s="146">
        <v>30</v>
      </c>
      <c r="BD759" s="146">
        <v>2217200</v>
      </c>
      <c r="BE759" s="147">
        <f t="shared" si="778"/>
        <v>0.12605042016806722</v>
      </c>
      <c r="BF759" s="147">
        <f t="shared" si="742"/>
        <v>0.46875</v>
      </c>
      <c r="BG759" s="173">
        <f t="shared" si="743"/>
        <v>73906.666666666672</v>
      </c>
      <c r="BH759" s="604"/>
      <c r="BI759" s="254" t="s">
        <v>137</v>
      </c>
      <c r="BJ759" s="137">
        <f t="shared" si="744"/>
        <v>1710</v>
      </c>
      <c r="BK759" s="146">
        <f t="shared" si="721"/>
        <v>897</v>
      </c>
      <c r="BL759" s="146">
        <f t="shared" si="722"/>
        <v>60712130</v>
      </c>
      <c r="BM759" s="147">
        <f t="shared" si="779"/>
        <v>0.13112118111387225</v>
      </c>
      <c r="BN759" s="147">
        <f t="shared" si="746"/>
        <v>0.5245614035087719</v>
      </c>
      <c r="BO759" s="146">
        <f t="shared" si="747"/>
        <v>67683.534002229659</v>
      </c>
      <c r="BP759" s="204"/>
    </row>
    <row r="760" spans="2:68" s="82" customFormat="1">
      <c r="B760" s="614"/>
      <c r="C760" s="647"/>
      <c r="D760" s="604"/>
      <c r="E760" s="254" t="s">
        <v>138</v>
      </c>
      <c r="F760" s="137">
        <v>4</v>
      </c>
      <c r="G760" s="146">
        <v>3</v>
      </c>
      <c r="H760" s="146">
        <v>202100</v>
      </c>
      <c r="I760" s="147">
        <f t="shared" si="772"/>
        <v>0.13043478260869565</v>
      </c>
      <c r="J760" s="147">
        <f t="shared" si="724"/>
        <v>0.75</v>
      </c>
      <c r="K760" s="173">
        <f t="shared" si="725"/>
        <v>67366.666666666672</v>
      </c>
      <c r="L760" s="604"/>
      <c r="M760" s="254" t="s">
        <v>138</v>
      </c>
      <c r="N760" s="137">
        <v>8</v>
      </c>
      <c r="O760" s="146">
        <v>6</v>
      </c>
      <c r="P760" s="146">
        <v>445170</v>
      </c>
      <c r="Q760" s="147">
        <f t="shared" si="773"/>
        <v>0.10526315789473684</v>
      </c>
      <c r="R760" s="147">
        <f t="shared" si="727"/>
        <v>0.75</v>
      </c>
      <c r="S760" s="141">
        <f t="shared" si="728"/>
        <v>74195</v>
      </c>
      <c r="T760" s="604"/>
      <c r="U760" s="254" t="s">
        <v>138</v>
      </c>
      <c r="V760" s="137">
        <v>390</v>
      </c>
      <c r="W760" s="146">
        <v>239</v>
      </c>
      <c r="X760" s="146">
        <v>13879630</v>
      </c>
      <c r="Y760" s="147">
        <f t="shared" si="774"/>
        <v>8.5540443808160338E-2</v>
      </c>
      <c r="Z760" s="147">
        <f t="shared" si="730"/>
        <v>0.61282051282051286</v>
      </c>
      <c r="AA760" s="146">
        <f t="shared" si="731"/>
        <v>58073.765690376567</v>
      </c>
      <c r="AB760" s="604"/>
      <c r="AC760" s="254" t="s">
        <v>138</v>
      </c>
      <c r="AD760" s="137">
        <v>318</v>
      </c>
      <c r="AE760" s="146">
        <v>201</v>
      </c>
      <c r="AF760" s="146">
        <v>13346270</v>
      </c>
      <c r="AG760" s="147">
        <f t="shared" si="775"/>
        <v>9.9455714992577937E-2</v>
      </c>
      <c r="AH760" s="147">
        <f t="shared" si="733"/>
        <v>0.63207547169811318</v>
      </c>
      <c r="AI760" s="141">
        <f t="shared" si="734"/>
        <v>66399.353233830843</v>
      </c>
      <c r="AJ760" s="604"/>
      <c r="AK760" s="254" t="s">
        <v>138</v>
      </c>
      <c r="AL760" s="137">
        <v>154</v>
      </c>
      <c r="AM760" s="146">
        <v>78</v>
      </c>
      <c r="AN760" s="146">
        <v>5143920</v>
      </c>
      <c r="AO760" s="147">
        <f t="shared" si="776"/>
        <v>7.169117647058823E-2</v>
      </c>
      <c r="AP760" s="147">
        <f t="shared" si="736"/>
        <v>0.50649350649350644</v>
      </c>
      <c r="AQ760" s="141">
        <f t="shared" si="737"/>
        <v>65947.692307692312</v>
      </c>
      <c r="AR760" s="604"/>
      <c r="AS760" s="254" t="s">
        <v>138</v>
      </c>
      <c r="AT760" s="137">
        <v>56</v>
      </c>
      <c r="AU760" s="146">
        <v>34</v>
      </c>
      <c r="AV760" s="146">
        <v>2134500</v>
      </c>
      <c r="AW760" s="147">
        <f t="shared" si="777"/>
        <v>5.4838709677419356E-2</v>
      </c>
      <c r="AX760" s="147">
        <f t="shared" si="739"/>
        <v>0.6071428571428571</v>
      </c>
      <c r="AY760" s="146">
        <f t="shared" si="740"/>
        <v>62779.411764705881</v>
      </c>
      <c r="AZ760" s="604"/>
      <c r="BA760" s="254" t="s">
        <v>138</v>
      </c>
      <c r="BB760" s="137">
        <v>8</v>
      </c>
      <c r="BC760" s="146">
        <v>1</v>
      </c>
      <c r="BD760" s="146">
        <v>27310</v>
      </c>
      <c r="BE760" s="147">
        <f t="shared" si="778"/>
        <v>4.2016806722689074E-3</v>
      </c>
      <c r="BF760" s="147">
        <f t="shared" si="742"/>
        <v>0.125</v>
      </c>
      <c r="BG760" s="173">
        <f t="shared" si="743"/>
        <v>27310</v>
      </c>
      <c r="BH760" s="604"/>
      <c r="BI760" s="254" t="s">
        <v>138</v>
      </c>
      <c r="BJ760" s="137">
        <f t="shared" si="744"/>
        <v>938</v>
      </c>
      <c r="BK760" s="146">
        <f t="shared" si="721"/>
        <v>562</v>
      </c>
      <c r="BL760" s="146">
        <f t="shared" si="722"/>
        <v>35178900</v>
      </c>
      <c r="BM760" s="147">
        <f t="shared" si="779"/>
        <v>8.2151732202894318E-2</v>
      </c>
      <c r="BN760" s="147">
        <f t="shared" si="746"/>
        <v>0.59914712153518124</v>
      </c>
      <c r="BO760" s="146">
        <f t="shared" si="747"/>
        <v>62595.907473309606</v>
      </c>
      <c r="BP760" s="204"/>
    </row>
    <row r="761" spans="2:68" s="82" customFormat="1">
      <c r="B761" s="614"/>
      <c r="C761" s="647"/>
      <c r="D761" s="604"/>
      <c r="E761" s="254" t="s">
        <v>139</v>
      </c>
      <c r="F761" s="137">
        <v>3</v>
      </c>
      <c r="G761" s="146">
        <v>1</v>
      </c>
      <c r="H761" s="146">
        <v>98330</v>
      </c>
      <c r="I761" s="147">
        <f t="shared" si="772"/>
        <v>4.3478260869565216E-2</v>
      </c>
      <c r="J761" s="147">
        <f t="shared" si="724"/>
        <v>0.33333333333333331</v>
      </c>
      <c r="K761" s="173">
        <f t="shared" si="725"/>
        <v>98330</v>
      </c>
      <c r="L761" s="604"/>
      <c r="M761" s="254" t="s">
        <v>139</v>
      </c>
      <c r="N761" s="137">
        <v>10</v>
      </c>
      <c r="O761" s="146">
        <v>8</v>
      </c>
      <c r="P761" s="146">
        <v>928450</v>
      </c>
      <c r="Q761" s="147">
        <f t="shared" si="773"/>
        <v>0.14035087719298245</v>
      </c>
      <c r="R761" s="147">
        <f t="shared" si="727"/>
        <v>0.8</v>
      </c>
      <c r="S761" s="141">
        <f t="shared" si="728"/>
        <v>116056.25</v>
      </c>
      <c r="T761" s="604"/>
      <c r="U761" s="254" t="s">
        <v>139</v>
      </c>
      <c r="V761" s="137">
        <v>242</v>
      </c>
      <c r="W761" s="146">
        <v>123</v>
      </c>
      <c r="X761" s="146">
        <v>7475290</v>
      </c>
      <c r="Y761" s="147">
        <f t="shared" si="774"/>
        <v>4.4022906227630637E-2</v>
      </c>
      <c r="Z761" s="147">
        <f t="shared" si="730"/>
        <v>0.50826446280991733</v>
      </c>
      <c r="AA761" s="146">
        <f t="shared" si="731"/>
        <v>60774.715447154471</v>
      </c>
      <c r="AB761" s="604"/>
      <c r="AC761" s="254" t="s">
        <v>139</v>
      </c>
      <c r="AD761" s="137">
        <v>221</v>
      </c>
      <c r="AE761" s="146">
        <v>117</v>
      </c>
      <c r="AF761" s="146">
        <v>8132440</v>
      </c>
      <c r="AG761" s="147">
        <f t="shared" si="775"/>
        <v>5.7892132607619988E-2</v>
      </c>
      <c r="AH761" s="147">
        <f t="shared" si="733"/>
        <v>0.52941176470588236</v>
      </c>
      <c r="AI761" s="141">
        <f t="shared" si="734"/>
        <v>69508.034188034188</v>
      </c>
      <c r="AJ761" s="604"/>
      <c r="AK761" s="254" t="s">
        <v>139</v>
      </c>
      <c r="AL761" s="137">
        <v>145</v>
      </c>
      <c r="AM761" s="146">
        <v>68</v>
      </c>
      <c r="AN761" s="146">
        <v>5754280</v>
      </c>
      <c r="AO761" s="147">
        <f t="shared" si="776"/>
        <v>6.25E-2</v>
      </c>
      <c r="AP761" s="147">
        <f t="shared" si="736"/>
        <v>0.4689655172413793</v>
      </c>
      <c r="AQ761" s="141">
        <f t="shared" si="737"/>
        <v>84621.76470588235</v>
      </c>
      <c r="AR761" s="604"/>
      <c r="AS761" s="254" t="s">
        <v>139</v>
      </c>
      <c r="AT761" s="137">
        <v>99</v>
      </c>
      <c r="AU761" s="146">
        <v>44</v>
      </c>
      <c r="AV761" s="146">
        <v>4524090</v>
      </c>
      <c r="AW761" s="147">
        <f t="shared" si="777"/>
        <v>7.0967741935483872E-2</v>
      </c>
      <c r="AX761" s="147">
        <f t="shared" si="739"/>
        <v>0.44444444444444442</v>
      </c>
      <c r="AY761" s="146">
        <f t="shared" si="740"/>
        <v>102820.22727272728</v>
      </c>
      <c r="AZ761" s="604"/>
      <c r="BA761" s="254" t="s">
        <v>139</v>
      </c>
      <c r="BB761" s="137">
        <v>35</v>
      </c>
      <c r="BC761" s="146">
        <v>11</v>
      </c>
      <c r="BD761" s="146">
        <v>898620</v>
      </c>
      <c r="BE761" s="147">
        <f t="shared" si="778"/>
        <v>4.6218487394957986E-2</v>
      </c>
      <c r="BF761" s="147">
        <f t="shared" si="742"/>
        <v>0.31428571428571428</v>
      </c>
      <c r="BG761" s="173">
        <f t="shared" si="743"/>
        <v>81692.727272727279</v>
      </c>
      <c r="BH761" s="604"/>
      <c r="BI761" s="254" t="s">
        <v>139</v>
      </c>
      <c r="BJ761" s="137">
        <f t="shared" si="744"/>
        <v>755</v>
      </c>
      <c r="BK761" s="146">
        <f t="shared" si="721"/>
        <v>372</v>
      </c>
      <c r="BL761" s="146">
        <f t="shared" si="722"/>
        <v>27811500</v>
      </c>
      <c r="BM761" s="147">
        <f t="shared" si="779"/>
        <v>5.4378014910100865E-2</v>
      </c>
      <c r="BN761" s="147">
        <f t="shared" si="746"/>
        <v>0.49271523178807947</v>
      </c>
      <c r="BO761" s="146">
        <f t="shared" si="747"/>
        <v>74762.096774193546</v>
      </c>
      <c r="BP761" s="204"/>
    </row>
    <row r="762" spans="2:68" s="82" customFormat="1">
      <c r="B762" s="614"/>
      <c r="C762" s="647"/>
      <c r="D762" s="604"/>
      <c r="E762" s="254" t="s">
        <v>140</v>
      </c>
      <c r="F762" s="137">
        <v>2</v>
      </c>
      <c r="G762" s="146">
        <v>2</v>
      </c>
      <c r="H762" s="146">
        <v>228400</v>
      </c>
      <c r="I762" s="147">
        <f t="shared" si="772"/>
        <v>8.6956521739130432E-2</v>
      </c>
      <c r="J762" s="147">
        <f t="shared" si="724"/>
        <v>1</v>
      </c>
      <c r="K762" s="173">
        <f t="shared" si="725"/>
        <v>114200</v>
      </c>
      <c r="L762" s="604"/>
      <c r="M762" s="254" t="s">
        <v>140</v>
      </c>
      <c r="N762" s="137">
        <v>10</v>
      </c>
      <c r="O762" s="146">
        <v>7</v>
      </c>
      <c r="P762" s="146">
        <v>1122150</v>
      </c>
      <c r="Q762" s="147">
        <f t="shared" si="773"/>
        <v>0.12280701754385964</v>
      </c>
      <c r="R762" s="147">
        <f t="shared" si="727"/>
        <v>0.7</v>
      </c>
      <c r="S762" s="141">
        <f t="shared" si="728"/>
        <v>160307.14285714287</v>
      </c>
      <c r="T762" s="604"/>
      <c r="U762" s="254" t="s">
        <v>140</v>
      </c>
      <c r="V762" s="137">
        <v>165</v>
      </c>
      <c r="W762" s="146">
        <v>88</v>
      </c>
      <c r="X762" s="146">
        <v>6155850</v>
      </c>
      <c r="Y762" s="147">
        <f t="shared" si="774"/>
        <v>3.1496062992125984E-2</v>
      </c>
      <c r="Z762" s="147">
        <f t="shared" si="730"/>
        <v>0.53333333333333333</v>
      </c>
      <c r="AA762" s="146">
        <f t="shared" si="731"/>
        <v>69952.840909090912</v>
      </c>
      <c r="AB762" s="604"/>
      <c r="AC762" s="254" t="s">
        <v>140</v>
      </c>
      <c r="AD762" s="137">
        <v>136</v>
      </c>
      <c r="AE762" s="146">
        <v>65</v>
      </c>
      <c r="AF762" s="146">
        <v>5438180</v>
      </c>
      <c r="AG762" s="147">
        <f t="shared" si="775"/>
        <v>3.2162295893122216E-2</v>
      </c>
      <c r="AH762" s="147">
        <f t="shared" si="733"/>
        <v>0.47794117647058826</v>
      </c>
      <c r="AI762" s="141">
        <f t="shared" si="734"/>
        <v>83664.307692307688</v>
      </c>
      <c r="AJ762" s="604"/>
      <c r="AK762" s="254" t="s">
        <v>140</v>
      </c>
      <c r="AL762" s="137">
        <v>105</v>
      </c>
      <c r="AM762" s="146">
        <v>51</v>
      </c>
      <c r="AN762" s="146">
        <v>6186580</v>
      </c>
      <c r="AO762" s="147">
        <f t="shared" si="776"/>
        <v>4.6875E-2</v>
      </c>
      <c r="AP762" s="147">
        <f t="shared" si="736"/>
        <v>0.48571428571428571</v>
      </c>
      <c r="AQ762" s="141">
        <f t="shared" si="737"/>
        <v>121305.49019607843</v>
      </c>
      <c r="AR762" s="604"/>
      <c r="AS762" s="254" t="s">
        <v>140</v>
      </c>
      <c r="AT762" s="137">
        <v>51</v>
      </c>
      <c r="AU762" s="146">
        <v>23</v>
      </c>
      <c r="AV762" s="146">
        <v>2943190</v>
      </c>
      <c r="AW762" s="147">
        <f t="shared" si="777"/>
        <v>3.7096774193548385E-2</v>
      </c>
      <c r="AX762" s="147">
        <f t="shared" si="739"/>
        <v>0.45098039215686275</v>
      </c>
      <c r="AY762" s="146">
        <f t="shared" si="740"/>
        <v>127964.78260869565</v>
      </c>
      <c r="AZ762" s="604"/>
      <c r="BA762" s="254" t="s">
        <v>140</v>
      </c>
      <c r="BB762" s="137">
        <v>21</v>
      </c>
      <c r="BC762" s="146">
        <v>5</v>
      </c>
      <c r="BD762" s="146">
        <v>637990</v>
      </c>
      <c r="BE762" s="147">
        <f t="shared" si="778"/>
        <v>2.100840336134454E-2</v>
      </c>
      <c r="BF762" s="147">
        <f t="shared" si="742"/>
        <v>0.23809523809523808</v>
      </c>
      <c r="BG762" s="173">
        <f t="shared" si="743"/>
        <v>127598</v>
      </c>
      <c r="BH762" s="604"/>
      <c r="BI762" s="254" t="s">
        <v>140</v>
      </c>
      <c r="BJ762" s="137">
        <f t="shared" si="744"/>
        <v>490</v>
      </c>
      <c r="BK762" s="146">
        <f t="shared" si="721"/>
        <v>241</v>
      </c>
      <c r="BL762" s="146">
        <f t="shared" si="722"/>
        <v>22712340</v>
      </c>
      <c r="BM762" s="147">
        <f t="shared" si="779"/>
        <v>3.5228767724016959E-2</v>
      </c>
      <c r="BN762" s="147">
        <f t="shared" si="746"/>
        <v>0.49183673469387756</v>
      </c>
      <c r="BO762" s="146">
        <f t="shared" si="747"/>
        <v>94242.074688796682</v>
      </c>
      <c r="BP762" s="204"/>
    </row>
    <row r="763" spans="2:68" s="82" customFormat="1">
      <c r="B763" s="614"/>
      <c r="C763" s="647"/>
      <c r="D763" s="604"/>
      <c r="E763" s="254" t="s">
        <v>141</v>
      </c>
      <c r="F763" s="137">
        <v>8</v>
      </c>
      <c r="G763" s="146">
        <v>6</v>
      </c>
      <c r="H763" s="146">
        <v>615620</v>
      </c>
      <c r="I763" s="147">
        <f t="shared" si="772"/>
        <v>0.2608695652173913</v>
      </c>
      <c r="J763" s="147">
        <f t="shared" si="724"/>
        <v>0.75</v>
      </c>
      <c r="K763" s="173">
        <f t="shared" si="725"/>
        <v>102603.33333333333</v>
      </c>
      <c r="L763" s="604"/>
      <c r="M763" s="254" t="s">
        <v>141</v>
      </c>
      <c r="N763" s="137">
        <v>18</v>
      </c>
      <c r="O763" s="146">
        <v>13</v>
      </c>
      <c r="P763" s="146">
        <v>1258540</v>
      </c>
      <c r="Q763" s="147">
        <f t="shared" si="773"/>
        <v>0.22807017543859648</v>
      </c>
      <c r="R763" s="147">
        <f t="shared" si="727"/>
        <v>0.72222222222222221</v>
      </c>
      <c r="S763" s="141">
        <f t="shared" si="728"/>
        <v>96810.769230769234</v>
      </c>
      <c r="T763" s="604"/>
      <c r="U763" s="254" t="s">
        <v>141</v>
      </c>
      <c r="V763" s="137">
        <v>1060</v>
      </c>
      <c r="W763" s="146">
        <v>613</v>
      </c>
      <c r="X763" s="146">
        <v>37092310</v>
      </c>
      <c r="Y763" s="147">
        <f t="shared" si="774"/>
        <v>0.21939871152469578</v>
      </c>
      <c r="Z763" s="147">
        <f t="shared" si="730"/>
        <v>0.57830188679245287</v>
      </c>
      <c r="AA763" s="146">
        <f t="shared" si="731"/>
        <v>60509.477977161499</v>
      </c>
      <c r="AB763" s="604"/>
      <c r="AC763" s="254" t="s">
        <v>141</v>
      </c>
      <c r="AD763" s="137">
        <v>792</v>
      </c>
      <c r="AE763" s="146">
        <v>468</v>
      </c>
      <c r="AF763" s="146">
        <v>31524660</v>
      </c>
      <c r="AG763" s="147">
        <f t="shared" si="775"/>
        <v>0.23156853043047995</v>
      </c>
      <c r="AH763" s="147">
        <f t="shared" si="733"/>
        <v>0.59090909090909094</v>
      </c>
      <c r="AI763" s="141">
        <f t="shared" si="734"/>
        <v>67360.38461538461</v>
      </c>
      <c r="AJ763" s="604"/>
      <c r="AK763" s="254" t="s">
        <v>141</v>
      </c>
      <c r="AL763" s="137">
        <v>353</v>
      </c>
      <c r="AM763" s="146">
        <v>188</v>
      </c>
      <c r="AN763" s="146">
        <v>15513600</v>
      </c>
      <c r="AO763" s="147">
        <f t="shared" si="776"/>
        <v>0.17279411764705882</v>
      </c>
      <c r="AP763" s="147">
        <f t="shared" si="736"/>
        <v>0.53257790368271951</v>
      </c>
      <c r="AQ763" s="141">
        <f t="shared" si="737"/>
        <v>82519.148936170212</v>
      </c>
      <c r="AR763" s="604"/>
      <c r="AS763" s="254" t="s">
        <v>141</v>
      </c>
      <c r="AT763" s="137">
        <v>165</v>
      </c>
      <c r="AU763" s="146">
        <v>71</v>
      </c>
      <c r="AV763" s="146">
        <v>6012220</v>
      </c>
      <c r="AW763" s="147">
        <f t="shared" si="777"/>
        <v>0.11451612903225807</v>
      </c>
      <c r="AX763" s="147">
        <f t="shared" si="739"/>
        <v>0.4303030303030303</v>
      </c>
      <c r="AY763" s="146">
        <f t="shared" si="740"/>
        <v>84679.15492957746</v>
      </c>
      <c r="AZ763" s="604"/>
      <c r="BA763" s="254" t="s">
        <v>141</v>
      </c>
      <c r="BB763" s="137">
        <v>45</v>
      </c>
      <c r="BC763" s="146">
        <v>18</v>
      </c>
      <c r="BD763" s="146">
        <v>1790070</v>
      </c>
      <c r="BE763" s="147">
        <f t="shared" si="778"/>
        <v>7.5630252100840331E-2</v>
      </c>
      <c r="BF763" s="147">
        <f t="shared" si="742"/>
        <v>0.4</v>
      </c>
      <c r="BG763" s="173">
        <f t="shared" si="743"/>
        <v>99448.333333333328</v>
      </c>
      <c r="BH763" s="604"/>
      <c r="BI763" s="254" t="s">
        <v>141</v>
      </c>
      <c r="BJ763" s="137">
        <f t="shared" si="744"/>
        <v>2441</v>
      </c>
      <c r="BK763" s="146">
        <f t="shared" si="721"/>
        <v>1377</v>
      </c>
      <c r="BL763" s="146">
        <f t="shared" si="722"/>
        <v>93807020</v>
      </c>
      <c r="BM763" s="147">
        <f t="shared" si="779"/>
        <v>0.20128636164303465</v>
      </c>
      <c r="BN763" s="147">
        <f t="shared" si="746"/>
        <v>0.5641130684145842</v>
      </c>
      <c r="BO763" s="146">
        <f t="shared" si="747"/>
        <v>68124.1975308642</v>
      </c>
      <c r="BP763" s="204"/>
    </row>
    <row r="764" spans="2:68" s="82" customFormat="1">
      <c r="B764" s="614"/>
      <c r="C764" s="647"/>
      <c r="D764" s="604"/>
      <c r="E764" s="254" t="s">
        <v>142</v>
      </c>
      <c r="F764" s="137">
        <v>4</v>
      </c>
      <c r="G764" s="146">
        <v>3</v>
      </c>
      <c r="H764" s="146">
        <v>334790</v>
      </c>
      <c r="I764" s="147">
        <f t="shared" si="772"/>
        <v>0.13043478260869565</v>
      </c>
      <c r="J764" s="147">
        <f t="shared" si="724"/>
        <v>0.75</v>
      </c>
      <c r="K764" s="173">
        <f t="shared" si="725"/>
        <v>111596.66666666667</v>
      </c>
      <c r="L764" s="604"/>
      <c r="M764" s="254" t="s">
        <v>142</v>
      </c>
      <c r="N764" s="137">
        <v>5</v>
      </c>
      <c r="O764" s="146">
        <v>4</v>
      </c>
      <c r="P764" s="146">
        <v>395640</v>
      </c>
      <c r="Q764" s="147">
        <f t="shared" si="773"/>
        <v>7.0175438596491224E-2</v>
      </c>
      <c r="R764" s="147">
        <f t="shared" si="727"/>
        <v>0.8</v>
      </c>
      <c r="S764" s="141">
        <f t="shared" si="728"/>
        <v>98910</v>
      </c>
      <c r="T764" s="604"/>
      <c r="U764" s="254" t="s">
        <v>142</v>
      </c>
      <c r="V764" s="137">
        <v>198</v>
      </c>
      <c r="W764" s="146">
        <v>109</v>
      </c>
      <c r="X764" s="146">
        <v>7134350</v>
      </c>
      <c r="Y764" s="147">
        <f t="shared" si="774"/>
        <v>3.9012168933428779E-2</v>
      </c>
      <c r="Z764" s="147">
        <f t="shared" si="730"/>
        <v>0.5505050505050505</v>
      </c>
      <c r="AA764" s="146">
        <f t="shared" si="731"/>
        <v>65452.752293577985</v>
      </c>
      <c r="AB764" s="604"/>
      <c r="AC764" s="254" t="s">
        <v>142</v>
      </c>
      <c r="AD764" s="137">
        <v>184</v>
      </c>
      <c r="AE764" s="146">
        <v>92</v>
      </c>
      <c r="AF764" s="146">
        <v>6763540</v>
      </c>
      <c r="AG764" s="147">
        <f t="shared" si="775"/>
        <v>4.5522018802572985E-2</v>
      </c>
      <c r="AH764" s="147">
        <f t="shared" si="733"/>
        <v>0.5</v>
      </c>
      <c r="AI764" s="141">
        <f t="shared" si="734"/>
        <v>73516.739130434784</v>
      </c>
      <c r="AJ764" s="604"/>
      <c r="AK764" s="254" t="s">
        <v>142</v>
      </c>
      <c r="AL764" s="137">
        <v>152</v>
      </c>
      <c r="AM764" s="146">
        <v>66</v>
      </c>
      <c r="AN764" s="146">
        <v>6356300</v>
      </c>
      <c r="AO764" s="147">
        <f t="shared" si="776"/>
        <v>6.0661764705882353E-2</v>
      </c>
      <c r="AP764" s="147">
        <f t="shared" si="736"/>
        <v>0.43421052631578949</v>
      </c>
      <c r="AQ764" s="141">
        <f t="shared" si="737"/>
        <v>96307.57575757576</v>
      </c>
      <c r="AR764" s="604"/>
      <c r="AS764" s="254" t="s">
        <v>142</v>
      </c>
      <c r="AT764" s="137">
        <v>80</v>
      </c>
      <c r="AU764" s="146">
        <v>39</v>
      </c>
      <c r="AV764" s="146">
        <v>3823050</v>
      </c>
      <c r="AW764" s="147">
        <f t="shared" si="777"/>
        <v>6.2903225806451607E-2</v>
      </c>
      <c r="AX764" s="147">
        <f t="shared" si="739"/>
        <v>0.48749999999999999</v>
      </c>
      <c r="AY764" s="146">
        <f t="shared" si="740"/>
        <v>98026.923076923078</v>
      </c>
      <c r="AZ764" s="604"/>
      <c r="BA764" s="254" t="s">
        <v>142</v>
      </c>
      <c r="BB764" s="137">
        <v>46</v>
      </c>
      <c r="BC764" s="146">
        <v>15</v>
      </c>
      <c r="BD764" s="146">
        <v>1513190</v>
      </c>
      <c r="BE764" s="147">
        <f t="shared" si="778"/>
        <v>6.3025210084033612E-2</v>
      </c>
      <c r="BF764" s="147">
        <f t="shared" si="742"/>
        <v>0.32608695652173914</v>
      </c>
      <c r="BG764" s="173">
        <f t="shared" si="743"/>
        <v>100879.33333333333</v>
      </c>
      <c r="BH764" s="604"/>
      <c r="BI764" s="254" t="s">
        <v>142</v>
      </c>
      <c r="BJ764" s="137">
        <f t="shared" si="744"/>
        <v>669</v>
      </c>
      <c r="BK764" s="146">
        <f t="shared" si="721"/>
        <v>328</v>
      </c>
      <c r="BL764" s="146">
        <f t="shared" si="722"/>
        <v>26320860</v>
      </c>
      <c r="BM764" s="147">
        <f t="shared" si="779"/>
        <v>4.7946206694927641E-2</v>
      </c>
      <c r="BN764" s="147">
        <f t="shared" si="746"/>
        <v>0.49028400597907323</v>
      </c>
      <c r="BO764" s="146">
        <f t="shared" si="747"/>
        <v>80246.524390243896</v>
      </c>
      <c r="BP764" s="204"/>
    </row>
    <row r="765" spans="2:68" s="82" customFormat="1">
      <c r="B765" s="614"/>
      <c r="C765" s="647"/>
      <c r="D765" s="604"/>
      <c r="E765" s="251" t="s">
        <v>135</v>
      </c>
      <c r="F765" s="137">
        <v>4</v>
      </c>
      <c r="G765" s="146">
        <v>2</v>
      </c>
      <c r="H765" s="146">
        <v>243210</v>
      </c>
      <c r="I765" s="147">
        <f t="shared" si="772"/>
        <v>8.6956521739130432E-2</v>
      </c>
      <c r="J765" s="147">
        <f t="shared" si="724"/>
        <v>0.5</v>
      </c>
      <c r="K765" s="173">
        <f t="shared" si="725"/>
        <v>121605</v>
      </c>
      <c r="L765" s="604"/>
      <c r="M765" s="255" t="s">
        <v>135</v>
      </c>
      <c r="N765" s="137">
        <v>9</v>
      </c>
      <c r="O765" s="146">
        <v>4</v>
      </c>
      <c r="P765" s="146">
        <v>574240</v>
      </c>
      <c r="Q765" s="147">
        <f t="shared" si="773"/>
        <v>7.0175438596491224E-2</v>
      </c>
      <c r="R765" s="147">
        <f t="shared" si="727"/>
        <v>0.44444444444444442</v>
      </c>
      <c r="S765" s="141">
        <f t="shared" si="728"/>
        <v>143560</v>
      </c>
      <c r="T765" s="604"/>
      <c r="U765" s="255" t="s">
        <v>135</v>
      </c>
      <c r="V765" s="137">
        <v>230</v>
      </c>
      <c r="W765" s="146">
        <v>112</v>
      </c>
      <c r="X765" s="146">
        <v>5978840</v>
      </c>
      <c r="Y765" s="147">
        <f t="shared" si="774"/>
        <v>4.0085898353614889E-2</v>
      </c>
      <c r="Z765" s="147">
        <f t="shared" si="730"/>
        <v>0.48695652173913045</v>
      </c>
      <c r="AA765" s="146">
        <f t="shared" si="731"/>
        <v>53382.5</v>
      </c>
      <c r="AB765" s="604"/>
      <c r="AC765" s="255" t="s">
        <v>135</v>
      </c>
      <c r="AD765" s="137">
        <v>140</v>
      </c>
      <c r="AE765" s="146">
        <v>64</v>
      </c>
      <c r="AF765" s="146">
        <v>4373740</v>
      </c>
      <c r="AG765" s="147">
        <f t="shared" si="775"/>
        <v>3.166749134092034E-2</v>
      </c>
      <c r="AH765" s="147">
        <f t="shared" si="733"/>
        <v>0.45714285714285713</v>
      </c>
      <c r="AI765" s="141">
        <f t="shared" si="734"/>
        <v>68339.6875</v>
      </c>
      <c r="AJ765" s="604"/>
      <c r="AK765" s="255" t="s">
        <v>135</v>
      </c>
      <c r="AL765" s="137">
        <v>70</v>
      </c>
      <c r="AM765" s="146">
        <v>33</v>
      </c>
      <c r="AN765" s="146">
        <v>1806980</v>
      </c>
      <c r="AO765" s="147">
        <f t="shared" si="776"/>
        <v>3.0330882352941176E-2</v>
      </c>
      <c r="AP765" s="147">
        <f t="shared" si="736"/>
        <v>0.47142857142857142</v>
      </c>
      <c r="AQ765" s="141">
        <f t="shared" si="737"/>
        <v>54756.969696969696</v>
      </c>
      <c r="AR765" s="604"/>
      <c r="AS765" s="255" t="s">
        <v>135</v>
      </c>
      <c r="AT765" s="137">
        <v>52</v>
      </c>
      <c r="AU765" s="146">
        <v>16</v>
      </c>
      <c r="AV765" s="146">
        <v>2525940</v>
      </c>
      <c r="AW765" s="147">
        <f t="shared" si="777"/>
        <v>2.5806451612903226E-2</v>
      </c>
      <c r="AX765" s="147">
        <f t="shared" si="739"/>
        <v>0.30769230769230771</v>
      </c>
      <c r="AY765" s="146">
        <f t="shared" si="740"/>
        <v>157871.25</v>
      </c>
      <c r="AZ765" s="604"/>
      <c r="BA765" s="255" t="s">
        <v>135</v>
      </c>
      <c r="BB765" s="137">
        <v>24</v>
      </c>
      <c r="BC765" s="146">
        <v>9</v>
      </c>
      <c r="BD765" s="146">
        <v>1137810</v>
      </c>
      <c r="BE765" s="147">
        <f t="shared" si="778"/>
        <v>3.7815126050420166E-2</v>
      </c>
      <c r="BF765" s="147">
        <f t="shared" si="742"/>
        <v>0.375</v>
      </c>
      <c r="BG765" s="173">
        <f t="shared" si="743"/>
        <v>126423.33333333333</v>
      </c>
      <c r="BH765" s="604"/>
      <c r="BI765" s="255" t="s">
        <v>135</v>
      </c>
      <c r="BJ765" s="137">
        <f t="shared" si="744"/>
        <v>529</v>
      </c>
      <c r="BK765" s="146">
        <f t="shared" si="721"/>
        <v>240</v>
      </c>
      <c r="BL765" s="146">
        <f t="shared" si="722"/>
        <v>16640760</v>
      </c>
      <c r="BM765" s="147">
        <f t="shared" si="779"/>
        <v>3.5082590264581201E-2</v>
      </c>
      <c r="BN765" s="147">
        <f t="shared" si="746"/>
        <v>0.45368620037807184</v>
      </c>
      <c r="BO765" s="146">
        <f t="shared" si="747"/>
        <v>69336.5</v>
      </c>
      <c r="BP765" s="204"/>
    </row>
    <row r="766" spans="2:68" s="82" customFormat="1">
      <c r="B766" s="614">
        <v>70</v>
      </c>
      <c r="C766" s="646" t="s">
        <v>55</v>
      </c>
      <c r="D766" s="612">
        <f>BS77</f>
        <v>2</v>
      </c>
      <c r="E766" s="252" t="s">
        <v>115</v>
      </c>
      <c r="F766" s="136">
        <v>0</v>
      </c>
      <c r="G766" s="144">
        <v>0</v>
      </c>
      <c r="H766" s="144">
        <v>0</v>
      </c>
      <c r="I766" s="145">
        <f>IFERROR(G766/$D$766,"-")</f>
        <v>0</v>
      </c>
      <c r="J766" s="145" t="str">
        <f t="shared" si="724"/>
        <v>-</v>
      </c>
      <c r="K766" s="172" t="str">
        <f t="shared" si="725"/>
        <v>-</v>
      </c>
      <c r="L766" s="612">
        <f>BT77</f>
        <v>8</v>
      </c>
      <c r="M766" s="252" t="s">
        <v>115</v>
      </c>
      <c r="N766" s="136">
        <v>4</v>
      </c>
      <c r="O766" s="144">
        <v>2</v>
      </c>
      <c r="P766" s="144">
        <v>313200</v>
      </c>
      <c r="Q766" s="145">
        <f>IFERROR(O766/$L$766,"-")</f>
        <v>0.25</v>
      </c>
      <c r="R766" s="145">
        <f t="shared" si="727"/>
        <v>0.5</v>
      </c>
      <c r="S766" s="140">
        <f t="shared" si="728"/>
        <v>156600</v>
      </c>
      <c r="T766" s="612">
        <f>BU77</f>
        <v>394</v>
      </c>
      <c r="U766" s="252" t="s">
        <v>115</v>
      </c>
      <c r="V766" s="136">
        <v>191</v>
      </c>
      <c r="W766" s="144">
        <v>116</v>
      </c>
      <c r="X766" s="144">
        <v>6954850</v>
      </c>
      <c r="Y766" s="145">
        <f>IFERROR(W766/$T$766,"-")</f>
        <v>0.29441624365482233</v>
      </c>
      <c r="Z766" s="145">
        <f t="shared" si="730"/>
        <v>0.60732984293193715</v>
      </c>
      <c r="AA766" s="144">
        <f t="shared" si="731"/>
        <v>59955.603448275862</v>
      </c>
      <c r="AB766" s="612">
        <f>BV77</f>
        <v>359</v>
      </c>
      <c r="AC766" s="252" t="s">
        <v>115</v>
      </c>
      <c r="AD766" s="136">
        <v>190</v>
      </c>
      <c r="AE766" s="144">
        <v>113</v>
      </c>
      <c r="AF766" s="144">
        <v>8051460</v>
      </c>
      <c r="AG766" s="145">
        <f>IFERROR(AE766/$AB$766,"-")</f>
        <v>0.31476323119777161</v>
      </c>
      <c r="AH766" s="145">
        <f t="shared" si="733"/>
        <v>0.59473684210526312</v>
      </c>
      <c r="AI766" s="140">
        <f t="shared" si="734"/>
        <v>71251.85840707965</v>
      </c>
      <c r="AJ766" s="612">
        <f>BW77</f>
        <v>250</v>
      </c>
      <c r="AK766" s="252" t="s">
        <v>115</v>
      </c>
      <c r="AL766" s="136">
        <v>124</v>
      </c>
      <c r="AM766" s="144">
        <v>58</v>
      </c>
      <c r="AN766" s="144">
        <v>3787120</v>
      </c>
      <c r="AO766" s="145">
        <f>IFERROR(AM766/$AJ$766,"-")</f>
        <v>0.23200000000000001</v>
      </c>
      <c r="AP766" s="145">
        <f t="shared" si="736"/>
        <v>0.46774193548387094</v>
      </c>
      <c r="AQ766" s="140">
        <f t="shared" si="737"/>
        <v>65295.172413793101</v>
      </c>
      <c r="AR766" s="612">
        <f>BX77</f>
        <v>138</v>
      </c>
      <c r="AS766" s="252" t="s">
        <v>115</v>
      </c>
      <c r="AT766" s="136">
        <v>68</v>
      </c>
      <c r="AU766" s="144">
        <v>32</v>
      </c>
      <c r="AV766" s="144">
        <v>2135680</v>
      </c>
      <c r="AW766" s="145">
        <f>IFERROR(AU766/$AR$766,"-")</f>
        <v>0.2318840579710145</v>
      </c>
      <c r="AX766" s="145">
        <f t="shared" si="739"/>
        <v>0.47058823529411764</v>
      </c>
      <c r="AY766" s="144">
        <f t="shared" si="740"/>
        <v>66740</v>
      </c>
      <c r="AZ766" s="612">
        <f>BY77</f>
        <v>40</v>
      </c>
      <c r="BA766" s="252" t="s">
        <v>115</v>
      </c>
      <c r="BB766" s="136">
        <v>10</v>
      </c>
      <c r="BC766" s="144">
        <v>3</v>
      </c>
      <c r="BD766" s="144">
        <v>477850</v>
      </c>
      <c r="BE766" s="145">
        <f>IFERROR(BC766/$AZ$766,"-")</f>
        <v>7.4999999999999997E-2</v>
      </c>
      <c r="BF766" s="145">
        <f t="shared" si="742"/>
        <v>0.3</v>
      </c>
      <c r="BG766" s="172">
        <f t="shared" si="743"/>
        <v>159283.33333333334</v>
      </c>
      <c r="BH766" s="612">
        <f>BZ77</f>
        <v>1191</v>
      </c>
      <c r="BI766" s="252" t="s">
        <v>115</v>
      </c>
      <c r="BJ766" s="136">
        <f t="shared" si="744"/>
        <v>587</v>
      </c>
      <c r="BK766" s="144">
        <f t="shared" si="721"/>
        <v>324</v>
      </c>
      <c r="BL766" s="144">
        <f t="shared" si="722"/>
        <v>21720160</v>
      </c>
      <c r="BM766" s="145">
        <f>IFERROR(BK766/$BH$766,"-")</f>
        <v>0.27204030226700254</v>
      </c>
      <c r="BN766" s="145">
        <f t="shared" si="746"/>
        <v>0.55195911413969334</v>
      </c>
      <c r="BO766" s="144">
        <f t="shared" si="747"/>
        <v>67037.530864197528</v>
      </c>
      <c r="BP766" s="204"/>
    </row>
    <row r="767" spans="2:68" s="82" customFormat="1">
      <c r="B767" s="614"/>
      <c r="C767" s="647"/>
      <c r="D767" s="604"/>
      <c r="E767" s="253" t="s">
        <v>154</v>
      </c>
      <c r="F767" s="137">
        <v>1</v>
      </c>
      <c r="G767" s="146">
        <v>0</v>
      </c>
      <c r="H767" s="146">
        <v>0</v>
      </c>
      <c r="I767" s="147">
        <f t="shared" ref="I767:I776" si="780">IFERROR(G767/$D$766,"-")</f>
        <v>0</v>
      </c>
      <c r="J767" s="147">
        <f t="shared" si="724"/>
        <v>0</v>
      </c>
      <c r="K767" s="173" t="str">
        <f t="shared" si="725"/>
        <v>-</v>
      </c>
      <c r="L767" s="604"/>
      <c r="M767" s="253" t="s">
        <v>154</v>
      </c>
      <c r="N767" s="137">
        <v>3</v>
      </c>
      <c r="O767" s="146">
        <v>2</v>
      </c>
      <c r="P767" s="146">
        <v>286740</v>
      </c>
      <c r="Q767" s="147">
        <f t="shared" ref="Q767:Q776" si="781">IFERROR(O767/$L$766,"-")</f>
        <v>0.25</v>
      </c>
      <c r="R767" s="147">
        <f t="shared" si="727"/>
        <v>0.66666666666666663</v>
      </c>
      <c r="S767" s="141">
        <f t="shared" si="728"/>
        <v>143370</v>
      </c>
      <c r="T767" s="604"/>
      <c r="U767" s="253" t="s">
        <v>154</v>
      </c>
      <c r="V767" s="137">
        <v>212</v>
      </c>
      <c r="W767" s="146">
        <v>134</v>
      </c>
      <c r="X767" s="146">
        <v>8498110</v>
      </c>
      <c r="Y767" s="147">
        <f t="shared" ref="Y767:Y776" si="782">IFERROR(W767/$T$766,"-")</f>
        <v>0.34010152284263961</v>
      </c>
      <c r="Z767" s="147">
        <f t="shared" si="730"/>
        <v>0.63207547169811318</v>
      </c>
      <c r="AA767" s="146">
        <f t="shared" si="731"/>
        <v>63418.73134328358</v>
      </c>
      <c r="AB767" s="604"/>
      <c r="AC767" s="253" t="s">
        <v>154</v>
      </c>
      <c r="AD767" s="137">
        <v>186</v>
      </c>
      <c r="AE767" s="146">
        <v>107</v>
      </c>
      <c r="AF767" s="146">
        <v>7469280</v>
      </c>
      <c r="AG767" s="147">
        <f t="shared" ref="AG767:AG776" si="783">IFERROR(AE767/$AB$766,"-")</f>
        <v>0.29805013927576601</v>
      </c>
      <c r="AH767" s="147">
        <f t="shared" si="733"/>
        <v>0.57526881720430112</v>
      </c>
      <c r="AI767" s="141">
        <f t="shared" si="734"/>
        <v>69806.355140186919</v>
      </c>
      <c r="AJ767" s="604"/>
      <c r="AK767" s="253" t="s">
        <v>154</v>
      </c>
      <c r="AL767" s="137">
        <v>109</v>
      </c>
      <c r="AM767" s="146">
        <v>52</v>
      </c>
      <c r="AN767" s="146">
        <v>3167100</v>
      </c>
      <c r="AO767" s="147">
        <f t="shared" ref="AO767:AO776" si="784">IFERROR(AM767/$AJ$766,"-")</f>
        <v>0.20799999999999999</v>
      </c>
      <c r="AP767" s="147">
        <f t="shared" si="736"/>
        <v>0.47706422018348627</v>
      </c>
      <c r="AQ767" s="141">
        <f t="shared" si="737"/>
        <v>60905.769230769234</v>
      </c>
      <c r="AR767" s="604"/>
      <c r="AS767" s="253" t="s">
        <v>154</v>
      </c>
      <c r="AT767" s="137">
        <v>52</v>
      </c>
      <c r="AU767" s="146">
        <v>25</v>
      </c>
      <c r="AV767" s="146">
        <v>2240400</v>
      </c>
      <c r="AW767" s="147">
        <f t="shared" ref="AW767:AW776" si="785">IFERROR(AU767/$AR$766,"-")</f>
        <v>0.18115942028985507</v>
      </c>
      <c r="AX767" s="147">
        <f t="shared" si="739"/>
        <v>0.48076923076923078</v>
      </c>
      <c r="AY767" s="146">
        <f t="shared" si="740"/>
        <v>89616</v>
      </c>
      <c r="AZ767" s="604"/>
      <c r="BA767" s="253" t="s">
        <v>154</v>
      </c>
      <c r="BB767" s="137">
        <v>9</v>
      </c>
      <c r="BC767" s="146">
        <v>5</v>
      </c>
      <c r="BD767" s="146">
        <v>242590</v>
      </c>
      <c r="BE767" s="147">
        <f t="shared" ref="BE767:BE776" si="786">IFERROR(BC767/$AZ$766,"-")</f>
        <v>0.125</v>
      </c>
      <c r="BF767" s="147">
        <f t="shared" si="742"/>
        <v>0.55555555555555558</v>
      </c>
      <c r="BG767" s="173">
        <f t="shared" si="743"/>
        <v>48518</v>
      </c>
      <c r="BH767" s="604"/>
      <c r="BI767" s="253" t="s">
        <v>154</v>
      </c>
      <c r="BJ767" s="137">
        <f t="shared" si="744"/>
        <v>572</v>
      </c>
      <c r="BK767" s="146">
        <f t="shared" si="721"/>
        <v>325</v>
      </c>
      <c r="BL767" s="146">
        <f t="shared" si="722"/>
        <v>21904220</v>
      </c>
      <c r="BM767" s="147">
        <f t="shared" ref="BM767:BM776" si="787">IFERROR(BK767/$BH$766,"-")</f>
        <v>0.27287993282955497</v>
      </c>
      <c r="BN767" s="147">
        <f t="shared" si="746"/>
        <v>0.56818181818181823</v>
      </c>
      <c r="BO767" s="146">
        <f t="shared" si="747"/>
        <v>67397.600000000006</v>
      </c>
      <c r="BP767" s="204"/>
    </row>
    <row r="768" spans="2:68" s="82" customFormat="1">
      <c r="B768" s="614"/>
      <c r="C768" s="647"/>
      <c r="D768" s="604"/>
      <c r="E768" s="254" t="s">
        <v>114</v>
      </c>
      <c r="F768" s="137">
        <v>1</v>
      </c>
      <c r="G768" s="146">
        <v>0</v>
      </c>
      <c r="H768" s="146">
        <v>0</v>
      </c>
      <c r="I768" s="147">
        <f t="shared" si="780"/>
        <v>0</v>
      </c>
      <c r="J768" s="147">
        <f t="shared" si="724"/>
        <v>0</v>
      </c>
      <c r="K768" s="173" t="str">
        <f t="shared" si="725"/>
        <v>-</v>
      </c>
      <c r="L768" s="604"/>
      <c r="M768" s="254" t="s">
        <v>114</v>
      </c>
      <c r="N768" s="137">
        <v>6</v>
      </c>
      <c r="O768" s="146">
        <v>4</v>
      </c>
      <c r="P768" s="146">
        <v>357990</v>
      </c>
      <c r="Q768" s="147">
        <f t="shared" si="781"/>
        <v>0.5</v>
      </c>
      <c r="R768" s="147">
        <f t="shared" si="727"/>
        <v>0.66666666666666663</v>
      </c>
      <c r="S768" s="141">
        <f t="shared" si="728"/>
        <v>89497.5</v>
      </c>
      <c r="T768" s="604"/>
      <c r="U768" s="254" t="s">
        <v>114</v>
      </c>
      <c r="V768" s="137">
        <v>260</v>
      </c>
      <c r="W768" s="146">
        <v>172</v>
      </c>
      <c r="X768" s="146">
        <v>11281420</v>
      </c>
      <c r="Y768" s="147">
        <f t="shared" si="782"/>
        <v>0.43654822335025378</v>
      </c>
      <c r="Z768" s="147">
        <f t="shared" si="730"/>
        <v>0.66153846153846152</v>
      </c>
      <c r="AA768" s="146">
        <f t="shared" si="731"/>
        <v>65589.651162790702</v>
      </c>
      <c r="AB768" s="604"/>
      <c r="AC768" s="254" t="s">
        <v>114</v>
      </c>
      <c r="AD768" s="137">
        <v>258</v>
      </c>
      <c r="AE768" s="146">
        <v>150</v>
      </c>
      <c r="AF768" s="146">
        <v>10964030</v>
      </c>
      <c r="AG768" s="147">
        <f t="shared" si="783"/>
        <v>0.4178272980501393</v>
      </c>
      <c r="AH768" s="147">
        <f t="shared" si="733"/>
        <v>0.58139534883720934</v>
      </c>
      <c r="AI768" s="141">
        <f t="shared" si="734"/>
        <v>73093.53333333334</v>
      </c>
      <c r="AJ768" s="604"/>
      <c r="AK768" s="254" t="s">
        <v>114</v>
      </c>
      <c r="AL768" s="137">
        <v>188</v>
      </c>
      <c r="AM768" s="146">
        <v>90</v>
      </c>
      <c r="AN768" s="146">
        <v>6367340</v>
      </c>
      <c r="AO768" s="147">
        <f t="shared" si="784"/>
        <v>0.36</v>
      </c>
      <c r="AP768" s="147">
        <f t="shared" si="736"/>
        <v>0.47872340425531917</v>
      </c>
      <c r="AQ768" s="141">
        <f t="shared" si="737"/>
        <v>70748.222222222219</v>
      </c>
      <c r="AR768" s="604"/>
      <c r="AS768" s="254" t="s">
        <v>114</v>
      </c>
      <c r="AT768" s="137">
        <v>100</v>
      </c>
      <c r="AU768" s="146">
        <v>47</v>
      </c>
      <c r="AV768" s="146">
        <v>3360040</v>
      </c>
      <c r="AW768" s="147">
        <f t="shared" si="785"/>
        <v>0.34057971014492755</v>
      </c>
      <c r="AX768" s="147">
        <f t="shared" si="739"/>
        <v>0.47</v>
      </c>
      <c r="AY768" s="146">
        <f t="shared" si="740"/>
        <v>71490.212765957447</v>
      </c>
      <c r="AZ768" s="604"/>
      <c r="BA768" s="254" t="s">
        <v>114</v>
      </c>
      <c r="BB768" s="137">
        <v>20</v>
      </c>
      <c r="BC768" s="146">
        <v>10</v>
      </c>
      <c r="BD768" s="146">
        <v>603530</v>
      </c>
      <c r="BE768" s="147">
        <f t="shared" si="786"/>
        <v>0.25</v>
      </c>
      <c r="BF768" s="147">
        <f t="shared" si="742"/>
        <v>0.5</v>
      </c>
      <c r="BG768" s="173">
        <f t="shared" si="743"/>
        <v>60353</v>
      </c>
      <c r="BH768" s="604"/>
      <c r="BI768" s="254" t="s">
        <v>114</v>
      </c>
      <c r="BJ768" s="137">
        <f t="shared" si="744"/>
        <v>833</v>
      </c>
      <c r="BK768" s="146">
        <f t="shared" si="721"/>
        <v>473</v>
      </c>
      <c r="BL768" s="146">
        <f t="shared" si="722"/>
        <v>32934350</v>
      </c>
      <c r="BM768" s="147">
        <f t="shared" si="787"/>
        <v>0.3971452560873216</v>
      </c>
      <c r="BN768" s="147">
        <f t="shared" si="746"/>
        <v>0.56782713085234093</v>
      </c>
      <c r="BO768" s="146">
        <f t="shared" si="747"/>
        <v>69628.646934460892</v>
      </c>
      <c r="BP768" s="204"/>
    </row>
    <row r="769" spans="2:68" s="82" customFormat="1">
      <c r="B769" s="614"/>
      <c r="C769" s="647"/>
      <c r="D769" s="604"/>
      <c r="E769" s="254" t="s">
        <v>123</v>
      </c>
      <c r="F769" s="137">
        <v>0</v>
      </c>
      <c r="G769" s="146">
        <v>0</v>
      </c>
      <c r="H769" s="146">
        <v>0</v>
      </c>
      <c r="I769" s="147">
        <f t="shared" si="780"/>
        <v>0</v>
      </c>
      <c r="J769" s="147" t="str">
        <f t="shared" si="724"/>
        <v>-</v>
      </c>
      <c r="K769" s="173" t="str">
        <f t="shared" si="725"/>
        <v>-</v>
      </c>
      <c r="L769" s="604"/>
      <c r="M769" s="254" t="s">
        <v>123</v>
      </c>
      <c r="N769" s="137">
        <v>4</v>
      </c>
      <c r="O769" s="146">
        <v>2</v>
      </c>
      <c r="P769" s="146">
        <v>67060</v>
      </c>
      <c r="Q769" s="147">
        <f t="shared" si="781"/>
        <v>0.25</v>
      </c>
      <c r="R769" s="147">
        <f t="shared" si="727"/>
        <v>0.5</v>
      </c>
      <c r="S769" s="141">
        <f t="shared" si="728"/>
        <v>33530</v>
      </c>
      <c r="T769" s="604"/>
      <c r="U769" s="254" t="s">
        <v>123</v>
      </c>
      <c r="V769" s="137">
        <v>91</v>
      </c>
      <c r="W769" s="146">
        <v>53</v>
      </c>
      <c r="X769" s="146">
        <v>2842900</v>
      </c>
      <c r="Y769" s="147">
        <f t="shared" si="782"/>
        <v>0.13451776649746192</v>
      </c>
      <c r="Z769" s="147">
        <f t="shared" si="730"/>
        <v>0.58241758241758246</v>
      </c>
      <c r="AA769" s="146">
        <f t="shared" si="731"/>
        <v>53639.622641509435</v>
      </c>
      <c r="AB769" s="604"/>
      <c r="AC769" s="254" t="s">
        <v>123</v>
      </c>
      <c r="AD769" s="137">
        <v>92</v>
      </c>
      <c r="AE769" s="146">
        <v>54</v>
      </c>
      <c r="AF769" s="146">
        <v>3388510</v>
      </c>
      <c r="AG769" s="147">
        <f t="shared" si="783"/>
        <v>0.15041782729805014</v>
      </c>
      <c r="AH769" s="147">
        <f t="shared" si="733"/>
        <v>0.58695652173913049</v>
      </c>
      <c r="AI769" s="141">
        <f t="shared" si="734"/>
        <v>62750.185185185182</v>
      </c>
      <c r="AJ769" s="604"/>
      <c r="AK769" s="254" t="s">
        <v>123</v>
      </c>
      <c r="AL769" s="137">
        <v>79</v>
      </c>
      <c r="AM769" s="146">
        <v>37</v>
      </c>
      <c r="AN769" s="146">
        <v>2554290</v>
      </c>
      <c r="AO769" s="147">
        <f t="shared" si="784"/>
        <v>0.14799999999999999</v>
      </c>
      <c r="AP769" s="147">
        <f t="shared" si="736"/>
        <v>0.46835443037974683</v>
      </c>
      <c r="AQ769" s="141">
        <f t="shared" si="737"/>
        <v>69034.864864864867</v>
      </c>
      <c r="AR769" s="604"/>
      <c r="AS769" s="254" t="s">
        <v>123</v>
      </c>
      <c r="AT769" s="137">
        <v>44</v>
      </c>
      <c r="AU769" s="146">
        <v>26</v>
      </c>
      <c r="AV769" s="146">
        <v>2014310</v>
      </c>
      <c r="AW769" s="147">
        <f t="shared" si="785"/>
        <v>0.18840579710144928</v>
      </c>
      <c r="AX769" s="147">
        <f t="shared" si="739"/>
        <v>0.59090909090909094</v>
      </c>
      <c r="AY769" s="146">
        <f t="shared" si="740"/>
        <v>77473.461538461532</v>
      </c>
      <c r="AZ769" s="604"/>
      <c r="BA769" s="254" t="s">
        <v>123</v>
      </c>
      <c r="BB769" s="137">
        <v>7</v>
      </c>
      <c r="BC769" s="146">
        <v>3</v>
      </c>
      <c r="BD769" s="146">
        <v>284770</v>
      </c>
      <c r="BE769" s="147">
        <f t="shared" si="786"/>
        <v>7.4999999999999997E-2</v>
      </c>
      <c r="BF769" s="147">
        <f t="shared" si="742"/>
        <v>0.42857142857142855</v>
      </c>
      <c r="BG769" s="173">
        <f t="shared" si="743"/>
        <v>94923.333333333328</v>
      </c>
      <c r="BH769" s="604"/>
      <c r="BI769" s="254" t="s">
        <v>123</v>
      </c>
      <c r="BJ769" s="137">
        <f t="shared" si="744"/>
        <v>317</v>
      </c>
      <c r="BK769" s="146">
        <f t="shared" si="721"/>
        <v>175</v>
      </c>
      <c r="BL769" s="146">
        <f t="shared" si="722"/>
        <v>11151840</v>
      </c>
      <c r="BM769" s="147">
        <f t="shared" si="787"/>
        <v>0.14693534844668346</v>
      </c>
      <c r="BN769" s="147">
        <f t="shared" si="746"/>
        <v>0.55205047318611988</v>
      </c>
      <c r="BO769" s="146">
        <f t="shared" si="747"/>
        <v>63724.800000000003</v>
      </c>
      <c r="BP769" s="204"/>
    </row>
    <row r="770" spans="2:68" s="82" customFormat="1">
      <c r="B770" s="614"/>
      <c r="C770" s="647"/>
      <c r="D770" s="604"/>
      <c r="E770" s="254" t="s">
        <v>137</v>
      </c>
      <c r="F770" s="137">
        <v>0</v>
      </c>
      <c r="G770" s="146">
        <v>0</v>
      </c>
      <c r="H770" s="146">
        <v>0</v>
      </c>
      <c r="I770" s="147">
        <f t="shared" si="780"/>
        <v>0</v>
      </c>
      <c r="J770" s="147" t="str">
        <f t="shared" si="724"/>
        <v>-</v>
      </c>
      <c r="K770" s="173" t="str">
        <f t="shared" si="725"/>
        <v>-</v>
      </c>
      <c r="L770" s="604"/>
      <c r="M770" s="254" t="s">
        <v>137</v>
      </c>
      <c r="N770" s="137">
        <v>3</v>
      </c>
      <c r="O770" s="146">
        <v>2</v>
      </c>
      <c r="P770" s="146">
        <v>71250</v>
      </c>
      <c r="Q770" s="147">
        <f t="shared" si="781"/>
        <v>0.25</v>
      </c>
      <c r="R770" s="147">
        <f t="shared" si="727"/>
        <v>0.66666666666666663</v>
      </c>
      <c r="S770" s="141">
        <f t="shared" si="728"/>
        <v>35625</v>
      </c>
      <c r="T770" s="604"/>
      <c r="U770" s="254" t="s">
        <v>137</v>
      </c>
      <c r="V770" s="137">
        <v>84</v>
      </c>
      <c r="W770" s="146">
        <v>53</v>
      </c>
      <c r="X770" s="146">
        <v>3267940</v>
      </c>
      <c r="Y770" s="147">
        <f t="shared" si="782"/>
        <v>0.13451776649746192</v>
      </c>
      <c r="Z770" s="147">
        <f t="shared" si="730"/>
        <v>0.63095238095238093</v>
      </c>
      <c r="AA770" s="146">
        <f t="shared" si="731"/>
        <v>61659.24528301887</v>
      </c>
      <c r="AB770" s="604"/>
      <c r="AC770" s="254" t="s">
        <v>137</v>
      </c>
      <c r="AD770" s="137">
        <v>94</v>
      </c>
      <c r="AE770" s="146">
        <v>57</v>
      </c>
      <c r="AF770" s="146">
        <v>4313850</v>
      </c>
      <c r="AG770" s="147">
        <f t="shared" si="783"/>
        <v>0.15877437325905291</v>
      </c>
      <c r="AH770" s="147">
        <f t="shared" si="733"/>
        <v>0.6063829787234043</v>
      </c>
      <c r="AI770" s="141">
        <f t="shared" si="734"/>
        <v>75681.578947368427</v>
      </c>
      <c r="AJ770" s="604"/>
      <c r="AK770" s="254" t="s">
        <v>137</v>
      </c>
      <c r="AL770" s="137">
        <v>74</v>
      </c>
      <c r="AM770" s="146">
        <v>34</v>
      </c>
      <c r="AN770" s="146">
        <v>2513770</v>
      </c>
      <c r="AO770" s="147">
        <f t="shared" si="784"/>
        <v>0.13600000000000001</v>
      </c>
      <c r="AP770" s="147">
        <f t="shared" si="736"/>
        <v>0.45945945945945948</v>
      </c>
      <c r="AQ770" s="141">
        <f t="shared" si="737"/>
        <v>73934.411764705888</v>
      </c>
      <c r="AR770" s="604"/>
      <c r="AS770" s="254" t="s">
        <v>137</v>
      </c>
      <c r="AT770" s="137">
        <v>39</v>
      </c>
      <c r="AU770" s="146">
        <v>23</v>
      </c>
      <c r="AV770" s="146">
        <v>1522180</v>
      </c>
      <c r="AW770" s="147">
        <f t="shared" si="785"/>
        <v>0.16666666666666666</v>
      </c>
      <c r="AX770" s="147">
        <f t="shared" si="739"/>
        <v>0.58974358974358976</v>
      </c>
      <c r="AY770" s="146">
        <f t="shared" si="740"/>
        <v>66181.739130434784</v>
      </c>
      <c r="AZ770" s="604"/>
      <c r="BA770" s="254" t="s">
        <v>137</v>
      </c>
      <c r="BB770" s="137">
        <v>7</v>
      </c>
      <c r="BC770" s="146">
        <v>2</v>
      </c>
      <c r="BD770" s="146">
        <v>129630</v>
      </c>
      <c r="BE770" s="147">
        <f t="shared" si="786"/>
        <v>0.05</v>
      </c>
      <c r="BF770" s="147">
        <f t="shared" si="742"/>
        <v>0.2857142857142857</v>
      </c>
      <c r="BG770" s="173">
        <f t="shared" si="743"/>
        <v>64815</v>
      </c>
      <c r="BH770" s="604"/>
      <c r="BI770" s="254" t="s">
        <v>137</v>
      </c>
      <c r="BJ770" s="137">
        <f t="shared" si="744"/>
        <v>301</v>
      </c>
      <c r="BK770" s="146">
        <f t="shared" si="721"/>
        <v>171</v>
      </c>
      <c r="BL770" s="146">
        <f t="shared" si="722"/>
        <v>11818620</v>
      </c>
      <c r="BM770" s="147">
        <f t="shared" si="787"/>
        <v>0.14357682619647355</v>
      </c>
      <c r="BN770" s="147">
        <f t="shared" si="746"/>
        <v>0.56810631229235875</v>
      </c>
      <c r="BO770" s="146">
        <f t="shared" si="747"/>
        <v>69114.736842105267</v>
      </c>
      <c r="BP770" s="204"/>
    </row>
    <row r="771" spans="2:68" s="82" customFormat="1">
      <c r="B771" s="614"/>
      <c r="C771" s="647"/>
      <c r="D771" s="604"/>
      <c r="E771" s="254" t="s">
        <v>138</v>
      </c>
      <c r="F771" s="137">
        <v>0</v>
      </c>
      <c r="G771" s="146">
        <v>0</v>
      </c>
      <c r="H771" s="146">
        <v>0</v>
      </c>
      <c r="I771" s="147">
        <f t="shared" si="780"/>
        <v>0</v>
      </c>
      <c r="J771" s="147" t="str">
        <f t="shared" si="724"/>
        <v>-</v>
      </c>
      <c r="K771" s="173" t="str">
        <f t="shared" si="725"/>
        <v>-</v>
      </c>
      <c r="L771" s="604"/>
      <c r="M771" s="254" t="s">
        <v>138</v>
      </c>
      <c r="N771" s="137">
        <v>3</v>
      </c>
      <c r="O771" s="146">
        <v>2</v>
      </c>
      <c r="P771" s="146">
        <v>71250</v>
      </c>
      <c r="Q771" s="147">
        <f t="shared" si="781"/>
        <v>0.25</v>
      </c>
      <c r="R771" s="147">
        <f t="shared" si="727"/>
        <v>0.66666666666666663</v>
      </c>
      <c r="S771" s="141">
        <f t="shared" si="728"/>
        <v>35625</v>
      </c>
      <c r="T771" s="604"/>
      <c r="U771" s="254" t="s">
        <v>138</v>
      </c>
      <c r="V771" s="137">
        <v>33</v>
      </c>
      <c r="W771" s="146">
        <v>24</v>
      </c>
      <c r="X771" s="146">
        <v>1684700</v>
      </c>
      <c r="Y771" s="147">
        <f t="shared" si="782"/>
        <v>6.0913705583756347E-2</v>
      </c>
      <c r="Z771" s="147">
        <f t="shared" si="730"/>
        <v>0.72727272727272729</v>
      </c>
      <c r="AA771" s="146">
        <f t="shared" si="731"/>
        <v>70195.833333333328</v>
      </c>
      <c r="AB771" s="604"/>
      <c r="AC771" s="254" t="s">
        <v>138</v>
      </c>
      <c r="AD771" s="137">
        <v>45</v>
      </c>
      <c r="AE771" s="146">
        <v>27</v>
      </c>
      <c r="AF771" s="146">
        <v>2363650</v>
      </c>
      <c r="AG771" s="147">
        <f t="shared" si="783"/>
        <v>7.5208913649025072E-2</v>
      </c>
      <c r="AH771" s="147">
        <f t="shared" si="733"/>
        <v>0.6</v>
      </c>
      <c r="AI771" s="141">
        <f t="shared" si="734"/>
        <v>87542.592592592599</v>
      </c>
      <c r="AJ771" s="604"/>
      <c r="AK771" s="254" t="s">
        <v>138</v>
      </c>
      <c r="AL771" s="137">
        <v>19</v>
      </c>
      <c r="AM771" s="146">
        <v>8</v>
      </c>
      <c r="AN771" s="146">
        <v>740340</v>
      </c>
      <c r="AO771" s="147">
        <f t="shared" si="784"/>
        <v>3.2000000000000001E-2</v>
      </c>
      <c r="AP771" s="147">
        <f t="shared" si="736"/>
        <v>0.42105263157894735</v>
      </c>
      <c r="AQ771" s="141">
        <f t="shared" si="737"/>
        <v>92542.5</v>
      </c>
      <c r="AR771" s="604"/>
      <c r="AS771" s="254" t="s">
        <v>138</v>
      </c>
      <c r="AT771" s="137">
        <v>14</v>
      </c>
      <c r="AU771" s="146">
        <v>8</v>
      </c>
      <c r="AV771" s="146">
        <v>488540</v>
      </c>
      <c r="AW771" s="147">
        <f t="shared" si="785"/>
        <v>5.7971014492753624E-2</v>
      </c>
      <c r="AX771" s="147">
        <f t="shared" si="739"/>
        <v>0.5714285714285714</v>
      </c>
      <c r="AY771" s="146">
        <f t="shared" si="740"/>
        <v>61067.5</v>
      </c>
      <c r="AZ771" s="604"/>
      <c r="BA771" s="254" t="s">
        <v>138</v>
      </c>
      <c r="BB771" s="137">
        <v>3</v>
      </c>
      <c r="BC771" s="146">
        <v>0</v>
      </c>
      <c r="BD771" s="146">
        <v>0</v>
      </c>
      <c r="BE771" s="147">
        <f t="shared" si="786"/>
        <v>0</v>
      </c>
      <c r="BF771" s="147">
        <f t="shared" si="742"/>
        <v>0</v>
      </c>
      <c r="BG771" s="173" t="str">
        <f t="shared" si="743"/>
        <v>-</v>
      </c>
      <c r="BH771" s="604"/>
      <c r="BI771" s="254" t="s">
        <v>138</v>
      </c>
      <c r="BJ771" s="137">
        <f t="shared" si="744"/>
        <v>117</v>
      </c>
      <c r="BK771" s="146">
        <f t="shared" si="721"/>
        <v>69</v>
      </c>
      <c r="BL771" s="146">
        <f t="shared" si="722"/>
        <v>5348480</v>
      </c>
      <c r="BM771" s="147">
        <f t="shared" si="787"/>
        <v>5.793450881612091E-2</v>
      </c>
      <c r="BN771" s="147">
        <f t="shared" si="746"/>
        <v>0.58974358974358976</v>
      </c>
      <c r="BO771" s="146">
        <f t="shared" si="747"/>
        <v>77514.20289855072</v>
      </c>
      <c r="BP771" s="204"/>
    </row>
    <row r="772" spans="2:68" s="82" customFormat="1">
      <c r="B772" s="614"/>
      <c r="C772" s="647"/>
      <c r="D772" s="604"/>
      <c r="E772" s="254" t="s">
        <v>139</v>
      </c>
      <c r="F772" s="137">
        <v>0</v>
      </c>
      <c r="G772" s="146">
        <v>0</v>
      </c>
      <c r="H772" s="146">
        <v>0</v>
      </c>
      <c r="I772" s="147">
        <f t="shared" si="780"/>
        <v>0</v>
      </c>
      <c r="J772" s="147" t="str">
        <f t="shared" si="724"/>
        <v>-</v>
      </c>
      <c r="K772" s="173" t="str">
        <f t="shared" si="725"/>
        <v>-</v>
      </c>
      <c r="L772" s="604"/>
      <c r="M772" s="254" t="s">
        <v>139</v>
      </c>
      <c r="N772" s="137">
        <v>1</v>
      </c>
      <c r="O772" s="146">
        <v>1</v>
      </c>
      <c r="P772" s="146">
        <v>24490</v>
      </c>
      <c r="Q772" s="147">
        <f t="shared" si="781"/>
        <v>0.125</v>
      </c>
      <c r="R772" s="147">
        <f t="shared" si="727"/>
        <v>1</v>
      </c>
      <c r="S772" s="141">
        <f t="shared" si="728"/>
        <v>24490</v>
      </c>
      <c r="T772" s="604"/>
      <c r="U772" s="254" t="s">
        <v>139</v>
      </c>
      <c r="V772" s="137">
        <v>24</v>
      </c>
      <c r="W772" s="146">
        <v>14</v>
      </c>
      <c r="X772" s="146">
        <v>608120</v>
      </c>
      <c r="Y772" s="147">
        <f t="shared" si="782"/>
        <v>3.553299492385787E-2</v>
      </c>
      <c r="Z772" s="147">
        <f t="shared" si="730"/>
        <v>0.58333333333333337</v>
      </c>
      <c r="AA772" s="146">
        <f t="shared" si="731"/>
        <v>43437.142857142855</v>
      </c>
      <c r="AB772" s="604"/>
      <c r="AC772" s="254" t="s">
        <v>139</v>
      </c>
      <c r="AD772" s="137">
        <v>30</v>
      </c>
      <c r="AE772" s="146">
        <v>16</v>
      </c>
      <c r="AF772" s="146">
        <v>909020</v>
      </c>
      <c r="AG772" s="147">
        <f t="shared" si="783"/>
        <v>4.456824512534819E-2</v>
      </c>
      <c r="AH772" s="147">
        <f t="shared" si="733"/>
        <v>0.53333333333333333</v>
      </c>
      <c r="AI772" s="141">
        <f t="shared" si="734"/>
        <v>56813.75</v>
      </c>
      <c r="AJ772" s="604"/>
      <c r="AK772" s="254" t="s">
        <v>139</v>
      </c>
      <c r="AL772" s="137">
        <v>32</v>
      </c>
      <c r="AM772" s="146">
        <v>19</v>
      </c>
      <c r="AN772" s="146">
        <v>1234720</v>
      </c>
      <c r="AO772" s="147">
        <f t="shared" si="784"/>
        <v>7.5999999999999998E-2</v>
      </c>
      <c r="AP772" s="147">
        <f t="shared" si="736"/>
        <v>0.59375</v>
      </c>
      <c r="AQ772" s="141">
        <f t="shared" si="737"/>
        <v>64985.26315789474</v>
      </c>
      <c r="AR772" s="604"/>
      <c r="AS772" s="254" t="s">
        <v>139</v>
      </c>
      <c r="AT772" s="137">
        <v>19</v>
      </c>
      <c r="AU772" s="146">
        <v>8</v>
      </c>
      <c r="AV772" s="146">
        <v>504050</v>
      </c>
      <c r="AW772" s="147">
        <f t="shared" si="785"/>
        <v>5.7971014492753624E-2</v>
      </c>
      <c r="AX772" s="147">
        <f t="shared" si="739"/>
        <v>0.42105263157894735</v>
      </c>
      <c r="AY772" s="146">
        <f t="shared" si="740"/>
        <v>63006.25</v>
      </c>
      <c r="AZ772" s="604"/>
      <c r="BA772" s="254" t="s">
        <v>139</v>
      </c>
      <c r="BB772" s="137">
        <v>4</v>
      </c>
      <c r="BC772" s="146">
        <v>3</v>
      </c>
      <c r="BD772" s="146">
        <v>526580</v>
      </c>
      <c r="BE772" s="147">
        <f t="shared" si="786"/>
        <v>7.4999999999999997E-2</v>
      </c>
      <c r="BF772" s="147">
        <f t="shared" si="742"/>
        <v>0.75</v>
      </c>
      <c r="BG772" s="173">
        <f t="shared" si="743"/>
        <v>175526.66666666666</v>
      </c>
      <c r="BH772" s="604"/>
      <c r="BI772" s="254" t="s">
        <v>139</v>
      </c>
      <c r="BJ772" s="137">
        <f t="shared" si="744"/>
        <v>110</v>
      </c>
      <c r="BK772" s="146">
        <f t="shared" si="721"/>
        <v>61</v>
      </c>
      <c r="BL772" s="146">
        <f t="shared" si="722"/>
        <v>3806980</v>
      </c>
      <c r="BM772" s="147">
        <f t="shared" si="787"/>
        <v>5.1217464315701094E-2</v>
      </c>
      <c r="BN772" s="147">
        <f t="shared" si="746"/>
        <v>0.55454545454545456</v>
      </c>
      <c r="BO772" s="146">
        <f t="shared" si="747"/>
        <v>62409.508196721312</v>
      </c>
      <c r="BP772" s="204"/>
    </row>
    <row r="773" spans="2:68" s="82" customFormat="1">
      <c r="B773" s="614"/>
      <c r="C773" s="647"/>
      <c r="D773" s="604"/>
      <c r="E773" s="254" t="s">
        <v>140</v>
      </c>
      <c r="F773" s="137">
        <v>2</v>
      </c>
      <c r="G773" s="146">
        <v>1</v>
      </c>
      <c r="H773" s="146">
        <v>60200</v>
      </c>
      <c r="I773" s="147">
        <f t="shared" si="780"/>
        <v>0.5</v>
      </c>
      <c r="J773" s="147">
        <f t="shared" si="724"/>
        <v>0.5</v>
      </c>
      <c r="K773" s="173">
        <f t="shared" si="725"/>
        <v>60200</v>
      </c>
      <c r="L773" s="604"/>
      <c r="M773" s="254" t="s">
        <v>140</v>
      </c>
      <c r="N773" s="137">
        <v>0</v>
      </c>
      <c r="O773" s="146">
        <v>0</v>
      </c>
      <c r="P773" s="146">
        <v>0</v>
      </c>
      <c r="Q773" s="147">
        <f t="shared" si="781"/>
        <v>0</v>
      </c>
      <c r="R773" s="147" t="str">
        <f t="shared" si="727"/>
        <v>-</v>
      </c>
      <c r="S773" s="141" t="str">
        <f t="shared" si="728"/>
        <v>-</v>
      </c>
      <c r="T773" s="604"/>
      <c r="U773" s="254" t="s">
        <v>140</v>
      </c>
      <c r="V773" s="137">
        <v>23</v>
      </c>
      <c r="W773" s="146">
        <v>15</v>
      </c>
      <c r="X773" s="146">
        <v>1104760</v>
      </c>
      <c r="Y773" s="147">
        <f t="shared" si="782"/>
        <v>3.8071065989847719E-2</v>
      </c>
      <c r="Z773" s="147">
        <f t="shared" si="730"/>
        <v>0.65217391304347827</v>
      </c>
      <c r="AA773" s="146">
        <f t="shared" si="731"/>
        <v>73650.666666666672</v>
      </c>
      <c r="AB773" s="604"/>
      <c r="AC773" s="254" t="s">
        <v>140</v>
      </c>
      <c r="AD773" s="137">
        <v>22</v>
      </c>
      <c r="AE773" s="146">
        <v>12</v>
      </c>
      <c r="AF773" s="146">
        <v>1020540</v>
      </c>
      <c r="AG773" s="147">
        <f t="shared" si="783"/>
        <v>3.3426183844011144E-2</v>
      </c>
      <c r="AH773" s="147">
        <f t="shared" si="733"/>
        <v>0.54545454545454541</v>
      </c>
      <c r="AI773" s="141">
        <f t="shared" si="734"/>
        <v>85045</v>
      </c>
      <c r="AJ773" s="604"/>
      <c r="AK773" s="254" t="s">
        <v>140</v>
      </c>
      <c r="AL773" s="137">
        <v>25</v>
      </c>
      <c r="AM773" s="146">
        <v>15</v>
      </c>
      <c r="AN773" s="146">
        <v>1143410</v>
      </c>
      <c r="AO773" s="147">
        <f t="shared" si="784"/>
        <v>0.06</v>
      </c>
      <c r="AP773" s="147">
        <f t="shared" si="736"/>
        <v>0.6</v>
      </c>
      <c r="AQ773" s="141">
        <f t="shared" si="737"/>
        <v>76227.333333333328</v>
      </c>
      <c r="AR773" s="604"/>
      <c r="AS773" s="254" t="s">
        <v>140</v>
      </c>
      <c r="AT773" s="137">
        <v>5</v>
      </c>
      <c r="AU773" s="146">
        <v>4</v>
      </c>
      <c r="AV773" s="146">
        <v>223360</v>
      </c>
      <c r="AW773" s="147">
        <f t="shared" si="785"/>
        <v>2.8985507246376812E-2</v>
      </c>
      <c r="AX773" s="147">
        <f t="shared" si="739"/>
        <v>0.8</v>
      </c>
      <c r="AY773" s="146">
        <f t="shared" si="740"/>
        <v>55840</v>
      </c>
      <c r="AZ773" s="604"/>
      <c r="BA773" s="254" t="s">
        <v>140</v>
      </c>
      <c r="BB773" s="137">
        <v>3</v>
      </c>
      <c r="BC773" s="146">
        <v>3</v>
      </c>
      <c r="BD773" s="146">
        <v>493250</v>
      </c>
      <c r="BE773" s="147">
        <f t="shared" si="786"/>
        <v>7.4999999999999997E-2</v>
      </c>
      <c r="BF773" s="147">
        <f t="shared" si="742"/>
        <v>1</v>
      </c>
      <c r="BG773" s="173">
        <f t="shared" si="743"/>
        <v>164416.66666666666</v>
      </c>
      <c r="BH773" s="604"/>
      <c r="BI773" s="254" t="s">
        <v>140</v>
      </c>
      <c r="BJ773" s="137">
        <f t="shared" si="744"/>
        <v>80</v>
      </c>
      <c r="BK773" s="146">
        <f t="shared" si="721"/>
        <v>50</v>
      </c>
      <c r="BL773" s="146">
        <f t="shared" si="722"/>
        <v>4045520</v>
      </c>
      <c r="BM773" s="147">
        <f t="shared" si="787"/>
        <v>4.1981528127623846E-2</v>
      </c>
      <c r="BN773" s="147">
        <f t="shared" si="746"/>
        <v>0.625</v>
      </c>
      <c r="BO773" s="146">
        <f t="shared" si="747"/>
        <v>80910.399999999994</v>
      </c>
      <c r="BP773" s="204"/>
    </row>
    <row r="774" spans="2:68" s="82" customFormat="1">
      <c r="B774" s="614"/>
      <c r="C774" s="647"/>
      <c r="D774" s="604"/>
      <c r="E774" s="254" t="s">
        <v>141</v>
      </c>
      <c r="F774" s="137">
        <v>1</v>
      </c>
      <c r="G774" s="146">
        <v>0</v>
      </c>
      <c r="H774" s="146">
        <v>0</v>
      </c>
      <c r="I774" s="147">
        <f t="shared" si="780"/>
        <v>0</v>
      </c>
      <c r="J774" s="147">
        <f t="shared" si="724"/>
        <v>0</v>
      </c>
      <c r="K774" s="173" t="str">
        <f t="shared" si="725"/>
        <v>-</v>
      </c>
      <c r="L774" s="604"/>
      <c r="M774" s="254" t="s">
        <v>141</v>
      </c>
      <c r="N774" s="137">
        <v>4</v>
      </c>
      <c r="O774" s="146">
        <v>3</v>
      </c>
      <c r="P774" s="146">
        <v>91550</v>
      </c>
      <c r="Q774" s="147">
        <f t="shared" si="781"/>
        <v>0.375</v>
      </c>
      <c r="R774" s="147">
        <f t="shared" si="727"/>
        <v>0.75</v>
      </c>
      <c r="S774" s="141">
        <f t="shared" si="728"/>
        <v>30516.666666666668</v>
      </c>
      <c r="T774" s="604"/>
      <c r="U774" s="254" t="s">
        <v>141</v>
      </c>
      <c r="V774" s="137">
        <v>169</v>
      </c>
      <c r="W774" s="146">
        <v>117</v>
      </c>
      <c r="X774" s="146">
        <v>7942160</v>
      </c>
      <c r="Y774" s="147">
        <f t="shared" si="782"/>
        <v>0.29695431472081218</v>
      </c>
      <c r="Z774" s="147">
        <f t="shared" si="730"/>
        <v>0.69230769230769229</v>
      </c>
      <c r="AA774" s="146">
        <f t="shared" si="731"/>
        <v>67881.709401709406</v>
      </c>
      <c r="AB774" s="604"/>
      <c r="AC774" s="254" t="s">
        <v>141</v>
      </c>
      <c r="AD774" s="137">
        <v>155</v>
      </c>
      <c r="AE774" s="146">
        <v>96</v>
      </c>
      <c r="AF774" s="146">
        <v>6124670</v>
      </c>
      <c r="AG774" s="147">
        <f t="shared" si="783"/>
        <v>0.26740947075208915</v>
      </c>
      <c r="AH774" s="147">
        <f t="shared" si="733"/>
        <v>0.61935483870967745</v>
      </c>
      <c r="AI774" s="141">
        <f t="shared" si="734"/>
        <v>63798.645833333336</v>
      </c>
      <c r="AJ774" s="604"/>
      <c r="AK774" s="254" t="s">
        <v>141</v>
      </c>
      <c r="AL774" s="137">
        <v>97</v>
      </c>
      <c r="AM774" s="146">
        <v>48</v>
      </c>
      <c r="AN774" s="146">
        <v>3882940</v>
      </c>
      <c r="AO774" s="147">
        <f t="shared" si="784"/>
        <v>0.192</v>
      </c>
      <c r="AP774" s="147">
        <f t="shared" si="736"/>
        <v>0.49484536082474229</v>
      </c>
      <c r="AQ774" s="141">
        <f t="shared" si="737"/>
        <v>80894.583333333328</v>
      </c>
      <c r="AR774" s="604"/>
      <c r="AS774" s="254" t="s">
        <v>141</v>
      </c>
      <c r="AT774" s="137">
        <v>50</v>
      </c>
      <c r="AU774" s="146">
        <v>32</v>
      </c>
      <c r="AV774" s="146">
        <v>2022490</v>
      </c>
      <c r="AW774" s="147">
        <f t="shared" si="785"/>
        <v>0.2318840579710145</v>
      </c>
      <c r="AX774" s="147">
        <f t="shared" si="739"/>
        <v>0.64</v>
      </c>
      <c r="AY774" s="146">
        <f t="shared" si="740"/>
        <v>63202.8125</v>
      </c>
      <c r="AZ774" s="604"/>
      <c r="BA774" s="254" t="s">
        <v>141</v>
      </c>
      <c r="BB774" s="137">
        <v>9</v>
      </c>
      <c r="BC774" s="146">
        <v>3</v>
      </c>
      <c r="BD774" s="146">
        <v>502930</v>
      </c>
      <c r="BE774" s="147">
        <f t="shared" si="786"/>
        <v>7.4999999999999997E-2</v>
      </c>
      <c r="BF774" s="147">
        <f t="shared" si="742"/>
        <v>0.33333333333333331</v>
      </c>
      <c r="BG774" s="173">
        <f t="shared" si="743"/>
        <v>167643.33333333334</v>
      </c>
      <c r="BH774" s="604"/>
      <c r="BI774" s="254" t="s">
        <v>141</v>
      </c>
      <c r="BJ774" s="137">
        <f t="shared" si="744"/>
        <v>485</v>
      </c>
      <c r="BK774" s="146">
        <f t="shared" si="721"/>
        <v>299</v>
      </c>
      <c r="BL774" s="146">
        <f t="shared" si="722"/>
        <v>20566740</v>
      </c>
      <c r="BM774" s="147">
        <f t="shared" si="787"/>
        <v>0.25104953820319059</v>
      </c>
      <c r="BN774" s="147">
        <f t="shared" si="746"/>
        <v>0.61649484536082477</v>
      </c>
      <c r="BO774" s="146">
        <f t="shared" si="747"/>
        <v>68785.083612040136</v>
      </c>
      <c r="BP774" s="204"/>
    </row>
    <row r="775" spans="2:68" s="82" customFormat="1">
      <c r="B775" s="614"/>
      <c r="C775" s="647"/>
      <c r="D775" s="604"/>
      <c r="E775" s="254" t="s">
        <v>142</v>
      </c>
      <c r="F775" s="137">
        <v>0</v>
      </c>
      <c r="G775" s="146">
        <v>0</v>
      </c>
      <c r="H775" s="146">
        <v>0</v>
      </c>
      <c r="I775" s="147">
        <f t="shared" si="780"/>
        <v>0</v>
      </c>
      <c r="J775" s="147" t="str">
        <f t="shared" si="724"/>
        <v>-</v>
      </c>
      <c r="K775" s="173" t="str">
        <f t="shared" si="725"/>
        <v>-</v>
      </c>
      <c r="L775" s="604"/>
      <c r="M775" s="254" t="s">
        <v>142</v>
      </c>
      <c r="N775" s="137">
        <v>1</v>
      </c>
      <c r="O775" s="146">
        <v>0</v>
      </c>
      <c r="P775" s="146">
        <v>0</v>
      </c>
      <c r="Q775" s="147">
        <f t="shared" si="781"/>
        <v>0</v>
      </c>
      <c r="R775" s="147">
        <f t="shared" si="727"/>
        <v>0</v>
      </c>
      <c r="S775" s="141" t="str">
        <f t="shared" si="728"/>
        <v>-</v>
      </c>
      <c r="T775" s="604"/>
      <c r="U775" s="254" t="s">
        <v>142</v>
      </c>
      <c r="V775" s="137">
        <v>24</v>
      </c>
      <c r="W775" s="146">
        <v>17</v>
      </c>
      <c r="X775" s="146">
        <v>1045160</v>
      </c>
      <c r="Y775" s="147">
        <f t="shared" si="782"/>
        <v>4.3147208121827409E-2</v>
      </c>
      <c r="Z775" s="147">
        <f t="shared" si="730"/>
        <v>0.70833333333333337</v>
      </c>
      <c r="AA775" s="146">
        <f t="shared" si="731"/>
        <v>61480</v>
      </c>
      <c r="AB775" s="604"/>
      <c r="AC775" s="254" t="s">
        <v>142</v>
      </c>
      <c r="AD775" s="137">
        <v>33</v>
      </c>
      <c r="AE775" s="146">
        <v>18</v>
      </c>
      <c r="AF775" s="146">
        <v>1456730</v>
      </c>
      <c r="AG775" s="147">
        <f t="shared" si="783"/>
        <v>5.0139275766016712E-2</v>
      </c>
      <c r="AH775" s="147">
        <f t="shared" si="733"/>
        <v>0.54545454545454541</v>
      </c>
      <c r="AI775" s="141">
        <f t="shared" si="734"/>
        <v>80929.444444444438</v>
      </c>
      <c r="AJ775" s="604"/>
      <c r="AK775" s="254" t="s">
        <v>142</v>
      </c>
      <c r="AL775" s="137">
        <v>40</v>
      </c>
      <c r="AM775" s="146">
        <v>21</v>
      </c>
      <c r="AN775" s="146">
        <v>1334550</v>
      </c>
      <c r="AO775" s="147">
        <f t="shared" si="784"/>
        <v>8.4000000000000005E-2</v>
      </c>
      <c r="AP775" s="147">
        <f t="shared" si="736"/>
        <v>0.52500000000000002</v>
      </c>
      <c r="AQ775" s="141">
        <f t="shared" si="737"/>
        <v>63550</v>
      </c>
      <c r="AR775" s="604"/>
      <c r="AS775" s="254" t="s">
        <v>142</v>
      </c>
      <c r="AT775" s="137">
        <v>23</v>
      </c>
      <c r="AU775" s="146">
        <v>13</v>
      </c>
      <c r="AV775" s="146">
        <v>1258620</v>
      </c>
      <c r="AW775" s="147">
        <f t="shared" si="785"/>
        <v>9.420289855072464E-2</v>
      </c>
      <c r="AX775" s="147">
        <f t="shared" si="739"/>
        <v>0.56521739130434778</v>
      </c>
      <c r="AY775" s="146">
        <f t="shared" si="740"/>
        <v>96816.923076923078</v>
      </c>
      <c r="AZ775" s="604"/>
      <c r="BA775" s="254" t="s">
        <v>142</v>
      </c>
      <c r="BB775" s="137">
        <v>9</v>
      </c>
      <c r="BC775" s="146">
        <v>2</v>
      </c>
      <c r="BD775" s="146">
        <v>215080</v>
      </c>
      <c r="BE775" s="147">
        <f t="shared" si="786"/>
        <v>0.05</v>
      </c>
      <c r="BF775" s="147">
        <f t="shared" si="742"/>
        <v>0.22222222222222221</v>
      </c>
      <c r="BG775" s="173">
        <f t="shared" si="743"/>
        <v>107540</v>
      </c>
      <c r="BH775" s="604"/>
      <c r="BI775" s="254" t="s">
        <v>142</v>
      </c>
      <c r="BJ775" s="137">
        <f t="shared" si="744"/>
        <v>130</v>
      </c>
      <c r="BK775" s="146">
        <f t="shared" ref="BK775:BK831" si="788">SUM(G775,O775,W775,AE775,AM775,AU775,BC775)</f>
        <v>71</v>
      </c>
      <c r="BL775" s="146">
        <f t="shared" ref="BL775:BL831" si="789">SUM(H775,P775,X775,AF775,AN775,AV775,BD775)</f>
        <v>5310140</v>
      </c>
      <c r="BM775" s="147">
        <f t="shared" si="787"/>
        <v>5.9613769941225858E-2</v>
      </c>
      <c r="BN775" s="147">
        <f t="shared" si="746"/>
        <v>0.5461538461538461</v>
      </c>
      <c r="BO775" s="146">
        <f t="shared" si="747"/>
        <v>74790.704225352107</v>
      </c>
      <c r="BP775" s="204"/>
    </row>
    <row r="776" spans="2:68" s="82" customFormat="1">
      <c r="B776" s="614"/>
      <c r="C776" s="647"/>
      <c r="D776" s="604"/>
      <c r="E776" s="251" t="s">
        <v>135</v>
      </c>
      <c r="F776" s="137">
        <v>0</v>
      </c>
      <c r="G776" s="146">
        <v>0</v>
      </c>
      <c r="H776" s="146">
        <v>0</v>
      </c>
      <c r="I776" s="147">
        <f t="shared" si="780"/>
        <v>0</v>
      </c>
      <c r="J776" s="147" t="str">
        <f t="shared" ref="J776:J817" si="790">IFERROR(G776/F776,"-")</f>
        <v>-</v>
      </c>
      <c r="K776" s="173" t="str">
        <f t="shared" ref="K776:K818" si="791">IFERROR(H776/G776,"-")</f>
        <v>-</v>
      </c>
      <c r="L776" s="604"/>
      <c r="M776" s="255" t="s">
        <v>135</v>
      </c>
      <c r="N776" s="137">
        <v>2</v>
      </c>
      <c r="O776" s="146">
        <v>1</v>
      </c>
      <c r="P776" s="146">
        <v>89550</v>
      </c>
      <c r="Q776" s="147">
        <f t="shared" si="781"/>
        <v>0.125</v>
      </c>
      <c r="R776" s="147">
        <f t="shared" ref="R776:R820" si="792">IFERROR(O776/N776,"-")</f>
        <v>0.5</v>
      </c>
      <c r="S776" s="141">
        <f t="shared" ref="S776:S820" si="793">IFERROR(P776/O776,"-")</f>
        <v>89550</v>
      </c>
      <c r="T776" s="604"/>
      <c r="U776" s="255" t="s">
        <v>135</v>
      </c>
      <c r="V776" s="137">
        <v>16</v>
      </c>
      <c r="W776" s="146">
        <v>8</v>
      </c>
      <c r="X776" s="146">
        <v>454510</v>
      </c>
      <c r="Y776" s="147">
        <f t="shared" si="782"/>
        <v>2.030456852791878E-2</v>
      </c>
      <c r="Z776" s="147">
        <f t="shared" ref="Z776:Z815" si="794">IFERROR(W776/V776,"-")</f>
        <v>0.5</v>
      </c>
      <c r="AA776" s="146">
        <f t="shared" ref="AA776:AA820" si="795">IFERROR(X776/W776,"-")</f>
        <v>56813.75</v>
      </c>
      <c r="AB776" s="604"/>
      <c r="AC776" s="255" t="s">
        <v>135</v>
      </c>
      <c r="AD776" s="137">
        <v>11</v>
      </c>
      <c r="AE776" s="146">
        <v>6</v>
      </c>
      <c r="AF776" s="146">
        <v>427520</v>
      </c>
      <c r="AG776" s="147">
        <f t="shared" si="783"/>
        <v>1.6713091922005572E-2</v>
      </c>
      <c r="AH776" s="147">
        <f t="shared" ref="AH776:AH820" si="796">IFERROR(AE776/AD776,"-")</f>
        <v>0.54545454545454541</v>
      </c>
      <c r="AI776" s="141">
        <f t="shared" ref="AI776:AI820" si="797">IFERROR(AF776/AE776,"-")</f>
        <v>71253.333333333328</v>
      </c>
      <c r="AJ776" s="604"/>
      <c r="AK776" s="255" t="s">
        <v>135</v>
      </c>
      <c r="AL776" s="137">
        <v>8</v>
      </c>
      <c r="AM776" s="146">
        <v>2</v>
      </c>
      <c r="AN776" s="146">
        <v>86530</v>
      </c>
      <c r="AO776" s="147">
        <f t="shared" si="784"/>
        <v>8.0000000000000002E-3</v>
      </c>
      <c r="AP776" s="147">
        <f t="shared" ref="AP776:AP820" si="798">IFERROR(AM776/AL776,"-")</f>
        <v>0.25</v>
      </c>
      <c r="AQ776" s="141">
        <f t="shared" ref="AQ776:AQ820" si="799">IFERROR(AN776/AM776,"-")</f>
        <v>43265</v>
      </c>
      <c r="AR776" s="604"/>
      <c r="AS776" s="255" t="s">
        <v>135</v>
      </c>
      <c r="AT776" s="137">
        <v>7</v>
      </c>
      <c r="AU776" s="146">
        <v>2</v>
      </c>
      <c r="AV776" s="146">
        <v>96530</v>
      </c>
      <c r="AW776" s="147">
        <f t="shared" si="785"/>
        <v>1.4492753623188406E-2</v>
      </c>
      <c r="AX776" s="147">
        <f t="shared" ref="AX776:AX820" si="800">IFERROR(AU776/AT776,"-")</f>
        <v>0.2857142857142857</v>
      </c>
      <c r="AY776" s="146">
        <f t="shared" ref="AY776:AY820" si="801">IFERROR(AV776/AU776,"-")</f>
        <v>48265</v>
      </c>
      <c r="AZ776" s="604"/>
      <c r="BA776" s="255" t="s">
        <v>135</v>
      </c>
      <c r="BB776" s="137">
        <v>7</v>
      </c>
      <c r="BC776" s="146">
        <v>5</v>
      </c>
      <c r="BD776" s="146">
        <v>735160</v>
      </c>
      <c r="BE776" s="147">
        <f t="shared" si="786"/>
        <v>0.125</v>
      </c>
      <c r="BF776" s="147">
        <f t="shared" ref="BF776:BF820" si="802">IFERROR(BC776/BB776,"-")</f>
        <v>0.7142857142857143</v>
      </c>
      <c r="BG776" s="173">
        <f t="shared" ref="BG776:BG820" si="803">IFERROR(BD776/BC776,"-")</f>
        <v>147032</v>
      </c>
      <c r="BH776" s="604"/>
      <c r="BI776" s="255" t="s">
        <v>135</v>
      </c>
      <c r="BJ776" s="137">
        <f t="shared" ref="BJ776:BJ820" si="804">SUM(F776,N776,V776,AD776,AL776,AT776,BB776)</f>
        <v>51</v>
      </c>
      <c r="BK776" s="146">
        <f t="shared" si="788"/>
        <v>24</v>
      </c>
      <c r="BL776" s="146">
        <f t="shared" si="789"/>
        <v>1889800</v>
      </c>
      <c r="BM776" s="147">
        <f t="shared" si="787"/>
        <v>2.0151133501259445E-2</v>
      </c>
      <c r="BN776" s="147">
        <f t="shared" ref="BN776:BN820" si="805">IFERROR(BK776/BJ776,"-")</f>
        <v>0.47058823529411764</v>
      </c>
      <c r="BO776" s="146">
        <f t="shared" ref="BO776:BO820" si="806">IFERROR(BL776/BK776,"-")</f>
        <v>78741.666666666672</v>
      </c>
      <c r="BP776" s="204"/>
    </row>
    <row r="777" spans="2:68" s="82" customFormat="1">
      <c r="B777" s="614">
        <v>71</v>
      </c>
      <c r="C777" s="646" t="s">
        <v>56</v>
      </c>
      <c r="D777" s="612">
        <f>BS78</f>
        <v>5</v>
      </c>
      <c r="E777" s="252" t="s">
        <v>115</v>
      </c>
      <c r="F777" s="136">
        <v>2</v>
      </c>
      <c r="G777" s="144">
        <v>1</v>
      </c>
      <c r="H777" s="144">
        <v>21740</v>
      </c>
      <c r="I777" s="145">
        <f>IFERROR(G777/$D$777,"-")</f>
        <v>0.2</v>
      </c>
      <c r="J777" s="145">
        <f t="shared" si="790"/>
        <v>0.5</v>
      </c>
      <c r="K777" s="172">
        <f t="shared" si="791"/>
        <v>21740</v>
      </c>
      <c r="L777" s="612">
        <f>BT78</f>
        <v>16</v>
      </c>
      <c r="M777" s="252" t="s">
        <v>115</v>
      </c>
      <c r="N777" s="136">
        <v>9</v>
      </c>
      <c r="O777" s="144">
        <v>2</v>
      </c>
      <c r="P777" s="144">
        <v>98050</v>
      </c>
      <c r="Q777" s="145">
        <f>IFERROR(O777/$L$777,"-")</f>
        <v>0.125</v>
      </c>
      <c r="R777" s="145">
        <f t="shared" si="792"/>
        <v>0.22222222222222221</v>
      </c>
      <c r="S777" s="140">
        <f t="shared" si="793"/>
        <v>49025</v>
      </c>
      <c r="T777" s="612">
        <f>BU78</f>
        <v>1227</v>
      </c>
      <c r="U777" s="252" t="s">
        <v>115</v>
      </c>
      <c r="V777" s="136">
        <v>586</v>
      </c>
      <c r="W777" s="144">
        <v>323</v>
      </c>
      <c r="X777" s="144">
        <v>24344420</v>
      </c>
      <c r="Y777" s="145">
        <f>IFERROR(W777/$T$777,"-")</f>
        <v>0.26324368378158108</v>
      </c>
      <c r="Z777" s="145">
        <f t="shared" si="794"/>
        <v>0.55119453924914674</v>
      </c>
      <c r="AA777" s="144">
        <f t="shared" si="795"/>
        <v>75369.721362229102</v>
      </c>
      <c r="AB777" s="612">
        <f>BV78</f>
        <v>1074</v>
      </c>
      <c r="AC777" s="252" t="s">
        <v>115</v>
      </c>
      <c r="AD777" s="136">
        <v>587</v>
      </c>
      <c r="AE777" s="144">
        <v>327</v>
      </c>
      <c r="AF777" s="144">
        <v>24756260</v>
      </c>
      <c r="AG777" s="145">
        <f>IFERROR(AE777/$AB$777,"-")</f>
        <v>0.30446927374301674</v>
      </c>
      <c r="AH777" s="145">
        <f t="shared" si="796"/>
        <v>0.55706984667802384</v>
      </c>
      <c r="AI777" s="140">
        <f t="shared" si="797"/>
        <v>75707.21712538226</v>
      </c>
      <c r="AJ777" s="612">
        <f>BW78</f>
        <v>720</v>
      </c>
      <c r="AK777" s="252" t="s">
        <v>115</v>
      </c>
      <c r="AL777" s="136">
        <v>336</v>
      </c>
      <c r="AM777" s="144">
        <v>173</v>
      </c>
      <c r="AN777" s="144">
        <v>14969260</v>
      </c>
      <c r="AO777" s="145">
        <f>IFERROR(AM777/$AJ$777,"-")</f>
        <v>0.24027777777777778</v>
      </c>
      <c r="AP777" s="145">
        <f t="shared" si="798"/>
        <v>0.51488095238095233</v>
      </c>
      <c r="AQ777" s="140">
        <f t="shared" si="799"/>
        <v>86527.514450867049</v>
      </c>
      <c r="AR777" s="612">
        <f>BX78</f>
        <v>380</v>
      </c>
      <c r="AS777" s="252" t="s">
        <v>115</v>
      </c>
      <c r="AT777" s="136">
        <v>165</v>
      </c>
      <c r="AU777" s="144">
        <v>74</v>
      </c>
      <c r="AV777" s="144">
        <v>4956560</v>
      </c>
      <c r="AW777" s="145">
        <f>IFERROR(AU777/$AR$777,"-")</f>
        <v>0.19473684210526315</v>
      </c>
      <c r="AX777" s="145">
        <f t="shared" si="800"/>
        <v>0.44848484848484849</v>
      </c>
      <c r="AY777" s="144">
        <f t="shared" si="801"/>
        <v>66980.540540540547</v>
      </c>
      <c r="AZ777" s="612">
        <f>BY78</f>
        <v>151</v>
      </c>
      <c r="BA777" s="252" t="s">
        <v>115</v>
      </c>
      <c r="BB777" s="136">
        <v>42</v>
      </c>
      <c r="BC777" s="144">
        <v>13</v>
      </c>
      <c r="BD777" s="144">
        <v>919140</v>
      </c>
      <c r="BE777" s="145">
        <f>IFERROR(BC777/$AZ$777,"-")</f>
        <v>8.6092715231788075E-2</v>
      </c>
      <c r="BF777" s="145">
        <f t="shared" si="802"/>
        <v>0.30952380952380953</v>
      </c>
      <c r="BG777" s="172">
        <f t="shared" si="803"/>
        <v>70703.076923076922</v>
      </c>
      <c r="BH777" s="612">
        <f>BZ78</f>
        <v>3573</v>
      </c>
      <c r="BI777" s="252" t="s">
        <v>115</v>
      </c>
      <c r="BJ777" s="136">
        <f t="shared" si="804"/>
        <v>1727</v>
      </c>
      <c r="BK777" s="144">
        <f t="shared" si="788"/>
        <v>913</v>
      </c>
      <c r="BL777" s="144">
        <f t="shared" si="789"/>
        <v>70065430</v>
      </c>
      <c r="BM777" s="145">
        <f>IFERROR(BK777/$BH$777,"-")</f>
        <v>0.25552756787013714</v>
      </c>
      <c r="BN777" s="145">
        <f t="shared" si="805"/>
        <v>0.5286624203821656</v>
      </c>
      <c r="BO777" s="144">
        <f t="shared" si="806"/>
        <v>76741.982475355966</v>
      </c>
      <c r="BP777" s="204"/>
    </row>
    <row r="778" spans="2:68" s="82" customFormat="1">
      <c r="B778" s="614"/>
      <c r="C778" s="647"/>
      <c r="D778" s="604"/>
      <c r="E778" s="253" t="s">
        <v>154</v>
      </c>
      <c r="F778" s="137">
        <v>2</v>
      </c>
      <c r="G778" s="146">
        <v>1</v>
      </c>
      <c r="H778" s="146">
        <v>21740</v>
      </c>
      <c r="I778" s="147">
        <f t="shared" ref="I778:I787" si="807">IFERROR(G778/$D$777,"-")</f>
        <v>0.2</v>
      </c>
      <c r="J778" s="147">
        <f t="shared" si="790"/>
        <v>0.5</v>
      </c>
      <c r="K778" s="173">
        <f t="shared" si="791"/>
        <v>21740</v>
      </c>
      <c r="L778" s="604"/>
      <c r="M778" s="253" t="s">
        <v>154</v>
      </c>
      <c r="N778" s="137">
        <v>9</v>
      </c>
      <c r="O778" s="146">
        <v>3</v>
      </c>
      <c r="P778" s="146">
        <v>232270</v>
      </c>
      <c r="Q778" s="147">
        <f t="shared" ref="Q778:Q787" si="808">IFERROR(O778/$L$777,"-")</f>
        <v>0.1875</v>
      </c>
      <c r="R778" s="147">
        <f t="shared" si="792"/>
        <v>0.33333333333333331</v>
      </c>
      <c r="S778" s="141">
        <f t="shared" si="793"/>
        <v>77423.333333333328</v>
      </c>
      <c r="T778" s="604"/>
      <c r="U778" s="253" t="s">
        <v>154</v>
      </c>
      <c r="V778" s="137">
        <v>545</v>
      </c>
      <c r="W778" s="146">
        <v>303</v>
      </c>
      <c r="X778" s="146">
        <v>24427510</v>
      </c>
      <c r="Y778" s="147">
        <f t="shared" ref="Y778:Y787" si="809">IFERROR(W778/$T$777,"-")</f>
        <v>0.24694376528117359</v>
      </c>
      <c r="Z778" s="147">
        <f t="shared" si="794"/>
        <v>0.55596330275229355</v>
      </c>
      <c r="AA778" s="146">
        <f t="shared" si="795"/>
        <v>80618.844884488455</v>
      </c>
      <c r="AB778" s="604"/>
      <c r="AC778" s="253" t="s">
        <v>154</v>
      </c>
      <c r="AD778" s="137">
        <v>490</v>
      </c>
      <c r="AE778" s="146">
        <v>282</v>
      </c>
      <c r="AF778" s="146">
        <v>21352410</v>
      </c>
      <c r="AG778" s="147">
        <f t="shared" ref="AG778:AG787" si="810">IFERROR(AE778/$AB$777,"-")</f>
        <v>0.26256983240223464</v>
      </c>
      <c r="AH778" s="147">
        <f t="shared" si="796"/>
        <v>0.57551020408163267</v>
      </c>
      <c r="AI778" s="141">
        <f t="shared" si="797"/>
        <v>75717.765957446813</v>
      </c>
      <c r="AJ778" s="604"/>
      <c r="AK778" s="253" t="s">
        <v>154</v>
      </c>
      <c r="AL778" s="137">
        <v>298</v>
      </c>
      <c r="AM778" s="146">
        <v>168</v>
      </c>
      <c r="AN778" s="146">
        <v>13431510</v>
      </c>
      <c r="AO778" s="147">
        <f t="shared" ref="AO778:AO787" si="811">IFERROR(AM778/$AJ$777,"-")</f>
        <v>0.23333333333333334</v>
      </c>
      <c r="AP778" s="147">
        <f t="shared" si="798"/>
        <v>0.56375838926174493</v>
      </c>
      <c r="AQ778" s="141">
        <f t="shared" si="799"/>
        <v>79949.46428571429</v>
      </c>
      <c r="AR778" s="604"/>
      <c r="AS778" s="253" t="s">
        <v>154</v>
      </c>
      <c r="AT778" s="137">
        <v>121</v>
      </c>
      <c r="AU778" s="146">
        <v>55</v>
      </c>
      <c r="AV778" s="146">
        <v>3899910</v>
      </c>
      <c r="AW778" s="147">
        <f t="shared" ref="AW778:AW787" si="812">IFERROR(AU778/$AR$777,"-")</f>
        <v>0.14473684210526316</v>
      </c>
      <c r="AX778" s="147">
        <f t="shared" si="800"/>
        <v>0.45454545454545453</v>
      </c>
      <c r="AY778" s="146">
        <f t="shared" si="801"/>
        <v>70907.454545454544</v>
      </c>
      <c r="AZ778" s="604"/>
      <c r="BA778" s="253" t="s">
        <v>154</v>
      </c>
      <c r="BB778" s="137">
        <v>30</v>
      </c>
      <c r="BC778" s="146">
        <v>10</v>
      </c>
      <c r="BD778" s="146">
        <v>484580</v>
      </c>
      <c r="BE778" s="147">
        <f t="shared" ref="BE778:BE787" si="813">IFERROR(BC778/$AZ$777,"-")</f>
        <v>6.6225165562913912E-2</v>
      </c>
      <c r="BF778" s="147">
        <f t="shared" si="802"/>
        <v>0.33333333333333331</v>
      </c>
      <c r="BG778" s="173">
        <f t="shared" si="803"/>
        <v>48458</v>
      </c>
      <c r="BH778" s="604"/>
      <c r="BI778" s="253" t="s">
        <v>154</v>
      </c>
      <c r="BJ778" s="137">
        <f t="shared" si="804"/>
        <v>1495</v>
      </c>
      <c r="BK778" s="146">
        <f t="shared" si="788"/>
        <v>822</v>
      </c>
      <c r="BL778" s="146">
        <f t="shared" si="789"/>
        <v>63849930</v>
      </c>
      <c r="BM778" s="147">
        <f t="shared" ref="BM778:BM787" si="814">IFERROR(BK778/$BH$777,"-")</f>
        <v>0.23005877413937867</v>
      </c>
      <c r="BN778" s="147">
        <f t="shared" si="805"/>
        <v>0.54983277591973245</v>
      </c>
      <c r="BO778" s="146">
        <f t="shared" si="806"/>
        <v>77676.313868613142</v>
      </c>
      <c r="BP778" s="204"/>
    </row>
    <row r="779" spans="2:68" s="82" customFormat="1">
      <c r="B779" s="614"/>
      <c r="C779" s="647"/>
      <c r="D779" s="604"/>
      <c r="E779" s="254" t="s">
        <v>114</v>
      </c>
      <c r="F779" s="137">
        <v>3</v>
      </c>
      <c r="G779" s="146">
        <v>1</v>
      </c>
      <c r="H779" s="146">
        <v>21740</v>
      </c>
      <c r="I779" s="147">
        <f t="shared" si="807"/>
        <v>0.2</v>
      </c>
      <c r="J779" s="147">
        <f t="shared" si="790"/>
        <v>0.33333333333333331</v>
      </c>
      <c r="K779" s="173">
        <f t="shared" si="791"/>
        <v>21740</v>
      </c>
      <c r="L779" s="604"/>
      <c r="M779" s="254" t="s">
        <v>114</v>
      </c>
      <c r="N779" s="137">
        <v>9</v>
      </c>
      <c r="O779" s="146">
        <v>3</v>
      </c>
      <c r="P779" s="146">
        <v>243590</v>
      </c>
      <c r="Q779" s="147">
        <f t="shared" si="808"/>
        <v>0.1875</v>
      </c>
      <c r="R779" s="147">
        <f t="shared" si="792"/>
        <v>0.33333333333333331</v>
      </c>
      <c r="S779" s="141">
        <f t="shared" si="793"/>
        <v>81196.666666666672</v>
      </c>
      <c r="T779" s="604"/>
      <c r="U779" s="254" t="s">
        <v>114</v>
      </c>
      <c r="V779" s="137">
        <v>750</v>
      </c>
      <c r="W779" s="146">
        <v>411</v>
      </c>
      <c r="X779" s="146">
        <v>29737830</v>
      </c>
      <c r="Y779" s="147">
        <f t="shared" si="809"/>
        <v>0.33496332518337407</v>
      </c>
      <c r="Z779" s="147">
        <f t="shared" si="794"/>
        <v>0.54800000000000004</v>
      </c>
      <c r="AA779" s="146">
        <f t="shared" si="795"/>
        <v>72354.817518248179</v>
      </c>
      <c r="AB779" s="604"/>
      <c r="AC779" s="254" t="s">
        <v>114</v>
      </c>
      <c r="AD779" s="137">
        <v>720</v>
      </c>
      <c r="AE779" s="146">
        <v>409</v>
      </c>
      <c r="AF779" s="146">
        <v>32288650</v>
      </c>
      <c r="AG779" s="147">
        <f t="shared" si="810"/>
        <v>0.38081936685288642</v>
      </c>
      <c r="AH779" s="147">
        <f t="shared" si="796"/>
        <v>0.56805555555555554</v>
      </c>
      <c r="AI779" s="141">
        <f t="shared" si="797"/>
        <v>78945.35452322739</v>
      </c>
      <c r="AJ779" s="604"/>
      <c r="AK779" s="254" t="s">
        <v>114</v>
      </c>
      <c r="AL779" s="137">
        <v>502</v>
      </c>
      <c r="AM779" s="146">
        <v>261</v>
      </c>
      <c r="AN779" s="146">
        <v>21335310</v>
      </c>
      <c r="AO779" s="147">
        <f t="shared" si="811"/>
        <v>0.36249999999999999</v>
      </c>
      <c r="AP779" s="147">
        <f t="shared" si="798"/>
        <v>0.51992031872509958</v>
      </c>
      <c r="AQ779" s="141">
        <f t="shared" si="799"/>
        <v>81744.482758620696</v>
      </c>
      <c r="AR779" s="604"/>
      <c r="AS779" s="254" t="s">
        <v>114</v>
      </c>
      <c r="AT779" s="137">
        <v>248</v>
      </c>
      <c r="AU779" s="146">
        <v>106</v>
      </c>
      <c r="AV779" s="146">
        <v>7501340</v>
      </c>
      <c r="AW779" s="147">
        <f t="shared" si="812"/>
        <v>0.27894736842105261</v>
      </c>
      <c r="AX779" s="147">
        <f t="shared" si="800"/>
        <v>0.42741935483870969</v>
      </c>
      <c r="AY779" s="146">
        <f t="shared" si="801"/>
        <v>70767.358490566039</v>
      </c>
      <c r="AZ779" s="604"/>
      <c r="BA779" s="254" t="s">
        <v>114</v>
      </c>
      <c r="BB779" s="137">
        <v>83</v>
      </c>
      <c r="BC779" s="146">
        <v>23</v>
      </c>
      <c r="BD779" s="146">
        <v>1382870</v>
      </c>
      <c r="BE779" s="147">
        <f t="shared" si="813"/>
        <v>0.15231788079470199</v>
      </c>
      <c r="BF779" s="147">
        <f t="shared" si="802"/>
        <v>0.27710843373493976</v>
      </c>
      <c r="BG779" s="173">
        <f t="shared" si="803"/>
        <v>60124.782608695656</v>
      </c>
      <c r="BH779" s="604"/>
      <c r="BI779" s="254" t="s">
        <v>114</v>
      </c>
      <c r="BJ779" s="137">
        <f t="shared" si="804"/>
        <v>2315</v>
      </c>
      <c r="BK779" s="146">
        <f t="shared" si="788"/>
        <v>1214</v>
      </c>
      <c r="BL779" s="146">
        <f t="shared" si="789"/>
        <v>92511330</v>
      </c>
      <c r="BM779" s="147">
        <f t="shared" si="814"/>
        <v>0.33977050097956901</v>
      </c>
      <c r="BN779" s="147">
        <f t="shared" si="805"/>
        <v>0.52440604751619868</v>
      </c>
      <c r="BO779" s="146">
        <f t="shared" si="806"/>
        <v>76203.731466227342</v>
      </c>
      <c r="BP779" s="204"/>
    </row>
    <row r="780" spans="2:68" s="82" customFormat="1">
      <c r="B780" s="614"/>
      <c r="C780" s="647"/>
      <c r="D780" s="604"/>
      <c r="E780" s="254" t="s">
        <v>123</v>
      </c>
      <c r="F780" s="137">
        <v>0</v>
      </c>
      <c r="G780" s="146">
        <v>0</v>
      </c>
      <c r="H780" s="146">
        <v>0</v>
      </c>
      <c r="I780" s="147">
        <f t="shared" si="807"/>
        <v>0</v>
      </c>
      <c r="J780" s="147" t="str">
        <f t="shared" si="790"/>
        <v>-</v>
      </c>
      <c r="K780" s="173" t="str">
        <f t="shared" si="791"/>
        <v>-</v>
      </c>
      <c r="L780" s="604"/>
      <c r="M780" s="254" t="s">
        <v>123</v>
      </c>
      <c r="N780" s="137">
        <v>5</v>
      </c>
      <c r="O780" s="146">
        <v>2</v>
      </c>
      <c r="P780" s="146">
        <v>98050</v>
      </c>
      <c r="Q780" s="147">
        <f t="shared" si="808"/>
        <v>0.125</v>
      </c>
      <c r="R780" s="147">
        <f t="shared" si="792"/>
        <v>0.4</v>
      </c>
      <c r="S780" s="141">
        <f t="shared" si="793"/>
        <v>49025</v>
      </c>
      <c r="T780" s="604"/>
      <c r="U780" s="254" t="s">
        <v>123</v>
      </c>
      <c r="V780" s="137">
        <v>220</v>
      </c>
      <c r="W780" s="146">
        <v>125</v>
      </c>
      <c r="X780" s="146">
        <v>6781330</v>
      </c>
      <c r="Y780" s="147">
        <f t="shared" si="809"/>
        <v>0.10187449062754686</v>
      </c>
      <c r="Z780" s="147">
        <f t="shared" si="794"/>
        <v>0.56818181818181823</v>
      </c>
      <c r="AA780" s="146">
        <f t="shared" si="795"/>
        <v>54250.64</v>
      </c>
      <c r="AB780" s="604"/>
      <c r="AC780" s="254" t="s">
        <v>123</v>
      </c>
      <c r="AD780" s="137">
        <v>245</v>
      </c>
      <c r="AE780" s="146">
        <v>145</v>
      </c>
      <c r="AF780" s="146">
        <v>10908570</v>
      </c>
      <c r="AG780" s="147">
        <f t="shared" si="810"/>
        <v>0.13500931098696461</v>
      </c>
      <c r="AH780" s="147">
        <f t="shared" si="796"/>
        <v>0.59183673469387754</v>
      </c>
      <c r="AI780" s="141">
        <f t="shared" si="797"/>
        <v>75231.517241379304</v>
      </c>
      <c r="AJ780" s="604"/>
      <c r="AK780" s="254" t="s">
        <v>123</v>
      </c>
      <c r="AL780" s="137">
        <v>180</v>
      </c>
      <c r="AM780" s="146">
        <v>86</v>
      </c>
      <c r="AN780" s="146">
        <v>6828540</v>
      </c>
      <c r="AO780" s="147">
        <f t="shared" si="811"/>
        <v>0.11944444444444445</v>
      </c>
      <c r="AP780" s="147">
        <f t="shared" si="798"/>
        <v>0.4777777777777778</v>
      </c>
      <c r="AQ780" s="141">
        <f t="shared" si="799"/>
        <v>79401.627906976748</v>
      </c>
      <c r="AR780" s="604"/>
      <c r="AS780" s="254" t="s">
        <v>123</v>
      </c>
      <c r="AT780" s="137">
        <v>109</v>
      </c>
      <c r="AU780" s="146">
        <v>54</v>
      </c>
      <c r="AV780" s="146">
        <v>3148770</v>
      </c>
      <c r="AW780" s="147">
        <f t="shared" si="812"/>
        <v>0.14210526315789473</v>
      </c>
      <c r="AX780" s="147">
        <f t="shared" si="800"/>
        <v>0.49541284403669728</v>
      </c>
      <c r="AY780" s="146">
        <f t="shared" si="801"/>
        <v>58310.555555555555</v>
      </c>
      <c r="AZ780" s="604"/>
      <c r="BA780" s="254" t="s">
        <v>123</v>
      </c>
      <c r="BB780" s="137">
        <v>31</v>
      </c>
      <c r="BC780" s="146">
        <v>9</v>
      </c>
      <c r="BD780" s="146">
        <v>864210</v>
      </c>
      <c r="BE780" s="147">
        <f t="shared" si="813"/>
        <v>5.9602649006622516E-2</v>
      </c>
      <c r="BF780" s="147">
        <f t="shared" si="802"/>
        <v>0.29032258064516131</v>
      </c>
      <c r="BG780" s="173">
        <f t="shared" si="803"/>
        <v>96023.333333333328</v>
      </c>
      <c r="BH780" s="604"/>
      <c r="BI780" s="254" t="s">
        <v>123</v>
      </c>
      <c r="BJ780" s="137">
        <f t="shared" si="804"/>
        <v>790</v>
      </c>
      <c r="BK780" s="146">
        <f t="shared" si="788"/>
        <v>421</v>
      </c>
      <c r="BL780" s="146">
        <f t="shared" si="789"/>
        <v>28629470</v>
      </c>
      <c r="BM780" s="147">
        <f t="shared" si="814"/>
        <v>0.11782815561153093</v>
      </c>
      <c r="BN780" s="147">
        <f t="shared" si="805"/>
        <v>0.53291139240506324</v>
      </c>
      <c r="BO780" s="146">
        <f t="shared" si="806"/>
        <v>68003.491686460809</v>
      </c>
      <c r="BP780" s="204"/>
    </row>
    <row r="781" spans="2:68" s="82" customFormat="1">
      <c r="B781" s="614"/>
      <c r="C781" s="647"/>
      <c r="D781" s="604"/>
      <c r="E781" s="254" t="s">
        <v>137</v>
      </c>
      <c r="F781" s="137">
        <v>2</v>
      </c>
      <c r="G781" s="146">
        <v>1</v>
      </c>
      <c r="H781" s="146">
        <v>21740</v>
      </c>
      <c r="I781" s="147">
        <f t="shared" si="807"/>
        <v>0.2</v>
      </c>
      <c r="J781" s="147">
        <f t="shared" si="790"/>
        <v>0.5</v>
      </c>
      <c r="K781" s="173">
        <f t="shared" si="791"/>
        <v>21740</v>
      </c>
      <c r="L781" s="604"/>
      <c r="M781" s="254" t="s">
        <v>137</v>
      </c>
      <c r="N781" s="137">
        <v>4</v>
      </c>
      <c r="O781" s="146">
        <v>0</v>
      </c>
      <c r="P781" s="146">
        <v>0</v>
      </c>
      <c r="Q781" s="147">
        <f t="shared" si="808"/>
        <v>0</v>
      </c>
      <c r="R781" s="147">
        <f t="shared" si="792"/>
        <v>0</v>
      </c>
      <c r="S781" s="141" t="str">
        <f t="shared" si="793"/>
        <v>-</v>
      </c>
      <c r="T781" s="604"/>
      <c r="U781" s="254" t="s">
        <v>137</v>
      </c>
      <c r="V781" s="137">
        <v>235</v>
      </c>
      <c r="W781" s="146">
        <v>135</v>
      </c>
      <c r="X781" s="146">
        <v>7656000</v>
      </c>
      <c r="Y781" s="147">
        <f t="shared" si="809"/>
        <v>0.1100244498777506</v>
      </c>
      <c r="Z781" s="147">
        <f t="shared" si="794"/>
        <v>0.57446808510638303</v>
      </c>
      <c r="AA781" s="146">
        <f t="shared" si="795"/>
        <v>56711.111111111109</v>
      </c>
      <c r="AB781" s="604"/>
      <c r="AC781" s="254" t="s">
        <v>137</v>
      </c>
      <c r="AD781" s="137">
        <v>281</v>
      </c>
      <c r="AE781" s="146">
        <v>164</v>
      </c>
      <c r="AF781" s="146">
        <v>11837850</v>
      </c>
      <c r="AG781" s="147">
        <f t="shared" si="810"/>
        <v>0.1527001862197393</v>
      </c>
      <c r="AH781" s="147">
        <f t="shared" si="796"/>
        <v>0.58362989323843417</v>
      </c>
      <c r="AI781" s="141">
        <f t="shared" si="797"/>
        <v>72182.012195121948</v>
      </c>
      <c r="AJ781" s="604"/>
      <c r="AK781" s="254" t="s">
        <v>137</v>
      </c>
      <c r="AL781" s="137">
        <v>219</v>
      </c>
      <c r="AM781" s="146">
        <v>102</v>
      </c>
      <c r="AN781" s="146">
        <v>7539700</v>
      </c>
      <c r="AO781" s="147">
        <f t="shared" si="811"/>
        <v>0.14166666666666666</v>
      </c>
      <c r="AP781" s="147">
        <f t="shared" si="798"/>
        <v>0.46575342465753422</v>
      </c>
      <c r="AQ781" s="141">
        <f t="shared" si="799"/>
        <v>73918.627450980392</v>
      </c>
      <c r="AR781" s="604"/>
      <c r="AS781" s="254" t="s">
        <v>137</v>
      </c>
      <c r="AT781" s="137">
        <v>108</v>
      </c>
      <c r="AU781" s="146">
        <v>57</v>
      </c>
      <c r="AV781" s="146">
        <v>4290210</v>
      </c>
      <c r="AW781" s="147">
        <f t="shared" si="812"/>
        <v>0.15</v>
      </c>
      <c r="AX781" s="147">
        <f t="shared" si="800"/>
        <v>0.52777777777777779</v>
      </c>
      <c r="AY781" s="146">
        <f t="shared" si="801"/>
        <v>75266.84210526316</v>
      </c>
      <c r="AZ781" s="604"/>
      <c r="BA781" s="254" t="s">
        <v>137</v>
      </c>
      <c r="BB781" s="137">
        <v>43</v>
      </c>
      <c r="BC781" s="146">
        <v>9</v>
      </c>
      <c r="BD781" s="146">
        <v>995340</v>
      </c>
      <c r="BE781" s="147">
        <f t="shared" si="813"/>
        <v>5.9602649006622516E-2</v>
      </c>
      <c r="BF781" s="147">
        <f t="shared" si="802"/>
        <v>0.20930232558139536</v>
      </c>
      <c r="BG781" s="173">
        <f t="shared" si="803"/>
        <v>110593.33333333333</v>
      </c>
      <c r="BH781" s="604"/>
      <c r="BI781" s="254" t="s">
        <v>137</v>
      </c>
      <c r="BJ781" s="137">
        <f t="shared" si="804"/>
        <v>892</v>
      </c>
      <c r="BK781" s="146">
        <f t="shared" si="788"/>
        <v>468</v>
      </c>
      <c r="BL781" s="146">
        <f t="shared" si="789"/>
        <v>32340840</v>
      </c>
      <c r="BM781" s="147">
        <f t="shared" si="814"/>
        <v>0.13098236775818639</v>
      </c>
      <c r="BN781" s="147">
        <f t="shared" si="805"/>
        <v>0.5246636771300448</v>
      </c>
      <c r="BO781" s="146">
        <f t="shared" si="806"/>
        <v>69104.358974358969</v>
      </c>
      <c r="BP781" s="204"/>
    </row>
    <row r="782" spans="2:68" s="82" customFormat="1">
      <c r="B782" s="614"/>
      <c r="C782" s="647"/>
      <c r="D782" s="604"/>
      <c r="E782" s="254" t="s">
        <v>138</v>
      </c>
      <c r="F782" s="137">
        <v>1</v>
      </c>
      <c r="G782" s="146">
        <v>1</v>
      </c>
      <c r="H782" s="146">
        <v>21740</v>
      </c>
      <c r="I782" s="147">
        <f t="shared" si="807"/>
        <v>0.2</v>
      </c>
      <c r="J782" s="147">
        <f t="shared" si="790"/>
        <v>1</v>
      </c>
      <c r="K782" s="173">
        <f t="shared" si="791"/>
        <v>21740</v>
      </c>
      <c r="L782" s="604"/>
      <c r="M782" s="254" t="s">
        <v>138</v>
      </c>
      <c r="N782" s="137">
        <v>1</v>
      </c>
      <c r="O782" s="146">
        <v>0</v>
      </c>
      <c r="P782" s="146">
        <v>0</v>
      </c>
      <c r="Q782" s="147">
        <f t="shared" si="808"/>
        <v>0</v>
      </c>
      <c r="R782" s="147">
        <f t="shared" si="792"/>
        <v>0</v>
      </c>
      <c r="S782" s="141" t="str">
        <f t="shared" si="793"/>
        <v>-</v>
      </c>
      <c r="T782" s="604"/>
      <c r="U782" s="254" t="s">
        <v>138</v>
      </c>
      <c r="V782" s="137">
        <v>82</v>
      </c>
      <c r="W782" s="146">
        <v>48</v>
      </c>
      <c r="X782" s="146">
        <v>2782160</v>
      </c>
      <c r="Y782" s="147">
        <f t="shared" si="809"/>
        <v>3.9119804400977995E-2</v>
      </c>
      <c r="Z782" s="147">
        <f t="shared" si="794"/>
        <v>0.58536585365853655</v>
      </c>
      <c r="AA782" s="146">
        <f t="shared" si="795"/>
        <v>57961.666666666664</v>
      </c>
      <c r="AB782" s="604"/>
      <c r="AC782" s="254" t="s">
        <v>138</v>
      </c>
      <c r="AD782" s="137">
        <v>100</v>
      </c>
      <c r="AE782" s="146">
        <v>68</v>
      </c>
      <c r="AF782" s="146">
        <v>5865150</v>
      </c>
      <c r="AG782" s="147">
        <f t="shared" si="810"/>
        <v>6.3314711359404099E-2</v>
      </c>
      <c r="AH782" s="147">
        <f t="shared" si="796"/>
        <v>0.68</v>
      </c>
      <c r="AI782" s="141">
        <f t="shared" si="797"/>
        <v>86252.205882352937</v>
      </c>
      <c r="AJ782" s="604"/>
      <c r="AK782" s="254" t="s">
        <v>138</v>
      </c>
      <c r="AL782" s="137">
        <v>52</v>
      </c>
      <c r="AM782" s="146">
        <v>27</v>
      </c>
      <c r="AN782" s="146">
        <v>2338820</v>
      </c>
      <c r="AO782" s="147">
        <f t="shared" si="811"/>
        <v>3.7499999999999999E-2</v>
      </c>
      <c r="AP782" s="147">
        <f t="shared" si="798"/>
        <v>0.51923076923076927</v>
      </c>
      <c r="AQ782" s="141">
        <f t="shared" si="799"/>
        <v>86622.962962962964</v>
      </c>
      <c r="AR782" s="604"/>
      <c r="AS782" s="254" t="s">
        <v>138</v>
      </c>
      <c r="AT782" s="137">
        <v>29</v>
      </c>
      <c r="AU782" s="146">
        <v>20</v>
      </c>
      <c r="AV782" s="146">
        <v>1255390</v>
      </c>
      <c r="AW782" s="147">
        <f t="shared" si="812"/>
        <v>5.2631578947368418E-2</v>
      </c>
      <c r="AX782" s="147">
        <f t="shared" si="800"/>
        <v>0.68965517241379315</v>
      </c>
      <c r="AY782" s="146">
        <f t="shared" si="801"/>
        <v>62769.5</v>
      </c>
      <c r="AZ782" s="604"/>
      <c r="BA782" s="254" t="s">
        <v>138</v>
      </c>
      <c r="BB782" s="137">
        <v>7</v>
      </c>
      <c r="BC782" s="146">
        <v>0</v>
      </c>
      <c r="BD782" s="146">
        <v>0</v>
      </c>
      <c r="BE782" s="147">
        <f t="shared" si="813"/>
        <v>0</v>
      </c>
      <c r="BF782" s="147">
        <f t="shared" si="802"/>
        <v>0</v>
      </c>
      <c r="BG782" s="173" t="str">
        <f t="shared" si="803"/>
        <v>-</v>
      </c>
      <c r="BH782" s="604"/>
      <c r="BI782" s="254" t="s">
        <v>138</v>
      </c>
      <c r="BJ782" s="137">
        <f t="shared" si="804"/>
        <v>272</v>
      </c>
      <c r="BK782" s="146">
        <f t="shared" si="788"/>
        <v>164</v>
      </c>
      <c r="BL782" s="146">
        <f t="shared" si="789"/>
        <v>12263260</v>
      </c>
      <c r="BM782" s="147">
        <f t="shared" si="814"/>
        <v>4.5899804086202069E-2</v>
      </c>
      <c r="BN782" s="147">
        <f t="shared" si="805"/>
        <v>0.6029411764705882</v>
      </c>
      <c r="BO782" s="146">
        <f t="shared" si="806"/>
        <v>74775.975609756104</v>
      </c>
      <c r="BP782" s="204"/>
    </row>
    <row r="783" spans="2:68" s="82" customFormat="1">
      <c r="B783" s="614"/>
      <c r="C783" s="647"/>
      <c r="D783" s="604"/>
      <c r="E783" s="254" t="s">
        <v>139</v>
      </c>
      <c r="F783" s="137">
        <v>0</v>
      </c>
      <c r="G783" s="146">
        <v>0</v>
      </c>
      <c r="H783" s="146">
        <v>0</v>
      </c>
      <c r="I783" s="147">
        <f t="shared" si="807"/>
        <v>0</v>
      </c>
      <c r="J783" s="147" t="str">
        <f t="shared" si="790"/>
        <v>-</v>
      </c>
      <c r="K783" s="173" t="str">
        <f t="shared" si="791"/>
        <v>-</v>
      </c>
      <c r="L783" s="604"/>
      <c r="M783" s="254" t="s">
        <v>139</v>
      </c>
      <c r="N783" s="137">
        <v>3</v>
      </c>
      <c r="O783" s="146">
        <v>1</v>
      </c>
      <c r="P783" s="146">
        <v>145540</v>
      </c>
      <c r="Q783" s="147">
        <f t="shared" si="808"/>
        <v>6.25E-2</v>
      </c>
      <c r="R783" s="147">
        <f t="shared" si="792"/>
        <v>0.33333333333333331</v>
      </c>
      <c r="S783" s="141">
        <f t="shared" si="793"/>
        <v>145540</v>
      </c>
      <c r="T783" s="604"/>
      <c r="U783" s="254" t="s">
        <v>139</v>
      </c>
      <c r="V783" s="137">
        <v>74</v>
      </c>
      <c r="W783" s="146">
        <v>41</v>
      </c>
      <c r="X783" s="146">
        <v>7273120</v>
      </c>
      <c r="Y783" s="147">
        <f t="shared" si="809"/>
        <v>3.3414832925835372E-2</v>
      </c>
      <c r="Z783" s="147">
        <f t="shared" si="794"/>
        <v>0.55405405405405406</v>
      </c>
      <c r="AA783" s="146">
        <f t="shared" si="795"/>
        <v>177393.17073170733</v>
      </c>
      <c r="AB783" s="604"/>
      <c r="AC783" s="254" t="s">
        <v>139</v>
      </c>
      <c r="AD783" s="137">
        <v>107</v>
      </c>
      <c r="AE783" s="146">
        <v>65</v>
      </c>
      <c r="AF783" s="146">
        <v>4696210</v>
      </c>
      <c r="AG783" s="147">
        <f t="shared" si="810"/>
        <v>6.0521415270018621E-2</v>
      </c>
      <c r="AH783" s="147">
        <f t="shared" si="796"/>
        <v>0.60747663551401865</v>
      </c>
      <c r="AI783" s="141">
        <f t="shared" si="797"/>
        <v>72249.38461538461</v>
      </c>
      <c r="AJ783" s="604"/>
      <c r="AK783" s="254" t="s">
        <v>139</v>
      </c>
      <c r="AL783" s="137">
        <v>69</v>
      </c>
      <c r="AM783" s="146">
        <v>34</v>
      </c>
      <c r="AN783" s="146">
        <v>2768830</v>
      </c>
      <c r="AO783" s="147">
        <f t="shared" si="811"/>
        <v>4.7222222222222221E-2</v>
      </c>
      <c r="AP783" s="147">
        <f t="shared" si="798"/>
        <v>0.49275362318840582</v>
      </c>
      <c r="AQ783" s="141">
        <f t="shared" si="799"/>
        <v>81436.176470588238</v>
      </c>
      <c r="AR783" s="604"/>
      <c r="AS783" s="254" t="s">
        <v>139</v>
      </c>
      <c r="AT783" s="137">
        <v>47</v>
      </c>
      <c r="AU783" s="146">
        <v>15</v>
      </c>
      <c r="AV783" s="146">
        <v>805040</v>
      </c>
      <c r="AW783" s="147">
        <f t="shared" si="812"/>
        <v>3.9473684210526314E-2</v>
      </c>
      <c r="AX783" s="147">
        <f t="shared" si="800"/>
        <v>0.31914893617021278</v>
      </c>
      <c r="AY783" s="146">
        <f t="shared" si="801"/>
        <v>53669.333333333336</v>
      </c>
      <c r="AZ783" s="604"/>
      <c r="BA783" s="254" t="s">
        <v>139</v>
      </c>
      <c r="BB783" s="137">
        <v>17</v>
      </c>
      <c r="BC783" s="146">
        <v>3</v>
      </c>
      <c r="BD783" s="146">
        <v>261380</v>
      </c>
      <c r="BE783" s="147">
        <f t="shared" si="813"/>
        <v>1.9867549668874173E-2</v>
      </c>
      <c r="BF783" s="147">
        <f t="shared" si="802"/>
        <v>0.17647058823529413</v>
      </c>
      <c r="BG783" s="173">
        <f t="shared" si="803"/>
        <v>87126.666666666672</v>
      </c>
      <c r="BH783" s="604"/>
      <c r="BI783" s="254" t="s">
        <v>139</v>
      </c>
      <c r="BJ783" s="137">
        <f t="shared" si="804"/>
        <v>317</v>
      </c>
      <c r="BK783" s="146">
        <f t="shared" si="788"/>
        <v>159</v>
      </c>
      <c r="BL783" s="146">
        <f t="shared" si="789"/>
        <v>15950120</v>
      </c>
      <c r="BM783" s="147">
        <f t="shared" si="814"/>
        <v>4.4500419815281279E-2</v>
      </c>
      <c r="BN783" s="147">
        <f t="shared" si="805"/>
        <v>0.50157728706624605</v>
      </c>
      <c r="BO783" s="146">
        <f t="shared" si="806"/>
        <v>100315.22012578616</v>
      </c>
      <c r="BP783" s="204"/>
    </row>
    <row r="784" spans="2:68" s="82" customFormat="1">
      <c r="B784" s="614"/>
      <c r="C784" s="647"/>
      <c r="D784" s="604"/>
      <c r="E784" s="254" t="s">
        <v>140</v>
      </c>
      <c r="F784" s="137">
        <v>2</v>
      </c>
      <c r="G784" s="146">
        <v>0</v>
      </c>
      <c r="H784" s="146">
        <v>0</v>
      </c>
      <c r="I784" s="147">
        <f t="shared" si="807"/>
        <v>0</v>
      </c>
      <c r="J784" s="147">
        <f t="shared" si="790"/>
        <v>0</v>
      </c>
      <c r="K784" s="173" t="str">
        <f t="shared" si="791"/>
        <v>-</v>
      </c>
      <c r="L784" s="604"/>
      <c r="M784" s="254" t="s">
        <v>140</v>
      </c>
      <c r="N784" s="137">
        <v>3</v>
      </c>
      <c r="O784" s="146">
        <v>1</v>
      </c>
      <c r="P784" s="146">
        <v>32290</v>
      </c>
      <c r="Q784" s="147">
        <f t="shared" si="808"/>
        <v>6.25E-2</v>
      </c>
      <c r="R784" s="147">
        <f t="shared" si="792"/>
        <v>0.33333333333333331</v>
      </c>
      <c r="S784" s="141">
        <f t="shared" si="793"/>
        <v>32290</v>
      </c>
      <c r="T784" s="604"/>
      <c r="U784" s="254" t="s">
        <v>140</v>
      </c>
      <c r="V784" s="137">
        <v>61</v>
      </c>
      <c r="W784" s="146">
        <v>35</v>
      </c>
      <c r="X784" s="146">
        <v>1970750</v>
      </c>
      <c r="Y784" s="147">
        <f t="shared" si="809"/>
        <v>2.8524857375713121E-2</v>
      </c>
      <c r="Z784" s="147">
        <f t="shared" si="794"/>
        <v>0.57377049180327866</v>
      </c>
      <c r="AA784" s="146">
        <f t="shared" si="795"/>
        <v>56307.142857142855</v>
      </c>
      <c r="AB784" s="604"/>
      <c r="AC784" s="254" t="s">
        <v>140</v>
      </c>
      <c r="AD784" s="137">
        <v>79</v>
      </c>
      <c r="AE784" s="146">
        <v>48</v>
      </c>
      <c r="AF784" s="146">
        <v>4563080</v>
      </c>
      <c r="AG784" s="147">
        <f t="shared" si="810"/>
        <v>4.4692737430167599E-2</v>
      </c>
      <c r="AH784" s="147">
        <f t="shared" si="796"/>
        <v>0.60759493670886078</v>
      </c>
      <c r="AI784" s="141">
        <f t="shared" si="797"/>
        <v>95064.166666666672</v>
      </c>
      <c r="AJ784" s="604"/>
      <c r="AK784" s="254" t="s">
        <v>140</v>
      </c>
      <c r="AL784" s="137">
        <v>79</v>
      </c>
      <c r="AM784" s="146">
        <v>29</v>
      </c>
      <c r="AN784" s="146">
        <v>2859160</v>
      </c>
      <c r="AO784" s="147">
        <f t="shared" si="811"/>
        <v>4.027777777777778E-2</v>
      </c>
      <c r="AP784" s="147">
        <f t="shared" si="798"/>
        <v>0.36708860759493672</v>
      </c>
      <c r="AQ784" s="141">
        <f t="shared" si="799"/>
        <v>98591.724137931029</v>
      </c>
      <c r="AR784" s="604"/>
      <c r="AS784" s="254" t="s">
        <v>140</v>
      </c>
      <c r="AT784" s="137">
        <v>40</v>
      </c>
      <c r="AU784" s="146">
        <v>16</v>
      </c>
      <c r="AV784" s="146">
        <v>1532780</v>
      </c>
      <c r="AW784" s="147">
        <f t="shared" si="812"/>
        <v>4.2105263157894736E-2</v>
      </c>
      <c r="AX784" s="147">
        <f t="shared" si="800"/>
        <v>0.4</v>
      </c>
      <c r="AY784" s="146">
        <f t="shared" si="801"/>
        <v>95798.75</v>
      </c>
      <c r="AZ784" s="604"/>
      <c r="BA784" s="254" t="s">
        <v>140</v>
      </c>
      <c r="BB784" s="137">
        <v>27</v>
      </c>
      <c r="BC784" s="146">
        <v>3</v>
      </c>
      <c r="BD784" s="146">
        <v>105250</v>
      </c>
      <c r="BE784" s="147">
        <f t="shared" si="813"/>
        <v>1.9867549668874173E-2</v>
      </c>
      <c r="BF784" s="147">
        <f t="shared" si="802"/>
        <v>0.1111111111111111</v>
      </c>
      <c r="BG784" s="173">
        <f t="shared" si="803"/>
        <v>35083.333333333336</v>
      </c>
      <c r="BH784" s="604"/>
      <c r="BI784" s="254" t="s">
        <v>140</v>
      </c>
      <c r="BJ784" s="137">
        <f t="shared" si="804"/>
        <v>291</v>
      </c>
      <c r="BK784" s="146">
        <f t="shared" si="788"/>
        <v>132</v>
      </c>
      <c r="BL784" s="146">
        <f t="shared" si="789"/>
        <v>11063310</v>
      </c>
      <c r="BM784" s="147">
        <f t="shared" si="814"/>
        <v>3.6943744752308987E-2</v>
      </c>
      <c r="BN784" s="147">
        <f t="shared" si="805"/>
        <v>0.45360824742268041</v>
      </c>
      <c r="BO784" s="146">
        <f t="shared" si="806"/>
        <v>83812.954545454544</v>
      </c>
      <c r="BP784" s="204"/>
    </row>
    <row r="785" spans="2:68" s="82" customFormat="1">
      <c r="B785" s="614"/>
      <c r="C785" s="647"/>
      <c r="D785" s="604"/>
      <c r="E785" s="254" t="s">
        <v>141</v>
      </c>
      <c r="F785" s="137">
        <v>1</v>
      </c>
      <c r="G785" s="146">
        <v>1</v>
      </c>
      <c r="H785" s="146">
        <v>21740</v>
      </c>
      <c r="I785" s="147">
        <f t="shared" si="807"/>
        <v>0.2</v>
      </c>
      <c r="J785" s="147">
        <f t="shared" si="790"/>
        <v>1</v>
      </c>
      <c r="K785" s="173">
        <f t="shared" si="791"/>
        <v>21740</v>
      </c>
      <c r="L785" s="604"/>
      <c r="M785" s="254" t="s">
        <v>141</v>
      </c>
      <c r="N785" s="137">
        <v>5</v>
      </c>
      <c r="O785" s="146">
        <v>1</v>
      </c>
      <c r="P785" s="146">
        <v>65760</v>
      </c>
      <c r="Q785" s="147">
        <f t="shared" si="808"/>
        <v>6.25E-2</v>
      </c>
      <c r="R785" s="147">
        <f t="shared" si="792"/>
        <v>0.2</v>
      </c>
      <c r="S785" s="141">
        <f t="shared" si="793"/>
        <v>65760</v>
      </c>
      <c r="T785" s="604"/>
      <c r="U785" s="254" t="s">
        <v>141</v>
      </c>
      <c r="V785" s="137">
        <v>531</v>
      </c>
      <c r="W785" s="146">
        <v>328</v>
      </c>
      <c r="X785" s="146">
        <v>25165660</v>
      </c>
      <c r="Y785" s="147">
        <f t="shared" si="809"/>
        <v>0.26731866340668298</v>
      </c>
      <c r="Z785" s="147">
        <f t="shared" si="794"/>
        <v>0.61770244821092279</v>
      </c>
      <c r="AA785" s="146">
        <f t="shared" si="795"/>
        <v>76724.573170731703</v>
      </c>
      <c r="AB785" s="604"/>
      <c r="AC785" s="254" t="s">
        <v>141</v>
      </c>
      <c r="AD785" s="137">
        <v>550</v>
      </c>
      <c r="AE785" s="146">
        <v>332</v>
      </c>
      <c r="AF785" s="146">
        <v>24284310</v>
      </c>
      <c r="AG785" s="147">
        <f t="shared" si="810"/>
        <v>0.30912476722532589</v>
      </c>
      <c r="AH785" s="147">
        <f t="shared" si="796"/>
        <v>0.60363636363636364</v>
      </c>
      <c r="AI785" s="141">
        <f t="shared" si="797"/>
        <v>73145.512048192773</v>
      </c>
      <c r="AJ785" s="604"/>
      <c r="AK785" s="254" t="s">
        <v>141</v>
      </c>
      <c r="AL785" s="137">
        <v>308</v>
      </c>
      <c r="AM785" s="146">
        <v>155</v>
      </c>
      <c r="AN785" s="146">
        <v>12269760</v>
      </c>
      <c r="AO785" s="147">
        <f t="shared" si="811"/>
        <v>0.21527777777777779</v>
      </c>
      <c r="AP785" s="147">
        <f t="shared" si="798"/>
        <v>0.50324675324675328</v>
      </c>
      <c r="AQ785" s="141">
        <f t="shared" si="799"/>
        <v>79159.741935483864</v>
      </c>
      <c r="AR785" s="604"/>
      <c r="AS785" s="254" t="s">
        <v>141</v>
      </c>
      <c r="AT785" s="137">
        <v>145</v>
      </c>
      <c r="AU785" s="146">
        <v>64</v>
      </c>
      <c r="AV785" s="146">
        <v>3966430</v>
      </c>
      <c r="AW785" s="147">
        <f t="shared" si="812"/>
        <v>0.16842105263157894</v>
      </c>
      <c r="AX785" s="147">
        <f t="shared" si="800"/>
        <v>0.44137931034482758</v>
      </c>
      <c r="AY785" s="146">
        <f t="shared" si="801"/>
        <v>61975.46875</v>
      </c>
      <c r="AZ785" s="604"/>
      <c r="BA785" s="254" t="s">
        <v>141</v>
      </c>
      <c r="BB785" s="137">
        <v>32</v>
      </c>
      <c r="BC785" s="146">
        <v>11</v>
      </c>
      <c r="BD785" s="146">
        <v>839150</v>
      </c>
      <c r="BE785" s="147">
        <f t="shared" si="813"/>
        <v>7.2847682119205295E-2</v>
      </c>
      <c r="BF785" s="147">
        <f t="shared" si="802"/>
        <v>0.34375</v>
      </c>
      <c r="BG785" s="173">
        <f t="shared" si="803"/>
        <v>76286.363636363632</v>
      </c>
      <c r="BH785" s="604"/>
      <c r="BI785" s="254" t="s">
        <v>141</v>
      </c>
      <c r="BJ785" s="137">
        <f t="shared" si="804"/>
        <v>1572</v>
      </c>
      <c r="BK785" s="146">
        <f t="shared" si="788"/>
        <v>892</v>
      </c>
      <c r="BL785" s="146">
        <f t="shared" si="789"/>
        <v>66612810</v>
      </c>
      <c r="BM785" s="147">
        <f t="shared" si="814"/>
        <v>0.2496501539322698</v>
      </c>
      <c r="BN785" s="147">
        <f t="shared" si="805"/>
        <v>0.56743002544529264</v>
      </c>
      <c r="BO785" s="146">
        <f t="shared" si="806"/>
        <v>74678.038116591924</v>
      </c>
      <c r="BP785" s="204"/>
    </row>
    <row r="786" spans="2:68" s="82" customFormat="1">
      <c r="B786" s="614"/>
      <c r="C786" s="647"/>
      <c r="D786" s="604"/>
      <c r="E786" s="254" t="s">
        <v>142</v>
      </c>
      <c r="F786" s="137">
        <v>0</v>
      </c>
      <c r="G786" s="146">
        <v>0</v>
      </c>
      <c r="H786" s="146">
        <v>0</v>
      </c>
      <c r="I786" s="147">
        <f t="shared" si="807"/>
        <v>0</v>
      </c>
      <c r="J786" s="147" t="str">
        <f t="shared" si="790"/>
        <v>-</v>
      </c>
      <c r="K786" s="173" t="str">
        <f t="shared" si="791"/>
        <v>-</v>
      </c>
      <c r="L786" s="604"/>
      <c r="M786" s="254" t="s">
        <v>142</v>
      </c>
      <c r="N786" s="137">
        <v>2</v>
      </c>
      <c r="O786" s="146">
        <v>0</v>
      </c>
      <c r="P786" s="146">
        <v>0</v>
      </c>
      <c r="Q786" s="147">
        <f t="shared" si="808"/>
        <v>0</v>
      </c>
      <c r="R786" s="147">
        <f t="shared" si="792"/>
        <v>0</v>
      </c>
      <c r="S786" s="141" t="str">
        <f t="shared" si="793"/>
        <v>-</v>
      </c>
      <c r="T786" s="604"/>
      <c r="U786" s="254" t="s">
        <v>142</v>
      </c>
      <c r="V786" s="137">
        <v>69</v>
      </c>
      <c r="W786" s="146">
        <v>33</v>
      </c>
      <c r="X786" s="146">
        <v>6895800</v>
      </c>
      <c r="Y786" s="147">
        <f t="shared" si="809"/>
        <v>2.6894865525672371E-2</v>
      </c>
      <c r="Z786" s="147">
        <f t="shared" si="794"/>
        <v>0.47826086956521741</v>
      </c>
      <c r="AA786" s="146">
        <f t="shared" si="795"/>
        <v>208963.63636363635</v>
      </c>
      <c r="AB786" s="604"/>
      <c r="AC786" s="254" t="s">
        <v>142</v>
      </c>
      <c r="AD786" s="137">
        <v>103</v>
      </c>
      <c r="AE786" s="146">
        <v>61</v>
      </c>
      <c r="AF786" s="146">
        <v>4714740</v>
      </c>
      <c r="AG786" s="147">
        <f t="shared" si="810"/>
        <v>5.6797020484171325E-2</v>
      </c>
      <c r="AH786" s="147">
        <f t="shared" si="796"/>
        <v>0.59223300970873782</v>
      </c>
      <c r="AI786" s="141">
        <f t="shared" si="797"/>
        <v>77290.819672131154</v>
      </c>
      <c r="AJ786" s="604"/>
      <c r="AK786" s="254" t="s">
        <v>142</v>
      </c>
      <c r="AL786" s="137">
        <v>74</v>
      </c>
      <c r="AM786" s="146">
        <v>22</v>
      </c>
      <c r="AN786" s="146">
        <v>1558470</v>
      </c>
      <c r="AO786" s="147">
        <f t="shared" si="811"/>
        <v>3.0555555555555555E-2</v>
      </c>
      <c r="AP786" s="147">
        <f t="shared" si="798"/>
        <v>0.29729729729729731</v>
      </c>
      <c r="AQ786" s="141">
        <f t="shared" si="799"/>
        <v>70839.545454545456</v>
      </c>
      <c r="AR786" s="604"/>
      <c r="AS786" s="254" t="s">
        <v>142</v>
      </c>
      <c r="AT786" s="137">
        <v>57</v>
      </c>
      <c r="AU786" s="146">
        <v>27</v>
      </c>
      <c r="AV786" s="146">
        <v>1654000</v>
      </c>
      <c r="AW786" s="147">
        <f t="shared" si="812"/>
        <v>7.1052631578947367E-2</v>
      </c>
      <c r="AX786" s="147">
        <f t="shared" si="800"/>
        <v>0.47368421052631576</v>
      </c>
      <c r="AY786" s="146">
        <f t="shared" si="801"/>
        <v>61259.259259259263</v>
      </c>
      <c r="AZ786" s="604"/>
      <c r="BA786" s="254" t="s">
        <v>142</v>
      </c>
      <c r="BB786" s="137">
        <v>30</v>
      </c>
      <c r="BC786" s="146">
        <v>6</v>
      </c>
      <c r="BD786" s="146">
        <v>423290</v>
      </c>
      <c r="BE786" s="147">
        <f t="shared" si="813"/>
        <v>3.9735099337748346E-2</v>
      </c>
      <c r="BF786" s="147">
        <f t="shared" si="802"/>
        <v>0.2</v>
      </c>
      <c r="BG786" s="173">
        <f t="shared" si="803"/>
        <v>70548.333333333328</v>
      </c>
      <c r="BH786" s="604"/>
      <c r="BI786" s="254" t="s">
        <v>142</v>
      </c>
      <c r="BJ786" s="137">
        <f t="shared" si="804"/>
        <v>335</v>
      </c>
      <c r="BK786" s="146">
        <f t="shared" si="788"/>
        <v>149</v>
      </c>
      <c r="BL786" s="146">
        <f t="shared" si="789"/>
        <v>15246300</v>
      </c>
      <c r="BM786" s="147">
        <f t="shared" si="814"/>
        <v>4.1701651273439687E-2</v>
      </c>
      <c r="BN786" s="147">
        <f t="shared" si="805"/>
        <v>0.44477611940298506</v>
      </c>
      <c r="BO786" s="146">
        <f t="shared" si="806"/>
        <v>102324.1610738255</v>
      </c>
      <c r="BP786" s="204"/>
    </row>
    <row r="787" spans="2:68" s="82" customFormat="1">
      <c r="B787" s="614"/>
      <c r="C787" s="647"/>
      <c r="D787" s="604"/>
      <c r="E787" s="251" t="s">
        <v>135</v>
      </c>
      <c r="F787" s="137">
        <v>1</v>
      </c>
      <c r="G787" s="146">
        <v>0</v>
      </c>
      <c r="H787" s="146">
        <v>0</v>
      </c>
      <c r="I787" s="147">
        <f t="shared" si="807"/>
        <v>0</v>
      </c>
      <c r="J787" s="147">
        <f t="shared" si="790"/>
        <v>0</v>
      </c>
      <c r="K787" s="173" t="str">
        <f t="shared" si="791"/>
        <v>-</v>
      </c>
      <c r="L787" s="604"/>
      <c r="M787" s="255" t="s">
        <v>135</v>
      </c>
      <c r="N787" s="137">
        <v>0</v>
      </c>
      <c r="O787" s="146">
        <v>0</v>
      </c>
      <c r="P787" s="146">
        <v>0</v>
      </c>
      <c r="Q787" s="147">
        <f t="shared" si="808"/>
        <v>0</v>
      </c>
      <c r="R787" s="147" t="str">
        <f t="shared" si="792"/>
        <v>-</v>
      </c>
      <c r="S787" s="141" t="str">
        <f t="shared" si="793"/>
        <v>-</v>
      </c>
      <c r="T787" s="604"/>
      <c r="U787" s="255" t="s">
        <v>135</v>
      </c>
      <c r="V787" s="137">
        <v>129</v>
      </c>
      <c r="W787" s="146">
        <v>70</v>
      </c>
      <c r="X787" s="146">
        <v>4816120</v>
      </c>
      <c r="Y787" s="147">
        <f t="shared" si="809"/>
        <v>5.7049714751426242E-2</v>
      </c>
      <c r="Z787" s="147">
        <f t="shared" si="794"/>
        <v>0.54263565891472865</v>
      </c>
      <c r="AA787" s="146">
        <f t="shared" si="795"/>
        <v>68801.71428571429</v>
      </c>
      <c r="AB787" s="604"/>
      <c r="AC787" s="255" t="s">
        <v>135</v>
      </c>
      <c r="AD787" s="137">
        <v>59</v>
      </c>
      <c r="AE787" s="146">
        <v>30</v>
      </c>
      <c r="AF787" s="146">
        <v>2205980</v>
      </c>
      <c r="AG787" s="147">
        <f t="shared" si="810"/>
        <v>2.7932960893854747E-2</v>
      </c>
      <c r="AH787" s="147">
        <f t="shared" si="796"/>
        <v>0.50847457627118642</v>
      </c>
      <c r="AI787" s="141">
        <f t="shared" si="797"/>
        <v>73532.666666666672</v>
      </c>
      <c r="AJ787" s="604"/>
      <c r="AK787" s="255" t="s">
        <v>135</v>
      </c>
      <c r="AL787" s="137">
        <v>37</v>
      </c>
      <c r="AM787" s="146">
        <v>10</v>
      </c>
      <c r="AN787" s="146">
        <v>582400</v>
      </c>
      <c r="AO787" s="147">
        <f t="shared" si="811"/>
        <v>1.3888888888888888E-2</v>
      </c>
      <c r="AP787" s="147">
        <f t="shared" si="798"/>
        <v>0.27027027027027029</v>
      </c>
      <c r="AQ787" s="141">
        <f t="shared" si="799"/>
        <v>58240</v>
      </c>
      <c r="AR787" s="604"/>
      <c r="AS787" s="255" t="s">
        <v>135</v>
      </c>
      <c r="AT787" s="137">
        <v>27</v>
      </c>
      <c r="AU787" s="146">
        <v>7</v>
      </c>
      <c r="AV787" s="146">
        <v>300380</v>
      </c>
      <c r="AW787" s="147">
        <f t="shared" si="812"/>
        <v>1.8421052631578946E-2</v>
      </c>
      <c r="AX787" s="147">
        <f t="shared" si="800"/>
        <v>0.25925925925925924</v>
      </c>
      <c r="AY787" s="146">
        <f t="shared" si="801"/>
        <v>42911.428571428572</v>
      </c>
      <c r="AZ787" s="604"/>
      <c r="BA787" s="255" t="s">
        <v>135</v>
      </c>
      <c r="BB787" s="137">
        <v>16</v>
      </c>
      <c r="BC787" s="146">
        <v>5</v>
      </c>
      <c r="BD787" s="146">
        <v>340500</v>
      </c>
      <c r="BE787" s="147">
        <f t="shared" si="813"/>
        <v>3.3112582781456956E-2</v>
      </c>
      <c r="BF787" s="147">
        <f t="shared" si="802"/>
        <v>0.3125</v>
      </c>
      <c r="BG787" s="173">
        <f t="shared" si="803"/>
        <v>68100</v>
      </c>
      <c r="BH787" s="604"/>
      <c r="BI787" s="255" t="s">
        <v>135</v>
      </c>
      <c r="BJ787" s="137">
        <f t="shared" si="804"/>
        <v>269</v>
      </c>
      <c r="BK787" s="146">
        <f t="shared" si="788"/>
        <v>122</v>
      </c>
      <c r="BL787" s="146">
        <f t="shared" si="789"/>
        <v>8245380</v>
      </c>
      <c r="BM787" s="147">
        <f t="shared" si="814"/>
        <v>3.4144976210467394E-2</v>
      </c>
      <c r="BN787" s="147">
        <f t="shared" si="805"/>
        <v>0.45353159851301117</v>
      </c>
      <c r="BO787" s="146">
        <f t="shared" si="806"/>
        <v>67585.081967213118</v>
      </c>
      <c r="BP787" s="204"/>
    </row>
    <row r="788" spans="2:68" s="82" customFormat="1">
      <c r="B788" s="614">
        <v>72</v>
      </c>
      <c r="C788" s="645" t="s">
        <v>32</v>
      </c>
      <c r="D788" s="618">
        <f>BS79</f>
        <v>3</v>
      </c>
      <c r="E788" s="252" t="s">
        <v>115</v>
      </c>
      <c r="F788" s="136">
        <v>0</v>
      </c>
      <c r="G788" s="144">
        <v>0</v>
      </c>
      <c r="H788" s="144">
        <v>0</v>
      </c>
      <c r="I788" s="145">
        <f>IFERROR(G788/$D$788,"-")</f>
        <v>0</v>
      </c>
      <c r="J788" s="145" t="str">
        <f t="shared" si="790"/>
        <v>-</v>
      </c>
      <c r="K788" s="172" t="str">
        <f t="shared" si="791"/>
        <v>-</v>
      </c>
      <c r="L788" s="618">
        <f>BT79</f>
        <v>13</v>
      </c>
      <c r="M788" s="252" t="s">
        <v>115</v>
      </c>
      <c r="N788" s="136">
        <v>6</v>
      </c>
      <c r="O788" s="144">
        <v>2</v>
      </c>
      <c r="P788" s="144">
        <v>98010</v>
      </c>
      <c r="Q788" s="145">
        <f>IFERROR(O788/$L$788,"-")</f>
        <v>0.15384615384615385</v>
      </c>
      <c r="R788" s="145">
        <f t="shared" si="792"/>
        <v>0.33333333333333331</v>
      </c>
      <c r="S788" s="140">
        <f t="shared" si="793"/>
        <v>49005</v>
      </c>
      <c r="T788" s="618">
        <f>BU79</f>
        <v>829</v>
      </c>
      <c r="U788" s="252" t="s">
        <v>115</v>
      </c>
      <c r="V788" s="136">
        <v>381</v>
      </c>
      <c r="W788" s="144">
        <v>228</v>
      </c>
      <c r="X788" s="144">
        <v>18091350</v>
      </c>
      <c r="Y788" s="145">
        <f>IFERROR(W788/$T$788,"-")</f>
        <v>0.2750301568154403</v>
      </c>
      <c r="Z788" s="145">
        <f t="shared" si="794"/>
        <v>0.59842519685039375</v>
      </c>
      <c r="AA788" s="144">
        <f t="shared" si="795"/>
        <v>79348.026315789481</v>
      </c>
      <c r="AB788" s="618">
        <f>BV79</f>
        <v>638</v>
      </c>
      <c r="AC788" s="252" t="s">
        <v>115</v>
      </c>
      <c r="AD788" s="136">
        <v>319</v>
      </c>
      <c r="AE788" s="144">
        <v>188</v>
      </c>
      <c r="AF788" s="144">
        <v>14618790</v>
      </c>
      <c r="AG788" s="145">
        <f>IFERROR(AE788/$AB$788,"-")</f>
        <v>0.29467084639498431</v>
      </c>
      <c r="AH788" s="145">
        <f t="shared" si="796"/>
        <v>0.58934169278996862</v>
      </c>
      <c r="AI788" s="140">
        <f t="shared" si="797"/>
        <v>77759.52127659574</v>
      </c>
      <c r="AJ788" s="618">
        <f>BW79</f>
        <v>419</v>
      </c>
      <c r="AK788" s="252" t="s">
        <v>115</v>
      </c>
      <c r="AL788" s="136">
        <v>201</v>
      </c>
      <c r="AM788" s="144">
        <v>108</v>
      </c>
      <c r="AN788" s="144">
        <v>8707870</v>
      </c>
      <c r="AO788" s="145">
        <f>IFERROR(AM788/$AJ$788,"-")</f>
        <v>0.25775656324582341</v>
      </c>
      <c r="AP788" s="145">
        <f t="shared" si="798"/>
        <v>0.53731343283582089</v>
      </c>
      <c r="AQ788" s="140">
        <f t="shared" si="799"/>
        <v>80628.425925925927</v>
      </c>
      <c r="AR788" s="618">
        <f>BX79</f>
        <v>224</v>
      </c>
      <c r="AS788" s="252" t="s">
        <v>115</v>
      </c>
      <c r="AT788" s="136">
        <v>103</v>
      </c>
      <c r="AU788" s="144">
        <v>53</v>
      </c>
      <c r="AV788" s="144">
        <v>4328270</v>
      </c>
      <c r="AW788" s="145">
        <f>IFERROR(AU788/$AR$788,"-")</f>
        <v>0.23660714285714285</v>
      </c>
      <c r="AX788" s="145">
        <f t="shared" si="800"/>
        <v>0.5145631067961165</v>
      </c>
      <c r="AY788" s="144">
        <f t="shared" si="801"/>
        <v>81665.471698113208</v>
      </c>
      <c r="AZ788" s="618">
        <f>BY79</f>
        <v>85</v>
      </c>
      <c r="BA788" s="252" t="s">
        <v>115</v>
      </c>
      <c r="BB788" s="136">
        <v>27</v>
      </c>
      <c r="BC788" s="144">
        <v>15</v>
      </c>
      <c r="BD788" s="144">
        <v>1109510</v>
      </c>
      <c r="BE788" s="145">
        <f>IFERROR(BC788/$AZ$788,"-")</f>
        <v>0.17647058823529413</v>
      </c>
      <c r="BF788" s="145">
        <f t="shared" si="802"/>
        <v>0.55555555555555558</v>
      </c>
      <c r="BG788" s="172">
        <f t="shared" si="803"/>
        <v>73967.333333333328</v>
      </c>
      <c r="BH788" s="618">
        <f>BZ79</f>
        <v>2211</v>
      </c>
      <c r="BI788" s="252" t="s">
        <v>115</v>
      </c>
      <c r="BJ788" s="136">
        <f t="shared" si="804"/>
        <v>1037</v>
      </c>
      <c r="BK788" s="144">
        <f t="shared" si="788"/>
        <v>594</v>
      </c>
      <c r="BL788" s="144">
        <f t="shared" si="789"/>
        <v>46953800</v>
      </c>
      <c r="BM788" s="145">
        <f>IFERROR(BK788/$BH$788,"-")</f>
        <v>0.26865671641791045</v>
      </c>
      <c r="BN788" s="145">
        <f t="shared" si="805"/>
        <v>0.57280617164898751</v>
      </c>
      <c r="BO788" s="144">
        <f t="shared" si="806"/>
        <v>79046.801346801352</v>
      </c>
      <c r="BP788" s="204"/>
    </row>
    <row r="789" spans="2:68" s="82" customFormat="1">
      <c r="B789" s="614"/>
      <c r="C789" s="645"/>
      <c r="D789" s="618"/>
      <c r="E789" s="253" t="s">
        <v>154</v>
      </c>
      <c r="F789" s="137">
        <v>0</v>
      </c>
      <c r="G789" s="146">
        <v>0</v>
      </c>
      <c r="H789" s="146">
        <v>0</v>
      </c>
      <c r="I789" s="147">
        <f t="shared" ref="I789:I798" si="815">IFERROR(G789/$D$788,"-")</f>
        <v>0</v>
      </c>
      <c r="J789" s="147" t="str">
        <f t="shared" si="790"/>
        <v>-</v>
      </c>
      <c r="K789" s="173" t="str">
        <f t="shared" si="791"/>
        <v>-</v>
      </c>
      <c r="L789" s="618"/>
      <c r="M789" s="253" t="s">
        <v>154</v>
      </c>
      <c r="N789" s="137">
        <v>7</v>
      </c>
      <c r="O789" s="146">
        <v>2</v>
      </c>
      <c r="P789" s="146">
        <v>320960</v>
      </c>
      <c r="Q789" s="147">
        <f t="shared" ref="Q789:Q798" si="816">IFERROR(O789/$L$788,"-")</f>
        <v>0.15384615384615385</v>
      </c>
      <c r="R789" s="147">
        <f t="shared" si="792"/>
        <v>0.2857142857142857</v>
      </c>
      <c r="S789" s="141">
        <f t="shared" si="793"/>
        <v>160480</v>
      </c>
      <c r="T789" s="618"/>
      <c r="U789" s="253" t="s">
        <v>154</v>
      </c>
      <c r="V789" s="137">
        <v>366</v>
      </c>
      <c r="W789" s="146">
        <v>209</v>
      </c>
      <c r="X789" s="146">
        <v>15657360</v>
      </c>
      <c r="Y789" s="147">
        <f t="shared" ref="Y789:Y798" si="817">IFERROR(W789/$T$788,"-")</f>
        <v>0.25211097708082025</v>
      </c>
      <c r="Z789" s="147">
        <f t="shared" si="794"/>
        <v>0.57103825136612019</v>
      </c>
      <c r="AA789" s="146">
        <f t="shared" si="795"/>
        <v>74915.598086124402</v>
      </c>
      <c r="AB789" s="618"/>
      <c r="AC789" s="253" t="s">
        <v>154</v>
      </c>
      <c r="AD789" s="137">
        <v>301</v>
      </c>
      <c r="AE789" s="146">
        <v>169</v>
      </c>
      <c r="AF789" s="146">
        <v>13824300</v>
      </c>
      <c r="AG789" s="147">
        <f t="shared" ref="AG789:AG798" si="818">IFERROR(AE789/$AB$788,"-")</f>
        <v>0.26489028213166144</v>
      </c>
      <c r="AH789" s="147">
        <f t="shared" si="796"/>
        <v>0.56146179401993357</v>
      </c>
      <c r="AI789" s="141">
        <f t="shared" si="797"/>
        <v>81800.591715976334</v>
      </c>
      <c r="AJ789" s="618"/>
      <c r="AK789" s="253" t="s">
        <v>154</v>
      </c>
      <c r="AL789" s="137">
        <v>157</v>
      </c>
      <c r="AM789" s="146">
        <v>83</v>
      </c>
      <c r="AN789" s="146">
        <v>5534600</v>
      </c>
      <c r="AO789" s="147">
        <f t="shared" ref="AO789:AO798" si="819">IFERROR(AM789/$AJ$788,"-")</f>
        <v>0.19809069212410502</v>
      </c>
      <c r="AP789" s="147">
        <f t="shared" si="798"/>
        <v>0.5286624203821656</v>
      </c>
      <c r="AQ789" s="141">
        <f t="shared" si="799"/>
        <v>66681.927710843374</v>
      </c>
      <c r="AR789" s="618"/>
      <c r="AS789" s="253" t="s">
        <v>154</v>
      </c>
      <c r="AT789" s="137">
        <v>68</v>
      </c>
      <c r="AU789" s="146">
        <v>33</v>
      </c>
      <c r="AV789" s="146">
        <v>2579230</v>
      </c>
      <c r="AW789" s="147">
        <f t="shared" ref="AW789:AW798" si="820">IFERROR(AU789/$AR$788,"-")</f>
        <v>0.14732142857142858</v>
      </c>
      <c r="AX789" s="147">
        <f t="shared" si="800"/>
        <v>0.48529411764705882</v>
      </c>
      <c r="AY789" s="146">
        <f t="shared" si="801"/>
        <v>78158.484848484848</v>
      </c>
      <c r="AZ789" s="618"/>
      <c r="BA789" s="253" t="s">
        <v>154</v>
      </c>
      <c r="BB789" s="137">
        <v>22</v>
      </c>
      <c r="BC789" s="146">
        <v>13</v>
      </c>
      <c r="BD789" s="146">
        <v>981040</v>
      </c>
      <c r="BE789" s="147">
        <f t="shared" ref="BE789:BE798" si="821">IFERROR(BC789/$AZ$788,"-")</f>
        <v>0.15294117647058825</v>
      </c>
      <c r="BF789" s="147">
        <f t="shared" si="802"/>
        <v>0.59090909090909094</v>
      </c>
      <c r="BG789" s="173">
        <f t="shared" si="803"/>
        <v>75464.61538461539</v>
      </c>
      <c r="BH789" s="618"/>
      <c r="BI789" s="253" t="s">
        <v>154</v>
      </c>
      <c r="BJ789" s="137">
        <f t="shared" si="804"/>
        <v>921</v>
      </c>
      <c r="BK789" s="146">
        <f t="shared" si="788"/>
        <v>509</v>
      </c>
      <c r="BL789" s="146">
        <f t="shared" si="789"/>
        <v>38897490</v>
      </c>
      <c r="BM789" s="147">
        <f t="shared" ref="BM789:BM798" si="822">IFERROR(BK789/$BH$788,"-")</f>
        <v>0.23021257349615559</v>
      </c>
      <c r="BN789" s="147">
        <f t="shared" si="805"/>
        <v>0.55266015200868623</v>
      </c>
      <c r="BO789" s="146">
        <f t="shared" si="806"/>
        <v>76419.430255402753</v>
      </c>
      <c r="BP789" s="204"/>
    </row>
    <row r="790" spans="2:68" s="82" customFormat="1">
      <c r="B790" s="614"/>
      <c r="C790" s="645"/>
      <c r="D790" s="618"/>
      <c r="E790" s="254" t="s">
        <v>114</v>
      </c>
      <c r="F790" s="137">
        <v>0</v>
      </c>
      <c r="G790" s="146">
        <v>0</v>
      </c>
      <c r="H790" s="146">
        <v>0</v>
      </c>
      <c r="I790" s="147">
        <f t="shared" si="815"/>
        <v>0</v>
      </c>
      <c r="J790" s="147" t="str">
        <f t="shared" si="790"/>
        <v>-</v>
      </c>
      <c r="K790" s="173" t="str">
        <f t="shared" si="791"/>
        <v>-</v>
      </c>
      <c r="L790" s="618"/>
      <c r="M790" s="254" t="s">
        <v>114</v>
      </c>
      <c r="N790" s="137">
        <v>7</v>
      </c>
      <c r="O790" s="146">
        <v>4</v>
      </c>
      <c r="P790" s="146">
        <v>298270</v>
      </c>
      <c r="Q790" s="147">
        <f t="shared" si="816"/>
        <v>0.30769230769230771</v>
      </c>
      <c r="R790" s="147">
        <f t="shared" si="792"/>
        <v>0.5714285714285714</v>
      </c>
      <c r="S790" s="141">
        <f t="shared" si="793"/>
        <v>74567.5</v>
      </c>
      <c r="T790" s="618"/>
      <c r="U790" s="254" t="s">
        <v>114</v>
      </c>
      <c r="V790" s="137">
        <v>501</v>
      </c>
      <c r="W790" s="146">
        <v>276</v>
      </c>
      <c r="X790" s="146">
        <v>22443710</v>
      </c>
      <c r="Y790" s="147">
        <f t="shared" si="817"/>
        <v>0.33293124246079614</v>
      </c>
      <c r="Z790" s="147">
        <f t="shared" si="794"/>
        <v>0.55089820359281438</v>
      </c>
      <c r="AA790" s="146">
        <f t="shared" si="795"/>
        <v>81317.789855072464</v>
      </c>
      <c r="AB790" s="618"/>
      <c r="AC790" s="254" t="s">
        <v>114</v>
      </c>
      <c r="AD790" s="137">
        <v>447</v>
      </c>
      <c r="AE790" s="146">
        <v>253</v>
      </c>
      <c r="AF790" s="146">
        <v>19605490</v>
      </c>
      <c r="AG790" s="147">
        <f t="shared" si="818"/>
        <v>0.39655172413793105</v>
      </c>
      <c r="AH790" s="147">
        <f t="shared" si="796"/>
        <v>0.56599552572706935</v>
      </c>
      <c r="AI790" s="141">
        <f t="shared" si="797"/>
        <v>77492.055335968384</v>
      </c>
      <c r="AJ790" s="618"/>
      <c r="AK790" s="254" t="s">
        <v>114</v>
      </c>
      <c r="AL790" s="137">
        <v>311</v>
      </c>
      <c r="AM790" s="146">
        <v>155</v>
      </c>
      <c r="AN790" s="146">
        <v>13183420</v>
      </c>
      <c r="AO790" s="147">
        <f t="shared" si="819"/>
        <v>0.36992840095465396</v>
      </c>
      <c r="AP790" s="147">
        <f t="shared" si="798"/>
        <v>0.49839228295819937</v>
      </c>
      <c r="AQ790" s="141">
        <f t="shared" si="799"/>
        <v>85054.322580645166</v>
      </c>
      <c r="AR790" s="618"/>
      <c r="AS790" s="254" t="s">
        <v>114</v>
      </c>
      <c r="AT790" s="137">
        <v>158</v>
      </c>
      <c r="AU790" s="146">
        <v>77</v>
      </c>
      <c r="AV790" s="146">
        <v>7090380</v>
      </c>
      <c r="AW790" s="147">
        <f t="shared" si="820"/>
        <v>0.34375</v>
      </c>
      <c r="AX790" s="147">
        <f t="shared" si="800"/>
        <v>0.48734177215189872</v>
      </c>
      <c r="AY790" s="146">
        <f t="shared" si="801"/>
        <v>92082.857142857145</v>
      </c>
      <c r="AZ790" s="618"/>
      <c r="BA790" s="254" t="s">
        <v>114</v>
      </c>
      <c r="BB790" s="137">
        <v>40</v>
      </c>
      <c r="BC790" s="146">
        <v>22</v>
      </c>
      <c r="BD790" s="146">
        <v>2056920</v>
      </c>
      <c r="BE790" s="147">
        <f t="shared" si="821"/>
        <v>0.25882352941176473</v>
      </c>
      <c r="BF790" s="147">
        <f t="shared" si="802"/>
        <v>0.55000000000000004</v>
      </c>
      <c r="BG790" s="173">
        <f t="shared" si="803"/>
        <v>93496.363636363632</v>
      </c>
      <c r="BH790" s="618"/>
      <c r="BI790" s="254" t="s">
        <v>114</v>
      </c>
      <c r="BJ790" s="137">
        <f t="shared" si="804"/>
        <v>1464</v>
      </c>
      <c r="BK790" s="146">
        <f t="shared" si="788"/>
        <v>787</v>
      </c>
      <c r="BL790" s="146">
        <f t="shared" si="789"/>
        <v>64678190</v>
      </c>
      <c r="BM790" s="147">
        <f>IFERROR(BK790/$BH$788,"-")</f>
        <v>0.35594753505201265</v>
      </c>
      <c r="BN790" s="147">
        <f>IFERROR(BK790/BJ790,"-")</f>
        <v>0.53756830601092898</v>
      </c>
      <c r="BO790" s="146">
        <f>IFERROR(BL790/BK790,"-")</f>
        <v>82183.214739517149</v>
      </c>
      <c r="BP790" s="204"/>
    </row>
    <row r="791" spans="2:68" s="82" customFormat="1">
      <c r="B791" s="614"/>
      <c r="C791" s="645"/>
      <c r="D791" s="618"/>
      <c r="E791" s="254" t="s">
        <v>123</v>
      </c>
      <c r="F791" s="137">
        <v>0</v>
      </c>
      <c r="G791" s="146">
        <v>0</v>
      </c>
      <c r="H791" s="146">
        <v>0</v>
      </c>
      <c r="I791" s="147">
        <f t="shared" si="815"/>
        <v>0</v>
      </c>
      <c r="J791" s="147" t="str">
        <f t="shared" si="790"/>
        <v>-</v>
      </c>
      <c r="K791" s="173" t="str">
        <f t="shared" si="791"/>
        <v>-</v>
      </c>
      <c r="L791" s="618"/>
      <c r="M791" s="254" t="s">
        <v>123</v>
      </c>
      <c r="N791" s="137">
        <v>2</v>
      </c>
      <c r="O791" s="146">
        <v>1</v>
      </c>
      <c r="P791" s="146">
        <v>22790</v>
      </c>
      <c r="Q791" s="147">
        <f t="shared" si="816"/>
        <v>7.6923076923076927E-2</v>
      </c>
      <c r="R791" s="147">
        <f t="shared" si="792"/>
        <v>0.5</v>
      </c>
      <c r="S791" s="141">
        <f t="shared" si="793"/>
        <v>22790</v>
      </c>
      <c r="T791" s="618"/>
      <c r="U791" s="254" t="s">
        <v>123</v>
      </c>
      <c r="V791" s="137">
        <v>141</v>
      </c>
      <c r="W791" s="146">
        <v>83</v>
      </c>
      <c r="X791" s="146">
        <v>6278900</v>
      </c>
      <c r="Y791" s="147">
        <f t="shared" si="817"/>
        <v>0.10012062726176116</v>
      </c>
      <c r="Z791" s="147">
        <f t="shared" si="794"/>
        <v>0.58865248226950351</v>
      </c>
      <c r="AA791" s="146">
        <f t="shared" si="795"/>
        <v>75649.397590361448</v>
      </c>
      <c r="AB791" s="618"/>
      <c r="AC791" s="254" t="s">
        <v>123</v>
      </c>
      <c r="AD791" s="137">
        <v>138</v>
      </c>
      <c r="AE791" s="146">
        <v>85</v>
      </c>
      <c r="AF791" s="146">
        <v>6708390</v>
      </c>
      <c r="AG791" s="147">
        <f t="shared" si="818"/>
        <v>0.13322884012539185</v>
      </c>
      <c r="AH791" s="147">
        <f t="shared" si="796"/>
        <v>0.61594202898550721</v>
      </c>
      <c r="AI791" s="141">
        <f t="shared" si="797"/>
        <v>78922.23529411765</v>
      </c>
      <c r="AJ791" s="618"/>
      <c r="AK791" s="254" t="s">
        <v>123</v>
      </c>
      <c r="AL791" s="137">
        <v>111</v>
      </c>
      <c r="AM791" s="146">
        <v>56</v>
      </c>
      <c r="AN791" s="146">
        <v>3388200</v>
      </c>
      <c r="AO791" s="147">
        <f t="shared" si="819"/>
        <v>0.13365155131264916</v>
      </c>
      <c r="AP791" s="147">
        <f t="shared" si="798"/>
        <v>0.50450450450450446</v>
      </c>
      <c r="AQ791" s="141">
        <f t="shared" si="799"/>
        <v>60503.571428571428</v>
      </c>
      <c r="AR791" s="618"/>
      <c r="AS791" s="254" t="s">
        <v>123</v>
      </c>
      <c r="AT791" s="137">
        <v>73</v>
      </c>
      <c r="AU791" s="146">
        <v>36</v>
      </c>
      <c r="AV791" s="146">
        <v>3636280</v>
      </c>
      <c r="AW791" s="147">
        <f t="shared" si="820"/>
        <v>0.16071428571428573</v>
      </c>
      <c r="AX791" s="147">
        <f t="shared" si="800"/>
        <v>0.49315068493150682</v>
      </c>
      <c r="AY791" s="146">
        <f t="shared" si="801"/>
        <v>101007.77777777778</v>
      </c>
      <c r="AZ791" s="618"/>
      <c r="BA791" s="254" t="s">
        <v>123</v>
      </c>
      <c r="BB791" s="137">
        <v>17</v>
      </c>
      <c r="BC791" s="146">
        <v>9</v>
      </c>
      <c r="BD791" s="146">
        <v>661620</v>
      </c>
      <c r="BE791" s="147">
        <f t="shared" si="821"/>
        <v>0.10588235294117647</v>
      </c>
      <c r="BF791" s="147">
        <f t="shared" si="802"/>
        <v>0.52941176470588236</v>
      </c>
      <c r="BG791" s="173">
        <f t="shared" si="803"/>
        <v>73513.333333333328</v>
      </c>
      <c r="BH791" s="618"/>
      <c r="BI791" s="254" t="s">
        <v>123</v>
      </c>
      <c r="BJ791" s="137">
        <f t="shared" si="804"/>
        <v>482</v>
      </c>
      <c r="BK791" s="146">
        <f t="shared" si="788"/>
        <v>270</v>
      </c>
      <c r="BL791" s="146">
        <f t="shared" si="789"/>
        <v>20696180</v>
      </c>
      <c r="BM791" s="147">
        <f t="shared" si="822"/>
        <v>0.12211668928086838</v>
      </c>
      <c r="BN791" s="147">
        <f t="shared" si="805"/>
        <v>0.56016597510373445</v>
      </c>
      <c r="BO791" s="146">
        <f t="shared" si="806"/>
        <v>76652.518518518526</v>
      </c>
      <c r="BP791" s="204"/>
    </row>
    <row r="792" spans="2:68" s="82" customFormat="1">
      <c r="B792" s="614"/>
      <c r="C792" s="645"/>
      <c r="D792" s="618"/>
      <c r="E792" s="254" t="s">
        <v>137</v>
      </c>
      <c r="F792" s="137">
        <v>2</v>
      </c>
      <c r="G792" s="146">
        <v>1</v>
      </c>
      <c r="H792" s="146">
        <v>42530</v>
      </c>
      <c r="I792" s="147">
        <f t="shared" si="815"/>
        <v>0.33333333333333331</v>
      </c>
      <c r="J792" s="147">
        <f t="shared" si="790"/>
        <v>0.5</v>
      </c>
      <c r="K792" s="173">
        <f t="shared" si="791"/>
        <v>42530</v>
      </c>
      <c r="L792" s="618"/>
      <c r="M792" s="254" t="s">
        <v>137</v>
      </c>
      <c r="N792" s="137">
        <v>1</v>
      </c>
      <c r="O792" s="146">
        <v>1</v>
      </c>
      <c r="P792" s="146">
        <v>14290</v>
      </c>
      <c r="Q792" s="147">
        <f t="shared" si="816"/>
        <v>7.6923076923076927E-2</v>
      </c>
      <c r="R792" s="147">
        <f t="shared" si="792"/>
        <v>1</v>
      </c>
      <c r="S792" s="141">
        <f t="shared" si="793"/>
        <v>14290</v>
      </c>
      <c r="T792" s="618"/>
      <c r="U792" s="254" t="s">
        <v>137</v>
      </c>
      <c r="V792" s="137">
        <v>169</v>
      </c>
      <c r="W792" s="146">
        <v>102</v>
      </c>
      <c r="X792" s="146">
        <v>8172760</v>
      </c>
      <c r="Y792" s="147">
        <f t="shared" si="817"/>
        <v>0.12303980699638119</v>
      </c>
      <c r="Z792" s="147">
        <f t="shared" si="794"/>
        <v>0.60355029585798814</v>
      </c>
      <c r="AA792" s="146">
        <f t="shared" si="795"/>
        <v>80125.098039215693</v>
      </c>
      <c r="AB792" s="618"/>
      <c r="AC792" s="254" t="s">
        <v>137</v>
      </c>
      <c r="AD792" s="137">
        <v>176</v>
      </c>
      <c r="AE792" s="146">
        <v>104</v>
      </c>
      <c r="AF792" s="146">
        <v>8564940</v>
      </c>
      <c r="AG792" s="147">
        <f t="shared" si="818"/>
        <v>0.16300940438871472</v>
      </c>
      <c r="AH792" s="147">
        <f t="shared" si="796"/>
        <v>0.59090909090909094</v>
      </c>
      <c r="AI792" s="141">
        <f t="shared" si="797"/>
        <v>82355.192307692312</v>
      </c>
      <c r="AJ792" s="618"/>
      <c r="AK792" s="254" t="s">
        <v>137</v>
      </c>
      <c r="AL792" s="137">
        <v>114</v>
      </c>
      <c r="AM792" s="146">
        <v>54</v>
      </c>
      <c r="AN792" s="146">
        <v>4121550</v>
      </c>
      <c r="AO792" s="147">
        <f t="shared" si="819"/>
        <v>0.12887828162291171</v>
      </c>
      <c r="AP792" s="147">
        <f t="shared" si="798"/>
        <v>0.47368421052631576</v>
      </c>
      <c r="AQ792" s="141">
        <f t="shared" si="799"/>
        <v>76325</v>
      </c>
      <c r="AR792" s="618"/>
      <c r="AS792" s="254" t="s">
        <v>137</v>
      </c>
      <c r="AT792" s="137">
        <v>57</v>
      </c>
      <c r="AU792" s="146">
        <v>31</v>
      </c>
      <c r="AV792" s="146">
        <v>3299630</v>
      </c>
      <c r="AW792" s="147">
        <f t="shared" si="820"/>
        <v>0.13839285714285715</v>
      </c>
      <c r="AX792" s="147">
        <f t="shared" si="800"/>
        <v>0.54385964912280704</v>
      </c>
      <c r="AY792" s="146">
        <f t="shared" si="801"/>
        <v>106439.67741935483</v>
      </c>
      <c r="AZ792" s="618"/>
      <c r="BA792" s="254" t="s">
        <v>137</v>
      </c>
      <c r="BB792" s="137">
        <v>24</v>
      </c>
      <c r="BC792" s="146">
        <v>15</v>
      </c>
      <c r="BD792" s="146">
        <v>1248180</v>
      </c>
      <c r="BE792" s="147">
        <f t="shared" si="821"/>
        <v>0.17647058823529413</v>
      </c>
      <c r="BF792" s="147">
        <f t="shared" si="802"/>
        <v>0.625</v>
      </c>
      <c r="BG792" s="173">
        <f t="shared" si="803"/>
        <v>83212</v>
      </c>
      <c r="BH792" s="618"/>
      <c r="BI792" s="254" t="s">
        <v>137</v>
      </c>
      <c r="BJ792" s="137">
        <f t="shared" si="804"/>
        <v>543</v>
      </c>
      <c r="BK792" s="146">
        <f t="shared" si="788"/>
        <v>308</v>
      </c>
      <c r="BL792" s="146">
        <f t="shared" si="789"/>
        <v>25463880</v>
      </c>
      <c r="BM792" s="147">
        <f t="shared" si="822"/>
        <v>0.13930348258706468</v>
      </c>
      <c r="BN792" s="147">
        <f t="shared" si="805"/>
        <v>0.56721915285451197</v>
      </c>
      <c r="BO792" s="146">
        <f t="shared" si="806"/>
        <v>82674.935064935067</v>
      </c>
      <c r="BP792" s="204"/>
    </row>
    <row r="793" spans="2:68" s="82" customFormat="1">
      <c r="B793" s="614"/>
      <c r="C793" s="645"/>
      <c r="D793" s="618"/>
      <c r="E793" s="254" t="s">
        <v>138</v>
      </c>
      <c r="F793" s="137">
        <v>0</v>
      </c>
      <c r="G793" s="146">
        <v>0</v>
      </c>
      <c r="H793" s="146">
        <v>0</v>
      </c>
      <c r="I793" s="147">
        <f t="shared" si="815"/>
        <v>0</v>
      </c>
      <c r="J793" s="147" t="str">
        <f t="shared" si="790"/>
        <v>-</v>
      </c>
      <c r="K793" s="173" t="str">
        <f t="shared" si="791"/>
        <v>-</v>
      </c>
      <c r="L793" s="618"/>
      <c r="M793" s="254" t="s">
        <v>138</v>
      </c>
      <c r="N793" s="137">
        <v>2</v>
      </c>
      <c r="O793" s="146">
        <v>2</v>
      </c>
      <c r="P793" s="146">
        <v>207190</v>
      </c>
      <c r="Q793" s="147">
        <f t="shared" si="816"/>
        <v>0.15384615384615385</v>
      </c>
      <c r="R793" s="147">
        <f t="shared" si="792"/>
        <v>1</v>
      </c>
      <c r="S793" s="141">
        <f t="shared" si="793"/>
        <v>103595</v>
      </c>
      <c r="T793" s="618"/>
      <c r="U793" s="254" t="s">
        <v>138</v>
      </c>
      <c r="V793" s="137">
        <v>58</v>
      </c>
      <c r="W793" s="146">
        <v>43</v>
      </c>
      <c r="X793" s="146">
        <v>3868620</v>
      </c>
      <c r="Y793" s="147">
        <f t="shared" si="817"/>
        <v>5.1869722557297951E-2</v>
      </c>
      <c r="Z793" s="147">
        <f t="shared" si="794"/>
        <v>0.74137931034482762</v>
      </c>
      <c r="AA793" s="146">
        <f t="shared" si="795"/>
        <v>89967.906976744183</v>
      </c>
      <c r="AB793" s="618"/>
      <c r="AC793" s="254" t="s">
        <v>138</v>
      </c>
      <c r="AD793" s="137">
        <v>62</v>
      </c>
      <c r="AE793" s="146">
        <v>39</v>
      </c>
      <c r="AF793" s="146">
        <v>2598600</v>
      </c>
      <c r="AG793" s="147">
        <f t="shared" si="818"/>
        <v>6.1128526645768025E-2</v>
      </c>
      <c r="AH793" s="147">
        <f t="shared" si="796"/>
        <v>0.62903225806451613</v>
      </c>
      <c r="AI793" s="141">
        <f t="shared" si="797"/>
        <v>66630.769230769234</v>
      </c>
      <c r="AJ793" s="618"/>
      <c r="AK793" s="254" t="s">
        <v>138</v>
      </c>
      <c r="AL793" s="137">
        <v>29</v>
      </c>
      <c r="AM793" s="146">
        <v>17</v>
      </c>
      <c r="AN793" s="146">
        <v>1133220</v>
      </c>
      <c r="AO793" s="147">
        <f t="shared" si="819"/>
        <v>4.0572792362768499E-2</v>
      </c>
      <c r="AP793" s="147">
        <f t="shared" si="798"/>
        <v>0.58620689655172409</v>
      </c>
      <c r="AQ793" s="141">
        <f t="shared" si="799"/>
        <v>66660</v>
      </c>
      <c r="AR793" s="618"/>
      <c r="AS793" s="254" t="s">
        <v>138</v>
      </c>
      <c r="AT793" s="137">
        <v>15</v>
      </c>
      <c r="AU793" s="146">
        <v>9</v>
      </c>
      <c r="AV793" s="146">
        <v>769810</v>
      </c>
      <c r="AW793" s="147">
        <f t="shared" si="820"/>
        <v>4.0178571428571432E-2</v>
      </c>
      <c r="AX793" s="147">
        <f t="shared" si="800"/>
        <v>0.6</v>
      </c>
      <c r="AY793" s="146">
        <f t="shared" si="801"/>
        <v>85534.444444444438</v>
      </c>
      <c r="AZ793" s="618"/>
      <c r="BA793" s="254" t="s">
        <v>138</v>
      </c>
      <c r="BB793" s="137">
        <v>3</v>
      </c>
      <c r="BC793" s="146">
        <v>2</v>
      </c>
      <c r="BD793" s="146">
        <v>124390</v>
      </c>
      <c r="BE793" s="147">
        <f t="shared" si="821"/>
        <v>2.3529411764705882E-2</v>
      </c>
      <c r="BF793" s="147">
        <f t="shared" si="802"/>
        <v>0.66666666666666663</v>
      </c>
      <c r="BG793" s="173">
        <f t="shared" si="803"/>
        <v>62195</v>
      </c>
      <c r="BH793" s="618"/>
      <c r="BI793" s="254" t="s">
        <v>138</v>
      </c>
      <c r="BJ793" s="137">
        <f t="shared" si="804"/>
        <v>169</v>
      </c>
      <c r="BK793" s="146">
        <f t="shared" si="788"/>
        <v>112</v>
      </c>
      <c r="BL793" s="146">
        <f t="shared" si="789"/>
        <v>8701830</v>
      </c>
      <c r="BM793" s="147">
        <f t="shared" si="822"/>
        <v>5.0655811849841699E-2</v>
      </c>
      <c r="BN793" s="147">
        <f t="shared" si="805"/>
        <v>0.66272189349112431</v>
      </c>
      <c r="BO793" s="146">
        <f t="shared" si="806"/>
        <v>77694.91071428571</v>
      </c>
      <c r="BP793" s="204"/>
    </row>
    <row r="794" spans="2:68" s="82" customFormat="1">
      <c r="B794" s="614"/>
      <c r="C794" s="645"/>
      <c r="D794" s="618"/>
      <c r="E794" s="254" t="s">
        <v>139</v>
      </c>
      <c r="F794" s="137">
        <v>0</v>
      </c>
      <c r="G794" s="146">
        <v>0</v>
      </c>
      <c r="H794" s="146">
        <v>0</v>
      </c>
      <c r="I794" s="147">
        <f t="shared" si="815"/>
        <v>0</v>
      </c>
      <c r="J794" s="147" t="str">
        <f t="shared" si="790"/>
        <v>-</v>
      </c>
      <c r="K794" s="173" t="str">
        <f t="shared" si="791"/>
        <v>-</v>
      </c>
      <c r="L794" s="618"/>
      <c r="M794" s="254" t="s">
        <v>139</v>
      </c>
      <c r="N794" s="137">
        <v>1</v>
      </c>
      <c r="O794" s="146">
        <v>1</v>
      </c>
      <c r="P794" s="146">
        <v>14290</v>
      </c>
      <c r="Q794" s="147">
        <f t="shared" si="816"/>
        <v>7.6923076923076927E-2</v>
      </c>
      <c r="R794" s="147">
        <f t="shared" si="792"/>
        <v>1</v>
      </c>
      <c r="S794" s="141">
        <f t="shared" si="793"/>
        <v>14290</v>
      </c>
      <c r="T794" s="618"/>
      <c r="U794" s="254" t="s">
        <v>139</v>
      </c>
      <c r="V794" s="137">
        <v>42</v>
      </c>
      <c r="W794" s="146">
        <v>21</v>
      </c>
      <c r="X794" s="146">
        <v>2018380</v>
      </c>
      <c r="Y794" s="147">
        <f t="shared" si="817"/>
        <v>2.5331724969843185E-2</v>
      </c>
      <c r="Z794" s="147">
        <f t="shared" si="794"/>
        <v>0.5</v>
      </c>
      <c r="AA794" s="146">
        <f t="shared" si="795"/>
        <v>96113.333333333328</v>
      </c>
      <c r="AB794" s="618"/>
      <c r="AC794" s="254" t="s">
        <v>139</v>
      </c>
      <c r="AD794" s="137">
        <v>47</v>
      </c>
      <c r="AE794" s="146">
        <v>23</v>
      </c>
      <c r="AF794" s="146">
        <v>1803860</v>
      </c>
      <c r="AG794" s="147">
        <f t="shared" si="818"/>
        <v>3.6050156739811913E-2</v>
      </c>
      <c r="AH794" s="147">
        <f t="shared" si="796"/>
        <v>0.48936170212765956</v>
      </c>
      <c r="AI794" s="141">
        <f t="shared" si="797"/>
        <v>78428.695652173919</v>
      </c>
      <c r="AJ794" s="618"/>
      <c r="AK794" s="254" t="s">
        <v>139</v>
      </c>
      <c r="AL794" s="137">
        <v>39</v>
      </c>
      <c r="AM794" s="146">
        <v>19</v>
      </c>
      <c r="AN794" s="146">
        <v>1566070</v>
      </c>
      <c r="AO794" s="147">
        <f t="shared" si="819"/>
        <v>4.5346062052505964E-2</v>
      </c>
      <c r="AP794" s="147">
        <f t="shared" si="798"/>
        <v>0.48717948717948717</v>
      </c>
      <c r="AQ794" s="141">
        <f t="shared" si="799"/>
        <v>82424.736842105267</v>
      </c>
      <c r="AR794" s="618"/>
      <c r="AS794" s="254" t="s">
        <v>139</v>
      </c>
      <c r="AT794" s="137">
        <v>25</v>
      </c>
      <c r="AU794" s="146">
        <v>13</v>
      </c>
      <c r="AV794" s="146">
        <v>1705440</v>
      </c>
      <c r="AW794" s="147">
        <f t="shared" si="820"/>
        <v>5.8035714285714288E-2</v>
      </c>
      <c r="AX794" s="147">
        <f t="shared" si="800"/>
        <v>0.52</v>
      </c>
      <c r="AY794" s="146">
        <f t="shared" si="801"/>
        <v>131187.69230769231</v>
      </c>
      <c r="AZ794" s="618"/>
      <c r="BA794" s="254" t="s">
        <v>139</v>
      </c>
      <c r="BB794" s="137">
        <v>9</v>
      </c>
      <c r="BC794" s="146">
        <v>3</v>
      </c>
      <c r="BD794" s="146">
        <v>281580</v>
      </c>
      <c r="BE794" s="147">
        <f t="shared" si="821"/>
        <v>3.5294117647058823E-2</v>
      </c>
      <c r="BF794" s="147">
        <f t="shared" si="802"/>
        <v>0.33333333333333331</v>
      </c>
      <c r="BG794" s="173">
        <f t="shared" si="803"/>
        <v>93860</v>
      </c>
      <c r="BH794" s="618"/>
      <c r="BI794" s="254" t="s">
        <v>139</v>
      </c>
      <c r="BJ794" s="137">
        <f t="shared" si="804"/>
        <v>163</v>
      </c>
      <c r="BK794" s="146">
        <f t="shared" si="788"/>
        <v>80</v>
      </c>
      <c r="BL794" s="146">
        <f t="shared" si="789"/>
        <v>7389620</v>
      </c>
      <c r="BM794" s="147">
        <f t="shared" si="822"/>
        <v>3.6182722749886931E-2</v>
      </c>
      <c r="BN794" s="147">
        <f t="shared" si="805"/>
        <v>0.49079754601226994</v>
      </c>
      <c r="BO794" s="146">
        <f t="shared" si="806"/>
        <v>92370.25</v>
      </c>
      <c r="BP794" s="204"/>
    </row>
    <row r="795" spans="2:68" s="82" customFormat="1">
      <c r="B795" s="614"/>
      <c r="C795" s="645"/>
      <c r="D795" s="618"/>
      <c r="E795" s="254" t="s">
        <v>140</v>
      </c>
      <c r="F795" s="137">
        <v>0</v>
      </c>
      <c r="G795" s="146">
        <v>0</v>
      </c>
      <c r="H795" s="146">
        <v>0</v>
      </c>
      <c r="I795" s="147">
        <f t="shared" si="815"/>
        <v>0</v>
      </c>
      <c r="J795" s="147" t="str">
        <f t="shared" si="790"/>
        <v>-</v>
      </c>
      <c r="K795" s="173" t="str">
        <f t="shared" si="791"/>
        <v>-</v>
      </c>
      <c r="L795" s="618"/>
      <c r="M795" s="254" t="s">
        <v>140</v>
      </c>
      <c r="N795" s="137">
        <v>1</v>
      </c>
      <c r="O795" s="146">
        <v>1</v>
      </c>
      <c r="P795" s="146">
        <v>192900</v>
      </c>
      <c r="Q795" s="147">
        <f t="shared" si="816"/>
        <v>7.6923076923076927E-2</v>
      </c>
      <c r="R795" s="147">
        <f t="shared" si="792"/>
        <v>1</v>
      </c>
      <c r="S795" s="141">
        <f t="shared" si="793"/>
        <v>192900</v>
      </c>
      <c r="T795" s="618"/>
      <c r="U795" s="254" t="s">
        <v>140</v>
      </c>
      <c r="V795" s="137">
        <v>44</v>
      </c>
      <c r="W795" s="146">
        <v>23</v>
      </c>
      <c r="X795" s="146">
        <v>2767660</v>
      </c>
      <c r="Y795" s="147">
        <f t="shared" si="817"/>
        <v>2.7744270205066344E-2</v>
      </c>
      <c r="Z795" s="147">
        <f t="shared" si="794"/>
        <v>0.52272727272727271</v>
      </c>
      <c r="AA795" s="146">
        <f t="shared" si="795"/>
        <v>120333.04347826086</v>
      </c>
      <c r="AB795" s="618"/>
      <c r="AC795" s="254" t="s">
        <v>140</v>
      </c>
      <c r="AD795" s="137">
        <v>38</v>
      </c>
      <c r="AE795" s="146">
        <v>26</v>
      </c>
      <c r="AF795" s="146">
        <v>2794700</v>
      </c>
      <c r="AG795" s="147">
        <f t="shared" si="818"/>
        <v>4.0752351097178681E-2</v>
      </c>
      <c r="AH795" s="147">
        <f t="shared" si="796"/>
        <v>0.68421052631578949</v>
      </c>
      <c r="AI795" s="141">
        <f t="shared" si="797"/>
        <v>107488.46153846153</v>
      </c>
      <c r="AJ795" s="618"/>
      <c r="AK795" s="254" t="s">
        <v>140</v>
      </c>
      <c r="AL795" s="137">
        <v>33</v>
      </c>
      <c r="AM795" s="146">
        <v>18</v>
      </c>
      <c r="AN795" s="146">
        <v>1387850</v>
      </c>
      <c r="AO795" s="147">
        <f t="shared" si="819"/>
        <v>4.2959427207637228E-2</v>
      </c>
      <c r="AP795" s="147">
        <f t="shared" si="798"/>
        <v>0.54545454545454541</v>
      </c>
      <c r="AQ795" s="141">
        <f t="shared" si="799"/>
        <v>77102.777777777781</v>
      </c>
      <c r="AR795" s="618"/>
      <c r="AS795" s="254" t="s">
        <v>140</v>
      </c>
      <c r="AT795" s="137">
        <v>15</v>
      </c>
      <c r="AU795" s="146">
        <v>11</v>
      </c>
      <c r="AV795" s="146">
        <v>1179710</v>
      </c>
      <c r="AW795" s="147">
        <f t="shared" si="820"/>
        <v>4.9107142857142856E-2</v>
      </c>
      <c r="AX795" s="147">
        <f t="shared" si="800"/>
        <v>0.73333333333333328</v>
      </c>
      <c r="AY795" s="146">
        <f t="shared" si="801"/>
        <v>107246.36363636363</v>
      </c>
      <c r="AZ795" s="618"/>
      <c r="BA795" s="254" t="s">
        <v>140</v>
      </c>
      <c r="BB795" s="137">
        <v>4</v>
      </c>
      <c r="BC795" s="146">
        <v>2</v>
      </c>
      <c r="BD795" s="146">
        <v>244490</v>
      </c>
      <c r="BE795" s="147">
        <f t="shared" si="821"/>
        <v>2.3529411764705882E-2</v>
      </c>
      <c r="BF795" s="147">
        <f t="shared" si="802"/>
        <v>0.5</v>
      </c>
      <c r="BG795" s="173">
        <f t="shared" si="803"/>
        <v>122245</v>
      </c>
      <c r="BH795" s="618"/>
      <c r="BI795" s="254" t="s">
        <v>140</v>
      </c>
      <c r="BJ795" s="137">
        <f t="shared" si="804"/>
        <v>135</v>
      </c>
      <c r="BK795" s="146">
        <f t="shared" si="788"/>
        <v>81</v>
      </c>
      <c r="BL795" s="146">
        <f t="shared" si="789"/>
        <v>8567310</v>
      </c>
      <c r="BM795" s="147">
        <f t="shared" si="822"/>
        <v>3.6635006784260515E-2</v>
      </c>
      <c r="BN795" s="147">
        <f t="shared" si="805"/>
        <v>0.6</v>
      </c>
      <c r="BO795" s="146">
        <f t="shared" si="806"/>
        <v>105769.25925925926</v>
      </c>
      <c r="BP795" s="204"/>
    </row>
    <row r="796" spans="2:68" s="82" customFormat="1">
      <c r="B796" s="614"/>
      <c r="C796" s="645"/>
      <c r="D796" s="618"/>
      <c r="E796" s="254" t="s">
        <v>141</v>
      </c>
      <c r="F796" s="137">
        <v>2</v>
      </c>
      <c r="G796" s="146">
        <v>1</v>
      </c>
      <c r="H796" s="146">
        <v>4410</v>
      </c>
      <c r="I796" s="147">
        <f t="shared" si="815"/>
        <v>0.33333333333333331</v>
      </c>
      <c r="J796" s="147">
        <f t="shared" si="790"/>
        <v>0.5</v>
      </c>
      <c r="K796" s="173">
        <f t="shared" si="791"/>
        <v>4410</v>
      </c>
      <c r="L796" s="618"/>
      <c r="M796" s="254" t="s">
        <v>141</v>
      </c>
      <c r="N796" s="137">
        <v>2</v>
      </c>
      <c r="O796" s="146">
        <v>2</v>
      </c>
      <c r="P796" s="146">
        <v>89510</v>
      </c>
      <c r="Q796" s="147">
        <f t="shared" si="816"/>
        <v>0.15384615384615385</v>
      </c>
      <c r="R796" s="147">
        <f t="shared" si="792"/>
        <v>1</v>
      </c>
      <c r="S796" s="141">
        <f t="shared" si="793"/>
        <v>44755</v>
      </c>
      <c r="T796" s="618"/>
      <c r="U796" s="254" t="s">
        <v>141</v>
      </c>
      <c r="V796" s="137">
        <v>328</v>
      </c>
      <c r="W796" s="146">
        <v>194</v>
      </c>
      <c r="X796" s="146">
        <v>17354790</v>
      </c>
      <c r="Y796" s="147">
        <f t="shared" si="817"/>
        <v>0.23401688781664656</v>
      </c>
      <c r="Z796" s="147">
        <f t="shared" si="794"/>
        <v>0.59146341463414631</v>
      </c>
      <c r="AA796" s="146">
        <f t="shared" si="795"/>
        <v>89457.680412371134</v>
      </c>
      <c r="AB796" s="618"/>
      <c r="AC796" s="254" t="s">
        <v>141</v>
      </c>
      <c r="AD796" s="137">
        <v>274</v>
      </c>
      <c r="AE796" s="146">
        <v>167</v>
      </c>
      <c r="AF796" s="146">
        <v>13245440</v>
      </c>
      <c r="AG796" s="147">
        <f t="shared" si="818"/>
        <v>0.26175548589341691</v>
      </c>
      <c r="AH796" s="147">
        <f t="shared" si="796"/>
        <v>0.60948905109489049</v>
      </c>
      <c r="AI796" s="141">
        <f t="shared" si="797"/>
        <v>79314.011976047899</v>
      </c>
      <c r="AJ796" s="618"/>
      <c r="AK796" s="254" t="s">
        <v>141</v>
      </c>
      <c r="AL796" s="137">
        <v>169</v>
      </c>
      <c r="AM796" s="146">
        <v>85</v>
      </c>
      <c r="AN796" s="146">
        <v>6344590</v>
      </c>
      <c r="AO796" s="147">
        <f t="shared" si="819"/>
        <v>0.20286396181384247</v>
      </c>
      <c r="AP796" s="147">
        <f t="shared" si="798"/>
        <v>0.50295857988165682</v>
      </c>
      <c r="AQ796" s="141">
        <f t="shared" si="799"/>
        <v>74642.23529411765</v>
      </c>
      <c r="AR796" s="618"/>
      <c r="AS796" s="254" t="s">
        <v>141</v>
      </c>
      <c r="AT796" s="137">
        <v>69</v>
      </c>
      <c r="AU796" s="146">
        <v>38</v>
      </c>
      <c r="AV796" s="146">
        <v>3846050</v>
      </c>
      <c r="AW796" s="147">
        <f t="shared" si="820"/>
        <v>0.16964285714285715</v>
      </c>
      <c r="AX796" s="147">
        <f t="shared" si="800"/>
        <v>0.55072463768115942</v>
      </c>
      <c r="AY796" s="146">
        <f t="shared" si="801"/>
        <v>101211.84210526316</v>
      </c>
      <c r="AZ796" s="618"/>
      <c r="BA796" s="254" t="s">
        <v>141</v>
      </c>
      <c r="BB796" s="137">
        <v>18</v>
      </c>
      <c r="BC796" s="146">
        <v>12</v>
      </c>
      <c r="BD796" s="146">
        <v>1096530</v>
      </c>
      <c r="BE796" s="147">
        <f t="shared" si="821"/>
        <v>0.14117647058823529</v>
      </c>
      <c r="BF796" s="147">
        <f t="shared" si="802"/>
        <v>0.66666666666666663</v>
      </c>
      <c r="BG796" s="173">
        <f t="shared" si="803"/>
        <v>91377.5</v>
      </c>
      <c r="BH796" s="618"/>
      <c r="BI796" s="254" t="s">
        <v>141</v>
      </c>
      <c r="BJ796" s="137">
        <f t="shared" si="804"/>
        <v>862</v>
      </c>
      <c r="BK796" s="146">
        <f t="shared" si="788"/>
        <v>499</v>
      </c>
      <c r="BL796" s="146">
        <f t="shared" si="789"/>
        <v>41981320</v>
      </c>
      <c r="BM796" s="147">
        <f t="shared" si="822"/>
        <v>0.22568973315241972</v>
      </c>
      <c r="BN796" s="147">
        <f t="shared" si="805"/>
        <v>0.57888631090487241</v>
      </c>
      <c r="BO796" s="146">
        <f t="shared" si="806"/>
        <v>84130.901803607208</v>
      </c>
      <c r="BP796" s="204"/>
    </row>
    <row r="797" spans="2:68" s="82" customFormat="1">
      <c r="B797" s="614"/>
      <c r="C797" s="645"/>
      <c r="D797" s="618"/>
      <c r="E797" s="254" t="s">
        <v>142</v>
      </c>
      <c r="F797" s="137">
        <v>1</v>
      </c>
      <c r="G797" s="146">
        <v>1</v>
      </c>
      <c r="H797" s="146">
        <v>42530</v>
      </c>
      <c r="I797" s="147">
        <f t="shared" si="815"/>
        <v>0.33333333333333331</v>
      </c>
      <c r="J797" s="147">
        <f t="shared" si="790"/>
        <v>1</v>
      </c>
      <c r="K797" s="173">
        <f t="shared" si="791"/>
        <v>42530</v>
      </c>
      <c r="L797" s="618"/>
      <c r="M797" s="254" t="s">
        <v>142</v>
      </c>
      <c r="N797" s="137">
        <v>1</v>
      </c>
      <c r="O797" s="146">
        <v>1</v>
      </c>
      <c r="P797" s="146">
        <v>14290</v>
      </c>
      <c r="Q797" s="147">
        <f t="shared" si="816"/>
        <v>7.6923076923076927E-2</v>
      </c>
      <c r="R797" s="147">
        <f t="shared" si="792"/>
        <v>1</v>
      </c>
      <c r="S797" s="141">
        <f t="shared" si="793"/>
        <v>14290</v>
      </c>
      <c r="T797" s="618"/>
      <c r="U797" s="254" t="s">
        <v>142</v>
      </c>
      <c r="V797" s="137">
        <v>54</v>
      </c>
      <c r="W797" s="146">
        <v>34</v>
      </c>
      <c r="X797" s="146">
        <v>2123720</v>
      </c>
      <c r="Y797" s="147">
        <f t="shared" si="817"/>
        <v>4.1013268998793727E-2</v>
      </c>
      <c r="Z797" s="147">
        <f t="shared" si="794"/>
        <v>0.62962962962962965</v>
      </c>
      <c r="AA797" s="146">
        <f t="shared" si="795"/>
        <v>62462.352941176468</v>
      </c>
      <c r="AB797" s="618"/>
      <c r="AC797" s="254" t="s">
        <v>142</v>
      </c>
      <c r="AD797" s="137">
        <v>65</v>
      </c>
      <c r="AE797" s="146">
        <v>41</v>
      </c>
      <c r="AF797" s="146">
        <v>3652820</v>
      </c>
      <c r="AG797" s="147">
        <f t="shared" si="818"/>
        <v>6.4263322884012541E-2</v>
      </c>
      <c r="AH797" s="147">
        <f t="shared" si="796"/>
        <v>0.63076923076923075</v>
      </c>
      <c r="AI797" s="141">
        <f t="shared" si="797"/>
        <v>89093.170731707316</v>
      </c>
      <c r="AJ797" s="618"/>
      <c r="AK797" s="254" t="s">
        <v>142</v>
      </c>
      <c r="AL797" s="137">
        <v>52</v>
      </c>
      <c r="AM797" s="146">
        <v>31</v>
      </c>
      <c r="AN797" s="146">
        <v>2696300</v>
      </c>
      <c r="AO797" s="147">
        <f t="shared" si="819"/>
        <v>7.3985680190930783E-2</v>
      </c>
      <c r="AP797" s="147">
        <f t="shared" si="798"/>
        <v>0.59615384615384615</v>
      </c>
      <c r="AQ797" s="141">
        <f t="shared" si="799"/>
        <v>86977.419354838712</v>
      </c>
      <c r="AR797" s="618"/>
      <c r="AS797" s="254" t="s">
        <v>142</v>
      </c>
      <c r="AT797" s="137">
        <v>37</v>
      </c>
      <c r="AU797" s="146">
        <v>15</v>
      </c>
      <c r="AV797" s="146">
        <v>1145320</v>
      </c>
      <c r="AW797" s="147">
        <f t="shared" si="820"/>
        <v>6.6964285714285712E-2</v>
      </c>
      <c r="AX797" s="147">
        <f t="shared" si="800"/>
        <v>0.40540540540540543</v>
      </c>
      <c r="AY797" s="146">
        <f t="shared" si="801"/>
        <v>76354.666666666672</v>
      </c>
      <c r="AZ797" s="618"/>
      <c r="BA797" s="254" t="s">
        <v>142</v>
      </c>
      <c r="BB797" s="137">
        <v>14</v>
      </c>
      <c r="BC797" s="146">
        <v>5</v>
      </c>
      <c r="BD797" s="146">
        <v>331350</v>
      </c>
      <c r="BE797" s="147">
        <f t="shared" si="821"/>
        <v>5.8823529411764705E-2</v>
      </c>
      <c r="BF797" s="147">
        <f t="shared" si="802"/>
        <v>0.35714285714285715</v>
      </c>
      <c r="BG797" s="173">
        <f t="shared" si="803"/>
        <v>66270</v>
      </c>
      <c r="BH797" s="618"/>
      <c r="BI797" s="254" t="s">
        <v>142</v>
      </c>
      <c r="BJ797" s="137">
        <f t="shared" si="804"/>
        <v>224</v>
      </c>
      <c r="BK797" s="146">
        <f t="shared" si="788"/>
        <v>128</v>
      </c>
      <c r="BL797" s="146">
        <f t="shared" si="789"/>
        <v>10006330</v>
      </c>
      <c r="BM797" s="147">
        <f t="shared" si="822"/>
        <v>5.7892356399819087E-2</v>
      </c>
      <c r="BN797" s="147">
        <f t="shared" si="805"/>
        <v>0.5714285714285714</v>
      </c>
      <c r="BO797" s="146">
        <f t="shared" si="806"/>
        <v>78174.453125</v>
      </c>
      <c r="BP797" s="204"/>
    </row>
    <row r="798" spans="2:68" s="82" customFormat="1">
      <c r="B798" s="614"/>
      <c r="C798" s="645"/>
      <c r="D798" s="618"/>
      <c r="E798" s="251" t="s">
        <v>135</v>
      </c>
      <c r="F798" s="139">
        <v>0</v>
      </c>
      <c r="G798" s="150">
        <v>0</v>
      </c>
      <c r="H798" s="150">
        <v>0</v>
      </c>
      <c r="I798" s="151">
        <f t="shared" si="815"/>
        <v>0</v>
      </c>
      <c r="J798" s="151" t="str">
        <f t="shared" si="790"/>
        <v>-</v>
      </c>
      <c r="K798" s="198" t="str">
        <f t="shared" si="791"/>
        <v>-</v>
      </c>
      <c r="L798" s="618"/>
      <c r="M798" s="251" t="s">
        <v>135</v>
      </c>
      <c r="N798" s="139">
        <v>1</v>
      </c>
      <c r="O798" s="150">
        <v>0</v>
      </c>
      <c r="P798" s="150">
        <v>0</v>
      </c>
      <c r="Q798" s="151">
        <f t="shared" si="816"/>
        <v>0</v>
      </c>
      <c r="R798" s="151">
        <f t="shared" si="792"/>
        <v>0</v>
      </c>
      <c r="S798" s="143" t="str">
        <f t="shared" si="793"/>
        <v>-</v>
      </c>
      <c r="T798" s="618"/>
      <c r="U798" s="251" t="s">
        <v>135</v>
      </c>
      <c r="V798" s="139">
        <v>52</v>
      </c>
      <c r="W798" s="150">
        <v>23</v>
      </c>
      <c r="X798" s="150">
        <v>1333230</v>
      </c>
      <c r="Y798" s="151">
        <f t="shared" si="817"/>
        <v>2.7744270205066344E-2</v>
      </c>
      <c r="Z798" s="151">
        <f t="shared" si="794"/>
        <v>0.44230769230769229</v>
      </c>
      <c r="AA798" s="150">
        <f t="shared" si="795"/>
        <v>57966.521739130432</v>
      </c>
      <c r="AB798" s="618"/>
      <c r="AC798" s="251" t="s">
        <v>135</v>
      </c>
      <c r="AD798" s="139">
        <v>29</v>
      </c>
      <c r="AE798" s="150">
        <v>21</v>
      </c>
      <c r="AF798" s="150">
        <v>1319950</v>
      </c>
      <c r="AG798" s="151">
        <f t="shared" si="818"/>
        <v>3.2915360501567396E-2</v>
      </c>
      <c r="AH798" s="151">
        <f t="shared" si="796"/>
        <v>0.72413793103448276</v>
      </c>
      <c r="AI798" s="143">
        <f t="shared" si="797"/>
        <v>62854.761904761908</v>
      </c>
      <c r="AJ798" s="618"/>
      <c r="AK798" s="251" t="s">
        <v>135</v>
      </c>
      <c r="AL798" s="139">
        <v>15</v>
      </c>
      <c r="AM798" s="150">
        <v>4</v>
      </c>
      <c r="AN798" s="150">
        <v>390480</v>
      </c>
      <c r="AO798" s="151">
        <f t="shared" si="819"/>
        <v>9.5465393794749408E-3</v>
      </c>
      <c r="AP798" s="151">
        <f t="shared" si="798"/>
        <v>0.26666666666666666</v>
      </c>
      <c r="AQ798" s="143">
        <f t="shared" si="799"/>
        <v>97620</v>
      </c>
      <c r="AR798" s="618"/>
      <c r="AS798" s="251" t="s">
        <v>135</v>
      </c>
      <c r="AT798" s="139">
        <v>9</v>
      </c>
      <c r="AU798" s="150">
        <v>3</v>
      </c>
      <c r="AV798" s="150">
        <v>308800</v>
      </c>
      <c r="AW798" s="151">
        <f t="shared" si="820"/>
        <v>1.3392857142857142E-2</v>
      </c>
      <c r="AX798" s="151">
        <f t="shared" si="800"/>
        <v>0.33333333333333331</v>
      </c>
      <c r="AY798" s="150">
        <f t="shared" si="801"/>
        <v>102933.33333333333</v>
      </c>
      <c r="AZ798" s="618"/>
      <c r="BA798" s="251" t="s">
        <v>135</v>
      </c>
      <c r="BB798" s="139">
        <v>13</v>
      </c>
      <c r="BC798" s="150">
        <v>7</v>
      </c>
      <c r="BD798" s="150">
        <v>839320</v>
      </c>
      <c r="BE798" s="151">
        <f t="shared" si="821"/>
        <v>8.2352941176470587E-2</v>
      </c>
      <c r="BF798" s="151">
        <f t="shared" si="802"/>
        <v>0.53846153846153844</v>
      </c>
      <c r="BG798" s="198">
        <f t="shared" si="803"/>
        <v>119902.85714285714</v>
      </c>
      <c r="BH798" s="618"/>
      <c r="BI798" s="251" t="s">
        <v>135</v>
      </c>
      <c r="BJ798" s="139">
        <f t="shared" si="804"/>
        <v>119</v>
      </c>
      <c r="BK798" s="150">
        <f t="shared" si="788"/>
        <v>58</v>
      </c>
      <c r="BL798" s="150">
        <f t="shared" si="789"/>
        <v>4191780</v>
      </c>
      <c r="BM798" s="151">
        <f t="shared" si="822"/>
        <v>2.6232473993668022E-2</v>
      </c>
      <c r="BN798" s="151">
        <f t="shared" si="805"/>
        <v>0.48739495798319327</v>
      </c>
      <c r="BO798" s="150">
        <f t="shared" si="806"/>
        <v>72272.068965517246</v>
      </c>
      <c r="BP798" s="204"/>
    </row>
    <row r="799" spans="2:68" s="82" customFormat="1">
      <c r="B799" s="614">
        <v>73</v>
      </c>
      <c r="C799" s="645" t="s">
        <v>33</v>
      </c>
      <c r="D799" s="618">
        <f>BS80</f>
        <v>1</v>
      </c>
      <c r="E799" s="252" t="s">
        <v>115</v>
      </c>
      <c r="F799" s="136">
        <v>1</v>
      </c>
      <c r="G799" s="144">
        <v>1</v>
      </c>
      <c r="H799" s="144">
        <v>23740</v>
      </c>
      <c r="I799" s="145">
        <f t="shared" ref="I799:I806" si="823">IFERROR(G799/$D$799,"-")</f>
        <v>1</v>
      </c>
      <c r="J799" s="145">
        <f t="shared" si="790"/>
        <v>1</v>
      </c>
      <c r="K799" s="172">
        <f t="shared" si="791"/>
        <v>23740</v>
      </c>
      <c r="L799" s="618">
        <f>BT80</f>
        <v>3</v>
      </c>
      <c r="M799" s="252" t="s">
        <v>115</v>
      </c>
      <c r="N799" s="136">
        <v>0</v>
      </c>
      <c r="O799" s="144">
        <v>0</v>
      </c>
      <c r="P799" s="144">
        <v>0</v>
      </c>
      <c r="Q799" s="145">
        <f>IFERROR(O799/$L$799,"-")</f>
        <v>0</v>
      </c>
      <c r="R799" s="145" t="str">
        <f t="shared" si="792"/>
        <v>-</v>
      </c>
      <c r="S799" s="140" t="str">
        <f t="shared" si="793"/>
        <v>-</v>
      </c>
      <c r="T799" s="618">
        <f>BU80</f>
        <v>1040</v>
      </c>
      <c r="U799" s="252" t="s">
        <v>115</v>
      </c>
      <c r="V799" s="136">
        <v>450</v>
      </c>
      <c r="W799" s="144">
        <v>274</v>
      </c>
      <c r="X799" s="144">
        <v>21010200</v>
      </c>
      <c r="Y799" s="145">
        <f>IFERROR(W799/$T$799,"-")</f>
        <v>0.26346153846153847</v>
      </c>
      <c r="Z799" s="145">
        <f t="shared" si="794"/>
        <v>0.60888888888888892</v>
      </c>
      <c r="AA799" s="144">
        <f t="shared" si="795"/>
        <v>76679.562043795624</v>
      </c>
      <c r="AB799" s="618">
        <f>BV80</f>
        <v>910</v>
      </c>
      <c r="AC799" s="252" t="s">
        <v>115</v>
      </c>
      <c r="AD799" s="136">
        <v>460</v>
      </c>
      <c r="AE799" s="144">
        <v>274</v>
      </c>
      <c r="AF799" s="144">
        <v>18181960</v>
      </c>
      <c r="AG799" s="145">
        <f>IFERROR(AE799/$AB$799,"-")</f>
        <v>0.30109890109890108</v>
      </c>
      <c r="AH799" s="145">
        <f t="shared" si="796"/>
        <v>0.59565217391304348</v>
      </c>
      <c r="AI799" s="140">
        <f t="shared" si="797"/>
        <v>66357.518248175184</v>
      </c>
      <c r="AJ799" s="618">
        <f>BW80</f>
        <v>642</v>
      </c>
      <c r="AK799" s="252" t="s">
        <v>115</v>
      </c>
      <c r="AL799" s="136">
        <v>297</v>
      </c>
      <c r="AM799" s="144">
        <v>157</v>
      </c>
      <c r="AN799" s="144">
        <v>12795350</v>
      </c>
      <c r="AO799" s="145">
        <f>IFERROR(AM799/$AJ$799,"-")</f>
        <v>0.24454828660436137</v>
      </c>
      <c r="AP799" s="145">
        <f t="shared" si="798"/>
        <v>0.52861952861952866</v>
      </c>
      <c r="AQ799" s="140">
        <f t="shared" si="799"/>
        <v>81499.044585987256</v>
      </c>
      <c r="AR799" s="618">
        <f>BX80</f>
        <v>301</v>
      </c>
      <c r="AS799" s="252" t="s">
        <v>115</v>
      </c>
      <c r="AT799" s="136">
        <v>129</v>
      </c>
      <c r="AU799" s="144">
        <v>76</v>
      </c>
      <c r="AV799" s="144">
        <v>5057240</v>
      </c>
      <c r="AW799" s="145">
        <f>IFERROR(AU799/$AR$799,"-")</f>
        <v>0.25249169435215946</v>
      </c>
      <c r="AX799" s="145">
        <f t="shared" si="800"/>
        <v>0.58914728682170547</v>
      </c>
      <c r="AY799" s="144">
        <f t="shared" si="801"/>
        <v>66542.631578947374</v>
      </c>
      <c r="AZ799" s="618">
        <f>BY80</f>
        <v>124</v>
      </c>
      <c r="BA799" s="252" t="s">
        <v>115</v>
      </c>
      <c r="BB799" s="136">
        <v>42</v>
      </c>
      <c r="BC799" s="144">
        <v>19</v>
      </c>
      <c r="BD799" s="144">
        <v>1287390</v>
      </c>
      <c r="BE799" s="145">
        <f>IFERROR(BC799/$AZ$799,"-")</f>
        <v>0.15322580645161291</v>
      </c>
      <c r="BF799" s="145">
        <f t="shared" si="802"/>
        <v>0.45238095238095238</v>
      </c>
      <c r="BG799" s="172">
        <f t="shared" si="803"/>
        <v>67757.368421052626</v>
      </c>
      <c r="BH799" s="618">
        <f>BZ80</f>
        <v>3021</v>
      </c>
      <c r="BI799" s="252" t="s">
        <v>115</v>
      </c>
      <c r="BJ799" s="136">
        <f t="shared" si="804"/>
        <v>1379</v>
      </c>
      <c r="BK799" s="144">
        <f t="shared" si="788"/>
        <v>801</v>
      </c>
      <c r="BL799" s="144">
        <f t="shared" si="789"/>
        <v>58355880</v>
      </c>
      <c r="BM799" s="145">
        <f>IFERROR(BK799/$BH$799,"-")</f>
        <v>0.26514399205561073</v>
      </c>
      <c r="BN799" s="145">
        <f t="shared" si="805"/>
        <v>0.58085569253081948</v>
      </c>
      <c r="BO799" s="144">
        <f t="shared" si="806"/>
        <v>72853.782771535582</v>
      </c>
      <c r="BP799" s="204"/>
    </row>
    <row r="800" spans="2:68" s="82" customFormat="1">
      <c r="B800" s="614"/>
      <c r="C800" s="645"/>
      <c r="D800" s="618"/>
      <c r="E800" s="253" t="s">
        <v>154</v>
      </c>
      <c r="F800" s="137">
        <v>1</v>
      </c>
      <c r="G800" s="146">
        <v>1</v>
      </c>
      <c r="H800" s="146">
        <v>23740</v>
      </c>
      <c r="I800" s="147">
        <f t="shared" si="823"/>
        <v>1</v>
      </c>
      <c r="J800" s="147">
        <f t="shared" si="790"/>
        <v>1</v>
      </c>
      <c r="K800" s="173">
        <f t="shared" si="791"/>
        <v>23740</v>
      </c>
      <c r="L800" s="618"/>
      <c r="M800" s="253" t="s">
        <v>154</v>
      </c>
      <c r="N800" s="137">
        <v>0</v>
      </c>
      <c r="O800" s="146">
        <v>0</v>
      </c>
      <c r="P800" s="146">
        <v>0</v>
      </c>
      <c r="Q800" s="147">
        <f t="shared" ref="Q800:Q809" si="824">IFERROR(O800/$L$799,"-")</f>
        <v>0</v>
      </c>
      <c r="R800" s="147" t="str">
        <f t="shared" si="792"/>
        <v>-</v>
      </c>
      <c r="S800" s="141" t="str">
        <f t="shared" si="793"/>
        <v>-</v>
      </c>
      <c r="T800" s="618"/>
      <c r="U800" s="253" t="s">
        <v>154</v>
      </c>
      <c r="V800" s="137">
        <v>480</v>
      </c>
      <c r="W800" s="146">
        <v>298</v>
      </c>
      <c r="X800" s="146">
        <v>19889330</v>
      </c>
      <c r="Y800" s="147">
        <f t="shared" ref="Y800:Y809" si="825">IFERROR(W800/$T$799,"-")</f>
        <v>0.28653846153846152</v>
      </c>
      <c r="Z800" s="147">
        <f t="shared" si="794"/>
        <v>0.62083333333333335</v>
      </c>
      <c r="AA800" s="146">
        <f t="shared" si="795"/>
        <v>66742.718120805366</v>
      </c>
      <c r="AB800" s="618"/>
      <c r="AC800" s="253" t="s">
        <v>154</v>
      </c>
      <c r="AD800" s="137">
        <v>407</v>
      </c>
      <c r="AE800" s="146">
        <v>255</v>
      </c>
      <c r="AF800" s="146">
        <v>15352830</v>
      </c>
      <c r="AG800" s="147">
        <f t="shared" ref="AG800:AG806" si="826">IFERROR(AE800/$AB$799,"-")</f>
        <v>0.28021978021978022</v>
      </c>
      <c r="AH800" s="147">
        <f t="shared" si="796"/>
        <v>0.62653562653562656</v>
      </c>
      <c r="AI800" s="141">
        <f t="shared" si="797"/>
        <v>60207.176470588238</v>
      </c>
      <c r="AJ800" s="618"/>
      <c r="AK800" s="253" t="s">
        <v>154</v>
      </c>
      <c r="AL800" s="137">
        <v>262</v>
      </c>
      <c r="AM800" s="146">
        <v>137</v>
      </c>
      <c r="AN800" s="146">
        <v>11175720</v>
      </c>
      <c r="AO800" s="147">
        <f t="shared" ref="AO800:AO809" si="827">IFERROR(AM800/$AJ$799,"-")</f>
        <v>0.21339563862928349</v>
      </c>
      <c r="AP800" s="147">
        <f t="shared" si="798"/>
        <v>0.52290076335877866</v>
      </c>
      <c r="AQ800" s="141">
        <f t="shared" si="799"/>
        <v>81574.598540145991</v>
      </c>
      <c r="AR800" s="618"/>
      <c r="AS800" s="253" t="s">
        <v>154</v>
      </c>
      <c r="AT800" s="137">
        <v>97</v>
      </c>
      <c r="AU800" s="146">
        <v>53</v>
      </c>
      <c r="AV800" s="146">
        <v>4420790</v>
      </c>
      <c r="AW800" s="147">
        <f t="shared" ref="AW800:AW809" si="828">IFERROR(AU800/$AR$799,"-")</f>
        <v>0.17607973421926909</v>
      </c>
      <c r="AX800" s="147">
        <f t="shared" si="800"/>
        <v>0.54639175257731953</v>
      </c>
      <c r="AY800" s="146">
        <f t="shared" si="801"/>
        <v>83411.132075471702</v>
      </c>
      <c r="AZ800" s="618"/>
      <c r="BA800" s="253" t="s">
        <v>154</v>
      </c>
      <c r="BB800" s="137">
        <v>20</v>
      </c>
      <c r="BC800" s="146">
        <v>8</v>
      </c>
      <c r="BD800" s="146">
        <v>765860</v>
      </c>
      <c r="BE800" s="147">
        <f t="shared" ref="BE800:BE809" si="829">IFERROR(BC800/$AZ$799,"-")</f>
        <v>6.4516129032258063E-2</v>
      </c>
      <c r="BF800" s="147">
        <f t="shared" si="802"/>
        <v>0.4</v>
      </c>
      <c r="BG800" s="173">
        <f t="shared" si="803"/>
        <v>95732.5</v>
      </c>
      <c r="BH800" s="618"/>
      <c r="BI800" s="253" t="s">
        <v>154</v>
      </c>
      <c r="BJ800" s="137">
        <f t="shared" si="804"/>
        <v>1267</v>
      </c>
      <c r="BK800" s="146">
        <f t="shared" si="788"/>
        <v>752</v>
      </c>
      <c r="BL800" s="146">
        <f t="shared" si="789"/>
        <v>51628270</v>
      </c>
      <c r="BM800" s="147">
        <f t="shared" ref="BM800:BM803" si="830">IFERROR(BK800/$BH$799,"-")</f>
        <v>0.248924197285667</v>
      </c>
      <c r="BN800" s="147">
        <f t="shared" si="805"/>
        <v>0.59352801894238361</v>
      </c>
      <c r="BO800" s="146">
        <f t="shared" si="806"/>
        <v>68654.61436170213</v>
      </c>
      <c r="BP800" s="204"/>
    </row>
    <row r="801" spans="2:68" s="82" customFormat="1">
      <c r="B801" s="614"/>
      <c r="C801" s="645"/>
      <c r="D801" s="618"/>
      <c r="E801" s="254" t="s">
        <v>114</v>
      </c>
      <c r="F801" s="137">
        <v>0</v>
      </c>
      <c r="G801" s="146">
        <v>0</v>
      </c>
      <c r="H801" s="146">
        <v>0</v>
      </c>
      <c r="I801" s="147">
        <f t="shared" si="823"/>
        <v>0</v>
      </c>
      <c r="J801" s="147" t="str">
        <f t="shared" si="790"/>
        <v>-</v>
      </c>
      <c r="K801" s="173" t="str">
        <f t="shared" si="791"/>
        <v>-</v>
      </c>
      <c r="L801" s="618"/>
      <c r="M801" s="254" t="s">
        <v>114</v>
      </c>
      <c r="N801" s="137">
        <v>1</v>
      </c>
      <c r="O801" s="146">
        <v>1</v>
      </c>
      <c r="P801" s="146">
        <v>222600</v>
      </c>
      <c r="Q801" s="147">
        <f t="shared" si="824"/>
        <v>0.33333333333333331</v>
      </c>
      <c r="R801" s="147">
        <f t="shared" si="792"/>
        <v>1</v>
      </c>
      <c r="S801" s="141">
        <f t="shared" si="793"/>
        <v>222600</v>
      </c>
      <c r="T801" s="618"/>
      <c r="U801" s="254" t="s">
        <v>114</v>
      </c>
      <c r="V801" s="137">
        <v>645</v>
      </c>
      <c r="W801" s="146">
        <v>370</v>
      </c>
      <c r="X801" s="146">
        <v>25459520</v>
      </c>
      <c r="Y801" s="147">
        <f t="shared" si="825"/>
        <v>0.35576923076923078</v>
      </c>
      <c r="Z801" s="147">
        <f t="shared" si="794"/>
        <v>0.5736434108527132</v>
      </c>
      <c r="AA801" s="146">
        <f t="shared" si="795"/>
        <v>68809.513513513521</v>
      </c>
      <c r="AB801" s="618"/>
      <c r="AC801" s="254" t="s">
        <v>114</v>
      </c>
      <c r="AD801" s="137">
        <v>611</v>
      </c>
      <c r="AE801" s="146">
        <v>369</v>
      </c>
      <c r="AF801" s="146">
        <v>23942800</v>
      </c>
      <c r="AG801" s="147">
        <f t="shared" si="826"/>
        <v>0.4054945054945055</v>
      </c>
      <c r="AH801" s="147">
        <f t="shared" si="796"/>
        <v>0.60392798690671035</v>
      </c>
      <c r="AI801" s="141">
        <f t="shared" si="797"/>
        <v>64885.636856368561</v>
      </c>
      <c r="AJ801" s="618"/>
      <c r="AK801" s="254" t="s">
        <v>114</v>
      </c>
      <c r="AL801" s="137">
        <v>469</v>
      </c>
      <c r="AM801" s="146">
        <v>252</v>
      </c>
      <c r="AN801" s="146">
        <v>19755190</v>
      </c>
      <c r="AO801" s="147">
        <f t="shared" si="827"/>
        <v>0.3925233644859813</v>
      </c>
      <c r="AP801" s="147">
        <f t="shared" si="798"/>
        <v>0.53731343283582089</v>
      </c>
      <c r="AQ801" s="141">
        <f t="shared" si="799"/>
        <v>78393.611111111109</v>
      </c>
      <c r="AR801" s="618"/>
      <c r="AS801" s="254" t="s">
        <v>114</v>
      </c>
      <c r="AT801" s="137">
        <v>207</v>
      </c>
      <c r="AU801" s="146">
        <v>114</v>
      </c>
      <c r="AV801" s="146">
        <v>9746960</v>
      </c>
      <c r="AW801" s="147">
        <f t="shared" si="828"/>
        <v>0.37873754152823919</v>
      </c>
      <c r="AX801" s="147">
        <f t="shared" si="800"/>
        <v>0.55072463768115942</v>
      </c>
      <c r="AY801" s="146">
        <f t="shared" si="801"/>
        <v>85499.649122807023</v>
      </c>
      <c r="AZ801" s="618"/>
      <c r="BA801" s="254" t="s">
        <v>114</v>
      </c>
      <c r="BB801" s="137">
        <v>75</v>
      </c>
      <c r="BC801" s="146">
        <v>38</v>
      </c>
      <c r="BD801" s="146">
        <v>3987130</v>
      </c>
      <c r="BE801" s="147">
        <f t="shared" si="829"/>
        <v>0.30645161290322581</v>
      </c>
      <c r="BF801" s="147">
        <f t="shared" si="802"/>
        <v>0.50666666666666671</v>
      </c>
      <c r="BG801" s="173">
        <f t="shared" si="803"/>
        <v>104924.47368421052</v>
      </c>
      <c r="BH801" s="618"/>
      <c r="BI801" s="254" t="s">
        <v>114</v>
      </c>
      <c r="BJ801" s="137">
        <f t="shared" si="804"/>
        <v>2008</v>
      </c>
      <c r="BK801" s="146">
        <f t="shared" si="788"/>
        <v>1144</v>
      </c>
      <c r="BL801" s="146">
        <f t="shared" si="789"/>
        <v>83114200</v>
      </c>
      <c r="BM801" s="147">
        <f t="shared" si="830"/>
        <v>0.37868255544521684</v>
      </c>
      <c r="BN801" s="147">
        <f t="shared" si="805"/>
        <v>0.56972111553784865</v>
      </c>
      <c r="BO801" s="146">
        <f t="shared" si="806"/>
        <v>72652.272727272721</v>
      </c>
      <c r="BP801" s="204"/>
    </row>
    <row r="802" spans="2:68" s="82" customFormat="1">
      <c r="B802" s="614"/>
      <c r="C802" s="645"/>
      <c r="D802" s="618"/>
      <c r="E802" s="254" t="s">
        <v>123</v>
      </c>
      <c r="F802" s="137">
        <v>1</v>
      </c>
      <c r="G802" s="146">
        <v>1</v>
      </c>
      <c r="H802" s="146">
        <v>23740</v>
      </c>
      <c r="I802" s="147">
        <f t="shared" si="823"/>
        <v>1</v>
      </c>
      <c r="J802" s="147">
        <f t="shared" si="790"/>
        <v>1</v>
      </c>
      <c r="K802" s="173">
        <f t="shared" si="791"/>
        <v>23740</v>
      </c>
      <c r="L802" s="618"/>
      <c r="M802" s="254" t="s">
        <v>123</v>
      </c>
      <c r="N802" s="137">
        <v>0</v>
      </c>
      <c r="O802" s="146">
        <v>0</v>
      </c>
      <c r="P802" s="146">
        <v>0</v>
      </c>
      <c r="Q802" s="147">
        <f t="shared" si="824"/>
        <v>0</v>
      </c>
      <c r="R802" s="147" t="str">
        <f t="shared" si="792"/>
        <v>-</v>
      </c>
      <c r="S802" s="141" t="str">
        <f t="shared" si="793"/>
        <v>-</v>
      </c>
      <c r="T802" s="618"/>
      <c r="U802" s="254" t="s">
        <v>123</v>
      </c>
      <c r="V802" s="137">
        <v>149</v>
      </c>
      <c r="W802" s="146">
        <v>100</v>
      </c>
      <c r="X802" s="146">
        <v>7044650</v>
      </c>
      <c r="Y802" s="147">
        <f t="shared" si="825"/>
        <v>9.6153846153846159E-2</v>
      </c>
      <c r="Z802" s="147">
        <f t="shared" si="794"/>
        <v>0.67114093959731547</v>
      </c>
      <c r="AA802" s="146">
        <f t="shared" si="795"/>
        <v>70446.5</v>
      </c>
      <c r="AB802" s="618"/>
      <c r="AC802" s="254" t="s">
        <v>123</v>
      </c>
      <c r="AD802" s="137">
        <v>177</v>
      </c>
      <c r="AE802" s="146">
        <v>108</v>
      </c>
      <c r="AF802" s="146">
        <v>7317330</v>
      </c>
      <c r="AG802" s="147">
        <f t="shared" si="826"/>
        <v>0.11868131868131868</v>
      </c>
      <c r="AH802" s="147">
        <f t="shared" si="796"/>
        <v>0.61016949152542377</v>
      </c>
      <c r="AI802" s="141">
        <f t="shared" si="797"/>
        <v>67753.055555555562</v>
      </c>
      <c r="AJ802" s="618"/>
      <c r="AK802" s="254" t="s">
        <v>123</v>
      </c>
      <c r="AL802" s="137">
        <v>120</v>
      </c>
      <c r="AM802" s="146">
        <v>64</v>
      </c>
      <c r="AN802" s="146">
        <v>6026960</v>
      </c>
      <c r="AO802" s="147">
        <f t="shared" si="827"/>
        <v>9.9688473520249218E-2</v>
      </c>
      <c r="AP802" s="147">
        <f t="shared" si="798"/>
        <v>0.53333333333333333</v>
      </c>
      <c r="AQ802" s="141">
        <f t="shared" si="799"/>
        <v>94171.25</v>
      </c>
      <c r="AR802" s="618"/>
      <c r="AS802" s="254" t="s">
        <v>123</v>
      </c>
      <c r="AT802" s="137">
        <v>68</v>
      </c>
      <c r="AU802" s="146">
        <v>37</v>
      </c>
      <c r="AV802" s="146">
        <v>2746800</v>
      </c>
      <c r="AW802" s="147">
        <f t="shared" si="828"/>
        <v>0.12292358803986711</v>
      </c>
      <c r="AX802" s="147">
        <f t="shared" si="800"/>
        <v>0.54411764705882348</v>
      </c>
      <c r="AY802" s="146">
        <f t="shared" si="801"/>
        <v>74237.83783783784</v>
      </c>
      <c r="AZ802" s="618"/>
      <c r="BA802" s="254" t="s">
        <v>123</v>
      </c>
      <c r="BB802" s="137">
        <v>34</v>
      </c>
      <c r="BC802" s="146">
        <v>16</v>
      </c>
      <c r="BD802" s="146">
        <v>2085530</v>
      </c>
      <c r="BE802" s="147">
        <f t="shared" si="829"/>
        <v>0.12903225806451613</v>
      </c>
      <c r="BF802" s="147">
        <f t="shared" si="802"/>
        <v>0.47058823529411764</v>
      </c>
      <c r="BG802" s="173">
        <f t="shared" si="803"/>
        <v>130345.625</v>
      </c>
      <c r="BH802" s="618"/>
      <c r="BI802" s="254" t="s">
        <v>123</v>
      </c>
      <c r="BJ802" s="137">
        <f t="shared" si="804"/>
        <v>549</v>
      </c>
      <c r="BK802" s="146">
        <f t="shared" si="788"/>
        <v>326</v>
      </c>
      <c r="BL802" s="146">
        <f t="shared" si="789"/>
        <v>25245010</v>
      </c>
      <c r="BM802" s="147">
        <f t="shared" si="830"/>
        <v>0.107911287653095</v>
      </c>
      <c r="BN802" s="147">
        <f t="shared" si="805"/>
        <v>0.59380692167577409</v>
      </c>
      <c r="BO802" s="146">
        <f t="shared" si="806"/>
        <v>77438.680981595098</v>
      </c>
      <c r="BP802" s="204"/>
    </row>
    <row r="803" spans="2:68" s="82" customFormat="1">
      <c r="B803" s="614"/>
      <c r="C803" s="645"/>
      <c r="D803" s="618"/>
      <c r="E803" s="254" t="s">
        <v>137</v>
      </c>
      <c r="F803" s="137">
        <v>1</v>
      </c>
      <c r="G803" s="146">
        <v>1</v>
      </c>
      <c r="H803" s="146">
        <v>23740</v>
      </c>
      <c r="I803" s="147">
        <f t="shared" si="823"/>
        <v>1</v>
      </c>
      <c r="J803" s="147">
        <f t="shared" si="790"/>
        <v>1</v>
      </c>
      <c r="K803" s="173">
        <f t="shared" si="791"/>
        <v>23740</v>
      </c>
      <c r="L803" s="618"/>
      <c r="M803" s="254" t="s">
        <v>137</v>
      </c>
      <c r="N803" s="137">
        <v>0</v>
      </c>
      <c r="O803" s="146">
        <v>0</v>
      </c>
      <c r="P803" s="146">
        <v>0</v>
      </c>
      <c r="Q803" s="147">
        <f t="shared" si="824"/>
        <v>0</v>
      </c>
      <c r="R803" s="147" t="str">
        <f t="shared" si="792"/>
        <v>-</v>
      </c>
      <c r="S803" s="141" t="str">
        <f t="shared" si="793"/>
        <v>-</v>
      </c>
      <c r="T803" s="618"/>
      <c r="U803" s="254" t="s">
        <v>137</v>
      </c>
      <c r="V803" s="137">
        <v>219</v>
      </c>
      <c r="W803" s="146">
        <v>135</v>
      </c>
      <c r="X803" s="146">
        <v>9073330</v>
      </c>
      <c r="Y803" s="147">
        <f t="shared" si="825"/>
        <v>0.12980769230769232</v>
      </c>
      <c r="Z803" s="147">
        <f t="shared" si="794"/>
        <v>0.61643835616438358</v>
      </c>
      <c r="AA803" s="146">
        <f t="shared" si="795"/>
        <v>67209.851851851854</v>
      </c>
      <c r="AB803" s="618"/>
      <c r="AC803" s="254" t="s">
        <v>137</v>
      </c>
      <c r="AD803" s="137">
        <v>235</v>
      </c>
      <c r="AE803" s="146">
        <v>135</v>
      </c>
      <c r="AF803" s="146">
        <v>9175010</v>
      </c>
      <c r="AG803" s="147">
        <f t="shared" si="826"/>
        <v>0.14835164835164835</v>
      </c>
      <c r="AH803" s="147">
        <f t="shared" si="796"/>
        <v>0.57446808510638303</v>
      </c>
      <c r="AI803" s="141">
        <f t="shared" si="797"/>
        <v>67963.037037037036</v>
      </c>
      <c r="AJ803" s="618"/>
      <c r="AK803" s="254" t="s">
        <v>137</v>
      </c>
      <c r="AL803" s="137">
        <v>171</v>
      </c>
      <c r="AM803" s="146">
        <v>96</v>
      </c>
      <c r="AN803" s="146">
        <v>6787340</v>
      </c>
      <c r="AO803" s="147">
        <f t="shared" si="827"/>
        <v>0.14953271028037382</v>
      </c>
      <c r="AP803" s="147">
        <f t="shared" si="798"/>
        <v>0.56140350877192979</v>
      </c>
      <c r="AQ803" s="141">
        <f t="shared" si="799"/>
        <v>70701.458333333328</v>
      </c>
      <c r="AR803" s="618"/>
      <c r="AS803" s="254" t="s">
        <v>137</v>
      </c>
      <c r="AT803" s="137">
        <v>76</v>
      </c>
      <c r="AU803" s="146">
        <v>44</v>
      </c>
      <c r="AV803" s="146">
        <v>2933570</v>
      </c>
      <c r="AW803" s="147">
        <f t="shared" si="828"/>
        <v>0.1461794019933555</v>
      </c>
      <c r="AX803" s="147">
        <f t="shared" si="800"/>
        <v>0.57894736842105265</v>
      </c>
      <c r="AY803" s="146">
        <f t="shared" si="801"/>
        <v>66672.045454545456</v>
      </c>
      <c r="AZ803" s="618"/>
      <c r="BA803" s="254" t="s">
        <v>137</v>
      </c>
      <c r="BB803" s="137">
        <v>33</v>
      </c>
      <c r="BC803" s="146">
        <v>18</v>
      </c>
      <c r="BD803" s="146">
        <v>2488980</v>
      </c>
      <c r="BE803" s="147">
        <f t="shared" si="829"/>
        <v>0.14516129032258066</v>
      </c>
      <c r="BF803" s="147">
        <f t="shared" si="802"/>
        <v>0.54545454545454541</v>
      </c>
      <c r="BG803" s="173">
        <f t="shared" si="803"/>
        <v>138276.66666666666</v>
      </c>
      <c r="BH803" s="618"/>
      <c r="BI803" s="254" t="s">
        <v>137</v>
      </c>
      <c r="BJ803" s="137">
        <f t="shared" si="804"/>
        <v>735</v>
      </c>
      <c r="BK803" s="146">
        <f t="shared" si="788"/>
        <v>429</v>
      </c>
      <c r="BL803" s="146">
        <f t="shared" si="789"/>
        <v>30481970</v>
      </c>
      <c r="BM803" s="147">
        <f t="shared" si="830"/>
        <v>0.14200595829195631</v>
      </c>
      <c r="BN803" s="147">
        <f t="shared" si="805"/>
        <v>0.58367346938775511</v>
      </c>
      <c r="BO803" s="146">
        <f t="shared" si="806"/>
        <v>71053.543123543117</v>
      </c>
      <c r="BP803" s="204"/>
    </row>
    <row r="804" spans="2:68" s="82" customFormat="1">
      <c r="B804" s="614"/>
      <c r="C804" s="645"/>
      <c r="D804" s="618"/>
      <c r="E804" s="254" t="s">
        <v>138</v>
      </c>
      <c r="F804" s="137">
        <v>0</v>
      </c>
      <c r="G804" s="146">
        <v>0</v>
      </c>
      <c r="H804" s="146">
        <v>0</v>
      </c>
      <c r="I804" s="147">
        <f t="shared" si="823"/>
        <v>0</v>
      </c>
      <c r="J804" s="147" t="str">
        <f t="shared" si="790"/>
        <v>-</v>
      </c>
      <c r="K804" s="173" t="str">
        <f>IFERROR(H804/G804,"-")</f>
        <v>-</v>
      </c>
      <c r="L804" s="618"/>
      <c r="M804" s="254" t="s">
        <v>138</v>
      </c>
      <c r="N804" s="137">
        <v>0</v>
      </c>
      <c r="O804" s="146">
        <v>0</v>
      </c>
      <c r="P804" s="146">
        <v>0</v>
      </c>
      <c r="Q804" s="147">
        <f t="shared" si="824"/>
        <v>0</v>
      </c>
      <c r="R804" s="147" t="str">
        <f t="shared" si="792"/>
        <v>-</v>
      </c>
      <c r="S804" s="141" t="str">
        <f t="shared" si="793"/>
        <v>-</v>
      </c>
      <c r="T804" s="618"/>
      <c r="U804" s="254" t="s">
        <v>138</v>
      </c>
      <c r="V804" s="137">
        <v>97</v>
      </c>
      <c r="W804" s="146">
        <v>62</v>
      </c>
      <c r="X804" s="146">
        <v>4781920</v>
      </c>
      <c r="Y804" s="147">
        <f t="shared" si="825"/>
        <v>5.9615384615384619E-2</v>
      </c>
      <c r="Z804" s="147">
        <f t="shared" si="794"/>
        <v>0.63917525773195871</v>
      </c>
      <c r="AA804" s="146">
        <f t="shared" si="795"/>
        <v>77127.741935483864</v>
      </c>
      <c r="AB804" s="618"/>
      <c r="AC804" s="254" t="s">
        <v>138</v>
      </c>
      <c r="AD804" s="137">
        <v>113</v>
      </c>
      <c r="AE804" s="146">
        <v>80</v>
      </c>
      <c r="AF804" s="146">
        <v>5241300</v>
      </c>
      <c r="AG804" s="147">
        <f t="shared" si="826"/>
        <v>8.7912087912087919E-2</v>
      </c>
      <c r="AH804" s="147">
        <f t="shared" si="796"/>
        <v>0.70796460176991149</v>
      </c>
      <c r="AI804" s="141">
        <f t="shared" si="797"/>
        <v>65516.25</v>
      </c>
      <c r="AJ804" s="618"/>
      <c r="AK804" s="254" t="s">
        <v>138</v>
      </c>
      <c r="AL804" s="137">
        <v>63</v>
      </c>
      <c r="AM804" s="146">
        <v>39</v>
      </c>
      <c r="AN804" s="146">
        <v>3311280</v>
      </c>
      <c r="AO804" s="147">
        <f t="shared" si="827"/>
        <v>6.0747663551401869E-2</v>
      </c>
      <c r="AP804" s="147">
        <f t="shared" si="798"/>
        <v>0.61904761904761907</v>
      </c>
      <c r="AQ804" s="141">
        <f t="shared" si="799"/>
        <v>84904.61538461539</v>
      </c>
      <c r="AR804" s="618"/>
      <c r="AS804" s="254" t="s">
        <v>138</v>
      </c>
      <c r="AT804" s="137">
        <v>21</v>
      </c>
      <c r="AU804" s="146">
        <v>14</v>
      </c>
      <c r="AV804" s="146">
        <v>723190</v>
      </c>
      <c r="AW804" s="147">
        <f t="shared" si="828"/>
        <v>4.6511627906976744E-2</v>
      </c>
      <c r="AX804" s="147">
        <f t="shared" si="800"/>
        <v>0.66666666666666663</v>
      </c>
      <c r="AY804" s="146">
        <f t="shared" si="801"/>
        <v>51656.428571428572</v>
      </c>
      <c r="AZ804" s="618"/>
      <c r="BA804" s="254" t="s">
        <v>138</v>
      </c>
      <c r="BB804" s="137">
        <v>6</v>
      </c>
      <c r="BC804" s="146">
        <v>3</v>
      </c>
      <c r="BD804" s="146">
        <v>200840</v>
      </c>
      <c r="BE804" s="147">
        <f t="shared" si="829"/>
        <v>2.4193548387096774E-2</v>
      </c>
      <c r="BF804" s="147">
        <f t="shared" si="802"/>
        <v>0.5</v>
      </c>
      <c r="BG804" s="173">
        <f t="shared" si="803"/>
        <v>66946.666666666672</v>
      </c>
      <c r="BH804" s="618"/>
      <c r="BI804" s="254" t="s">
        <v>138</v>
      </c>
      <c r="BJ804" s="137">
        <f t="shared" si="804"/>
        <v>300</v>
      </c>
      <c r="BK804" s="146">
        <f t="shared" si="788"/>
        <v>198</v>
      </c>
      <c r="BL804" s="146">
        <f t="shared" si="789"/>
        <v>14258530</v>
      </c>
      <c r="BM804" s="147">
        <f t="shared" ref="BM804:BM809" si="831">IFERROR(BK804/$BH$799,"-")</f>
        <v>6.5541211519364442E-2</v>
      </c>
      <c r="BN804" s="147">
        <f t="shared" si="805"/>
        <v>0.66</v>
      </c>
      <c r="BO804" s="146">
        <f t="shared" si="806"/>
        <v>72012.777777777781</v>
      </c>
      <c r="BP804" s="204"/>
    </row>
    <row r="805" spans="2:68" s="82" customFormat="1">
      <c r="B805" s="614"/>
      <c r="C805" s="645"/>
      <c r="D805" s="618"/>
      <c r="E805" s="254" t="s">
        <v>139</v>
      </c>
      <c r="F805" s="137">
        <v>0</v>
      </c>
      <c r="G805" s="146">
        <v>0</v>
      </c>
      <c r="H805" s="146">
        <v>0</v>
      </c>
      <c r="I805" s="147">
        <f t="shared" si="823"/>
        <v>0</v>
      </c>
      <c r="J805" s="147" t="str">
        <f t="shared" si="790"/>
        <v>-</v>
      </c>
      <c r="K805" s="173" t="str">
        <f>IFERROR(H805/G805,"-")</f>
        <v>-</v>
      </c>
      <c r="L805" s="618"/>
      <c r="M805" s="254" t="s">
        <v>139</v>
      </c>
      <c r="N805" s="137">
        <v>0</v>
      </c>
      <c r="O805" s="146">
        <v>0</v>
      </c>
      <c r="P805" s="146">
        <v>0</v>
      </c>
      <c r="Q805" s="147">
        <f t="shared" si="824"/>
        <v>0</v>
      </c>
      <c r="R805" s="147" t="str">
        <f t="shared" si="792"/>
        <v>-</v>
      </c>
      <c r="S805" s="141" t="str">
        <f t="shared" si="793"/>
        <v>-</v>
      </c>
      <c r="T805" s="618"/>
      <c r="U805" s="254" t="s">
        <v>139</v>
      </c>
      <c r="V805" s="137">
        <v>56</v>
      </c>
      <c r="W805" s="146">
        <v>31</v>
      </c>
      <c r="X805" s="146">
        <v>2102410</v>
      </c>
      <c r="Y805" s="147">
        <f t="shared" si="825"/>
        <v>2.9807692307692309E-2</v>
      </c>
      <c r="Z805" s="147">
        <f t="shared" si="794"/>
        <v>0.5535714285714286</v>
      </c>
      <c r="AA805" s="146">
        <f t="shared" si="795"/>
        <v>67819.677419354834</v>
      </c>
      <c r="AB805" s="618"/>
      <c r="AC805" s="254" t="s">
        <v>139</v>
      </c>
      <c r="AD805" s="137">
        <v>62</v>
      </c>
      <c r="AE805" s="146">
        <v>45</v>
      </c>
      <c r="AF805" s="146">
        <v>3167660</v>
      </c>
      <c r="AG805" s="147">
        <f t="shared" si="826"/>
        <v>4.9450549450549448E-2</v>
      </c>
      <c r="AH805" s="147">
        <f t="shared" si="796"/>
        <v>0.72580645161290325</v>
      </c>
      <c r="AI805" s="141">
        <f t="shared" si="797"/>
        <v>70392.444444444438</v>
      </c>
      <c r="AJ805" s="618"/>
      <c r="AK805" s="254" t="s">
        <v>139</v>
      </c>
      <c r="AL805" s="137">
        <v>57</v>
      </c>
      <c r="AM805" s="146">
        <v>28</v>
      </c>
      <c r="AN805" s="146">
        <v>2256020</v>
      </c>
      <c r="AO805" s="147">
        <f t="shared" si="827"/>
        <v>4.3613707165109032E-2</v>
      </c>
      <c r="AP805" s="147">
        <f t="shared" si="798"/>
        <v>0.49122807017543857</v>
      </c>
      <c r="AQ805" s="141">
        <f t="shared" si="799"/>
        <v>80572.142857142855</v>
      </c>
      <c r="AR805" s="618"/>
      <c r="AS805" s="254" t="s">
        <v>139</v>
      </c>
      <c r="AT805" s="137">
        <v>26</v>
      </c>
      <c r="AU805" s="146">
        <v>11</v>
      </c>
      <c r="AV805" s="146">
        <v>588580</v>
      </c>
      <c r="AW805" s="147">
        <f t="shared" si="828"/>
        <v>3.6544850498338874E-2</v>
      </c>
      <c r="AX805" s="147">
        <f t="shared" si="800"/>
        <v>0.42307692307692307</v>
      </c>
      <c r="AY805" s="146">
        <f t="shared" si="801"/>
        <v>53507.272727272728</v>
      </c>
      <c r="AZ805" s="618"/>
      <c r="BA805" s="254" t="s">
        <v>139</v>
      </c>
      <c r="BB805" s="137">
        <v>12</v>
      </c>
      <c r="BC805" s="146">
        <v>5</v>
      </c>
      <c r="BD805" s="146">
        <v>416860</v>
      </c>
      <c r="BE805" s="147">
        <f t="shared" si="829"/>
        <v>4.0322580645161289E-2</v>
      </c>
      <c r="BF805" s="147">
        <f t="shared" si="802"/>
        <v>0.41666666666666669</v>
      </c>
      <c r="BG805" s="173">
        <f t="shared" si="803"/>
        <v>83372</v>
      </c>
      <c r="BH805" s="618"/>
      <c r="BI805" s="254" t="s">
        <v>139</v>
      </c>
      <c r="BJ805" s="137">
        <f t="shared" si="804"/>
        <v>213</v>
      </c>
      <c r="BK805" s="146">
        <f t="shared" si="788"/>
        <v>120</v>
      </c>
      <c r="BL805" s="146">
        <f t="shared" si="789"/>
        <v>8531530</v>
      </c>
      <c r="BM805" s="147">
        <f t="shared" si="831"/>
        <v>3.9721946375372394E-2</v>
      </c>
      <c r="BN805" s="147">
        <f t="shared" si="805"/>
        <v>0.56338028169014087</v>
      </c>
      <c r="BO805" s="146">
        <f t="shared" si="806"/>
        <v>71096.083333333328</v>
      </c>
      <c r="BP805" s="204"/>
    </row>
    <row r="806" spans="2:68" s="82" customFormat="1">
      <c r="B806" s="614"/>
      <c r="C806" s="645"/>
      <c r="D806" s="618"/>
      <c r="E806" s="254" t="s">
        <v>140</v>
      </c>
      <c r="F806" s="137">
        <v>0</v>
      </c>
      <c r="G806" s="146">
        <v>0</v>
      </c>
      <c r="H806" s="146">
        <v>0</v>
      </c>
      <c r="I806" s="147">
        <f t="shared" si="823"/>
        <v>0</v>
      </c>
      <c r="J806" s="147" t="str">
        <f t="shared" si="790"/>
        <v>-</v>
      </c>
      <c r="K806" s="173" t="str">
        <f>IFERROR(H806/G806,"-")</f>
        <v>-</v>
      </c>
      <c r="L806" s="618"/>
      <c r="M806" s="254" t="s">
        <v>140</v>
      </c>
      <c r="N806" s="137">
        <v>1</v>
      </c>
      <c r="O806" s="146">
        <v>0</v>
      </c>
      <c r="P806" s="146">
        <v>0</v>
      </c>
      <c r="Q806" s="147">
        <f t="shared" si="824"/>
        <v>0</v>
      </c>
      <c r="R806" s="147">
        <f t="shared" si="792"/>
        <v>0</v>
      </c>
      <c r="S806" s="141" t="str">
        <f t="shared" si="793"/>
        <v>-</v>
      </c>
      <c r="T806" s="618"/>
      <c r="U806" s="254" t="s">
        <v>140</v>
      </c>
      <c r="V806" s="137">
        <v>34</v>
      </c>
      <c r="W806" s="146">
        <v>25</v>
      </c>
      <c r="X806" s="146">
        <v>1854180</v>
      </c>
      <c r="Y806" s="147">
        <f t="shared" si="825"/>
        <v>2.403846153846154E-2</v>
      </c>
      <c r="Z806" s="147">
        <f t="shared" si="794"/>
        <v>0.73529411764705888</v>
      </c>
      <c r="AA806" s="146">
        <f t="shared" si="795"/>
        <v>74167.199999999997</v>
      </c>
      <c r="AB806" s="618"/>
      <c r="AC806" s="254" t="s">
        <v>140</v>
      </c>
      <c r="AD806" s="137">
        <v>52</v>
      </c>
      <c r="AE806" s="146">
        <v>32</v>
      </c>
      <c r="AF806" s="146">
        <v>2445000</v>
      </c>
      <c r="AG806" s="147">
        <f t="shared" si="826"/>
        <v>3.5164835164835165E-2</v>
      </c>
      <c r="AH806" s="147">
        <f t="shared" si="796"/>
        <v>0.61538461538461542</v>
      </c>
      <c r="AI806" s="141">
        <f t="shared" si="797"/>
        <v>76406.25</v>
      </c>
      <c r="AJ806" s="618"/>
      <c r="AK806" s="254" t="s">
        <v>140</v>
      </c>
      <c r="AL806" s="137">
        <v>42</v>
      </c>
      <c r="AM806" s="146">
        <v>33</v>
      </c>
      <c r="AN806" s="146">
        <v>4303310</v>
      </c>
      <c r="AO806" s="147">
        <f t="shared" si="827"/>
        <v>5.1401869158878503E-2</v>
      </c>
      <c r="AP806" s="147">
        <f t="shared" si="798"/>
        <v>0.7857142857142857</v>
      </c>
      <c r="AQ806" s="141">
        <f t="shared" si="799"/>
        <v>130403.33333333333</v>
      </c>
      <c r="AR806" s="618"/>
      <c r="AS806" s="254" t="s">
        <v>140</v>
      </c>
      <c r="AT806" s="137">
        <v>17</v>
      </c>
      <c r="AU806" s="146">
        <v>10</v>
      </c>
      <c r="AV806" s="146">
        <v>1152220</v>
      </c>
      <c r="AW806" s="147">
        <f t="shared" si="828"/>
        <v>3.3222591362126248E-2</v>
      </c>
      <c r="AX806" s="147">
        <f t="shared" si="800"/>
        <v>0.58823529411764708</v>
      </c>
      <c r="AY806" s="146">
        <f t="shared" si="801"/>
        <v>115222</v>
      </c>
      <c r="AZ806" s="618"/>
      <c r="BA806" s="254" t="s">
        <v>140</v>
      </c>
      <c r="BB806" s="137">
        <v>6</v>
      </c>
      <c r="BC806" s="146">
        <v>2</v>
      </c>
      <c r="BD806" s="146">
        <v>276840</v>
      </c>
      <c r="BE806" s="147">
        <f t="shared" si="829"/>
        <v>1.6129032258064516E-2</v>
      </c>
      <c r="BF806" s="147">
        <f t="shared" si="802"/>
        <v>0.33333333333333331</v>
      </c>
      <c r="BG806" s="173">
        <f t="shared" si="803"/>
        <v>138420</v>
      </c>
      <c r="BH806" s="618"/>
      <c r="BI806" s="254" t="s">
        <v>140</v>
      </c>
      <c r="BJ806" s="137">
        <f t="shared" si="804"/>
        <v>152</v>
      </c>
      <c r="BK806" s="146">
        <f t="shared" si="788"/>
        <v>102</v>
      </c>
      <c r="BL806" s="146">
        <f t="shared" si="789"/>
        <v>10031550</v>
      </c>
      <c r="BM806" s="147">
        <f t="shared" si="831"/>
        <v>3.3763654419066536E-2</v>
      </c>
      <c r="BN806" s="147">
        <f t="shared" si="805"/>
        <v>0.67105263157894735</v>
      </c>
      <c r="BO806" s="146">
        <f t="shared" si="806"/>
        <v>98348.529411764699</v>
      </c>
      <c r="BP806" s="204"/>
    </row>
    <row r="807" spans="2:68" s="82" customFormat="1">
      <c r="B807" s="614"/>
      <c r="C807" s="645"/>
      <c r="D807" s="618"/>
      <c r="E807" s="254" t="s">
        <v>141</v>
      </c>
      <c r="F807" s="137">
        <v>1</v>
      </c>
      <c r="G807" s="146">
        <v>1</v>
      </c>
      <c r="H807" s="146">
        <v>23740</v>
      </c>
      <c r="I807" s="147">
        <f t="shared" ref="I807:I809" si="832">IFERROR(G807/$D$799,"-")</f>
        <v>1</v>
      </c>
      <c r="J807" s="147">
        <f t="shared" si="790"/>
        <v>1</v>
      </c>
      <c r="K807" s="173">
        <f>IFERROR(H807/G807,"-")</f>
        <v>23740</v>
      </c>
      <c r="L807" s="618"/>
      <c r="M807" s="254" t="s">
        <v>141</v>
      </c>
      <c r="N807" s="137">
        <v>0</v>
      </c>
      <c r="O807" s="146">
        <v>0</v>
      </c>
      <c r="P807" s="146">
        <v>0</v>
      </c>
      <c r="Q807" s="147">
        <f t="shared" si="824"/>
        <v>0</v>
      </c>
      <c r="R807" s="147" t="str">
        <f t="shared" si="792"/>
        <v>-</v>
      </c>
      <c r="S807" s="141" t="str">
        <f t="shared" si="793"/>
        <v>-</v>
      </c>
      <c r="T807" s="618"/>
      <c r="U807" s="254" t="s">
        <v>141</v>
      </c>
      <c r="V807" s="137">
        <v>437</v>
      </c>
      <c r="W807" s="146">
        <v>292</v>
      </c>
      <c r="X807" s="146">
        <v>21113200</v>
      </c>
      <c r="Y807" s="147">
        <f t="shared" si="825"/>
        <v>0.28076923076923077</v>
      </c>
      <c r="Z807" s="147">
        <f t="shared" si="794"/>
        <v>0.66819221967963383</v>
      </c>
      <c r="AA807" s="146">
        <f t="shared" si="795"/>
        <v>72305.479452054788</v>
      </c>
      <c r="AB807" s="618"/>
      <c r="AC807" s="254" t="s">
        <v>141</v>
      </c>
      <c r="AD807" s="137">
        <v>372</v>
      </c>
      <c r="AE807" s="146">
        <v>246</v>
      </c>
      <c r="AF807" s="146">
        <v>15641450</v>
      </c>
      <c r="AG807" s="147">
        <f>IFERROR(AE807/$AB$799,"-")</f>
        <v>0.27032967032967031</v>
      </c>
      <c r="AH807" s="147">
        <f t="shared" si="796"/>
        <v>0.66129032258064513</v>
      </c>
      <c r="AI807" s="141">
        <f t="shared" si="797"/>
        <v>63583.130081300813</v>
      </c>
      <c r="AJ807" s="618"/>
      <c r="AK807" s="254" t="s">
        <v>141</v>
      </c>
      <c r="AL807" s="137">
        <v>231</v>
      </c>
      <c r="AM807" s="146">
        <v>135</v>
      </c>
      <c r="AN807" s="146">
        <v>9706120</v>
      </c>
      <c r="AO807" s="147">
        <f t="shared" si="827"/>
        <v>0.2102803738317757</v>
      </c>
      <c r="AP807" s="147">
        <f t="shared" si="798"/>
        <v>0.58441558441558439</v>
      </c>
      <c r="AQ807" s="141">
        <f t="shared" si="799"/>
        <v>71897.185185185182</v>
      </c>
      <c r="AR807" s="618"/>
      <c r="AS807" s="254" t="s">
        <v>141</v>
      </c>
      <c r="AT807" s="137">
        <v>93</v>
      </c>
      <c r="AU807" s="146">
        <v>50</v>
      </c>
      <c r="AV807" s="146">
        <v>3543180</v>
      </c>
      <c r="AW807" s="147">
        <f t="shared" si="828"/>
        <v>0.16611295681063123</v>
      </c>
      <c r="AX807" s="147">
        <f t="shared" si="800"/>
        <v>0.5376344086021505</v>
      </c>
      <c r="AY807" s="146">
        <f t="shared" si="801"/>
        <v>70863.600000000006</v>
      </c>
      <c r="AZ807" s="618"/>
      <c r="BA807" s="254" t="s">
        <v>141</v>
      </c>
      <c r="BB807" s="137">
        <v>20</v>
      </c>
      <c r="BC807" s="146">
        <v>10</v>
      </c>
      <c r="BD807" s="146">
        <v>876950</v>
      </c>
      <c r="BE807" s="147">
        <f t="shared" si="829"/>
        <v>8.0645161290322578E-2</v>
      </c>
      <c r="BF807" s="147">
        <f t="shared" si="802"/>
        <v>0.5</v>
      </c>
      <c r="BG807" s="173">
        <f t="shared" si="803"/>
        <v>87695</v>
      </c>
      <c r="BH807" s="618"/>
      <c r="BI807" s="254" t="s">
        <v>141</v>
      </c>
      <c r="BJ807" s="137">
        <f t="shared" si="804"/>
        <v>1154</v>
      </c>
      <c r="BK807" s="146">
        <f t="shared" si="788"/>
        <v>734</v>
      </c>
      <c r="BL807" s="146">
        <f t="shared" si="789"/>
        <v>50904640</v>
      </c>
      <c r="BM807" s="147">
        <f t="shared" si="831"/>
        <v>0.24296590532936113</v>
      </c>
      <c r="BN807" s="147">
        <f t="shared" si="805"/>
        <v>0.63604852686308488</v>
      </c>
      <c r="BO807" s="146">
        <f t="shared" si="806"/>
        <v>69352.370572207088</v>
      </c>
      <c r="BP807" s="204"/>
    </row>
    <row r="808" spans="2:68" s="82" customFormat="1">
      <c r="B808" s="614"/>
      <c r="C808" s="645"/>
      <c r="D808" s="618"/>
      <c r="E808" s="254" t="s">
        <v>142</v>
      </c>
      <c r="F808" s="137">
        <v>1</v>
      </c>
      <c r="G808" s="146">
        <v>1</v>
      </c>
      <c r="H808" s="146">
        <v>23740</v>
      </c>
      <c r="I808" s="147">
        <f t="shared" si="832"/>
        <v>1</v>
      </c>
      <c r="J808" s="147">
        <f t="shared" si="790"/>
        <v>1</v>
      </c>
      <c r="K808" s="173">
        <f>IFERROR(H808/G808,"-")</f>
        <v>23740</v>
      </c>
      <c r="L808" s="618"/>
      <c r="M808" s="254" t="s">
        <v>142</v>
      </c>
      <c r="N808" s="137">
        <v>0</v>
      </c>
      <c r="O808" s="146">
        <v>0</v>
      </c>
      <c r="P808" s="146">
        <v>0</v>
      </c>
      <c r="Q808" s="147">
        <f t="shared" si="824"/>
        <v>0</v>
      </c>
      <c r="R808" s="147" t="str">
        <f t="shared" si="792"/>
        <v>-</v>
      </c>
      <c r="S808" s="141" t="str">
        <f t="shared" si="793"/>
        <v>-</v>
      </c>
      <c r="T808" s="618"/>
      <c r="U808" s="254" t="s">
        <v>142</v>
      </c>
      <c r="V808" s="137">
        <v>75</v>
      </c>
      <c r="W808" s="146">
        <v>52</v>
      </c>
      <c r="X808" s="146">
        <v>4705050</v>
      </c>
      <c r="Y808" s="147">
        <f t="shared" si="825"/>
        <v>0.05</v>
      </c>
      <c r="Z808" s="147">
        <f t="shared" si="794"/>
        <v>0.69333333333333336</v>
      </c>
      <c r="AA808" s="146">
        <f t="shared" si="795"/>
        <v>90481.730769230766</v>
      </c>
      <c r="AB808" s="618"/>
      <c r="AC808" s="254" t="s">
        <v>142</v>
      </c>
      <c r="AD808" s="137">
        <v>79</v>
      </c>
      <c r="AE808" s="146">
        <v>52</v>
      </c>
      <c r="AF808" s="146">
        <v>3675000</v>
      </c>
      <c r="AG808" s="147">
        <f>IFERROR(AE808/$AB$799,"-")</f>
        <v>5.7142857142857141E-2</v>
      </c>
      <c r="AH808" s="147">
        <f t="shared" si="796"/>
        <v>0.65822784810126578</v>
      </c>
      <c r="AI808" s="141">
        <f t="shared" si="797"/>
        <v>70673.076923076922</v>
      </c>
      <c r="AJ808" s="618"/>
      <c r="AK808" s="254" t="s">
        <v>142</v>
      </c>
      <c r="AL808" s="137">
        <v>73</v>
      </c>
      <c r="AM808" s="146">
        <v>37</v>
      </c>
      <c r="AN808" s="146">
        <v>2782830</v>
      </c>
      <c r="AO808" s="147">
        <f t="shared" si="827"/>
        <v>5.763239875389408E-2</v>
      </c>
      <c r="AP808" s="147">
        <f t="shared" si="798"/>
        <v>0.50684931506849318</v>
      </c>
      <c r="AQ808" s="141">
        <f t="shared" si="799"/>
        <v>75211.621621621627</v>
      </c>
      <c r="AR808" s="618"/>
      <c r="AS808" s="254" t="s">
        <v>142</v>
      </c>
      <c r="AT808" s="137">
        <v>44</v>
      </c>
      <c r="AU808" s="146">
        <v>27</v>
      </c>
      <c r="AV808" s="146">
        <v>1566490</v>
      </c>
      <c r="AW808" s="147">
        <f t="shared" si="828"/>
        <v>8.9700996677740868E-2</v>
      </c>
      <c r="AX808" s="147">
        <f t="shared" si="800"/>
        <v>0.61363636363636365</v>
      </c>
      <c r="AY808" s="146">
        <f t="shared" si="801"/>
        <v>58018.148148148146</v>
      </c>
      <c r="AZ808" s="618"/>
      <c r="BA808" s="254" t="s">
        <v>142</v>
      </c>
      <c r="BB808" s="137">
        <v>18</v>
      </c>
      <c r="BC808" s="146">
        <v>11</v>
      </c>
      <c r="BD808" s="146">
        <v>718290</v>
      </c>
      <c r="BE808" s="147">
        <f t="shared" si="829"/>
        <v>8.8709677419354843E-2</v>
      </c>
      <c r="BF808" s="147">
        <f t="shared" si="802"/>
        <v>0.61111111111111116</v>
      </c>
      <c r="BG808" s="173">
        <f t="shared" si="803"/>
        <v>65299.090909090912</v>
      </c>
      <c r="BH808" s="618"/>
      <c r="BI808" s="254" t="s">
        <v>142</v>
      </c>
      <c r="BJ808" s="137">
        <f t="shared" si="804"/>
        <v>290</v>
      </c>
      <c r="BK808" s="146">
        <f t="shared" si="788"/>
        <v>180</v>
      </c>
      <c r="BL808" s="146">
        <f t="shared" si="789"/>
        <v>13471400</v>
      </c>
      <c r="BM808" s="147">
        <f t="shared" si="831"/>
        <v>5.9582919563058591E-2</v>
      </c>
      <c r="BN808" s="147">
        <f t="shared" si="805"/>
        <v>0.62068965517241381</v>
      </c>
      <c r="BO808" s="146">
        <f t="shared" si="806"/>
        <v>74841.111111111109</v>
      </c>
      <c r="BP808" s="204"/>
    </row>
    <row r="809" spans="2:68" s="82" customFormat="1">
      <c r="B809" s="614"/>
      <c r="C809" s="645"/>
      <c r="D809" s="618"/>
      <c r="E809" s="251" t="s">
        <v>135</v>
      </c>
      <c r="F809" s="152">
        <v>0</v>
      </c>
      <c r="G809" s="153">
        <v>0</v>
      </c>
      <c r="H809" s="153">
        <v>0</v>
      </c>
      <c r="I809" s="154">
        <f t="shared" si="832"/>
        <v>0</v>
      </c>
      <c r="J809" s="154" t="str">
        <f t="shared" si="790"/>
        <v>-</v>
      </c>
      <c r="K809" s="200" t="str">
        <f t="shared" si="791"/>
        <v>-</v>
      </c>
      <c r="L809" s="618"/>
      <c r="M809" s="258" t="s">
        <v>135</v>
      </c>
      <c r="N809" s="152">
        <v>1</v>
      </c>
      <c r="O809" s="153">
        <v>1</v>
      </c>
      <c r="P809" s="153">
        <v>116940</v>
      </c>
      <c r="Q809" s="154">
        <f t="shared" si="824"/>
        <v>0.33333333333333331</v>
      </c>
      <c r="R809" s="154">
        <f t="shared" si="792"/>
        <v>1</v>
      </c>
      <c r="S809" s="155">
        <f t="shared" si="793"/>
        <v>116940</v>
      </c>
      <c r="T809" s="618"/>
      <c r="U809" s="258" t="s">
        <v>135</v>
      </c>
      <c r="V809" s="152">
        <v>83</v>
      </c>
      <c r="W809" s="153">
        <v>42</v>
      </c>
      <c r="X809" s="153">
        <v>2813440</v>
      </c>
      <c r="Y809" s="154">
        <f t="shared" si="825"/>
        <v>4.0384615384615387E-2</v>
      </c>
      <c r="Z809" s="154">
        <f t="shared" si="794"/>
        <v>0.50602409638554213</v>
      </c>
      <c r="AA809" s="153">
        <f t="shared" si="795"/>
        <v>66986.666666666672</v>
      </c>
      <c r="AB809" s="618"/>
      <c r="AC809" s="258" t="s">
        <v>135</v>
      </c>
      <c r="AD809" s="152">
        <v>59</v>
      </c>
      <c r="AE809" s="153">
        <v>32</v>
      </c>
      <c r="AF809" s="153">
        <v>2442860</v>
      </c>
      <c r="AG809" s="154">
        <f>IFERROR(AE809/$AB$799,"-")</f>
        <v>3.5164835164835165E-2</v>
      </c>
      <c r="AH809" s="154">
        <f t="shared" si="796"/>
        <v>0.5423728813559322</v>
      </c>
      <c r="AI809" s="155">
        <f t="shared" si="797"/>
        <v>76339.375</v>
      </c>
      <c r="AJ809" s="618"/>
      <c r="AK809" s="258" t="s">
        <v>135</v>
      </c>
      <c r="AL809" s="152">
        <v>40</v>
      </c>
      <c r="AM809" s="153">
        <v>21</v>
      </c>
      <c r="AN809" s="153">
        <v>1503680</v>
      </c>
      <c r="AO809" s="154">
        <f t="shared" si="827"/>
        <v>3.2710280373831772E-2</v>
      </c>
      <c r="AP809" s="154">
        <f t="shared" si="798"/>
        <v>0.52500000000000002</v>
      </c>
      <c r="AQ809" s="155">
        <f t="shared" si="799"/>
        <v>71603.809523809527</v>
      </c>
      <c r="AR809" s="618"/>
      <c r="AS809" s="258" t="s">
        <v>135</v>
      </c>
      <c r="AT809" s="152">
        <v>17</v>
      </c>
      <c r="AU809" s="153">
        <v>9</v>
      </c>
      <c r="AV809" s="153">
        <v>557300</v>
      </c>
      <c r="AW809" s="154">
        <f t="shared" si="828"/>
        <v>2.9900332225913623E-2</v>
      </c>
      <c r="AX809" s="154">
        <f t="shared" si="800"/>
        <v>0.52941176470588236</v>
      </c>
      <c r="AY809" s="153">
        <f t="shared" si="801"/>
        <v>61922.222222222219</v>
      </c>
      <c r="AZ809" s="618"/>
      <c r="BA809" s="258" t="s">
        <v>135</v>
      </c>
      <c r="BB809" s="152">
        <v>15</v>
      </c>
      <c r="BC809" s="153">
        <v>6</v>
      </c>
      <c r="BD809" s="153">
        <v>766860</v>
      </c>
      <c r="BE809" s="154">
        <f t="shared" si="829"/>
        <v>4.8387096774193547E-2</v>
      </c>
      <c r="BF809" s="154">
        <f t="shared" si="802"/>
        <v>0.4</v>
      </c>
      <c r="BG809" s="200">
        <f t="shared" si="803"/>
        <v>127810</v>
      </c>
      <c r="BH809" s="618"/>
      <c r="BI809" s="258" t="s">
        <v>135</v>
      </c>
      <c r="BJ809" s="152">
        <f t="shared" si="804"/>
        <v>215</v>
      </c>
      <c r="BK809" s="153">
        <f t="shared" si="788"/>
        <v>111</v>
      </c>
      <c r="BL809" s="153">
        <f t="shared" si="789"/>
        <v>8201080</v>
      </c>
      <c r="BM809" s="154">
        <f t="shared" si="831"/>
        <v>3.6742800397219465E-2</v>
      </c>
      <c r="BN809" s="154">
        <f t="shared" si="805"/>
        <v>0.51627906976744187</v>
      </c>
      <c r="BO809" s="153">
        <f t="shared" si="806"/>
        <v>73883.603603603609</v>
      </c>
      <c r="BP809" s="204"/>
    </row>
    <row r="810" spans="2:68" s="82" customFormat="1" ht="14.25" thickBot="1">
      <c r="B810" s="641">
        <v>74</v>
      </c>
      <c r="C810" s="643" t="s">
        <v>34</v>
      </c>
      <c r="D810" s="612">
        <f>BS81</f>
        <v>2</v>
      </c>
      <c r="E810" s="253" t="s">
        <v>115</v>
      </c>
      <c r="F810" s="136">
        <v>1</v>
      </c>
      <c r="G810" s="144">
        <v>1</v>
      </c>
      <c r="H810" s="144">
        <v>93920</v>
      </c>
      <c r="I810" s="145">
        <f>IFERROR(G810/$D$810,"-")</f>
        <v>0.5</v>
      </c>
      <c r="J810" s="145">
        <f t="shared" si="790"/>
        <v>1</v>
      </c>
      <c r="K810" s="172">
        <f t="shared" si="791"/>
        <v>93920</v>
      </c>
      <c r="L810" s="612">
        <f>BT81</f>
        <v>3</v>
      </c>
      <c r="M810" s="252" t="s">
        <v>115</v>
      </c>
      <c r="N810" s="136">
        <v>2</v>
      </c>
      <c r="O810" s="144">
        <v>0</v>
      </c>
      <c r="P810" s="144">
        <v>0</v>
      </c>
      <c r="Q810" s="145">
        <f>IFERROR(O810/$L$810,"-")</f>
        <v>0</v>
      </c>
      <c r="R810" s="145">
        <f t="shared" si="792"/>
        <v>0</v>
      </c>
      <c r="S810" s="140" t="str">
        <f t="shared" si="793"/>
        <v>-</v>
      </c>
      <c r="T810" s="612">
        <f>BU81</f>
        <v>540</v>
      </c>
      <c r="U810" s="252" t="s">
        <v>115</v>
      </c>
      <c r="V810" s="136">
        <v>266</v>
      </c>
      <c r="W810" s="144">
        <v>147</v>
      </c>
      <c r="X810" s="144">
        <v>9400500</v>
      </c>
      <c r="Y810" s="145">
        <f>IFERROR(W810/$T$810,"-")</f>
        <v>0.2722222222222222</v>
      </c>
      <c r="Z810" s="145">
        <f t="shared" si="794"/>
        <v>0.55263157894736847</v>
      </c>
      <c r="AA810" s="144">
        <f t="shared" si="795"/>
        <v>63948.979591836738</v>
      </c>
      <c r="AB810" s="612">
        <f>BV81</f>
        <v>394</v>
      </c>
      <c r="AC810" s="252" t="s">
        <v>115</v>
      </c>
      <c r="AD810" s="136">
        <v>212</v>
      </c>
      <c r="AE810" s="144">
        <v>119</v>
      </c>
      <c r="AF810" s="144">
        <v>8065040</v>
      </c>
      <c r="AG810" s="145">
        <f t="shared" ref="AG810:AG820" si="833">IFERROR(AE810/$AB$810,"-")</f>
        <v>0.3020304568527919</v>
      </c>
      <c r="AH810" s="145">
        <f t="shared" si="796"/>
        <v>0.56132075471698117</v>
      </c>
      <c r="AI810" s="140">
        <f t="shared" si="797"/>
        <v>67773.445378151257</v>
      </c>
      <c r="AJ810" s="612">
        <f>BW81</f>
        <v>255</v>
      </c>
      <c r="AK810" s="252" t="s">
        <v>115</v>
      </c>
      <c r="AL810" s="136">
        <v>112</v>
      </c>
      <c r="AM810" s="144">
        <v>44</v>
      </c>
      <c r="AN810" s="144">
        <v>2310810</v>
      </c>
      <c r="AO810" s="145">
        <f>IFERROR(AM810/$AJ$810,"-")</f>
        <v>0.17254901960784313</v>
      </c>
      <c r="AP810" s="145">
        <f t="shared" si="798"/>
        <v>0.39285714285714285</v>
      </c>
      <c r="AQ810" s="140">
        <f t="shared" si="799"/>
        <v>52518.409090909088</v>
      </c>
      <c r="AR810" s="612">
        <f>BX81</f>
        <v>130</v>
      </c>
      <c r="AS810" s="252" t="s">
        <v>115</v>
      </c>
      <c r="AT810" s="136">
        <v>65</v>
      </c>
      <c r="AU810" s="144">
        <v>27</v>
      </c>
      <c r="AV810" s="144">
        <v>2093570</v>
      </c>
      <c r="AW810" s="145">
        <f>IFERROR(AU810/$AR$810,"-")</f>
        <v>0.2076923076923077</v>
      </c>
      <c r="AX810" s="145">
        <f t="shared" si="800"/>
        <v>0.41538461538461541</v>
      </c>
      <c r="AY810" s="144">
        <f t="shared" si="801"/>
        <v>77539.629629629635</v>
      </c>
      <c r="AZ810" s="612">
        <f>BY81</f>
        <v>67</v>
      </c>
      <c r="BA810" s="252" t="s">
        <v>115</v>
      </c>
      <c r="BB810" s="136">
        <v>14</v>
      </c>
      <c r="BC810" s="144">
        <v>7</v>
      </c>
      <c r="BD810" s="144">
        <v>377820</v>
      </c>
      <c r="BE810" s="145">
        <f>IFERROR(BC810/$AZ$810,"-")</f>
        <v>0.1044776119402985</v>
      </c>
      <c r="BF810" s="145">
        <f t="shared" si="802"/>
        <v>0.5</v>
      </c>
      <c r="BG810" s="172">
        <f t="shared" si="803"/>
        <v>53974.285714285717</v>
      </c>
      <c r="BH810" s="612">
        <f>BZ81</f>
        <v>1391</v>
      </c>
      <c r="BI810" s="252" t="s">
        <v>115</v>
      </c>
      <c r="BJ810" s="136">
        <f t="shared" si="804"/>
        <v>672</v>
      </c>
      <c r="BK810" s="144">
        <f t="shared" si="788"/>
        <v>345</v>
      </c>
      <c r="BL810" s="144">
        <f t="shared" si="789"/>
        <v>22341660</v>
      </c>
      <c r="BM810" s="145">
        <f t="shared" ref="BM810:BM820" si="834">IFERROR(BK810/$BH$810,"-")</f>
        <v>0.24802300503235084</v>
      </c>
      <c r="BN810" s="145">
        <f t="shared" si="805"/>
        <v>0.5133928571428571</v>
      </c>
      <c r="BO810" s="144">
        <f t="shared" si="806"/>
        <v>64758.434782608696</v>
      </c>
      <c r="BP810" s="204"/>
    </row>
    <row r="811" spans="2:68" s="82" customFormat="1" ht="15" thickTop="1" thickBot="1">
      <c r="B811" s="642"/>
      <c r="C811" s="644"/>
      <c r="D811" s="604"/>
      <c r="E811" s="253" t="s">
        <v>154</v>
      </c>
      <c r="F811" s="137">
        <v>0</v>
      </c>
      <c r="G811" s="146">
        <v>0</v>
      </c>
      <c r="H811" s="146">
        <v>0</v>
      </c>
      <c r="I811" s="147">
        <f t="shared" ref="I811:I816" si="835">IFERROR(G811/$D$810,"-")</f>
        <v>0</v>
      </c>
      <c r="J811" s="147" t="str">
        <f t="shared" si="790"/>
        <v>-</v>
      </c>
      <c r="K811" s="173" t="str">
        <f t="shared" si="791"/>
        <v>-</v>
      </c>
      <c r="L811" s="604"/>
      <c r="M811" s="253" t="s">
        <v>154</v>
      </c>
      <c r="N811" s="137">
        <v>1</v>
      </c>
      <c r="O811" s="146">
        <v>0</v>
      </c>
      <c r="P811" s="146">
        <v>0</v>
      </c>
      <c r="Q811" s="147">
        <f t="shared" ref="Q811:Q814" si="836">IFERROR(O811/$L$810,"-")</f>
        <v>0</v>
      </c>
      <c r="R811" s="147">
        <f t="shared" si="792"/>
        <v>0</v>
      </c>
      <c r="S811" s="141" t="str">
        <f t="shared" si="793"/>
        <v>-</v>
      </c>
      <c r="T811" s="604"/>
      <c r="U811" s="253" t="s">
        <v>154</v>
      </c>
      <c r="V811" s="137">
        <v>206</v>
      </c>
      <c r="W811" s="146">
        <v>117</v>
      </c>
      <c r="X811" s="146">
        <v>7219040</v>
      </c>
      <c r="Y811" s="147">
        <f t="shared" ref="Y811:Y820" si="837">IFERROR(W811/$T$810,"-")</f>
        <v>0.21666666666666667</v>
      </c>
      <c r="Z811" s="147">
        <f t="shared" si="794"/>
        <v>0.56796116504854366</v>
      </c>
      <c r="AA811" s="146">
        <f t="shared" si="795"/>
        <v>61701.196581196578</v>
      </c>
      <c r="AB811" s="604"/>
      <c r="AC811" s="253" t="s">
        <v>154</v>
      </c>
      <c r="AD811" s="137">
        <v>157</v>
      </c>
      <c r="AE811" s="146">
        <v>94</v>
      </c>
      <c r="AF811" s="146">
        <v>6909820</v>
      </c>
      <c r="AG811" s="147">
        <f t="shared" si="833"/>
        <v>0.23857868020304568</v>
      </c>
      <c r="AH811" s="147">
        <f t="shared" si="796"/>
        <v>0.59872611464968151</v>
      </c>
      <c r="AI811" s="141">
        <f t="shared" si="797"/>
        <v>73508.723404255317</v>
      </c>
      <c r="AJ811" s="604"/>
      <c r="AK811" s="253" t="s">
        <v>154</v>
      </c>
      <c r="AL811" s="137">
        <v>79</v>
      </c>
      <c r="AM811" s="146">
        <v>38</v>
      </c>
      <c r="AN811" s="146">
        <v>2274840</v>
      </c>
      <c r="AO811" s="147">
        <f t="shared" ref="AO811:AO814" si="838">IFERROR(AM811/$AJ$810,"-")</f>
        <v>0.14901960784313725</v>
      </c>
      <c r="AP811" s="147">
        <f t="shared" si="798"/>
        <v>0.48101265822784811</v>
      </c>
      <c r="AQ811" s="141">
        <f t="shared" si="799"/>
        <v>59864.210526315786</v>
      </c>
      <c r="AR811" s="604"/>
      <c r="AS811" s="253" t="s">
        <v>154</v>
      </c>
      <c r="AT811" s="137">
        <v>38</v>
      </c>
      <c r="AU811" s="146">
        <v>14</v>
      </c>
      <c r="AV811" s="146">
        <v>904980</v>
      </c>
      <c r="AW811" s="147">
        <f t="shared" ref="AW811:AW820" si="839">IFERROR(AU811/$AR$810,"-")</f>
        <v>0.1076923076923077</v>
      </c>
      <c r="AX811" s="147">
        <f t="shared" si="800"/>
        <v>0.36842105263157893</v>
      </c>
      <c r="AY811" s="146">
        <f t="shared" si="801"/>
        <v>64641.428571428572</v>
      </c>
      <c r="AZ811" s="604"/>
      <c r="BA811" s="253" t="s">
        <v>154</v>
      </c>
      <c r="BB811" s="137">
        <v>7</v>
      </c>
      <c r="BC811" s="146">
        <v>3</v>
      </c>
      <c r="BD811" s="146">
        <v>192030</v>
      </c>
      <c r="BE811" s="147">
        <f t="shared" ref="BE811:BE820" si="840">IFERROR(BC811/$AZ$810,"-")</f>
        <v>4.4776119402985072E-2</v>
      </c>
      <c r="BF811" s="147">
        <f t="shared" si="802"/>
        <v>0.42857142857142855</v>
      </c>
      <c r="BG811" s="173">
        <f t="shared" si="803"/>
        <v>64010</v>
      </c>
      <c r="BH811" s="604"/>
      <c r="BI811" s="253" t="s">
        <v>154</v>
      </c>
      <c r="BJ811" s="137">
        <f t="shared" si="804"/>
        <v>488</v>
      </c>
      <c r="BK811" s="146">
        <f t="shared" si="788"/>
        <v>266</v>
      </c>
      <c r="BL811" s="146">
        <f t="shared" si="789"/>
        <v>17500710</v>
      </c>
      <c r="BM811" s="147">
        <f t="shared" si="834"/>
        <v>0.19122933141624732</v>
      </c>
      <c r="BN811" s="147">
        <f t="shared" si="805"/>
        <v>0.54508196721311475</v>
      </c>
      <c r="BO811" s="146">
        <f t="shared" si="806"/>
        <v>65792.142857142855</v>
      </c>
      <c r="BP811" s="204"/>
    </row>
    <row r="812" spans="2:68" s="82" customFormat="1" ht="15" thickTop="1" thickBot="1">
      <c r="B812" s="642"/>
      <c r="C812" s="644"/>
      <c r="D812" s="604"/>
      <c r="E812" s="254" t="s">
        <v>114</v>
      </c>
      <c r="F812" s="137">
        <v>2</v>
      </c>
      <c r="G812" s="146">
        <v>1</v>
      </c>
      <c r="H812" s="146">
        <v>93920</v>
      </c>
      <c r="I812" s="147">
        <f t="shared" si="835"/>
        <v>0.5</v>
      </c>
      <c r="J812" s="147">
        <f t="shared" si="790"/>
        <v>0.5</v>
      </c>
      <c r="K812" s="173">
        <f t="shared" si="791"/>
        <v>93920</v>
      </c>
      <c r="L812" s="604"/>
      <c r="M812" s="254" t="s">
        <v>114</v>
      </c>
      <c r="N812" s="137">
        <v>3</v>
      </c>
      <c r="O812" s="146">
        <v>0</v>
      </c>
      <c r="P812" s="146">
        <v>0</v>
      </c>
      <c r="Q812" s="147">
        <f t="shared" si="836"/>
        <v>0</v>
      </c>
      <c r="R812" s="147">
        <f t="shared" si="792"/>
        <v>0</v>
      </c>
      <c r="S812" s="141" t="str">
        <f t="shared" si="793"/>
        <v>-</v>
      </c>
      <c r="T812" s="604"/>
      <c r="U812" s="254" t="s">
        <v>114</v>
      </c>
      <c r="V812" s="137">
        <v>319</v>
      </c>
      <c r="W812" s="146">
        <v>175</v>
      </c>
      <c r="X812" s="146">
        <v>10990340</v>
      </c>
      <c r="Y812" s="147">
        <f t="shared" si="837"/>
        <v>0.32407407407407407</v>
      </c>
      <c r="Z812" s="147">
        <f t="shared" si="794"/>
        <v>0.54858934169278994</v>
      </c>
      <c r="AA812" s="146">
        <f t="shared" si="795"/>
        <v>62801.942857142858</v>
      </c>
      <c r="AB812" s="604"/>
      <c r="AC812" s="254" t="s">
        <v>114</v>
      </c>
      <c r="AD812" s="137">
        <v>250</v>
      </c>
      <c r="AE812" s="146">
        <v>133</v>
      </c>
      <c r="AF812" s="146">
        <v>8940380</v>
      </c>
      <c r="AG812" s="147">
        <f t="shared" si="833"/>
        <v>0.33756345177664976</v>
      </c>
      <c r="AH812" s="147">
        <f t="shared" si="796"/>
        <v>0.53200000000000003</v>
      </c>
      <c r="AI812" s="141">
        <f t="shared" si="797"/>
        <v>67220.902255639099</v>
      </c>
      <c r="AJ812" s="604"/>
      <c r="AK812" s="254" t="s">
        <v>114</v>
      </c>
      <c r="AL812" s="137">
        <v>176</v>
      </c>
      <c r="AM812" s="146">
        <v>76</v>
      </c>
      <c r="AN812" s="146">
        <v>5050260</v>
      </c>
      <c r="AO812" s="147">
        <f t="shared" si="838"/>
        <v>0.29803921568627451</v>
      </c>
      <c r="AP812" s="147">
        <f t="shared" si="798"/>
        <v>0.43181818181818182</v>
      </c>
      <c r="AQ812" s="141">
        <f t="shared" si="799"/>
        <v>66450.789473684214</v>
      </c>
      <c r="AR812" s="604"/>
      <c r="AS812" s="254" t="s">
        <v>114</v>
      </c>
      <c r="AT812" s="137">
        <v>87</v>
      </c>
      <c r="AU812" s="146">
        <v>29</v>
      </c>
      <c r="AV812" s="146">
        <v>1805110</v>
      </c>
      <c r="AW812" s="147">
        <f t="shared" si="839"/>
        <v>0.22307692307692309</v>
      </c>
      <c r="AX812" s="147">
        <f t="shared" si="800"/>
        <v>0.33333333333333331</v>
      </c>
      <c r="AY812" s="146">
        <f t="shared" si="801"/>
        <v>62245.172413793101</v>
      </c>
      <c r="AZ812" s="604"/>
      <c r="BA812" s="254" t="s">
        <v>114</v>
      </c>
      <c r="BB812" s="137">
        <v>33</v>
      </c>
      <c r="BC812" s="146">
        <v>11</v>
      </c>
      <c r="BD812" s="146">
        <v>1213810</v>
      </c>
      <c r="BE812" s="147">
        <f t="shared" si="840"/>
        <v>0.16417910447761194</v>
      </c>
      <c r="BF812" s="147">
        <f t="shared" si="802"/>
        <v>0.33333333333333331</v>
      </c>
      <c r="BG812" s="173">
        <f t="shared" si="803"/>
        <v>110346.36363636363</v>
      </c>
      <c r="BH812" s="604"/>
      <c r="BI812" s="254" t="s">
        <v>114</v>
      </c>
      <c r="BJ812" s="137">
        <f t="shared" si="804"/>
        <v>870</v>
      </c>
      <c r="BK812" s="146">
        <f t="shared" si="788"/>
        <v>425</v>
      </c>
      <c r="BL812" s="146">
        <f t="shared" si="789"/>
        <v>28093820</v>
      </c>
      <c r="BM812" s="147">
        <f t="shared" si="834"/>
        <v>0.30553558590941771</v>
      </c>
      <c r="BN812" s="147">
        <f t="shared" si="805"/>
        <v>0.4885057471264368</v>
      </c>
      <c r="BO812" s="146">
        <f t="shared" si="806"/>
        <v>66103.105882352946</v>
      </c>
      <c r="BP812" s="204"/>
    </row>
    <row r="813" spans="2:68" s="82" customFormat="1" ht="15" thickTop="1" thickBot="1">
      <c r="B813" s="642"/>
      <c r="C813" s="644"/>
      <c r="D813" s="604"/>
      <c r="E813" s="254" t="s">
        <v>123</v>
      </c>
      <c r="F813" s="137">
        <v>1</v>
      </c>
      <c r="G813" s="146">
        <v>1</v>
      </c>
      <c r="H813" s="146">
        <v>93920</v>
      </c>
      <c r="I813" s="147">
        <f t="shared" si="835"/>
        <v>0.5</v>
      </c>
      <c r="J813" s="147">
        <f t="shared" si="790"/>
        <v>1</v>
      </c>
      <c r="K813" s="173">
        <f t="shared" si="791"/>
        <v>93920</v>
      </c>
      <c r="L813" s="604"/>
      <c r="M813" s="254" t="s">
        <v>123</v>
      </c>
      <c r="N813" s="137">
        <v>1</v>
      </c>
      <c r="O813" s="146">
        <v>0</v>
      </c>
      <c r="P813" s="146">
        <v>0</v>
      </c>
      <c r="Q813" s="147">
        <f t="shared" si="836"/>
        <v>0</v>
      </c>
      <c r="R813" s="147">
        <f t="shared" si="792"/>
        <v>0</v>
      </c>
      <c r="S813" s="141" t="str">
        <f t="shared" si="793"/>
        <v>-</v>
      </c>
      <c r="T813" s="604"/>
      <c r="U813" s="254" t="s">
        <v>123</v>
      </c>
      <c r="V813" s="137">
        <v>89</v>
      </c>
      <c r="W813" s="146">
        <v>55</v>
      </c>
      <c r="X813" s="146">
        <v>3672020</v>
      </c>
      <c r="Y813" s="147">
        <f t="shared" si="837"/>
        <v>0.10185185185185185</v>
      </c>
      <c r="Z813" s="147">
        <f t="shared" si="794"/>
        <v>0.6179775280898876</v>
      </c>
      <c r="AA813" s="146">
        <f t="shared" si="795"/>
        <v>66764</v>
      </c>
      <c r="AB813" s="604"/>
      <c r="AC813" s="254" t="s">
        <v>123</v>
      </c>
      <c r="AD813" s="137">
        <v>78</v>
      </c>
      <c r="AE813" s="146">
        <v>44</v>
      </c>
      <c r="AF813" s="146">
        <v>2923950</v>
      </c>
      <c r="AG813" s="147">
        <f t="shared" si="833"/>
        <v>0.1116751269035533</v>
      </c>
      <c r="AH813" s="147">
        <f t="shared" si="796"/>
        <v>0.5641025641025641</v>
      </c>
      <c r="AI813" s="141">
        <f t="shared" si="797"/>
        <v>66453.409090909088</v>
      </c>
      <c r="AJ813" s="604"/>
      <c r="AK813" s="254" t="s">
        <v>123</v>
      </c>
      <c r="AL813" s="137">
        <v>55</v>
      </c>
      <c r="AM813" s="146">
        <v>32</v>
      </c>
      <c r="AN813" s="146">
        <v>1724580</v>
      </c>
      <c r="AO813" s="147">
        <f t="shared" si="838"/>
        <v>0.12549019607843137</v>
      </c>
      <c r="AP813" s="147">
        <f t="shared" si="798"/>
        <v>0.58181818181818179</v>
      </c>
      <c r="AQ813" s="141">
        <f t="shared" si="799"/>
        <v>53893.125</v>
      </c>
      <c r="AR813" s="604"/>
      <c r="AS813" s="254" t="s">
        <v>123</v>
      </c>
      <c r="AT813" s="137">
        <v>29</v>
      </c>
      <c r="AU813" s="146">
        <v>15</v>
      </c>
      <c r="AV813" s="146">
        <v>665640</v>
      </c>
      <c r="AW813" s="147">
        <f t="shared" si="839"/>
        <v>0.11538461538461539</v>
      </c>
      <c r="AX813" s="147">
        <f t="shared" si="800"/>
        <v>0.51724137931034486</v>
      </c>
      <c r="AY813" s="146">
        <f t="shared" si="801"/>
        <v>44376</v>
      </c>
      <c r="AZ813" s="604"/>
      <c r="BA813" s="254" t="s">
        <v>123</v>
      </c>
      <c r="BB813" s="137">
        <v>17</v>
      </c>
      <c r="BC813" s="146">
        <v>6</v>
      </c>
      <c r="BD813" s="146">
        <v>502480</v>
      </c>
      <c r="BE813" s="147">
        <f t="shared" si="840"/>
        <v>8.9552238805970144E-2</v>
      </c>
      <c r="BF813" s="147">
        <f t="shared" si="802"/>
        <v>0.35294117647058826</v>
      </c>
      <c r="BG813" s="173">
        <f t="shared" si="803"/>
        <v>83746.666666666672</v>
      </c>
      <c r="BH813" s="604"/>
      <c r="BI813" s="254" t="s">
        <v>123</v>
      </c>
      <c r="BJ813" s="137">
        <f t="shared" si="804"/>
        <v>270</v>
      </c>
      <c r="BK813" s="146">
        <f t="shared" si="788"/>
        <v>153</v>
      </c>
      <c r="BL813" s="146">
        <f t="shared" si="789"/>
        <v>9582590</v>
      </c>
      <c r="BM813" s="147">
        <f t="shared" si="834"/>
        <v>0.10999281092739037</v>
      </c>
      <c r="BN813" s="147">
        <f t="shared" si="805"/>
        <v>0.56666666666666665</v>
      </c>
      <c r="BO813" s="146">
        <f t="shared" si="806"/>
        <v>62631.30718954248</v>
      </c>
      <c r="BP813" s="204"/>
    </row>
    <row r="814" spans="2:68" s="82" customFormat="1" ht="15" thickTop="1" thickBot="1">
      <c r="B814" s="642"/>
      <c r="C814" s="644"/>
      <c r="D814" s="604"/>
      <c r="E814" s="254" t="s">
        <v>137</v>
      </c>
      <c r="F814" s="137">
        <v>1</v>
      </c>
      <c r="G814" s="146">
        <v>1</v>
      </c>
      <c r="H814" s="146">
        <v>93920</v>
      </c>
      <c r="I814" s="147">
        <f t="shared" si="835"/>
        <v>0.5</v>
      </c>
      <c r="J814" s="147">
        <f t="shared" si="790"/>
        <v>1</v>
      </c>
      <c r="K814" s="173">
        <f t="shared" si="791"/>
        <v>93920</v>
      </c>
      <c r="L814" s="604"/>
      <c r="M814" s="254" t="s">
        <v>137</v>
      </c>
      <c r="N814" s="137">
        <v>2</v>
      </c>
      <c r="O814" s="146">
        <v>0</v>
      </c>
      <c r="P814" s="146">
        <v>0</v>
      </c>
      <c r="Q814" s="147">
        <f t="shared" si="836"/>
        <v>0</v>
      </c>
      <c r="R814" s="147">
        <f t="shared" si="792"/>
        <v>0</v>
      </c>
      <c r="S814" s="141" t="str">
        <f t="shared" si="793"/>
        <v>-</v>
      </c>
      <c r="T814" s="604"/>
      <c r="U814" s="254" t="s">
        <v>137</v>
      </c>
      <c r="V814" s="137">
        <v>105</v>
      </c>
      <c r="W814" s="146">
        <v>55</v>
      </c>
      <c r="X814" s="146">
        <v>3805780</v>
      </c>
      <c r="Y814" s="147">
        <f t="shared" si="837"/>
        <v>0.10185185185185185</v>
      </c>
      <c r="Z814" s="147">
        <f t="shared" si="794"/>
        <v>0.52380952380952384</v>
      </c>
      <c r="AA814" s="146">
        <f t="shared" si="795"/>
        <v>69196</v>
      </c>
      <c r="AB814" s="604"/>
      <c r="AC814" s="254" t="s">
        <v>137</v>
      </c>
      <c r="AD814" s="137">
        <v>104</v>
      </c>
      <c r="AE814" s="146">
        <v>51</v>
      </c>
      <c r="AF814" s="146">
        <v>3793940</v>
      </c>
      <c r="AG814" s="147">
        <f t="shared" si="833"/>
        <v>0.12944162436548223</v>
      </c>
      <c r="AH814" s="147">
        <f t="shared" si="796"/>
        <v>0.49038461538461536</v>
      </c>
      <c r="AI814" s="141">
        <f t="shared" si="797"/>
        <v>74390.980392156867</v>
      </c>
      <c r="AJ814" s="604"/>
      <c r="AK814" s="254" t="s">
        <v>137</v>
      </c>
      <c r="AL814" s="137">
        <v>59</v>
      </c>
      <c r="AM814" s="146">
        <v>28</v>
      </c>
      <c r="AN814" s="146">
        <v>2268830</v>
      </c>
      <c r="AO814" s="147">
        <f t="shared" si="838"/>
        <v>0.10980392156862745</v>
      </c>
      <c r="AP814" s="147">
        <f t="shared" si="798"/>
        <v>0.47457627118644069</v>
      </c>
      <c r="AQ814" s="141">
        <f t="shared" si="799"/>
        <v>81029.642857142855</v>
      </c>
      <c r="AR814" s="604"/>
      <c r="AS814" s="254" t="s">
        <v>137</v>
      </c>
      <c r="AT814" s="137">
        <v>38</v>
      </c>
      <c r="AU814" s="146">
        <v>16</v>
      </c>
      <c r="AV814" s="146">
        <v>1118260</v>
      </c>
      <c r="AW814" s="147">
        <f t="shared" si="839"/>
        <v>0.12307692307692308</v>
      </c>
      <c r="AX814" s="147">
        <f t="shared" si="800"/>
        <v>0.42105263157894735</v>
      </c>
      <c r="AY814" s="146">
        <f t="shared" si="801"/>
        <v>69891.25</v>
      </c>
      <c r="AZ814" s="604"/>
      <c r="BA814" s="254" t="s">
        <v>137</v>
      </c>
      <c r="BB814" s="137">
        <v>16</v>
      </c>
      <c r="BC814" s="146">
        <v>8</v>
      </c>
      <c r="BD814" s="146">
        <v>1386850</v>
      </c>
      <c r="BE814" s="147">
        <f t="shared" si="840"/>
        <v>0.11940298507462686</v>
      </c>
      <c r="BF814" s="147">
        <f t="shared" si="802"/>
        <v>0.5</v>
      </c>
      <c r="BG814" s="173">
        <f t="shared" si="803"/>
        <v>173356.25</v>
      </c>
      <c r="BH814" s="604"/>
      <c r="BI814" s="254" t="s">
        <v>137</v>
      </c>
      <c r="BJ814" s="137">
        <f t="shared" si="804"/>
        <v>325</v>
      </c>
      <c r="BK814" s="146">
        <f t="shared" si="788"/>
        <v>159</v>
      </c>
      <c r="BL814" s="146">
        <f t="shared" si="789"/>
        <v>12467580</v>
      </c>
      <c r="BM814" s="147">
        <f t="shared" si="834"/>
        <v>0.11430625449317038</v>
      </c>
      <c r="BN814" s="147">
        <f t="shared" si="805"/>
        <v>0.48923076923076925</v>
      </c>
      <c r="BO814" s="146">
        <f t="shared" si="806"/>
        <v>78412.452830188675</v>
      </c>
      <c r="BP814" s="204"/>
    </row>
    <row r="815" spans="2:68" s="82" customFormat="1" ht="15" thickTop="1" thickBot="1">
      <c r="B815" s="642"/>
      <c r="C815" s="644"/>
      <c r="D815" s="604"/>
      <c r="E815" s="254" t="s">
        <v>138</v>
      </c>
      <c r="F815" s="137">
        <v>0</v>
      </c>
      <c r="G815" s="146">
        <v>0</v>
      </c>
      <c r="H815" s="146">
        <v>0</v>
      </c>
      <c r="I815" s="147">
        <f t="shared" si="835"/>
        <v>0</v>
      </c>
      <c r="J815" s="147" t="str">
        <f t="shared" si="790"/>
        <v>-</v>
      </c>
      <c r="K815" s="173" t="str">
        <f t="shared" si="791"/>
        <v>-</v>
      </c>
      <c r="L815" s="604"/>
      <c r="M815" s="254" t="s">
        <v>138</v>
      </c>
      <c r="N815" s="137">
        <v>1</v>
      </c>
      <c r="O815" s="146">
        <v>0</v>
      </c>
      <c r="P815" s="146">
        <v>0</v>
      </c>
      <c r="Q815" s="147">
        <f t="shared" ref="Q815:Q820" si="841">IFERROR(O815/$L$810,"-")</f>
        <v>0</v>
      </c>
      <c r="R815" s="147">
        <f t="shared" si="792"/>
        <v>0</v>
      </c>
      <c r="S815" s="141" t="str">
        <f t="shared" si="793"/>
        <v>-</v>
      </c>
      <c r="T815" s="604"/>
      <c r="U815" s="254" t="s">
        <v>138</v>
      </c>
      <c r="V815" s="137">
        <v>64</v>
      </c>
      <c r="W815" s="146">
        <v>41</v>
      </c>
      <c r="X815" s="146">
        <v>2528980</v>
      </c>
      <c r="Y815" s="147">
        <f t="shared" si="837"/>
        <v>7.5925925925925924E-2</v>
      </c>
      <c r="Z815" s="147">
        <f t="shared" si="794"/>
        <v>0.640625</v>
      </c>
      <c r="AA815" s="146">
        <f t="shared" si="795"/>
        <v>61682.439024390245</v>
      </c>
      <c r="AB815" s="604"/>
      <c r="AC815" s="254" t="s">
        <v>138</v>
      </c>
      <c r="AD815" s="137">
        <v>37</v>
      </c>
      <c r="AE815" s="146">
        <v>18</v>
      </c>
      <c r="AF815" s="146">
        <v>1478400</v>
      </c>
      <c r="AG815" s="147">
        <f t="shared" si="833"/>
        <v>4.5685279187817257E-2</v>
      </c>
      <c r="AH815" s="147">
        <f t="shared" si="796"/>
        <v>0.48648648648648651</v>
      </c>
      <c r="AI815" s="141">
        <f t="shared" si="797"/>
        <v>82133.333333333328</v>
      </c>
      <c r="AJ815" s="604"/>
      <c r="AK815" s="254" t="s">
        <v>138</v>
      </c>
      <c r="AL815" s="137">
        <v>30</v>
      </c>
      <c r="AM815" s="146">
        <v>12</v>
      </c>
      <c r="AN815" s="146">
        <v>676050</v>
      </c>
      <c r="AO815" s="147">
        <f t="shared" ref="AO815:AO820" si="842">IFERROR(AM815/$AJ$810,"-")</f>
        <v>4.7058823529411764E-2</v>
      </c>
      <c r="AP815" s="147">
        <f t="shared" si="798"/>
        <v>0.4</v>
      </c>
      <c r="AQ815" s="141">
        <f t="shared" si="799"/>
        <v>56337.5</v>
      </c>
      <c r="AR815" s="604"/>
      <c r="AS815" s="254" t="s">
        <v>138</v>
      </c>
      <c r="AT815" s="137">
        <v>12</v>
      </c>
      <c r="AU815" s="146">
        <v>7</v>
      </c>
      <c r="AV815" s="146">
        <v>489240</v>
      </c>
      <c r="AW815" s="147">
        <f t="shared" si="839"/>
        <v>5.3846153846153849E-2</v>
      </c>
      <c r="AX815" s="147">
        <f t="shared" si="800"/>
        <v>0.58333333333333337</v>
      </c>
      <c r="AY815" s="146">
        <f t="shared" si="801"/>
        <v>69891.428571428565</v>
      </c>
      <c r="AZ815" s="604"/>
      <c r="BA815" s="254" t="s">
        <v>138</v>
      </c>
      <c r="BB815" s="137">
        <v>3</v>
      </c>
      <c r="BC815" s="146">
        <v>0</v>
      </c>
      <c r="BD815" s="146">
        <v>0</v>
      </c>
      <c r="BE815" s="147">
        <f t="shared" si="840"/>
        <v>0</v>
      </c>
      <c r="BF815" s="147">
        <f t="shared" si="802"/>
        <v>0</v>
      </c>
      <c r="BG815" s="173" t="str">
        <f t="shared" si="803"/>
        <v>-</v>
      </c>
      <c r="BH815" s="604"/>
      <c r="BI815" s="254" t="s">
        <v>138</v>
      </c>
      <c r="BJ815" s="137">
        <f t="shared" si="804"/>
        <v>147</v>
      </c>
      <c r="BK815" s="146">
        <f t="shared" si="788"/>
        <v>78</v>
      </c>
      <c r="BL815" s="146">
        <f t="shared" si="789"/>
        <v>5172670</v>
      </c>
      <c r="BM815" s="147">
        <f t="shared" si="834"/>
        <v>5.6074766355140186E-2</v>
      </c>
      <c r="BN815" s="147">
        <f t="shared" si="805"/>
        <v>0.53061224489795922</v>
      </c>
      <c r="BO815" s="146">
        <f t="shared" si="806"/>
        <v>66316.282051282047</v>
      </c>
      <c r="BP815" s="204"/>
    </row>
    <row r="816" spans="2:68" s="82" customFormat="1" ht="15" thickTop="1" thickBot="1">
      <c r="B816" s="642"/>
      <c r="C816" s="644"/>
      <c r="D816" s="604"/>
      <c r="E816" s="254" t="s">
        <v>139</v>
      </c>
      <c r="F816" s="137">
        <v>0</v>
      </c>
      <c r="G816" s="146">
        <v>0</v>
      </c>
      <c r="H816" s="146">
        <v>0</v>
      </c>
      <c r="I816" s="147">
        <f t="shared" si="835"/>
        <v>0</v>
      </c>
      <c r="J816" s="147" t="str">
        <f t="shared" si="790"/>
        <v>-</v>
      </c>
      <c r="K816" s="173" t="str">
        <f t="shared" si="791"/>
        <v>-</v>
      </c>
      <c r="L816" s="604"/>
      <c r="M816" s="254" t="s">
        <v>139</v>
      </c>
      <c r="N816" s="137">
        <v>0</v>
      </c>
      <c r="O816" s="146">
        <v>0</v>
      </c>
      <c r="P816" s="146">
        <v>0</v>
      </c>
      <c r="Q816" s="147">
        <f t="shared" si="841"/>
        <v>0</v>
      </c>
      <c r="R816" s="147" t="str">
        <f t="shared" si="792"/>
        <v>-</v>
      </c>
      <c r="S816" s="141" t="str">
        <f t="shared" si="793"/>
        <v>-</v>
      </c>
      <c r="T816" s="604"/>
      <c r="U816" s="254" t="s">
        <v>139</v>
      </c>
      <c r="V816" s="137">
        <v>29</v>
      </c>
      <c r="W816" s="146">
        <v>17</v>
      </c>
      <c r="X816" s="146">
        <v>1043930</v>
      </c>
      <c r="Y816" s="147">
        <f t="shared" si="837"/>
        <v>3.1481481481481478E-2</v>
      </c>
      <c r="Z816" s="147">
        <f t="shared" ref="Z816:Z821" si="843">IFERROR(W816/V816,"-")</f>
        <v>0.58620689655172409</v>
      </c>
      <c r="AA816" s="146">
        <f t="shared" si="795"/>
        <v>61407.647058823532</v>
      </c>
      <c r="AB816" s="604"/>
      <c r="AC816" s="254" t="s">
        <v>139</v>
      </c>
      <c r="AD816" s="137">
        <v>23</v>
      </c>
      <c r="AE816" s="146">
        <v>10</v>
      </c>
      <c r="AF816" s="146">
        <v>454900</v>
      </c>
      <c r="AG816" s="147">
        <f t="shared" si="833"/>
        <v>2.5380710659898477E-2</v>
      </c>
      <c r="AH816" s="147">
        <f t="shared" si="796"/>
        <v>0.43478260869565216</v>
      </c>
      <c r="AI816" s="141">
        <f t="shared" si="797"/>
        <v>45490</v>
      </c>
      <c r="AJ816" s="604"/>
      <c r="AK816" s="254" t="s">
        <v>139</v>
      </c>
      <c r="AL816" s="137">
        <v>23</v>
      </c>
      <c r="AM816" s="146">
        <v>7</v>
      </c>
      <c r="AN816" s="146">
        <v>550200</v>
      </c>
      <c r="AO816" s="147">
        <f t="shared" si="842"/>
        <v>2.7450980392156862E-2</v>
      </c>
      <c r="AP816" s="147">
        <f t="shared" si="798"/>
        <v>0.30434782608695654</v>
      </c>
      <c r="AQ816" s="141">
        <f t="shared" si="799"/>
        <v>78600</v>
      </c>
      <c r="AR816" s="604"/>
      <c r="AS816" s="254" t="s">
        <v>139</v>
      </c>
      <c r="AT816" s="137">
        <v>15</v>
      </c>
      <c r="AU816" s="146">
        <v>5</v>
      </c>
      <c r="AV816" s="146">
        <v>342910</v>
      </c>
      <c r="AW816" s="147">
        <f t="shared" si="839"/>
        <v>3.8461538461538464E-2</v>
      </c>
      <c r="AX816" s="147">
        <f t="shared" si="800"/>
        <v>0.33333333333333331</v>
      </c>
      <c r="AY816" s="146">
        <f t="shared" si="801"/>
        <v>68582</v>
      </c>
      <c r="AZ816" s="604"/>
      <c r="BA816" s="254" t="s">
        <v>139</v>
      </c>
      <c r="BB816" s="137">
        <v>6</v>
      </c>
      <c r="BC816" s="146">
        <v>3</v>
      </c>
      <c r="BD816" s="146">
        <v>665840</v>
      </c>
      <c r="BE816" s="147">
        <f t="shared" si="840"/>
        <v>4.4776119402985072E-2</v>
      </c>
      <c r="BF816" s="147">
        <f t="shared" si="802"/>
        <v>0.5</v>
      </c>
      <c r="BG816" s="173">
        <f t="shared" si="803"/>
        <v>221946.66666666666</v>
      </c>
      <c r="BH816" s="604"/>
      <c r="BI816" s="254" t="s">
        <v>139</v>
      </c>
      <c r="BJ816" s="137">
        <f t="shared" si="804"/>
        <v>96</v>
      </c>
      <c r="BK816" s="146">
        <f t="shared" si="788"/>
        <v>42</v>
      </c>
      <c r="BL816" s="146">
        <f t="shared" si="789"/>
        <v>3057780</v>
      </c>
      <c r="BM816" s="147">
        <f t="shared" si="834"/>
        <v>3.01941049604601E-2</v>
      </c>
      <c r="BN816" s="147">
        <f t="shared" si="805"/>
        <v>0.4375</v>
      </c>
      <c r="BO816" s="146">
        <f t="shared" si="806"/>
        <v>72804.28571428571</v>
      </c>
      <c r="BP816" s="204"/>
    </row>
    <row r="817" spans="2:68" s="82" customFormat="1" ht="15" thickTop="1" thickBot="1">
      <c r="B817" s="642"/>
      <c r="C817" s="644"/>
      <c r="D817" s="604"/>
      <c r="E817" s="254" t="s">
        <v>140</v>
      </c>
      <c r="F817" s="137">
        <v>2</v>
      </c>
      <c r="G817" s="146">
        <v>1</v>
      </c>
      <c r="H817" s="146">
        <v>93920</v>
      </c>
      <c r="I817" s="147">
        <f>IFERROR(G817/$D$810,"-")</f>
        <v>0.5</v>
      </c>
      <c r="J817" s="147">
        <f t="shared" si="790"/>
        <v>0.5</v>
      </c>
      <c r="K817" s="173">
        <f t="shared" si="791"/>
        <v>93920</v>
      </c>
      <c r="L817" s="604"/>
      <c r="M817" s="254" t="s">
        <v>140</v>
      </c>
      <c r="N817" s="137">
        <v>0</v>
      </c>
      <c r="O817" s="146">
        <v>0</v>
      </c>
      <c r="P817" s="146">
        <v>0</v>
      </c>
      <c r="Q817" s="147">
        <f t="shared" si="841"/>
        <v>0</v>
      </c>
      <c r="R817" s="147" t="str">
        <f t="shared" si="792"/>
        <v>-</v>
      </c>
      <c r="S817" s="141" t="str">
        <f t="shared" si="793"/>
        <v>-</v>
      </c>
      <c r="T817" s="604"/>
      <c r="U817" s="254" t="s">
        <v>140</v>
      </c>
      <c r="V817" s="137">
        <v>29</v>
      </c>
      <c r="W817" s="146">
        <v>16</v>
      </c>
      <c r="X817" s="146">
        <v>600840</v>
      </c>
      <c r="Y817" s="147">
        <f t="shared" si="837"/>
        <v>2.9629629629629631E-2</v>
      </c>
      <c r="Z817" s="147">
        <f t="shared" si="843"/>
        <v>0.55172413793103448</v>
      </c>
      <c r="AA817" s="146">
        <f t="shared" si="795"/>
        <v>37552.5</v>
      </c>
      <c r="AB817" s="604"/>
      <c r="AC817" s="254" t="s">
        <v>140</v>
      </c>
      <c r="AD817" s="137">
        <v>27</v>
      </c>
      <c r="AE817" s="146">
        <v>17</v>
      </c>
      <c r="AF817" s="146">
        <v>814120</v>
      </c>
      <c r="AG817" s="147">
        <f t="shared" si="833"/>
        <v>4.3147208121827409E-2</v>
      </c>
      <c r="AH817" s="147">
        <f t="shared" si="796"/>
        <v>0.62962962962962965</v>
      </c>
      <c r="AI817" s="141">
        <f t="shared" si="797"/>
        <v>47889.411764705881</v>
      </c>
      <c r="AJ817" s="604"/>
      <c r="AK817" s="254" t="s">
        <v>140</v>
      </c>
      <c r="AL817" s="137">
        <v>16</v>
      </c>
      <c r="AM817" s="146">
        <v>5</v>
      </c>
      <c r="AN817" s="146">
        <v>148130</v>
      </c>
      <c r="AO817" s="147">
        <f t="shared" si="842"/>
        <v>1.9607843137254902E-2</v>
      </c>
      <c r="AP817" s="147">
        <f t="shared" si="798"/>
        <v>0.3125</v>
      </c>
      <c r="AQ817" s="141">
        <f t="shared" si="799"/>
        <v>29626</v>
      </c>
      <c r="AR817" s="604"/>
      <c r="AS817" s="254" t="s">
        <v>140</v>
      </c>
      <c r="AT817" s="137">
        <v>3</v>
      </c>
      <c r="AU817" s="146">
        <v>1</v>
      </c>
      <c r="AV817" s="146">
        <v>87950</v>
      </c>
      <c r="AW817" s="147">
        <f t="shared" si="839"/>
        <v>7.6923076923076927E-3</v>
      </c>
      <c r="AX817" s="147">
        <f t="shared" si="800"/>
        <v>0.33333333333333331</v>
      </c>
      <c r="AY817" s="146">
        <f t="shared" si="801"/>
        <v>87950</v>
      </c>
      <c r="AZ817" s="604"/>
      <c r="BA817" s="254" t="s">
        <v>140</v>
      </c>
      <c r="BB817" s="137">
        <v>3</v>
      </c>
      <c r="BC817" s="146">
        <v>1</v>
      </c>
      <c r="BD817" s="146">
        <v>340000</v>
      </c>
      <c r="BE817" s="147">
        <f t="shared" si="840"/>
        <v>1.4925373134328358E-2</v>
      </c>
      <c r="BF817" s="147">
        <f t="shared" si="802"/>
        <v>0.33333333333333331</v>
      </c>
      <c r="BG817" s="173">
        <f t="shared" si="803"/>
        <v>340000</v>
      </c>
      <c r="BH817" s="604"/>
      <c r="BI817" s="254" t="s">
        <v>140</v>
      </c>
      <c r="BJ817" s="137">
        <f t="shared" si="804"/>
        <v>80</v>
      </c>
      <c r="BK817" s="146">
        <f t="shared" si="788"/>
        <v>41</v>
      </c>
      <c r="BL817" s="146">
        <f t="shared" si="789"/>
        <v>2084960</v>
      </c>
      <c r="BM817" s="147">
        <f t="shared" si="834"/>
        <v>2.9475197699496764E-2</v>
      </c>
      <c r="BN817" s="147">
        <f t="shared" si="805"/>
        <v>0.51249999999999996</v>
      </c>
      <c r="BO817" s="146">
        <f t="shared" si="806"/>
        <v>50852.682926829271</v>
      </c>
      <c r="BP817" s="204"/>
    </row>
    <row r="818" spans="2:68" s="82" customFormat="1" ht="15" thickTop="1" thickBot="1">
      <c r="B818" s="642"/>
      <c r="C818" s="644"/>
      <c r="D818" s="604"/>
      <c r="E818" s="254" t="s">
        <v>141</v>
      </c>
      <c r="F818" s="137">
        <v>0</v>
      </c>
      <c r="G818" s="146">
        <v>0</v>
      </c>
      <c r="H818" s="146">
        <v>0</v>
      </c>
      <c r="I818" s="147">
        <f>IFERROR(G818/$D$810,"-")</f>
        <v>0</v>
      </c>
      <c r="J818" s="147" t="str">
        <f t="shared" ref="J818:J823" si="844">IFERROR(G818/F818,"-")</f>
        <v>-</v>
      </c>
      <c r="K818" s="173" t="str">
        <f t="shared" si="791"/>
        <v>-</v>
      </c>
      <c r="L818" s="604"/>
      <c r="M818" s="254" t="s">
        <v>141</v>
      </c>
      <c r="N818" s="137">
        <v>2</v>
      </c>
      <c r="O818" s="146">
        <v>0</v>
      </c>
      <c r="P818" s="146">
        <v>0</v>
      </c>
      <c r="Q818" s="147">
        <f t="shared" si="841"/>
        <v>0</v>
      </c>
      <c r="R818" s="147">
        <f t="shared" si="792"/>
        <v>0</v>
      </c>
      <c r="S818" s="141" t="str">
        <f t="shared" si="793"/>
        <v>-</v>
      </c>
      <c r="T818" s="604"/>
      <c r="U818" s="254" t="s">
        <v>141</v>
      </c>
      <c r="V818" s="137">
        <v>219</v>
      </c>
      <c r="W818" s="146">
        <v>130</v>
      </c>
      <c r="X818" s="146">
        <v>8124310</v>
      </c>
      <c r="Y818" s="147">
        <f t="shared" si="837"/>
        <v>0.24074074074074073</v>
      </c>
      <c r="Z818" s="147">
        <f t="shared" si="843"/>
        <v>0.59360730593607303</v>
      </c>
      <c r="AA818" s="146">
        <f t="shared" si="795"/>
        <v>62494.692307692305</v>
      </c>
      <c r="AB818" s="604"/>
      <c r="AC818" s="254" t="s">
        <v>141</v>
      </c>
      <c r="AD818" s="137">
        <v>183</v>
      </c>
      <c r="AE818" s="146">
        <v>104</v>
      </c>
      <c r="AF818" s="146">
        <v>7805500</v>
      </c>
      <c r="AG818" s="147">
        <f t="shared" si="833"/>
        <v>0.26395939086294418</v>
      </c>
      <c r="AH818" s="147">
        <f t="shared" si="796"/>
        <v>0.56830601092896171</v>
      </c>
      <c r="AI818" s="141">
        <f t="shared" si="797"/>
        <v>75052.88461538461</v>
      </c>
      <c r="AJ818" s="604"/>
      <c r="AK818" s="254" t="s">
        <v>141</v>
      </c>
      <c r="AL818" s="137">
        <v>92</v>
      </c>
      <c r="AM818" s="146">
        <v>47</v>
      </c>
      <c r="AN818" s="146">
        <v>3722740</v>
      </c>
      <c r="AO818" s="147">
        <f t="shared" si="842"/>
        <v>0.18431372549019609</v>
      </c>
      <c r="AP818" s="147">
        <f t="shared" si="798"/>
        <v>0.51086956521739135</v>
      </c>
      <c r="AQ818" s="141">
        <f t="shared" si="799"/>
        <v>79207.234042553187</v>
      </c>
      <c r="AR818" s="604"/>
      <c r="AS818" s="254" t="s">
        <v>141</v>
      </c>
      <c r="AT818" s="137">
        <v>40</v>
      </c>
      <c r="AU818" s="146">
        <v>15</v>
      </c>
      <c r="AV818" s="146">
        <v>850290</v>
      </c>
      <c r="AW818" s="147">
        <f t="shared" si="839"/>
        <v>0.11538461538461539</v>
      </c>
      <c r="AX818" s="147">
        <f t="shared" si="800"/>
        <v>0.375</v>
      </c>
      <c r="AY818" s="146">
        <f t="shared" si="801"/>
        <v>56686</v>
      </c>
      <c r="AZ818" s="604"/>
      <c r="BA818" s="254" t="s">
        <v>141</v>
      </c>
      <c r="BB818" s="137">
        <v>13</v>
      </c>
      <c r="BC818" s="146">
        <v>6</v>
      </c>
      <c r="BD818" s="146">
        <v>1135990</v>
      </c>
      <c r="BE818" s="147">
        <f t="shared" si="840"/>
        <v>8.9552238805970144E-2</v>
      </c>
      <c r="BF818" s="147">
        <f t="shared" si="802"/>
        <v>0.46153846153846156</v>
      </c>
      <c r="BG818" s="173">
        <f t="shared" si="803"/>
        <v>189331.66666666666</v>
      </c>
      <c r="BH818" s="604"/>
      <c r="BI818" s="254" t="s">
        <v>141</v>
      </c>
      <c r="BJ818" s="137">
        <f t="shared" si="804"/>
        <v>549</v>
      </c>
      <c r="BK818" s="146">
        <f t="shared" si="788"/>
        <v>302</v>
      </c>
      <c r="BL818" s="146">
        <f t="shared" si="789"/>
        <v>21638830</v>
      </c>
      <c r="BM818" s="147">
        <f t="shared" si="834"/>
        <v>0.21710999281092738</v>
      </c>
      <c r="BN818" s="147">
        <f t="shared" si="805"/>
        <v>0.55009107468123863</v>
      </c>
      <c r="BO818" s="146">
        <f t="shared" si="806"/>
        <v>71651.754966887413</v>
      </c>
      <c r="BP818" s="204"/>
    </row>
    <row r="819" spans="2:68" s="82" customFormat="1" ht="15" thickTop="1" thickBot="1">
      <c r="B819" s="642"/>
      <c r="C819" s="644"/>
      <c r="D819" s="604"/>
      <c r="E819" s="254" t="s">
        <v>142</v>
      </c>
      <c r="F819" s="137">
        <v>0</v>
      </c>
      <c r="G819" s="146">
        <v>0</v>
      </c>
      <c r="H819" s="146">
        <v>0</v>
      </c>
      <c r="I819" s="147">
        <f>IFERROR(G819/$D$810,"-")</f>
        <v>0</v>
      </c>
      <c r="J819" s="147" t="str">
        <f t="shared" si="844"/>
        <v>-</v>
      </c>
      <c r="K819" s="173" t="str">
        <f>IFERROR(H819/G819,"-")</f>
        <v>-</v>
      </c>
      <c r="L819" s="604"/>
      <c r="M819" s="254" t="s">
        <v>142</v>
      </c>
      <c r="N819" s="137">
        <v>1</v>
      </c>
      <c r="O819" s="146">
        <v>0</v>
      </c>
      <c r="P819" s="146">
        <v>0</v>
      </c>
      <c r="Q819" s="147">
        <f t="shared" si="841"/>
        <v>0</v>
      </c>
      <c r="R819" s="147">
        <f t="shared" si="792"/>
        <v>0</v>
      </c>
      <c r="S819" s="141" t="str">
        <f t="shared" si="793"/>
        <v>-</v>
      </c>
      <c r="T819" s="604"/>
      <c r="U819" s="254" t="s">
        <v>142</v>
      </c>
      <c r="V819" s="137">
        <v>39</v>
      </c>
      <c r="W819" s="146">
        <v>24</v>
      </c>
      <c r="X819" s="146">
        <v>1192320</v>
      </c>
      <c r="Y819" s="147">
        <f t="shared" si="837"/>
        <v>4.4444444444444446E-2</v>
      </c>
      <c r="Z819" s="147">
        <f t="shared" si="843"/>
        <v>0.61538461538461542</v>
      </c>
      <c r="AA819" s="146">
        <f t="shared" si="795"/>
        <v>49680</v>
      </c>
      <c r="AB819" s="604"/>
      <c r="AC819" s="254" t="s">
        <v>142</v>
      </c>
      <c r="AD819" s="137">
        <v>38</v>
      </c>
      <c r="AE819" s="146">
        <v>25</v>
      </c>
      <c r="AF819" s="146">
        <v>1834010</v>
      </c>
      <c r="AG819" s="147">
        <f t="shared" si="833"/>
        <v>6.3451776649746189E-2</v>
      </c>
      <c r="AH819" s="147">
        <f t="shared" si="796"/>
        <v>0.65789473684210531</v>
      </c>
      <c r="AI819" s="141">
        <f t="shared" si="797"/>
        <v>73360.399999999994</v>
      </c>
      <c r="AJ819" s="604"/>
      <c r="AK819" s="254" t="s">
        <v>142</v>
      </c>
      <c r="AL819" s="137">
        <v>28</v>
      </c>
      <c r="AM819" s="146">
        <v>9</v>
      </c>
      <c r="AN819" s="146">
        <v>557780</v>
      </c>
      <c r="AO819" s="147">
        <f t="shared" si="842"/>
        <v>3.5294117647058823E-2</v>
      </c>
      <c r="AP819" s="147">
        <f t="shared" si="798"/>
        <v>0.32142857142857145</v>
      </c>
      <c r="AQ819" s="141">
        <f t="shared" si="799"/>
        <v>61975.555555555555</v>
      </c>
      <c r="AR819" s="604"/>
      <c r="AS819" s="254" t="s">
        <v>142</v>
      </c>
      <c r="AT819" s="137">
        <v>21</v>
      </c>
      <c r="AU819" s="146">
        <v>7</v>
      </c>
      <c r="AV819" s="146">
        <v>434230</v>
      </c>
      <c r="AW819" s="147">
        <f t="shared" si="839"/>
        <v>5.3846153846153849E-2</v>
      </c>
      <c r="AX819" s="147">
        <f t="shared" si="800"/>
        <v>0.33333333333333331</v>
      </c>
      <c r="AY819" s="146">
        <f t="shared" si="801"/>
        <v>62032.857142857145</v>
      </c>
      <c r="AZ819" s="604"/>
      <c r="BA819" s="254" t="s">
        <v>142</v>
      </c>
      <c r="BB819" s="137">
        <v>9</v>
      </c>
      <c r="BC819" s="146">
        <v>2</v>
      </c>
      <c r="BD819" s="146">
        <v>96790</v>
      </c>
      <c r="BE819" s="147">
        <f t="shared" si="840"/>
        <v>2.9850746268656716E-2</v>
      </c>
      <c r="BF819" s="147">
        <f t="shared" si="802"/>
        <v>0.22222222222222221</v>
      </c>
      <c r="BG819" s="173">
        <f t="shared" si="803"/>
        <v>48395</v>
      </c>
      <c r="BH819" s="604"/>
      <c r="BI819" s="254" t="s">
        <v>142</v>
      </c>
      <c r="BJ819" s="137">
        <f t="shared" si="804"/>
        <v>136</v>
      </c>
      <c r="BK819" s="146">
        <f t="shared" si="788"/>
        <v>67</v>
      </c>
      <c r="BL819" s="146">
        <f t="shared" si="789"/>
        <v>4115130</v>
      </c>
      <c r="BM819" s="147">
        <f t="shared" si="834"/>
        <v>4.8166786484543492E-2</v>
      </c>
      <c r="BN819" s="147">
        <f t="shared" si="805"/>
        <v>0.49264705882352944</v>
      </c>
      <c r="BO819" s="146">
        <f t="shared" si="806"/>
        <v>61419.850746268654</v>
      </c>
      <c r="BP819" s="204"/>
    </row>
    <row r="820" spans="2:68" s="82" customFormat="1" ht="15" thickTop="1" thickBot="1">
      <c r="B820" s="642"/>
      <c r="C820" s="644"/>
      <c r="D820" s="613"/>
      <c r="E820" s="257" t="s">
        <v>135</v>
      </c>
      <c r="F820" s="157">
        <v>0</v>
      </c>
      <c r="G820" s="157">
        <v>0</v>
      </c>
      <c r="H820" s="157">
        <v>0</v>
      </c>
      <c r="I820" s="158">
        <f>IFERROR(G820/$D$810,"-")</f>
        <v>0</v>
      </c>
      <c r="J820" s="158" t="str">
        <f t="shared" si="844"/>
        <v>-</v>
      </c>
      <c r="K820" s="201" t="str">
        <f>IFERROR(H820/G820,"-")</f>
        <v>-</v>
      </c>
      <c r="L820" s="613"/>
      <c r="M820" s="259" t="s">
        <v>135</v>
      </c>
      <c r="N820" s="156">
        <v>0</v>
      </c>
      <c r="O820" s="157">
        <v>0</v>
      </c>
      <c r="P820" s="157">
        <v>0</v>
      </c>
      <c r="Q820" s="158">
        <f t="shared" si="841"/>
        <v>0</v>
      </c>
      <c r="R820" s="158" t="str">
        <f t="shared" si="792"/>
        <v>-</v>
      </c>
      <c r="S820" s="159" t="str">
        <f t="shared" si="793"/>
        <v>-</v>
      </c>
      <c r="T820" s="613"/>
      <c r="U820" s="259" t="s">
        <v>135</v>
      </c>
      <c r="V820" s="156">
        <v>53</v>
      </c>
      <c r="W820" s="157">
        <v>32</v>
      </c>
      <c r="X820" s="157">
        <v>2030450</v>
      </c>
      <c r="Y820" s="158">
        <f t="shared" si="837"/>
        <v>5.9259259259259262E-2</v>
      </c>
      <c r="Z820" s="158">
        <f t="shared" si="843"/>
        <v>0.60377358490566035</v>
      </c>
      <c r="AA820" s="157">
        <f t="shared" si="795"/>
        <v>63451.5625</v>
      </c>
      <c r="AB820" s="613"/>
      <c r="AC820" s="259" t="s">
        <v>135</v>
      </c>
      <c r="AD820" s="156">
        <v>34</v>
      </c>
      <c r="AE820" s="157">
        <v>12</v>
      </c>
      <c r="AF820" s="157">
        <v>1319840</v>
      </c>
      <c r="AG820" s="158">
        <f t="shared" si="833"/>
        <v>3.0456852791878174E-2</v>
      </c>
      <c r="AH820" s="158">
        <f t="shared" si="796"/>
        <v>0.35294117647058826</v>
      </c>
      <c r="AI820" s="159">
        <f t="shared" si="797"/>
        <v>109986.66666666667</v>
      </c>
      <c r="AJ820" s="613"/>
      <c r="AK820" s="259" t="s">
        <v>135</v>
      </c>
      <c r="AL820" s="156">
        <v>20</v>
      </c>
      <c r="AM820" s="157">
        <v>6</v>
      </c>
      <c r="AN820" s="157">
        <v>436280</v>
      </c>
      <c r="AO820" s="158">
        <f t="shared" si="842"/>
        <v>2.3529411764705882E-2</v>
      </c>
      <c r="AP820" s="158">
        <f t="shared" si="798"/>
        <v>0.3</v>
      </c>
      <c r="AQ820" s="159">
        <f t="shared" si="799"/>
        <v>72713.333333333328</v>
      </c>
      <c r="AR820" s="613"/>
      <c r="AS820" s="259" t="s">
        <v>135</v>
      </c>
      <c r="AT820" s="156">
        <v>7</v>
      </c>
      <c r="AU820" s="157">
        <v>2</v>
      </c>
      <c r="AV820" s="157">
        <v>446200</v>
      </c>
      <c r="AW820" s="158">
        <f t="shared" si="839"/>
        <v>1.5384615384615385E-2</v>
      </c>
      <c r="AX820" s="158">
        <f t="shared" si="800"/>
        <v>0.2857142857142857</v>
      </c>
      <c r="AY820" s="157">
        <f t="shared" si="801"/>
        <v>223100</v>
      </c>
      <c r="AZ820" s="613"/>
      <c r="BA820" s="259" t="s">
        <v>135</v>
      </c>
      <c r="BB820" s="156">
        <v>3</v>
      </c>
      <c r="BC820" s="157">
        <v>1</v>
      </c>
      <c r="BD820" s="157">
        <v>114570</v>
      </c>
      <c r="BE820" s="158">
        <f t="shared" si="840"/>
        <v>1.4925373134328358E-2</v>
      </c>
      <c r="BF820" s="158">
        <f t="shared" si="802"/>
        <v>0.33333333333333331</v>
      </c>
      <c r="BG820" s="201">
        <f t="shared" si="803"/>
        <v>114570</v>
      </c>
      <c r="BH820" s="613"/>
      <c r="BI820" s="259" t="s">
        <v>135</v>
      </c>
      <c r="BJ820" s="156">
        <f t="shared" si="804"/>
        <v>117</v>
      </c>
      <c r="BK820" s="157">
        <f t="shared" si="788"/>
        <v>53</v>
      </c>
      <c r="BL820" s="157">
        <f t="shared" si="789"/>
        <v>4347340</v>
      </c>
      <c r="BM820" s="158">
        <f t="shared" si="834"/>
        <v>3.8102084831056794E-2</v>
      </c>
      <c r="BN820" s="158">
        <f t="shared" si="805"/>
        <v>0.45299145299145299</v>
      </c>
      <c r="BO820" s="157">
        <f t="shared" si="806"/>
        <v>82025.283018867922</v>
      </c>
      <c r="BP820" s="204"/>
    </row>
    <row r="821" spans="2:68" s="82" customFormat="1" ht="14.25" thickTop="1">
      <c r="B821" s="636" t="s">
        <v>122</v>
      </c>
      <c r="C821" s="637"/>
      <c r="D821" s="603">
        <f>BS82</f>
        <v>2443</v>
      </c>
      <c r="E821" s="253" t="s">
        <v>115</v>
      </c>
      <c r="F821" s="138">
        <v>1274</v>
      </c>
      <c r="G821" s="148">
        <v>742</v>
      </c>
      <c r="H821" s="148">
        <v>66954810</v>
      </c>
      <c r="I821" s="149">
        <f t="shared" ref="I821:I826" si="845">IFERROR(G821/$D$821,"-")</f>
        <v>0.30372492836676218</v>
      </c>
      <c r="J821" s="149">
        <f t="shared" si="844"/>
        <v>0.58241758241758246</v>
      </c>
      <c r="K821" s="199">
        <f>IFERROR(H821/G821,"-")</f>
        <v>90235.592991913742</v>
      </c>
      <c r="L821" s="640">
        <f>BT82</f>
        <v>8023</v>
      </c>
      <c r="M821" s="256" t="s">
        <v>157</v>
      </c>
      <c r="N821" s="138">
        <v>4411</v>
      </c>
      <c r="O821" s="148">
        <v>2491</v>
      </c>
      <c r="P821" s="148">
        <v>238952160</v>
      </c>
      <c r="Q821" s="149">
        <f>IFERROR(O821/$L$821,"-")</f>
        <v>0.31048236320578337</v>
      </c>
      <c r="R821" s="149">
        <f>IFERROR(O821/N821,"-")</f>
        <v>0.56472455225572438</v>
      </c>
      <c r="S821" s="142">
        <f>IFERROR(P821/O821,"-")</f>
        <v>95926.198313930145</v>
      </c>
      <c r="T821" s="640">
        <f>BU82</f>
        <v>462860</v>
      </c>
      <c r="U821" s="256" t="s">
        <v>115</v>
      </c>
      <c r="V821" s="138">
        <v>225640</v>
      </c>
      <c r="W821" s="148">
        <v>136322</v>
      </c>
      <c r="X821" s="148">
        <v>9890486820</v>
      </c>
      <c r="Y821" s="149">
        <f>IFERROR(W821/$T$821,"-")</f>
        <v>0.29452102147517606</v>
      </c>
      <c r="Z821" s="149">
        <f t="shared" si="843"/>
        <v>0.60415706435029248</v>
      </c>
      <c r="AA821" s="148">
        <f>IFERROR(X821/W821,"-")</f>
        <v>72552.389342879353</v>
      </c>
      <c r="AB821" s="640">
        <f>BV82</f>
        <v>402345</v>
      </c>
      <c r="AC821" s="256" t="s">
        <v>115</v>
      </c>
      <c r="AD821" s="138">
        <v>220279</v>
      </c>
      <c r="AE821" s="148">
        <v>134225</v>
      </c>
      <c r="AF821" s="148">
        <v>10685428120</v>
      </c>
      <c r="AG821" s="149">
        <f t="shared" ref="AG821:AG827" si="846">IFERROR(AE821/$AB$821,"-")</f>
        <v>0.33360673054219636</v>
      </c>
      <c r="AH821" s="149">
        <f>IFERROR(AE821/AD821,"-")</f>
        <v>0.60934088133685005</v>
      </c>
      <c r="AI821" s="142">
        <f>IFERROR(AF821/AE821,"-")</f>
        <v>79608.330191842062</v>
      </c>
      <c r="AJ821" s="640">
        <f>BW82</f>
        <v>259897</v>
      </c>
      <c r="AK821" s="256" t="s">
        <v>115</v>
      </c>
      <c r="AL821" s="138">
        <v>139678</v>
      </c>
      <c r="AM821" s="148">
        <v>78267</v>
      </c>
      <c r="AN821" s="148">
        <v>6539901360</v>
      </c>
      <c r="AO821" s="149">
        <f>IFERROR(AM821/$AJ$821,"-")</f>
        <v>0.30114622331154267</v>
      </c>
      <c r="AP821" s="149">
        <f>IFERROR(AM821/AL821,"-")</f>
        <v>0.56033877919214192</v>
      </c>
      <c r="AQ821" s="142">
        <f>IFERROR(AN821/AM821,"-")</f>
        <v>83558.860822568895</v>
      </c>
      <c r="AR821" s="640">
        <f>BX82</f>
        <v>121354</v>
      </c>
      <c r="AS821" s="256" t="s">
        <v>115</v>
      </c>
      <c r="AT821" s="138">
        <v>57366</v>
      </c>
      <c r="AU821" s="148">
        <v>29617</v>
      </c>
      <c r="AV821" s="148">
        <v>2590456740</v>
      </c>
      <c r="AW821" s="149">
        <f>IFERROR(AU821/$AR$821,"-")</f>
        <v>0.24405458410930006</v>
      </c>
      <c r="AX821" s="149">
        <f>IFERROR(AU821/AT821,"-")</f>
        <v>0.51628142105079666</v>
      </c>
      <c r="AY821" s="148">
        <f>IFERROR(AV821/AU821,"-")</f>
        <v>87465.197015227735</v>
      </c>
      <c r="AZ821" s="640">
        <f>BY82</f>
        <v>46223</v>
      </c>
      <c r="BA821" s="256" t="s">
        <v>115</v>
      </c>
      <c r="BB821" s="138">
        <v>16711</v>
      </c>
      <c r="BC821" s="148">
        <v>7849</v>
      </c>
      <c r="BD821" s="148">
        <v>768124610</v>
      </c>
      <c r="BE821" s="149">
        <f>IFERROR(BC821/$AZ$821,"-")</f>
        <v>0.16980723882050061</v>
      </c>
      <c r="BF821" s="149">
        <f>IFERROR(BC821/BB821,"-")</f>
        <v>0.4696906229429717</v>
      </c>
      <c r="BG821" s="199">
        <f>IFERROR(BD821/BC821,"-")</f>
        <v>97862.735380303217</v>
      </c>
      <c r="BH821" s="640">
        <f>BZ82</f>
        <v>1303145</v>
      </c>
      <c r="BI821" s="256" t="s">
        <v>115</v>
      </c>
      <c r="BJ821" s="138">
        <f t="shared" ref="BJ821:BJ831" si="847">SUM(F821,N821,V821,AD821,AL821,AT821,BB821)</f>
        <v>665359</v>
      </c>
      <c r="BK821" s="148">
        <f t="shared" si="788"/>
        <v>389513</v>
      </c>
      <c r="BL821" s="148">
        <f t="shared" si="789"/>
        <v>30780304620</v>
      </c>
      <c r="BM821" s="149">
        <f>IFERROR(BK821/$BH$821,"-")</f>
        <v>0.29890227104428135</v>
      </c>
      <c r="BN821" s="149">
        <f>IFERROR(BK821/BJ821,"-")</f>
        <v>0.58541779700883279</v>
      </c>
      <c r="BO821" s="148">
        <f>IFERROR(BL821/BK821,"-")</f>
        <v>79022.534857629915</v>
      </c>
      <c r="BP821" s="204"/>
    </row>
    <row r="822" spans="2:68" s="82" customFormat="1">
      <c r="B822" s="638"/>
      <c r="C822" s="639"/>
      <c r="D822" s="604"/>
      <c r="E822" s="253" t="s">
        <v>154</v>
      </c>
      <c r="F822" s="137">
        <v>977</v>
      </c>
      <c r="G822" s="146">
        <v>576</v>
      </c>
      <c r="H822" s="146">
        <v>47449300</v>
      </c>
      <c r="I822" s="147">
        <f t="shared" si="845"/>
        <v>0.23577568563241916</v>
      </c>
      <c r="J822" s="147">
        <f t="shared" si="844"/>
        <v>0.58955987717502556</v>
      </c>
      <c r="K822" s="173">
        <f t="shared" ref="K822:K831" si="848">IFERROR(H822/G822,"-")</f>
        <v>82377.256944444438</v>
      </c>
      <c r="L822" s="618"/>
      <c r="M822" s="253" t="s">
        <v>154</v>
      </c>
      <c r="N822" s="137">
        <v>3506</v>
      </c>
      <c r="O822" s="146">
        <v>2037</v>
      </c>
      <c r="P822" s="146">
        <v>184949080</v>
      </c>
      <c r="Q822" s="147">
        <f>IFERROR(O822/$L$821,"-")</f>
        <v>0.2538950517262869</v>
      </c>
      <c r="R822" s="147">
        <f t="shared" ref="R822:R831" si="849">IFERROR(O822/N822,"-")</f>
        <v>0.58100399315459217</v>
      </c>
      <c r="S822" s="141">
        <f t="shared" ref="S822:S829" si="850">IFERROR(P822/O822,"-")</f>
        <v>90794.835542464411</v>
      </c>
      <c r="T822" s="618"/>
      <c r="U822" s="253" t="s">
        <v>154</v>
      </c>
      <c r="V822" s="137">
        <v>213091</v>
      </c>
      <c r="W822" s="146">
        <v>130468</v>
      </c>
      <c r="X822" s="146">
        <v>9124600210</v>
      </c>
      <c r="Y822" s="147">
        <f t="shared" ref="Y822:Y831" si="851">IFERROR(W822/$T$821,"-")</f>
        <v>0.28187356868167479</v>
      </c>
      <c r="Z822" s="147">
        <f t="shared" ref="Z822:Z831" si="852">IFERROR(W822/V822,"-")</f>
        <v>0.61226424391457168</v>
      </c>
      <c r="AA822" s="146">
        <f t="shared" ref="AA822:AA831" si="853">IFERROR(X822/W822,"-")</f>
        <v>69937.457537480455</v>
      </c>
      <c r="AB822" s="618"/>
      <c r="AC822" s="253" t="s">
        <v>154</v>
      </c>
      <c r="AD822" s="137">
        <v>191687</v>
      </c>
      <c r="AE822" s="146">
        <v>119065</v>
      </c>
      <c r="AF822" s="146">
        <v>9260659450</v>
      </c>
      <c r="AG822" s="147">
        <f t="shared" si="846"/>
        <v>0.29592762430252645</v>
      </c>
      <c r="AH822" s="147">
        <f t="shared" ref="AH822:AH831" si="854">IFERROR(AE822/AD822,"-")</f>
        <v>0.62114280050290316</v>
      </c>
      <c r="AI822" s="141">
        <f t="shared" ref="AI822:AI831" si="855">IFERROR(AF822/AE822,"-")</f>
        <v>77778.183765170281</v>
      </c>
      <c r="AJ822" s="618"/>
      <c r="AK822" s="253" t="s">
        <v>154</v>
      </c>
      <c r="AL822" s="137">
        <v>113246</v>
      </c>
      <c r="AM822" s="146">
        <v>64211</v>
      </c>
      <c r="AN822" s="146">
        <v>5131654720</v>
      </c>
      <c r="AO822" s="147">
        <f>IFERROR(AM822/$AJ$821,"-")</f>
        <v>0.24706325967594855</v>
      </c>
      <c r="AP822" s="147">
        <f t="shared" ref="AP822:AP831" si="856">IFERROR(AM822/AL822,"-")</f>
        <v>0.56700457411299299</v>
      </c>
      <c r="AQ822" s="141">
        <f t="shared" ref="AQ822:AQ831" si="857">IFERROR(AN822/AM822,"-")</f>
        <v>79918.623288844596</v>
      </c>
      <c r="AR822" s="618"/>
      <c r="AS822" s="253" t="s">
        <v>154</v>
      </c>
      <c r="AT822" s="137">
        <v>41707</v>
      </c>
      <c r="AU822" s="146">
        <v>21321</v>
      </c>
      <c r="AV822" s="146">
        <v>1752727380</v>
      </c>
      <c r="AW822" s="147">
        <f t="shared" ref="AW822:AW831" si="858">IFERROR(AU822/$AR$821,"-")</f>
        <v>0.17569260180958188</v>
      </c>
      <c r="AX822" s="147">
        <f t="shared" ref="AX822:AX831" si="859">IFERROR(AU822/AT822,"-")</f>
        <v>0.51120914954324215</v>
      </c>
      <c r="AY822" s="146">
        <f t="shared" ref="AY822:AY831" si="860">IFERROR(AV822/AU822,"-")</f>
        <v>82206.621640635989</v>
      </c>
      <c r="AZ822" s="618"/>
      <c r="BA822" s="253" t="s">
        <v>154</v>
      </c>
      <c r="BB822" s="137">
        <v>9891</v>
      </c>
      <c r="BC822" s="146">
        <v>4425</v>
      </c>
      <c r="BD822" s="146">
        <v>399575460</v>
      </c>
      <c r="BE822" s="147">
        <f t="shared" ref="BE822:BE831" si="861">IFERROR(BC822/$AZ$821,"-")</f>
        <v>9.5731562209289744E-2</v>
      </c>
      <c r="BF822" s="147">
        <f t="shared" ref="BF822:BF831" si="862">IFERROR(BC822/BB822,"-")</f>
        <v>0.44737640279041552</v>
      </c>
      <c r="BG822" s="173">
        <f t="shared" ref="BG822:BG831" si="863">IFERROR(BD822/BC822,"-")</f>
        <v>90299.53898305085</v>
      </c>
      <c r="BH822" s="618"/>
      <c r="BI822" s="253" t="s">
        <v>154</v>
      </c>
      <c r="BJ822" s="137">
        <f t="shared" si="847"/>
        <v>574105</v>
      </c>
      <c r="BK822" s="146">
        <f>SUM(G822,O822,W822,AE822,AM822,AU822,BC822)</f>
        <v>342103</v>
      </c>
      <c r="BL822" s="146">
        <f>SUM(H822,P822,X822,AF822,AN822,AV822,BD822)</f>
        <v>25901615600</v>
      </c>
      <c r="BM822" s="147">
        <f t="shared" ref="BM822:BM830" si="864">IFERROR(BK822/$BH$821,"-")</f>
        <v>0.26252105483273158</v>
      </c>
      <c r="BN822" s="147">
        <f t="shared" ref="BN822:BN831" si="865">IFERROR(BK822/BJ822,"-")</f>
        <v>0.59588925370794543</v>
      </c>
      <c r="BO822" s="146">
        <f t="shared" ref="BO822:BO831" si="866">IFERROR(BL822/BK822,"-")</f>
        <v>75712.915700826939</v>
      </c>
      <c r="BP822" s="204"/>
    </row>
    <row r="823" spans="2:68" s="82" customFormat="1">
      <c r="B823" s="638"/>
      <c r="C823" s="639"/>
      <c r="D823" s="604"/>
      <c r="E823" s="254" t="s">
        <v>114</v>
      </c>
      <c r="F823" s="137">
        <v>1476</v>
      </c>
      <c r="G823" s="146">
        <v>839</v>
      </c>
      <c r="H823" s="146">
        <v>76833000</v>
      </c>
      <c r="I823" s="147">
        <f t="shared" si="845"/>
        <v>0.34343020875972163</v>
      </c>
      <c r="J823" s="147">
        <f t="shared" si="844"/>
        <v>0.56842818428184283</v>
      </c>
      <c r="K823" s="173">
        <f t="shared" si="848"/>
        <v>91576.877234803338</v>
      </c>
      <c r="L823" s="618"/>
      <c r="M823" s="254" t="s">
        <v>114</v>
      </c>
      <c r="N823" s="137">
        <v>5208</v>
      </c>
      <c r="O823" s="146">
        <v>2929</v>
      </c>
      <c r="P823" s="146">
        <v>275281090</v>
      </c>
      <c r="Q823" s="147">
        <f t="shared" ref="Q823:Q831" si="867">IFERROR(O823/$L$821,"-")</f>
        <v>0.36507540820142093</v>
      </c>
      <c r="R823" s="147">
        <f t="shared" si="849"/>
        <v>0.5624039938556068</v>
      </c>
      <c r="S823" s="141">
        <f t="shared" si="850"/>
        <v>93984.667121884602</v>
      </c>
      <c r="T823" s="618"/>
      <c r="U823" s="254" t="s">
        <v>114</v>
      </c>
      <c r="V823" s="137">
        <v>283156</v>
      </c>
      <c r="W823" s="146">
        <v>166664</v>
      </c>
      <c r="X823" s="146">
        <v>11959126510</v>
      </c>
      <c r="Y823" s="147">
        <f t="shared" si="851"/>
        <v>0.36007432052888561</v>
      </c>
      <c r="Z823" s="147">
        <f t="shared" si="852"/>
        <v>0.58859427312153023</v>
      </c>
      <c r="AA823" s="146">
        <f t="shared" si="853"/>
        <v>71755.907154514469</v>
      </c>
      <c r="AB823" s="618"/>
      <c r="AC823" s="254" t="s">
        <v>114</v>
      </c>
      <c r="AD823" s="137">
        <v>274700</v>
      </c>
      <c r="AE823" s="146">
        <v>165279</v>
      </c>
      <c r="AF823" s="146">
        <v>13153042980</v>
      </c>
      <c r="AG823" s="147">
        <f t="shared" si="846"/>
        <v>0.41078924803340416</v>
      </c>
      <c r="AH823" s="147">
        <f t="shared" si="854"/>
        <v>0.60167091372406256</v>
      </c>
      <c r="AI823" s="141">
        <f t="shared" si="855"/>
        <v>79580.848020619684</v>
      </c>
      <c r="AJ823" s="618"/>
      <c r="AK823" s="254" t="s">
        <v>114</v>
      </c>
      <c r="AL823" s="137">
        <v>186696</v>
      </c>
      <c r="AM823" s="146">
        <v>103130</v>
      </c>
      <c r="AN823" s="146">
        <v>8694219980</v>
      </c>
      <c r="AO823" s="147">
        <f>IFERROR(AM823/$AJ$821,"-")</f>
        <v>0.39681104437527176</v>
      </c>
      <c r="AP823" s="147">
        <f t="shared" si="856"/>
        <v>0.55239533787547668</v>
      </c>
      <c r="AQ823" s="141">
        <f t="shared" si="857"/>
        <v>84303.500242412483</v>
      </c>
      <c r="AR823" s="618"/>
      <c r="AS823" s="254" t="s">
        <v>114</v>
      </c>
      <c r="AT823" s="137">
        <v>85296</v>
      </c>
      <c r="AU823" s="146">
        <v>43363</v>
      </c>
      <c r="AV823" s="146">
        <v>3914337760</v>
      </c>
      <c r="AW823" s="147">
        <f t="shared" si="858"/>
        <v>0.35732649933253124</v>
      </c>
      <c r="AX823" s="147">
        <f t="shared" si="859"/>
        <v>0.5083825736259614</v>
      </c>
      <c r="AY823" s="146">
        <f t="shared" si="860"/>
        <v>90269.071789313472</v>
      </c>
      <c r="AZ823" s="618"/>
      <c r="BA823" s="254" t="s">
        <v>114</v>
      </c>
      <c r="BB823" s="137">
        <v>28457</v>
      </c>
      <c r="BC823" s="146">
        <v>13374</v>
      </c>
      <c r="BD823" s="146">
        <v>1360033360</v>
      </c>
      <c r="BE823" s="147">
        <f t="shared" si="861"/>
        <v>0.28933647751119573</v>
      </c>
      <c r="BF823" s="147">
        <f t="shared" si="862"/>
        <v>0.46997223881645994</v>
      </c>
      <c r="BG823" s="173">
        <f t="shared" si="863"/>
        <v>101692.34036189622</v>
      </c>
      <c r="BH823" s="618"/>
      <c r="BI823" s="254" t="s">
        <v>114</v>
      </c>
      <c r="BJ823" s="137">
        <f t="shared" si="847"/>
        <v>864989</v>
      </c>
      <c r="BK823" s="146">
        <f t="shared" si="788"/>
        <v>495578</v>
      </c>
      <c r="BL823" s="146">
        <f t="shared" si="789"/>
        <v>39432874680</v>
      </c>
      <c r="BM823" s="147">
        <f t="shared" si="864"/>
        <v>0.38029382762470793</v>
      </c>
      <c r="BN823" s="147">
        <f t="shared" si="865"/>
        <v>0.57292982916545765</v>
      </c>
      <c r="BO823" s="146">
        <f t="shared" si="866"/>
        <v>79569.461679089873</v>
      </c>
      <c r="BP823" s="204"/>
    </row>
    <row r="824" spans="2:68" s="82" customFormat="1">
      <c r="B824" s="638"/>
      <c r="C824" s="639"/>
      <c r="D824" s="604"/>
      <c r="E824" s="254" t="s">
        <v>123</v>
      </c>
      <c r="F824" s="137">
        <v>600</v>
      </c>
      <c r="G824" s="146">
        <v>352</v>
      </c>
      <c r="H824" s="146">
        <v>30821330</v>
      </c>
      <c r="I824" s="147">
        <f t="shared" si="845"/>
        <v>0.1440851412198117</v>
      </c>
      <c r="J824" s="147">
        <f t="shared" ref="J824:J831" si="868">IFERROR(G824/F824,"-")</f>
        <v>0.58666666666666667</v>
      </c>
      <c r="K824" s="173">
        <f t="shared" si="848"/>
        <v>87560.596590909088</v>
      </c>
      <c r="L824" s="618"/>
      <c r="M824" s="254" t="s">
        <v>123</v>
      </c>
      <c r="N824" s="137">
        <v>2422</v>
      </c>
      <c r="O824" s="146">
        <v>1349</v>
      </c>
      <c r="P824" s="146">
        <v>122373600</v>
      </c>
      <c r="Q824" s="147">
        <f t="shared" si="867"/>
        <v>0.16814159292035399</v>
      </c>
      <c r="R824" s="147">
        <f t="shared" si="849"/>
        <v>0.55697770437654825</v>
      </c>
      <c r="S824" s="141">
        <f t="shared" si="850"/>
        <v>90714.306893995556</v>
      </c>
      <c r="T824" s="618"/>
      <c r="U824" s="254" t="s">
        <v>123</v>
      </c>
      <c r="V824" s="137">
        <v>93366</v>
      </c>
      <c r="W824" s="146">
        <v>56943</v>
      </c>
      <c r="X824" s="146">
        <v>4159628240</v>
      </c>
      <c r="Y824" s="147">
        <f t="shared" si="851"/>
        <v>0.12302424059110746</v>
      </c>
      <c r="Z824" s="147">
        <f t="shared" si="852"/>
        <v>0.60989010989010994</v>
      </c>
      <c r="AA824" s="146">
        <f t="shared" si="853"/>
        <v>73048.983018105821</v>
      </c>
      <c r="AB824" s="618"/>
      <c r="AC824" s="254" t="s">
        <v>123</v>
      </c>
      <c r="AD824" s="137">
        <v>102891</v>
      </c>
      <c r="AE824" s="146">
        <v>63523</v>
      </c>
      <c r="AF824" s="146">
        <v>5105360460</v>
      </c>
      <c r="AG824" s="147">
        <f t="shared" si="846"/>
        <v>0.15788191726006287</v>
      </c>
      <c r="AH824" s="147">
        <f t="shared" si="854"/>
        <v>0.61738150081153842</v>
      </c>
      <c r="AI824" s="141">
        <f t="shared" si="855"/>
        <v>80370.266832485868</v>
      </c>
      <c r="AJ824" s="618"/>
      <c r="AK824" s="254" t="s">
        <v>123</v>
      </c>
      <c r="AL824" s="137">
        <v>74882</v>
      </c>
      <c r="AM824" s="146">
        <v>42481</v>
      </c>
      <c r="AN824" s="146">
        <v>3558924030</v>
      </c>
      <c r="AO824" s="147">
        <f>IFERROR(AM824/$AJ$821,"-")</f>
        <v>0.16345321415791642</v>
      </c>
      <c r="AP824" s="147">
        <f t="shared" si="856"/>
        <v>0.56730589460751579</v>
      </c>
      <c r="AQ824" s="141">
        <f t="shared" si="857"/>
        <v>83776.842117652603</v>
      </c>
      <c r="AR824" s="618"/>
      <c r="AS824" s="254" t="s">
        <v>123</v>
      </c>
      <c r="AT824" s="137">
        <v>35403</v>
      </c>
      <c r="AU824" s="146">
        <v>18480</v>
      </c>
      <c r="AV824" s="146">
        <v>1648387230</v>
      </c>
      <c r="AW824" s="147">
        <f t="shared" si="858"/>
        <v>0.15228175420670106</v>
      </c>
      <c r="AX824" s="147">
        <f t="shared" si="859"/>
        <v>0.52198966189305995</v>
      </c>
      <c r="AY824" s="146">
        <f t="shared" si="860"/>
        <v>89198.443181818177</v>
      </c>
      <c r="AZ824" s="618"/>
      <c r="BA824" s="254" t="s">
        <v>123</v>
      </c>
      <c r="BB824" s="137">
        <v>11931</v>
      </c>
      <c r="BC824" s="146">
        <v>5591</v>
      </c>
      <c r="BD824" s="146">
        <v>558127770</v>
      </c>
      <c r="BE824" s="147">
        <f t="shared" si="861"/>
        <v>0.12095709927957943</v>
      </c>
      <c r="BF824" s="147">
        <f t="shared" si="862"/>
        <v>0.46861118095717041</v>
      </c>
      <c r="BG824" s="173">
        <f t="shared" si="863"/>
        <v>99826.108030763731</v>
      </c>
      <c r="BH824" s="618"/>
      <c r="BI824" s="254" t="s">
        <v>123</v>
      </c>
      <c r="BJ824" s="137">
        <f t="shared" si="847"/>
        <v>321495</v>
      </c>
      <c r="BK824" s="146">
        <f t="shared" si="788"/>
        <v>188719</v>
      </c>
      <c r="BL824" s="146">
        <f t="shared" si="789"/>
        <v>15183622660</v>
      </c>
      <c r="BM824" s="147">
        <f t="shared" si="864"/>
        <v>0.14481811310330009</v>
      </c>
      <c r="BN824" s="147">
        <f t="shared" si="865"/>
        <v>0.58700446352198321</v>
      </c>
      <c r="BO824" s="146">
        <f t="shared" si="866"/>
        <v>80456.247966553448</v>
      </c>
      <c r="BP824" s="204"/>
    </row>
    <row r="825" spans="2:68" s="82" customFormat="1">
      <c r="B825" s="638"/>
      <c r="C825" s="639"/>
      <c r="D825" s="604"/>
      <c r="E825" s="254" t="s">
        <v>137</v>
      </c>
      <c r="F825" s="137">
        <v>728</v>
      </c>
      <c r="G825" s="146">
        <v>415</v>
      </c>
      <c r="H825" s="146">
        <v>37056920</v>
      </c>
      <c r="I825" s="147">
        <f t="shared" si="845"/>
        <v>0.16987310683585755</v>
      </c>
      <c r="J825" s="147">
        <f t="shared" si="868"/>
        <v>0.57005494505494503</v>
      </c>
      <c r="K825" s="173">
        <f t="shared" si="848"/>
        <v>89293.783132530123</v>
      </c>
      <c r="L825" s="618"/>
      <c r="M825" s="254" t="s">
        <v>137</v>
      </c>
      <c r="N825" s="137">
        <v>2861</v>
      </c>
      <c r="O825" s="146">
        <v>1581</v>
      </c>
      <c r="P825" s="146">
        <v>157737850</v>
      </c>
      <c r="Q825" s="147">
        <f t="shared" si="867"/>
        <v>0.19705845693630811</v>
      </c>
      <c r="R825" s="147">
        <f t="shared" si="849"/>
        <v>0.55260398462076199</v>
      </c>
      <c r="S825" s="141">
        <f t="shared" si="850"/>
        <v>99770.936116382043</v>
      </c>
      <c r="T825" s="618"/>
      <c r="U825" s="254" t="s">
        <v>137</v>
      </c>
      <c r="V825" s="137">
        <v>100705</v>
      </c>
      <c r="W825" s="146">
        <v>61871</v>
      </c>
      <c r="X825" s="146">
        <v>4657567570</v>
      </c>
      <c r="Y825" s="147">
        <f t="shared" si="851"/>
        <v>0.13367108845007131</v>
      </c>
      <c r="Z825" s="147">
        <f t="shared" si="852"/>
        <v>0.61437863065389009</v>
      </c>
      <c r="AA825" s="146">
        <f t="shared" si="853"/>
        <v>75278.685814032418</v>
      </c>
      <c r="AB825" s="618"/>
      <c r="AC825" s="254" t="s">
        <v>137</v>
      </c>
      <c r="AD825" s="137">
        <v>114861</v>
      </c>
      <c r="AE825" s="146">
        <v>70970</v>
      </c>
      <c r="AF825" s="146">
        <v>5815994870</v>
      </c>
      <c r="AG825" s="147">
        <f t="shared" si="846"/>
        <v>0.17639090830009072</v>
      </c>
      <c r="AH825" s="147">
        <f t="shared" si="854"/>
        <v>0.61787726034075974</v>
      </c>
      <c r="AI825" s="141">
        <f t="shared" si="855"/>
        <v>81950.047484852752</v>
      </c>
      <c r="AJ825" s="618"/>
      <c r="AK825" s="254" t="s">
        <v>137</v>
      </c>
      <c r="AL825" s="137">
        <v>83185</v>
      </c>
      <c r="AM825" s="146">
        <v>47662</v>
      </c>
      <c r="AN825" s="146">
        <v>4190797300</v>
      </c>
      <c r="AO825" s="147">
        <f t="shared" ref="AO825:AO831" si="869">IFERROR(AM825/$AJ$821,"-")</f>
        <v>0.18338803449058666</v>
      </c>
      <c r="AP825" s="147">
        <f t="shared" si="856"/>
        <v>0.57296387569874374</v>
      </c>
      <c r="AQ825" s="141">
        <f t="shared" si="857"/>
        <v>87927.432755654401</v>
      </c>
      <c r="AR825" s="618"/>
      <c r="AS825" s="254" t="s">
        <v>137</v>
      </c>
      <c r="AT825" s="137">
        <v>38171</v>
      </c>
      <c r="AU825" s="146">
        <v>20288</v>
      </c>
      <c r="AV825" s="146">
        <v>1914007330</v>
      </c>
      <c r="AW825" s="147">
        <f t="shared" si="858"/>
        <v>0.16718031544077658</v>
      </c>
      <c r="AX825" s="147">
        <f t="shared" si="859"/>
        <v>0.53150297346152842</v>
      </c>
      <c r="AY825" s="146">
        <f t="shared" si="860"/>
        <v>94341.843947160887</v>
      </c>
      <c r="AZ825" s="618"/>
      <c r="BA825" s="254" t="s">
        <v>137</v>
      </c>
      <c r="BB825" s="137">
        <v>12391</v>
      </c>
      <c r="BC825" s="146">
        <v>5971</v>
      </c>
      <c r="BD825" s="146">
        <v>624980640</v>
      </c>
      <c r="BE825" s="147">
        <f t="shared" si="861"/>
        <v>0.12917811479133764</v>
      </c>
      <c r="BF825" s="147">
        <f t="shared" si="862"/>
        <v>0.48188201113711565</v>
      </c>
      <c r="BG825" s="173">
        <f t="shared" si="863"/>
        <v>104669.34181879082</v>
      </c>
      <c r="BH825" s="618"/>
      <c r="BI825" s="254" t="s">
        <v>137</v>
      </c>
      <c r="BJ825" s="137">
        <f t="shared" si="847"/>
        <v>352902</v>
      </c>
      <c r="BK825" s="146">
        <f t="shared" si="788"/>
        <v>208758</v>
      </c>
      <c r="BL825" s="146">
        <f>SUM(H825,P825,X825,AF825,AN825,AV825,BD825)</f>
        <v>17398142480</v>
      </c>
      <c r="BM825" s="147">
        <f>IFERROR(BK825/$BH$821,"-")</f>
        <v>0.16019552697512557</v>
      </c>
      <c r="BN825" s="147">
        <f>IFERROR(BK825/BJ825,"-")</f>
        <v>0.59154666167944647</v>
      </c>
      <c r="BO825" s="146">
        <f>IFERROR(BL825/BK825,"-")</f>
        <v>83341.201199474992</v>
      </c>
      <c r="BP825" s="204"/>
    </row>
    <row r="826" spans="2:68" s="82" customFormat="1">
      <c r="B826" s="638"/>
      <c r="C826" s="639"/>
      <c r="D826" s="604"/>
      <c r="E826" s="254" t="s">
        <v>138</v>
      </c>
      <c r="F826" s="137">
        <v>384</v>
      </c>
      <c r="G826" s="146">
        <v>211</v>
      </c>
      <c r="H826" s="146">
        <v>19617180</v>
      </c>
      <c r="I826" s="147">
        <f t="shared" si="845"/>
        <v>8.6369218174375761E-2</v>
      </c>
      <c r="J826" s="147">
        <f t="shared" si="868"/>
        <v>0.54947916666666663</v>
      </c>
      <c r="K826" s="173">
        <f t="shared" si="848"/>
        <v>92972.41706161137</v>
      </c>
      <c r="L826" s="618"/>
      <c r="M826" s="254" t="s">
        <v>138</v>
      </c>
      <c r="N826" s="137">
        <v>1579</v>
      </c>
      <c r="O826" s="146">
        <v>876</v>
      </c>
      <c r="P826" s="146">
        <v>77958700</v>
      </c>
      <c r="Q826" s="147">
        <f t="shared" si="867"/>
        <v>0.10918608999127509</v>
      </c>
      <c r="R826" s="147">
        <f t="shared" si="849"/>
        <v>0.55478150728309061</v>
      </c>
      <c r="S826" s="141">
        <f t="shared" si="850"/>
        <v>88993.949771689498</v>
      </c>
      <c r="T826" s="618"/>
      <c r="U826" s="254" t="s">
        <v>138</v>
      </c>
      <c r="V826" s="137">
        <v>52375</v>
      </c>
      <c r="W826" s="146">
        <v>33546</v>
      </c>
      <c r="X826" s="146">
        <v>2483349040</v>
      </c>
      <c r="Y826" s="147">
        <f t="shared" si="851"/>
        <v>7.2475478546428732E-2</v>
      </c>
      <c r="Z826" s="147">
        <f t="shared" si="852"/>
        <v>0.64049642004773266</v>
      </c>
      <c r="AA826" s="146">
        <f t="shared" si="853"/>
        <v>74028.171466046624</v>
      </c>
      <c r="AB826" s="618"/>
      <c r="AC826" s="254" t="s">
        <v>138</v>
      </c>
      <c r="AD826" s="137">
        <v>54906</v>
      </c>
      <c r="AE826" s="146">
        <v>35266</v>
      </c>
      <c r="AF826" s="146">
        <v>2778725060</v>
      </c>
      <c r="AG826" s="147">
        <f t="shared" si="846"/>
        <v>8.7651145161490765E-2</v>
      </c>
      <c r="AH826" s="147">
        <f t="shared" si="854"/>
        <v>0.64229774523731464</v>
      </c>
      <c r="AI826" s="141">
        <f t="shared" si="855"/>
        <v>78793.315374581754</v>
      </c>
      <c r="AJ826" s="618"/>
      <c r="AK826" s="254" t="s">
        <v>138</v>
      </c>
      <c r="AL826" s="137">
        <v>33903</v>
      </c>
      <c r="AM826" s="146">
        <v>20085</v>
      </c>
      <c r="AN826" s="146">
        <v>1631751450</v>
      </c>
      <c r="AO826" s="147">
        <f t="shared" si="869"/>
        <v>7.7280615012870479E-2</v>
      </c>
      <c r="AP826" s="147">
        <f t="shared" si="856"/>
        <v>0.59242544907530303</v>
      </c>
      <c r="AQ826" s="141">
        <f t="shared" si="857"/>
        <v>81242.292755787901</v>
      </c>
      <c r="AR826" s="618"/>
      <c r="AS826" s="254" t="s">
        <v>138</v>
      </c>
      <c r="AT826" s="137">
        <v>12925</v>
      </c>
      <c r="AU826" s="146">
        <v>6982</v>
      </c>
      <c r="AV826" s="146">
        <v>584506080</v>
      </c>
      <c r="AW826" s="147">
        <f t="shared" si="858"/>
        <v>5.7534156270085866E-2</v>
      </c>
      <c r="AX826" s="147">
        <f t="shared" si="859"/>
        <v>0.54019342359767897</v>
      </c>
      <c r="AY826" s="146">
        <f t="shared" si="860"/>
        <v>83716.138642222853</v>
      </c>
      <c r="AZ826" s="618"/>
      <c r="BA826" s="254" t="s">
        <v>138</v>
      </c>
      <c r="BB826" s="137">
        <v>3217</v>
      </c>
      <c r="BC826" s="146">
        <v>1590</v>
      </c>
      <c r="BD826" s="146">
        <v>148045070</v>
      </c>
      <c r="BE826" s="147">
        <f t="shared" si="861"/>
        <v>3.4398459641304113E-2</v>
      </c>
      <c r="BF826" s="147">
        <f t="shared" si="862"/>
        <v>0.49424930059061239</v>
      </c>
      <c r="BG826" s="173">
        <f t="shared" si="863"/>
        <v>93110.106918238991</v>
      </c>
      <c r="BH826" s="618"/>
      <c r="BI826" s="254" t="s">
        <v>138</v>
      </c>
      <c r="BJ826" s="137">
        <f t="shared" si="847"/>
        <v>159289</v>
      </c>
      <c r="BK826" s="146">
        <f t="shared" si="788"/>
        <v>98556</v>
      </c>
      <c r="BL826" s="146">
        <f t="shared" si="789"/>
        <v>7723952580</v>
      </c>
      <c r="BM826" s="147">
        <f t="shared" si="864"/>
        <v>7.5629342859006479E-2</v>
      </c>
      <c r="BN826" s="147">
        <f t="shared" si="865"/>
        <v>0.61872445680492694</v>
      </c>
      <c r="BO826" s="146">
        <f t="shared" si="866"/>
        <v>78371.206014854499</v>
      </c>
      <c r="BP826" s="204"/>
    </row>
    <row r="827" spans="2:68" s="82" customFormat="1">
      <c r="B827" s="638"/>
      <c r="C827" s="639"/>
      <c r="D827" s="604"/>
      <c r="E827" s="254" t="s">
        <v>139</v>
      </c>
      <c r="F827" s="137">
        <v>409</v>
      </c>
      <c r="G827" s="146">
        <v>217</v>
      </c>
      <c r="H827" s="146">
        <v>17541480</v>
      </c>
      <c r="I827" s="147">
        <f t="shared" ref="I827:I831" si="870">IFERROR(G827/$D$821,"-")</f>
        <v>8.882521489971347E-2</v>
      </c>
      <c r="J827" s="147">
        <f t="shared" si="868"/>
        <v>0.53056234718826401</v>
      </c>
      <c r="K827" s="173">
        <f t="shared" si="848"/>
        <v>80836.313364055299</v>
      </c>
      <c r="L827" s="618"/>
      <c r="M827" s="254" t="s">
        <v>139</v>
      </c>
      <c r="N827" s="137">
        <v>1559</v>
      </c>
      <c r="O827" s="146">
        <v>795</v>
      </c>
      <c r="P827" s="146">
        <v>67196370</v>
      </c>
      <c r="Q827" s="147">
        <f t="shared" si="867"/>
        <v>9.9090115916739371E-2</v>
      </c>
      <c r="R827" s="147">
        <f t="shared" si="849"/>
        <v>0.50994227068633735</v>
      </c>
      <c r="S827" s="141">
        <f t="shared" si="850"/>
        <v>84523.735849056597</v>
      </c>
      <c r="T827" s="618"/>
      <c r="U827" s="254" t="s">
        <v>139</v>
      </c>
      <c r="V827" s="137">
        <v>29020</v>
      </c>
      <c r="W827" s="146">
        <v>16218</v>
      </c>
      <c r="X827" s="146">
        <v>1223085860</v>
      </c>
      <c r="Y827" s="147">
        <f t="shared" si="851"/>
        <v>3.5038672600786414E-2</v>
      </c>
      <c r="Z827" s="147">
        <f t="shared" si="852"/>
        <v>0.55885596140592697</v>
      </c>
      <c r="AA827" s="146">
        <f t="shared" si="853"/>
        <v>75415.332346775191</v>
      </c>
      <c r="AB827" s="618"/>
      <c r="AC827" s="254" t="s">
        <v>139</v>
      </c>
      <c r="AD827" s="137">
        <v>35909</v>
      </c>
      <c r="AE827" s="146">
        <v>20457</v>
      </c>
      <c r="AF827" s="146">
        <v>1684901260</v>
      </c>
      <c r="AG827" s="147">
        <f t="shared" si="846"/>
        <v>5.084442456101107E-2</v>
      </c>
      <c r="AH827" s="147">
        <f t="shared" si="854"/>
        <v>0.56969004984822746</v>
      </c>
      <c r="AI827" s="141">
        <f t="shared" si="855"/>
        <v>82363.066920858386</v>
      </c>
      <c r="AJ827" s="618"/>
      <c r="AK827" s="254" t="s">
        <v>139</v>
      </c>
      <c r="AL827" s="137">
        <v>30818</v>
      </c>
      <c r="AM827" s="146">
        <v>16428</v>
      </c>
      <c r="AN827" s="146">
        <v>1381126780</v>
      </c>
      <c r="AO827" s="147">
        <f t="shared" si="869"/>
        <v>6.3209656133006539E-2</v>
      </c>
      <c r="AP827" s="147">
        <f t="shared" si="856"/>
        <v>0.53306509182945028</v>
      </c>
      <c r="AQ827" s="141">
        <f t="shared" si="857"/>
        <v>84071.510835159483</v>
      </c>
      <c r="AR827" s="618"/>
      <c r="AS827" s="254" t="s">
        <v>139</v>
      </c>
      <c r="AT827" s="137">
        <v>17096</v>
      </c>
      <c r="AU827" s="146">
        <v>8608</v>
      </c>
      <c r="AV827" s="146">
        <v>761892400</v>
      </c>
      <c r="AW827" s="147">
        <f t="shared" si="858"/>
        <v>7.0932972955155993E-2</v>
      </c>
      <c r="AX827" s="147">
        <f t="shared" si="859"/>
        <v>0.50350959288722508</v>
      </c>
      <c r="AY827" s="146">
        <f t="shared" si="860"/>
        <v>88509.804832713751</v>
      </c>
      <c r="AZ827" s="618"/>
      <c r="BA827" s="254" t="s">
        <v>139</v>
      </c>
      <c r="BB827" s="137">
        <v>6550</v>
      </c>
      <c r="BC827" s="146">
        <v>3005</v>
      </c>
      <c r="BD827" s="146">
        <v>290853450</v>
      </c>
      <c r="BE827" s="147">
        <f t="shared" si="861"/>
        <v>6.5010925296930103E-2</v>
      </c>
      <c r="BF827" s="147">
        <f t="shared" si="862"/>
        <v>0.45877862595419849</v>
      </c>
      <c r="BG827" s="173">
        <f t="shared" si="863"/>
        <v>96789.833610648915</v>
      </c>
      <c r="BH827" s="618"/>
      <c r="BI827" s="254" t="s">
        <v>139</v>
      </c>
      <c r="BJ827" s="137">
        <f t="shared" si="847"/>
        <v>121361</v>
      </c>
      <c r="BK827" s="146">
        <f t="shared" si="788"/>
        <v>65728</v>
      </c>
      <c r="BL827" s="146">
        <f t="shared" si="789"/>
        <v>5426597600</v>
      </c>
      <c r="BM827" s="147">
        <f t="shared" si="864"/>
        <v>5.0437978889532629E-2</v>
      </c>
      <c r="BN827" s="147">
        <f t="shared" si="865"/>
        <v>0.54159079111081809</v>
      </c>
      <c r="BO827" s="146">
        <f t="shared" si="866"/>
        <v>82561.428919182086</v>
      </c>
      <c r="BP827" s="204"/>
    </row>
    <row r="828" spans="2:68" s="82" customFormat="1">
      <c r="B828" s="638"/>
      <c r="C828" s="639"/>
      <c r="D828" s="604"/>
      <c r="E828" s="254" t="s">
        <v>140</v>
      </c>
      <c r="F828" s="137">
        <v>337</v>
      </c>
      <c r="G828" s="146">
        <v>209</v>
      </c>
      <c r="H828" s="146">
        <v>18594590</v>
      </c>
      <c r="I828" s="147">
        <f t="shared" si="870"/>
        <v>8.5550552599263197E-2</v>
      </c>
      <c r="J828" s="147">
        <f t="shared" si="868"/>
        <v>0.62017804154302669</v>
      </c>
      <c r="K828" s="173">
        <f t="shared" si="848"/>
        <v>88969.330143540676</v>
      </c>
      <c r="L828" s="618"/>
      <c r="M828" s="254" t="s">
        <v>140</v>
      </c>
      <c r="N828" s="137">
        <v>811</v>
      </c>
      <c r="O828" s="146">
        <v>481</v>
      </c>
      <c r="P828" s="146">
        <v>51176760</v>
      </c>
      <c r="Q828" s="147">
        <f t="shared" si="867"/>
        <v>5.995263617100835E-2</v>
      </c>
      <c r="R828" s="147">
        <f t="shared" si="849"/>
        <v>0.59309494451294698</v>
      </c>
      <c r="S828" s="141">
        <f t="shared" si="850"/>
        <v>106396.59043659044</v>
      </c>
      <c r="T828" s="618"/>
      <c r="U828" s="254" t="s">
        <v>140</v>
      </c>
      <c r="V828" s="137">
        <v>24761</v>
      </c>
      <c r="W828" s="146">
        <v>15499</v>
      </c>
      <c r="X828" s="146">
        <v>1199696900</v>
      </c>
      <c r="Y828" s="147">
        <f t="shared" si="851"/>
        <v>3.3485287127857234E-2</v>
      </c>
      <c r="Z828" s="147">
        <f t="shared" si="852"/>
        <v>0.62594402487783207</v>
      </c>
      <c r="AA828" s="146">
        <f t="shared" si="853"/>
        <v>77404.793857668235</v>
      </c>
      <c r="AB828" s="618"/>
      <c r="AC828" s="254" t="s">
        <v>140</v>
      </c>
      <c r="AD828" s="137">
        <v>27699</v>
      </c>
      <c r="AE828" s="146">
        <v>17660</v>
      </c>
      <c r="AF828" s="146">
        <v>1557351060</v>
      </c>
      <c r="AG828" s="147">
        <f t="shared" ref="AG828:AG831" si="871">IFERROR(AE828/$AB$821,"-")</f>
        <v>4.3892679168375401E-2</v>
      </c>
      <c r="AH828" s="147">
        <f t="shared" si="854"/>
        <v>0.63756814325426914</v>
      </c>
      <c r="AI828" s="141">
        <f t="shared" si="855"/>
        <v>88185.224235560585</v>
      </c>
      <c r="AJ828" s="618"/>
      <c r="AK828" s="254" t="s">
        <v>140</v>
      </c>
      <c r="AL828" s="137">
        <v>21058</v>
      </c>
      <c r="AM828" s="146">
        <v>12654</v>
      </c>
      <c r="AN828" s="146">
        <v>1196552810</v>
      </c>
      <c r="AO828" s="147">
        <f t="shared" si="869"/>
        <v>4.8688518913261793E-2</v>
      </c>
      <c r="AP828" s="147">
        <f t="shared" si="856"/>
        <v>0.60091176749928765</v>
      </c>
      <c r="AQ828" s="141">
        <f t="shared" si="857"/>
        <v>94559.254781096883</v>
      </c>
      <c r="AR828" s="618"/>
      <c r="AS828" s="254" t="s">
        <v>140</v>
      </c>
      <c r="AT828" s="137">
        <v>9809</v>
      </c>
      <c r="AU828" s="146">
        <v>5733</v>
      </c>
      <c r="AV828" s="146">
        <v>577956900</v>
      </c>
      <c r="AW828" s="147">
        <f t="shared" si="858"/>
        <v>4.7241953293669758E-2</v>
      </c>
      <c r="AX828" s="147">
        <f t="shared" si="859"/>
        <v>0.58446324803751659</v>
      </c>
      <c r="AY828" s="146">
        <f t="shared" si="860"/>
        <v>100812.29722658294</v>
      </c>
      <c r="AZ828" s="618"/>
      <c r="BA828" s="254" t="s">
        <v>140</v>
      </c>
      <c r="BB828" s="137">
        <v>2909</v>
      </c>
      <c r="BC828" s="146">
        <v>1609</v>
      </c>
      <c r="BD828" s="146">
        <v>179402750</v>
      </c>
      <c r="BE828" s="147">
        <f t="shared" si="861"/>
        <v>3.4809510416892023E-2</v>
      </c>
      <c r="BF828" s="147">
        <f t="shared" si="862"/>
        <v>0.55311103471983503</v>
      </c>
      <c r="BG828" s="173">
        <f t="shared" si="863"/>
        <v>111499.53387197017</v>
      </c>
      <c r="BH828" s="618"/>
      <c r="BI828" s="254" t="s">
        <v>140</v>
      </c>
      <c r="BJ828" s="137">
        <f t="shared" si="847"/>
        <v>87384</v>
      </c>
      <c r="BK828" s="146">
        <f t="shared" si="788"/>
        <v>53845</v>
      </c>
      <c r="BL828" s="146">
        <f t="shared" si="789"/>
        <v>4780731770</v>
      </c>
      <c r="BM828" s="147">
        <f t="shared" si="864"/>
        <v>4.1319269920077964E-2</v>
      </c>
      <c r="BN828" s="147">
        <f t="shared" si="865"/>
        <v>0.61618831822759312</v>
      </c>
      <c r="BO828" s="146">
        <f t="shared" si="866"/>
        <v>88786.921162596336</v>
      </c>
      <c r="BP828" s="204"/>
    </row>
    <row r="829" spans="2:68" s="82" customFormat="1">
      <c r="B829" s="638"/>
      <c r="C829" s="639"/>
      <c r="D829" s="604"/>
      <c r="E829" s="254" t="s">
        <v>141</v>
      </c>
      <c r="F829" s="137">
        <v>933</v>
      </c>
      <c r="G829" s="146">
        <v>564</v>
      </c>
      <c r="H829" s="146">
        <v>50853920</v>
      </c>
      <c r="I829" s="147">
        <f t="shared" si="870"/>
        <v>0.23086369218174377</v>
      </c>
      <c r="J829" s="147">
        <f t="shared" si="868"/>
        <v>0.60450160771704176</v>
      </c>
      <c r="K829" s="173">
        <f t="shared" si="848"/>
        <v>90166.524822695035</v>
      </c>
      <c r="L829" s="618"/>
      <c r="M829" s="254" t="s">
        <v>141</v>
      </c>
      <c r="N829" s="137">
        <v>3425</v>
      </c>
      <c r="O829" s="146">
        <v>2028</v>
      </c>
      <c r="P829" s="146">
        <v>184488670</v>
      </c>
      <c r="Q829" s="147">
        <f t="shared" si="867"/>
        <v>0.25277327682911627</v>
      </c>
      <c r="R829" s="147">
        <f t="shared" si="849"/>
        <v>0.59211678832116788</v>
      </c>
      <c r="S829" s="141">
        <f t="shared" si="850"/>
        <v>90970.744575936886</v>
      </c>
      <c r="T829" s="618"/>
      <c r="U829" s="254" t="s">
        <v>141</v>
      </c>
      <c r="V829" s="137">
        <v>179642</v>
      </c>
      <c r="W829" s="146">
        <v>115922</v>
      </c>
      <c r="X829" s="146">
        <v>8403293220</v>
      </c>
      <c r="Y829" s="147">
        <f t="shared" si="851"/>
        <v>0.25044721946160825</v>
      </c>
      <c r="Z829" s="147">
        <f t="shared" si="852"/>
        <v>0.64529453023235106</v>
      </c>
      <c r="AA829" s="146">
        <f t="shared" si="853"/>
        <v>72490.926830109907</v>
      </c>
      <c r="AB829" s="618"/>
      <c r="AC829" s="254" t="s">
        <v>141</v>
      </c>
      <c r="AD829" s="137">
        <v>172306</v>
      </c>
      <c r="AE829" s="146">
        <v>110491</v>
      </c>
      <c r="AF829" s="146">
        <v>8791391160</v>
      </c>
      <c r="AG829" s="147">
        <f t="shared" si="871"/>
        <v>0.27461755458623816</v>
      </c>
      <c r="AH829" s="147">
        <f t="shared" si="854"/>
        <v>0.6412487086926747</v>
      </c>
      <c r="AI829" s="141">
        <f t="shared" si="855"/>
        <v>79566.581531527452</v>
      </c>
      <c r="AJ829" s="618"/>
      <c r="AK829" s="254" t="s">
        <v>141</v>
      </c>
      <c r="AL829" s="137">
        <v>104232</v>
      </c>
      <c r="AM829" s="146">
        <v>61522</v>
      </c>
      <c r="AN829" s="146">
        <v>5103120320</v>
      </c>
      <c r="AO829" s="147">
        <f t="shared" si="869"/>
        <v>0.23671685321492744</v>
      </c>
      <c r="AP829" s="147">
        <f t="shared" si="856"/>
        <v>0.59024100084427045</v>
      </c>
      <c r="AQ829" s="141">
        <f t="shared" si="857"/>
        <v>82947.893761581217</v>
      </c>
      <c r="AR829" s="618"/>
      <c r="AS829" s="254" t="s">
        <v>141</v>
      </c>
      <c r="AT829" s="137">
        <v>40072</v>
      </c>
      <c r="AU829" s="146">
        <v>21397</v>
      </c>
      <c r="AV829" s="146">
        <v>1864746050</v>
      </c>
      <c r="AW829" s="147">
        <f t="shared" si="858"/>
        <v>0.1763188687641116</v>
      </c>
      <c r="AX829" s="147">
        <f t="shared" si="859"/>
        <v>0.5339638650429227</v>
      </c>
      <c r="AY829" s="146">
        <f t="shared" si="860"/>
        <v>87149.883161190824</v>
      </c>
      <c r="AZ829" s="618"/>
      <c r="BA829" s="254" t="s">
        <v>141</v>
      </c>
      <c r="BB829" s="137">
        <v>11102</v>
      </c>
      <c r="BC829" s="146">
        <v>5396</v>
      </c>
      <c r="BD829" s="146">
        <v>525616290</v>
      </c>
      <c r="BE829" s="147">
        <f t="shared" si="861"/>
        <v>0.11673842026696667</v>
      </c>
      <c r="BF829" s="147">
        <f t="shared" si="862"/>
        <v>0.48603855161232212</v>
      </c>
      <c r="BG829" s="173">
        <f t="shared" si="863"/>
        <v>97408.504447739062</v>
      </c>
      <c r="BH829" s="618"/>
      <c r="BI829" s="254" t="s">
        <v>141</v>
      </c>
      <c r="BJ829" s="137">
        <f t="shared" si="847"/>
        <v>511712</v>
      </c>
      <c r="BK829" s="146">
        <f t="shared" si="788"/>
        <v>317320</v>
      </c>
      <c r="BL829" s="146">
        <f t="shared" si="789"/>
        <v>24923509630</v>
      </c>
      <c r="BM829" s="147">
        <f t="shared" si="864"/>
        <v>0.24350321721681009</v>
      </c>
      <c r="BN829" s="147">
        <f t="shared" si="865"/>
        <v>0.62011443937214683</v>
      </c>
      <c r="BO829" s="146">
        <f t="shared" si="866"/>
        <v>78543.771681583254</v>
      </c>
      <c r="BP829" s="204"/>
    </row>
    <row r="830" spans="2:68" s="82" customFormat="1">
      <c r="B830" s="638"/>
      <c r="C830" s="639"/>
      <c r="D830" s="604"/>
      <c r="E830" s="254" t="s">
        <v>142</v>
      </c>
      <c r="F830" s="137">
        <v>289</v>
      </c>
      <c r="G830" s="146">
        <v>160</v>
      </c>
      <c r="H830" s="146">
        <v>13762510</v>
      </c>
      <c r="I830" s="147">
        <f t="shared" si="870"/>
        <v>6.5493246009005315E-2</v>
      </c>
      <c r="J830" s="147">
        <f t="shared" si="868"/>
        <v>0.55363321799307963</v>
      </c>
      <c r="K830" s="173">
        <f t="shared" si="848"/>
        <v>86015.6875</v>
      </c>
      <c r="L830" s="618"/>
      <c r="M830" s="254" t="s">
        <v>142</v>
      </c>
      <c r="N830" s="137">
        <v>1119</v>
      </c>
      <c r="O830" s="146">
        <v>629</v>
      </c>
      <c r="P830" s="146">
        <v>64265830</v>
      </c>
      <c r="Q830" s="147">
        <f t="shared" si="867"/>
        <v>7.8399601146703232E-2</v>
      </c>
      <c r="R830" s="147">
        <f t="shared" si="849"/>
        <v>0.56210902591599643</v>
      </c>
      <c r="S830" s="141">
        <f t="shared" ref="S830:S831" si="872">IFERROR(P830/O830,"-")</f>
        <v>102171.43084260731</v>
      </c>
      <c r="T830" s="618"/>
      <c r="U830" s="254" t="s">
        <v>142</v>
      </c>
      <c r="V830" s="137">
        <v>30482</v>
      </c>
      <c r="W830" s="146">
        <v>18314</v>
      </c>
      <c r="X830" s="146">
        <v>1446363080</v>
      </c>
      <c r="Y830" s="147">
        <f t="shared" si="851"/>
        <v>3.9567039709631421E-2</v>
      </c>
      <c r="Z830" s="147">
        <f t="shared" si="852"/>
        <v>0.60081359490847053</v>
      </c>
      <c r="AA830" s="146">
        <f t="shared" si="853"/>
        <v>78975.815223326412</v>
      </c>
      <c r="AB830" s="618"/>
      <c r="AC830" s="254" t="s">
        <v>142</v>
      </c>
      <c r="AD830" s="137">
        <v>39241</v>
      </c>
      <c r="AE830" s="146">
        <v>23330</v>
      </c>
      <c r="AF830" s="146">
        <v>1977195690</v>
      </c>
      <c r="AG830" s="147">
        <f t="shared" si="871"/>
        <v>5.798506257067939E-2</v>
      </c>
      <c r="AH830" s="147">
        <f t="shared" si="854"/>
        <v>0.5945312300909763</v>
      </c>
      <c r="AI830" s="141">
        <f t="shared" si="855"/>
        <v>84749.065152164592</v>
      </c>
      <c r="AJ830" s="618"/>
      <c r="AK830" s="254" t="s">
        <v>142</v>
      </c>
      <c r="AL830" s="137">
        <v>34035</v>
      </c>
      <c r="AM830" s="146">
        <v>18945</v>
      </c>
      <c r="AN830" s="146">
        <v>1719547330</v>
      </c>
      <c r="AO830" s="147">
        <f t="shared" si="869"/>
        <v>7.2894261957621678E-2</v>
      </c>
      <c r="AP830" s="147">
        <f t="shared" si="856"/>
        <v>0.55663287791978844</v>
      </c>
      <c r="AQ830" s="141">
        <f t="shared" si="857"/>
        <v>90765.232515175507</v>
      </c>
      <c r="AR830" s="618"/>
      <c r="AS830" s="254" t="s">
        <v>142</v>
      </c>
      <c r="AT830" s="137">
        <v>19741</v>
      </c>
      <c r="AU830" s="146">
        <v>10361</v>
      </c>
      <c r="AV830" s="146">
        <v>982157590</v>
      </c>
      <c r="AW830" s="147">
        <f t="shared" si="858"/>
        <v>8.5378314682663936E-2</v>
      </c>
      <c r="AX830" s="147">
        <f t="shared" si="859"/>
        <v>0.52484676561471055</v>
      </c>
      <c r="AY830" s="146">
        <f t="shared" si="860"/>
        <v>94793.706205964671</v>
      </c>
      <c r="AZ830" s="618"/>
      <c r="BA830" s="254" t="s">
        <v>142</v>
      </c>
      <c r="BB830" s="137">
        <v>8305</v>
      </c>
      <c r="BC830" s="146">
        <v>4086</v>
      </c>
      <c r="BD830" s="146">
        <v>417998370</v>
      </c>
      <c r="BE830" s="147">
        <f t="shared" si="861"/>
        <v>8.8397551002747543E-2</v>
      </c>
      <c r="BF830" s="147">
        <f t="shared" si="862"/>
        <v>0.49199277543648406</v>
      </c>
      <c r="BG830" s="173">
        <f t="shared" si="863"/>
        <v>102300.13950073422</v>
      </c>
      <c r="BH830" s="618"/>
      <c r="BI830" s="254" t="s">
        <v>142</v>
      </c>
      <c r="BJ830" s="137">
        <f t="shared" si="847"/>
        <v>133212</v>
      </c>
      <c r="BK830" s="146">
        <f t="shared" si="788"/>
        <v>75825</v>
      </c>
      <c r="BL830" s="146">
        <f t="shared" si="789"/>
        <v>6621290400</v>
      </c>
      <c r="BM830" s="147">
        <f t="shared" si="864"/>
        <v>5.8186157334755531E-2</v>
      </c>
      <c r="BN830" s="147">
        <f t="shared" si="865"/>
        <v>0.56920547698405544</v>
      </c>
      <c r="BO830" s="146">
        <f t="shared" si="866"/>
        <v>87323.315529179032</v>
      </c>
      <c r="BP830" s="204"/>
    </row>
    <row r="831" spans="2:68" s="82" customFormat="1">
      <c r="B831" s="638"/>
      <c r="C831" s="639"/>
      <c r="D831" s="605"/>
      <c r="E831" s="251" t="s">
        <v>135</v>
      </c>
      <c r="F831" s="139">
        <v>238</v>
      </c>
      <c r="G831" s="150">
        <v>126</v>
      </c>
      <c r="H831" s="150">
        <v>12317840</v>
      </c>
      <c r="I831" s="151">
        <f t="shared" si="870"/>
        <v>5.1575931232091692E-2</v>
      </c>
      <c r="J831" s="151">
        <f t="shared" si="868"/>
        <v>0.52941176470588236</v>
      </c>
      <c r="K831" s="198">
        <f t="shared" si="848"/>
        <v>97760.634920634926</v>
      </c>
      <c r="L831" s="618"/>
      <c r="M831" s="251" t="s">
        <v>135</v>
      </c>
      <c r="N831" s="139">
        <v>588</v>
      </c>
      <c r="O831" s="150">
        <v>301</v>
      </c>
      <c r="P831" s="150">
        <v>31744560</v>
      </c>
      <c r="Q831" s="151">
        <f t="shared" si="867"/>
        <v>3.7517138227595663E-2</v>
      </c>
      <c r="R831" s="151">
        <f t="shared" si="849"/>
        <v>0.51190476190476186</v>
      </c>
      <c r="S831" s="143">
        <f t="shared" si="872"/>
        <v>105463.65448504983</v>
      </c>
      <c r="T831" s="618"/>
      <c r="U831" s="251" t="s">
        <v>135</v>
      </c>
      <c r="V831" s="139">
        <v>40190</v>
      </c>
      <c r="W831" s="150">
        <v>21856</v>
      </c>
      <c r="X831" s="150">
        <v>1436265950</v>
      </c>
      <c r="Y831" s="151">
        <f t="shared" si="851"/>
        <v>4.7219461608261674E-2</v>
      </c>
      <c r="Z831" s="151">
        <f t="shared" si="852"/>
        <v>0.54381686986812638</v>
      </c>
      <c r="AA831" s="150">
        <f t="shared" si="853"/>
        <v>65714.950128111275</v>
      </c>
      <c r="AB831" s="618"/>
      <c r="AC831" s="251" t="s">
        <v>135</v>
      </c>
      <c r="AD831" s="139">
        <v>25096</v>
      </c>
      <c r="AE831" s="150">
        <v>13544</v>
      </c>
      <c r="AF831" s="150">
        <v>1118023020</v>
      </c>
      <c r="AG831" s="151">
        <f t="shared" si="871"/>
        <v>3.3662652698554722E-2</v>
      </c>
      <c r="AH831" s="151">
        <f t="shared" si="854"/>
        <v>0.53968759961746893</v>
      </c>
      <c r="AI831" s="143">
        <f t="shared" si="855"/>
        <v>82547.476373301834</v>
      </c>
      <c r="AJ831" s="618"/>
      <c r="AK831" s="251" t="s">
        <v>135</v>
      </c>
      <c r="AL831" s="139">
        <v>13923</v>
      </c>
      <c r="AM831" s="150">
        <v>6675</v>
      </c>
      <c r="AN831" s="150">
        <v>660784220</v>
      </c>
      <c r="AO831" s="151">
        <f t="shared" si="869"/>
        <v>2.5683251441917375E-2</v>
      </c>
      <c r="AP831" s="151">
        <f t="shared" si="856"/>
        <v>0.47942253824606768</v>
      </c>
      <c r="AQ831" s="143">
        <f t="shared" si="857"/>
        <v>98993.89063670412</v>
      </c>
      <c r="AR831" s="618"/>
      <c r="AS831" s="251" t="s">
        <v>135</v>
      </c>
      <c r="AT831" s="139">
        <v>7209</v>
      </c>
      <c r="AU831" s="150">
        <v>3170</v>
      </c>
      <c r="AV831" s="150">
        <v>392019150</v>
      </c>
      <c r="AW831" s="151">
        <f t="shared" si="858"/>
        <v>2.6121924287621338E-2</v>
      </c>
      <c r="AX831" s="151">
        <f t="shared" si="859"/>
        <v>0.43972811763073938</v>
      </c>
      <c r="AY831" s="150">
        <f t="shared" si="860"/>
        <v>123665.34700315457</v>
      </c>
      <c r="AZ831" s="618"/>
      <c r="BA831" s="251" t="s">
        <v>135</v>
      </c>
      <c r="BB831" s="139">
        <v>3769</v>
      </c>
      <c r="BC831" s="150">
        <v>1618</v>
      </c>
      <c r="BD831" s="150">
        <v>211540520</v>
      </c>
      <c r="BE831" s="151">
        <f t="shared" si="861"/>
        <v>3.5004218679012614E-2</v>
      </c>
      <c r="BF831" s="151">
        <f t="shared" si="862"/>
        <v>0.42929158928097638</v>
      </c>
      <c r="BG831" s="198">
        <f t="shared" si="863"/>
        <v>130741.97775030903</v>
      </c>
      <c r="BH831" s="618"/>
      <c r="BI831" s="251" t="s">
        <v>135</v>
      </c>
      <c r="BJ831" s="139">
        <f t="shared" si="847"/>
        <v>91013</v>
      </c>
      <c r="BK831" s="150">
        <f t="shared" si="788"/>
        <v>47290</v>
      </c>
      <c r="BL831" s="150">
        <f t="shared" si="789"/>
        <v>3862695260</v>
      </c>
      <c r="BM831" s="151">
        <f t="shared" ref="BM831" si="873">IFERROR(BK831/$BH$821,"-")</f>
        <v>3.6289131293908199E-2</v>
      </c>
      <c r="BN831" s="151">
        <f t="shared" si="865"/>
        <v>0.51959610165580739</v>
      </c>
      <c r="BO831" s="150">
        <f t="shared" si="866"/>
        <v>81681.016282512166</v>
      </c>
      <c r="BP831" s="204"/>
    </row>
    <row r="832" spans="2:68" s="82" customFormat="1">
      <c r="B832" s="194"/>
      <c r="C832" s="194"/>
      <c r="D832" s="193"/>
      <c r="E832" s="217"/>
      <c r="F832" s="194"/>
      <c r="G832" s="194"/>
      <c r="H832" s="194"/>
      <c r="I832" s="194"/>
      <c r="J832" s="194"/>
      <c r="K832" s="194"/>
      <c r="L832" s="193"/>
      <c r="M832" s="195"/>
      <c r="N832" s="194"/>
      <c r="O832" s="194"/>
      <c r="P832" s="194"/>
      <c r="Q832" s="194"/>
      <c r="R832" s="194"/>
      <c r="S832" s="194"/>
      <c r="T832" s="193"/>
      <c r="U832" s="195"/>
      <c r="V832" s="194"/>
      <c r="W832" s="194"/>
      <c r="X832" s="194"/>
      <c r="Y832" s="194"/>
      <c r="Z832" s="194"/>
      <c r="AA832" s="194"/>
      <c r="AB832" s="193"/>
      <c r="AC832" s="195"/>
      <c r="AD832" s="194"/>
      <c r="AE832" s="194"/>
      <c r="AF832" s="194"/>
      <c r="AG832" s="194"/>
      <c r="AH832" s="194"/>
      <c r="AI832" s="194"/>
      <c r="AJ832" s="193"/>
      <c r="AK832" s="195"/>
      <c r="AL832" s="194"/>
      <c r="AM832" s="194"/>
      <c r="AN832" s="194"/>
      <c r="AO832" s="194"/>
      <c r="AP832" s="194"/>
      <c r="AQ832" s="194"/>
      <c r="AR832" s="193"/>
      <c r="AS832" s="85"/>
      <c r="AT832" s="194"/>
      <c r="AU832" s="194"/>
      <c r="AV832" s="194"/>
      <c r="AW832" s="194"/>
      <c r="AX832" s="194"/>
      <c r="AY832" s="194"/>
      <c r="AZ832" s="193"/>
      <c r="BA832" s="195"/>
      <c r="BB832" s="194"/>
      <c r="BC832" s="194"/>
      <c r="BD832" s="194"/>
      <c r="BE832" s="194"/>
      <c r="BF832" s="194"/>
      <c r="BG832" s="194"/>
      <c r="BH832" s="193"/>
      <c r="BI832" s="195"/>
      <c r="BJ832" s="194"/>
      <c r="BK832" s="194"/>
      <c r="BL832" s="194"/>
      <c r="BM832" s="194"/>
      <c r="BN832" s="194"/>
      <c r="BO832" s="194"/>
    </row>
  </sheetData>
  <mergeCells count="815">
    <mergeCell ref="AZ7:AZ17"/>
    <mergeCell ref="BH7:BH17"/>
    <mergeCell ref="AB7:AB17"/>
    <mergeCell ref="AJ7:AJ17"/>
    <mergeCell ref="AR7:AR17"/>
    <mergeCell ref="B7:B17"/>
    <mergeCell ref="C7:C17"/>
    <mergeCell ref="D7:D17"/>
    <mergeCell ref="L7:L17"/>
    <mergeCell ref="T7:T17"/>
    <mergeCell ref="AR18:AR28"/>
    <mergeCell ref="AZ18:AZ28"/>
    <mergeCell ref="BH18:BH28"/>
    <mergeCell ref="T18:T28"/>
    <mergeCell ref="AB18:AB28"/>
    <mergeCell ref="AJ18:AJ28"/>
    <mergeCell ref="BH29:BH39"/>
    <mergeCell ref="B40:B50"/>
    <mergeCell ref="C40:C50"/>
    <mergeCell ref="D40:D50"/>
    <mergeCell ref="L40:L50"/>
    <mergeCell ref="T40:T50"/>
    <mergeCell ref="AJ29:AJ39"/>
    <mergeCell ref="AR29:AR39"/>
    <mergeCell ref="AZ29:AZ39"/>
    <mergeCell ref="L29:L39"/>
    <mergeCell ref="T29:T39"/>
    <mergeCell ref="AB29:AB39"/>
    <mergeCell ref="AZ40:AZ50"/>
    <mergeCell ref="BH40:BH50"/>
    <mergeCell ref="B18:B28"/>
    <mergeCell ref="C18:C28"/>
    <mergeCell ref="D18:D28"/>
    <mergeCell ref="L18:L28"/>
    <mergeCell ref="L51:L61"/>
    <mergeCell ref="AB40:AB50"/>
    <mergeCell ref="AJ40:AJ50"/>
    <mergeCell ref="AR40:AR50"/>
    <mergeCell ref="AR51:AR61"/>
    <mergeCell ref="AZ51:AZ61"/>
    <mergeCell ref="B29:B39"/>
    <mergeCell ref="C29:C39"/>
    <mergeCell ref="D29:D39"/>
    <mergeCell ref="BH51:BH61"/>
    <mergeCell ref="B62:B72"/>
    <mergeCell ref="C62:C72"/>
    <mergeCell ref="D62:D72"/>
    <mergeCell ref="T51:T61"/>
    <mergeCell ref="AB51:AB61"/>
    <mergeCell ref="AJ51:AJ61"/>
    <mergeCell ref="BH62:BH72"/>
    <mergeCell ref="B73:B83"/>
    <mergeCell ref="C73:C83"/>
    <mergeCell ref="D73:D83"/>
    <mergeCell ref="L73:L83"/>
    <mergeCell ref="T73:T83"/>
    <mergeCell ref="AJ62:AJ72"/>
    <mergeCell ref="AR62:AR72"/>
    <mergeCell ref="AZ62:AZ72"/>
    <mergeCell ref="L62:L72"/>
    <mergeCell ref="T62:T72"/>
    <mergeCell ref="AB62:AB72"/>
    <mergeCell ref="AZ73:AZ83"/>
    <mergeCell ref="BH73:BH83"/>
    <mergeCell ref="B51:B61"/>
    <mergeCell ref="C51:C61"/>
    <mergeCell ref="D51:D61"/>
    <mergeCell ref="AB95:AB105"/>
    <mergeCell ref="AZ106:AZ116"/>
    <mergeCell ref="BH106:BH116"/>
    <mergeCell ref="B84:B94"/>
    <mergeCell ref="C84:C94"/>
    <mergeCell ref="D84:D94"/>
    <mergeCell ref="L84:L94"/>
    <mergeCell ref="AB73:AB83"/>
    <mergeCell ref="AJ73:AJ83"/>
    <mergeCell ref="AR73:AR83"/>
    <mergeCell ref="AR84:AR94"/>
    <mergeCell ref="AZ84:AZ94"/>
    <mergeCell ref="L117:L127"/>
    <mergeCell ref="AB106:AB116"/>
    <mergeCell ref="AJ106:AJ116"/>
    <mergeCell ref="AR106:AR116"/>
    <mergeCell ref="AR117:AR127"/>
    <mergeCell ref="AZ117:AZ127"/>
    <mergeCell ref="BH84:BH94"/>
    <mergeCell ref="B95:B105"/>
    <mergeCell ref="C95:C105"/>
    <mergeCell ref="D95:D105"/>
    <mergeCell ref="T84:T94"/>
    <mergeCell ref="AB84:AB94"/>
    <mergeCell ref="AJ84:AJ94"/>
    <mergeCell ref="BH95:BH105"/>
    <mergeCell ref="B106:B116"/>
    <mergeCell ref="C106:C116"/>
    <mergeCell ref="D106:D116"/>
    <mergeCell ref="L106:L116"/>
    <mergeCell ref="T106:T116"/>
    <mergeCell ref="AJ95:AJ105"/>
    <mergeCell ref="AR95:AR105"/>
    <mergeCell ref="AZ95:AZ105"/>
    <mergeCell ref="L95:L105"/>
    <mergeCell ref="T95:T105"/>
    <mergeCell ref="BH117:BH127"/>
    <mergeCell ref="B128:B138"/>
    <mergeCell ref="C128:C138"/>
    <mergeCell ref="D128:D138"/>
    <mergeCell ref="T117:T127"/>
    <mergeCell ref="AB117:AB127"/>
    <mergeCell ref="AJ117:AJ127"/>
    <mergeCell ref="BH128:BH138"/>
    <mergeCell ref="B139:B149"/>
    <mergeCell ref="C139:C149"/>
    <mergeCell ref="D139:D149"/>
    <mergeCell ref="L139:L149"/>
    <mergeCell ref="T139:T149"/>
    <mergeCell ref="AJ128:AJ138"/>
    <mergeCell ref="AR128:AR138"/>
    <mergeCell ref="AZ128:AZ138"/>
    <mergeCell ref="L128:L138"/>
    <mergeCell ref="T128:T138"/>
    <mergeCell ref="AB128:AB138"/>
    <mergeCell ref="AZ139:AZ149"/>
    <mergeCell ref="BH139:BH149"/>
    <mergeCell ref="B117:B127"/>
    <mergeCell ref="C117:C127"/>
    <mergeCell ref="D117:D127"/>
    <mergeCell ref="AB161:AB171"/>
    <mergeCell ref="AZ172:AZ182"/>
    <mergeCell ref="BH172:BH182"/>
    <mergeCell ref="B150:B160"/>
    <mergeCell ref="C150:C160"/>
    <mergeCell ref="D150:D160"/>
    <mergeCell ref="L150:L160"/>
    <mergeCell ref="AB139:AB149"/>
    <mergeCell ref="AJ139:AJ149"/>
    <mergeCell ref="AR139:AR149"/>
    <mergeCell ref="AR150:AR160"/>
    <mergeCell ref="AZ150:AZ160"/>
    <mergeCell ref="L183:L193"/>
    <mergeCell ref="AB172:AB182"/>
    <mergeCell ref="AJ172:AJ182"/>
    <mergeCell ref="AR172:AR182"/>
    <mergeCell ref="AR183:AR193"/>
    <mergeCell ref="AZ183:AZ193"/>
    <mergeCell ref="BH150:BH160"/>
    <mergeCell ref="B161:B171"/>
    <mergeCell ref="C161:C171"/>
    <mergeCell ref="D161:D171"/>
    <mergeCell ref="T150:T160"/>
    <mergeCell ref="AB150:AB160"/>
    <mergeCell ref="AJ150:AJ160"/>
    <mergeCell ref="BH161:BH171"/>
    <mergeCell ref="B172:B182"/>
    <mergeCell ref="C172:C182"/>
    <mergeCell ref="D172:D182"/>
    <mergeCell ref="L172:L182"/>
    <mergeCell ref="T172:T182"/>
    <mergeCell ref="AJ161:AJ171"/>
    <mergeCell ref="AR161:AR171"/>
    <mergeCell ref="AZ161:AZ171"/>
    <mergeCell ref="L161:L171"/>
    <mergeCell ref="T161:T171"/>
    <mergeCell ref="BH183:BH193"/>
    <mergeCell ref="B194:B204"/>
    <mergeCell ref="C194:C204"/>
    <mergeCell ref="D194:D204"/>
    <mergeCell ref="T183:T193"/>
    <mergeCell ref="AB183:AB193"/>
    <mergeCell ref="AJ183:AJ193"/>
    <mergeCell ref="BH194:BH204"/>
    <mergeCell ref="B205:B215"/>
    <mergeCell ref="C205:C215"/>
    <mergeCell ref="D205:D215"/>
    <mergeCell ref="L205:L215"/>
    <mergeCell ref="T205:T215"/>
    <mergeCell ref="AJ194:AJ204"/>
    <mergeCell ref="AR194:AR204"/>
    <mergeCell ref="AZ194:AZ204"/>
    <mergeCell ref="L194:L204"/>
    <mergeCell ref="T194:T204"/>
    <mergeCell ref="AB194:AB204"/>
    <mergeCell ref="AZ205:AZ215"/>
    <mergeCell ref="BH205:BH215"/>
    <mergeCell ref="B183:B193"/>
    <mergeCell ref="C183:C193"/>
    <mergeCell ref="D183:D193"/>
    <mergeCell ref="AB227:AB237"/>
    <mergeCell ref="AZ238:AZ248"/>
    <mergeCell ref="BH238:BH248"/>
    <mergeCell ref="B216:B226"/>
    <mergeCell ref="C216:C226"/>
    <mergeCell ref="D216:D226"/>
    <mergeCell ref="L216:L226"/>
    <mergeCell ref="AB205:AB215"/>
    <mergeCell ref="AJ205:AJ215"/>
    <mergeCell ref="AR205:AR215"/>
    <mergeCell ref="AR216:AR226"/>
    <mergeCell ref="AZ216:AZ226"/>
    <mergeCell ref="L249:L259"/>
    <mergeCell ref="AB238:AB248"/>
    <mergeCell ref="AJ238:AJ248"/>
    <mergeCell ref="AR238:AR248"/>
    <mergeCell ref="AR249:AR259"/>
    <mergeCell ref="AZ249:AZ259"/>
    <mergeCell ref="BH216:BH226"/>
    <mergeCell ref="B227:B237"/>
    <mergeCell ref="C227:C237"/>
    <mergeCell ref="D227:D237"/>
    <mergeCell ref="T216:T226"/>
    <mergeCell ref="AB216:AB226"/>
    <mergeCell ref="AJ216:AJ226"/>
    <mergeCell ref="BH227:BH237"/>
    <mergeCell ref="B238:B248"/>
    <mergeCell ref="C238:C248"/>
    <mergeCell ref="D238:D248"/>
    <mergeCell ref="L238:L248"/>
    <mergeCell ref="T238:T248"/>
    <mergeCell ref="AJ227:AJ237"/>
    <mergeCell ref="AR227:AR237"/>
    <mergeCell ref="AZ227:AZ237"/>
    <mergeCell ref="L227:L237"/>
    <mergeCell ref="T227:T237"/>
    <mergeCell ref="BH249:BH259"/>
    <mergeCell ref="B260:B270"/>
    <mergeCell ref="C260:C270"/>
    <mergeCell ref="D260:D270"/>
    <mergeCell ref="T249:T259"/>
    <mergeCell ref="AB249:AB259"/>
    <mergeCell ref="AJ249:AJ259"/>
    <mergeCell ref="BH260:BH270"/>
    <mergeCell ref="B271:B281"/>
    <mergeCell ref="C271:C281"/>
    <mergeCell ref="D271:D281"/>
    <mergeCell ref="L271:L281"/>
    <mergeCell ref="T271:T281"/>
    <mergeCell ref="AJ260:AJ270"/>
    <mergeCell ref="AR260:AR270"/>
    <mergeCell ref="AZ260:AZ270"/>
    <mergeCell ref="L260:L270"/>
    <mergeCell ref="T260:T270"/>
    <mergeCell ref="AB260:AB270"/>
    <mergeCell ref="AZ271:AZ281"/>
    <mergeCell ref="BH271:BH281"/>
    <mergeCell ref="B249:B259"/>
    <mergeCell ref="C249:C259"/>
    <mergeCell ref="D249:D259"/>
    <mergeCell ref="AB293:AB303"/>
    <mergeCell ref="AZ304:AZ314"/>
    <mergeCell ref="BH304:BH314"/>
    <mergeCell ref="B282:B292"/>
    <mergeCell ref="C282:C292"/>
    <mergeCell ref="D282:D292"/>
    <mergeCell ref="L282:L292"/>
    <mergeCell ref="AB271:AB281"/>
    <mergeCell ref="AJ271:AJ281"/>
    <mergeCell ref="AR271:AR281"/>
    <mergeCell ref="AR282:AR292"/>
    <mergeCell ref="AZ282:AZ292"/>
    <mergeCell ref="L315:L325"/>
    <mergeCell ref="AB304:AB314"/>
    <mergeCell ref="AJ304:AJ314"/>
    <mergeCell ref="AR304:AR314"/>
    <mergeCell ref="AR315:AR325"/>
    <mergeCell ref="AZ315:AZ325"/>
    <mergeCell ref="BH282:BH292"/>
    <mergeCell ref="B293:B303"/>
    <mergeCell ref="C293:C303"/>
    <mergeCell ref="D293:D303"/>
    <mergeCell ref="T282:T292"/>
    <mergeCell ref="AB282:AB292"/>
    <mergeCell ref="AJ282:AJ292"/>
    <mergeCell ref="BH293:BH303"/>
    <mergeCell ref="B304:B314"/>
    <mergeCell ref="C304:C314"/>
    <mergeCell ref="D304:D314"/>
    <mergeCell ref="L304:L314"/>
    <mergeCell ref="T304:T314"/>
    <mergeCell ref="AJ293:AJ303"/>
    <mergeCell ref="AR293:AR303"/>
    <mergeCell ref="AZ293:AZ303"/>
    <mergeCell ref="L293:L303"/>
    <mergeCell ref="T293:T303"/>
    <mergeCell ref="BH315:BH325"/>
    <mergeCell ref="B326:B336"/>
    <mergeCell ref="C326:C336"/>
    <mergeCell ref="D326:D336"/>
    <mergeCell ref="T315:T325"/>
    <mergeCell ref="AB315:AB325"/>
    <mergeCell ref="AJ315:AJ325"/>
    <mergeCell ref="BH326:BH336"/>
    <mergeCell ref="B337:B347"/>
    <mergeCell ref="C337:C347"/>
    <mergeCell ref="D337:D347"/>
    <mergeCell ref="L337:L347"/>
    <mergeCell ref="T337:T347"/>
    <mergeCell ref="AJ326:AJ336"/>
    <mergeCell ref="AR326:AR336"/>
    <mergeCell ref="AZ326:AZ336"/>
    <mergeCell ref="L326:L336"/>
    <mergeCell ref="T326:T336"/>
    <mergeCell ref="AB326:AB336"/>
    <mergeCell ref="AZ337:AZ347"/>
    <mergeCell ref="BH337:BH347"/>
    <mergeCell ref="B315:B325"/>
    <mergeCell ref="C315:C325"/>
    <mergeCell ref="D315:D325"/>
    <mergeCell ref="AB359:AB369"/>
    <mergeCell ref="AZ370:AZ380"/>
    <mergeCell ref="BH370:BH380"/>
    <mergeCell ref="B348:B358"/>
    <mergeCell ref="C348:C358"/>
    <mergeCell ref="D348:D358"/>
    <mergeCell ref="L348:L358"/>
    <mergeCell ref="AB337:AB347"/>
    <mergeCell ref="AJ337:AJ347"/>
    <mergeCell ref="AR337:AR347"/>
    <mergeCell ref="AR348:AR358"/>
    <mergeCell ref="AZ348:AZ358"/>
    <mergeCell ref="L381:L391"/>
    <mergeCell ref="AB370:AB380"/>
    <mergeCell ref="AJ370:AJ380"/>
    <mergeCell ref="AR370:AR380"/>
    <mergeCell ref="AR381:AR391"/>
    <mergeCell ref="AZ381:AZ391"/>
    <mergeCell ref="BH348:BH358"/>
    <mergeCell ref="B359:B369"/>
    <mergeCell ref="C359:C369"/>
    <mergeCell ref="D359:D369"/>
    <mergeCell ref="T348:T358"/>
    <mergeCell ref="AB348:AB358"/>
    <mergeCell ref="AJ348:AJ358"/>
    <mergeCell ref="BH359:BH369"/>
    <mergeCell ref="B370:B380"/>
    <mergeCell ref="C370:C380"/>
    <mergeCell ref="D370:D380"/>
    <mergeCell ref="L370:L380"/>
    <mergeCell ref="T370:T380"/>
    <mergeCell ref="AJ359:AJ369"/>
    <mergeCell ref="AR359:AR369"/>
    <mergeCell ref="AZ359:AZ369"/>
    <mergeCell ref="L359:L369"/>
    <mergeCell ref="T359:T369"/>
    <mergeCell ref="BH381:BH391"/>
    <mergeCell ref="B392:B402"/>
    <mergeCell ref="C392:C402"/>
    <mergeCell ref="D392:D402"/>
    <mergeCell ref="T381:T391"/>
    <mergeCell ref="AB381:AB391"/>
    <mergeCell ref="AJ381:AJ391"/>
    <mergeCell ref="BH392:BH402"/>
    <mergeCell ref="B403:B413"/>
    <mergeCell ref="C403:C413"/>
    <mergeCell ref="D403:D413"/>
    <mergeCell ref="L403:L413"/>
    <mergeCell ref="T403:T413"/>
    <mergeCell ref="AJ392:AJ402"/>
    <mergeCell ref="AR392:AR402"/>
    <mergeCell ref="AZ392:AZ402"/>
    <mergeCell ref="L392:L402"/>
    <mergeCell ref="T392:T402"/>
    <mergeCell ref="AB392:AB402"/>
    <mergeCell ref="AZ403:AZ413"/>
    <mergeCell ref="BH403:BH413"/>
    <mergeCell ref="B381:B391"/>
    <mergeCell ref="C381:C391"/>
    <mergeCell ref="D381:D391"/>
    <mergeCell ref="AB425:AB435"/>
    <mergeCell ref="AZ436:AZ446"/>
    <mergeCell ref="BH436:BH446"/>
    <mergeCell ref="B414:B424"/>
    <mergeCell ref="C414:C424"/>
    <mergeCell ref="D414:D424"/>
    <mergeCell ref="L414:L424"/>
    <mergeCell ref="AB403:AB413"/>
    <mergeCell ref="AJ403:AJ413"/>
    <mergeCell ref="AR403:AR413"/>
    <mergeCell ref="AR414:AR424"/>
    <mergeCell ref="AZ414:AZ424"/>
    <mergeCell ref="L447:L457"/>
    <mergeCell ref="AB436:AB446"/>
    <mergeCell ref="AJ436:AJ446"/>
    <mergeCell ref="AR436:AR446"/>
    <mergeCell ref="AR447:AR457"/>
    <mergeCell ref="AZ447:AZ457"/>
    <mergeCell ref="BH414:BH424"/>
    <mergeCell ref="B425:B435"/>
    <mergeCell ref="C425:C435"/>
    <mergeCell ref="D425:D435"/>
    <mergeCell ref="T414:T424"/>
    <mergeCell ref="AB414:AB424"/>
    <mergeCell ref="AJ414:AJ424"/>
    <mergeCell ref="BH425:BH435"/>
    <mergeCell ref="B436:B446"/>
    <mergeCell ref="C436:C446"/>
    <mergeCell ref="D436:D446"/>
    <mergeCell ref="L436:L446"/>
    <mergeCell ref="T436:T446"/>
    <mergeCell ref="AJ425:AJ435"/>
    <mergeCell ref="AR425:AR435"/>
    <mergeCell ref="AZ425:AZ435"/>
    <mergeCell ref="L425:L435"/>
    <mergeCell ref="T425:T435"/>
    <mergeCell ref="BH447:BH457"/>
    <mergeCell ref="B458:B468"/>
    <mergeCell ref="C458:C468"/>
    <mergeCell ref="D458:D468"/>
    <mergeCell ref="T447:T457"/>
    <mergeCell ref="AB447:AB457"/>
    <mergeCell ref="AJ447:AJ457"/>
    <mergeCell ref="BH458:BH468"/>
    <mergeCell ref="B469:B479"/>
    <mergeCell ref="C469:C479"/>
    <mergeCell ref="D469:D479"/>
    <mergeCell ref="L469:L479"/>
    <mergeCell ref="T469:T479"/>
    <mergeCell ref="AJ458:AJ468"/>
    <mergeCell ref="AR458:AR468"/>
    <mergeCell ref="AZ458:AZ468"/>
    <mergeCell ref="L458:L468"/>
    <mergeCell ref="T458:T468"/>
    <mergeCell ref="AB458:AB468"/>
    <mergeCell ref="AZ469:AZ479"/>
    <mergeCell ref="BH469:BH479"/>
    <mergeCell ref="B447:B457"/>
    <mergeCell ref="C447:C457"/>
    <mergeCell ref="D447:D457"/>
    <mergeCell ref="AB491:AB501"/>
    <mergeCell ref="AZ502:AZ512"/>
    <mergeCell ref="BH502:BH512"/>
    <mergeCell ref="B480:B490"/>
    <mergeCell ref="C480:C490"/>
    <mergeCell ref="D480:D490"/>
    <mergeCell ref="L480:L490"/>
    <mergeCell ref="AB469:AB479"/>
    <mergeCell ref="AJ469:AJ479"/>
    <mergeCell ref="AR469:AR479"/>
    <mergeCell ref="AR480:AR490"/>
    <mergeCell ref="AZ480:AZ490"/>
    <mergeCell ref="L513:L523"/>
    <mergeCell ref="AB502:AB512"/>
    <mergeCell ref="AJ502:AJ512"/>
    <mergeCell ref="AR502:AR512"/>
    <mergeCell ref="AR513:AR523"/>
    <mergeCell ref="AZ513:AZ523"/>
    <mergeCell ref="BH480:BH490"/>
    <mergeCell ref="B491:B501"/>
    <mergeCell ref="C491:C501"/>
    <mergeCell ref="D491:D501"/>
    <mergeCell ref="T480:T490"/>
    <mergeCell ref="AB480:AB490"/>
    <mergeCell ref="AJ480:AJ490"/>
    <mergeCell ref="BH491:BH501"/>
    <mergeCell ref="B502:B512"/>
    <mergeCell ref="C502:C512"/>
    <mergeCell ref="D502:D512"/>
    <mergeCell ref="L502:L512"/>
    <mergeCell ref="T502:T512"/>
    <mergeCell ref="AJ491:AJ501"/>
    <mergeCell ref="AR491:AR501"/>
    <mergeCell ref="AZ491:AZ501"/>
    <mergeCell ref="L491:L501"/>
    <mergeCell ref="T491:T501"/>
    <mergeCell ref="BH513:BH523"/>
    <mergeCell ref="B524:B534"/>
    <mergeCell ref="C524:C534"/>
    <mergeCell ref="D524:D534"/>
    <mergeCell ref="T513:T523"/>
    <mergeCell ref="AB513:AB523"/>
    <mergeCell ref="AJ513:AJ523"/>
    <mergeCell ref="BH524:BH534"/>
    <mergeCell ref="B535:B545"/>
    <mergeCell ref="C535:C545"/>
    <mergeCell ref="D535:D545"/>
    <mergeCell ref="L535:L545"/>
    <mergeCell ref="T535:T545"/>
    <mergeCell ref="AJ524:AJ534"/>
    <mergeCell ref="AR524:AR534"/>
    <mergeCell ref="AZ524:AZ534"/>
    <mergeCell ref="L524:L534"/>
    <mergeCell ref="T524:T534"/>
    <mergeCell ref="AB524:AB534"/>
    <mergeCell ref="AZ535:AZ545"/>
    <mergeCell ref="BH535:BH545"/>
    <mergeCell ref="B513:B523"/>
    <mergeCell ref="C513:C523"/>
    <mergeCell ref="D513:D523"/>
    <mergeCell ref="AB557:AB567"/>
    <mergeCell ref="AZ568:AZ578"/>
    <mergeCell ref="BH568:BH578"/>
    <mergeCell ref="B546:B556"/>
    <mergeCell ref="C546:C556"/>
    <mergeCell ref="D546:D556"/>
    <mergeCell ref="L546:L556"/>
    <mergeCell ref="AB535:AB545"/>
    <mergeCell ref="AJ535:AJ545"/>
    <mergeCell ref="AR535:AR545"/>
    <mergeCell ref="AR546:AR556"/>
    <mergeCell ref="AZ546:AZ556"/>
    <mergeCell ref="L579:L589"/>
    <mergeCell ref="AB568:AB578"/>
    <mergeCell ref="AJ568:AJ578"/>
    <mergeCell ref="AR568:AR578"/>
    <mergeCell ref="AR579:AR589"/>
    <mergeCell ref="AZ579:AZ589"/>
    <mergeCell ref="BH546:BH556"/>
    <mergeCell ref="B557:B567"/>
    <mergeCell ref="C557:C567"/>
    <mergeCell ref="D557:D567"/>
    <mergeCell ref="T546:T556"/>
    <mergeCell ref="AB546:AB556"/>
    <mergeCell ref="AJ546:AJ556"/>
    <mergeCell ref="BH557:BH567"/>
    <mergeCell ref="B568:B578"/>
    <mergeCell ref="C568:C578"/>
    <mergeCell ref="D568:D578"/>
    <mergeCell ref="L568:L578"/>
    <mergeCell ref="T568:T578"/>
    <mergeCell ref="AJ557:AJ567"/>
    <mergeCell ref="AR557:AR567"/>
    <mergeCell ref="AZ557:AZ567"/>
    <mergeCell ref="L557:L567"/>
    <mergeCell ref="T557:T567"/>
    <mergeCell ref="BH579:BH589"/>
    <mergeCell ref="B590:B600"/>
    <mergeCell ref="C590:C600"/>
    <mergeCell ref="D590:D600"/>
    <mergeCell ref="T579:T589"/>
    <mergeCell ref="AB579:AB589"/>
    <mergeCell ref="AJ579:AJ589"/>
    <mergeCell ref="BH590:BH600"/>
    <mergeCell ref="B601:B611"/>
    <mergeCell ref="C601:C611"/>
    <mergeCell ref="D601:D611"/>
    <mergeCell ref="L601:L611"/>
    <mergeCell ref="T601:T611"/>
    <mergeCell ref="AJ590:AJ600"/>
    <mergeCell ref="AR590:AR600"/>
    <mergeCell ref="AZ590:AZ600"/>
    <mergeCell ref="L590:L600"/>
    <mergeCell ref="T590:T600"/>
    <mergeCell ref="AB590:AB600"/>
    <mergeCell ref="AZ601:AZ611"/>
    <mergeCell ref="BH601:BH611"/>
    <mergeCell ref="B579:B589"/>
    <mergeCell ref="C579:C589"/>
    <mergeCell ref="D579:D589"/>
    <mergeCell ref="AB623:AB633"/>
    <mergeCell ref="AZ634:AZ644"/>
    <mergeCell ref="BH634:BH644"/>
    <mergeCell ref="B612:B622"/>
    <mergeCell ref="C612:C622"/>
    <mergeCell ref="D612:D622"/>
    <mergeCell ref="L612:L622"/>
    <mergeCell ref="AB601:AB611"/>
    <mergeCell ref="AJ601:AJ611"/>
    <mergeCell ref="AR601:AR611"/>
    <mergeCell ref="AR612:AR622"/>
    <mergeCell ref="AZ612:AZ622"/>
    <mergeCell ref="L645:L655"/>
    <mergeCell ref="AB634:AB644"/>
    <mergeCell ref="AJ634:AJ644"/>
    <mergeCell ref="AR634:AR644"/>
    <mergeCell ref="AR645:AR655"/>
    <mergeCell ref="AZ645:AZ655"/>
    <mergeCell ref="BH612:BH622"/>
    <mergeCell ref="B623:B633"/>
    <mergeCell ref="C623:C633"/>
    <mergeCell ref="D623:D633"/>
    <mergeCell ref="T612:T622"/>
    <mergeCell ref="AB612:AB622"/>
    <mergeCell ref="AJ612:AJ622"/>
    <mergeCell ref="BH623:BH633"/>
    <mergeCell ref="B634:B644"/>
    <mergeCell ref="C634:C644"/>
    <mergeCell ref="D634:D644"/>
    <mergeCell ref="L634:L644"/>
    <mergeCell ref="T634:T644"/>
    <mergeCell ref="AJ623:AJ633"/>
    <mergeCell ref="AR623:AR633"/>
    <mergeCell ref="AZ623:AZ633"/>
    <mergeCell ref="L623:L633"/>
    <mergeCell ref="T623:T633"/>
    <mergeCell ref="BH645:BH655"/>
    <mergeCell ref="B656:B666"/>
    <mergeCell ref="C656:C666"/>
    <mergeCell ref="D656:D666"/>
    <mergeCell ref="T645:T655"/>
    <mergeCell ref="AB645:AB655"/>
    <mergeCell ref="AJ645:AJ655"/>
    <mergeCell ref="BH656:BH666"/>
    <mergeCell ref="B667:B677"/>
    <mergeCell ref="C667:C677"/>
    <mergeCell ref="D667:D677"/>
    <mergeCell ref="L667:L677"/>
    <mergeCell ref="T667:T677"/>
    <mergeCell ref="AJ656:AJ666"/>
    <mergeCell ref="AR656:AR666"/>
    <mergeCell ref="AZ656:AZ666"/>
    <mergeCell ref="L656:L666"/>
    <mergeCell ref="T656:T666"/>
    <mergeCell ref="AB656:AB666"/>
    <mergeCell ref="AZ667:AZ677"/>
    <mergeCell ref="BH667:BH677"/>
    <mergeCell ref="B645:B655"/>
    <mergeCell ref="C645:C655"/>
    <mergeCell ref="D645:D655"/>
    <mergeCell ref="AB689:AB699"/>
    <mergeCell ref="AZ700:AZ710"/>
    <mergeCell ref="BH700:BH710"/>
    <mergeCell ref="B678:B688"/>
    <mergeCell ref="C678:C688"/>
    <mergeCell ref="D678:D688"/>
    <mergeCell ref="L678:L688"/>
    <mergeCell ref="AB667:AB677"/>
    <mergeCell ref="AJ667:AJ677"/>
    <mergeCell ref="AR667:AR677"/>
    <mergeCell ref="AR678:AR688"/>
    <mergeCell ref="AZ678:AZ688"/>
    <mergeCell ref="L711:L721"/>
    <mergeCell ref="AB700:AB710"/>
    <mergeCell ref="AJ700:AJ710"/>
    <mergeCell ref="AR700:AR710"/>
    <mergeCell ref="AR711:AR721"/>
    <mergeCell ref="AZ711:AZ721"/>
    <mergeCell ref="BH678:BH688"/>
    <mergeCell ref="B689:B699"/>
    <mergeCell ref="C689:C699"/>
    <mergeCell ref="D689:D699"/>
    <mergeCell ref="T678:T688"/>
    <mergeCell ref="AB678:AB688"/>
    <mergeCell ref="AJ678:AJ688"/>
    <mergeCell ref="BH689:BH699"/>
    <mergeCell ref="B700:B710"/>
    <mergeCell ref="C700:C710"/>
    <mergeCell ref="D700:D710"/>
    <mergeCell ref="L700:L710"/>
    <mergeCell ref="T700:T710"/>
    <mergeCell ref="AJ689:AJ699"/>
    <mergeCell ref="AR689:AR699"/>
    <mergeCell ref="AZ689:AZ699"/>
    <mergeCell ref="L689:L699"/>
    <mergeCell ref="T689:T699"/>
    <mergeCell ref="BH711:BH721"/>
    <mergeCell ref="B722:B732"/>
    <mergeCell ref="C722:C732"/>
    <mergeCell ref="D722:D732"/>
    <mergeCell ref="T711:T721"/>
    <mergeCell ref="AB711:AB721"/>
    <mergeCell ref="AJ711:AJ721"/>
    <mergeCell ref="BH722:BH732"/>
    <mergeCell ref="B733:B743"/>
    <mergeCell ref="C733:C743"/>
    <mergeCell ref="D733:D743"/>
    <mergeCell ref="L733:L743"/>
    <mergeCell ref="T733:T743"/>
    <mergeCell ref="AJ722:AJ732"/>
    <mergeCell ref="AR722:AR732"/>
    <mergeCell ref="AZ722:AZ732"/>
    <mergeCell ref="L722:L732"/>
    <mergeCell ref="T722:T732"/>
    <mergeCell ref="AB722:AB732"/>
    <mergeCell ref="AZ733:AZ743"/>
    <mergeCell ref="BH733:BH743"/>
    <mergeCell ref="B711:B721"/>
    <mergeCell ref="C711:C721"/>
    <mergeCell ref="D711:D721"/>
    <mergeCell ref="BH777:BH787"/>
    <mergeCell ref="AZ766:AZ776"/>
    <mergeCell ref="BH766:BH776"/>
    <mergeCell ref="B744:B754"/>
    <mergeCell ref="C744:C754"/>
    <mergeCell ref="D744:D754"/>
    <mergeCell ref="L744:L754"/>
    <mergeCell ref="AB733:AB743"/>
    <mergeCell ref="AJ733:AJ743"/>
    <mergeCell ref="AR733:AR743"/>
    <mergeCell ref="AR744:AR754"/>
    <mergeCell ref="AZ744:AZ754"/>
    <mergeCell ref="AB766:AB776"/>
    <mergeCell ref="AJ766:AJ776"/>
    <mergeCell ref="AR766:AR776"/>
    <mergeCell ref="BH744:BH754"/>
    <mergeCell ref="B755:B765"/>
    <mergeCell ref="C755:C765"/>
    <mergeCell ref="D755:D765"/>
    <mergeCell ref="T744:T754"/>
    <mergeCell ref="AB744:AB754"/>
    <mergeCell ref="AJ744:AJ754"/>
    <mergeCell ref="BH755:BH765"/>
    <mergeCell ref="B766:B776"/>
    <mergeCell ref="C766:C776"/>
    <mergeCell ref="D766:D776"/>
    <mergeCell ref="L766:L776"/>
    <mergeCell ref="T766:T776"/>
    <mergeCell ref="AJ755:AJ765"/>
    <mergeCell ref="AR755:AR765"/>
    <mergeCell ref="AZ755:AZ765"/>
    <mergeCell ref="L755:L765"/>
    <mergeCell ref="T755:T765"/>
    <mergeCell ref="AB755:AB765"/>
    <mergeCell ref="B788:B798"/>
    <mergeCell ref="C788:C798"/>
    <mergeCell ref="D788:D798"/>
    <mergeCell ref="T777:T787"/>
    <mergeCell ref="AB777:AB787"/>
    <mergeCell ref="AJ777:AJ787"/>
    <mergeCell ref="BH788:BH798"/>
    <mergeCell ref="B799:B809"/>
    <mergeCell ref="C799:C809"/>
    <mergeCell ref="D799:D809"/>
    <mergeCell ref="L799:L809"/>
    <mergeCell ref="T799:T809"/>
    <mergeCell ref="AJ788:AJ798"/>
    <mergeCell ref="AR788:AR798"/>
    <mergeCell ref="AZ788:AZ798"/>
    <mergeCell ref="L788:L798"/>
    <mergeCell ref="T788:T798"/>
    <mergeCell ref="AB788:AB798"/>
    <mergeCell ref="B777:B787"/>
    <mergeCell ref="C777:C787"/>
    <mergeCell ref="D777:D787"/>
    <mergeCell ref="L777:L787"/>
    <mergeCell ref="AR777:AR787"/>
    <mergeCell ref="AZ777:AZ787"/>
    <mergeCell ref="B821:C831"/>
    <mergeCell ref="D821:D831"/>
    <mergeCell ref="L821:L831"/>
    <mergeCell ref="T810:T820"/>
    <mergeCell ref="AB810:AB820"/>
    <mergeCell ref="AJ810:AJ820"/>
    <mergeCell ref="AZ799:AZ809"/>
    <mergeCell ref="BH799:BH809"/>
    <mergeCell ref="B810:B820"/>
    <mergeCell ref="C810:C820"/>
    <mergeCell ref="D810:D820"/>
    <mergeCell ref="L810:L820"/>
    <mergeCell ref="AB799:AB809"/>
    <mergeCell ref="AJ799:AJ809"/>
    <mergeCell ref="AR799:AR809"/>
    <mergeCell ref="AR821:AR831"/>
    <mergeCell ref="AZ821:AZ831"/>
    <mergeCell ref="BH821:BH831"/>
    <mergeCell ref="T821:T831"/>
    <mergeCell ref="AB821:AB831"/>
    <mergeCell ref="AJ821:AJ831"/>
    <mergeCell ref="AR810:AR820"/>
    <mergeCell ref="AZ810:AZ820"/>
    <mergeCell ref="BH810:BH820"/>
    <mergeCell ref="B3:B6"/>
    <mergeCell ref="C3:C6"/>
    <mergeCell ref="D3:K3"/>
    <mergeCell ref="L3:S3"/>
    <mergeCell ref="T3:AA3"/>
    <mergeCell ref="AB3:AI3"/>
    <mergeCell ref="AJ3:AQ3"/>
    <mergeCell ref="AR3:AY3"/>
    <mergeCell ref="AZ3:BG3"/>
    <mergeCell ref="AD5:AD6"/>
    <mergeCell ref="AE5:AE6"/>
    <mergeCell ref="AF5:AF6"/>
    <mergeCell ref="AG5:AH5"/>
    <mergeCell ref="AI5:AI6"/>
    <mergeCell ref="AL5:AL6"/>
    <mergeCell ref="AM5:AM6"/>
    <mergeCell ref="AN5:AN6"/>
    <mergeCell ref="AO5:AP5"/>
    <mergeCell ref="AQ5:AQ6"/>
    <mergeCell ref="AT5:AT6"/>
    <mergeCell ref="BE5:BF5"/>
    <mergeCell ref="BG5:BG6"/>
    <mergeCell ref="D5:D6"/>
    <mergeCell ref="L5:L6"/>
    <mergeCell ref="BH3:BO3"/>
    <mergeCell ref="F5:F6"/>
    <mergeCell ref="G5:G6"/>
    <mergeCell ref="H5:H6"/>
    <mergeCell ref="I5:J5"/>
    <mergeCell ref="K5:K6"/>
    <mergeCell ref="N5:N6"/>
    <mergeCell ref="O5:O6"/>
    <mergeCell ref="P5:P6"/>
    <mergeCell ref="Q5:R5"/>
    <mergeCell ref="S5:S6"/>
    <mergeCell ref="V5:V6"/>
    <mergeCell ref="W5:W6"/>
    <mergeCell ref="X5:X6"/>
    <mergeCell ref="Y5:Z5"/>
    <mergeCell ref="AA5:AA6"/>
    <mergeCell ref="AU5:AU6"/>
    <mergeCell ref="AV5:AV6"/>
    <mergeCell ref="AW5:AX5"/>
    <mergeCell ref="AY5:AY6"/>
    <mergeCell ref="BB5:BB6"/>
    <mergeCell ref="BC5:BC6"/>
    <mergeCell ref="BD5:BD6"/>
    <mergeCell ref="BA4:BA6"/>
    <mergeCell ref="BJ5:BJ6"/>
    <mergeCell ref="BK5:BK6"/>
    <mergeCell ref="BL5:BL6"/>
    <mergeCell ref="BM5:BN5"/>
    <mergeCell ref="BO5:BO6"/>
    <mergeCell ref="BI4:BI6"/>
    <mergeCell ref="E4:E6"/>
    <mergeCell ref="M4:M6"/>
    <mergeCell ref="U4:U6"/>
    <mergeCell ref="AC4:AC6"/>
    <mergeCell ref="AS4:AS6"/>
    <mergeCell ref="AK4:AK6"/>
    <mergeCell ref="T5:T6"/>
    <mergeCell ref="AB5:AB6"/>
    <mergeCell ref="AJ5:AJ6"/>
    <mergeCell ref="AR5:AR6"/>
    <mergeCell ref="AZ5:AZ6"/>
    <mergeCell ref="BH5:BH6"/>
  </mergeCells>
  <phoneticPr fontId="4"/>
  <pageMargins left="0.70866141732283472" right="0.43307086614173229" top="0.74803149606299213" bottom="0.74803149606299213" header="0.31496062992125984" footer="0.31496062992125984"/>
  <pageSetup paperSize="8" scale="70" pageOrder="overThenDown" orientation="landscape" r:id="rId1"/>
  <headerFooter scaleWithDoc="0" alignWithMargins="0">
    <oddHeader>&amp;R&amp;"ＭＳ 明朝,標準"&amp;9 2-5.歯科医療費の状況</oddHeader>
  </headerFooter>
  <rowBreaks count="12" manualBreakCount="12">
    <brk id="72" max="66" man="1"/>
    <brk id="138" max="16383" man="1"/>
    <brk id="204" max="66" man="1"/>
    <brk id="270" max="16383" man="1"/>
    <brk id="336" max="66" man="1"/>
    <brk id="402" max="16383" man="1"/>
    <brk id="468" max="66" man="1"/>
    <brk id="534" max="66" man="1"/>
    <brk id="600" max="66" man="1"/>
    <brk id="666" max="66" man="1"/>
    <brk id="732" max="66" man="1"/>
    <brk id="798" max="66" man="1"/>
  </rowBreaks>
  <colBreaks count="2" manualBreakCount="2">
    <brk id="27" max="828" man="1"/>
    <brk id="51" max="828" man="1"/>
  </colBreaks>
  <ignoredErrors>
    <ignoredError sqref="D7 I7:L7 Q7:T7 Y7:AB7 AG7:AJ7 AO7:AR7 AW7:AZ7 BE7:BG7 BJ7:BL7 I8:K8 Q8:S8 Y8:AA8 AG8:AI8 AO8:AQ8 AW8:AY8 BE8:BG8 BJ8:BL8 BZ8:BZ81 I9:K9 Q9:S9 Y9:AA9 AG9:AI9 AO9:AQ9 AW9:AY9 BE9:BG9 BJ9:BL9 I10:K10 Q10:S10 Y10:AA10 AG10:AI10 AO10:AQ10 AW10:AY10 BE10:BG10 BJ10:BL10 I11:K11 Q11:S11 Y11:AA11 AG11:AI11 AO11:AQ11 AW11:AY11 BE11:BG11 BJ11:BL11 I12:K12 Q12:S12 Y12:AA12 AG12:AI12 AO12:AQ12 AW12:AY12 BE12:BG12 BJ12:BL12 I13:K13 Q13:S13 Y13:AA13 AG13:AI13 AO13:AQ13 AW13:AY13 BE13:BG13 BJ13:BL13 I14:K14 Q14:S14 Y14:AA14 AG14:AI14 AO14:AQ14 AW14:AY14 BE14:BG14 BJ14:BL14 I15:K15 Q15:S15 Y15:AA15 AG15:AI15 AO15:AQ15 AW15:AY15 BE15:BG15 BJ15:BL15 I16:K16 Q16:S16 Y16:AA16 AG16:AI16 AO16:AQ16 AW16:AY16 BE16:BG16 BJ16:BL16 I17:K17 Q17:S17 Y17:AA17 AG17:AI17 AO17:AQ17 AW17:AY17 BE17:BG17 BJ17:BL17 D18 I18:L18 Q18:T18 Y18:AB18 AG18:AJ18 AO18:AR18 AW18:AZ18 BE18:BG18 BJ18:BL18 I19:K19 Q19:S19 Y19:AA19 AG19:AI19 AO19:AQ19 AW19:AY19 BE19:BG19 BJ19:BL19 I20:K20 Q20:S20 Y20:AA20 AG20:AI20 AO20:AQ20 AW20:AY20 BE20:BG20 BJ20:BL20 I21:K21 Q21:S21 Y21:AA21 AG21:AI21 AO21:AQ21 AW21:AY21 BE21:BG21 BJ21:BL21 I22:K22 Q22:S22 Y22:AA22 AG22:AI22 AO22:AQ22 AW22:AY22 BE22:BG22 BJ22:BL22 I23:K23 Q23:S23 Y23:AA23 AG23:AI23 AO23:AQ23 AW23:AY23 BE23:BG23 BJ23:BL23 I24:K24 Q24:S24 Y24:AA24 AG24:AI24 AO24:AQ24 AW24:AY24 BE24:BG24 BJ24:BL24 I25:K25 Q25:S25 Y25:AA25 AG25:AI25 AO25:AQ25 AW25:AY25 BE25:BG25 BJ25:BL25 I26:K26 Q26:S26 Y26:AA26 AG26:AI26 AO26:AQ26 AW26:AY26 BE26:BG26 BJ26:BL26 I27:K27 Q27:S27 Y27:AA27 AG27:AI27 AO27:AQ27 AW27:AY27 BE27:BG27 BJ27:BL27 I28:K28 Q28:S28 Y28:AA28 AG28:AI28 AO28:AQ28 AW28:AY28 BE28:BG28 BJ28:BL28 D29 I29:L29 Q29:T29 Y29:AB29 AG29:AJ29 AO29:AR29 AW29:AZ29 BE29:BG29 BJ29:BL29 I30:K30 Q30:S30 Y30:AA30 AG30:AI30 AO30:AQ30 AW30:AY30 BE30:BG30 BJ30:BL30 I31:K31 Q31:S31 Y31:AA31 AG31:AI31 AO31:AQ31 AW31:AY31 BE31:BG31 BJ31:BL31 I32:K32 Q32:S32 Y32:AA32 AG32:AI32 AO32:AQ32 AW32:AY32 BE32:BG32 BJ32:BL32 I33:K33 Q33:S33 Y33:AA33 AG33:AI33 AO33:AQ33 AW33:AY33 BE33:BG33 BJ33:BL33 I34:K34 Q34:S34 Y34:AA34 AG34:AI34 AO34:AQ34 AW34:AY34 BE34:BG34 BJ34:BL34 I35:K35 Q35:S35 Y35:AA35 AG35:AI35 AO35:AQ35 AW35:AY35 BE35:BG35 BJ35:BL35 I36:K36 Q36:S36 Y36:AA36 AG36:AI36 AO36:AQ36 AW36:AY36 BE36:BG36 BJ36:BL36 I37:K37 Q37:S37 Y37:AA37 AG37:AI37 AO37:AQ37 AW37:AY37 BE37:BG37 BJ37:BL37 I38:K38 Q38:S38 Y38:AA38 AG38:AI38 AO38:AQ38 AW38:AY38 BE38:BG38 BJ38:BL38 I39:K39 Q39:S39 Y39:AA39 AG39:AI39 AO39:AQ39 AW39:AY39 BE39:BG39 BJ39:BL39 D40 I40:L40 Q40:T40 Y40:AB40 AG40:AJ40 AO40:AR40 AW40:AZ40 BE40:BG40 BJ40:BL40 I41:K41 Q41:S41 Y41:AA41 AG41:AI41 AO41:AQ41 AW41:AY41 BE41:BG41 BJ41:BL41 I42:K42 Q42:S42 Y42:AA42 AG42:AI42 AO42:AQ42 AW42:AY42 BE42:BG42 BJ42:BL42 I43:K43 Q43:S43 Y43:AA43 AG43:AI43 AO43:AQ43 AW43:AY43 BE43:BG43 BJ43:BL43 I44:K44 Q44:S44 Y44:AA44 AG44:AI44 AO44:AQ44 AW44:AY44 BE44:BG44 BJ44:BL44 I45:K45 Q45:S45 Y45:AA45 AG45:AI45 AO45:AQ45 AW45:AY45 BE45:BG45 BJ45:BL45 I46:K46 Q46:S46 Y46:AA46 AG46:AI46 AO46:AQ46 AW46:AY46 BE46:BG46 BJ46:BL46 I47:K47 Q47:S47 Y47:AA47 AG47:AI47 AO47:AQ47 AW47:AY47 BE47:BG47 BJ47:BL47 I48:K48 Q48:S48 Y48:AA48 AG48:AI48 AO48:AQ48 AW48:AY48 BE48:BG48 BJ48:BL48 I49:K49 Q49:S49 Y49:AA49 AG49:AI49 AO49:AQ49 AW49:AY49 BE49:BG49 BJ49:BL49 I50:K50 Q50:S50 Y50:AA50 AG50:AI50 AO50:AQ50 AW50:AY50 BE50:BG50 BJ50:BL50 D51 I51:L51 Q51:T51 Y51:AB51 AG51:AJ51 AO51:AR51 AW51:AZ51 BE51:BG51 BJ51:BL51 I52:K52 Q52:S52 Y52:AA52 AG52:AI52 AO52:AQ52 AW52:AY52 BE52:BG52 BJ52:BL52 I53:K53 Q53:S53 Y53:AA53 AG53:AI53 AO53:AQ53 AW53:AY53 BE53:BG53 BJ53:BL53 I54:K54 Q54:S54 Y54:AA54 AG54:AI54 AO54:AQ54 AW54:AY54 BE54:BG54 BJ54:BL54 I55:K55 Q55:S55 Y55:AA55 AG55:AI55 AO55:AQ55 AW55:AY55 BE55:BG55 BJ55:BL55 I56:K56 Q56:S56 Y56:AA56 AG56:AI56 AO56:AQ56 AW56:AY56 BE56:BG56 BJ56:BL56 I57:K57 Q57:S57 Y57:AA57 AG57:AI57 AO57:AQ57 AW57:AY57 BE57:BG57 BJ57:BL57 I58:K58 Q58:S58 Y58:AA58 AG58:AI58 AO58:AQ58 AW58:AY58 BE58:BG58 BJ58:BL58 I59:K59 Q59:S59 Y59:AA59 AG59:AI59 AO59:AQ59 AW59:AY59 BE59:BG59 BJ59:BL59 I60:K60 Q60:S60 Y60:AA60 AG60:AI60 AO60:AQ60 AW60:AY60 BE60:BG60 BJ60:BL60 I61:K61 Q61:S61 Y61:AA61 AG61:AI61 AO61:AQ61 AW61:AY61 BE61:BG61 BJ61:BL61 D62 I62:L62 Q62:T62 Y62:AB62 AG62:AJ62 AO62:AR62 AW62:AZ62 BE62:BG62 BJ62:BL62 I63:K63 Q63:S63 Y63:AA63 AG63:AI63 AO63:AQ63 AW63:AY63 BE63:BG63 BJ63:BL63 I64:K64 Q64:S64 Y64:AA64 AG64:AI64 AO64:AQ64 AW64:AY64 BE64:BG64 BJ64:BL64 I65:K65 Q65:S65 Y65:AA65 AG65:AI65 AO65:AQ65 AW65:AY65 BE65:BG65 BJ65:BL65 I66:K66 Q66:S66 Y66:AA66 AG66:AI66 AO66:AQ66 AW66:AY66 BE66:BG66 BJ66:BL66 I67:K67 Q67:S67 Y67:AA67 AG67:AI67 AO67:AQ67 AW67:AY67 BE67:BG67 BJ67:BL67 I68:K68 Q68:S68 Y68:AA68 AG68:AI68 AO68:AQ68 AW68:AY68 BE68:BG68 BJ68:BL68 I69:K69 Q69:S69 Y69:AA69 AG69:AI69 AO69:AQ69 AW69:AY69 BE69:BG69 BJ69:BL69 I70:K70 Q70:S70 Y70:AA70 AG70:AI70 AO70:AQ70 AW70:AY70 BE70:BG70 BJ70:BL70 I71:K71 Q71:S71 Y71:AA71 AG71:AI71 AO71:AQ71 AW71:AY71 BE71:BG71 BJ71:BL71 I72:K72 Q72:S72 Y72:AA72 AG72:AI72 AO72:AQ72 AW72:AY72 BE72:BG72 BJ72:BL72 D73 I73:L73 Q73:T73 Y73:AB73 AG73:AJ73 AO73:AR73 AW73:AZ73 BE73:BG73 BJ73:BL73 I74:K74 Q74:S74 Y74:AA74 AG74:AI74 AO74:AQ74 AW74:AY74 BE74:BG74 BJ74:BL74 I75:K75 Q75:S75 Y75:AA75 AG75:AI75 AO75:AQ75 AW75:AY75 BE75:BG75 BJ75:BL75 I76:K76 Q76:S76 Y76:AA76 AG76:AI76 AO76:AQ76 AW76:AY76 BE76:BG76 BJ76:BL76 I77:K77 Q77:S77 Y77:AA77 AG77:AI77 AO77:AQ77 AW77:AY77 BE77:BG77 BJ77:BL77 I78:K78 Q78:S78 Y78:AA78 AG78:AI78 AO78:AQ78 AW78:AY78 BE78:BG78 BJ78:BL78 I79:K79 Q79:S79 Y79:AA79 AG79:AI79 AO79:AQ79 AW79:AY79 BE79:BG79 BJ79:BL79 I80:K80 Q80:S80 Y80:AA80 AG80:AI80 AO80:AQ80 AW80:AY80 BE80:BG80 BJ80:BL80 I81:K81 Q81:S81 Y81:AA81 AG81:AI81 AO81:AQ81 AW81:AY81 BE81:BG81 BJ81:BL81 I82:K82 Q82:S82 Y82:AA82 AG82:AI82 AO82:AQ82 AW82:AY82 BE82:BG82 BJ82:BL82 I83:K83 Q83:S83 Y83:AA83 AG83:AI83 AO83:AQ83 AW83:AY83 BE83:BG83 BJ83:BL83 D84 I84:L84 Q84:T84 Y84:AB84 AG84:AJ84 AO84:AR84 AW84:AZ84 BE84:BG84 BJ84:BL84 I85:K85 Q85:S85 Y85:AA85 AG85:AI85 AO85:AQ85 AW85:AY85 BE85:BG85 BJ85:BL85 I86:K86 Q86:S86 Y86:AA86 AG86:AI86 AO86:AQ86 AW86:AY86 BE86:BG86 BJ86:BL86 I87:K87 Q87:S87 Y87:AA87 AG87:AI87 AO87:AQ87 AW87:AY87 BE87:BG87 BJ87:BL87 I88:K88 Q88:S88 Y88:AA88 AG88:AI88 AO88:AQ88 AW88:AY88 BE88:BG88 BJ88:BL88 I89:K89 Q89:S89 Y89:AA89 AG89:AI89 AO89:AQ89 AW89:AY89 BE89:BG89 BJ89:BL89 I90:K90 Q90:S90 Y90:AA90 AG90:AI90 AO90:AQ90 AW90:AY90 BE90:BG90 BJ90:BL90 I91:K91 Q91:S91 Y91:AA91 AG91:AI91 AO91:AQ91 AW91:AY91 BE91:BG91 BJ91:BL91 I92:K92 Q92:S92 Y92:AA92 AG92:AI92 AO92:AQ92 AW92:AY92 BE92:BG92 BJ92:BL92 I93:K93 Q93:S93 Y93:AA93 AG93:AI93 AO93:AQ93 AW93:AY93 BE93:BG93 BJ93:BL93 I94:K94 Q94:S94 Y94:AA94 AG94:AI94 AO94:AQ94 AW94:AY94 BE94:BG94 BJ94:BL94 D95 I95:L95 Q95:T95 Y95:AB95 AG95:AJ95 AO95:AR95 AW95:AZ95 BE95:BG95 BJ95:BL95 I96:K96 Q96:S96 Y96:AA96 AG96:AI96 AO96:AQ96 AW96:AY96 BE96:BG96 BJ96:BL96 I97:K97 Q97:S97 Y97:AA97 AG97:AI97 AO97:AQ97 AW97:AY97 BE97:BG97 BJ97:BL97 I98:K98 Q98:S98 Y98:AA98 AG98:AI98 AO98:AQ98 AW98:AY98 BE98:BG98 BJ98:BL98 I99:K99 Q99:S99 Y99:AA99 AG99:AI99 AO99:AQ99 AW99:AY99 BE99:BG99 BJ99:BL99 I100:K100 Q100:S100 Y100:AA100 AG100:AI100 AO100:AQ100 AW100:AY100 BE100:BG100 BJ100:BL100 I101:K101 Q101:S101 Y101:AA101 AG101:AI101 AO101:AQ101 AW101:AY101 BE101:BG101 BJ101:BL101 I102:K102 Q102:S102 Y102:AA102 AG102:AI102 AO102:AQ102 AW102:AY102 BE102:BG102 BJ102:BL102 I103:K103 Q103:S103 Y103:AA103 AG103:AI103 AO103:AQ103 AW103:AY103 BE103:BG103 BJ103:BL103 I104:K104 Q104:S104 Y104:AA104 AG104:AI104 AO104:AQ104 AW104:AY104 BE104:BG104 BJ104:BL104 I105:K105 Q105:S105 Y105:AA105 AG105:AI105 AO105:AQ105 AW105:AY105 BE105:BG105 BJ105:BL105 D106 I106:L106 Q106:T106 Y106:AB106 AG106:AJ106 AO106:AR106 AW106:AZ106 BE106:BG106 BJ106:BL106 I107:K107 Q107:S107 Y107:AA107 AG107:AI107 AO107:AQ107 AW107:AY107 BE107:BG107 BJ107:BL107 I108:K108 Q108:S108 Y108:AA108 AG108:AI108 AO108:AQ108 AW108:AY108 BE108:BG108 BJ108:BL108 I109:K109 Q109:S109 Y109:AA109 AG109:AI109 AO109:AQ109 AW109:AY109 BE109:BG109 BJ109:BL109 I110:K110 Q110:S110 Y110:AA110 AG110:AI110 AO110:AQ110 AW110:AY110 BE110:BG110 BJ110:BL110 I111:K111 Q111:S111 Y111:AA111 AG111:AI111 AO111:AQ111 AW111:AY111 BE111:BG111 BJ111:BL111 I112:K112 Q112:S112 Y112:AA112 AG112:AI112 AO112:AQ112 AW112:AY112 BE112:BG112 BJ112:BL112 I113:K113 Q113:S113 Y113:AA113 AG113:AI113 AO113:AQ113 AW113:AY113 BE113:BG113 BJ113:BL113 I114:K114 Q114:S114 Y114:AA114 AG114:AI114 AO114:AQ114 AW114:AY114 BE114:BG114 BJ114:BL114 I115:K115 Q115:S115 Y115:AA115 AG115:AI115 AO115:AQ115 AW115:AY115 BE115:BG115 BJ115:BL115 I116:K116 Q116:S116 Y116:AA116 AG116:AI116 AO116:AQ116 AW116:AY116 BE116:BG116 BJ116:BL116 D117 I117:L117 Q117:T117 Y117:AB117 AG117:AJ117 AO117:AR117 AW117:AZ117 BE117:BG117 BJ117:BL117 I118:K118 Q118:S118 Y118:AA118 AG118:AI118 AO118:AQ118 AW118:AY118 BE118:BG118 BJ118:BL118 I119:K119 Q119:S119 Y119:AA119 AG119:AI119 AO119:AQ119 AW119:AY119 BE119:BG119 BJ119:BL119 I120:K120 Q120:S120 Y120:AA120 AG120:AI120 AO120:AQ120 AW120:AY120 BE120:BG120 BJ120:BL120 I121:K121 Q121:S121 Y121:AA121 AG121:AI121 AO121:AQ121 AW121:AY121 BE121:BG121 BJ121:BL121 I122:K122 Q122:S122 Y122:AA122 AG122:AI122 AO122:AQ122 AW122:AY122 BE122:BG122 BJ122:BL122 I123:K123 Q123:S123 Y123:AA123 AG123:AI123 AO123:AQ123 AW123:AY123 BE123:BG123 BJ123:BL123 I124:K124 Q124:S124 Y124:AA124 AG124:AI124 AO124:AQ124 AW124:AY124 BE124:BG124 BJ124:BL124 I125:K125 Q125:S125 Y125:AA125 AG125:AI125 AO125:AQ125 AW125:AY125 BE125:BG125 BJ125:BL125 I126:K126 Q126:S126 Y126:AA126 AG126:AI126 AO126:AQ126 AW126:AY126 BE126:BG126 BJ126:BL126 I127:K127 Q127:S127 Y127:AA127 AG127:AI127 AO127:AQ127 AW127:AY127 BE127:BG127 BJ127:BL127 D128 I128:L128 Q128:T128 Y128:AB128 AG128:AJ128 AO128:AR128 AW128:AZ128 BE128:BG128 BJ128:BL128 I129:K129 Q129:S129 Y129:AA129 AG129:AI129 AO129:AQ129 AW129:AY129 BE129:BG129 BJ129:BL129 I130:K130 Q130:S130 Y130:AA130 AG130:AI130 AO130:AQ130 AW130:AY130 BE130:BG130 BJ130:BL130 I131:K131 Q131:S131 Y131:AA131 AG131:AI131 AO131:AQ131 AW131:AY131 BE131:BG131 BJ131:BL131 I132:K132 Q132:S132 Y132:AA132 AG132:AI132 AO132:AQ132 AW132:AY132 BE132:BG132 BJ132:BL132 I133:K133 Q133:S133 Y133:AA133 AG133:AI133 AO133:AQ133 AW133:AY133 BE133:BG133 BJ133:BL133 I134:K134 Q134:S134 Y134:AA134 AG134:AI134 AO134:AQ134 AW134:AY134 BE134:BG134 BJ134:BL134 I135:K135 Q135:S135 Y135:AA135 AG135:AI135 AO135:AQ135 AW135:AY135 BE135:BG135 BJ135:BL135 I136:K136 Q136:S136 Y136:AA136 AG136:AI136 AO136:AQ136 AW136:AY136 BE136:BG136 BJ136:BL136 I137:K137 Q137:S137 Y137:AA137 AG137:AI137 AO137:AQ137 AW137:AY137 BE137:BG137 BJ137:BL137 I138:K138 Q138:S138 Y138:AA138 AG138:AI138 AO138:AQ138 AW138:AY138 BE138:BG138 BJ138:BL138 D139 I139:L139 Q139:T139 Y139:AB139 AG139:AJ139 AO139:AR139 AW139:AZ139 BE139:BG139 BJ139:BL139 I140:K140 Q140:S140 Y140:AA140 AG140:AI140 AO140:AQ140 AW140:AY140 BE140:BG140 BJ140:BL140 I141:K141 Q141:S141 Y141:AA141 AG141:AI141 AO141:AQ141 AW141:AY141 BE141:BG141 BJ141:BL141 I142:K142 Q142:S142 Y142:AA142 AG142:AI142 AO142:AQ142 AW142:AY142 BE142:BG142 BJ142:BL142 I143:K143 Q143:S143 Y143:AA143 AG143:AI143 AO143:AQ143 AW143:AY143 BE143:BG143 BJ143:BL143 I144:K144 Q144:S144 Y144:AA144 AG144:AI144 AO144:AQ144 AW144:AY144 BE144:BG144 BJ144:BL144 I145:K145 Q145:S145 Y145:AA145 AG145:AI145 AO145:AQ145 AW145:AY145 BE145:BG145 BJ145:BL145 I146:K146 Q146:S146 Y146:AA146 AG146:AI146 AO146:AQ146 AW146:AY146 BE146:BG146 BJ146:BL146 I147:K147 Q147:S147 Y147:AA147 AG147:AI147 AO147:AQ147 AW147:AY147 BE147:BG147 BJ147:BL147 I148:K148 Q148:S148 Y148:AA148 AG148:AI148 AO148:AQ148 AW148:AY148 BE148:BG148 BJ148:BL148 I149:K149 Q149:S149 Y149:AA149 AG149:AI149 AO149:AQ149 AW149:AY149 BE149:BG149 BJ149:BL149 D150 I150:L150 Q150:T150 Y150:AB150 AG150:AJ150 AO150:AR150 AW150:AZ150 BE150:BG150 BJ150:BL150 I151:K151 Q151:S151 Y151:AA151 AG151:AI151 AO151:AQ151 AW151:AY151 BE151:BG151 BJ151:BL151 I152:K152 Q152:S152 Y152:AA152 AG152:AI152 AO152:AQ152 AW152:AY152 BE152:BG152 BJ152:BL152 I153:K153 Q153:S153 Y153:AA153 AG153:AI153 AO153:AQ153 AW153:AY153 BE153:BG153 BJ153:BL153 I154:K154 Q154:S154 Y154:AA154 AG154:AI154 AO154:AQ154 AW154:AY154 BE154:BG154 BJ154:BL154 I155:K155 Q155:S155 Y155:AA155 AG155:AI155 AO155:AQ155 AW155:AY155 BE155:BG155 BJ155:BL155 I156:K156 Q156:S156 Y156:AA156 AG156:AI156 AO156:AQ156 AW156:AY156 BE156:BG156 BJ156:BL156 I157:K157 Q157:S157 Y157:AA157 AG157:AI157 AO157:AQ157 AW157:AY157 BE157:BG157 BJ157:BL157 I158:K158 Q158:S158 Y158:AA158 AG158:AI158 AO158:AQ158 AW158:AY158 BE158:BG158 BJ158:BL158 I159:K159 Q159:S159 Y159:AA159 AG159:AI159 AO159:AQ159 AW159:AY159 BE159:BG159 BJ159:BL159 I160:K160 Q160:S160 Y160:AA160 AG160:AI160 AO160:AQ160 AW160:AY160 BE160:BG160 BJ160:BL160 D161 I161:L161 Q161:T161 Y161:AB161 AG161:AJ161 AO161:AR161 AW161:AZ161 BE161:BG161 BJ161:BL161 I162:K162 Q162:S162 Y162:AA162 AG162:AI162 AO162:AQ162 AW162:AY162 BE162:BG162 BJ162:BL162 I163:K163 Q163:S163 Y163:AA163 AG163:AI163 AO163:AQ163 AW163:AY163 BE163:BG163 BJ163:BL163 I164:K164 Q164:S164 Y164:AA164 AG164:AI164 AO164:AQ164 AW164:AY164 BE164:BG164 BJ164:BL164 I165:K165 Q165:S165 Y165:AA165 AG165:AI165 AO165:AQ165 AW165:AY165 BE165:BG165 BJ165:BL165 I166:K166 Q166:S166 Y166:AA166 AG166:AI166 AO166:AQ166 AW166:AY166 BE166:BG166 BJ166:BL166 I167:K167 Q167:S167 Y167:AA167 AG167:AI167 AO167:AQ167 AW167:AY167 BE167:BG167 BJ167:BL167 I168:K168 Q168:S168 Y168:AA168 AG168:AI168 AO168:AQ168 AW168:AY168 BE168:BG168 BJ168:BL168 I169:K169 Q169:S169 Y169:AA169 AG169:AI169 AO169:AQ169 AW169:AY169 BE169:BG169 BJ169:BL169 I170:K170 Q170:S170 Y170:AA170 AG170:AI170 AO170:AQ170 AW170:AY170 BE170:BG170 BJ170:BL170 I171:K171 Q171:S171 Y171:AA171 AG171:AI171 AO171:AQ171 AW171:AY171 BE171:BG171 BJ171:BL171 D172 I172:L172 Q172:T172 Y172:AB172 AG172:AJ172 AO172:AR172 AW172:AZ172 BE172:BG172 BJ172:BL172 I173:K173 Q173:S173 Y173:AA173 AG173:AI173 AO173:AQ173 AW173:AY173 BE173:BG173 BJ173:BL173 I174:K174 Q174:S174 Y174:AA174 AG174:AI174 AO174:AQ174 AW174:AY174 BE174:BG174 BJ174:BL174 I175:K175 Q175:S175 Y175:AA175 AG175:AI175 AO175:AQ175 AW175:AY175 BE175:BG175 BJ175:BL175 I176:K176 Q176:S176 Y176:AA176 AG176:AI176 AO176:AQ176 AW176:AY176 BE176:BG176 BJ176:BL176 I177:K177 Q177:S177 Y177:AA177 AG177:AI177 AO177:AQ177 AW177:AY177 BE177:BG177 BJ177:BL177 I178:K178 Q178:S178 Y178:AA178 AG178:AI178 AO178:AQ178 AW178:AY178 BE178:BG178 BJ178:BL178 I179:K179 Q179:S179 Y179:AA179 AG179:AI179 AO179:AQ179 AW179:AY179 BE179:BG179 BJ179:BL179 I180:K180 Q180:S180 Y180:AA180 AG180:AI180 AO180:AQ180 AW180:AY180 BE180:BG180 BJ180:BL180 I181:K181 Q181:S181 Y181:AA181 AG181:AI181 AO181:AQ181 AW181:AY181 BE181:BG181 BJ181:BL181 I182:K182 Q182:S182 Y182:AA182 AG182:AI182 AO182:AQ182 AW182:AY182 BE182:BG182 BJ182:BL182 D183 I183:L183 Q183:T183 Y183:AB183 AG183:AJ183 AO183:AR183 AW183:AZ183 BE183:BG183 BJ183:BL183 I184:K184 Q184:S184 Y184:AA184 AG184:AI184 AO184:AQ184 AW184:AY184 BE184:BG184 BJ184:BL184 I185:K185 Q185:S185 Y185:AA185 AG185:AI185 AO185:AQ185 AW185:AY185 BE185:BG185 BJ185:BL185 I186:K186 Q186:S186 Y186:AA186 AG186:AI186 AO186:AQ186 AW186:AY186 BE186:BG186 BJ186:BL186 I187:K187 Q187:S187 Y187:AA187 AG187:AI187 AO187:AQ187 AW187:AY187 BE187:BG187 BJ187:BL187 I188:K188 Q188:S188 Y188:AA188 AG188:AI188 AO188:AQ188 AW188:AY188 BE188:BG188 BJ188:BL188 I189:K189 Q189:S189 Y189:AA189 AG189:AI189 AO189:AQ189 AW189:AY189 BE189:BG189 BJ189:BL189 I190:K190 Q190:S190 Y190:AA190 AG190:AI190 AO190:AQ190 AW190:AY190 BE190:BG190 BJ190:BL190 I191:K191 Q191:S191 Y191:AA191 AG191:AI191 AO191:AQ191 AW191:AY191 BE191:BG191 BJ191:BL191 I192:K192 Q192:S192 Y192:AA192 AG192:AI192 AO192:AQ192 AW192:AY192 BE192:BG192 BJ192:BL192 I193:K193 Q193:S193 Y193:AA193 AG193:AI193 AO193:AQ193 AW193:AY193 BE193:BG193 BJ193:BL193 D194 I194:L194 Q194:T194 Y194:AB194 AG194:AJ194 AO194:AR194 AW194:AZ194 BE194:BG194 BJ194:BL194 I195:K195 Q195:S195 Y195:AA195 AG195:AI195 AO195:AQ195 AW195:AY195 BE195:BG195 BJ195:BL195 I196:K196 Q196:S196 Y196:AA196 AG196:AI196 AO196:AQ196 AW196:AY196 BE196:BG196 BJ196:BL196 I197:K197 Q197:S197 Y197:AA197 AG197:AI197 AO197:AQ197 AW197:AY197 BE197:BG197 BJ197:BL197 I198:K198 Q198:S198 Y198:AA198 AG198:AI198 AO198:AQ198 AW198:AY198 BE198:BG198 BJ198:BL198 I199:K199 Q199:S199 Y199:AA199 AG199:AI199 AO199:AQ199 AW199:AY199 BE199:BG199 BJ199:BL199 I200:K200 Q200:S200 Y200:AA200 AG200:AI200 AO200:AQ200 AW200:AY200 BE200:BG200 BJ200:BL200 I201:K201 Q201:S201 Y201:AA201 AG201:AI201 AO201:AQ201 AW201:AY201 BE201:BG201 BJ201:BL201 I202:K202 Q202:S202 Y202:AA202 AG202:AI202 AO202:AQ202 AW202:AY202 BE202:BG202 BJ202:BL202 I203:K203 Q203:S203 Y203:AA203 AG203:AI203 AO203:AQ203 AW203:AY203 BE203:BG203 BJ203:BL203 I204:K204 Q204:S204 Y204:AA204 AG204:AI204 AO204:AQ204 AW204:AY204 BE204:BG204 BJ204:BL204 D205 I205:L205 Q205:T205 Y205:AB205 AG205:AJ205 AO205:AR205 AW205:AZ205 BE205:BG205 BJ205:BL205 I206:K206 Q206:S206 Y206:AA206 AG206:AI206 AO206:AQ206 AW206:AY206 BE206:BG206 BJ206:BL206 I207:K207 Q207:S207 Y207:AA207 AG207:AI207 AO207:AQ207 AW207:AY207 BE207:BG207 BJ207:BL207 I208:K208 Q208:S208 Y208:AA208 AG208:AI208 AO208:AQ208 AW208:AY208 BE208:BG208 BJ208:BL208 I209:K209 Q209:S209 Y209:AA209 AG209:AI209 AO209:AQ209 AW209:AY209 BE209:BG209 BJ209:BL209 I210:K210 Q210:S210 Y210:AA210 AG210:AI210 AO210:AQ210 AW210:AY210 BE210:BG210 BJ210:BL210 I211:K211 Q211:S211 Y211:AA211 AG211:AI211 AO211:AQ211 AW211:AY211 BE211:BG211 BJ211:BL211 I212:K212 Q212:S212 Y212:AA212 AG212:AI212 AO212:AQ212 AW212:AY212 BE212:BG212 BJ212:BL212 I213:K213 Q213:S213 Y213:AA213 AG213:AI213 AO213:AQ213 AW213:AY213 BE213:BG213 BJ213:BL213 I214:K214 Q214:S214 Y214:AA214 AG214:AI214 AO214:AQ214 AW214:AY214 BE214:BG214 BJ214:BL214 I215:K215 Q215:S215 Y215:AA215 AG215:AI215 AO215:AQ215 AW215:AY215 BE215:BG215 BJ215:BL215 D216 I216:L216 Q216:T216 Y216:AB216 AG216:AJ216 AO216:AR216 AW216:AZ216 BE216:BG216 BJ216:BL216 I217:K217 Q217:S217 Y217:AA217 AG217:AI217 AO217:AQ217 AW217:AY217 BE217:BG217 BJ217:BL217 I218:K218 Q218:S218 Y218:AA218 AG218:AI218 AO218:AQ218 AW218:AY218 BE218:BG218 BJ218:BL218 I219:K219 Q219:S219 Y219:AA219 AG219:AI219 AO219:AQ219 AW219:AY219 BE219:BG219 BJ219:BL219 I220:K220 Q220:S220 Y220:AA220 AG220:AI220 AO220:AQ220 AW220:AY220 BE220:BG220 BJ220:BL220 I221:K221 Q221:S221 Y221:AA221 AG221:AI221 AO221:AQ221 AW221:AY221 BE221:BG221 BJ221:BL221 I222:K222 Q222:S222 Y222:AA222 AG222:AI222 AO222:AQ222 AW222:AY222 BE222:BG222 BJ222:BL222 I223:K223 Q223:S223 Y223:AA223 AG223:AI223 AO223:AQ223 AW223:AY223 BE223:BG223 BJ223:BL223 I224:K224 Q224:S224 Y224:AA224 AG224:AI224 AO224:AQ224 AW224:AY224 BE224:BG224 BJ224:BL224 I225:K225 Q225:S225 Y225:AA225 AG225:AI225 AO225:AQ225 AW225:AY225 BE225:BG225 BJ225:BL225 I226:K226 Q226:S226 Y226:AA226 AG226:AI226 AO226:AQ226 AW226:AY226 BE226:BG226 BJ226:BL226 D227 I227:L227 Q227:T227 Y227:AB227 AG227:AJ227 AO227:AR227 AW227:AZ227 BE227:BG227 BJ227:BL227 I228:K228 Q228:S228 Y228:AA228 AG228:AI228 AO228:AQ228 AW228:AY228 BE228:BG228 BJ228:BL228 I229:K229 Q229:S229 Y229:AA229 AG229:AI229 AO229:AQ229 AW229:AY229 BE229:BG229 BJ229:BL229 I230:K230 Q230:S230 Y230:AA230 AG230:AI230 AO230:AQ230 AW230:AY230 BE230:BG230 BJ230:BL230 I231:K231 Q231:S231 Y231:AA231 AG231:AI231 AO231:AQ231 AW231:AY231 BE231:BG231 BJ231:BL231 I232:K232 Q232:S232 Y232:AA232 AG232:AI232 AO232:AQ232 AW232:AY232 BE232:BG232 BJ232:BL232 I233:K233 Q233:S233 Y233:AA233 AG233:AI233 AO233:AQ233 AW233:AY233 BE233:BG233 BJ233:BL233 I234:K234 Q234:S234 Y234:AA234 AG234:AI234 AO234:AQ234 AW234:AY234 BE234:BG234 BJ234:BL234 I235:K235 Q235:S235 Y235:AA235 AG235:AI235 AO235:AQ235 AW235:AY235 BE235:BG235 BJ235:BL235 I236:K236 Q236:S236 Y236:AA236 AG236:AI236 AO236:AQ236 AW236:AY236 BE236:BG236 BJ236:BL236 I237:K237 Q237:S237 Y237:AA237 AG237:AI237 AO237:AQ237 AW237:AY237 BE237:BG237 BJ237:BL237 D238 I238:L238 Q238:T238 Y238:AB238 AG238:AJ238 AO238:AR238 AW238:AZ238 BE238:BG238 BJ238:BL238 I239:K239 Q239:S239 Y239:AA239 AG239:AI239 AO239:AQ239 AW239:AY239 BE239:BG239 BJ239:BL239 I240:K240 Q240:S240 Y240:AA240 AG240:AI240 AO240:AQ240 AW240:AY240 BE240:BG240 BJ240:BL240 I241:K241 Q241:S241 Y241:AA241 AG241:AI241 AO241:AQ241 AW241:AY241 BE241:BG241 BJ241:BL241 I242:K242 Q242:S242 Y242:AA242 AG242:AI242 AO242:AQ242 AW242:AY242 BE242:BG242 BJ242:BL242 I243:K243 Q243:S243 Y243:AA243 AG243:AI243 AO243:AQ243 AW243:AY243 BE243:BG243 BJ243:BL243 I244:K244 Q244:S244 Y244:AA244 AG244:AI244 AO244:AQ244 AW244:AY244 BE244:BG244 BJ244:BL244 I245:K245 Q245:S245 Y245:AA245 AG245:AI245 AO245:AQ245 AW245:AY245 BE245:BG245 BJ245:BL245 I246:K246 Q246:S246 Y246:AA246 AG246:AI246 AO246:AQ246 AW246:AY246 BE246:BG246 BJ246:BL246 I247:K247 Q247:S247 Y247:AA247 AG247:AI247 AO247:AQ247 AW247:AY247 BE247:BG247 BJ247:BL247 I248:K248 Q248:S248 Y248:AA248 AG248:AI248 AO248:AQ248 AW248:AY248 BE248:BG248 BJ248:BL248 D249 I249:L249 Q249:T249 Y249:AB249 AG249:AJ249 AO249:AR249 AW249:AZ249 BE249:BG249 BJ249:BL249 I250:K250 Q250:S250 Y250:AA250 AG250:AI250 AO250:AQ250 AW250:AY250 BE250:BG250 BJ250:BL250 I251:K251 Q251:S251 Y251:AA251 AG251:AI251 AO251:AQ251 AW251:AY251 BE251:BG251 BJ251:BL251 I252:K252 Q252:S252 Y252:AA252 AG252:AI252 AO252:AQ252 AW252:AY252 BE252:BG252 BJ252:BL252 I253:K253 Q253:S253 Y253:AA253 AG253:AI253 AO253:AQ253 AW253:AY253 BE253:BG253 BJ253:BL253 I254:K254 Q254:S254 Y254:AA254 AG254:AI254 AO254:AQ254 AW254:AY254 BE254:BG254 BJ254:BL254 I255:K255 Q255:S255 Y255:AA255 AG255:AI255 AO255:AQ255 AW255:AY255 BE255:BG255 BJ255:BL255 I256:K256 Q256:S256 Y256:AA256 AG256:AI256 AO256:AQ256 AW256:AY256 BE256:BG256 BJ256:BL256 I257:K257 Q257:S257 Y257:AA257 AG257:AI257 AO257:AQ257 AW257:AY257 BE257:BG257 BJ257:BL257 I258:K258 Q258:S258 Y258:AA258 AG258:AI258 AO258:AQ258 AW258:AY258 BE258:BG258 BJ258:BL258 I259:K259 Q259:S259 Y259:AA259 AG259:AI259 AO259:AQ259 AW259:AY259 BE259:BG259 BJ259:BL259 D260 I260:L260 Q260:T260 Y260:AB260 AG260:AJ260 AO260:AR260 AW260:AZ260 BE260:BG260 BJ260:BL260 I261:K261 Q261:S261 Y261:AA261 AG261:AI261 AO261:AQ261 AW261:AY261 BE261:BG261 BJ261:BL261 I262:K262 Q262:S262 Y262:AA262 AG262:AI262 AO262:AQ262 AW262:AY262 BE262:BG262 BJ262:BL262 I263:K263 Q263:S263 Y263:AA263 AG263:AI263 AO263:AQ263 AW263:AY263 BE263:BG263 BJ263:BL263 I264:K264 Q264:S264 Y264:AA264 AG264:AI264 AO264:AQ264 AW264:AY264 BE264:BG264 BJ264:BL264 I265:K265 Q265:S265 Y265:AA265 AG265:AI265 AO265:AQ265 AW265:AY265 BE265:BG265 BJ265:BL265 I266:K266 Q266:S266 Y266:AA266 AG266:AI266 AO266:AQ266 AW266:AY266 BE266:BG266 BJ266:BL266 I267:K267 Q267:S267 Y267:AA267 AG267:AI267 AO267:AQ267 AW267:AY267 BE267:BG267 BJ267:BL267 I268:K268 Q268:S268 Y268:AA268 AG268:AI268 AO268:AQ268 AW268:AY268 BE268:BG268 BJ268:BL268 I269:K269 Q269:S269 Y269:AA269 AG269:AI269 AO269:AQ269 AW269:AY269 BE269:BG269 BJ269:BL269 I270:K270 Q270:S270 Y270:AA270 AG270:AI270 AO270:AQ270 AW270:AY270 BE270:BG270 BJ270:BL270 D271 I271:L271 Q271:T271 Y271:AB271 AG271:AJ271 AO271:AR271 AW271:AZ271 BE271:BG271 BJ271:BL271 I272:K272 Q272:S272 Y272:AA272 AG272:AI272 AO272:AQ272 AW272:AY272 BE272:BG272 BJ272:BL272 I273:K273 Q273:S273 Y273:AA273 AG273:AI273 AO273:AQ273 AW273:AY273 BE273:BG273 BJ273:BL273 I274:K274 Q274:S274 Y274:AA274 AG274:AI274 AO274:AQ274 AW274:AY274 BE274:BG274 BJ274:BL274 I275:K275 Q275:S275 Y275:AA275 AG275:AI275 AO275:AQ275 AW275:AY275 BE275:BG275 BJ275:BL275 I276:K276 Q276:S276 Y276:AA276 AG276:AI276 AO276:AQ276 AW276:AY276 BE276:BG276 BJ276:BL276 I277:K277 Q277:S277 Y277:AA277 AG277:AI277 AO277:AQ277 AW277:AY277 BE277:BG277 BJ277:BL277 I278:K278 Q278:S278 Y278:AA278 AG278:AI278 AO278:AQ278 AW278:AY278 BE278:BG278 BJ278:BL278 I279:K279 Q279:S279 Y279:AA279 AG279:AI279 AO279:AQ279 AW279:AY279 BE279:BG279 BJ279:BL279 I280:K280 Q280:S280 Y280:AA280 AG280:AI280 AO280:AQ280 AW280:AY280 BE280:BG280 BJ280:BL280 I281:K281 Q281:S281 Y281:AA281 AG281:AI281 AO281:AQ281 AW281:AY281 BE281:BG281 BJ281:BL281 D282 I282:L282 Q282:T282 Y282:AB282 AG282:AJ282 AO282:AR282 AW282:AZ282 BE282:BG282 BJ282:BL282 I283:K283 Q283:S283 Y283:AA283 AG283:AI283 AO283:AQ283 AW283:AY283 BE283:BG283 BJ283:BL283 I284:K284 Q284:S284 Y284:AA284 AG284:AI284 AO284:AQ284 AW284:AY284 BE284:BG284 BJ284:BL284 I285:K285 Q285:S285 Y285:AA285 AG285:AI285 AO285:AQ285 AW285:AY285 BE285:BG285 BJ285:BL285 I286:K286 Q286:S286 Y286:AA286 AG286:AI286 AO286:AQ286 AW286:AY286 BE286:BG286 BJ286:BL286 I287:K287 Q287:S287 Y287:AA287 AG287:AI287 AO287:AQ287 AW287:AY287 BE287:BG287 BJ287:BL287 I288:K288 Q288:S288 Y288:AA288 AG288:AI288 AO288:AQ288 AW288:AY288 BE288:BG288 BJ288:BL288 I289:K289 Q289:S289 Y289:AA289 AG289:AI289 AO289:AQ289 AW289:AY289 BE289:BG289 BJ289:BL289 I290:K290 Q290:S290 Y290:AA290 AG290:AI290 AO290:AQ290 AW290:AY290 BE290:BG290 BJ290:BL290 I291:K291 Q291:S291 Y291:AA291 AG291:AI291 AO291:AQ291 AW291:AY291 BE291:BG291 BJ291:BL291 I292:K292 Q292:S292 Y292:AA292 AG292:AI292 AO292:AQ292 AW292:AY292 BE292:BG292 BJ292:BL292 D293 I293:L293 Q293:T293 Y293:AB293 AG293:AJ293 AO293:AR293 AW293:AZ293 BE293:BG293 BJ293:BL293 I294:K294 Q294:S294 Y294:AA294 AG294:AI294 AO294:AQ294 AW294:AY294 BE294:BG294 BJ294:BL294 I295:K295 Q295:S295 Y295:AA295 AG295:AI295 AO295:AQ295 AW295:AY295 BE295:BG295 BJ295:BL295 I296:K296 Q296:S296 Y296:AA296 AG296:AI296 AO296:AQ296 AW296:AY296 BE296:BG296 BJ296:BL296 I297:K297 Q297:S297 Y297:AA297 AG297:AI297 AO297:AQ297 AW297:AY297 BE297:BG297 BJ297:BL297 I298:K298 Q298:S298 Y298:AA298 AG298:AI298 AO298:AQ298 AW298:AY298 BE298:BG298 BJ298:BL298 I299:K299 Q299:S299 Y299:AA299 AG299:AI299 AO299:AQ299 AW299:AY299 BE299:BG299 BJ299:BL299 I300:K300 Q300:S300 Y300:AA300 AG300:AI300 AO300:AQ300 AW300:AY300 BE300:BG300 BJ300:BL300 I301:K301 Q301:S301 Y301:AA301 AG301:AI301 AO301:AQ301 AW301:AY301 BE301:BG301 BJ301:BL301 I302:K302 Q302:S302 Y302:AA302 AG302:AI302 AO302:AQ302 AW302:AY302 BE302:BG302 BJ302:BL302 I303:K303 Q303:S303 Y303:AA303 AG303:AI303 AO303:AQ303 AW303:AY303 BE303:BG303 BJ303:BL303 D304 I304:L304 Q304:T304 Y304:AB304 AG304:AJ304 AO304:AR304 AW304:AZ304 BE304:BG304 BJ304:BL304 I305:K305 Q305:S305 Y305:AA305 AG305:AI305 AO305:AQ305 AW305:AY305 BE305:BG305 BJ305:BL305 I306:K306 Q306:S306 Y306:AA306 AG306:AI306 AO306:AQ306 AW306:AY306 BE306:BG306 BJ306:BL306 I307:K307 Q307:S307 Y307:AA307 AG307:AI307 AO307:AQ307 AW307:AY307 BE307:BG307 BJ307:BL307 I308:K308 Q308:S308 Y308:AA308 AG308:AI308 AO308:AQ308 AW308:AY308 BE308:BG308 BJ308:BL308 I309:K309 Q309:S309 Y309:AA309 AG309:AI309 AO309:AQ309 AW309:AY309 BE309:BG309 BJ309:BL309 I310:K310 Q310:S310 Y310:AA310 AG310:AI310 AO310:AQ310 AW310:AY310 BE310:BG310 BJ310:BL310 I311:K311 Q311:S311 Y311:AA311 AG311:AI311 AO311:AQ311 AW311:AY311 BE311:BG311 BJ311:BL311 I312:K312 Q312:S312 Y312:AA312 AG312:AI312 AO312:AQ312 AW312:AY312 BE312:BG312 BJ312:BL312 I313:K313 Q313:S313 Y313:AA313 AG313:AI313 AO313:AQ313 AW313:AY313 BE313:BG313 BJ313:BL313 I314:K314 Q314:S314 Y314:AA314 AG314:AI314 AO314:AQ314 AW314:AY314 BE314:BG314 BJ314:BL314 D315 I315:L315 Q315:T315 Y315:AB315 AG315:AJ315 AO315:AR315 AW315:AZ315 BE315:BG315 BJ315:BL315 I316:K316 Q316:S316 Y316:AA316 AG316:AI316 AO316:AQ316 AW316:AY316 BE316:BG316 BJ316:BL316 I317:K317 Q317:S317 Y317:AA317 AG317:AI317 AO317:AQ317 AW317:AY317 BE317:BG317 BJ317:BL317 I318:K318 Q318:S318 Y318:AA318 AG318:AI318 AO318:AQ318 AW318:AY318 BE318:BG318 BJ318:BL318 I319:K319 Q319:S319 Y319:AA319 AG319:AI319 AO319:AQ319 AW319:AY319 BE319:BG319 BJ319:BL319 I320:K320 Q320:S320 Y320:AA320 AG320:AI320 AO320:AQ320 AW320:AY320 BE320:BG320 BJ320:BL320 I321:K321 Q321:S321 Y321:AA321 AG321:AI321 AO321:AQ321 AW321:AY321 BE321:BG321 BJ321:BL321 I322:K322 Q322:S322 Y322:AA322 AG322:AI322 AO322:AQ322 AW322:AY322 BE322:BG322 BJ322:BL322 I323:K323 Q323:S323 Y323:AA323 AG323:AI323 AO323:AQ323 AW323:AY323 BE323:BG323 BJ323:BL323 I324:K324 Q324:S324 Y324:AA324 AG324:AI324 AO324:AQ324 AW324:AY324 BE324:BG324 BJ324:BL324 I325:K325 Q325:S325 Y325:AA325 AG325:AI325 AO325:AQ325 AW325:AY325 BE325:BG325 BJ325:BL325 D326 I326:L326 Q326:T326 Y326:AB326 AG326:AJ326 AO326:AR326 AW326:AZ326 BE326:BG326 BJ326:BL326 I327:K327 Q327:S327 Y327:AA327 AG327:AI327 AO327:AQ327 AW327:AY327 BE327:BG327 BJ327:BL327 I328:K328 Q328:S328 Y328:AA328 AG328:AI328 AO328:AQ328 AW328:AY328 BE328:BG328 BJ328:BL328 I329:K329 Q329:S329 Y329:AA329 AG329:AI329 AO329:AQ329 AW329:AY329 BE329:BG329 BJ329:BL329 I330:K330 Q330:S330 Y330:AA330 AG330:AI330 AO330:AQ330 AW330:AY330 BE330:BG330 BJ330:BL330 I331:K331 Q331:S331 Y331:AA331 AG331:AI331 AO331:AQ331 AW331:AY331 BE331:BG331 BJ331:BL331 I332:K332 Q332:S332 Y332:AA332 AG332:AI332 AO332:AQ332 AW332:AY332 BE332:BG332 BJ332:BL332 I333:K333 Q333:S333 Y333:AA333 AG333:AI333 AO333:AQ333 AW333:AY333 BE333:BG333 BJ333:BL333 I334:K334 Q334:S334 Y334:AA334 AG334:AI334 AO334:AQ334 AW334:AY334 BE334:BG334 BJ334:BL334 I335:K335 Q335:S335 Y335:AA335 AG335:AI335 AO335:AQ335 AW335:AY335 BE335:BG335 BJ335:BL335 I336:K336 Q336:S336 Y336:AA336 AG336:AI336 AO336:AQ336 AW336:AY336 BE336:BG336 BJ336:BL336 D337 I337:L337 Q337:T337 Y337:AB337 AG337:AJ337 AO337:AR337 AW337:AZ337 BE337:BG337 BJ337:BL337 I338:K338 Q338:S338 Y338:AA338 AG338:AI338 AO338:AQ338 AW338:AY338 BE338:BG338 BJ338:BL338 I339:K339 Q339:S339 Y339:AA339 AG339:AI339 AO339:AQ339 AW339:AY339 BE339:BG339 BJ339:BL339 I340:K340 Q340:S340 Y340:AA340 AG340:AI340 AO340:AQ340 AW340:AY340 BE340:BG340 BJ340:BL340 I341:K341 Q341:S341 Y341:AA341 AG341:AI341 AO341:AQ341 AW341:AY341 BE341:BG341 BJ341:BL341 I342:K342 Q342:S342 Y342:AA342 AG342:AI342 AO342:AQ342 AW342:AY342 BE342:BG342 BJ342:BL342 I343:K343 Q343:S343 Y343:AA343 AG343:AI343 AO343:AQ343 AW343:AY343 BE343:BG343 BJ343:BL343 I344:K344 Q344:S344 Y344:AA344 AG344:AI344 AO344:AQ344 AW344:AY344 BE344:BG344 BJ344:BL344 I345:K345 Q345:S345 Y345:AA345 AG345:AI345 AO345:AQ345 AW345:AY345 BE345:BG345 BJ345:BL345 I346:K346 Q346:S346 Y346:AA346 AG346:AI346 AO346:AQ346 AW346:AY346 BE346:BG346 BJ346:BL346 I347:K347 Q347:S347 Y347:AA347 AG347:AI347 AO347:AQ347 AW347:AY347 BE347:BG347 BJ347:BL347 D348 I348:L348 Q348:T348 Y348:AB348 AG348:AJ348 AO348:AR348 AW348:AZ348 BE348:BG348 BJ348:BL348 I349:K349 Q349:S349 Y349:AA349 AG349:AI349 AO349:AQ349 AW349:AY349 BE349:BG349 BJ349:BL349 I350:K350 Q350:S350 Y350:AA350 AG350:AI350 AO350:AQ350 AW350:AY350 BE350:BG350 BJ350:BL350 I351:K351 Q351:S351 Y351:AA351 AG351:AI351 AO351:AQ351 AW351:AY351 BE351:BG351 BJ351:BL351 I352:K352 Q352:S352 Y352:AA352 AG352:AI352 AO352:AQ352 AW352:AY352 BE352:BG352 BJ352:BL352 I353:K353 Q353:S353 Y353:AA353 AG353:AI353 AO353:AQ353 AW353:AY353 BE353:BG353 BJ353:BL353 I354:K354 Q354:S354 Y354:AA354 AG354:AI354 AO354:AQ354 AW354:AY354 BE354:BG354 BJ354:BL354 I355:K355 Q355:S355 Y355:AA355 AG355:AI355 AO355:AQ355 AW355:AY355 BE355:BG355 BJ355:BL355 I356:K356 Q356:S356 Y356:AA356 AG356:AI356 AO356:AQ356 AW356:AY356 BE356:BG356 BJ356:BL356 I357:K357 Q357:S357 Y357:AA357 AG357:AI357 AO357:AQ357 AW357:AY357 BE357:BG357 BJ357:BL357 I358:K358 Q358:S358 Y358:AA358 AG358:AI358 AO358:AQ358 AW358:AY358 BE358:BG358 BJ358:BL358 D359 I359:L359 Q359:T359 Y359:AB359 AG359:AJ359 AO359:AR359 AW359:AZ359 BE359:BG359 BJ359:BL359 I360:K360 Q360:S360 Y360:AA360 AG360:AI360 AO360:AQ360 AW360:AY360 BE360:BG360 BJ360:BL360 I361:K361 Q361:S361 Y361:AA361 AG361:AI361 AO361:AQ361 AW361:AY361 BE361:BG361 BJ361:BL361 I362:K362 Q362:S362 Y362:AA362 AG362:AI362 AO362:AQ362 AW362:AY362 BE362:BG362 BJ362:BL362 I363:K363 Q363:S363 Y363:AA363 AG363:AI363 AO363:AQ363 AW363:AY363 BE363:BG363 BJ363:BL363 I364:K364 Q364:S364 Y364:AA364 AG364:AI364 AO364:AQ364 AW364:AY364 BE364:BG364 BJ364:BL364 I365:K365 Q365:S365 Y365:AA365 AG365:AI365 AO365:AQ365 AW365:AY365 BE365:BG365 BJ365:BL365 I366:K366 Q366:S366 Y366:AA366 AG366:AI366 AO366:AQ366 AW366:AY366 BE366:BG366 BJ366:BL366 I367:K367 Q367:S367 Y367:AA367 AG367:AI367 AO367:AQ367 AW367:AY367 BE367:BG367 BJ367:BL367 I368:K368 Q368:S368 Y368:AA368 AG368:AI368 AO368:AQ368 AW368:AY368 BE368:BG368 BJ368:BL368 I369:K369 Q369:S369 Y369:AA369 AG369:AI369 AO369:AQ369 AW369:AY369 BE369:BG369 BJ369:BL369 D370 I370:L370 Q370:T370 Y370:AB370 AG370:AJ370 AO370:AR370 AW370:AZ370 BE370:BG370 BJ370:BL370 I371:K371 Q371:S371 Y371:AA371 AG371:AI371 AO371:AQ371 AW371:AY371 BE371:BG371 BJ371:BL371 I372:K372 Q372:S372 Y372:AA372 AG372:AI372 AO372:AQ372 AW372:AY372 BE372:BG372 BJ372:BL372 I373:K373 Q373:S373 Y373:AA373 AG373:AI373 AO373:AQ373 AW373:AY373 BE373:BG373 BJ373:BL373 I374:K374 Q374:S374 Y374:AA374 AG374:AI374 AO374:AQ374 AW374:AY374 BE374:BG374 BJ374:BL374 I375:K375 Q375:S375 Y375:AA375 AG375:AI375 AO375:AQ375 AW375:AY375 BE375:BG375 BJ375:BL375 I376:K376 Q376:S376 Y376:AA376 AG376:AI376 AO376:AQ376 AW376:AY376 BE376:BG376 BJ376:BL376 I377:K377 Q377:S377 Y377:AA377 AG377:AI377 AO377:AQ377 AW377:AY377 BE377:BG377 BJ377:BL377 I378:K378 Q378:S378 Y378:AA378 AG378:AI378 AO378:AQ378 AW378:AY378 BE378:BG378 BJ378:BL378 I379:K379 Q379:S379 Y379:AA379 AG379:AI379 AO379:AQ379 AW379:AY379 BE379:BG379 BJ379:BL379 I380:K380 Q380:S380 Y380:AA380 AG380:AI380 AO380:AQ380 AW380:AY380 BE380:BG380 BJ380:BL380 D381 I381:L381 Q381:T381 Y381:AB381 AG381:AJ381 AO381:AR381 AW381:AZ381 BE381:BG381 BJ381:BL381 I382:K382 Q382:S382 Y382:AA382 AG382:AI382 AO382:AQ382 AW382:AY382 BE382:BG382 BJ382:BL382 I383:K383 Q383:S383 Y383:AA383 AG383:AI383 AO383:AQ383 AW383:AY383 BE383:BG383 BJ383:BL383 I384:K384 Q384:S384 Y384:AA384 AG384:AI384 AO384:AQ384 AW384:AY384 BE384:BG384 BJ384:BL384 I385:K385 Q385:S385 Y385:AA385 AG385:AI385 AO385:AQ385 AW385:AY385 BE385:BG385 BJ385:BL385 I386:K386 Q386:S386 Y386:AA386 AG386:AI386 AO386:AQ386 AW386:AY386 BE386:BG386 BJ386:BL386 I387:K387 Q387:S387 Y387:AA387 AG387:AI387 AO387:AQ387 AW387:AY387 BE387:BG387 BJ387:BL387 I388:K388 Q388:S388 Y388:AA388 AG388:AI388 AO388:AQ388 AW388:AY388 BE388:BG388 BJ388:BL388 I389:K389 Q389:S389 Y389:AA389 AG389:AI389 AO389:AQ389 AW389:AY389 BE389:BG389 BJ389:BL389 I390:K390 Q390:S390 Y390:AA390 AG390:AI390 AO390:AQ390 AW390:AY390 BE390:BG390 BJ390:BL390 I391:K391 Q391:S391 Y391:AA391 AG391:AI391 AO391:AQ391 AW391:AY391 BE391:BG391 BJ391:BL391 D392 I392:L392 Q392:T392 Y392:AB392 AG392:AJ392 AO392:AR392 AW392:AZ392 BE392:BG392 BJ392:BL392 I393:K393 Q393:S393 Y393:AA393 AG393:AI393 AO393:AQ393 AW393:AY393 BE393:BG393 BJ393:BL393 I394:K394 Q394:S394 Y394:AA394 AG394:AI394 AO394:AQ394 AW394:AY394 BE394:BG394 BJ394:BL394 I395:K395 Q395:S395 Y395:AA395 AG395:AI395 AO395:AQ395 AW395:AY395 BE395:BG395 BJ395:BL395 I396:K396 Q396:S396 Y396:AA396 AG396:AI396 AO396:AQ396 AW396:AY396 BE396:BG396 BJ396:BL396 I397:K397 Q397:S397 Y397:AA397 AG397:AI397 AO397:AQ397 AW397:AY397 BE397:BG397 BJ397:BL397 I398:K398 Q398:S398 Y398:AA398 AG398:AI398 AO398:AQ398 AW398:AY398 BE398:BG398 BJ398:BL398 I399:K399 Q399:S399 Y399:AA399 AG399:AI399 AO399:AQ399 AW399:AY399 BE399:BG399 BJ399:BL399 I400:K400 Q400:S400 Y400:AA400 AG400:AI400 AO400:AQ400 AW400:AY400 BE400:BG400 BJ400:BL400 I401:K401 Q401:S401 Y401:AA401 AG401:AI401 AO401:AQ401 AW401:AY401 BE401:BG401 BJ401:BL401 I402:K402 Q402:S402 Y402:AA402 AG402:AI402 AO402:AQ402 AW402:AY402 BE402:BG402 BJ402:BL402 D403 I403:L403 Q403:T403 Y403:AB403 AG403:AJ403 AO403:AR403 AW403:AZ403 BE403:BG403 BJ403:BL403 I404:K404 Q404:S404 Y404:AA404 AG404:AI404 AO404:AQ404 AW404:AY404 BE404:BG404 BJ404:BL404 I405:K405 Q405:S405 Y405:AA405 AG405:AI405 AO405:AQ405 AW405:AY405 BE405:BG405 BJ405:BL405 I406:K406 Q406:S406 Y406:AA406 AG406:AI406 AO406:AQ406 AW406:AY406 BE406:BG406 BJ406:BL406 I407:K407 Q407:S407 Y407:AA407 AG407:AI407 AO407:AQ407 AW407:AY407 BE407:BG407 BJ407:BL407 I408:K408 Q408:S408 Y408:AA408 AG408:AI408 AO408:AQ408 AW408:AY408 BE408:BG408 BJ408:BL408 I409:K409 Q409:S409 Y409:AA409 AG409:AI409 AO409:AQ409 AW409:AY409 BE409:BG409 BJ409:BL409 I410:K410 Q410:S410 Y410:AA410 AG410:AI410 AO410:AQ410 AW410:AY410 BE410:BG410 BJ410:BL410 I411:K411 Q411:S411 Y411:AA411 AG411:AI411 AO411:AQ411 AW411:AY411 BE411:BG411 BJ411:BL411 I412:K412 Q412:S412 Y412:AA412 AG412:AI412 AO412:AQ412 AW412:AY412 BE412:BG412 BJ412:BL412 I413:K413 Q413:S413 Y413:AA413 AG413:AI413 AO413:AQ413 AW413:AY413 BE413:BG413 BJ413:BL413 D414 I414:L414 Q414:T414 Y414:AB414 AG414:AJ414 AO414:AR414 AW414:AZ414 BE414:BG414 BJ414:BL414 I415:K415 Q415:S415 Y415:AA415 AG415:AI415 AO415:AQ415 AW415:AY415 BE415:BG415 BJ415:BL415 I416:K416 Q416:S416 Y416:AA416 AG416:AI416 AO416:AQ416 AW416:AY416 BE416:BG416 BJ416:BL416 I417:K417 Q417:S417 Y417:AA417 AG417:AI417 AO417:AQ417 AW417:AY417 BE417:BG417 BJ417:BL417 I418:K418 Q418:S418 Y418:AA418 AG418:AI418 AO418:AQ418 AW418:AY418 BE418:BG418 BJ418:BL418 I419:K419 Q419:S419 Y419:AA419 AG419:AI419 AO419:AQ419 AW419:AY419 BE419:BG419 BJ419:BL419 I420:K420 Q420:S420 Y420:AA420 AG420:AI420 AO420:AQ420 AW420:AY420 BE420:BG420 BJ420:BL420 I421:K421 Q421:S421 Y421:AA421 AG421:AI421 AO421:AQ421 AW421:AY421 BE421:BG421 BJ421:BL421 I422:K422 Q422:S422 Y422:AA422 AG422:AI422 AO422:AQ422 AW422:AY422 BE422:BG422 BJ422:BL422 I423:K423 Q423:S423 Y423:AA423 AG423:AI423 AO423:AQ423 AW423:AY423 BE423:BG423 BJ423:BL423 I424:K424 Q424:S424 Y424:AA424 AG424:AI424 AO424:AQ424 AW424:AY424 BE424:BG424 BJ424:BL424 D425 I425:L425 Q425:T425 Y425:AB425 AG425:AJ425 AO425:AR425 AW425:AZ425 BE425:BG425 BJ425:BL425 I426:K426 Q426:S426 Y426:AA426 AG426:AI426 AO426:AQ426 AW426:AY426 BE426:BG426 BJ426:BL426 I427:K427 Q427:S427 Y427:AA427 AG427:AI427 AO427:AQ427 AW427:AY427 BE427:BG427 BJ427:BL427 I428:K428 Q428:S428 Y428:AA428 AG428:AI428 AO428:AQ428 AW428:AY428 BE428:BG428 BJ428:BL428 I429:K429 Q429:S429 Y429:AA429 AG429:AI429 AO429:AQ429 AW429:AY429 BE429:BG429 BJ429:BL429 I430:K430 Q430:S430 Y430:AA430 AG430:AI430 AO430:AQ430 AW430:AY430 BE430:BG430 BJ430:BL430 I431:K431 Q431:S431 Y431:AA431 AG431:AI431 AO431:AQ431 AW431:AY431 BE431:BG431 BJ431:BL431 I432:K432 Q432:S432 Y432:AA432 AG432:AI432 AO432:AQ432 AW432:AY432 BE432:BG432 BJ432:BL432 I433:K433 Q433:S433 Y433:AA433 AG433:AI433 AO433:AQ433 AW433:AY433 BE433:BG433 BJ433:BL433 I434:K434 Q434:S434 Y434:AA434 AG434:AI434 AO434:AQ434 AW434:AY434 BE434:BG434 BJ434:BL434 I435:K435 Q435:S435 Y435:AA435 AG435:AI435 AO435:AQ435 AW435:AY435 BE435:BG435 BJ435:BL435 D436 I436:L436 Q436:T436 Y436:AB436 AG436:AJ436 AO436:AR436 AW436:AZ436 BE436:BG436 BJ436:BL436 I437:K437 Q437:S437 Y437:AA437 AG437:AI437 AO437:AQ437 AW437:AY437 BE437:BG437 BJ437:BL437 I438:K438 Q438:S438 Y438:AA438 AG438:AI438 AO438:AQ438 AW438:AY438 BE438:BG438 BJ438:BL438 I439:K439 Q439:S439 Y439:AA439 AG439:AI439 AO439:AQ439 AW439:AY439 BE439:BG439 BJ439:BL439 I440:K440 Q440:S440 Y440:AA440 AG440:AI440 AO440:AQ440 AW440:AY440 BE440:BG440 BJ440:BL440 I441:K441 Q441:S441 Y441:AA441 AG441:AI441 AO441:AQ441 AW441:AY441 BE441:BG441 BJ441:BL441 I442:K442 Q442:S442 Y442:AA442 AG442:AI442 AO442:AQ442 AW442:AY442 BE442:BG442 BJ442:BL442 I443:K443 Q443:S443 Y443:AA443 AG443:AI443 AO443:AQ443 AW443:AY443 BE443:BG443 BJ443:BL443 I444:K444 Q444:S444 Y444:AA444 AG444:AI444 AO444:AQ444 AW444:AY444 BE444:BG444 BJ444:BL444 I445:K445 Q445:S445 Y445:AA445 AG445:AI445 AO445:AQ445 AW445:AY445 BE445:BG445 BJ445:BL445 I446:K446 Q446:S446 Y446:AA446 AG446:AI446 AO446:AQ446 AW446:AY446 BE446:BG446 BJ446:BL446 D447 I447:L447 Q447:T447 Y447:AB447 AG447:AJ447 AO447:AR447 AW447:AZ447 BE447:BG447 BJ447:BL447 I448:K448 Q448:S448 Y448:AA448 AG448:AI448 AO448:AQ448 AW448:AY448 BE448:BG448 BJ448:BL448 I449:K449 Q449:S449 Y449:AA449 AG449:AI449 AO449:AQ449 AW449:AY449 BE449:BG449 BJ449:BL449 I450:K450 Q450:S450 Y450:AA450 AG450:AI450 AO450:AQ450 AW450:AY450 BE450:BG450 BJ450:BL450 I451:K451 Q451:S451 Y451:AA451 AG451:AI451 AO451:AQ451 AW451:AY451 BE451:BG451 BJ451:BL451 I452:K452 Q452:S452 Y452:AA452 AG452:AI452 AO452:AQ452 AW452:AY452 BE452:BG452 BJ452:BL452 I453:K453 Q453:S453 Y453:AA453 AG453:AI453 AO453:AQ453 AW453:AY453 BE453:BG453 BJ453:BL453 I454:K454 Q454:S454 Y454:AA454 AG454:AI454 AO454:AQ454 AW454:AY454 BE454:BG454 BJ454:BL454 I455:K455 Q455:S455 Y455:AA455 AG455:AI455 AO455:AQ455 AW455:AY455 BE455:BG455 BJ455:BL455 I456:K456 Q456:S456 Y456:AA456 AG456:AI456 AO456:AQ456 AW456:AY456 BE456:BG456 BJ456:BL456 I457:K457 Q457:S457 Y457:AA457 AG457:AI457 AO457:AQ457 AW457:AY457 BE457:BG457 BJ457:BL457 D458 I458:L458 Q458:T458 Y458:AB458 AG458:AJ458 AO458:AR458 AW458:AZ458 BE458:BG458 BJ458:BL458 I459:K459 Q459:S459 Y459:AA459 AG459:AI459 AO459:AQ459 AW459:AY459 BE459:BG459 BJ459:BL459 I460:K460 Q460:S460 Y460:AA460 AG460:AI460 AO460:AQ460 AW460:AY460 BE460:BG460 BJ460:BL460 I461:K461 Q461:S461 Y461:AA461 AG461:AI461 AO461:AQ461 AW461:AY461 BE461:BG461 BJ461:BL461 I462:K462 Q462:S462 Y462:AA462 AG462:AI462 AO462:AQ462 AW462:AY462 BE462:BG462 BJ462:BL462 I463:K463 Q463:S463 Y463:AA463 AG463:AI463 AO463:AQ463 AW463:AY463 BE463:BG463 BJ463:BL463 I464:K464 Q464:S464 Y464:AA464 AG464:AI464 AO464:AQ464 AW464:AY464 BE464:BG464 BJ464:BL464 I465:K465 Q465:S465 Y465:AA465 AG465:AI465 AO465:AQ465 AW465:AY465 BE465:BG465 BJ465:BL465 I466:K466 Q466:S466 Y466:AA466 AG466:AI466 AO466:AQ466 AW466:AY466 BE466:BG466 BJ466:BL466 I467:K467 Q467:S467 Y467:AA467 AG467:AI467 AO467:AQ467 AW467:AY467 BE467:BG467 BJ467:BL467 I468:K468 Q468:S468 Y468:AA468 AG468:AI468 AO468:AQ468 AW468:AY468 BE468:BG468 BJ468:BL468 D469 I469:L469 Q469:T469 Y469:AB469 AG469:AJ469 AO469:AR469 AW469:AZ469 BE469:BG469 BJ469:BL469 I470:K470 Q470:S470 Y470:AA470 AG470:AI470 AO470:AQ470 AW470:AY470 BE470:BG470 BJ470:BL470 I471:K471 Q471:S471 Y471:AA471 AG471:AI471 AO471:AQ471 AW471:AY471 BE471:BG471 BJ471:BL471 I472:K472 Q472:S472 Y472:AA472 AG472:AI472 AO472:AQ472 AW472:AY472 BE472:BG472 BJ472:BL472 I473:K473 Q473:S473 Y473:AA473 AG473:AI473 AO473:AQ473 AW473:AY473 BE473:BG473 BJ473:BL473 I474:K474 Q474:S474 Y474:AA474 AG474:AI474 AO474:AQ474 AW474:AY474 BE474:BG474 BJ474:BL474 I475:K475 Q475:S475 Y475:AA475 AG475:AI475 AO475:AQ475 AW475:AY475 BE475:BG475 BJ475:BL475 I476:K476 Q476:S476 Y476:AA476 AG476:AI476 AO476:AQ476 AW476:AY476 BE476:BG476 BJ476:BL476 I477:K477 Q477:S477 Y477:AA477 AG477:AI477 AO477:AQ477 AW477:AY477 BE477:BG477 BJ477:BL477 I478:K478 Q478:S478 Y478:AA478 AG478:AI478 AO478:AQ478 AW478:AY478 BE478:BG478 BJ478:BL478 I479:K479 Q479:S479 Y479:AA479 AG479:AI479 AO479:AQ479 AW479:AY479 BE479:BG479 BJ479:BL479 D480 I480:L480 Q480:T480 Y480:AB480 AG480:AJ480 AO480:AR480 AW480:AZ480 BE480:BG480 BJ480:BL480 I481:K481 Q481:S481 Y481:AA481 AG481:AI481 AO481:AQ481 AW481:AY481 BE481:BG481 BJ481:BL481 I482:K482 Q482:S482 Y482:AA482 AG482:AI482 AO482:AQ482 AW482:AY482 BE482:BG482 BJ482:BL482 I483:K483 Q483:S483 Y483:AA483 AG483:AI483 AO483:AQ483 AW483:AY483 BE483:BG483 BJ483:BL483 I484:K484 Q484:S484 Y484:AA484 AG484:AI484 AO484:AQ484 AW484:AY484 BE484:BG484 BJ484:BL484 I485:K485 Q485:S485 Y485:AA485 AG485:AI485 AO485:AQ485 AW485:AY485 BE485:BG485 BJ485:BL485 I486:K486 Q486:S486 Y486:AA486 AG486:AI486 AO486:AQ486 AW486:AY486 BE486:BG486 BJ486:BL486 I487:K487 Q487:S487 Y487:AA487 AG487:AI487 AO487:AQ487 AW487:AY487 BE487:BG487 BJ487:BL487 I488:K488 Q488:S488 Y488:AA488 AG488:AI488 AO488:AQ488 AW488:AY488 BE488:BG488 BJ488:BL488 I489:K489 Q489:S489 Y489:AA489 AG489:AI489 AO489:AQ489 AW489:AY489 BE489:BG489 BJ489:BL489 I490:K490 Q490:S490 Y490:AA490 AG490:AI490 AO490:AQ490 AW490:AY490 BE490:BG490 BJ490:BL490 D491 I491:L491 Q491:T491 Y491:AB491 AG491:AJ491 AO491:AR491 AW491:AZ491 BE491:BG491 BJ491:BL491 I492:K492 Q492:S492 Y492:AA492 AG492:AI492 AO492:AQ492 AW492:AY492 BE492:BG492 BJ492:BL492 I493:K493 Q493:S493 Y493:AA493 AG493:AI493 AO493:AQ493 AW493:AY493 BE493:BG493 BJ493:BL493 I494:K494 Q494:S494 Y494:AA494 AG494:AI494 AO494:AQ494 AW494:AY494 BE494:BG494 BJ494:BL494 I495:K495 Q495:S495 Y495:AA495 AG495:AI495 AO495:AQ495 AW495:AY495 BE495:BG495 BJ495:BL495 I496:K496 Q496:S496 Y496:AA496 AG496:AI496 AO496:AQ496 AW496:AY496 BE496:BG496 BJ496:BL496 I497:K497 Q497:S497 Y497:AA497 AG497:AI497 AO497:AQ497 AW497:AY497 BE497:BG497 BJ497:BL497 I498:K498 Q498:S498 Y498:AA498 AG498:AI498 AO498:AQ498 AW498:AY498 BE498:BG498 BJ498:BL498 I499:K499 Q499:S499 Y499:AA499 AG499:AI499 AO499:AQ499 AW499:AY499 BE499:BG499 BJ499:BL499 I500:K500 Q500:S500 Y500:AA500 AG500:AI500 AO500:AQ500 AW500:AY500 BE500:BG500 BJ500:BL500 I501:K501 Q501:S501 Y501:AA501 AG501:AI501 AO501:AQ501 AW501:AY501 BE501:BG501 BJ501:BL501 D502 I502:L502 Q502:T502 Y502:AB502 AG502:AJ502 AO502:AR502 AW502:AZ502 BE502:BG502 BJ502:BL502 I503:K503 Q503:S503 Y503:AA503 AG503:AI503 AO503:AQ503 AW503:AY503 BE503:BG503 BJ503:BL503 I504:K504 Q504:S504 Y504:AA504 AG504:AI504 AO504:AQ504 AW504:AY504 BE504:BG504 BJ504:BL504 I505:K505 Q505:S505 Y505:AA505 AG505:AI505 AO505:AQ505 AW505:AY505 BE505:BG505 BJ505:BL505 I506:K506 Q506:S506 Y506:AA506 AG506:AI506 AO506:AQ506 AW506:AY506 BE506:BG506 BJ506:BL506 I507:K507 Q507:S507 Y507:AA507 AG507:AI507 AO507:AQ507 AW507:AY507 BE507:BG507 BJ507:BL507 I508:K508 Q508:S508 Y508:AA508 AG508:AI508 AO508:AQ508 AW508:AY508 BE508:BG508 BJ508:BL508 I509:K509 Q509:S509 Y509:AA509 AG509:AI509 AO509:AQ509 AW509:AY509 BE509:BG509 BJ509:BL509 I510:K510 Q510:S510 Y510:AA510 AG510:AI510 AO510:AQ510 AW510:AY510 BE510:BG510 BJ510:BL510 I511:K511 Q511:S511 Y511:AA511 AG511:AI511 AO511:AQ511 AW511:AY511 BE511:BG511 BJ511:BL511 I512:K512 Q512:S512 Y512:AA512 AG512:AI512 AO512:AQ512 AW512:AY512 BE512:BG512 BJ512:BL512 D513 I513:L513 Q513:T513 Y513:AB513 AG513:AJ513 AO513:AR513 AW513:AZ513 BE513:BG513 BJ513:BL513 I514:K514 Q514:S514 Y514:AA514 AG514:AI514 AO514:AQ514 AW514:AY514 BE514:BG514 BJ514:BL514 I515:K515 Q515:S515 Y515:AA515 AG515:AI515 AO515:AQ515 AW515:AY515 BE515:BG515 BJ515:BL515 I516:K516 Q516:S516 Y516:AA516 AG516:AI516 AO516:AQ516 AW516:AY516 BE516:BG516 BJ516:BL516 I517:K517 Q517:S517 Y517:AA517 AG517:AI517 AO517:AQ517 AW517:AY517 BE517:BG517 BJ517:BL517 I518:K518 Q518:S518 Y518:AA518 AG518:AI518 AO518:AQ518 AW518:AY518 BE518:BG518 BJ518:BL518 I519:K519 Q519:S519 Y519:AA519 AG519:AI519 AO519:AQ519 AW519:AY519 BE519:BG519 BJ519:BL519 I520:K520 Q520:S520 Y520:AA520 AG520:AI520 AO520:AQ520 AW520:AY520 BE520:BG520 BJ520:BL520 I521:K521 Q521:S521 Y521:AA521 AG521:AI521 AO521:AQ521 AW521:AY521 BE521:BG521 BJ521:BL521 I522:K522 Q522:S522 Y522:AA522 AG522:AI522 AO522:AQ522 AW522:AY522 BE522:BG522 BJ522:BL522 I523:K523 Q523:S523 Y523:AA523 AG523:AI523 AO523:AQ523 AW523:AY523 BE523:BG523 BJ523:BL523 D524 I524:L524 Q524:T524 Y524:AB524 AG524:AJ524 AO524:AR524 AW524:AZ524 BE524:BG524 BJ524:BL524 I525:K525 Q525:S525 Y525:AA525 AG525:AI525 AO525:AQ525 AW525:AY525 BE525:BG525 BJ525:BL525 I526:K526 Q526:S526 Y526:AA526 AG526:AI526 AO526:AQ526 AW526:AY526 BE526:BG526 BJ526:BL526 I527:K527 Q527:S527 Y527:AA527 AG527:AI527 AO527:AQ527 AW527:AY527 BE527:BG527 BJ527:BL527 I528:K528 Q528:S528 Y528:AA528 AG528:AI528 AO528:AQ528 AW528:AY528 BE528:BG528 BJ528:BL528 I529:K529 Q529:S529 Y529:AA529 AG529:AI529 AO529:AQ529 AW529:AY529 BE529:BG529 BJ529:BL529 I530:K530 Q530:S530 Y530:AA530 AG530:AI530 AO530:AQ530 AW530:AY530 BE530:BG530 BJ530:BL530 I531:K531 Q531:S531 Y531:AA531 AG531:AI531 AO531:AQ531 AW531:AY531 BE531:BG531 BJ531:BL531 I532:K532 Q532:S532 Y532:AA532 AG532:AI532 AO532:AQ532 AW532:AY532 BE532:BG532 BJ532:BL532 I533:K533 Q533:S533 Y533:AA533 AG533:AI533 AO533:AQ533 AW533:AY533 BE533:BG533 BJ533:BL533 I534:K534 Q534:S534 Y534:AA534 AG534:AI534 AO534:AQ534 AW534:AY534 BE534:BG534 BJ534:BL534 D535 I535:L535 Q535:T535 Y535:AB535 AG535:AJ535 AO535:AR535 AW535:AZ535 BE535:BG535 BJ535:BL535 I536:K536 Q536:S536 Y536:AA536 AG536:AI536 AO536:AQ536 AW536:AY536 BE536:BG536 BJ536:BL536 I537:K537 Q537:S537 Y537:AA537 AG537:AI537 AO537:AQ537 AW537:AY537 BE537:BG537 BJ537:BL537 I538:K538 Q538:S538 Y538:AA538 AG538:AI538 AO538:AQ538 AW538:AY538 BE538:BG538 BJ538:BL538 I539:K539 Q539:S539 Y539:AA539 AG539:AI539 AO539:AQ539 AW539:AY539 BE539:BG539 BJ539:BL539 I540:K540 Q540:S540 Y540:AA540 AG540:AI540 AO540:AQ540 AW540:AY540 BE540:BG540 BJ540:BL540 I541:K541 Q541:S541 Y541:AA541 AG541:AI541 AO541:AQ541 AW541:AY541 BE541:BG541 BJ541:BL541 I542:K542 Q542:S542 Y542:AA542 AG542:AI542 AO542:AQ542 AW542:AY542 BE542:BG542 BJ542:BL542 I543:K543 Q543:S543 Y543:AA543 AG543:AI543 AO543:AQ543 AW543:AY543 BE543:BG543 BJ543:BL543 I544:K544 Q544:S544 Y544:AA544 AG544:AI544 AO544:AQ544 AW544:AY544 BE544:BG544 BJ544:BL544 I545:K545 Q545:S545 Y545:AA545 AG545:AI545 AO545:AQ545 AW545:AY545 BE545:BG545 BJ545:BL545 D546 I546:L546 Q546:T546 Y546:AB546 AG546:AJ546 AO546:AR546 AW546:AZ546 BE546:BG546 BJ546:BL546 I547:K547 Q547:S547 Y547:AA547 AG547:AI547 AO547:AQ547 AW547:AY547 BE547:BG547 BJ547:BL547 I548:K548 Q548:S548 Y548:AA548 AG548:AI548 AO548:AQ548 AW548:AY548 BE548:BG548 BJ548:BL548 I549:K549 Q549:S549 Y549:AA549 AG549:AI549 AO549:AQ549 AW549:AY549 BE549:BG549 BJ549:BL549 I550:K550 Q550:S550 Y550:AA550 AG550:AI550 AO550:AQ550 AW550:AY550 BE550:BG550 BJ550:BL550 I551:K551 Q551:S551 Y551:AA551 AG551:AI551 AO551:AQ551 AW551:AY551 BE551:BG551 BJ551:BL551 I552:K552 Q552:S552 Y552:AA552 AG552:AI552 AO552:AQ552 AW552:AY552 BE552:BG552 BJ552:BL552 I553:K553 Q553:S553 Y553:AA553 AG553:AI553 AO553:AQ553 AW553:AY553 BE553:BG553 BJ553:BL553 I554:K554 Q554:S554 Y554:AA554 AG554:AI554 AO554:AQ554 AW554:AY554 BE554:BG554 BJ554:BL554 I555:K555 Q555:S555 Y555:AA555 AG555:AI555 AO555:AQ555 AW555:AY555 BE555:BG555 BJ555:BL555 I556:K556 Q556:S556 Y556:AA556 AG556:AI556 AO556:AQ556 AW556:AY556 BE556:BG556 BJ556:BL556 D557 I557:L557 Q557:T557 Y557:AB557 AG557:AJ557 AO557:AR557 AW557:AZ557 BE557:BG557 BJ557:BL557 I558:K558 Q558:S558 Y558:AA558 AG558:AI558 AO558:AQ558 AW558:AY558 BE558:BG558 BJ558:BL558 I559:K559 Q559:S559 Y559:AA559 AG559:AI559 AO559:AQ559 AW559:AY559 BE559:BG559 BJ559:BL559 I560:K560 Q560:S560 Y560:AA560 AG560:AI560 AO560:AQ560 AW560:AY560 BE560:BG560 BJ560:BL560 I561:K561 Q561:S561 Y561:AA561 AG561:AI561 AO561:AQ561 AW561:AY561 BE561:BG561 BJ561:BL561 I562:K562 Q562:S562 Y562:AA562 AG562:AI562 AO562:AQ562 AW562:AY562 BE562:BG562 BJ562:BL562 I563:K563 Q563:S563 Y563:AA563 AG563:AI563 AO563:AQ563 AW563:AY563 BE563:BG563 BJ563:BL563 I564:K564 Q564:S564 Y564:AA564 AG564:AI564 AO564:AQ564 AW564:AY564 BE564:BG564 BJ564:BL564 I565:K565 Q565:S565 Y565:AA565 AG565:AI565 AO565:AQ565 AW565:AY565 BE565:BG565 BJ565:BL565 I566:K566 Q566:S566 Y566:AA566 AG566:AI566 AO566:AQ566 AW566:AY566 BE566:BG566 BJ566:BL566 I567:K567 Q567:S567 Y567:AA567 AG567:AI567 AO567:AQ567 AW567:AY567 BE567:BG567 BJ567:BL567 D568 I568:L568 Q568:T568 Y568:AB568 AG568:AJ568 AO568:AR568 AW568:AZ568 BE568:BG568 BJ568:BL568 I569:K569 Q569:S569 Y569:AA569 AG569:AI569 AO569:AQ569 AW569:AY569 BE569:BG569 BJ569:BL569 I570:K570 Q570:S570 Y570:AA570 AG570:AI570 AO570:AQ570 AW570:AY570 BE570:BG570 BJ570:BL570 I571:K571 Q571:S571 Y571:AA571 AG571:AI571 AO571:AQ571 AW571:AY571 BE571:BG571 BJ571:BL571 I572:K572 Q572:S572 Y572:AA572 AG572:AI572 AO572:AQ572 AW572:AY572 BE572:BG572 BJ572:BL572 I573:K573 Q573:S573 Y573:AA573 AG573:AI573 AO573:AQ573 AW573:AY573 BE573:BG573 BJ573:BL573 I574:K574 Q574:S574 Y574:AA574 AG574:AI574 AO574:AQ574 AW574:AY574 BE574:BG574 BJ574:BL574 I575:K575 Q575:S575 Y575:AA575 AG575:AI575 AO575:AQ575 AW575:AY575 BE575:BG575 BJ575:BL575 I576:K576 Q576:S576 Y576:AA576 AG576:AI576 AO576:AQ576 AW576:AY576 BE576:BG576 BJ576:BL576 I577:K577 Q577:S577 Y577:AA577 AG577:AI577 AO577:AQ577 AW577:AY577 BE577:BG577 BJ577:BL577 I578:K578 Q578:S578 Y578:AA578 AG578:AI578 AO578:AQ578 AW578:AY578 BE578:BG578 BJ578:BL578 D579 I579:L579 Q579:T579 Y579:AB579 AG579:AJ579 AO579:AR579 AW579:AZ579 BE579:BG579 BJ579:BL579 I580:K580 Q580:S580 Y580:AA580 AG580:AI580 AO580:AQ580 AW580:AY580 BE580:BG580 BJ580:BL580 I581:K581 Q581:S581 Y581:AA581 AG581:AI581 AO581:AQ581 AW581:AY581 BE581:BG581 BJ581:BL581 I582:K582 Q582:S582 Y582:AA582 AG582:AI582 AO582:AQ582 AW582:AY582 BE582:BG582 BJ582:BL582 I583:K583 Q583:S583 Y583:AA583 AG583:AI583 AO583:AQ583 AW583:AY583 BE583:BG583 BJ583:BL583 I584:K584 Q584:S584 Y584:AA584 AG584:AI584 AO584:AQ584 AW584:AY584 BE584:BG584 BJ584:BL584 I585:K585 Q585:S585 Y585:AA585 AG585:AI585 AO585:AQ585 AW585:AY585 BE585:BG585 BJ585:BL585 I586:K586 Q586:S586 Y586:AA586 AG586:AI586 AO586:AQ586 AW586:AY586 BE586:BG586 BJ586:BL586 I587:K587 Q587:S587 Y587:AA587 AG587:AI587 AO587:AQ587 AW587:AY587 BE587:BG587 BJ587:BL587 I588:K588 Q588:S588 Y588:AA588 AG588:AI588 AO588:AQ588 AW588:AY588 BE588:BG588 BJ588:BL588 I589:K589 Q589:S589 Y589:AA589 AG589:AI589 AO589:AQ589 AW589:AY589 BE589:BG589 BJ589:BL589 D590 I590:L590 Q590:T590 Y590:AB590 AG590:AJ590 AO590:AR590 AW590:AZ590 BE590:BG590 BJ590:BL590 I591:K591 Q591:S591 Y591:AA591 AG591:AI591 AO591:AQ591 AW591:AY591 BE591:BG591 BJ591:BL591 I592:K592 Q592:S592 Y592:AA592 AG592:AI592 AO592:AQ592 AW592:AY592 BE592:BG592 BJ592:BL592 I593:K593 Q593:S593 Y593:AA593 AG593:AI593 AO593:AQ593 AW593:AY593 BE593:BG593 BJ593:BL593 I594:K594 Q594:S594 Y594:AA594 AG594:AI594 AO594:AQ594 AW594:AY594 BE594:BG594 BJ594:BL594 I595:K595 Q595:S595 Y595:AA595 AG595:AI595 AO595:AQ595 AW595:AY595 BE595:BG595 BJ595:BL595 I596:K596 Q596:S596 Y596:AA596 AG596:AI596 AO596:AQ596 AW596:AY596 BE596:BG596 BJ596:BL596 I597:K597 Q597:S597 Y597:AA597 AG597:AI597 AO597:AQ597 AW597:AY597 BE597:BG597 BJ597:BL597 I598:K598 Q598:S598 Y598:AA598 AG598:AI598 AO598:AQ598 AW598:AY598 BE598:BG598 BJ598:BL598 I599:K599 Q599:S599 Y599:AA599 AG599:AI599 AO599:AQ599 AW599:AY599 BE599:BG599 BJ599:BL599 I600:K600 Q600:S600 Y600:AA600 AG600:AI600 AO600:AQ600 AW600:AY600 BE600:BG600 BJ600:BL600 D601 I601:L601 Q601:T601 Y601:AB601 AG601:AJ601 AO601:AR601 AW601:AZ601 BE601:BG601 BJ601:BL601 I602:K602 Q602:S602 Y602:AA602 AG602:AI602 AO602:AQ602 AW602:AY602 BE602:BG602 BJ602:BL602 I603:K603 Q603:S603 Y603:AA603 AG603:AI603 AO603:AQ603 AW603:AY603 BE603:BG603 BJ603:BL603 I604:K604 Q604:S604 Y604:AA604 AG604:AI604 AO604:AQ604 AW604:AY604 BE604:BG604 BJ604:BL604 I605:K605 Q605:S605 Y605:AA605 AG605:AI605 AO605:AQ605 AW605:AY605 BE605:BG605 BJ605:BL605 I606:K606 Q606:S606 Y606:AA606 AG606:AI606 AO606:AQ606 AW606:AY606 BE606:BG606 BJ606:BL606 I607:K607 Q607:S607 Y607:AA607 AG607:AI607 AO607:AQ607 AW607:AY607 BE607:BG607 BJ607:BL607 I608:K608 Q608:S608 Y608:AA608 AG608:AI608 AO608:AQ608 AW608:AY608 BE608:BG608 BJ608:BL608 I609:K609 Q609:S609 Y609:AA609 AG609:AI609 AO609:AQ609 AW609:AY609 BE609:BG609 BJ609:BL609 I610:K610 Q610:S610 Y610:AA610 AG610:AI610 AO610:AQ610 AW610:AY610 BE610:BG610 BJ610:BL610 I611:K611 Q611:S611 Y611:AA611 AG611:AI611 AO611:AQ611 AW611:AY611 BE611:BG611 BJ611:BL611 D612 I612:L612 Q612:T612 Y612:AB612 AG612:AJ612 AO612:AR612 AW612:AZ612 BE612:BG612 BJ612:BL612 I613:K613 Q613:S613 Y613:AA613 AG613:AI613 AO613:AQ613 AW613:AY613 BE613:BG613 BJ613:BL613 I614:K614 Q614:S614 Y614:AA614 AG614:AI614 AO614:AQ614 AW614:AY614 BE614:BG614 BJ614:BL614 I615:K615 Q615:S615 Y615:AA615 AG615:AI615 AO615:AQ615 AW615:AY615 BE615:BG615 BJ615:BL615 I616:K616 Q616:S616 Y616:AA616 AG616:AI616 AO616:AQ616 AW616:AY616 BE616:BG616 BJ616:BL616 I617:K617 Q617:S617 Y617:AA617 AG617:AI617 AO617:AQ617 AW617:AY617 BE617:BG617 BJ617:BL617 I618:K618 Q618:S618 Y618:AA618 AG618:AI618 AO618:AQ618 AW618:AY618 BE618:BG618 BJ618:BL618 I619:K619 Q619:S619 Y619:AA619 AG619:AI619 AO619:AQ619 AW619:AY619 BE619:BG619 BJ619:BL619 I620:K620 Q620:S620 Y620:AA620 AG620:AI620 AO620:AQ620 AW620:AY620 BE620:BG620 BJ620:BL620 I621:K621 Q621:S621 Y621:AA621 AG621:AI621 AO621:AQ621 AW621:AY621 BE621:BG621 BJ621:BL621 I622:K622 Q622:S622 Y622:AA622 AG622:AI622 AO622:AQ622 AW622:AY622 BE622:BG622 BJ622:BL622 D623 I623:L623 Q623:T623 Y623:AB623 AG623:AJ623 AO623:AR623 AW623:AZ623 BE623:BG623 BJ623:BL623 I624:K624 Q624:S624 Y624:AA624 AG624:AI624 AO624:AQ624 AW624:AY624 BE624:BG624 BJ624:BL624 I625:K625 Q625:S625 Y625:AA625 AG625:AI625 AO625:AQ625 AW625:AY625 BE625:BG625 BJ625:BL625 I626:K626 Q626:S626 Y626:AA626 AG626:AI626 AO626:AQ626 AW626:AY626 BE626:BG626 BJ626:BL626 I627:K627 Q627:S627 Y627:AA627 AG627:AI627 AO627:AQ627 AW627:AY627 BE627:BG627 BJ627:BL627 I628:K628 Q628:S628 Y628:AA628 AG628:AI628 AO628:AQ628 AW628:AY628 BE628:BG628 BJ628:BL628 I629:K629 Q629:S629 Y629:AA629 AG629:AI629 AO629:AQ629 AW629:AY629 BE629:BG629 BJ629:BL629 I630:K630 Q630:S630 Y630:AA630 AG630:AI630 AO630:AQ630 AW630:AY630 BE630:BG630 BJ630:BL630 I631:K631 Q631:S631 Y631:AA631 AG631:AI631 AO631:AQ631 AW631:AY631 BE631:BG631 BJ631:BL631 I632:K632 Q632:S632 Y632:AA632 AG632:AI632 AO632:AQ632 AW632:AY632 BE632:BG632 BJ632:BL632 I633:K633 Q633:S633 Y633:AA633 AG633:AI633 AO633:AQ633 AW633:AY633 BE633:BG633 BJ633:BL633 D634 I634:L634 Q634:T634 Y634:AB634 AG634:AJ634 AO634:AR634 AW634:AZ634 BE634:BG634 BJ634:BL634 I635:K635 Q635:S635 Y635:AA635 AG635:AI635 AO635:AQ635 AW635:AY635 BE635:BG635 BJ635:BL635 I636:K636 Q636:S636 Y636:AA636 AG636:AI636 AO636:AQ636 AW636:AY636 BE636:BG636 BJ636:BL636 I637:K637 Q637:S637 Y637:AA637 AG637:AI637 AO637:AQ637 AW637:AY637 BE637:BG637 BJ637:BL637 I638:K638 Q638:S638 Y638:AA638 AG638:AI638 AO638:AQ638 AW638:AY638 BE638:BG638 BJ638:BL638 I639:K639 Q639:S639 Y639:AA639 AG639:AI639 AO639:AQ639 AW639:AY639 BE639:BG639 BJ639:BL639 I640:K640 Q640:S640 Y640:AA640 AG640:AI640 AO640:AQ640 AW640:AY640 BE640:BG640 BJ640:BL640 I641:K641 Q641:S641 Y641:AA641 AG641:AI641 AO641:AQ641 AW641:AY641 BE641:BG641 BJ641:BL641 I642:K642 Q642:S642 Y642:AA642 AG642:AI642 AO642:AQ642 AW642:AY642 BE642:BG642 BJ642:BL642 I643:K643 Q643:S643 Y643:AA643 AG643:AI643 AO643:AQ643 AW643:AY643 BE643:BG643 BJ643:BL643 I644:K644 Q644:S644 Y644:AA644 AG644:AI644 AO644:AQ644 AW644:AY644 BE644:BG644 BJ644:BL644 D645 I645:L645 Q645:T645 Y645:AB645 AG645:AJ645 AO645:AR645 AW645:AZ645 BE645:BG645 BJ645:BL645 I646:K646 Q646:S646 Y646:AA646 AG646:AI646 AO646:AQ646 AW646:AY646 BE646:BG646 BJ646:BL646 I647:K647 Q647:S647 Y647:AA647 AG647:AI647 AO647:AQ647 AW647:AY647 BE647:BG647 BJ647:BL647 I648:K648 Q648:S648 Y648:AA648 AG648:AI648 AO648:AQ648 AW648:AY648 BE648:BG648 BJ648:BL648 I649:K649 Q649:S649 Y649:AA649 AG649:AI649 AO649:AQ649 AW649:AY649 BE649:BG649 BJ649:BL649 I650:K650 Q650:S650 Y650:AA650 AG650:AI650 AO650:AQ650 AW650:AY650 BE650:BG650 BJ650:BL650 I651:K651 Q651:S651 Y651:AA651 AG651:AI651 AO651:AQ651 AW651:AY651 BE651:BG651 BJ651:BL651 I652:K652 Q652:S652 Y652:AA652 AG652:AI652 AO652:AQ652 AW652:AY652 BE652:BG652 BJ652:BL652 I653:K653 Q653:S653 Y653:AA653 AG653:AI653 AO653:AQ653 AW653:AY653 BE653:BG653 BJ653:BL653 I654:K654 Q654:S654 Y654:AA654 AG654:AI654 AO654:AQ654 AW654:AY654 BE654:BG654 BJ654:BL654 I655:K655 Q655:S655 Y655:AA655 AG655:AI655 AO655:AQ655 AW655:AY655 BE655:BG655 BJ655:BL655 D656 I656:L656 Q656:T656 Y656:AB656 AG656:AJ656 AO656:AR656 AW656:AZ656 BE656:BG656 BJ656:BL656 I657:K657 Q657:S657 Y657:AA657 AG657:AI657 AO657:AQ657 AW657:AY657 BE657:BG657 BJ657:BL657 I658:K658 Q658:S658 Y658:AA658 AG658:AI658 AO658:AQ658 AW658:AY658 BE658:BG658 BJ658:BL658 I659:K659 Q659:S659 Y659:AA659 AG659:AI659 AO659:AQ659 AW659:AY659 BE659:BG659 BJ659:BL659 I660:K660 Q660:S660 Y660:AA660 AG660:AI660 AO660:AQ660 AW660:AY660 BE660:BG660 BJ660:BL660 I661:K661 Q661:S661 Y661:AA661 AG661:AI661 AO661:AQ661 AW661:AY661 BE661:BG661 BJ661:BL661 I662:K662 Q662:S662 Y662:AA662 AG662:AI662 AO662:AQ662 AW662:AY662 BE662:BG662 BJ662:BL662 I663:K663 Q663:S663 Y663:AA663 AG663:AI663 AO663:AQ663 AW663:AY663 BE663:BG663 BJ663:BL663 I664:K664 Q664:S664 Y664:AA664 AG664:AI664 AO664:AQ664 AW664:AY664 BE664:BG664 BJ664:BL664 I665:K665 Q665:S665 Y665:AA665 AG665:AI665 AO665:AQ665 AW665:AY665 BE665:BG665 BJ665:BL665 I666:K666 Q666:S666 Y666:AA666 AG666:AI666 AO666:AQ666 AW666:AY666 BE666:BG666 BJ666:BL666 D667 I667:L667 Q667:T667 Y667:AB667 AG667:AJ667 AO667:AR667 AW667:AZ667 BE667:BG667 BJ667:BL667 I668:K668 Q668:S668 Y668:AA668 AG668:AI668 AO668:AQ668 AW668:AY668 BE668:BG668 BJ668:BL668 I669:K669 Q669:S669 Y669:AA669 AG669:AI669 AO669:AQ669 AW669:AY669 BE669:BG669 BJ669:BL669 I670:K670 Q670:S670 Y670:AA670 AG670:AI670 AO670:AQ670 AW670:AY670 BE670:BG670 BJ670:BL670 I671:K671 Q671:S671 Y671:AA671 AG671:AI671 AO671:AQ671 AW671:AY671 BE671:BG671 BJ671:BL671 I672:K672 Q672:S672 Y672:AA672 AG672:AI672 AO672:AQ672 AW672:AY672 BE672:BG672 BJ672:BL672 I673:K673 Q673:S673 Y673:AA673 AG673:AI673 AO673:AQ673 AW673:AY673 BE673:BG673 BJ673:BL673 I674:K674 Q674:S674 Y674:AA674 AG674:AI674 AO674:AQ674 AW674:AY674 BE674:BG674 BJ674:BL674 I675:K675 Q675:S675 Y675:AA675 AG675:AI675 AO675:AQ675 AW675:AY675 BE675:BG675 BJ675:BL675 I676:K676 Q676:S676 Y676:AA676 AG676:AI676 AO676:AQ676 AW676:AY676 BE676:BG676 BJ676:BL676 I677:K677 Q677:S677 Y677:AA677 AG677:AI677 AO677:AQ677 AW677:AY677 BE677:BG677 BJ677:BL677 D678 I678:L678 Q678:T678 Y678:AB678 AG678:AJ678 AO678:AR678 AW678:AZ678 BE678:BG678 BJ678:BL678 I679:K679 Q679:S679 Y679:AA679 AG679:AI679 AO679:AQ679 AW679:AY679 BE679:BG679 BJ679:BL679 I680:K680 Q680:S680 Y680:AA680 AG680:AI680 AO680:AQ680 AW680:AY680 BE680:BG680 BJ680:BL680 I681:K681 Q681:S681 Y681:AA681 AG681:AI681 AO681:AQ681 AW681:AY681 BE681:BG681 BJ681:BL681 I682:K682 Q682:S682 Y682:AA682 AG682:AI682 AO682:AQ682 AW682:AY682 BE682:BG682 BJ682:BL682 I683:K683 Q683:S683 Y683:AA683 AG683:AI683 AO683:AQ683 AW683:AY683 BE683:BG683 BJ683:BL683 I684:K684 Q684:S684 Y684:AA684 AG684:AI684 AO684:AQ684 AW684:AY684 BE684:BG684 BJ684:BL684 I685:K685 Q685:S685 Y685:AA685 AG685:AI685 AO685:AQ685 AW685:AY685 BE685:BG685 BJ685:BL685 I686:K686 Q686:S686 Y686:AA686 AG686:AI686 AO686:AQ686 AW686:AY686 BE686:BG686 BJ686:BL686 I687:K687 Q687:S687 Y687:AA687 AG687:AI687 AO687:AQ687 AW687:AY687 BE687:BG687 BJ687:BL687 I688:K688 Q688:S688 Y688:AA688 AG688:AI688 AO688:AQ688 AW688:AY688 BE688:BG688 BJ688:BL688 D689 I689:L689 Q689:T689 Y689:AB689 AG689:AJ689 AO689:AR689 AW689:AZ689 BE689:BG689 BJ689:BL689 I690:K690 Q690:S690 Y690:AA690 AG690:AI690 AO690:AQ690 AW690:AY690 BE690:BG690 BJ690:BL690 I691:K691 Q691:S691 Y691:AA691 AG691:AI691 AO691:AQ691 AW691:AY691 BE691:BG691 BJ691:BL691 I692:K692 Q692:S692 Y692:AA692 AG692:AI692 AO692:AQ692 AW692:AY692 BE692:BG692 BJ692:BL692 I693:K693 Q693:S693 Y693:AA693 AG693:AI693 AO693:AQ693 AW693:AY693 BE693:BG693 BJ693:BL693 I694:K694 Q694:S694 Y694:AA694 AG694:AI694 AO694:AQ694 AW694:AY694 BE694:BG694 BJ694:BL694 I695:K695 Q695:S695 Y695:AA695 AG695:AI695 AO695:AQ695 AW695:AY695 BE695:BG695 BJ695:BL695 I696:K696 Q696:S696 Y696:AA696 AG696:AI696 AO696:AQ696 AW696:AY696 BE696:BG696 BJ696:BL696 I697:K697 Q697:S697 Y697:AA697 AG697:AI697 AO697:AQ697 AW697:AY697 BE697:BG697 BJ697:BL697 I698:K698 Q698:S698 Y698:AA698 AG698:AI698 AO698:AQ698 AW698:AY698 BE698:BG698 BJ698:BL698 I699:K699 Q699:S699 Y699:AA699 AG699:AI699 AO699:AQ699 AW699:AY699 BE699:BG699 BJ699:BL699 D700 I700:L700 Q700:T700 Y700:AB700 AG700:AJ700 AO700:AR700 AW700:AZ700 BE700:BG700 BJ700:BL700 I701:K701 Q701:S701 Y701:AA701 AG701:AI701 AO701:AQ701 AW701:AY701 BE701:BG701 BJ701:BL701 I702:K702 Q702:S702 Y702:AA702 AG702:AI702 AO702:AQ702 AW702:AY702 BE702:BG702 BJ702:BL702 I703:K703 Q703:S703 Y703:AA703 AG703:AI703 AO703:AQ703 AW703:AY703 BE703:BG703 BJ703:BL703 I704:K704 Q704:S704 Y704:AA704 AG704:AI704 AO704:AQ704 AW704:AY704 BE704:BG704 BJ704:BL704 I705:K705 Q705:S705 Y705:AA705 AG705:AI705 AO705:AQ705 AW705:AY705 BE705:BG705 BJ705:BL705 I706:K706 Q706:S706 Y706:AA706 AG706:AI706 AO706:AQ706 AW706:AY706 BE706:BG706 BJ706:BL706 I707:K707 Q707:S707 Y707:AA707 AG707:AI707 AO707:AQ707 AW707:AY707 BE707:BG707 BJ707:BL707 I708:K708 Q708:S708 Y708:AA708 AG708:AI708 AO708:AQ708 AW708:AY708 BE708:BG708 BJ708:BL708 I709:K709 Q709:S709 Y709:AA709 AG709:AI709 AO709:AQ709 AW709:AY709 BE709:BG709 BJ709:BL709 I710:K710 Q710:S710 Y710:AA710 AG710:AI710 AO710:AQ710 AW710:AY710 BE710:BG710 BJ710:BL710 D711 I711:L711 Q711:T711 Y711:AB711 AG711:AJ711 AO711:AR711 AW711:AZ711 BE711:BG711 BJ711:BL711 I712:K712 Q712:S712 Y712:AA712 AG712:AI712 AO712:AQ712 AW712:AY712 BE712:BG712 BJ712:BL712 I713:K713 Q713:S713 Y713:AA713 AG713:AI713 AO713:AQ713 AW713:AY713 BE713:BG713 BJ713:BL713 I714:K714 Q714:S714 Y714:AA714 AG714:AI714 AO714:AQ714 AW714:AY714 BE714:BG714 BJ714:BL714 I715:K715 Q715:S715 Y715:AA715 AG715:AI715 AO715:AQ715 AW715:AY715 BE715:BG715 BJ715:BL715 I716:K716 Q716:S716 Y716:AA716 AG716:AI716 AO716:AQ716 AW716:AY716 BE716:BG716 BJ716:BL716 I717:K717 Q717:S717 Y717:AA717 AG717:AI717 AO717:AQ717 AW717:AY717 BE717:BG717 BJ717:BL717 I718:K718 Q718:S718 Y718:AA718 AG718:AI718 AO718:AQ718 AW718:AY718 BE718:BG718 BJ718:BL718 I719:K719 Q719:S719 Y719:AA719 AG719:AI719 AO719:AQ719 AW719:AY719 BE719:BG719 BJ719:BL719 I720:K720 Q720:S720 Y720:AA720 AG720:AI720 AO720:AQ720 AW720:AY720 BE720:BG720 BJ720:BL720 I721:K721 Q721:S721 Y721:AA721 AG721:AI721 AO721:AQ721 AW721:AY721 BE721:BG721 BJ721:BL721 D722 I722:L722 Q722:T722 Y722:AB722 AG722:AJ722 AO722:AR722 AW722:AZ722 BE722:BG722 BJ722:BL722 I723:K723 Q723:S723 Y723:AA723 AG723:AI723 AO723:AQ723 AW723:AY723 BE723:BG723 BJ723:BL723 I724:K724 Q724:S724 Y724:AA724 AG724:AI724 AO724:AQ724 AW724:AY724 BE724:BG724 BJ724:BL724 I725:K725 Q725:S725 Y725:AA725 AG725:AI725 AO725:AQ725 AW725:AY725 BE725:BG725 BJ725:BL725 I726:K726 Q726:S726 Y726:AA726 AG726:AI726 AO726:AQ726 AW726:AY726 BE726:BG726 BJ726:BL726 I727:K727 Q727:S727 Y727:AA727 AG727:AI727 AO727:AQ727 AW727:AY727 BE727:BG727 BJ727:BL727 I728:K728 Q728:S728 Y728:AA728 AG728:AI728 AO728:AQ728 AW728:AY728 BE728:BG728 BJ728:BL728 I729:K729 Q729:S729 Y729:AA729 AG729:AI729 AO729:AQ729 AW729:AY729 BE729:BG729 BJ729:BL729 I730:K730 Q730:S730 Y730:AA730 AG730:AI730 AO730:AQ730 AW730:AY730 BE730:BG730 BJ730:BL730 I731:K731 Q731:S731 Y731:AA731 AG731:AI731 AO731:AQ731 AW731:AY731 BE731:BG731 BJ731:BL731 I732:K732 Q732:S732 Y732:AA732 AG732:AI732 AO732:AQ732 AW732:AY732 BE732:BG732 BJ732:BL732 D733 I733:L733 Q733:T733 Y733:AB733 AG733:AJ733 AO733:AR733 AW733:AZ733 BE733:BG733 BJ733:BL733 I734:K734 Q734:S734 Y734:AA734 AG734:AI734 AO734:AQ734 AW734:AY734 BE734:BG734 BJ734:BL734 I735:K735 Q735:S735 Y735:AA735 AG735:AI735 AO735:AQ735 AW735:AY735 BE735:BG735 BJ735:BL735 I736:K736 Q736:S736 Y736:AA736 AG736:AI736 AO736:AQ736 AW736:AY736 BE736:BG736 BJ736:BL736 I737:K737 Q737:S737 Y737:AA737 AG737:AI737 AO737:AQ737 AW737:AY737 BE737:BG737 BJ737:BL737 I738:K738 Q738:S738 Y738:AA738 AG738:AI738 AO738:AQ738 AW738:AY738 BE738:BG738 BJ738:BL738 I739:K739 Q739:S739 Y739:AA739 AG739:AI739 AO739:AQ739 AW739:AY739 BE739:BG739 BJ739:BL739 I740:K740 Q740:S740 Y740:AA740 AG740:AI740 AO740:AQ740 AW740:AY740 BE740:BG740 BJ740:BL740 I741:K741 Q741:S741 Y741:AA741 AG741:AI741 AO741:AQ741 AW741:AY741 BE741:BG741 BJ741:BL741 I742:K742 Q742:S742 Y742:AA742 AG742:AI742 AO742:AQ742 AW742:AY742 BE742:BG742 BJ742:BL742 I743:K743 Q743:S743 Y743:AA743 AG743:AI743 AO743:AQ743 AW743:AY743 BE743:BG743 BJ743:BL743 D744 I744:L744 Q744:T744 Y744:AB744 AG744:AJ744 AO744:AR744 AW744:AZ744 BE744:BG744 BJ744:BL744 I745:K745 Q745:S745 Y745:AA745 AG745:AI745 AO745:AQ745 AW745:AY745 BE745:BG745 BJ745:BL745 I746:K746 Q746:S746 Y746:AA746 AG746:AI746 AO746:AQ746 AW746:AY746 BE746:BG746 BJ746:BL746 I747:K747 Q747:S747 Y747:AA747 AG747:AI747 AO747:AQ747 AW747:AY747 BE747:BG747 BJ747:BL747 I748:K748 Q748:S748 Y748:AA748 AG748:AI748 AO748:AQ748 AW748:AY748 BE748:BG748 BJ748:BL748 I749:K749 Q749:S749 Y749:AA749 AG749:AI749 AO749:AQ749 AW749:AY749 BE749:BG749 BJ749:BL749 I750:K750 Q750:S750 Y750:AA750 AG750:AI750 AO750:AQ750 AW750:AY750 BE750:BG750 BJ750:BL750 I751:K751 Q751:S751 Y751:AA751 AG751:AI751 AO751:AQ751 AW751:AY751 BE751:BG751 BJ751:BL751 I752:K752 Q752:S752 Y752:AA752 AG752:AI752 AO752:AQ752 AW752:AY752 BE752:BG752 BJ752:BL752 I753:K753 Q753:S753 Y753:AA753 AG753:AI753 AO753:AQ753 AW753:AY753 BE753:BG753 BJ753:BL753 I754:K754 Q754:S754 Y754:AA754 AG754:AI754 AO754:AQ754 AW754:AY754 BE754:BG754 BJ754:BL754 D755 I755:L755 Q755:T755 Y755:AB755 AG755:AJ755 AO755:AR755 AW755:AZ755 BE755:BG755 BJ755:BL755 I756:K756 Q756:S756 Y756:AA756 AG756:AI756 AO756:AQ756 AW756:AY756 BE756:BG756 BJ756:BL756 I757:K757 Q757:S757 Y757:AA757 AG757:AI757 AO757:AQ757 AW757:AY757 BE757:BG757 BJ757:BL757 I758:K758 Q758:S758 Y758:AA758 AG758:AI758 AO758:AQ758 AW758:AY758 BE758:BG758 BJ758:BL758 I759:K759 Q759:S759 Y759:AA759 AG759:AI759 AO759:AQ759 AW759:AY759 BE759:BG759 BJ759:BL759 I760:K760 Q760:S760 Y760:AA760 AG760:AI760 AO760:AQ760 AW760:AY760 BE760:BG760 BJ760:BL760 I761:K761 Q761:S761 Y761:AA761 AG761:AI761 AO761:AQ761 AW761:AY761 BE761:BG761 BJ761:BL761 I762:K762 Q762:S762 Y762:AA762 AG762:AI762 AO762:AQ762 AW762:AY762 BE762:BG762 BJ762:BL762 I763:K763 Q763:S763 Y763:AA763 AG763:AI763 AO763:AQ763 AW763:AY763 BE763:BG763 BJ763:BL763 I764:K764 Q764:S764 Y764:AA764 AG764:AI764 AO764:AQ764 AW764:AY764 BE764:BG764 BJ764:BL764 I765:K765 Q765:S765 Y765:AA765 AG765:AI765 AO765:AQ765 AW765:AY765 BE765:BG765 BJ765:BL765 D766 I766:L766 Q766:T766 Y766:AB766 AG766:AJ766 AO766:AR766 AW766:AZ766 BE766:BG766 BJ766:BL766 I767:K767 Q767:S767 Y767:AA767 AG767:AI767 AO767:AQ767 AW767:AY767 BE767:BG767 BJ767:BL767 I768:K768 Q768:S768 Y768:AA768 AG768:AI768 AO768:AQ768 AW768:AY768 BE768:BG768 BJ768:BL768 I769:K769 Q769:S769 Y769:AA769 AG769:AI769 AO769:AQ769 AW769:AY769 BE769:BG769 BJ769:BL769 I770:K770 Q770:S770 Y770:AA770 AG770:AI770 AO770:AQ770 AW770:AY770 BE770:BG770 BJ770:BL770 I771:K771 Q771:S771 Y771:AA771 AG771:AI771 AO771:AQ771 AW771:AY771 BE771:BG771 BJ771:BL771 I772:K772 Q772:S772 Y772:AA772 AG772:AI772 AO772:AQ772 AW772:AY772 BE772:BG772 BJ772:BL772 I773:K773 Q773:S773 Y773:AA773 AG773:AI773 AO773:AQ773 AW773:AY773 BE773:BG773 BJ773:BL773 I774:K774 Q774:S774 Y774:AA774 AG774:AI774 AO774:AQ774 AW774:AY774 BE774:BG774 BJ774:BL774 I775:K775 Q775:S775 Y775:AA775 AG775:AI775 AO775:AQ775 AW775:AY775 BE775:BG775 BJ775:BL775 I776:K776 Q776:S776 Y776:AA776 AG776:AI776 AO776:AQ776 AW776:AY776 BE776:BG776 BJ776:BL776 D777 I777:L777 Q777:T777 Y777:AB777 AG777:AJ777 AO777:AR777 AW777:AZ777 BE777:BG777 BJ777:BL777 I778:K778 Q778:S778 Y778:AA778 AG778:AI778 AO778:AQ778 AW778:AY778 BE778:BG778 BJ778:BL778 I779:K779 Q779:S779 Y779:AA779 AG779:AI779 AO779:AQ779 AW779:AY779 BE779:BG779 BJ779:BL779 I780:K780 Q780:S780 Y780:AA780 AG780:AI780 AO780:AQ780 AW780:AY780 BE780:BG780 BJ780:BL780 I781:K781 Q781:S781 Y781:AA781 AG781:AI781 AO781:AQ781 AW781:AY781 BE781:BG781 BJ781:BL781 I782:K782 Q782:S782 Y782:AA782 AG782:AI782 AO782:AQ782 AW782:AY782 BE782:BG782 BJ782:BL782 I783:K783 Q783:S783 Y783:AA783 AG783:AI783 AO783:AQ783 AW783:AY783 BE783:BG783 BJ783:BL783 I784:K784 Q784:S784 Y784:AA784 AG784:AI784 AO784:AQ784 AW784:AY784 BE784:BG784 BJ784:BL784 I785:K785 Q785:S785 Y785:AA785 AG785:AI785 AO785:AQ785 AW785:AY785 BE785:BG785 BJ785:BL785 I786:K786 Q786:S786 Y786:AA786 AG786:AI786 AO786:AQ786 AW786:AY786 BE786:BG786 BJ786:BL786 I787:K787 Q787:S787 Y787:AA787 AG787:AI787 AO787:AQ787 AW787:AY787 BE787:BG787 BJ787:BL787 D788 I788:L788 Q788:T788 Y788:AB788 AG788:AJ788 AO788:AR788 AW788:AZ788 BE788:BG788 BJ788:BL788 I789:K789 Q789:S789 Y789:AA789 AG789:AI789 AO789:AQ789 AW789:AY789 BE789:BG789 BJ789:BL789 I790:K790 Q790:S790 Y790:AA790 AG790:AI790 AO790:AQ790 AW790:AY790 BE790:BG790 BJ790:BL790 I791:K791 Q791:S791 Y791:AA791 AG791:AI791 AO791:AQ791 AW791:AY791 BE791:BG791 BJ791:BL791 I792:K792 Q792:S792 Y792:AA792 AG792:AI792 AO792:AQ792 AW792:AY792 BE792:BG792 BJ792:BL792 I793:K793 Q793:S793 Y793:AA793 AG793:AI793 AO793:AQ793 AW793:AY793 BE793:BG793 BJ793:BL793 I794:K794 Q794:S794 Y794:AA794 AG794:AI794 AO794:AQ794 AW794:AY794 BE794:BG794 BJ794:BL794 I795:K795 Q795:S795 Y795:AA795 AG795:AI795 AO795:AQ795 AW795:AY795 BE795:BG795 BJ795:BL795 I796:K796 Q796:S796 Y796:AA796 AG796:AI796 AO796:AQ796 AW796:AY796 BE796:BG796 BJ796:BL796 I797:K797 Q797:S797 Y797:AA797 AG797:AI797 AO797:AQ797 AW797:AY797 BE797:BG797 BJ797:BL797 I798:K798 Q798:S798 Y798:AA798 AG798:AI798 AO798:AQ798 AW798:AY798 BE798:BG798 BJ798:BL798 D799 I799:L799 Q799:T799 Y799:AB799 AG799:AJ799 AO799:AR799 AW799:AZ799 BE799:BG799 BJ799:BL799 I800:K800 Q800:S800 Y800:AA800 AG800:AI800 AO800:AQ800 AW800:AY800 BE800:BG800 BJ800:BL800 I801:K801 Q801:S801 Y801:AA801 AG801:AI801 AO801:AQ801 AW801:AY801 BE801:BG801 BJ801:BL801 I802:K802 Q802:S802 Y802:AA802 AG802:AI802 AO802:AQ802 AW802:AY802 BE802:BG802 BJ802:BL802 I803:K803 Q803:S803 Y803:AA803 AG803:AI803 AO803:AQ803 AW803:AY803 BE803:BG803 BJ803:BL803 I804:K804 Q804:S804 Y804:AA804 AG804:AI804 AO804:AQ804 AW804:AY804 BE804:BG804 BJ804:BL804 I805:K805 Q805:S805 Y805:AA805 AG805:AI805 AO805:AQ805 AW805:AY805 BE805:BG805 BJ805:BL805 I806:K806 Q806:S806 Y806:AA806 AG806:AI806 AO806:AQ806 AW806:AY806 BE806:BG806 BJ806:BL806 I807:K807 Q807:S807 Y807:AA807 AG807:AI807 AO807:AQ807 AW807:AY807 BE807:BG807 BJ807:BL807 I808:K808 Q808:S808 Y808:AA808 AG808:AI808 AO808:AQ808 AW808:AY808 BE808:BG808 BJ808:BL808 I809:K809 Q809:S809 Y809:AA809 AG809:AI809 AO809:AQ809 AW809:AY809 BE809:BG809 BJ809:BL809 D810 I810:L810 Q810:T810 Y810:AB810 AG810:AJ810 AO810:AR810 AW810:AZ810 BE810:BG810 BJ810:BL810 I811:K811 Q811:S811 Y811:AA811 AG811:AI811 AO811:AQ811 AW811:AY811 BE811:BG811 BJ811:BL811 I812:K812 Q812:S812 Y812:AA812 AG812:AI812 AO812:AQ812 AW812:AY812 BE812:BG812 BJ812:BL812 I813:K813 Q813:S813 Y813:AA813 AG813:AI813 AO813:AQ813 AW813:AY813 BE813:BG813 BJ813:BL813 I814:K814 Q814:S814 Y814:AA814 AG814:AI814 AO814:AQ814 AW814:AY814 BE814:BG814 BJ814:BL814 I815:K815 Q815:S815 Y815:AA815 AG815:AI815 AO815:AQ815 AW815:AY815 BE815:BG815 BJ815:BL815 I816:K816 Q816:S816 Y816:AA816 AG816:AI816 AO816:AQ816 AW816:AY816 BE816:BG816 BJ816:BL816 I817:K817 Q817:S817 Y817:AA817 AG817:AI817 AO817:AQ817 AW817:AY817 BE817:BG817 BJ817:BL817 I818:K818 Q818:S818 Y818:AA818 AG818:AI818 AO818:AQ818 AW818:AY818 BE818:BG818 BJ818:BL818 I819:K819 Q819:S819 Y819:AA819 AG819:AI819 AO819:AQ819 AW819:AY819 BE819:BG819 BJ819:BL819 I820:K820 Q820:S820 Y820:AA820 AG820:AI820 AO820:AQ820 AW820:AY820 BE820:BG820 BJ820:BL820 D821 I821:L821 Q821:T821 Y821:AB821 AG821:AJ821 AO821:AR821 AW821:AZ821 BE821:BG821 BJ821:BL821 I822:K822 Q822:S822 Y822:AA822 AG822:AI822 AO822:AQ822 AW822:AY822 BE822:BG822 BJ822:BL822 I823:K823 Q823:S823 Y823:AA823 AG823:AI823 AO823:AQ823 AW823:AY823 BE823:BG823 BJ823:BL823 I824:K824 Q824:S824 Y824:AA824 AG824:AI824 AO824:AQ824 AW824:AY824 BE824:BG824 BJ824:BL824 I825:K825 Q825:S825 Y825:AA825 AG825:AI825 AO825:AQ825 AW825:AY825 BE825:BG825 BJ825:BL825 I826:K826 Q826:S826 Y826:AA826 AG826:AI826 AO826:AQ826 AW826:AY826 BE826:BG826 BJ826:BL826 I827:K827 Q827:S827 Y827:AA827 AG827:AI827 AO827:AQ827 AW827:AY827 BE827:BG827 BJ827:BL827 I828:K828 Q828:S828 Y828:AA828 AG828:AI828 AO828:AQ828 AW828:AY828 BE828:BG828 BJ828:BL828 I829:K829 Q829:S829 Y829:AA829 AG829:AI829 AO829:AQ829 AW829:AY829 BE829:BG829 BJ829:BL829 I830:K830 Q830:S830 Y830:AA830 AG830:AI830 AO830:AQ830 AW830:AY830 BE830:BG830 BJ830:BL830 I831:K831 Q831:S831 Y831:AA831 AG831:AI831 AO831:AQ831 AW831:AY831 BE831:BG831 BJ831:BL831" emptyCellReference="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5BAB7-F12A-47BC-B1A7-502CA13A2DCF}">
  <sheetPr codeName="Sheet59"/>
  <dimension ref="B1:M79"/>
  <sheetViews>
    <sheetView showGridLines="0" zoomScaleNormal="100" zoomScaleSheetLayoutView="100" workbookViewId="0"/>
  </sheetViews>
  <sheetFormatPr defaultColWidth="9" defaultRowHeight="13.5"/>
  <cols>
    <col min="1" max="1" width="4.625" style="3" customWidth="1"/>
    <col min="2" max="2" width="11.25" style="3" customWidth="1"/>
    <col min="3" max="6" width="10.625" style="3" customWidth="1"/>
    <col min="7" max="8" width="12.625" style="3" customWidth="1"/>
    <col min="9" max="11" width="9" style="3"/>
    <col min="12" max="14" width="12.625" style="3" customWidth="1"/>
    <col min="15" max="16384" width="9" style="3"/>
  </cols>
  <sheetData>
    <row r="1" spans="2:13" ht="16.5" customHeight="1">
      <c r="B1" s="2" t="s">
        <v>364</v>
      </c>
      <c r="C1" s="2"/>
      <c r="D1" s="2"/>
      <c r="E1" s="2"/>
      <c r="F1" s="2"/>
      <c r="G1" s="2"/>
      <c r="H1" s="2"/>
    </row>
    <row r="2" spans="2:13" ht="16.5" customHeight="1">
      <c r="B2" s="2" t="s">
        <v>365</v>
      </c>
      <c r="C2" s="2"/>
      <c r="D2" s="2"/>
      <c r="E2" s="2"/>
      <c r="F2" s="2"/>
      <c r="G2" s="2"/>
      <c r="H2" s="2"/>
      <c r="L2" s="15" t="s">
        <v>341</v>
      </c>
      <c r="M2" s="15"/>
    </row>
    <row r="3" spans="2:13" ht="52.5" customHeight="1">
      <c r="B3" s="264" t="s">
        <v>362</v>
      </c>
      <c r="C3" s="263" t="s">
        <v>338</v>
      </c>
      <c r="D3" s="263" t="s">
        <v>339</v>
      </c>
      <c r="E3" s="263" t="s">
        <v>340</v>
      </c>
      <c r="F3" s="268" t="s">
        <v>363</v>
      </c>
      <c r="G3" s="184" t="s">
        <v>509</v>
      </c>
      <c r="H3" s="338" t="s">
        <v>510</v>
      </c>
      <c r="L3" s="208" t="s">
        <v>395</v>
      </c>
      <c r="M3" s="208" t="s">
        <v>345</v>
      </c>
    </row>
    <row r="4" spans="2:13" ht="13.5" customHeight="1">
      <c r="B4" s="648" t="s">
        <v>96</v>
      </c>
      <c r="C4" s="650">
        <f>VLOOKUP(B4,年齢階層別_歯科医療費!$B$6:$F$13,5,FALSE)</f>
        <v>1359</v>
      </c>
      <c r="D4" s="650">
        <f>M4-C4</f>
        <v>1084</v>
      </c>
      <c r="E4" s="652">
        <f>IFERROR(C4/M4,"-")</f>
        <v>0.55628325828898895</v>
      </c>
      <c r="F4" s="393" t="s">
        <v>342</v>
      </c>
      <c r="G4" s="403">
        <v>119</v>
      </c>
      <c r="H4" s="269">
        <f>IFERROR(G4/G7,"-")</f>
        <v>0.10947562097516099</v>
      </c>
      <c r="L4" s="266" t="s">
        <v>96</v>
      </c>
      <c r="M4" s="406">
        <v>2443</v>
      </c>
    </row>
    <row r="5" spans="2:13" ht="13.5" customHeight="1">
      <c r="B5" s="649"/>
      <c r="C5" s="651"/>
      <c r="D5" s="651"/>
      <c r="E5" s="653"/>
      <c r="F5" s="394" t="s">
        <v>343</v>
      </c>
      <c r="G5" s="132">
        <v>198</v>
      </c>
      <c r="H5" s="317">
        <f>IFERROR(G5/G7,"-")</f>
        <v>0.18215271389144433</v>
      </c>
      <c r="L5" s="266" t="s">
        <v>97</v>
      </c>
      <c r="M5" s="406">
        <v>8023</v>
      </c>
    </row>
    <row r="6" spans="2:13" ht="13.5" customHeight="1">
      <c r="B6" s="649"/>
      <c r="C6" s="651"/>
      <c r="D6" s="651"/>
      <c r="E6" s="653"/>
      <c r="F6" s="394" t="s">
        <v>344</v>
      </c>
      <c r="G6" s="132">
        <v>770</v>
      </c>
      <c r="H6" s="317">
        <f>IFERROR(G6/G7,"-")</f>
        <v>0.70837166513339467</v>
      </c>
      <c r="L6" s="266" t="s">
        <v>98</v>
      </c>
      <c r="M6" s="406">
        <v>462860</v>
      </c>
    </row>
    <row r="7" spans="2:13" ht="13.5" customHeight="1">
      <c r="B7" s="655"/>
      <c r="C7" s="657"/>
      <c r="D7" s="657"/>
      <c r="E7" s="659"/>
      <c r="F7" s="395" t="s">
        <v>152</v>
      </c>
      <c r="G7" s="121">
        <f>SUM(G4:G6)</f>
        <v>1087</v>
      </c>
      <c r="H7" s="305">
        <f>IFERROR(G7/G7,"-")</f>
        <v>1</v>
      </c>
      <c r="L7" s="266" t="s">
        <v>99</v>
      </c>
      <c r="M7" s="406">
        <v>402345</v>
      </c>
    </row>
    <row r="8" spans="2:13" ht="13.5" customHeight="1">
      <c r="B8" s="648" t="s">
        <v>146</v>
      </c>
      <c r="C8" s="650">
        <f>VLOOKUP(B8,年齢階層別_歯科医療費!$B$6:$F$13,5,FALSE)</f>
        <v>4403</v>
      </c>
      <c r="D8" s="650">
        <f>M5-C8</f>
        <v>3620</v>
      </c>
      <c r="E8" s="652">
        <f>IFERROR(C8/M5,"-")</f>
        <v>0.54879720802692256</v>
      </c>
      <c r="F8" s="393" t="s">
        <v>342</v>
      </c>
      <c r="G8" s="403">
        <v>467</v>
      </c>
      <c r="H8" s="269">
        <f>IFERROR(G8/G11,"-")</f>
        <v>0.13427257044278321</v>
      </c>
      <c r="L8" s="266" t="s">
        <v>100</v>
      </c>
      <c r="M8" s="406">
        <v>259897</v>
      </c>
    </row>
    <row r="9" spans="2:13" ht="13.5" customHeight="1">
      <c r="B9" s="649"/>
      <c r="C9" s="651"/>
      <c r="D9" s="651"/>
      <c r="E9" s="653"/>
      <c r="F9" s="394" t="s">
        <v>343</v>
      </c>
      <c r="G9" s="132">
        <v>840</v>
      </c>
      <c r="H9" s="317">
        <f>IFERROR(G9/G11,"-")</f>
        <v>0.24151811385853938</v>
      </c>
      <c r="L9" s="266" t="s">
        <v>101</v>
      </c>
      <c r="M9" s="406">
        <v>121354</v>
      </c>
    </row>
    <row r="10" spans="2:13" ht="13.5" customHeight="1">
      <c r="B10" s="649"/>
      <c r="C10" s="651"/>
      <c r="D10" s="651"/>
      <c r="E10" s="653"/>
      <c r="F10" s="394" t="s">
        <v>344</v>
      </c>
      <c r="G10" s="132">
        <v>2171</v>
      </c>
      <c r="H10" s="317">
        <f>IFERROR(G10/G11,"-")</f>
        <v>0.62420931569867744</v>
      </c>
      <c r="L10" s="266" t="s">
        <v>102</v>
      </c>
      <c r="M10" s="406">
        <v>46223</v>
      </c>
    </row>
    <row r="11" spans="2:13" ht="13.5" customHeight="1">
      <c r="B11" s="655"/>
      <c r="C11" s="657"/>
      <c r="D11" s="657"/>
      <c r="E11" s="659"/>
      <c r="F11" s="395" t="s">
        <v>152</v>
      </c>
      <c r="G11" s="121">
        <f>SUM(G8:G10)</f>
        <v>3478</v>
      </c>
      <c r="H11" s="305">
        <f>IFERROR(G11/G11,"-")</f>
        <v>1</v>
      </c>
      <c r="L11" s="208" t="s">
        <v>233</v>
      </c>
      <c r="M11" s="306">
        <f>SUM(M4:M10)</f>
        <v>1303145</v>
      </c>
    </row>
    <row r="12" spans="2:13" ht="13.5" customHeight="1">
      <c r="B12" s="648" t="s">
        <v>147</v>
      </c>
      <c r="C12" s="650">
        <f>VLOOKUP(B12,年齢階層別_歯科医療費!$B$6:$F$13,5,FALSE)</f>
        <v>264713</v>
      </c>
      <c r="D12" s="650">
        <f>M6-C12</f>
        <v>198147</v>
      </c>
      <c r="E12" s="652">
        <f>IFERROR(C12/M6,"-")</f>
        <v>0.57190727217733228</v>
      </c>
      <c r="F12" s="393" t="s">
        <v>342</v>
      </c>
      <c r="G12" s="403">
        <v>26257</v>
      </c>
      <c r="H12" s="269">
        <f>IFERROR(G12/G15,"-")</f>
        <v>0.11968948289694406</v>
      </c>
      <c r="L12" s="318"/>
      <c r="M12" s="319"/>
    </row>
    <row r="13" spans="2:13" ht="13.5" customHeight="1">
      <c r="B13" s="649"/>
      <c r="C13" s="651"/>
      <c r="D13" s="651"/>
      <c r="E13" s="653"/>
      <c r="F13" s="394" t="s">
        <v>343</v>
      </c>
      <c r="G13" s="132">
        <v>55263</v>
      </c>
      <c r="H13" s="317">
        <f>IFERROR(G13/G15,"-")</f>
        <v>0.25190996280358835</v>
      </c>
      <c r="L13" s="318"/>
      <c r="M13" s="319"/>
    </row>
    <row r="14" spans="2:13" ht="13.5" customHeight="1">
      <c r="B14" s="649"/>
      <c r="C14" s="651"/>
      <c r="D14" s="651"/>
      <c r="E14" s="653"/>
      <c r="F14" s="394" t="s">
        <v>344</v>
      </c>
      <c r="G14" s="132">
        <v>137856</v>
      </c>
      <c r="H14" s="317">
        <f>IFERROR(G14/G15,"-")</f>
        <v>0.62840055429946762</v>
      </c>
      <c r="L14" s="318"/>
      <c r="M14" s="319"/>
    </row>
    <row r="15" spans="2:13" ht="13.5" customHeight="1">
      <c r="B15" s="655"/>
      <c r="C15" s="657"/>
      <c r="D15" s="657"/>
      <c r="E15" s="659"/>
      <c r="F15" s="395" t="s">
        <v>152</v>
      </c>
      <c r="G15" s="121">
        <f>SUM(G12:G14)</f>
        <v>219376</v>
      </c>
      <c r="H15" s="305">
        <f>IFERROR(G15/G15,"-")</f>
        <v>1</v>
      </c>
      <c r="L15" s="181"/>
      <c r="M15" s="319"/>
    </row>
    <row r="16" spans="2:13" ht="13.5" customHeight="1">
      <c r="B16" s="648" t="s">
        <v>148</v>
      </c>
      <c r="C16" s="650">
        <f>VLOOKUP(B16,年齢階層別_歯科医療費!$B$6:$F$13,5,FALSE)</f>
        <v>235528</v>
      </c>
      <c r="D16" s="650">
        <f>M7-C16</f>
        <v>166817</v>
      </c>
      <c r="E16" s="652">
        <f>IFERROR(C16/M7,"-")</f>
        <v>0.58538816190085619</v>
      </c>
      <c r="F16" s="393" t="s">
        <v>342</v>
      </c>
      <c r="G16" s="403">
        <v>30953</v>
      </c>
      <c r="H16" s="269">
        <f>IFERROR(G16/G19,"-")</f>
        <v>0.1615366148964596</v>
      </c>
      <c r="L16" s="318"/>
      <c r="M16" s="319"/>
    </row>
    <row r="17" spans="2:13" ht="13.5" customHeight="1">
      <c r="B17" s="649"/>
      <c r="C17" s="651"/>
      <c r="D17" s="651"/>
      <c r="E17" s="653"/>
      <c r="F17" s="394" t="s">
        <v>343</v>
      </c>
      <c r="G17" s="132">
        <v>54181</v>
      </c>
      <c r="H17" s="317">
        <f>IFERROR(G17/G19,"-")</f>
        <v>0.28275822478289914</v>
      </c>
      <c r="L17" s="318"/>
      <c r="M17" s="319"/>
    </row>
    <row r="18" spans="2:13" ht="13.5" customHeight="1">
      <c r="B18" s="649"/>
      <c r="C18" s="651"/>
      <c r="D18" s="651"/>
      <c r="E18" s="653"/>
      <c r="F18" s="394" t="s">
        <v>344</v>
      </c>
      <c r="G18" s="132">
        <v>106482</v>
      </c>
      <c r="H18" s="317">
        <f>IFERROR(G18/G19,"-")</f>
        <v>0.55570516032064132</v>
      </c>
      <c r="L18" s="318"/>
      <c r="M18" s="319"/>
    </row>
    <row r="19" spans="2:13" ht="13.5" customHeight="1">
      <c r="B19" s="655"/>
      <c r="C19" s="657"/>
      <c r="D19" s="657"/>
      <c r="E19" s="659"/>
      <c r="F19" s="395" t="s">
        <v>152</v>
      </c>
      <c r="G19" s="121">
        <f>SUM(G16:G18)</f>
        <v>191616</v>
      </c>
      <c r="H19" s="305">
        <f>IFERROR(G19/G19,"-")</f>
        <v>1</v>
      </c>
      <c r="L19" s="181"/>
      <c r="M19" s="319"/>
    </row>
    <row r="20" spans="2:13" ht="13.5" customHeight="1">
      <c r="B20" s="648" t="s">
        <v>149</v>
      </c>
      <c r="C20" s="650">
        <f>VLOOKUP(B20,年齢階層別_歯科医療費!$B$6:$F$13,5,FALSE)</f>
        <v>138460</v>
      </c>
      <c r="D20" s="650">
        <f>M8-C20</f>
        <v>121437</v>
      </c>
      <c r="E20" s="652">
        <f>IFERROR(C20/M8,"-")</f>
        <v>0.53274951230679846</v>
      </c>
      <c r="F20" s="393" t="s">
        <v>342</v>
      </c>
      <c r="G20" s="403">
        <v>24428</v>
      </c>
      <c r="H20" s="269">
        <f>IFERROR(G20/G23,"-")</f>
        <v>0.23510163227594702</v>
      </c>
      <c r="L20" s="318"/>
      <c r="M20" s="319"/>
    </row>
    <row r="21" spans="2:13" ht="13.5" customHeight="1">
      <c r="B21" s="649"/>
      <c r="C21" s="651"/>
      <c r="D21" s="651"/>
      <c r="E21" s="653"/>
      <c r="F21" s="394" t="s">
        <v>343</v>
      </c>
      <c r="G21" s="132">
        <v>32926</v>
      </c>
      <c r="H21" s="317">
        <f>IFERROR(G21/G23,"-")</f>
        <v>0.31688866646134894</v>
      </c>
      <c r="L21" s="318"/>
      <c r="M21" s="319"/>
    </row>
    <row r="22" spans="2:13" ht="13.5" customHeight="1">
      <c r="B22" s="649"/>
      <c r="C22" s="651"/>
      <c r="D22" s="651"/>
      <c r="E22" s="653"/>
      <c r="F22" s="394" t="s">
        <v>344</v>
      </c>
      <c r="G22" s="132">
        <v>46550</v>
      </c>
      <c r="H22" s="317">
        <f>IFERROR(G22/G23,"-")</f>
        <v>0.44800970126270401</v>
      </c>
      <c r="L22" s="318"/>
      <c r="M22" s="319"/>
    </row>
    <row r="23" spans="2:13" ht="13.5" customHeight="1">
      <c r="B23" s="655"/>
      <c r="C23" s="657"/>
      <c r="D23" s="657"/>
      <c r="E23" s="659"/>
      <c r="F23" s="395" t="s">
        <v>152</v>
      </c>
      <c r="G23" s="121">
        <f>SUM(G20:G22)</f>
        <v>103904</v>
      </c>
      <c r="H23" s="305">
        <f>IFERROR(G23/G23,"-")</f>
        <v>1</v>
      </c>
      <c r="L23" s="181"/>
      <c r="M23" s="319"/>
    </row>
    <row r="24" spans="2:13" ht="13.5" customHeight="1">
      <c r="B24" s="648" t="s">
        <v>150</v>
      </c>
      <c r="C24" s="650">
        <f>VLOOKUP(B24,年齢階層別_歯科医療費!$B$6:$F$13,5,FALSE)</f>
        <v>58048</v>
      </c>
      <c r="D24" s="650">
        <f>M9-C24</f>
        <v>63306</v>
      </c>
      <c r="E24" s="652">
        <f>IFERROR(C24/M9,"-")</f>
        <v>0.47833610758607048</v>
      </c>
      <c r="F24" s="393" t="s">
        <v>342</v>
      </c>
      <c r="G24" s="403">
        <v>12377</v>
      </c>
      <c r="H24" s="269">
        <f>IFERROR(G24/G27,"-")</f>
        <v>0.32534237573272351</v>
      </c>
      <c r="L24" s="318"/>
      <c r="M24" s="319"/>
    </row>
    <row r="25" spans="2:13" ht="13.5" customHeight="1">
      <c r="B25" s="649"/>
      <c r="C25" s="651"/>
      <c r="D25" s="651"/>
      <c r="E25" s="653"/>
      <c r="F25" s="394" t="s">
        <v>343</v>
      </c>
      <c r="G25" s="132">
        <v>12564</v>
      </c>
      <c r="H25" s="317">
        <f>IFERROR(G25/G27,"-")</f>
        <v>0.33025786609888808</v>
      </c>
      <c r="L25" s="318"/>
      <c r="M25" s="319"/>
    </row>
    <row r="26" spans="2:13" ht="13.5" customHeight="1">
      <c r="B26" s="649"/>
      <c r="C26" s="651"/>
      <c r="D26" s="651"/>
      <c r="E26" s="653"/>
      <c r="F26" s="394" t="s">
        <v>344</v>
      </c>
      <c r="G26" s="132">
        <v>13102</v>
      </c>
      <c r="H26" s="317">
        <f>IFERROR(G26/G27,"-")</f>
        <v>0.34439975816838841</v>
      </c>
      <c r="L26" s="318"/>
      <c r="M26" s="319"/>
    </row>
    <row r="27" spans="2:13" ht="13.5" customHeight="1">
      <c r="B27" s="655"/>
      <c r="C27" s="657"/>
      <c r="D27" s="657"/>
      <c r="E27" s="659"/>
      <c r="F27" s="395" t="s">
        <v>152</v>
      </c>
      <c r="G27" s="121">
        <f>SUM(G24:G26)</f>
        <v>38043</v>
      </c>
      <c r="H27" s="305">
        <f>IFERROR(G27/G27,"-")</f>
        <v>1</v>
      </c>
      <c r="L27" s="181"/>
      <c r="M27" s="319"/>
    </row>
    <row r="28" spans="2:13" ht="13.5" customHeight="1">
      <c r="B28" s="648" t="s">
        <v>151</v>
      </c>
      <c r="C28" s="650">
        <f>VLOOKUP(B28,年齢階層別_歯科医療費!$B$6:$F$13,5,FALSE)</f>
        <v>19280</v>
      </c>
      <c r="D28" s="650">
        <f>M10-C28</f>
        <v>26943</v>
      </c>
      <c r="E28" s="652">
        <f>IFERROR(C28/M10,"-")</f>
        <v>0.41710836596499579</v>
      </c>
      <c r="F28" s="393" t="s">
        <v>342</v>
      </c>
      <c r="G28" s="403">
        <v>4223</v>
      </c>
      <c r="H28" s="269">
        <f>IFERROR(G28/G31,"-")</f>
        <v>0.43096234309623432</v>
      </c>
      <c r="L28" s="318"/>
      <c r="M28" s="319"/>
    </row>
    <row r="29" spans="2:13" ht="13.5" customHeight="1">
      <c r="B29" s="649"/>
      <c r="C29" s="651"/>
      <c r="D29" s="651"/>
      <c r="E29" s="653"/>
      <c r="F29" s="394" t="s">
        <v>343</v>
      </c>
      <c r="G29" s="132">
        <v>3085</v>
      </c>
      <c r="H29" s="317">
        <f>IFERROR(G29/G31,"-")</f>
        <v>0.31482804367792633</v>
      </c>
      <c r="L29" s="318"/>
      <c r="M29" s="319"/>
    </row>
    <row r="30" spans="2:13" ht="13.5" customHeight="1">
      <c r="B30" s="649"/>
      <c r="C30" s="651"/>
      <c r="D30" s="651"/>
      <c r="E30" s="653"/>
      <c r="F30" s="394" t="s">
        <v>344</v>
      </c>
      <c r="G30" s="132">
        <v>2491</v>
      </c>
      <c r="H30" s="317">
        <f>IFERROR(G30/G31,"-")</f>
        <v>0.25420961322583935</v>
      </c>
      <c r="L30" s="318"/>
      <c r="M30" s="319"/>
    </row>
    <row r="31" spans="2:13" ht="13.5" customHeight="1" thickBot="1">
      <c r="B31" s="649"/>
      <c r="C31" s="651"/>
      <c r="D31" s="651"/>
      <c r="E31" s="653"/>
      <c r="F31" s="395" t="s">
        <v>152</v>
      </c>
      <c r="G31" s="118">
        <f>SUM(G28:G30)</f>
        <v>9799</v>
      </c>
      <c r="H31" s="269">
        <f>IFERROR(G31/G31,"-")</f>
        <v>1</v>
      </c>
      <c r="L31" s="181"/>
      <c r="M31" s="319"/>
    </row>
    <row r="32" spans="2:13" ht="13.5" customHeight="1" thickTop="1">
      <c r="B32" s="654" t="s">
        <v>233</v>
      </c>
      <c r="C32" s="656">
        <f>VLOOKUP(B32,年齢階層別_歯科医療費!$B$6:$F$13,5,FALSE)</f>
        <v>721791</v>
      </c>
      <c r="D32" s="656">
        <f>M11-C32</f>
        <v>581354</v>
      </c>
      <c r="E32" s="658">
        <f>IFERROR(C32/M11,"-")</f>
        <v>0.5538838732451109</v>
      </c>
      <c r="F32" s="396" t="s">
        <v>342</v>
      </c>
      <c r="G32" s="135">
        <f>SUM(G4,G8,G12,G16,G20,G24,G28)</f>
        <v>98824</v>
      </c>
      <c r="H32" s="328">
        <f>IFERROR(G32/G35,"-")</f>
        <v>0.17419967812615128</v>
      </c>
      <c r="L32" s="318"/>
      <c r="M32" s="319"/>
    </row>
    <row r="33" spans="2:13" ht="13.5" customHeight="1">
      <c r="B33" s="649"/>
      <c r="C33" s="651"/>
      <c r="D33" s="651"/>
      <c r="E33" s="653"/>
      <c r="F33" s="394" t="s">
        <v>343</v>
      </c>
      <c r="G33" s="132">
        <f>SUM(G5,G9,G13,G17,G21,G25,G29)</f>
        <v>159057</v>
      </c>
      <c r="H33" s="317">
        <f>IFERROR(G33/G35,"-")</f>
        <v>0.28037398004241121</v>
      </c>
      <c r="L33" s="318"/>
      <c r="M33" s="319"/>
    </row>
    <row r="34" spans="2:13" ht="13.5" customHeight="1">
      <c r="B34" s="649"/>
      <c r="C34" s="651"/>
      <c r="D34" s="651"/>
      <c r="E34" s="653"/>
      <c r="F34" s="394" t="s">
        <v>344</v>
      </c>
      <c r="G34" s="132">
        <f>SUM(G6,G10,G14,G18,G22,G26,G30)</f>
        <v>309422</v>
      </c>
      <c r="H34" s="317">
        <f>IFERROR(G34/G35,"-")</f>
        <v>0.54542634183143757</v>
      </c>
      <c r="L34" s="318"/>
      <c r="M34" s="319"/>
    </row>
    <row r="35" spans="2:13" ht="13.5" customHeight="1">
      <c r="B35" s="655"/>
      <c r="C35" s="657"/>
      <c r="D35" s="657"/>
      <c r="E35" s="659"/>
      <c r="F35" s="397" t="s">
        <v>152</v>
      </c>
      <c r="G35" s="121">
        <f>SUM(G32:G34)</f>
        <v>567303</v>
      </c>
      <c r="H35" s="305">
        <f>IFERROR(G35/G35,"-")</f>
        <v>1</v>
      </c>
      <c r="L35" s="181"/>
      <c r="M35" s="319"/>
    </row>
    <row r="36" spans="2:13" ht="13.5" customHeight="1">
      <c r="B36" s="22" t="s">
        <v>366</v>
      </c>
      <c r="G36" s="329"/>
      <c r="H36" s="329"/>
      <c r="L36" s="318"/>
      <c r="M36" s="319"/>
    </row>
    <row r="37" spans="2:13" ht="13.5" customHeight="1">
      <c r="B37" s="22" t="s">
        <v>103</v>
      </c>
    </row>
    <row r="38" spans="2:13" ht="13.5" customHeight="1">
      <c r="B38" s="22" t="s">
        <v>226</v>
      </c>
    </row>
    <row r="39" spans="2:13" ht="13.5" customHeight="1">
      <c r="B39" s="37" t="s">
        <v>346</v>
      </c>
    </row>
    <row r="40" spans="2:13" ht="13.5" customHeight="1">
      <c r="B40" s="37" t="s">
        <v>383</v>
      </c>
    </row>
    <row r="41" spans="2:13" ht="13.5" customHeight="1">
      <c r="B41" s="37" t="s">
        <v>347</v>
      </c>
    </row>
    <row r="42" spans="2:13" ht="13.5" customHeight="1">
      <c r="B42" s="37"/>
    </row>
    <row r="43" spans="2:13" ht="13.5" customHeight="1">
      <c r="B43" s="2"/>
    </row>
    <row r="44" spans="2:13" ht="13.5" customHeight="1">
      <c r="B44" s="2" t="s">
        <v>367</v>
      </c>
    </row>
    <row r="45" spans="2:13" ht="16.5" customHeight="1">
      <c r="B45" s="2" t="s">
        <v>365</v>
      </c>
    </row>
    <row r="46" spans="2:13" ht="16.5" customHeight="1">
      <c r="L46" s="15" t="s">
        <v>214</v>
      </c>
    </row>
    <row r="47" spans="2:13">
      <c r="L47" s="322" t="s">
        <v>96</v>
      </c>
    </row>
    <row r="48" spans="2:13">
      <c r="L48" s="322" t="s">
        <v>97</v>
      </c>
    </row>
    <row r="49" spans="12:12">
      <c r="L49" s="322" t="s">
        <v>98</v>
      </c>
    </row>
    <row r="50" spans="12:12">
      <c r="L50" s="322" t="s">
        <v>99</v>
      </c>
    </row>
    <row r="51" spans="12:12">
      <c r="L51" s="322" t="s">
        <v>100</v>
      </c>
    </row>
    <row r="52" spans="12:12">
      <c r="L52" s="322" t="s">
        <v>101</v>
      </c>
    </row>
    <row r="53" spans="12:12">
      <c r="L53" s="322" t="s">
        <v>102</v>
      </c>
    </row>
    <row r="54" spans="12:12">
      <c r="L54" s="323" t="s">
        <v>233</v>
      </c>
    </row>
    <row r="76" spans="2:2">
      <c r="B76" s="22" t="s">
        <v>366</v>
      </c>
    </row>
    <row r="77" spans="2:2" ht="13.5" customHeight="1">
      <c r="B77" s="22" t="s">
        <v>103</v>
      </c>
    </row>
    <row r="78" spans="2:2" ht="13.5" customHeight="1">
      <c r="B78" s="22" t="s">
        <v>226</v>
      </c>
    </row>
    <row r="79" spans="2:2">
      <c r="B79" s="37" t="s">
        <v>347</v>
      </c>
    </row>
  </sheetData>
  <mergeCells count="32">
    <mergeCell ref="B4:B7"/>
    <mergeCell ref="C4:C7"/>
    <mergeCell ref="D4:D7"/>
    <mergeCell ref="E4:E7"/>
    <mergeCell ref="B16:B19"/>
    <mergeCell ref="C16:C19"/>
    <mergeCell ref="D16:D19"/>
    <mergeCell ref="E16:E19"/>
    <mergeCell ref="B8:B11"/>
    <mergeCell ref="C8:C11"/>
    <mergeCell ref="D8:D11"/>
    <mergeCell ref="E8:E11"/>
    <mergeCell ref="B12:B15"/>
    <mergeCell ref="C12:C15"/>
    <mergeCell ref="D12:D15"/>
    <mergeCell ref="E12:E15"/>
    <mergeCell ref="C20:C23"/>
    <mergeCell ref="D20:D23"/>
    <mergeCell ref="E20:E23"/>
    <mergeCell ref="B24:B27"/>
    <mergeCell ref="C24:C27"/>
    <mergeCell ref="D24:D27"/>
    <mergeCell ref="E24:E27"/>
    <mergeCell ref="B20:B23"/>
    <mergeCell ref="B28:B31"/>
    <mergeCell ref="C28:C31"/>
    <mergeCell ref="D28:D31"/>
    <mergeCell ref="E28:E31"/>
    <mergeCell ref="B32:B35"/>
    <mergeCell ref="C32:C35"/>
    <mergeCell ref="D32:D35"/>
    <mergeCell ref="E32:E35"/>
  </mergeCells>
  <phoneticPr fontId="4"/>
  <pageMargins left="0.70866141732283472" right="0.43307086614173229" top="0.74803149606299213" bottom="0.74803149606299213" header="0.31496062992125984" footer="0.31496062992125984"/>
  <pageSetup paperSize="9" scale="75" fitToHeight="0" orientation="portrait" r:id="rId1"/>
  <headerFooter>
    <oddHeader>&amp;R&amp;"ＭＳ 明朝,標準"&amp;12 2-5.歯科医療費の状況</oddHeader>
  </headerFooter>
  <rowBreaks count="1" manualBreakCount="1">
    <brk id="43" max="9" man="1"/>
  </rowBreaks>
  <colBreaks count="1" manualBreakCount="1">
    <brk id="11" max="119" man="1"/>
  </colBreaks>
  <ignoredErrors>
    <ignoredError sqref="C4:E4 H4:H6 C8:E8 H8:H10 C12:E12 H12:H14 C16:E16 H16:H18 C20:E20 H20:H22 C24:E24 H24:H26 C28:E28 H28:H30 G31:G34 C32" emptyCellReference="1"/>
  </ignoredError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43691-21CB-4E41-B1C1-47AF17E25FFF}">
  <sheetPr codeName="Sheet60"/>
  <dimension ref="B1:S41"/>
  <sheetViews>
    <sheetView showGridLines="0" zoomScaleNormal="100" zoomScaleSheetLayoutView="100" workbookViewId="0"/>
  </sheetViews>
  <sheetFormatPr defaultColWidth="9" defaultRowHeight="13.5"/>
  <cols>
    <col min="1" max="1" width="4.625" style="3" customWidth="1"/>
    <col min="2" max="2" width="3.375" style="3" customWidth="1"/>
    <col min="3" max="3" width="12.375" style="3" customWidth="1"/>
    <col min="4" max="7" width="10.625" style="3" customWidth="1"/>
    <col min="8" max="9" width="12.625" style="3" customWidth="1"/>
    <col min="10" max="11" width="9" style="3"/>
    <col min="12" max="19" width="12.625" style="3" customWidth="1"/>
    <col min="20" max="16384" width="9" style="3"/>
  </cols>
  <sheetData>
    <row r="1" spans="2:19" ht="16.5" customHeight="1">
      <c r="B1" s="2" t="s">
        <v>364</v>
      </c>
      <c r="C1" s="2"/>
      <c r="D1" s="2"/>
      <c r="E1" s="2"/>
      <c r="F1" s="2"/>
      <c r="G1" s="2"/>
      <c r="H1" s="2"/>
      <c r="I1" s="2"/>
    </row>
    <row r="2" spans="2:19" ht="16.5" customHeight="1">
      <c r="B2" s="2" t="s">
        <v>369</v>
      </c>
      <c r="C2" s="2"/>
      <c r="D2" s="2"/>
      <c r="E2" s="2"/>
      <c r="F2" s="2"/>
      <c r="G2" s="2"/>
      <c r="H2" s="2"/>
      <c r="I2" s="2"/>
      <c r="L2" s="15" t="s">
        <v>341</v>
      </c>
      <c r="M2" s="15"/>
      <c r="O2" s="14"/>
      <c r="P2" s="180" t="s">
        <v>104</v>
      </c>
      <c r="Q2" s="332"/>
      <c r="R2" s="332"/>
      <c r="S2" s="332"/>
    </row>
    <row r="3" spans="2:19" ht="52.5" customHeight="1">
      <c r="B3" s="325"/>
      <c r="C3" s="264" t="s">
        <v>95</v>
      </c>
      <c r="D3" s="263" t="s">
        <v>370</v>
      </c>
      <c r="E3" s="263" t="s">
        <v>339</v>
      </c>
      <c r="F3" s="263" t="s">
        <v>340</v>
      </c>
      <c r="G3" s="268" t="s">
        <v>363</v>
      </c>
      <c r="H3" s="184" t="s">
        <v>511</v>
      </c>
      <c r="I3" s="268" t="s">
        <v>510</v>
      </c>
      <c r="L3" s="208" t="s">
        <v>394</v>
      </c>
      <c r="M3" s="208" t="s">
        <v>345</v>
      </c>
      <c r="O3" s="17"/>
      <c r="P3" s="208" t="s">
        <v>394</v>
      </c>
      <c r="Q3" s="294" t="s">
        <v>342</v>
      </c>
      <c r="R3" s="294" t="s">
        <v>343</v>
      </c>
      <c r="S3" s="294" t="s">
        <v>344</v>
      </c>
    </row>
    <row r="4" spans="2:19" ht="13.5" customHeight="1">
      <c r="B4" s="535">
        <v>1</v>
      </c>
      <c r="C4" s="660" t="s">
        <v>113</v>
      </c>
      <c r="D4" s="650">
        <f>VLOOKUP(B4,地区別_歯科医療費!$B$6:$G$13,6,FALSE)</f>
        <v>91209</v>
      </c>
      <c r="E4" s="650">
        <f ca="1">INDIRECT("M"&amp;(B4+3))-D4</f>
        <v>63033</v>
      </c>
      <c r="F4" s="652">
        <f ca="1">IFERROR(D4/INDIRECT("M"&amp;(B4+3)),"-")</f>
        <v>0.59133698992492312</v>
      </c>
      <c r="G4" s="393" t="s">
        <v>342</v>
      </c>
      <c r="H4" s="403">
        <v>11199</v>
      </c>
      <c r="I4" s="269">
        <f>IFERROR(H4/H7,"-")</f>
        <v>0.15173563124949191</v>
      </c>
      <c r="L4" s="326" t="s">
        <v>1</v>
      </c>
      <c r="M4" s="406">
        <v>154242</v>
      </c>
      <c r="O4" s="333">
        <v>1</v>
      </c>
      <c r="P4" s="33" t="s">
        <v>1</v>
      </c>
      <c r="Q4" s="102">
        <f>INDEX($I:$I,ROW()+(($O4-1)*3+(COLUMN(A$1)-1)))</f>
        <v>0.15173563124949191</v>
      </c>
      <c r="R4" s="102">
        <f t="shared" ref="R4:S12" si="0">INDEX($I:$I,ROW()+(($O4-1)*3+(COLUMN(B$1)-1)))</f>
        <v>0.26022274611820179</v>
      </c>
      <c r="S4" s="102">
        <f t="shared" si="0"/>
        <v>0.5880416226323063</v>
      </c>
    </row>
    <row r="5" spans="2:19" ht="13.5" customHeight="1">
      <c r="B5" s="536"/>
      <c r="C5" s="661"/>
      <c r="D5" s="651"/>
      <c r="E5" s="651"/>
      <c r="F5" s="653"/>
      <c r="G5" s="394" t="s">
        <v>343</v>
      </c>
      <c r="H5" s="132">
        <v>19206</v>
      </c>
      <c r="I5" s="317">
        <f>IFERROR(H5/H7,"-")</f>
        <v>0.26022274611820179</v>
      </c>
      <c r="L5" s="326" t="s">
        <v>8</v>
      </c>
      <c r="M5" s="406">
        <v>115907</v>
      </c>
      <c r="O5" s="333">
        <v>2</v>
      </c>
      <c r="P5" s="33" t="s">
        <v>8</v>
      </c>
      <c r="Q5" s="102">
        <f t="shared" ref="Q5:Q11" si="1">INDEX($I:$I,ROW()+(($O5-1)*3+(COLUMN(A$1)-1)))</f>
        <v>0.15672507943756303</v>
      </c>
      <c r="R5" s="102">
        <f t="shared" si="0"/>
        <v>0.27086781970051566</v>
      </c>
      <c r="S5" s="102">
        <f t="shared" si="0"/>
        <v>0.57240710086192137</v>
      </c>
    </row>
    <row r="6" spans="2:19" ht="13.5" customHeight="1">
      <c r="B6" s="536"/>
      <c r="C6" s="661"/>
      <c r="D6" s="651"/>
      <c r="E6" s="651"/>
      <c r="F6" s="653"/>
      <c r="G6" s="394" t="s">
        <v>344</v>
      </c>
      <c r="H6" s="132">
        <v>43401</v>
      </c>
      <c r="I6" s="317">
        <f>IFERROR(H6/H7,"-")</f>
        <v>0.5880416226323063</v>
      </c>
      <c r="L6" s="326" t="s">
        <v>13</v>
      </c>
      <c r="M6" s="406">
        <v>184329</v>
      </c>
      <c r="O6" s="333">
        <v>3</v>
      </c>
      <c r="P6" s="36" t="s">
        <v>13</v>
      </c>
      <c r="Q6" s="102">
        <f t="shared" si="1"/>
        <v>0.17353807047349787</v>
      </c>
      <c r="R6" s="102">
        <f t="shared" si="0"/>
        <v>0.2809991310775935</v>
      </c>
      <c r="S6" s="102">
        <f t="shared" si="0"/>
        <v>0.54546279844890866</v>
      </c>
    </row>
    <row r="7" spans="2:19" ht="13.5" customHeight="1">
      <c r="B7" s="537"/>
      <c r="C7" s="662"/>
      <c r="D7" s="657"/>
      <c r="E7" s="657"/>
      <c r="F7" s="659"/>
      <c r="G7" s="395" t="s">
        <v>152</v>
      </c>
      <c r="H7" s="121">
        <f>SUM(H4:H6)</f>
        <v>73806</v>
      </c>
      <c r="I7" s="305">
        <f>IFERROR(H7/H7,"-")</f>
        <v>1</v>
      </c>
      <c r="L7" s="326" t="s">
        <v>21</v>
      </c>
      <c r="M7" s="406">
        <v>130081</v>
      </c>
      <c r="O7" s="333">
        <v>4</v>
      </c>
      <c r="P7" s="36" t="s">
        <v>21</v>
      </c>
      <c r="Q7" s="102">
        <f t="shared" si="1"/>
        <v>0.18616747439243045</v>
      </c>
      <c r="R7" s="102">
        <f t="shared" si="0"/>
        <v>0.29626670927198168</v>
      </c>
      <c r="S7" s="102">
        <f t="shared" si="0"/>
        <v>0.51756581633558785</v>
      </c>
    </row>
    <row r="8" spans="2:19" ht="13.5" customHeight="1">
      <c r="B8" s="535">
        <v>2</v>
      </c>
      <c r="C8" s="660" t="s">
        <v>116</v>
      </c>
      <c r="D8" s="650">
        <f>VLOOKUP(B8,地区別_歯科医療費!$B$6:$G$13,6,FALSE)</f>
        <v>65917</v>
      </c>
      <c r="E8" s="650">
        <f ca="1">INDIRECT("M"&amp;(B8+3))-D8</f>
        <v>49990</v>
      </c>
      <c r="F8" s="652">
        <f ca="1">IFERROR(D8/INDIRECT("M"&amp;(B8+3)),"-")</f>
        <v>0.56870594528371887</v>
      </c>
      <c r="G8" s="393" t="s">
        <v>342</v>
      </c>
      <c r="H8" s="403">
        <v>8237</v>
      </c>
      <c r="I8" s="269">
        <f>IFERROR(H8/H11,"-")</f>
        <v>0.15672507943756303</v>
      </c>
      <c r="L8" s="326" t="s">
        <v>25</v>
      </c>
      <c r="M8" s="406">
        <v>105572</v>
      </c>
      <c r="O8" s="333">
        <v>5</v>
      </c>
      <c r="P8" s="36" t="s">
        <v>25</v>
      </c>
      <c r="Q8" s="102">
        <f t="shared" si="1"/>
        <v>0.16917718763604703</v>
      </c>
      <c r="R8" s="102">
        <f t="shared" si="0"/>
        <v>0.27757945145842405</v>
      </c>
      <c r="S8" s="102">
        <f t="shared" si="0"/>
        <v>0.55324336090552895</v>
      </c>
    </row>
    <row r="9" spans="2:19" ht="13.5" customHeight="1">
      <c r="B9" s="536"/>
      <c r="C9" s="661"/>
      <c r="D9" s="651"/>
      <c r="E9" s="651"/>
      <c r="F9" s="653"/>
      <c r="G9" s="394" t="s">
        <v>343</v>
      </c>
      <c r="H9" s="132">
        <v>14236</v>
      </c>
      <c r="I9" s="317">
        <f>IFERROR(H9/H11,"-")</f>
        <v>0.27086781970051566</v>
      </c>
      <c r="L9" s="326" t="s">
        <v>35</v>
      </c>
      <c r="M9" s="406">
        <v>132591</v>
      </c>
      <c r="O9" s="333">
        <v>6</v>
      </c>
      <c r="P9" s="36" t="s">
        <v>35</v>
      </c>
      <c r="Q9" s="102">
        <f t="shared" si="1"/>
        <v>0.17035319300749197</v>
      </c>
      <c r="R9" s="102">
        <f t="shared" si="0"/>
        <v>0.27838030681412773</v>
      </c>
      <c r="S9" s="102">
        <f t="shared" si="0"/>
        <v>0.5512665001783803</v>
      </c>
    </row>
    <row r="10" spans="2:19" ht="13.5" customHeight="1">
      <c r="B10" s="536"/>
      <c r="C10" s="661"/>
      <c r="D10" s="651"/>
      <c r="E10" s="651"/>
      <c r="F10" s="653"/>
      <c r="G10" s="394" t="s">
        <v>344</v>
      </c>
      <c r="H10" s="132">
        <v>30084</v>
      </c>
      <c r="I10" s="317">
        <f>IFERROR(H10/H11,"-")</f>
        <v>0.57240710086192137</v>
      </c>
      <c r="L10" s="326" t="s">
        <v>44</v>
      </c>
      <c r="M10" s="406">
        <v>134913</v>
      </c>
      <c r="O10" s="333">
        <v>7</v>
      </c>
      <c r="P10" s="36" t="s">
        <v>44</v>
      </c>
      <c r="Q10" s="102">
        <f t="shared" si="1"/>
        <v>0.1810380833048563</v>
      </c>
      <c r="R10" s="102">
        <f t="shared" si="0"/>
        <v>0.2861753426738049</v>
      </c>
      <c r="S10" s="102">
        <f t="shared" si="0"/>
        <v>0.53278657402133878</v>
      </c>
    </row>
    <row r="11" spans="2:19" ht="13.5" customHeight="1">
      <c r="B11" s="537"/>
      <c r="C11" s="662"/>
      <c r="D11" s="657"/>
      <c r="E11" s="657"/>
      <c r="F11" s="659"/>
      <c r="G11" s="395" t="s">
        <v>152</v>
      </c>
      <c r="H11" s="121">
        <f>SUM(H8:H10)</f>
        <v>52557</v>
      </c>
      <c r="I11" s="305">
        <f>IFERROR(H11/H11,"-")</f>
        <v>1</v>
      </c>
      <c r="L11" s="327" t="s">
        <v>57</v>
      </c>
      <c r="M11" s="406">
        <v>367590</v>
      </c>
      <c r="O11" s="333">
        <v>8</v>
      </c>
      <c r="P11" s="36" t="s">
        <v>57</v>
      </c>
      <c r="Q11" s="102">
        <f t="shared" si="1"/>
        <v>0.18754416729918602</v>
      </c>
      <c r="R11" s="102">
        <f t="shared" si="0"/>
        <v>0.28677336613709531</v>
      </c>
      <c r="S11" s="102">
        <f t="shared" si="0"/>
        <v>0.52568246656371864</v>
      </c>
    </row>
    <row r="12" spans="2:19" ht="13.5" customHeight="1">
      <c r="B12" s="535">
        <v>3</v>
      </c>
      <c r="C12" s="660" t="s">
        <v>117</v>
      </c>
      <c r="D12" s="650">
        <f>VLOOKUP(B12,地区別_歯科医療費!$B$6:$G$13,6,FALSE)</f>
        <v>99586</v>
      </c>
      <c r="E12" s="650">
        <f ca="1">INDIRECT("M"&amp;(B12+3))-D12</f>
        <v>84743</v>
      </c>
      <c r="F12" s="652">
        <f ca="1">IFERROR(D12/INDIRECT("M"&amp;(B12+3)),"-")</f>
        <v>0.54026224847962068</v>
      </c>
      <c r="G12" s="393" t="s">
        <v>342</v>
      </c>
      <c r="H12" s="403">
        <v>13381</v>
      </c>
      <c r="I12" s="269">
        <f>IFERROR(H12/H15,"-")</f>
        <v>0.17353807047349787</v>
      </c>
      <c r="L12" s="322"/>
      <c r="M12" s="319"/>
      <c r="O12" s="333">
        <v>9</v>
      </c>
      <c r="P12" s="334" t="s">
        <v>368</v>
      </c>
      <c r="Q12" s="102">
        <f>INDEX($I:$I,ROW()+(($O12-1)*3+(COLUMN(A$1)-1)))</f>
        <v>0.17419967812615128</v>
      </c>
      <c r="R12" s="102">
        <f t="shared" si="0"/>
        <v>0.28037398004241121</v>
      </c>
      <c r="S12" s="102">
        <f t="shared" si="0"/>
        <v>0.54542634183143757</v>
      </c>
    </row>
    <row r="13" spans="2:19" ht="13.5" customHeight="1">
      <c r="B13" s="536"/>
      <c r="C13" s="661"/>
      <c r="D13" s="651"/>
      <c r="E13" s="651"/>
      <c r="F13" s="653"/>
      <c r="G13" s="394" t="s">
        <v>343</v>
      </c>
      <c r="H13" s="132">
        <v>21667</v>
      </c>
      <c r="I13" s="317">
        <f>IFERROR(H13/H15,"-")</f>
        <v>0.2809991310775935</v>
      </c>
      <c r="L13" s="318"/>
      <c r="M13" s="319"/>
    </row>
    <row r="14" spans="2:19" ht="13.5" customHeight="1">
      <c r="B14" s="536"/>
      <c r="C14" s="661"/>
      <c r="D14" s="651"/>
      <c r="E14" s="651"/>
      <c r="F14" s="653"/>
      <c r="G14" s="394" t="s">
        <v>344</v>
      </c>
      <c r="H14" s="132">
        <v>42059</v>
      </c>
      <c r="I14" s="317">
        <f>IFERROR(H14/H15,"-")</f>
        <v>0.54546279844890866</v>
      </c>
      <c r="L14" s="318"/>
      <c r="M14" s="319"/>
    </row>
    <row r="15" spans="2:19" ht="13.5" customHeight="1">
      <c r="B15" s="537"/>
      <c r="C15" s="662"/>
      <c r="D15" s="657"/>
      <c r="E15" s="657"/>
      <c r="F15" s="659"/>
      <c r="G15" s="395" t="s">
        <v>152</v>
      </c>
      <c r="H15" s="121">
        <f>SUM(H12:H14)</f>
        <v>77107</v>
      </c>
      <c r="I15" s="305">
        <f>IFERROR(H15/H15,"-")</f>
        <v>1</v>
      </c>
      <c r="L15" s="318"/>
      <c r="M15" s="319"/>
    </row>
    <row r="16" spans="2:19" ht="13.5" customHeight="1">
      <c r="B16" s="535">
        <v>4</v>
      </c>
      <c r="C16" s="660" t="s">
        <v>118</v>
      </c>
      <c r="D16" s="650">
        <f>VLOOKUP(B16,地区別_歯科医療費!$B$6:$G$13,6,FALSE)</f>
        <v>70737</v>
      </c>
      <c r="E16" s="650">
        <f ca="1">INDIRECT("M"&amp;(B16+3))-D16</f>
        <v>59344</v>
      </c>
      <c r="F16" s="652">
        <f ca="1">IFERROR(D16/INDIRECT("M"&amp;(B16+3)),"-")</f>
        <v>0.54379194501887285</v>
      </c>
      <c r="G16" s="393" t="s">
        <v>342</v>
      </c>
      <c r="H16" s="403">
        <v>10487</v>
      </c>
      <c r="I16" s="269">
        <f>IFERROR(H16/H19,"-")</f>
        <v>0.18616747439243045</v>
      </c>
      <c r="L16" s="181"/>
      <c r="M16" s="319"/>
    </row>
    <row r="17" spans="2:13" ht="13.5" customHeight="1">
      <c r="B17" s="536"/>
      <c r="C17" s="661"/>
      <c r="D17" s="651"/>
      <c r="E17" s="651"/>
      <c r="F17" s="653"/>
      <c r="G17" s="394" t="s">
        <v>343</v>
      </c>
      <c r="H17" s="132">
        <v>16689</v>
      </c>
      <c r="I17" s="317">
        <f>IFERROR(H17/H19,"-")</f>
        <v>0.29626670927198168</v>
      </c>
      <c r="L17" s="318"/>
      <c r="M17" s="319"/>
    </row>
    <row r="18" spans="2:13" ht="13.5" customHeight="1">
      <c r="B18" s="536"/>
      <c r="C18" s="661"/>
      <c r="D18" s="651"/>
      <c r="E18" s="651"/>
      <c r="F18" s="653"/>
      <c r="G18" s="394" t="s">
        <v>344</v>
      </c>
      <c r="H18" s="132">
        <v>29155</v>
      </c>
      <c r="I18" s="317">
        <f>IFERROR(H18/H19,"-")</f>
        <v>0.51756581633558785</v>
      </c>
      <c r="L18" s="318"/>
      <c r="M18" s="319"/>
    </row>
    <row r="19" spans="2:13" ht="13.5" customHeight="1">
      <c r="B19" s="537"/>
      <c r="C19" s="662"/>
      <c r="D19" s="657"/>
      <c r="E19" s="657"/>
      <c r="F19" s="659"/>
      <c r="G19" s="395" t="s">
        <v>152</v>
      </c>
      <c r="H19" s="121">
        <f>SUM(H16:H18)</f>
        <v>56331</v>
      </c>
      <c r="I19" s="305">
        <f>IFERROR(H19/H19,"-")</f>
        <v>1</v>
      </c>
      <c r="L19" s="318"/>
      <c r="M19" s="319"/>
    </row>
    <row r="20" spans="2:13" ht="13.5" customHeight="1">
      <c r="B20" s="535">
        <v>5</v>
      </c>
      <c r="C20" s="660" t="s">
        <v>119</v>
      </c>
      <c r="D20" s="650">
        <f>VLOOKUP(B20,地区別_歯科医療費!$B$6:$G$13,6,FALSE)</f>
        <v>58683</v>
      </c>
      <c r="E20" s="650">
        <f ca="1">INDIRECT("M"&amp;(B20+3))-D20</f>
        <v>46889</v>
      </c>
      <c r="F20" s="652">
        <f ca="1">IFERROR(D20/INDIRECT("M"&amp;(B20+3)),"-")</f>
        <v>0.55585761376122456</v>
      </c>
      <c r="G20" s="393" t="s">
        <v>342</v>
      </c>
      <c r="H20" s="403">
        <v>7772</v>
      </c>
      <c r="I20" s="269">
        <f>IFERROR(H20/H23,"-")</f>
        <v>0.16917718763604703</v>
      </c>
      <c r="L20" s="181"/>
      <c r="M20" s="319"/>
    </row>
    <row r="21" spans="2:13" ht="13.5" customHeight="1">
      <c r="B21" s="536"/>
      <c r="C21" s="661"/>
      <c r="D21" s="651"/>
      <c r="E21" s="651"/>
      <c r="F21" s="653"/>
      <c r="G21" s="394" t="s">
        <v>343</v>
      </c>
      <c r="H21" s="132">
        <v>12752</v>
      </c>
      <c r="I21" s="317">
        <f>IFERROR(H21/H23,"-")</f>
        <v>0.27757945145842405</v>
      </c>
      <c r="L21" s="318"/>
      <c r="M21" s="319"/>
    </row>
    <row r="22" spans="2:13" ht="13.5" customHeight="1">
      <c r="B22" s="536"/>
      <c r="C22" s="661"/>
      <c r="D22" s="651"/>
      <c r="E22" s="651"/>
      <c r="F22" s="653"/>
      <c r="G22" s="394" t="s">
        <v>344</v>
      </c>
      <c r="H22" s="132">
        <v>25416</v>
      </c>
      <c r="I22" s="317">
        <f>IFERROR(H22/H23,"-")</f>
        <v>0.55324336090552895</v>
      </c>
      <c r="L22" s="318"/>
      <c r="M22" s="319"/>
    </row>
    <row r="23" spans="2:13" ht="13.5" customHeight="1">
      <c r="B23" s="537"/>
      <c r="C23" s="662"/>
      <c r="D23" s="657"/>
      <c r="E23" s="657"/>
      <c r="F23" s="659"/>
      <c r="G23" s="395" t="s">
        <v>152</v>
      </c>
      <c r="H23" s="121">
        <f>SUM(H20:H22)</f>
        <v>45940</v>
      </c>
      <c r="I23" s="305">
        <f>IFERROR(H23/H23,"-")</f>
        <v>1</v>
      </c>
      <c r="L23" s="318"/>
      <c r="M23" s="319"/>
    </row>
    <row r="24" spans="2:13" ht="13.5" customHeight="1">
      <c r="B24" s="535">
        <v>6</v>
      </c>
      <c r="C24" s="660" t="s">
        <v>120</v>
      </c>
      <c r="D24" s="650">
        <f>VLOOKUP(B24,地区別_歯科医療費!$B$6:$G$13,6,FALSE)</f>
        <v>72783</v>
      </c>
      <c r="E24" s="650">
        <f ca="1">INDIRECT("M"&amp;(B24+3))-D24</f>
        <v>59808</v>
      </c>
      <c r="F24" s="652">
        <f ca="1">IFERROR(D24/INDIRECT("M"&amp;(B24+3)),"-")</f>
        <v>0.54892866031631105</v>
      </c>
      <c r="G24" s="393" t="s">
        <v>342</v>
      </c>
      <c r="H24" s="403">
        <v>9550</v>
      </c>
      <c r="I24" s="269">
        <f>IFERROR(H24/H27,"-")</f>
        <v>0.17035319300749197</v>
      </c>
      <c r="L24" s="181"/>
      <c r="M24" s="319"/>
    </row>
    <row r="25" spans="2:13" ht="13.5" customHeight="1">
      <c r="B25" s="536"/>
      <c r="C25" s="661"/>
      <c r="D25" s="651"/>
      <c r="E25" s="651"/>
      <c r="F25" s="653"/>
      <c r="G25" s="394" t="s">
        <v>343</v>
      </c>
      <c r="H25" s="132">
        <v>15606</v>
      </c>
      <c r="I25" s="317">
        <f>IFERROR(H25/H27,"-")</f>
        <v>0.27838030681412773</v>
      </c>
      <c r="L25" s="318"/>
      <c r="M25" s="319"/>
    </row>
    <row r="26" spans="2:13" ht="13.5" customHeight="1">
      <c r="B26" s="536"/>
      <c r="C26" s="661"/>
      <c r="D26" s="651"/>
      <c r="E26" s="651"/>
      <c r="F26" s="653"/>
      <c r="G26" s="394" t="s">
        <v>344</v>
      </c>
      <c r="H26" s="132">
        <v>30904</v>
      </c>
      <c r="I26" s="317">
        <f>IFERROR(H26/H27,"-")</f>
        <v>0.5512665001783803</v>
      </c>
      <c r="L26" s="318"/>
      <c r="M26" s="319"/>
    </row>
    <row r="27" spans="2:13" ht="13.5" customHeight="1">
      <c r="B27" s="537"/>
      <c r="C27" s="662"/>
      <c r="D27" s="657"/>
      <c r="E27" s="657"/>
      <c r="F27" s="659"/>
      <c r="G27" s="395" t="s">
        <v>152</v>
      </c>
      <c r="H27" s="121">
        <f>SUM(H24:H26)</f>
        <v>56060</v>
      </c>
      <c r="I27" s="305">
        <f>IFERROR(H27/H27,"-")</f>
        <v>1</v>
      </c>
      <c r="L27" s="318"/>
      <c r="M27" s="319"/>
    </row>
    <row r="28" spans="2:13" ht="13.5" customHeight="1">
      <c r="B28" s="535">
        <v>7</v>
      </c>
      <c r="C28" s="660" t="s">
        <v>121</v>
      </c>
      <c r="D28" s="650">
        <f>VLOOKUP(B28,地区別_歯科医療費!$B$6:$G$13,6,FALSE)</f>
        <v>69828</v>
      </c>
      <c r="E28" s="650">
        <f ca="1">INDIRECT("M"&amp;(B28+3))-D28</f>
        <v>65085</v>
      </c>
      <c r="F28" s="652">
        <f ca="1">IFERROR(D28/INDIRECT("M"&amp;(B28+3)),"-")</f>
        <v>0.51757799470770049</v>
      </c>
      <c r="G28" s="393" t="s">
        <v>342</v>
      </c>
      <c r="H28" s="403">
        <v>9536</v>
      </c>
      <c r="I28" s="269">
        <f>IFERROR(H28/H31,"-")</f>
        <v>0.1810380833048563</v>
      </c>
      <c r="L28" s="181"/>
      <c r="M28" s="319"/>
    </row>
    <row r="29" spans="2:13" ht="13.5" customHeight="1">
      <c r="B29" s="536"/>
      <c r="C29" s="661"/>
      <c r="D29" s="651"/>
      <c r="E29" s="651"/>
      <c r="F29" s="653"/>
      <c r="G29" s="394" t="s">
        <v>343</v>
      </c>
      <c r="H29" s="132">
        <v>15074</v>
      </c>
      <c r="I29" s="317">
        <f>IFERROR(H29/H31,"-")</f>
        <v>0.2861753426738049</v>
      </c>
      <c r="L29" s="318"/>
      <c r="M29" s="319"/>
    </row>
    <row r="30" spans="2:13" ht="13.5" customHeight="1">
      <c r="B30" s="536"/>
      <c r="C30" s="661"/>
      <c r="D30" s="651"/>
      <c r="E30" s="651"/>
      <c r="F30" s="653"/>
      <c r="G30" s="394" t="s">
        <v>344</v>
      </c>
      <c r="H30" s="132">
        <v>28064</v>
      </c>
      <c r="I30" s="317">
        <f>IFERROR(H30/H31,"-")</f>
        <v>0.53278657402133878</v>
      </c>
      <c r="L30" s="318"/>
      <c r="M30" s="319"/>
    </row>
    <row r="31" spans="2:13" ht="13.5" customHeight="1">
      <c r="B31" s="537"/>
      <c r="C31" s="661"/>
      <c r="D31" s="651"/>
      <c r="E31" s="651"/>
      <c r="F31" s="653"/>
      <c r="G31" s="395" t="s">
        <v>152</v>
      </c>
      <c r="H31" s="118">
        <f>SUM(H28:H30)</f>
        <v>52674</v>
      </c>
      <c r="I31" s="269">
        <f>IFERROR(H31/H31,"-")</f>
        <v>1</v>
      </c>
      <c r="L31" s="318"/>
      <c r="M31" s="319"/>
    </row>
    <row r="32" spans="2:13" ht="13.5" customHeight="1">
      <c r="B32" s="535">
        <v>8</v>
      </c>
      <c r="C32" s="660" t="s">
        <v>169</v>
      </c>
      <c r="D32" s="650">
        <f>VLOOKUP(B32,地区別_歯科医療費!$B$6:$G$13,6,FALSE)</f>
        <v>193056</v>
      </c>
      <c r="E32" s="650">
        <f ca="1">INDIRECT("M"&amp;(B32+3))-D32</f>
        <v>174534</v>
      </c>
      <c r="F32" s="652">
        <f ca="1">IFERROR(D32/INDIRECT("M"&amp;(B32+3)),"-")</f>
        <v>0.52519383008242881</v>
      </c>
      <c r="G32" s="393" t="s">
        <v>342</v>
      </c>
      <c r="H32" s="403">
        <v>28662</v>
      </c>
      <c r="I32" s="269">
        <f>IFERROR(H32/H35,"-")</f>
        <v>0.18754416729918602</v>
      </c>
      <c r="L32" s="181"/>
      <c r="M32" s="319"/>
    </row>
    <row r="33" spans="2:13" ht="13.5" customHeight="1">
      <c r="B33" s="536"/>
      <c r="C33" s="661"/>
      <c r="D33" s="651"/>
      <c r="E33" s="651"/>
      <c r="F33" s="653"/>
      <c r="G33" s="394" t="s">
        <v>343</v>
      </c>
      <c r="H33" s="132">
        <v>43827</v>
      </c>
      <c r="I33" s="317">
        <f>IFERROR(H33/H35,"-")</f>
        <v>0.28677336613709531</v>
      </c>
      <c r="L33" s="318"/>
      <c r="M33" s="319"/>
    </row>
    <row r="34" spans="2:13" ht="13.5" customHeight="1">
      <c r="B34" s="536"/>
      <c r="C34" s="661"/>
      <c r="D34" s="651"/>
      <c r="E34" s="651"/>
      <c r="F34" s="653"/>
      <c r="G34" s="394" t="s">
        <v>344</v>
      </c>
      <c r="H34" s="132">
        <v>80339</v>
      </c>
      <c r="I34" s="317">
        <f>IFERROR(H34/H35,"-")</f>
        <v>0.52568246656371864</v>
      </c>
      <c r="L34" s="318"/>
      <c r="M34" s="319"/>
    </row>
    <row r="35" spans="2:13" ht="13.5" customHeight="1" thickBot="1">
      <c r="B35" s="536"/>
      <c r="C35" s="661"/>
      <c r="D35" s="651"/>
      <c r="E35" s="651"/>
      <c r="F35" s="653"/>
      <c r="G35" s="395" t="s">
        <v>152</v>
      </c>
      <c r="H35" s="118">
        <f>SUM(H32:H34)</f>
        <v>152828</v>
      </c>
      <c r="I35" s="269">
        <f>IFERROR(H35/H35,"-")</f>
        <v>1</v>
      </c>
      <c r="L35" s="318"/>
      <c r="M35" s="319"/>
    </row>
    <row r="36" spans="2:13" ht="13.5" customHeight="1" thickTop="1">
      <c r="B36" s="553" t="s">
        <v>368</v>
      </c>
      <c r="C36" s="554"/>
      <c r="D36" s="656">
        <f>年齢階層別_推計残存歯数階層別人数!C32</f>
        <v>721791</v>
      </c>
      <c r="E36" s="656">
        <f>年齢階層別_推計残存歯数階層別人数!D32</f>
        <v>581354</v>
      </c>
      <c r="F36" s="658">
        <f>年齢階層別_推計残存歯数階層別人数!E32</f>
        <v>0.5538838732451109</v>
      </c>
      <c r="G36" s="396" t="s">
        <v>342</v>
      </c>
      <c r="H36" s="324">
        <f>年齢階層別_推計残存歯数階層別人数!G32</f>
        <v>98824</v>
      </c>
      <c r="I36" s="321">
        <f>年齢階層別_推計残存歯数階層別人数!H32</f>
        <v>0.17419967812615128</v>
      </c>
      <c r="L36" s="181"/>
      <c r="M36" s="319"/>
    </row>
    <row r="37" spans="2:13" ht="13.5" customHeight="1">
      <c r="B37" s="555"/>
      <c r="C37" s="556"/>
      <c r="D37" s="651"/>
      <c r="E37" s="651"/>
      <c r="F37" s="653"/>
      <c r="G37" s="394" t="s">
        <v>343</v>
      </c>
      <c r="H37" s="132">
        <f>年齢階層別_推計残存歯数階層別人数!G33</f>
        <v>159057</v>
      </c>
      <c r="I37" s="317">
        <f>年齢階層別_推計残存歯数階層別人数!H33</f>
        <v>0.28037398004241121</v>
      </c>
      <c r="L37" s="318"/>
      <c r="M37" s="319"/>
    </row>
    <row r="38" spans="2:13" ht="13.5" customHeight="1">
      <c r="B38" s="555"/>
      <c r="C38" s="556"/>
      <c r="D38" s="651"/>
      <c r="E38" s="651"/>
      <c r="F38" s="653"/>
      <c r="G38" s="394" t="s">
        <v>344</v>
      </c>
      <c r="H38" s="132">
        <f>年齢階層別_推計残存歯数階層別人数!G34</f>
        <v>309422</v>
      </c>
      <c r="I38" s="317">
        <f>年齢階層別_推計残存歯数階層別人数!H34</f>
        <v>0.54542634183143757</v>
      </c>
      <c r="L38" s="318"/>
      <c r="M38" s="319"/>
    </row>
    <row r="39" spans="2:13" ht="13.5" customHeight="1">
      <c r="B39" s="557"/>
      <c r="C39" s="558"/>
      <c r="D39" s="657"/>
      <c r="E39" s="657"/>
      <c r="F39" s="659"/>
      <c r="G39" s="397" t="s">
        <v>152</v>
      </c>
      <c r="H39" s="121">
        <f>年齢階層別_推計残存歯数階層別人数!G35</f>
        <v>567303</v>
      </c>
      <c r="I39" s="305">
        <f>年齢階層別_推計残存歯数階層別人数!H35</f>
        <v>1</v>
      </c>
      <c r="L39" s="318"/>
      <c r="M39" s="319"/>
    </row>
    <row r="40" spans="2:13" ht="13.5" customHeight="1">
      <c r="L40" s="181"/>
      <c r="M40" s="319"/>
    </row>
    <row r="41" spans="2:13" ht="13.5" customHeight="1">
      <c r="L41" s="318"/>
      <c r="M41" s="319"/>
    </row>
  </sheetData>
  <mergeCells count="44">
    <mergeCell ref="B4:B7"/>
    <mergeCell ref="B8:B11"/>
    <mergeCell ref="C4:C7"/>
    <mergeCell ref="C8:C11"/>
    <mergeCell ref="D4:D7"/>
    <mergeCell ref="D8:D11"/>
    <mergeCell ref="E8:E11"/>
    <mergeCell ref="E4:E7"/>
    <mergeCell ref="F4:F7"/>
    <mergeCell ref="F8:F11"/>
    <mergeCell ref="C12:C15"/>
    <mergeCell ref="D12:D15"/>
    <mergeCell ref="E12:E15"/>
    <mergeCell ref="F12:F15"/>
    <mergeCell ref="E36:E39"/>
    <mergeCell ref="F36:F39"/>
    <mergeCell ref="E28:E31"/>
    <mergeCell ref="F28:F31"/>
    <mergeCell ref="C16:C19"/>
    <mergeCell ref="D16:D19"/>
    <mergeCell ref="E16:E19"/>
    <mergeCell ref="F16:F19"/>
    <mergeCell ref="E32:E35"/>
    <mergeCell ref="F32:F35"/>
    <mergeCell ref="D20:D23"/>
    <mergeCell ref="E20:E23"/>
    <mergeCell ref="F20:F23"/>
    <mergeCell ref="D24:D27"/>
    <mergeCell ref="E24:E27"/>
    <mergeCell ref="F24:F27"/>
    <mergeCell ref="B12:B15"/>
    <mergeCell ref="B16:B19"/>
    <mergeCell ref="B20:B23"/>
    <mergeCell ref="B24:B27"/>
    <mergeCell ref="C20:C23"/>
    <mergeCell ref="C24:C27"/>
    <mergeCell ref="B28:B31"/>
    <mergeCell ref="B32:B35"/>
    <mergeCell ref="B36:C39"/>
    <mergeCell ref="C28:C31"/>
    <mergeCell ref="D28:D31"/>
    <mergeCell ref="C32:C35"/>
    <mergeCell ref="D32:D35"/>
    <mergeCell ref="D36:D39"/>
  </mergeCells>
  <phoneticPr fontId="4"/>
  <pageMargins left="0.70866141732283472" right="0.43307086614173229" top="0.74803149606299213" bottom="0.74803149606299213" header="0.31496062992125984" footer="0.31496062992125984"/>
  <pageSetup paperSize="9" scale="75" fitToHeight="0" orientation="portrait" r:id="rId1"/>
  <headerFooter>
    <oddHeader>&amp;R&amp;"ＭＳ 明朝,標準"&amp;12 2-5.歯科医療費の状況</oddHeader>
  </headerFooter>
  <colBreaks count="1" manualBreakCount="1">
    <brk id="11" max="119" man="1"/>
  </colBreaks>
  <ignoredErrors>
    <ignoredError sqref="D4 I4:I6 Q4:S6 Q7:S7 D8 I8:I10 Q8:S10 Q11:S11 D12 I12:I14 Q12:S12 D16 I16:I18 D20 I20:I22 D24 I24:I26 D28 I28:I30 D32 I32:I34 H35" emptyCellReference="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75F20-0F73-4F8E-980E-3473D0C41716}">
  <sheetPr codeName="Sheet61"/>
  <dimension ref="B1:B2"/>
  <sheetViews>
    <sheetView showGridLines="0" zoomScaleNormal="100" zoomScaleSheetLayoutView="100" workbookViewId="0"/>
  </sheetViews>
  <sheetFormatPr defaultColWidth="9" defaultRowHeight="13.5"/>
  <cols>
    <col min="1" max="1" width="4.625" style="3" customWidth="1"/>
    <col min="2" max="16384" width="9" style="3"/>
  </cols>
  <sheetData>
    <row r="1" spans="2:2" ht="16.5" customHeight="1">
      <c r="B1" s="2" t="s">
        <v>371</v>
      </c>
    </row>
    <row r="2" spans="2:2" ht="16.5" customHeight="1">
      <c r="B2" s="2" t="s">
        <v>209</v>
      </c>
    </row>
  </sheetData>
  <phoneticPr fontId="4"/>
  <pageMargins left="0.70866141732283472" right="0.43307086614173229" top="0.74803149606299213" bottom="0.74803149606299213" header="0.31496062992125984" footer="0.31496062992125984"/>
  <pageSetup paperSize="9" scale="75" orientation="portrait" r:id="rId1"/>
  <headerFooter>
    <oddHeader>&amp;R&amp;"ＭＳ 明朝,標準"&amp;12 2-5.歯科医療費の状況</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5D2E9-35A0-4F71-9988-025BA6D58CFE}">
  <sheetPr codeName="Sheet37"/>
  <dimension ref="B1:B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8" width="13.125" style="1" customWidth="1"/>
    <col min="9" max="9" width="12.5" style="1" customWidth="1"/>
    <col min="10" max="12" width="20.625" style="1" customWidth="1"/>
    <col min="13" max="13" width="6.625" style="1" customWidth="1"/>
    <col min="14" max="16384" width="9" style="1"/>
  </cols>
  <sheetData>
    <row r="1" spans="2:2" ht="16.5" customHeight="1">
      <c r="B1" s="2" t="s">
        <v>277</v>
      </c>
    </row>
    <row r="2" spans="2:2" ht="16.5" customHeight="1">
      <c r="B2" s="2" t="s">
        <v>241</v>
      </c>
    </row>
  </sheetData>
  <phoneticPr fontId="4"/>
  <pageMargins left="0.70866141732283472" right="0.43307086614173229" top="0.74803149606299213" bottom="0.74803149606299213" header="0.31496062992125984" footer="0.31496062992125984"/>
  <pageSetup paperSize="9" scale="75" fitToHeight="0" orientation="portrait" r:id="rId1"/>
  <headerFooter scaleWithDoc="0" alignWithMargins="0">
    <oddHeader>&amp;R&amp;"ＭＳ 明朝,標準"&amp;9 2-5.歯科医療費の状況</oddHead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FCFA-55E1-498D-B115-27510D02A7D7}">
  <sheetPr codeName="Sheet62"/>
  <dimension ref="B1:S304"/>
  <sheetViews>
    <sheetView showGridLines="0" zoomScaleNormal="100" zoomScaleSheetLayoutView="100" workbookViewId="0"/>
  </sheetViews>
  <sheetFormatPr defaultColWidth="9" defaultRowHeight="13.5"/>
  <cols>
    <col min="1" max="1" width="4.625" style="3" customWidth="1"/>
    <col min="2" max="2" width="3.375" style="3" customWidth="1"/>
    <col min="3" max="3" width="12.375" style="3" customWidth="1"/>
    <col min="4" max="7" width="10.625" style="3" customWidth="1"/>
    <col min="8" max="9" width="12.625" style="3" customWidth="1"/>
    <col min="10" max="11" width="9" style="3"/>
    <col min="12" max="14" width="12.625" style="3" customWidth="1"/>
    <col min="15" max="15" width="12.625" style="14" customWidth="1"/>
    <col min="16" max="16" width="12.625" style="45" customWidth="1"/>
    <col min="17" max="19" width="12.625" style="3" customWidth="1"/>
    <col min="20" max="16384" width="9" style="3"/>
  </cols>
  <sheetData>
    <row r="1" spans="2:19" ht="16.5" customHeight="1">
      <c r="B1" s="2" t="s">
        <v>364</v>
      </c>
      <c r="C1" s="2"/>
      <c r="D1" s="2"/>
      <c r="E1" s="2"/>
      <c r="F1" s="2"/>
      <c r="G1" s="2"/>
      <c r="H1" s="2"/>
      <c r="I1" s="2"/>
    </row>
    <row r="2" spans="2:19" ht="16.5" customHeight="1">
      <c r="B2" s="4" t="s">
        <v>250</v>
      </c>
      <c r="C2" s="2"/>
      <c r="D2" s="2"/>
      <c r="E2" s="2"/>
      <c r="F2" s="2"/>
      <c r="G2" s="2"/>
      <c r="H2" s="2"/>
      <c r="I2" s="2"/>
      <c r="L2" s="15" t="s">
        <v>341</v>
      </c>
      <c r="M2" s="15"/>
      <c r="O2" s="17"/>
      <c r="P2" s="180" t="s">
        <v>104</v>
      </c>
    </row>
    <row r="3" spans="2:19" ht="52.5" customHeight="1">
      <c r="B3" s="325"/>
      <c r="C3" s="264" t="s">
        <v>309</v>
      </c>
      <c r="D3" s="263" t="s">
        <v>370</v>
      </c>
      <c r="E3" s="263" t="s">
        <v>339</v>
      </c>
      <c r="F3" s="263" t="s">
        <v>340</v>
      </c>
      <c r="G3" s="268" t="s">
        <v>363</v>
      </c>
      <c r="H3" s="184" t="s">
        <v>511</v>
      </c>
      <c r="I3" s="380" t="s">
        <v>510</v>
      </c>
      <c r="J3" s="307"/>
      <c r="L3" s="208" t="s">
        <v>393</v>
      </c>
      <c r="M3" s="208" t="s">
        <v>345</v>
      </c>
      <c r="O3" s="17"/>
      <c r="P3" s="208" t="s">
        <v>393</v>
      </c>
      <c r="Q3" s="294" t="s">
        <v>342</v>
      </c>
      <c r="R3" s="294" t="s">
        <v>343</v>
      </c>
      <c r="S3" s="294" t="s">
        <v>344</v>
      </c>
    </row>
    <row r="4" spans="2:19" ht="13.5" customHeight="1">
      <c r="B4" s="535">
        <v>1</v>
      </c>
      <c r="C4" s="660" t="s">
        <v>58</v>
      </c>
      <c r="D4" s="650">
        <f>VLOOKUP(B4,市区町村別_歯科医療費!$B$6:$G$79,6,FALSE)</f>
        <v>193056</v>
      </c>
      <c r="E4" s="650">
        <f ca="1">INDIRECT("M"&amp;(B4+3))-D4</f>
        <v>174534</v>
      </c>
      <c r="F4" s="652">
        <f ca="1">IFERROR(D4/INDIRECT("M"&amp;(B4+3)),"-")</f>
        <v>0.52519383008242881</v>
      </c>
      <c r="G4" s="267" t="s">
        <v>342</v>
      </c>
      <c r="H4" s="403">
        <v>28662</v>
      </c>
      <c r="I4" s="269">
        <f>IFERROR(H4/H7,"-")</f>
        <v>0.18754416729918602</v>
      </c>
      <c r="J4" s="307"/>
      <c r="L4" s="12" t="s">
        <v>384</v>
      </c>
      <c r="M4" s="406">
        <v>367590</v>
      </c>
      <c r="O4" s="335">
        <v>1</v>
      </c>
      <c r="P4" s="12" t="s">
        <v>58</v>
      </c>
      <c r="Q4" s="102">
        <f t="shared" ref="Q4:Q35" si="0">INDEX($I:$I,ROW()+(($O4-1)*3+(COLUMN(A$1)-1)))</f>
        <v>0.18754416729918602</v>
      </c>
      <c r="R4" s="102">
        <f t="shared" ref="R4:R35" si="1">INDEX($I:$I,ROW()+(($O4-1)*3+(COLUMN(B$1)-1)))</f>
        <v>0.28677336613709531</v>
      </c>
      <c r="S4" s="102">
        <f t="shared" ref="S4:S35" si="2">INDEX($I:$I,ROW()+(($O4-1)*3+(COLUMN(C$1)-1)))</f>
        <v>0.52568246656371864</v>
      </c>
    </row>
    <row r="5" spans="2:19" ht="13.5" customHeight="1">
      <c r="B5" s="536"/>
      <c r="C5" s="661"/>
      <c r="D5" s="651"/>
      <c r="E5" s="651"/>
      <c r="F5" s="653"/>
      <c r="G5" s="316" t="s">
        <v>343</v>
      </c>
      <c r="H5" s="132">
        <v>43827</v>
      </c>
      <c r="I5" s="317">
        <f>IFERROR(H5/H7,"-")</f>
        <v>0.28677336613709531</v>
      </c>
      <c r="J5" s="307"/>
      <c r="L5" s="12" t="s">
        <v>76</v>
      </c>
      <c r="M5" s="406">
        <v>13946</v>
      </c>
      <c r="O5" s="335">
        <v>2</v>
      </c>
      <c r="P5" s="12" t="s">
        <v>76</v>
      </c>
      <c r="Q5" s="102">
        <f t="shared" si="0"/>
        <v>0.17613918806959403</v>
      </c>
      <c r="R5" s="102">
        <f t="shared" si="1"/>
        <v>0.28649544324772164</v>
      </c>
      <c r="S5" s="102">
        <f t="shared" si="2"/>
        <v>0.53736536868268436</v>
      </c>
    </row>
    <row r="6" spans="2:19" ht="13.5" customHeight="1">
      <c r="B6" s="536"/>
      <c r="C6" s="661"/>
      <c r="D6" s="651"/>
      <c r="E6" s="651"/>
      <c r="F6" s="653"/>
      <c r="G6" s="316" t="s">
        <v>344</v>
      </c>
      <c r="H6" s="132">
        <v>80339</v>
      </c>
      <c r="I6" s="317">
        <f>IFERROR(H6/H7,"-")</f>
        <v>0.52568246656371864</v>
      </c>
      <c r="J6" s="307"/>
      <c r="L6" s="13" t="s">
        <v>77</v>
      </c>
      <c r="M6" s="406">
        <v>8818</v>
      </c>
      <c r="O6" s="335">
        <v>3</v>
      </c>
      <c r="P6" s="13" t="s">
        <v>77</v>
      </c>
      <c r="Q6" s="102">
        <f t="shared" si="0"/>
        <v>0.18649193548387097</v>
      </c>
      <c r="R6" s="102">
        <f t="shared" si="1"/>
        <v>0.27822580645161288</v>
      </c>
      <c r="S6" s="102">
        <f t="shared" si="2"/>
        <v>0.53528225806451613</v>
      </c>
    </row>
    <row r="7" spans="2:19" ht="13.5" customHeight="1">
      <c r="B7" s="537"/>
      <c r="C7" s="662"/>
      <c r="D7" s="657"/>
      <c r="E7" s="657"/>
      <c r="F7" s="659"/>
      <c r="G7" s="395" t="s">
        <v>152</v>
      </c>
      <c r="H7" s="121">
        <f>SUM(H4:H6)</f>
        <v>152828</v>
      </c>
      <c r="I7" s="305">
        <f>IFERROR(H7/H7,"-")</f>
        <v>1</v>
      </c>
      <c r="J7" s="307"/>
      <c r="L7" s="13" t="s">
        <v>78</v>
      </c>
      <c r="M7" s="406">
        <v>10015</v>
      </c>
      <c r="O7" s="335">
        <v>4</v>
      </c>
      <c r="P7" s="13" t="s">
        <v>78</v>
      </c>
      <c r="Q7" s="102">
        <f t="shared" si="0"/>
        <v>0.21110262286732875</v>
      </c>
      <c r="R7" s="102">
        <f t="shared" si="1"/>
        <v>0.30226636108989052</v>
      </c>
      <c r="S7" s="102">
        <f t="shared" si="2"/>
        <v>0.48663101604278075</v>
      </c>
    </row>
    <row r="8" spans="2:19" ht="13.5" customHeight="1">
      <c r="B8" s="535">
        <v>2</v>
      </c>
      <c r="C8" s="660" t="s">
        <v>76</v>
      </c>
      <c r="D8" s="650">
        <f>VLOOKUP(B8,市区町村別_歯科医療費!$B$6:$G$79,6,FALSE)</f>
        <v>7333</v>
      </c>
      <c r="E8" s="650">
        <f ca="1">INDIRECT("M"&amp;(B8+3))-D8</f>
        <v>6613</v>
      </c>
      <c r="F8" s="652">
        <f ca="1">IFERROR(D8/INDIRECT("M"&amp;(B8+3)),"-")</f>
        <v>0.52581385343467657</v>
      </c>
      <c r="G8" s="393" t="s">
        <v>342</v>
      </c>
      <c r="H8" s="403">
        <v>1063</v>
      </c>
      <c r="I8" s="269">
        <f>IFERROR(H8/H11,"-")</f>
        <v>0.17613918806959403</v>
      </c>
      <c r="J8" s="307"/>
      <c r="L8" s="13" t="s">
        <v>79</v>
      </c>
      <c r="M8" s="406">
        <v>8822</v>
      </c>
      <c r="O8" s="335">
        <v>5</v>
      </c>
      <c r="P8" s="13" t="s">
        <v>79</v>
      </c>
      <c r="Q8" s="102">
        <f t="shared" si="0"/>
        <v>0.16477107028288129</v>
      </c>
      <c r="R8" s="102">
        <f t="shared" si="1"/>
        <v>0.27909011373578302</v>
      </c>
      <c r="S8" s="102">
        <f t="shared" si="2"/>
        <v>0.55613881598133563</v>
      </c>
    </row>
    <row r="9" spans="2:19" ht="13.5" customHeight="1">
      <c r="B9" s="536"/>
      <c r="C9" s="661"/>
      <c r="D9" s="651"/>
      <c r="E9" s="651"/>
      <c r="F9" s="653"/>
      <c r="G9" s="394" t="s">
        <v>343</v>
      </c>
      <c r="H9" s="132">
        <v>1729</v>
      </c>
      <c r="I9" s="317">
        <f>IFERROR(H9/H11,"-")</f>
        <v>0.28649544324772164</v>
      </c>
      <c r="J9" s="307"/>
      <c r="L9" s="13" t="s">
        <v>80</v>
      </c>
      <c r="M9" s="406">
        <v>12352</v>
      </c>
      <c r="O9" s="335">
        <v>6</v>
      </c>
      <c r="P9" s="13" t="s">
        <v>80</v>
      </c>
      <c r="Q9" s="102">
        <f t="shared" si="0"/>
        <v>0.20101565806178587</v>
      </c>
      <c r="R9" s="102">
        <f t="shared" si="1"/>
        <v>0.31019889970376641</v>
      </c>
      <c r="S9" s="102">
        <f t="shared" si="2"/>
        <v>0.48878544223444775</v>
      </c>
    </row>
    <row r="10" spans="2:19" ht="13.5" customHeight="1">
      <c r="B10" s="536"/>
      <c r="C10" s="661"/>
      <c r="D10" s="651"/>
      <c r="E10" s="651"/>
      <c r="F10" s="653"/>
      <c r="G10" s="394" t="s">
        <v>344</v>
      </c>
      <c r="H10" s="132">
        <v>3243</v>
      </c>
      <c r="I10" s="317">
        <f>IFERROR(H10/H11,"-")</f>
        <v>0.53736536868268436</v>
      </c>
      <c r="J10" s="307"/>
      <c r="L10" s="13" t="s">
        <v>81</v>
      </c>
      <c r="M10" s="406">
        <v>11002</v>
      </c>
      <c r="O10" s="335">
        <v>7</v>
      </c>
      <c r="P10" s="13" t="s">
        <v>81</v>
      </c>
      <c r="Q10" s="102">
        <f t="shared" si="0"/>
        <v>0.22048734326945824</v>
      </c>
      <c r="R10" s="102">
        <f t="shared" si="1"/>
        <v>0.29477170570144312</v>
      </c>
      <c r="S10" s="102">
        <f t="shared" si="2"/>
        <v>0.48474095102909864</v>
      </c>
    </row>
    <row r="11" spans="2:19" ht="13.5" customHeight="1">
      <c r="B11" s="537"/>
      <c r="C11" s="662"/>
      <c r="D11" s="657"/>
      <c r="E11" s="657"/>
      <c r="F11" s="659"/>
      <c r="G11" s="395" t="s">
        <v>152</v>
      </c>
      <c r="H11" s="121">
        <f>SUM(H8:H10)</f>
        <v>6035</v>
      </c>
      <c r="I11" s="305">
        <f>IFERROR(H11/H11,"-")</f>
        <v>1</v>
      </c>
      <c r="J11" s="307"/>
      <c r="L11" s="13" t="s">
        <v>59</v>
      </c>
      <c r="M11" s="406">
        <v>9040</v>
      </c>
      <c r="O11" s="335">
        <v>8</v>
      </c>
      <c r="P11" s="13" t="s">
        <v>59</v>
      </c>
      <c r="Q11" s="102">
        <f t="shared" si="0"/>
        <v>0.15891864578069731</v>
      </c>
      <c r="R11" s="102">
        <f t="shared" si="1"/>
        <v>0.26806467913087417</v>
      </c>
      <c r="S11" s="102">
        <f t="shared" si="2"/>
        <v>0.57301667508842846</v>
      </c>
    </row>
    <row r="12" spans="2:19" ht="13.5" customHeight="1">
      <c r="B12" s="535">
        <v>3</v>
      </c>
      <c r="C12" s="660" t="s">
        <v>77</v>
      </c>
      <c r="D12" s="650">
        <f>VLOOKUP(B12,市区町村別_歯科医療費!$B$6:$G$79,6,FALSE)</f>
        <v>4931</v>
      </c>
      <c r="E12" s="650">
        <f ca="1">INDIRECT("M"&amp;(B12+3))-D12</f>
        <v>3887</v>
      </c>
      <c r="F12" s="652">
        <f ca="1">IFERROR(D12/INDIRECT("M"&amp;(B12+3)),"-")</f>
        <v>0.55919709684735763</v>
      </c>
      <c r="G12" s="393" t="s">
        <v>342</v>
      </c>
      <c r="H12" s="403">
        <v>740</v>
      </c>
      <c r="I12" s="269">
        <f>IFERROR(H12/H15,"-")</f>
        <v>0.18649193548387097</v>
      </c>
      <c r="J12" s="307"/>
      <c r="L12" s="13" t="s">
        <v>82</v>
      </c>
      <c r="M12" s="406">
        <v>5832</v>
      </c>
      <c r="O12" s="335">
        <v>9</v>
      </c>
      <c r="P12" s="13" t="s">
        <v>82</v>
      </c>
      <c r="Q12" s="102">
        <f t="shared" si="0"/>
        <v>0.21708542713567838</v>
      </c>
      <c r="R12" s="102">
        <f t="shared" si="1"/>
        <v>0.30100502512562816</v>
      </c>
      <c r="S12" s="102">
        <f t="shared" si="2"/>
        <v>0.48190954773869349</v>
      </c>
    </row>
    <row r="13" spans="2:19" ht="13.5" customHeight="1">
      <c r="B13" s="536"/>
      <c r="C13" s="661"/>
      <c r="D13" s="651"/>
      <c r="E13" s="651"/>
      <c r="F13" s="653"/>
      <c r="G13" s="394" t="s">
        <v>343</v>
      </c>
      <c r="H13" s="132">
        <v>1104</v>
      </c>
      <c r="I13" s="317">
        <f>IFERROR(H13/H15,"-")</f>
        <v>0.27822580645161288</v>
      </c>
      <c r="J13" s="307"/>
      <c r="L13" s="13" t="s">
        <v>60</v>
      </c>
      <c r="M13" s="406">
        <v>13483</v>
      </c>
      <c r="O13" s="335">
        <v>10</v>
      </c>
      <c r="P13" s="13" t="s">
        <v>60</v>
      </c>
      <c r="Q13" s="102">
        <f t="shared" si="0"/>
        <v>0.19306930693069307</v>
      </c>
      <c r="R13" s="102">
        <f t="shared" si="1"/>
        <v>0.29760091393754762</v>
      </c>
      <c r="S13" s="102">
        <f t="shared" si="2"/>
        <v>0.50932977913175936</v>
      </c>
    </row>
    <row r="14" spans="2:19" ht="13.5" customHeight="1">
      <c r="B14" s="536"/>
      <c r="C14" s="661"/>
      <c r="D14" s="651"/>
      <c r="E14" s="651"/>
      <c r="F14" s="653"/>
      <c r="G14" s="394" t="s">
        <v>344</v>
      </c>
      <c r="H14" s="132">
        <v>2124</v>
      </c>
      <c r="I14" s="317">
        <f>IFERROR(H14/H15,"-")</f>
        <v>0.53528225806451613</v>
      </c>
      <c r="J14" s="307"/>
      <c r="L14" s="13" t="s">
        <v>61</v>
      </c>
      <c r="M14" s="406">
        <v>23211</v>
      </c>
      <c r="O14" s="335">
        <v>11</v>
      </c>
      <c r="P14" s="13" t="s">
        <v>61</v>
      </c>
      <c r="Q14" s="102">
        <f t="shared" si="0"/>
        <v>0.19965888498027928</v>
      </c>
      <c r="R14" s="102">
        <f t="shared" si="1"/>
        <v>0.29175994030487157</v>
      </c>
      <c r="S14" s="102">
        <f t="shared" si="2"/>
        <v>0.5085811747148492</v>
      </c>
    </row>
    <row r="15" spans="2:19" ht="13.5" customHeight="1">
      <c r="B15" s="537"/>
      <c r="C15" s="662"/>
      <c r="D15" s="657"/>
      <c r="E15" s="657"/>
      <c r="F15" s="659"/>
      <c r="G15" s="395" t="s">
        <v>152</v>
      </c>
      <c r="H15" s="121">
        <f>SUM(H12:H14)</f>
        <v>3968</v>
      </c>
      <c r="I15" s="305">
        <f>IFERROR(H15/H15,"-")</f>
        <v>1</v>
      </c>
      <c r="J15" s="307"/>
      <c r="L15" s="13" t="s">
        <v>83</v>
      </c>
      <c r="M15" s="406">
        <v>12001</v>
      </c>
      <c r="O15" s="335">
        <v>12</v>
      </c>
      <c r="P15" s="13" t="s">
        <v>83</v>
      </c>
      <c r="Q15" s="102">
        <f t="shared" si="0"/>
        <v>0.20210970464135022</v>
      </c>
      <c r="R15" s="102">
        <f t="shared" si="1"/>
        <v>0.2951476793248945</v>
      </c>
      <c r="S15" s="102">
        <f t="shared" si="2"/>
        <v>0.50274261603375525</v>
      </c>
    </row>
    <row r="16" spans="2:19" ht="13.5" customHeight="1">
      <c r="B16" s="535">
        <v>4</v>
      </c>
      <c r="C16" s="660" t="s">
        <v>78</v>
      </c>
      <c r="D16" s="650">
        <f>VLOOKUP(B16,市区町村別_歯科医療費!$B$6:$G$79,6,FALSE)</f>
        <v>4817</v>
      </c>
      <c r="E16" s="650">
        <f ca="1">INDIRECT("M"&amp;(B16+3))-D16</f>
        <v>5198</v>
      </c>
      <c r="F16" s="652">
        <f ca="1">IFERROR(D16/INDIRECT("M"&amp;(B16+3)),"-")</f>
        <v>0.48097853220169745</v>
      </c>
      <c r="G16" s="393" t="s">
        <v>342</v>
      </c>
      <c r="H16" s="403">
        <v>829</v>
      </c>
      <c r="I16" s="269">
        <f>IFERROR(H16/H19,"-")</f>
        <v>0.21110262286732875</v>
      </c>
      <c r="J16" s="307"/>
      <c r="L16" s="13" t="s">
        <v>84</v>
      </c>
      <c r="M16" s="406">
        <v>20792</v>
      </c>
      <c r="O16" s="335">
        <v>13</v>
      </c>
      <c r="P16" s="13" t="s">
        <v>84</v>
      </c>
      <c r="Q16" s="102">
        <f t="shared" si="0"/>
        <v>0.20170006071645416</v>
      </c>
      <c r="R16" s="102">
        <f t="shared" si="1"/>
        <v>0.28791742562234368</v>
      </c>
      <c r="S16" s="102">
        <f t="shared" si="2"/>
        <v>0.51038251366120213</v>
      </c>
    </row>
    <row r="17" spans="2:19" ht="13.5" customHeight="1">
      <c r="B17" s="536"/>
      <c r="C17" s="661"/>
      <c r="D17" s="651"/>
      <c r="E17" s="651"/>
      <c r="F17" s="653"/>
      <c r="G17" s="394" t="s">
        <v>343</v>
      </c>
      <c r="H17" s="132">
        <v>1187</v>
      </c>
      <c r="I17" s="317">
        <f>IFERROR(H17/H19,"-")</f>
        <v>0.30226636108989052</v>
      </c>
      <c r="J17" s="307"/>
      <c r="L17" s="13" t="s">
        <v>85</v>
      </c>
      <c r="M17" s="406">
        <v>15727</v>
      </c>
      <c r="O17" s="335">
        <v>14</v>
      </c>
      <c r="P17" s="13" t="s">
        <v>85</v>
      </c>
      <c r="Q17" s="102">
        <f t="shared" si="0"/>
        <v>0.17620137299771166</v>
      </c>
      <c r="R17" s="102">
        <f t="shared" si="1"/>
        <v>0.28391631252043154</v>
      </c>
      <c r="S17" s="102">
        <f t="shared" si="2"/>
        <v>0.53988231448185686</v>
      </c>
    </row>
    <row r="18" spans="2:19" ht="13.5" customHeight="1">
      <c r="B18" s="536"/>
      <c r="C18" s="661"/>
      <c r="D18" s="651"/>
      <c r="E18" s="651"/>
      <c r="F18" s="653"/>
      <c r="G18" s="394" t="s">
        <v>344</v>
      </c>
      <c r="H18" s="132">
        <v>1911</v>
      </c>
      <c r="I18" s="317">
        <f>IFERROR(H18/H19,"-")</f>
        <v>0.48663101604278075</v>
      </c>
      <c r="J18" s="307"/>
      <c r="L18" s="13" t="s">
        <v>86</v>
      </c>
      <c r="M18" s="406">
        <v>25355</v>
      </c>
      <c r="O18" s="335">
        <v>15</v>
      </c>
      <c r="P18" s="13" t="s">
        <v>86</v>
      </c>
      <c r="Q18" s="102">
        <f t="shared" si="0"/>
        <v>0.18349514563106797</v>
      </c>
      <c r="R18" s="102">
        <f t="shared" si="1"/>
        <v>0.28475728155339808</v>
      </c>
      <c r="S18" s="102">
        <f t="shared" si="2"/>
        <v>0.53174757281553398</v>
      </c>
    </row>
    <row r="19" spans="2:19" ht="13.5" customHeight="1">
      <c r="B19" s="537"/>
      <c r="C19" s="662"/>
      <c r="D19" s="657"/>
      <c r="E19" s="657"/>
      <c r="F19" s="659"/>
      <c r="G19" s="395" t="s">
        <v>152</v>
      </c>
      <c r="H19" s="121">
        <f>SUM(H16:H18)</f>
        <v>3927</v>
      </c>
      <c r="I19" s="305">
        <f>IFERROR(H19/H19,"-")</f>
        <v>1</v>
      </c>
      <c r="J19" s="307"/>
      <c r="L19" s="13" t="s">
        <v>62</v>
      </c>
      <c r="M19" s="406">
        <v>16971</v>
      </c>
      <c r="O19" s="335">
        <v>16</v>
      </c>
      <c r="P19" s="13" t="s">
        <v>62</v>
      </c>
      <c r="Q19" s="102">
        <f t="shared" si="0"/>
        <v>0.16569061562633911</v>
      </c>
      <c r="R19" s="102">
        <f t="shared" si="1"/>
        <v>0.27424653620911299</v>
      </c>
      <c r="S19" s="102">
        <f t="shared" si="2"/>
        <v>0.56006284816454788</v>
      </c>
    </row>
    <row r="20" spans="2:19" ht="13.5" customHeight="1">
      <c r="B20" s="535">
        <v>5</v>
      </c>
      <c r="C20" s="660" t="s">
        <v>79</v>
      </c>
      <c r="D20" s="650">
        <f>VLOOKUP(B20,市区町村別_歯科医療費!$B$6:$G$79,6,FALSE)</f>
        <v>4369</v>
      </c>
      <c r="E20" s="650">
        <f ca="1">INDIRECT("M"&amp;(B20+3))-D20</f>
        <v>4453</v>
      </c>
      <c r="F20" s="652">
        <f ca="1">IFERROR(D20/INDIRECT("M"&amp;(B20+3)),"-")</f>
        <v>0.495239174790297</v>
      </c>
      <c r="G20" s="393" t="s">
        <v>342</v>
      </c>
      <c r="H20" s="403">
        <v>565</v>
      </c>
      <c r="I20" s="269">
        <f>IFERROR(H20/H23,"-")</f>
        <v>0.16477107028288129</v>
      </c>
      <c r="J20" s="307"/>
      <c r="L20" s="13" t="s">
        <v>87</v>
      </c>
      <c r="M20" s="406">
        <v>23970</v>
      </c>
      <c r="O20" s="335">
        <v>17</v>
      </c>
      <c r="P20" s="13" t="s">
        <v>87</v>
      </c>
      <c r="Q20" s="102">
        <f t="shared" si="0"/>
        <v>0.17592200084781687</v>
      </c>
      <c r="R20" s="102">
        <f t="shared" si="1"/>
        <v>0.28391267486222976</v>
      </c>
      <c r="S20" s="102">
        <f t="shared" si="2"/>
        <v>0.54016532428995334</v>
      </c>
    </row>
    <row r="21" spans="2:19" ht="13.5" customHeight="1">
      <c r="B21" s="536"/>
      <c r="C21" s="661"/>
      <c r="D21" s="651"/>
      <c r="E21" s="651"/>
      <c r="F21" s="653"/>
      <c r="G21" s="394" t="s">
        <v>343</v>
      </c>
      <c r="H21" s="132">
        <v>957</v>
      </c>
      <c r="I21" s="317">
        <f>IFERROR(H21/H23,"-")</f>
        <v>0.27909011373578302</v>
      </c>
      <c r="J21" s="307"/>
      <c r="L21" s="13" t="s">
        <v>63</v>
      </c>
      <c r="M21" s="406">
        <v>21661</v>
      </c>
      <c r="O21" s="335">
        <v>18</v>
      </c>
      <c r="P21" s="13" t="s">
        <v>63</v>
      </c>
      <c r="Q21" s="102">
        <f t="shared" si="0"/>
        <v>0.17932930181418361</v>
      </c>
      <c r="R21" s="102">
        <f t="shared" si="1"/>
        <v>0.28818031885651457</v>
      </c>
      <c r="S21" s="102">
        <f t="shared" si="2"/>
        <v>0.53249037932930177</v>
      </c>
    </row>
    <row r="22" spans="2:19" ht="13.5" customHeight="1">
      <c r="B22" s="536"/>
      <c r="C22" s="661"/>
      <c r="D22" s="651"/>
      <c r="E22" s="651"/>
      <c r="F22" s="653"/>
      <c r="G22" s="394" t="s">
        <v>344</v>
      </c>
      <c r="H22" s="132">
        <v>1907</v>
      </c>
      <c r="I22" s="317">
        <f>IFERROR(H22/H23,"-")</f>
        <v>0.55613881598133563</v>
      </c>
      <c r="J22" s="307"/>
      <c r="L22" s="13" t="s">
        <v>88</v>
      </c>
      <c r="M22" s="406">
        <v>15098</v>
      </c>
      <c r="O22" s="335">
        <v>19</v>
      </c>
      <c r="P22" s="13" t="s">
        <v>88</v>
      </c>
      <c r="Q22" s="102">
        <f t="shared" si="0"/>
        <v>0.22793650793650794</v>
      </c>
      <c r="R22" s="102">
        <f t="shared" si="1"/>
        <v>0.29756613756613759</v>
      </c>
      <c r="S22" s="102">
        <f t="shared" si="2"/>
        <v>0.47449735449735447</v>
      </c>
    </row>
    <row r="23" spans="2:19" ht="13.5" customHeight="1">
      <c r="B23" s="537"/>
      <c r="C23" s="662"/>
      <c r="D23" s="657"/>
      <c r="E23" s="657"/>
      <c r="F23" s="659"/>
      <c r="G23" s="395" t="s">
        <v>152</v>
      </c>
      <c r="H23" s="121">
        <f>SUM(H20:H22)</f>
        <v>3429</v>
      </c>
      <c r="I23" s="305">
        <f>IFERROR(H23/H23,"-")</f>
        <v>1</v>
      </c>
      <c r="J23" s="307"/>
      <c r="L23" s="13" t="s">
        <v>89</v>
      </c>
      <c r="M23" s="406">
        <v>22649</v>
      </c>
      <c r="O23" s="335">
        <v>20</v>
      </c>
      <c r="P23" s="13" t="s">
        <v>89</v>
      </c>
      <c r="Q23" s="102">
        <f t="shared" si="0"/>
        <v>0.17982456140350878</v>
      </c>
      <c r="R23" s="102">
        <f t="shared" si="1"/>
        <v>0.2781954887218045</v>
      </c>
      <c r="S23" s="102">
        <f t="shared" si="2"/>
        <v>0.54197994987468667</v>
      </c>
    </row>
    <row r="24" spans="2:19" ht="13.5" customHeight="1">
      <c r="B24" s="535">
        <v>6</v>
      </c>
      <c r="C24" s="660" t="s">
        <v>80</v>
      </c>
      <c r="D24" s="650">
        <f>VLOOKUP(B24,市区町村別_歯科医療費!$B$6:$G$79,6,FALSE)</f>
        <v>6060</v>
      </c>
      <c r="E24" s="650">
        <f ca="1">INDIRECT("M"&amp;(B24+3))-D24</f>
        <v>6292</v>
      </c>
      <c r="F24" s="652">
        <f ca="1">IFERROR(D24/INDIRECT("M"&amp;(B24+3)),"-")</f>
        <v>0.49060880829015546</v>
      </c>
      <c r="G24" s="393" t="s">
        <v>342</v>
      </c>
      <c r="H24" s="403">
        <v>950</v>
      </c>
      <c r="I24" s="269">
        <f>IFERROR(H24/H27,"-")</f>
        <v>0.20101565806178587</v>
      </c>
      <c r="J24" s="307"/>
      <c r="L24" s="13" t="s">
        <v>90</v>
      </c>
      <c r="M24" s="406">
        <v>15046</v>
      </c>
      <c r="O24" s="335">
        <v>21</v>
      </c>
      <c r="P24" s="13" t="s">
        <v>90</v>
      </c>
      <c r="Q24" s="102">
        <f t="shared" si="0"/>
        <v>0.1812070043777361</v>
      </c>
      <c r="R24" s="102">
        <f t="shared" si="1"/>
        <v>0.28392745465916197</v>
      </c>
      <c r="S24" s="102">
        <f t="shared" si="2"/>
        <v>0.5348655409631019</v>
      </c>
    </row>
    <row r="25" spans="2:19" ht="13.5" customHeight="1">
      <c r="B25" s="536"/>
      <c r="C25" s="661"/>
      <c r="D25" s="651"/>
      <c r="E25" s="651"/>
      <c r="F25" s="653"/>
      <c r="G25" s="394" t="s">
        <v>343</v>
      </c>
      <c r="H25" s="132">
        <v>1466</v>
      </c>
      <c r="I25" s="317">
        <f>IFERROR(H25/H27,"-")</f>
        <v>0.31019889970376641</v>
      </c>
      <c r="J25" s="307"/>
      <c r="L25" s="13" t="s">
        <v>64</v>
      </c>
      <c r="M25" s="406">
        <v>19329</v>
      </c>
      <c r="O25" s="335">
        <v>22</v>
      </c>
      <c r="P25" s="13" t="s">
        <v>64</v>
      </c>
      <c r="Q25" s="102">
        <f t="shared" si="0"/>
        <v>0.18769592476489028</v>
      </c>
      <c r="R25" s="102">
        <f t="shared" si="1"/>
        <v>0.28069487983281088</v>
      </c>
      <c r="S25" s="102">
        <f t="shared" si="2"/>
        <v>0.5316091954022989</v>
      </c>
    </row>
    <row r="26" spans="2:19" ht="13.5" customHeight="1">
      <c r="B26" s="536"/>
      <c r="C26" s="661"/>
      <c r="D26" s="651"/>
      <c r="E26" s="651"/>
      <c r="F26" s="653"/>
      <c r="G26" s="394" t="s">
        <v>344</v>
      </c>
      <c r="H26" s="132">
        <v>2310</v>
      </c>
      <c r="I26" s="317">
        <f>IFERROR(H26/H27,"-")</f>
        <v>0.48878544223444775</v>
      </c>
      <c r="J26" s="307"/>
      <c r="L26" s="13" t="s">
        <v>91</v>
      </c>
      <c r="M26" s="406">
        <v>31367</v>
      </c>
      <c r="O26" s="335">
        <v>23</v>
      </c>
      <c r="P26" s="13" t="s">
        <v>91</v>
      </c>
      <c r="Q26" s="102">
        <f t="shared" si="0"/>
        <v>0.20356885652556614</v>
      </c>
      <c r="R26" s="102">
        <f t="shared" si="1"/>
        <v>0.29383051932463794</v>
      </c>
      <c r="S26" s="102">
        <f t="shared" si="2"/>
        <v>0.502600624149796</v>
      </c>
    </row>
    <row r="27" spans="2:19" ht="13.5" customHeight="1">
      <c r="B27" s="537"/>
      <c r="C27" s="662"/>
      <c r="D27" s="657"/>
      <c r="E27" s="657"/>
      <c r="F27" s="659"/>
      <c r="G27" s="395" t="s">
        <v>152</v>
      </c>
      <c r="H27" s="121">
        <f>SUM(H24:H26)</f>
        <v>4726</v>
      </c>
      <c r="I27" s="305">
        <f>IFERROR(H27/H27,"-")</f>
        <v>1</v>
      </c>
      <c r="J27" s="307"/>
      <c r="L27" s="13" t="s">
        <v>92</v>
      </c>
      <c r="M27" s="406">
        <v>13718</v>
      </c>
      <c r="O27" s="335">
        <v>24</v>
      </c>
      <c r="P27" s="13" t="s">
        <v>92</v>
      </c>
      <c r="Q27" s="102">
        <f t="shared" si="0"/>
        <v>0.16322213181448331</v>
      </c>
      <c r="R27" s="102">
        <f t="shared" si="1"/>
        <v>0.27436940602115539</v>
      </c>
      <c r="S27" s="102">
        <f t="shared" si="2"/>
        <v>0.56240846216436124</v>
      </c>
    </row>
    <row r="28" spans="2:19" ht="13.5" customHeight="1">
      <c r="B28" s="535">
        <v>7</v>
      </c>
      <c r="C28" s="660" t="s">
        <v>81</v>
      </c>
      <c r="D28" s="650">
        <f>VLOOKUP(B28,市区町村別_歯科医療費!$B$6:$G$79,6,FALSE)</f>
        <v>5508</v>
      </c>
      <c r="E28" s="650">
        <f ca="1">INDIRECT("M"&amp;(B28+3))-D28</f>
        <v>5494</v>
      </c>
      <c r="F28" s="652">
        <f ca="1">IFERROR(D28/INDIRECT("M"&amp;(B28+3)),"-")</f>
        <v>0.50063624795491724</v>
      </c>
      <c r="G28" s="393" t="s">
        <v>342</v>
      </c>
      <c r="H28" s="403">
        <v>932</v>
      </c>
      <c r="I28" s="269">
        <f>IFERROR(H28/H31,"-")</f>
        <v>0.22048734326945824</v>
      </c>
      <c r="J28" s="307"/>
      <c r="L28" s="13" t="s">
        <v>93</v>
      </c>
      <c r="M28" s="406">
        <v>9548</v>
      </c>
      <c r="O28" s="335">
        <v>25</v>
      </c>
      <c r="P28" s="13" t="s">
        <v>93</v>
      </c>
      <c r="Q28" s="102">
        <f t="shared" si="0"/>
        <v>0.16313823163138233</v>
      </c>
      <c r="R28" s="102">
        <f t="shared" si="1"/>
        <v>0.28019925280199254</v>
      </c>
      <c r="S28" s="102">
        <f t="shared" si="2"/>
        <v>0.55666251556662516</v>
      </c>
    </row>
    <row r="29" spans="2:19" ht="13.5" customHeight="1">
      <c r="B29" s="536"/>
      <c r="C29" s="661"/>
      <c r="D29" s="651"/>
      <c r="E29" s="651"/>
      <c r="F29" s="653"/>
      <c r="G29" s="394" t="s">
        <v>343</v>
      </c>
      <c r="H29" s="132">
        <v>1246</v>
      </c>
      <c r="I29" s="317">
        <f>IFERROR(H29/H31,"-")</f>
        <v>0.29477170570144312</v>
      </c>
      <c r="J29" s="307"/>
      <c r="L29" s="13" t="s">
        <v>36</v>
      </c>
      <c r="M29" s="406">
        <v>132591</v>
      </c>
      <c r="O29" s="335">
        <v>26</v>
      </c>
      <c r="P29" s="13" t="s">
        <v>36</v>
      </c>
      <c r="Q29" s="102">
        <f t="shared" si="0"/>
        <v>0.17035319300749197</v>
      </c>
      <c r="R29" s="102">
        <f t="shared" si="1"/>
        <v>0.27838030681412773</v>
      </c>
      <c r="S29" s="102">
        <f t="shared" si="2"/>
        <v>0.5512665001783803</v>
      </c>
    </row>
    <row r="30" spans="2:19" ht="13.5" customHeight="1">
      <c r="B30" s="536"/>
      <c r="C30" s="661"/>
      <c r="D30" s="651"/>
      <c r="E30" s="651"/>
      <c r="F30" s="653"/>
      <c r="G30" s="394" t="s">
        <v>344</v>
      </c>
      <c r="H30" s="132">
        <v>2049</v>
      </c>
      <c r="I30" s="317">
        <f>IFERROR(H30/H31,"-")</f>
        <v>0.48474095102909864</v>
      </c>
      <c r="J30" s="307"/>
      <c r="L30" s="13" t="s">
        <v>37</v>
      </c>
      <c r="M30" s="406">
        <v>22608</v>
      </c>
      <c r="O30" s="335">
        <v>27</v>
      </c>
      <c r="P30" s="13" t="s">
        <v>37</v>
      </c>
      <c r="Q30" s="102">
        <f t="shared" si="0"/>
        <v>0.18250193562658998</v>
      </c>
      <c r="R30" s="102">
        <f t="shared" si="1"/>
        <v>0.277734763853556</v>
      </c>
      <c r="S30" s="102">
        <f t="shared" si="2"/>
        <v>0.53976330051985399</v>
      </c>
    </row>
    <row r="31" spans="2:19" ht="13.5" customHeight="1">
      <c r="B31" s="537"/>
      <c r="C31" s="661"/>
      <c r="D31" s="657"/>
      <c r="E31" s="651"/>
      <c r="F31" s="653"/>
      <c r="G31" s="395" t="s">
        <v>152</v>
      </c>
      <c r="H31" s="118">
        <f>SUM(H28:H30)</f>
        <v>4227</v>
      </c>
      <c r="I31" s="269">
        <f>IFERROR(H31/H31,"-")</f>
        <v>1</v>
      </c>
      <c r="J31" s="307"/>
      <c r="L31" s="13" t="s">
        <v>38</v>
      </c>
      <c r="M31" s="406">
        <v>18603</v>
      </c>
      <c r="O31" s="335">
        <v>28</v>
      </c>
      <c r="P31" s="13" t="s">
        <v>38</v>
      </c>
      <c r="Q31" s="102">
        <f t="shared" si="0"/>
        <v>0.19219260065288357</v>
      </c>
      <c r="R31" s="102">
        <f t="shared" si="1"/>
        <v>0.29175734494015232</v>
      </c>
      <c r="S31" s="102">
        <f t="shared" si="2"/>
        <v>0.51605005440696405</v>
      </c>
    </row>
    <row r="32" spans="2:19" ht="13.5" customHeight="1">
      <c r="B32" s="535">
        <v>8</v>
      </c>
      <c r="C32" s="660" t="s">
        <v>59</v>
      </c>
      <c r="D32" s="650">
        <f>VLOOKUP(B32,市区町村別_歯科医療費!$B$6:$G$79,6,FALSE)</f>
        <v>4912</v>
      </c>
      <c r="E32" s="650">
        <f ca="1">INDIRECT("M"&amp;(B32+3))-D32</f>
        <v>4128</v>
      </c>
      <c r="F32" s="652">
        <f ca="1">IFERROR(D32/INDIRECT("M"&amp;(B32+3)),"-")</f>
        <v>0.54336283185840706</v>
      </c>
      <c r="G32" s="393" t="s">
        <v>342</v>
      </c>
      <c r="H32" s="403">
        <v>629</v>
      </c>
      <c r="I32" s="269">
        <f>IFERROR(H32/H35,"-")</f>
        <v>0.15891864578069731</v>
      </c>
      <c r="J32" s="307"/>
      <c r="L32" s="13" t="s">
        <v>39</v>
      </c>
      <c r="M32" s="406">
        <v>15649</v>
      </c>
      <c r="O32" s="335">
        <v>29</v>
      </c>
      <c r="P32" s="13" t="s">
        <v>39</v>
      </c>
      <c r="Q32" s="102">
        <f t="shared" si="0"/>
        <v>0.17572271832904496</v>
      </c>
      <c r="R32" s="102">
        <f t="shared" si="1"/>
        <v>0.27803844407446648</v>
      </c>
      <c r="S32" s="102">
        <f t="shared" si="2"/>
        <v>0.54623883759648861</v>
      </c>
    </row>
    <row r="33" spans="2:19" ht="13.5" customHeight="1">
      <c r="B33" s="536"/>
      <c r="C33" s="661"/>
      <c r="D33" s="651"/>
      <c r="E33" s="651"/>
      <c r="F33" s="653"/>
      <c r="G33" s="394" t="s">
        <v>343</v>
      </c>
      <c r="H33" s="132">
        <v>1061</v>
      </c>
      <c r="I33" s="317">
        <f>IFERROR(H33/H35,"-")</f>
        <v>0.26806467913087417</v>
      </c>
      <c r="J33" s="307"/>
      <c r="L33" s="13" t="s">
        <v>40</v>
      </c>
      <c r="M33" s="406">
        <v>20907</v>
      </c>
      <c r="O33" s="335">
        <v>30</v>
      </c>
      <c r="P33" s="13" t="s">
        <v>40</v>
      </c>
      <c r="Q33" s="102">
        <f t="shared" si="0"/>
        <v>0.17665914757212395</v>
      </c>
      <c r="R33" s="102">
        <f t="shared" si="1"/>
        <v>0.28006648462543038</v>
      </c>
      <c r="S33" s="102">
        <f t="shared" si="2"/>
        <v>0.54327436780244565</v>
      </c>
    </row>
    <row r="34" spans="2:19" ht="13.5" customHeight="1">
      <c r="B34" s="536"/>
      <c r="C34" s="661"/>
      <c r="D34" s="651"/>
      <c r="E34" s="651"/>
      <c r="F34" s="653"/>
      <c r="G34" s="394" t="s">
        <v>344</v>
      </c>
      <c r="H34" s="132">
        <v>2268</v>
      </c>
      <c r="I34" s="317">
        <f>IFERROR(H34/H35,"-")</f>
        <v>0.57301667508842846</v>
      </c>
      <c r="J34" s="307"/>
      <c r="L34" s="13" t="s">
        <v>41</v>
      </c>
      <c r="M34" s="406">
        <v>27885</v>
      </c>
      <c r="O34" s="335">
        <v>31</v>
      </c>
      <c r="P34" s="13" t="s">
        <v>41</v>
      </c>
      <c r="Q34" s="102">
        <f t="shared" si="0"/>
        <v>0.13693077962330127</v>
      </c>
      <c r="R34" s="102">
        <f t="shared" si="1"/>
        <v>0.26432488277835176</v>
      </c>
      <c r="S34" s="102">
        <f t="shared" si="2"/>
        <v>0.598744337598347</v>
      </c>
    </row>
    <row r="35" spans="2:19" ht="13.5" customHeight="1">
      <c r="B35" s="537"/>
      <c r="C35" s="662"/>
      <c r="D35" s="657"/>
      <c r="E35" s="657"/>
      <c r="F35" s="659"/>
      <c r="G35" s="395" t="s">
        <v>152</v>
      </c>
      <c r="H35" s="121">
        <f>SUM(H32:H34)</f>
        <v>3958</v>
      </c>
      <c r="I35" s="305">
        <f>IFERROR(H35/H35,"-")</f>
        <v>1</v>
      </c>
      <c r="J35" s="307"/>
      <c r="L35" s="13" t="s">
        <v>42</v>
      </c>
      <c r="M35" s="406">
        <v>23454</v>
      </c>
      <c r="O35" s="335">
        <v>32</v>
      </c>
      <c r="P35" s="13" t="s">
        <v>42</v>
      </c>
      <c r="Q35" s="102">
        <f t="shared" si="0"/>
        <v>0.1728753761544049</v>
      </c>
      <c r="R35" s="102">
        <f t="shared" si="1"/>
        <v>0.28369824634222268</v>
      </c>
      <c r="S35" s="102">
        <f t="shared" si="2"/>
        <v>0.54342637750337242</v>
      </c>
    </row>
    <row r="36" spans="2:19" ht="13.5" customHeight="1">
      <c r="B36" s="535">
        <v>9</v>
      </c>
      <c r="C36" s="660" t="s">
        <v>82</v>
      </c>
      <c r="D36" s="650">
        <f>VLOOKUP(B36,市区町村別_歯科医療費!$B$6:$G$79,6,FALSE)</f>
        <v>2534</v>
      </c>
      <c r="E36" s="650">
        <f ca="1">INDIRECT("M"&amp;(B36+3))-D36</f>
        <v>3298</v>
      </c>
      <c r="F36" s="652">
        <f ca="1">IFERROR(D36/INDIRECT("M"&amp;(B36+3)),"-")</f>
        <v>0.43449931412894377</v>
      </c>
      <c r="G36" s="393" t="s">
        <v>342</v>
      </c>
      <c r="H36" s="403">
        <v>432</v>
      </c>
      <c r="I36" s="269">
        <f>IFERROR(H36/H39,"-")</f>
        <v>0.21708542713567838</v>
      </c>
      <c r="J36" s="307"/>
      <c r="L36" s="13" t="s">
        <v>43</v>
      </c>
      <c r="M36" s="406">
        <v>6680</v>
      </c>
      <c r="O36" s="335">
        <v>33</v>
      </c>
      <c r="P36" s="13" t="s">
        <v>43</v>
      </c>
      <c r="Q36" s="102">
        <f t="shared" ref="Q36:Q67" si="3">INDEX($I:$I,ROW()+(($O36-1)*3+(COLUMN(A$1)-1)))</f>
        <v>0.18576748034753826</v>
      </c>
      <c r="R36" s="102">
        <f t="shared" ref="R36:R67" si="4">INDEX($I:$I,ROW()+(($O36-1)*3+(COLUMN(B$1)-1)))</f>
        <v>0.28713280926768719</v>
      </c>
      <c r="S36" s="102">
        <f t="shared" ref="S36:S67" si="5">INDEX($I:$I,ROW()+(($O36-1)*3+(COLUMN(C$1)-1)))</f>
        <v>0.52709971038477454</v>
      </c>
    </row>
    <row r="37" spans="2:19" ht="13.5" customHeight="1">
      <c r="B37" s="536"/>
      <c r="C37" s="661"/>
      <c r="D37" s="651"/>
      <c r="E37" s="651"/>
      <c r="F37" s="653"/>
      <c r="G37" s="394" t="s">
        <v>343</v>
      </c>
      <c r="H37" s="132">
        <v>599</v>
      </c>
      <c r="I37" s="317">
        <f>IFERROR(H37/H39,"-")</f>
        <v>0.30100502512562816</v>
      </c>
      <c r="J37" s="307"/>
      <c r="L37" s="13" t="s">
        <v>45</v>
      </c>
      <c r="M37" s="406">
        <v>29757</v>
      </c>
      <c r="O37" s="335">
        <v>34</v>
      </c>
      <c r="P37" s="13" t="s">
        <v>45</v>
      </c>
      <c r="Q37" s="102">
        <f t="shared" si="3"/>
        <v>0.18974713551955749</v>
      </c>
      <c r="R37" s="102">
        <f t="shared" si="4"/>
        <v>0.30511655472145399</v>
      </c>
      <c r="S37" s="102">
        <f t="shared" si="5"/>
        <v>0.50513630975898849</v>
      </c>
    </row>
    <row r="38" spans="2:19" ht="13.5" customHeight="1">
      <c r="B38" s="536"/>
      <c r="C38" s="661"/>
      <c r="D38" s="651"/>
      <c r="E38" s="651"/>
      <c r="F38" s="653"/>
      <c r="G38" s="394" t="s">
        <v>344</v>
      </c>
      <c r="H38" s="132">
        <v>959</v>
      </c>
      <c r="I38" s="317">
        <f>IFERROR(H38/H39,"-")</f>
        <v>0.48190954773869349</v>
      </c>
      <c r="J38" s="307"/>
      <c r="L38" s="13" t="s">
        <v>2</v>
      </c>
      <c r="M38" s="406">
        <v>60596</v>
      </c>
      <c r="O38" s="335">
        <v>35</v>
      </c>
      <c r="P38" s="13" t="s">
        <v>2</v>
      </c>
      <c r="Q38" s="102">
        <f t="shared" si="3"/>
        <v>0.15586187091679229</v>
      </c>
      <c r="R38" s="102">
        <f t="shared" si="4"/>
        <v>0.26233038983415896</v>
      </c>
      <c r="S38" s="102">
        <f t="shared" si="5"/>
        <v>0.58180773924904872</v>
      </c>
    </row>
    <row r="39" spans="2:19" ht="13.5" customHeight="1">
      <c r="B39" s="537"/>
      <c r="C39" s="662"/>
      <c r="D39" s="657"/>
      <c r="E39" s="657"/>
      <c r="F39" s="659"/>
      <c r="G39" s="395" t="s">
        <v>152</v>
      </c>
      <c r="H39" s="121">
        <f>SUM(H36:H38)</f>
        <v>1990</v>
      </c>
      <c r="I39" s="305">
        <f>IFERROR(H39/H39,"-")</f>
        <v>1</v>
      </c>
      <c r="J39" s="307"/>
      <c r="L39" s="13" t="s">
        <v>3</v>
      </c>
      <c r="M39" s="406">
        <v>16741</v>
      </c>
      <c r="O39" s="335">
        <v>36</v>
      </c>
      <c r="P39" s="13" t="s">
        <v>3</v>
      </c>
      <c r="Q39" s="102">
        <f t="shared" si="3"/>
        <v>0.1561138169700077</v>
      </c>
      <c r="R39" s="102">
        <f t="shared" si="4"/>
        <v>0.26698282491668801</v>
      </c>
      <c r="S39" s="102">
        <f t="shared" si="5"/>
        <v>0.57690335811330429</v>
      </c>
    </row>
    <row r="40" spans="2:19" ht="13.5" customHeight="1">
      <c r="B40" s="535">
        <v>10</v>
      </c>
      <c r="C40" s="660" t="s">
        <v>60</v>
      </c>
      <c r="D40" s="650">
        <f>VLOOKUP(B40,市区町村別_歯科医療費!$B$6:$G$79,6,FALSE)</f>
        <v>7118</v>
      </c>
      <c r="E40" s="650">
        <f ca="1">INDIRECT("M"&amp;(B40+3))-D40</f>
        <v>6365</v>
      </c>
      <c r="F40" s="652">
        <f ca="1">IFERROR(D40/INDIRECT("M"&amp;(B40+3)),"-")</f>
        <v>0.52792405251056884</v>
      </c>
      <c r="G40" s="393" t="s">
        <v>342</v>
      </c>
      <c r="H40" s="403">
        <v>1014</v>
      </c>
      <c r="I40" s="269">
        <f>IFERROR(H40/H43,"-")</f>
        <v>0.19306930693069307</v>
      </c>
      <c r="J40" s="307"/>
      <c r="L40" s="13" t="s">
        <v>4</v>
      </c>
      <c r="M40" s="406">
        <v>51067</v>
      </c>
      <c r="O40" s="335">
        <v>37</v>
      </c>
      <c r="P40" s="13" t="s">
        <v>4</v>
      </c>
      <c r="Q40" s="102">
        <f t="shared" si="3"/>
        <v>0.15017247043363996</v>
      </c>
      <c r="R40" s="102">
        <f t="shared" si="4"/>
        <v>0.25985545335085414</v>
      </c>
      <c r="S40" s="102">
        <f t="shared" si="5"/>
        <v>0.58997207621550596</v>
      </c>
    </row>
    <row r="41" spans="2:19" ht="13.5" customHeight="1">
      <c r="B41" s="536"/>
      <c r="C41" s="661"/>
      <c r="D41" s="651"/>
      <c r="E41" s="651"/>
      <c r="F41" s="653"/>
      <c r="G41" s="394" t="s">
        <v>343</v>
      </c>
      <c r="H41" s="132">
        <v>1563</v>
      </c>
      <c r="I41" s="317">
        <f>IFERROR(H41/H43,"-")</f>
        <v>0.29760091393754762</v>
      </c>
      <c r="J41" s="307"/>
      <c r="L41" s="23" t="s">
        <v>46</v>
      </c>
      <c r="M41" s="406">
        <v>10794</v>
      </c>
      <c r="O41" s="335">
        <v>38</v>
      </c>
      <c r="P41" s="23" t="s">
        <v>46</v>
      </c>
      <c r="Q41" s="102">
        <f t="shared" si="3"/>
        <v>0.18027978339350181</v>
      </c>
      <c r="R41" s="102">
        <f t="shared" si="4"/>
        <v>0.29760830324909748</v>
      </c>
      <c r="S41" s="102">
        <f t="shared" si="5"/>
        <v>0.5221119133574007</v>
      </c>
    </row>
    <row r="42" spans="2:19" ht="13.5" customHeight="1">
      <c r="B42" s="536"/>
      <c r="C42" s="661"/>
      <c r="D42" s="651"/>
      <c r="E42" s="651"/>
      <c r="F42" s="653"/>
      <c r="G42" s="394" t="s">
        <v>344</v>
      </c>
      <c r="H42" s="132">
        <v>2675</v>
      </c>
      <c r="I42" s="317">
        <f>IFERROR(H42/H43,"-")</f>
        <v>0.50932977913175936</v>
      </c>
      <c r="J42" s="307"/>
      <c r="L42" s="23" t="s">
        <v>9</v>
      </c>
      <c r="M42" s="406">
        <v>60444</v>
      </c>
      <c r="O42" s="335">
        <v>39</v>
      </c>
      <c r="P42" s="23" t="s">
        <v>9</v>
      </c>
      <c r="Q42" s="102">
        <f t="shared" si="3"/>
        <v>0.15596160260924355</v>
      </c>
      <c r="R42" s="102">
        <f t="shared" si="4"/>
        <v>0.27089433304918276</v>
      </c>
      <c r="S42" s="102">
        <f t="shared" si="5"/>
        <v>0.57314406434157372</v>
      </c>
    </row>
    <row r="43" spans="2:19" ht="13.5" customHeight="1">
      <c r="B43" s="537"/>
      <c r="C43" s="662"/>
      <c r="D43" s="657"/>
      <c r="E43" s="657"/>
      <c r="F43" s="659"/>
      <c r="G43" s="395" t="s">
        <v>152</v>
      </c>
      <c r="H43" s="121">
        <f>SUM(H40:H42)</f>
        <v>5252</v>
      </c>
      <c r="I43" s="305">
        <f>IFERROR(H43/H43,"-")</f>
        <v>1</v>
      </c>
      <c r="J43" s="307"/>
      <c r="L43" s="23" t="s">
        <v>47</v>
      </c>
      <c r="M43" s="406">
        <v>13161</v>
      </c>
      <c r="O43" s="335">
        <v>40</v>
      </c>
      <c r="P43" s="23" t="s">
        <v>47</v>
      </c>
      <c r="Q43" s="102">
        <f t="shared" si="3"/>
        <v>0.17796786981013979</v>
      </c>
      <c r="R43" s="102">
        <f t="shared" si="4"/>
        <v>0.28708533277696641</v>
      </c>
      <c r="S43" s="102">
        <f t="shared" si="5"/>
        <v>0.53494679741289375</v>
      </c>
    </row>
    <row r="44" spans="2:19" ht="13.5" customHeight="1">
      <c r="B44" s="535">
        <v>11</v>
      </c>
      <c r="C44" s="660" t="s">
        <v>61</v>
      </c>
      <c r="D44" s="650">
        <f>VLOOKUP(B44,市区町村別_歯科医療費!$B$6:$G$79,6,FALSE)</f>
        <v>11512</v>
      </c>
      <c r="E44" s="650">
        <f ca="1">INDIRECT("M"&amp;(B44+3))-D44</f>
        <v>11699</v>
      </c>
      <c r="F44" s="652">
        <f ca="1">IFERROR(D44/INDIRECT("M"&amp;(B44+3)),"-")</f>
        <v>0.4959717375382362</v>
      </c>
      <c r="G44" s="393" t="s">
        <v>342</v>
      </c>
      <c r="H44" s="403">
        <v>1873</v>
      </c>
      <c r="I44" s="269">
        <f>IFERROR(H44/H47,"-")</f>
        <v>0.19965888498027928</v>
      </c>
      <c r="J44" s="307"/>
      <c r="L44" s="23" t="s">
        <v>14</v>
      </c>
      <c r="M44" s="406">
        <v>24206</v>
      </c>
      <c r="O44" s="335">
        <v>41</v>
      </c>
      <c r="P44" s="23" t="s">
        <v>14</v>
      </c>
      <c r="Q44" s="102">
        <f t="shared" si="3"/>
        <v>0.18632461161079314</v>
      </c>
      <c r="R44" s="102">
        <f t="shared" si="4"/>
        <v>0.28812346688470974</v>
      </c>
      <c r="S44" s="102">
        <f t="shared" si="5"/>
        <v>0.52555192150449714</v>
      </c>
    </row>
    <row r="45" spans="2:19" ht="13.5" customHeight="1">
      <c r="B45" s="536"/>
      <c r="C45" s="661"/>
      <c r="D45" s="651"/>
      <c r="E45" s="651"/>
      <c r="F45" s="653"/>
      <c r="G45" s="394" t="s">
        <v>343</v>
      </c>
      <c r="H45" s="132">
        <v>2737</v>
      </c>
      <c r="I45" s="317">
        <f>IFERROR(H45/H47,"-")</f>
        <v>0.29175994030487157</v>
      </c>
      <c r="J45" s="307"/>
      <c r="L45" s="23" t="s">
        <v>15</v>
      </c>
      <c r="M45" s="406">
        <v>63271</v>
      </c>
      <c r="O45" s="335">
        <v>42</v>
      </c>
      <c r="P45" s="23" t="s">
        <v>15</v>
      </c>
      <c r="Q45" s="102">
        <f t="shared" si="3"/>
        <v>0.15303018781841685</v>
      </c>
      <c r="R45" s="102">
        <f t="shared" si="4"/>
        <v>0.26921907079309559</v>
      </c>
      <c r="S45" s="102">
        <f t="shared" si="5"/>
        <v>0.57775074138848759</v>
      </c>
    </row>
    <row r="46" spans="2:19" ht="13.5" customHeight="1">
      <c r="B46" s="536"/>
      <c r="C46" s="661"/>
      <c r="D46" s="651"/>
      <c r="E46" s="651"/>
      <c r="F46" s="653"/>
      <c r="G46" s="394" t="s">
        <v>344</v>
      </c>
      <c r="H46" s="132">
        <v>4771</v>
      </c>
      <c r="I46" s="317">
        <f>IFERROR(H46/H47,"-")</f>
        <v>0.5085811747148492</v>
      </c>
      <c r="J46" s="307"/>
      <c r="L46" s="23" t="s">
        <v>10</v>
      </c>
      <c r="M46" s="406">
        <v>38793</v>
      </c>
      <c r="O46" s="335">
        <v>43</v>
      </c>
      <c r="P46" s="23" t="s">
        <v>10</v>
      </c>
      <c r="Q46" s="102">
        <f t="shared" si="3"/>
        <v>0.15469973890339425</v>
      </c>
      <c r="R46" s="102">
        <f t="shared" si="4"/>
        <v>0.2689295039164491</v>
      </c>
      <c r="S46" s="102">
        <f t="shared" si="5"/>
        <v>0.57637075718015662</v>
      </c>
    </row>
    <row r="47" spans="2:19" ht="13.5" customHeight="1">
      <c r="B47" s="537"/>
      <c r="C47" s="662"/>
      <c r="D47" s="657"/>
      <c r="E47" s="657"/>
      <c r="F47" s="659"/>
      <c r="G47" s="395" t="s">
        <v>152</v>
      </c>
      <c r="H47" s="121">
        <f>SUM(H44:H46)</f>
        <v>9381</v>
      </c>
      <c r="I47" s="305">
        <f>IFERROR(H47/H47,"-")</f>
        <v>1</v>
      </c>
      <c r="J47" s="307"/>
      <c r="L47" s="23" t="s">
        <v>22</v>
      </c>
      <c r="M47" s="406">
        <v>42898</v>
      </c>
      <c r="O47" s="335">
        <v>44</v>
      </c>
      <c r="P47" s="23" t="s">
        <v>22</v>
      </c>
      <c r="Q47" s="102">
        <f t="shared" si="3"/>
        <v>0.18039950062421972</v>
      </c>
      <c r="R47" s="102">
        <f t="shared" si="4"/>
        <v>0.29234290470245528</v>
      </c>
      <c r="S47" s="102">
        <f t="shared" si="5"/>
        <v>0.527257594673325</v>
      </c>
    </row>
    <row r="48" spans="2:19" ht="13.5" customHeight="1">
      <c r="B48" s="535">
        <v>12</v>
      </c>
      <c r="C48" s="660" t="s">
        <v>83</v>
      </c>
      <c r="D48" s="650">
        <f>VLOOKUP(B48,市区町村別_歯科医療費!$B$6:$G$79,6,FALSE)</f>
        <v>5924</v>
      </c>
      <c r="E48" s="650">
        <f ca="1">INDIRECT("M"&amp;(B48+3))-D48</f>
        <v>6077</v>
      </c>
      <c r="F48" s="652">
        <f ca="1">IFERROR(D48/INDIRECT("M"&amp;(B48+3)),"-")</f>
        <v>0.49362553120573288</v>
      </c>
      <c r="G48" s="393" t="s">
        <v>342</v>
      </c>
      <c r="H48" s="403">
        <v>958</v>
      </c>
      <c r="I48" s="269">
        <f>IFERROR(H48/H51,"-")</f>
        <v>0.20210970464135022</v>
      </c>
      <c r="J48" s="307"/>
      <c r="L48" s="23" t="s">
        <v>48</v>
      </c>
      <c r="M48" s="406">
        <v>14920</v>
      </c>
      <c r="O48" s="335">
        <v>45</v>
      </c>
      <c r="P48" s="23" t="s">
        <v>48</v>
      </c>
      <c r="Q48" s="102">
        <f t="shared" si="3"/>
        <v>0.1862369337979094</v>
      </c>
      <c r="R48" s="102">
        <f t="shared" si="4"/>
        <v>0.29250871080139373</v>
      </c>
      <c r="S48" s="102">
        <f t="shared" si="5"/>
        <v>0.52125435540069687</v>
      </c>
    </row>
    <row r="49" spans="2:19" ht="13.5" customHeight="1">
      <c r="B49" s="536"/>
      <c r="C49" s="661"/>
      <c r="D49" s="651"/>
      <c r="E49" s="651"/>
      <c r="F49" s="653"/>
      <c r="G49" s="394" t="s">
        <v>343</v>
      </c>
      <c r="H49" s="132">
        <v>1399</v>
      </c>
      <c r="I49" s="317">
        <f>IFERROR(H49/H51,"-")</f>
        <v>0.2951476793248945</v>
      </c>
      <c r="J49" s="307"/>
      <c r="L49" s="23" t="s">
        <v>26</v>
      </c>
      <c r="M49" s="406">
        <v>19066</v>
      </c>
      <c r="O49" s="335">
        <v>46</v>
      </c>
      <c r="P49" s="23" t="s">
        <v>26</v>
      </c>
      <c r="Q49" s="102">
        <f t="shared" si="3"/>
        <v>0.17605015673981192</v>
      </c>
      <c r="R49" s="102">
        <f t="shared" si="4"/>
        <v>0.27297805642633227</v>
      </c>
      <c r="S49" s="102">
        <f t="shared" si="5"/>
        <v>0.55097178683385584</v>
      </c>
    </row>
    <row r="50" spans="2:19" ht="13.5" customHeight="1">
      <c r="B50" s="536"/>
      <c r="C50" s="661"/>
      <c r="D50" s="651"/>
      <c r="E50" s="651"/>
      <c r="F50" s="653"/>
      <c r="G50" s="394" t="s">
        <v>344</v>
      </c>
      <c r="H50" s="132">
        <v>2383</v>
      </c>
      <c r="I50" s="317">
        <f>IFERROR(H50/H51,"-")</f>
        <v>0.50274261603375525</v>
      </c>
      <c r="J50" s="307"/>
      <c r="L50" s="23" t="s">
        <v>16</v>
      </c>
      <c r="M50" s="406">
        <v>38675</v>
      </c>
      <c r="O50" s="335">
        <v>47</v>
      </c>
      <c r="P50" s="23" t="s">
        <v>16</v>
      </c>
      <c r="Q50" s="102">
        <f t="shared" si="3"/>
        <v>0.17820504945021193</v>
      </c>
      <c r="R50" s="102">
        <f t="shared" si="4"/>
        <v>0.28828552122366241</v>
      </c>
      <c r="S50" s="102">
        <f t="shared" si="5"/>
        <v>0.53350942932612566</v>
      </c>
    </row>
    <row r="51" spans="2:19" ht="13.5" customHeight="1">
      <c r="B51" s="537"/>
      <c r="C51" s="661"/>
      <c r="D51" s="657"/>
      <c r="E51" s="651"/>
      <c r="F51" s="653"/>
      <c r="G51" s="395" t="s">
        <v>152</v>
      </c>
      <c r="H51" s="118">
        <f>SUM(H48:H50)</f>
        <v>4740</v>
      </c>
      <c r="I51" s="269">
        <f>IFERROR(H51/H51,"-")</f>
        <v>1</v>
      </c>
      <c r="J51" s="307"/>
      <c r="L51" s="23" t="s">
        <v>27</v>
      </c>
      <c r="M51" s="406">
        <v>20759</v>
      </c>
      <c r="O51" s="335">
        <v>48</v>
      </c>
      <c r="P51" s="23" t="s">
        <v>27</v>
      </c>
      <c r="Q51" s="102">
        <f t="shared" si="3"/>
        <v>0.14485128315258242</v>
      </c>
      <c r="R51" s="102">
        <f t="shared" si="4"/>
        <v>0.26221410930956729</v>
      </c>
      <c r="S51" s="102">
        <f t="shared" si="5"/>
        <v>0.59293460753785032</v>
      </c>
    </row>
    <row r="52" spans="2:19" ht="13.5" customHeight="1">
      <c r="B52" s="535">
        <v>13</v>
      </c>
      <c r="C52" s="660" t="s">
        <v>84</v>
      </c>
      <c r="D52" s="650">
        <f>VLOOKUP(B52,市区町村別_歯科医療費!$B$6:$G$79,6,FALSE)</f>
        <v>10470</v>
      </c>
      <c r="E52" s="650">
        <f ca="1">INDIRECT("M"&amp;(B52+3))-D52</f>
        <v>10322</v>
      </c>
      <c r="F52" s="652">
        <f ca="1">IFERROR(D52/INDIRECT("M"&amp;(B52+3)),"-")</f>
        <v>0.50355906117737592</v>
      </c>
      <c r="G52" s="393" t="s">
        <v>342</v>
      </c>
      <c r="H52" s="403">
        <v>1661</v>
      </c>
      <c r="I52" s="269">
        <f>IFERROR(H52/H55,"-")</f>
        <v>0.20170006071645416</v>
      </c>
      <c r="J52" s="307"/>
      <c r="L52" s="23" t="s">
        <v>28</v>
      </c>
      <c r="M52" s="406">
        <v>20958</v>
      </c>
      <c r="O52" s="335">
        <v>49</v>
      </c>
      <c r="P52" s="23" t="s">
        <v>28</v>
      </c>
      <c r="Q52" s="102">
        <f t="shared" si="3"/>
        <v>0.18162583518930958</v>
      </c>
      <c r="R52" s="102">
        <f t="shared" si="4"/>
        <v>0.2967706013363029</v>
      </c>
      <c r="S52" s="102">
        <f t="shared" si="5"/>
        <v>0.52160356347438752</v>
      </c>
    </row>
    <row r="53" spans="2:19" ht="13.5" customHeight="1">
      <c r="B53" s="536"/>
      <c r="C53" s="661"/>
      <c r="D53" s="651"/>
      <c r="E53" s="651"/>
      <c r="F53" s="653"/>
      <c r="G53" s="394" t="s">
        <v>343</v>
      </c>
      <c r="H53" s="132">
        <v>2371</v>
      </c>
      <c r="I53" s="317">
        <f>IFERROR(H53/H55,"-")</f>
        <v>0.28791742562234368</v>
      </c>
      <c r="J53" s="307"/>
      <c r="L53" s="23" t="s">
        <v>17</v>
      </c>
      <c r="M53" s="406">
        <v>18785</v>
      </c>
      <c r="O53" s="335">
        <v>50</v>
      </c>
      <c r="P53" s="23" t="s">
        <v>17</v>
      </c>
      <c r="Q53" s="102">
        <f t="shared" si="3"/>
        <v>0.19812813076720273</v>
      </c>
      <c r="R53" s="102">
        <f t="shared" si="4"/>
        <v>0.29620353282362244</v>
      </c>
      <c r="S53" s="102">
        <f t="shared" si="5"/>
        <v>0.50566833640917475</v>
      </c>
    </row>
    <row r="54" spans="2:19" ht="13.5" customHeight="1">
      <c r="B54" s="536"/>
      <c r="C54" s="661"/>
      <c r="D54" s="651"/>
      <c r="E54" s="651"/>
      <c r="F54" s="653"/>
      <c r="G54" s="394" t="s">
        <v>344</v>
      </c>
      <c r="H54" s="132">
        <v>4203</v>
      </c>
      <c r="I54" s="317">
        <f>IFERROR(H54/H55,"-")</f>
        <v>0.51038251366120213</v>
      </c>
      <c r="J54" s="307"/>
      <c r="L54" s="23" t="s">
        <v>49</v>
      </c>
      <c r="M54" s="406">
        <v>25056</v>
      </c>
      <c r="O54" s="335">
        <v>51</v>
      </c>
      <c r="P54" s="23" t="s">
        <v>49</v>
      </c>
      <c r="Q54" s="102">
        <f t="shared" si="3"/>
        <v>0.1883378644417362</v>
      </c>
      <c r="R54" s="102">
        <f t="shared" si="4"/>
        <v>0.26867910377800691</v>
      </c>
      <c r="S54" s="102">
        <f t="shared" si="5"/>
        <v>0.54298303178025686</v>
      </c>
    </row>
    <row r="55" spans="2:19" ht="13.5" customHeight="1">
      <c r="B55" s="537"/>
      <c r="C55" s="662"/>
      <c r="D55" s="657"/>
      <c r="E55" s="657"/>
      <c r="F55" s="659"/>
      <c r="G55" s="395" t="s">
        <v>152</v>
      </c>
      <c r="H55" s="121">
        <f>SUM(H52:H54)</f>
        <v>8235</v>
      </c>
      <c r="I55" s="305">
        <f>IFERROR(H55/H55,"-")</f>
        <v>1</v>
      </c>
      <c r="J55" s="307"/>
      <c r="L55" s="23" t="s">
        <v>5</v>
      </c>
      <c r="M55" s="406">
        <v>20478</v>
      </c>
      <c r="O55" s="335">
        <v>52</v>
      </c>
      <c r="P55" s="23" t="s">
        <v>5</v>
      </c>
      <c r="Q55" s="102">
        <f t="shared" si="3"/>
        <v>0.14023795591964111</v>
      </c>
      <c r="R55" s="102">
        <f t="shared" si="4"/>
        <v>0.25053637604837137</v>
      </c>
      <c r="S55" s="102">
        <f t="shared" si="5"/>
        <v>0.60922566803198752</v>
      </c>
    </row>
    <row r="56" spans="2:19" ht="13.5" customHeight="1">
      <c r="B56" s="535">
        <v>14</v>
      </c>
      <c r="C56" s="660" t="s">
        <v>85</v>
      </c>
      <c r="D56" s="650">
        <f>VLOOKUP(B56,市区町村別_歯科医療費!$B$6:$G$79,6,FALSE)</f>
        <v>7733</v>
      </c>
      <c r="E56" s="650">
        <f ca="1">INDIRECT("M"&amp;(B56+3))-D56</f>
        <v>7994</v>
      </c>
      <c r="F56" s="652">
        <f ca="1">IFERROR(D56/INDIRECT("M"&amp;(B56+3)),"-")</f>
        <v>0.49170216824569213</v>
      </c>
      <c r="G56" s="393" t="s">
        <v>342</v>
      </c>
      <c r="H56" s="403">
        <v>1078</v>
      </c>
      <c r="I56" s="269">
        <f>IFERROR(H56/H59,"-")</f>
        <v>0.17620137299771166</v>
      </c>
      <c r="J56" s="307"/>
      <c r="L56" s="23" t="s">
        <v>23</v>
      </c>
      <c r="M56" s="406">
        <v>11403</v>
      </c>
      <c r="O56" s="335">
        <v>53</v>
      </c>
      <c r="P56" s="23" t="s">
        <v>23</v>
      </c>
      <c r="Q56" s="102">
        <f t="shared" si="3"/>
        <v>0.18084345961400999</v>
      </c>
      <c r="R56" s="102">
        <f t="shared" si="4"/>
        <v>0.28425065522992615</v>
      </c>
      <c r="S56" s="102">
        <f t="shared" si="5"/>
        <v>0.53490588515606385</v>
      </c>
    </row>
    <row r="57" spans="2:19" ht="13.5" customHeight="1">
      <c r="B57" s="536"/>
      <c r="C57" s="661"/>
      <c r="D57" s="651"/>
      <c r="E57" s="651"/>
      <c r="F57" s="653"/>
      <c r="G57" s="394" t="s">
        <v>343</v>
      </c>
      <c r="H57" s="132">
        <v>1737</v>
      </c>
      <c r="I57" s="317">
        <f>IFERROR(H57/H59,"-")</f>
        <v>0.28391631252043154</v>
      </c>
      <c r="J57" s="307"/>
      <c r="L57" s="23" t="s">
        <v>29</v>
      </c>
      <c r="M57" s="406">
        <v>19212</v>
      </c>
      <c r="O57" s="335">
        <v>54</v>
      </c>
      <c r="P57" s="23" t="s">
        <v>29</v>
      </c>
      <c r="Q57" s="102">
        <f t="shared" si="3"/>
        <v>0.17842669845053635</v>
      </c>
      <c r="R57" s="102">
        <f t="shared" si="4"/>
        <v>0.27771156138259834</v>
      </c>
      <c r="S57" s="102">
        <f t="shared" si="5"/>
        <v>0.54386174016686528</v>
      </c>
    </row>
    <row r="58" spans="2:19" ht="13.5" customHeight="1">
      <c r="B58" s="536"/>
      <c r="C58" s="661"/>
      <c r="D58" s="651"/>
      <c r="E58" s="651"/>
      <c r="F58" s="653"/>
      <c r="G58" s="394" t="s">
        <v>344</v>
      </c>
      <c r="H58" s="132">
        <v>3303</v>
      </c>
      <c r="I58" s="317">
        <f>IFERROR(H58/H59,"-")</f>
        <v>0.53988231448185686</v>
      </c>
      <c r="J58" s="307"/>
      <c r="L58" s="23" t="s">
        <v>18</v>
      </c>
      <c r="M58" s="406">
        <v>20118</v>
      </c>
      <c r="O58" s="335">
        <v>55</v>
      </c>
      <c r="P58" s="23" t="s">
        <v>18</v>
      </c>
      <c r="Q58" s="102">
        <f t="shared" si="3"/>
        <v>0.19427324088341039</v>
      </c>
      <c r="R58" s="102">
        <f t="shared" si="4"/>
        <v>0.28646635850025681</v>
      </c>
      <c r="S58" s="102">
        <f t="shared" si="5"/>
        <v>0.51926040061633283</v>
      </c>
    </row>
    <row r="59" spans="2:19" ht="13.5" customHeight="1">
      <c r="B59" s="537"/>
      <c r="C59" s="662"/>
      <c r="D59" s="657"/>
      <c r="E59" s="657"/>
      <c r="F59" s="659"/>
      <c r="G59" s="395" t="s">
        <v>152</v>
      </c>
      <c r="H59" s="121">
        <f>SUM(H56:H58)</f>
        <v>6118</v>
      </c>
      <c r="I59" s="305">
        <f>IFERROR(H59/H59,"-")</f>
        <v>1</v>
      </c>
      <c r="J59" s="307"/>
      <c r="L59" s="23" t="s">
        <v>11</v>
      </c>
      <c r="M59" s="406">
        <v>12664</v>
      </c>
      <c r="O59" s="335">
        <v>56</v>
      </c>
      <c r="P59" s="23" t="s">
        <v>11</v>
      </c>
      <c r="Q59" s="102">
        <f t="shared" si="3"/>
        <v>0.170760934691432</v>
      </c>
      <c r="R59" s="102">
        <f t="shared" si="4"/>
        <v>0.28959456760535252</v>
      </c>
      <c r="S59" s="102">
        <f t="shared" si="5"/>
        <v>0.53964449770321554</v>
      </c>
    </row>
    <row r="60" spans="2:19" ht="13.5" customHeight="1">
      <c r="B60" s="535">
        <v>15</v>
      </c>
      <c r="C60" s="660" t="s">
        <v>86</v>
      </c>
      <c r="D60" s="650">
        <f>VLOOKUP(B60,市区町村別_歯科医療費!$B$6:$G$79,6,FALSE)</f>
        <v>12957</v>
      </c>
      <c r="E60" s="650">
        <f ca="1">INDIRECT("M"&amp;(B60+3))-D60</f>
        <v>12398</v>
      </c>
      <c r="F60" s="652">
        <f ca="1">IFERROR(D60/INDIRECT("M"&amp;(B60+3)),"-")</f>
        <v>0.51102346677183985</v>
      </c>
      <c r="G60" s="393" t="s">
        <v>342</v>
      </c>
      <c r="H60" s="403">
        <v>1890</v>
      </c>
      <c r="I60" s="269">
        <f>IFERROR(H60/H63,"-")</f>
        <v>0.18349514563106797</v>
      </c>
      <c r="J60" s="307"/>
      <c r="L60" s="23" t="s">
        <v>50</v>
      </c>
      <c r="M60" s="406">
        <v>9154</v>
      </c>
      <c r="O60" s="335">
        <v>57</v>
      </c>
      <c r="P60" s="23" t="s">
        <v>50</v>
      </c>
      <c r="Q60" s="102">
        <f t="shared" si="3"/>
        <v>0.17068834137668276</v>
      </c>
      <c r="R60" s="102">
        <f t="shared" si="4"/>
        <v>0.28981457962915924</v>
      </c>
      <c r="S60" s="102">
        <f t="shared" si="5"/>
        <v>0.539497078994158</v>
      </c>
    </row>
    <row r="61" spans="2:19" ht="13.5" customHeight="1">
      <c r="B61" s="536"/>
      <c r="C61" s="661"/>
      <c r="D61" s="651"/>
      <c r="E61" s="651"/>
      <c r="F61" s="653"/>
      <c r="G61" s="394" t="s">
        <v>343</v>
      </c>
      <c r="H61" s="132">
        <v>2933</v>
      </c>
      <c r="I61" s="317">
        <f>IFERROR(H61/H63,"-")</f>
        <v>0.28475728155339808</v>
      </c>
      <c r="J61" s="307"/>
      <c r="L61" s="23" t="s">
        <v>30</v>
      </c>
      <c r="M61" s="406">
        <v>10701</v>
      </c>
      <c r="O61" s="335">
        <v>58</v>
      </c>
      <c r="P61" s="23" t="s">
        <v>30</v>
      </c>
      <c r="Q61" s="102">
        <f t="shared" si="3"/>
        <v>0.16789159393661002</v>
      </c>
      <c r="R61" s="102">
        <f t="shared" si="4"/>
        <v>0.27308222324299497</v>
      </c>
      <c r="S61" s="102">
        <f t="shared" si="5"/>
        <v>0.55902618282039507</v>
      </c>
    </row>
    <row r="62" spans="2:19" ht="13.5" customHeight="1">
      <c r="B62" s="536"/>
      <c r="C62" s="661"/>
      <c r="D62" s="651"/>
      <c r="E62" s="651"/>
      <c r="F62" s="653"/>
      <c r="G62" s="394" t="s">
        <v>344</v>
      </c>
      <c r="H62" s="132">
        <v>5477</v>
      </c>
      <c r="I62" s="317">
        <f>IFERROR(H62/H63,"-")</f>
        <v>0.53174757281553398</v>
      </c>
      <c r="J62" s="307"/>
      <c r="L62" s="23" t="s">
        <v>24</v>
      </c>
      <c r="M62" s="406">
        <v>76479</v>
      </c>
      <c r="O62" s="335">
        <v>59</v>
      </c>
      <c r="P62" s="23" t="s">
        <v>24</v>
      </c>
      <c r="Q62" s="102">
        <f t="shared" si="3"/>
        <v>0.19021573989668794</v>
      </c>
      <c r="R62" s="102">
        <f t="shared" si="4"/>
        <v>0.30009115770282591</v>
      </c>
      <c r="S62" s="102">
        <f t="shared" si="5"/>
        <v>0.50969310240048615</v>
      </c>
    </row>
    <row r="63" spans="2:19" ht="13.5" customHeight="1">
      <c r="B63" s="537"/>
      <c r="C63" s="662"/>
      <c r="D63" s="657"/>
      <c r="E63" s="657"/>
      <c r="F63" s="659"/>
      <c r="G63" s="395" t="s">
        <v>152</v>
      </c>
      <c r="H63" s="121">
        <f>SUM(H60:H62)</f>
        <v>10300</v>
      </c>
      <c r="I63" s="305">
        <f>IFERROR(H63/H63,"-")</f>
        <v>1</v>
      </c>
      <c r="J63" s="307"/>
      <c r="L63" s="23" t="s">
        <v>51</v>
      </c>
      <c r="M63" s="406">
        <v>9993</v>
      </c>
      <c r="O63" s="335">
        <v>60</v>
      </c>
      <c r="P63" s="23" t="s">
        <v>51</v>
      </c>
      <c r="Q63" s="102">
        <f t="shared" si="3"/>
        <v>0.1845444059976932</v>
      </c>
      <c r="R63" s="102">
        <f t="shared" si="4"/>
        <v>0.2811418685121107</v>
      </c>
      <c r="S63" s="102">
        <f t="shared" si="5"/>
        <v>0.53431372549019607</v>
      </c>
    </row>
    <row r="64" spans="2:19" ht="13.5" customHeight="1">
      <c r="B64" s="535">
        <v>16</v>
      </c>
      <c r="C64" s="660" t="s">
        <v>62</v>
      </c>
      <c r="D64" s="650">
        <f>VLOOKUP(B64,市区町村別_歯科医療費!$B$6:$G$79,6,FALSE)</f>
        <v>8761</v>
      </c>
      <c r="E64" s="650">
        <f ca="1">INDIRECT("M"&amp;(B64+3))-D64</f>
        <v>8210</v>
      </c>
      <c r="F64" s="652">
        <f ca="1">IFERROR(D64/INDIRECT("M"&amp;(B64+3)),"-")</f>
        <v>0.51623357492192568</v>
      </c>
      <c r="G64" s="393" t="s">
        <v>342</v>
      </c>
      <c r="H64" s="403">
        <v>1160</v>
      </c>
      <c r="I64" s="269">
        <f>IFERROR(H64/H67,"-")</f>
        <v>0.16569061562633911</v>
      </c>
      <c r="J64" s="307"/>
      <c r="L64" s="23" t="s">
        <v>19</v>
      </c>
      <c r="M64" s="406">
        <v>8783</v>
      </c>
      <c r="O64" s="335">
        <v>61</v>
      </c>
      <c r="P64" s="23" t="s">
        <v>19</v>
      </c>
      <c r="Q64" s="102">
        <f t="shared" si="3"/>
        <v>0.19330332020258864</v>
      </c>
      <c r="R64" s="102">
        <f t="shared" si="4"/>
        <v>0.27884074282498594</v>
      </c>
      <c r="S64" s="102">
        <f t="shared" si="5"/>
        <v>0.52785593697242539</v>
      </c>
    </row>
    <row r="65" spans="2:19" ht="13.5" customHeight="1">
      <c r="B65" s="536"/>
      <c r="C65" s="661"/>
      <c r="D65" s="651"/>
      <c r="E65" s="651"/>
      <c r="F65" s="653"/>
      <c r="G65" s="394" t="s">
        <v>343</v>
      </c>
      <c r="H65" s="132">
        <v>1920</v>
      </c>
      <c r="I65" s="317">
        <f>IFERROR(H65/H67,"-")</f>
        <v>0.27424653620911299</v>
      </c>
      <c r="J65" s="307"/>
      <c r="L65" s="23" t="s">
        <v>20</v>
      </c>
      <c r="M65" s="406">
        <v>12953</v>
      </c>
      <c r="O65" s="335">
        <v>62</v>
      </c>
      <c r="P65" s="23" t="s">
        <v>20</v>
      </c>
      <c r="Q65" s="102">
        <f t="shared" si="3"/>
        <v>0.15978672170622635</v>
      </c>
      <c r="R65" s="102">
        <f t="shared" si="4"/>
        <v>0.27605779153766768</v>
      </c>
      <c r="S65" s="102">
        <f t="shared" si="5"/>
        <v>0.56415548675610594</v>
      </c>
    </row>
    <row r="66" spans="2:19" ht="13.5" customHeight="1">
      <c r="B66" s="536"/>
      <c r="C66" s="661"/>
      <c r="D66" s="651"/>
      <c r="E66" s="651"/>
      <c r="F66" s="653"/>
      <c r="G66" s="394" t="s">
        <v>344</v>
      </c>
      <c r="H66" s="132">
        <v>3921</v>
      </c>
      <c r="I66" s="317">
        <f>IFERROR(H66/H67,"-")</f>
        <v>0.56006284816454788</v>
      </c>
      <c r="J66" s="307"/>
      <c r="L66" s="23" t="s">
        <v>31</v>
      </c>
      <c r="M66" s="406">
        <v>9425</v>
      </c>
      <c r="O66" s="335">
        <v>63</v>
      </c>
      <c r="P66" s="23" t="s">
        <v>31</v>
      </c>
      <c r="Q66" s="102">
        <f t="shared" si="3"/>
        <v>0.15860957642725598</v>
      </c>
      <c r="R66" s="102">
        <f t="shared" si="4"/>
        <v>0.27002762430939226</v>
      </c>
      <c r="S66" s="102">
        <f t="shared" si="5"/>
        <v>0.57136279926335176</v>
      </c>
    </row>
    <row r="67" spans="2:19" ht="13.5" customHeight="1">
      <c r="B67" s="537"/>
      <c r="C67" s="662"/>
      <c r="D67" s="657"/>
      <c r="E67" s="657"/>
      <c r="F67" s="659"/>
      <c r="G67" s="395" t="s">
        <v>152</v>
      </c>
      <c r="H67" s="121">
        <f>SUM(H64:H66)</f>
        <v>7001</v>
      </c>
      <c r="I67" s="305">
        <f>IFERROR(H67/H67,"-")</f>
        <v>1</v>
      </c>
      <c r="J67" s="307"/>
      <c r="L67" s="23" t="s">
        <v>52</v>
      </c>
      <c r="M67" s="406">
        <v>9877</v>
      </c>
      <c r="O67" s="335">
        <v>64</v>
      </c>
      <c r="P67" s="23" t="s">
        <v>52</v>
      </c>
      <c r="Q67" s="102">
        <f t="shared" si="3"/>
        <v>0.16590678824721378</v>
      </c>
      <c r="R67" s="102">
        <f t="shared" si="4"/>
        <v>0.27127659574468083</v>
      </c>
      <c r="S67" s="102">
        <f t="shared" si="5"/>
        <v>0.5628166160081054</v>
      </c>
    </row>
    <row r="68" spans="2:19" ht="13.5" customHeight="1">
      <c r="B68" s="535">
        <v>17</v>
      </c>
      <c r="C68" s="660" t="s">
        <v>87</v>
      </c>
      <c r="D68" s="650">
        <f>VLOOKUP(B68,市区町村別_歯科医療費!$B$6:$G$79,6,FALSE)</f>
        <v>12056</v>
      </c>
      <c r="E68" s="650">
        <f ca="1">INDIRECT("M"&amp;(B68+3))-D68</f>
        <v>11914</v>
      </c>
      <c r="F68" s="652">
        <f ca="1">IFERROR(D68/INDIRECT("M"&amp;(B68+3)),"-")</f>
        <v>0.50296203587818111</v>
      </c>
      <c r="G68" s="393" t="s">
        <v>342</v>
      </c>
      <c r="H68" s="403">
        <v>1660</v>
      </c>
      <c r="I68" s="269">
        <f>IFERROR(H68/H71,"-")</f>
        <v>0.17592200084781687</v>
      </c>
      <c r="J68" s="307"/>
      <c r="L68" s="23" t="s">
        <v>12</v>
      </c>
      <c r="M68" s="406">
        <v>4881</v>
      </c>
      <c r="O68" s="335">
        <v>65</v>
      </c>
      <c r="P68" s="23" t="s">
        <v>12</v>
      </c>
      <c r="Q68" s="102">
        <f t="shared" ref="Q68:Q78" si="6">INDEX($I:$I,ROW()+(($O68-1)*3+(COLUMN(A$1)-1)))</f>
        <v>0.15102974828375287</v>
      </c>
      <c r="R68" s="102">
        <f t="shared" ref="R68:R78" si="7">INDEX($I:$I,ROW()+(($O68-1)*3+(COLUMN(B$1)-1)))</f>
        <v>0.24393592677345538</v>
      </c>
      <c r="S68" s="102">
        <f t="shared" ref="S68:S78" si="8">INDEX($I:$I,ROW()+(($O68-1)*3+(COLUMN(C$1)-1)))</f>
        <v>0.60503432494279175</v>
      </c>
    </row>
    <row r="69" spans="2:19" ht="13.5" customHeight="1">
      <c r="B69" s="536"/>
      <c r="C69" s="661"/>
      <c r="D69" s="651"/>
      <c r="E69" s="651"/>
      <c r="F69" s="653"/>
      <c r="G69" s="394" t="s">
        <v>343</v>
      </c>
      <c r="H69" s="132">
        <v>2679</v>
      </c>
      <c r="I69" s="317">
        <f>IFERROR(H69/H71,"-")</f>
        <v>0.28391267486222976</v>
      </c>
      <c r="J69" s="307"/>
      <c r="L69" s="23" t="s">
        <v>6</v>
      </c>
      <c r="M69" s="406">
        <v>5005</v>
      </c>
      <c r="O69" s="335">
        <v>66</v>
      </c>
      <c r="P69" s="23" t="s">
        <v>6</v>
      </c>
      <c r="Q69" s="102">
        <f t="shared" si="6"/>
        <v>0.1359940872135994</v>
      </c>
      <c r="R69" s="102">
        <f t="shared" si="7"/>
        <v>0.24168514412416853</v>
      </c>
      <c r="S69" s="102">
        <f t="shared" si="8"/>
        <v>0.62232076866223207</v>
      </c>
    </row>
    <row r="70" spans="2:19" ht="13.5" customHeight="1">
      <c r="B70" s="536"/>
      <c r="C70" s="661"/>
      <c r="D70" s="651"/>
      <c r="E70" s="651"/>
      <c r="F70" s="653"/>
      <c r="G70" s="394" t="s">
        <v>344</v>
      </c>
      <c r="H70" s="132">
        <v>5097</v>
      </c>
      <c r="I70" s="317">
        <f>IFERROR(H70/H71,"-")</f>
        <v>0.54016532428995334</v>
      </c>
      <c r="J70" s="307"/>
      <c r="L70" s="23" t="s">
        <v>7</v>
      </c>
      <c r="M70" s="406">
        <v>2177</v>
      </c>
      <c r="O70" s="335">
        <v>67</v>
      </c>
      <c r="P70" s="23" t="s">
        <v>7</v>
      </c>
      <c r="Q70" s="102">
        <f t="shared" si="6"/>
        <v>0.21103117505995203</v>
      </c>
      <c r="R70" s="102">
        <f t="shared" si="7"/>
        <v>0.31654676258992803</v>
      </c>
      <c r="S70" s="102">
        <f t="shared" si="8"/>
        <v>0.47242206235011991</v>
      </c>
    </row>
    <row r="71" spans="2:19" ht="13.5" customHeight="1">
      <c r="B71" s="537"/>
      <c r="C71" s="661"/>
      <c r="D71" s="657"/>
      <c r="E71" s="651"/>
      <c r="F71" s="653"/>
      <c r="G71" s="395" t="s">
        <v>152</v>
      </c>
      <c r="H71" s="118">
        <f>SUM(H68:H70)</f>
        <v>9436</v>
      </c>
      <c r="I71" s="269">
        <f>IFERROR(H71/H71,"-")</f>
        <v>1</v>
      </c>
      <c r="J71" s="307"/>
      <c r="L71" s="23" t="s">
        <v>53</v>
      </c>
      <c r="M71" s="406">
        <v>2923</v>
      </c>
      <c r="O71" s="335">
        <v>68</v>
      </c>
      <c r="P71" s="23" t="s">
        <v>53</v>
      </c>
      <c r="Q71" s="102">
        <f t="shared" si="6"/>
        <v>0.19077757685352623</v>
      </c>
      <c r="R71" s="102">
        <f t="shared" si="7"/>
        <v>0.3065099457504521</v>
      </c>
      <c r="S71" s="102">
        <f t="shared" si="8"/>
        <v>0.50271247739602165</v>
      </c>
    </row>
    <row r="72" spans="2:19" ht="13.5" customHeight="1">
      <c r="B72" s="535">
        <v>18</v>
      </c>
      <c r="C72" s="660" t="s">
        <v>63</v>
      </c>
      <c r="D72" s="650">
        <f>VLOOKUP(B72,市区町村別_歯科医療費!$B$6:$G$79,6,FALSE)</f>
        <v>11423</v>
      </c>
      <c r="E72" s="650">
        <f ca="1">INDIRECT("M"&amp;(B72+3))-D72</f>
        <v>10238</v>
      </c>
      <c r="F72" s="652">
        <f ca="1">IFERROR(D72/INDIRECT("M"&amp;(B72+3)),"-")</f>
        <v>0.52735330778819078</v>
      </c>
      <c r="G72" s="393" t="s">
        <v>342</v>
      </c>
      <c r="H72" s="403">
        <v>1631</v>
      </c>
      <c r="I72" s="269">
        <f>IFERROR(H72/H75,"-")</f>
        <v>0.17932930181418361</v>
      </c>
      <c r="J72" s="307"/>
      <c r="L72" s="23" t="s">
        <v>54</v>
      </c>
      <c r="M72" s="406">
        <v>6841</v>
      </c>
      <c r="O72" s="335">
        <v>69</v>
      </c>
      <c r="P72" s="23" t="s">
        <v>54</v>
      </c>
      <c r="Q72" s="102">
        <f t="shared" si="6"/>
        <v>0.15412844036697249</v>
      </c>
      <c r="R72" s="102">
        <f t="shared" si="7"/>
        <v>0.25761467889908257</v>
      </c>
      <c r="S72" s="102">
        <f t="shared" si="8"/>
        <v>0.588256880733945</v>
      </c>
    </row>
    <row r="73" spans="2:19" ht="13.5" customHeight="1">
      <c r="B73" s="536"/>
      <c r="C73" s="661"/>
      <c r="D73" s="651"/>
      <c r="E73" s="651"/>
      <c r="F73" s="653"/>
      <c r="G73" s="394" t="s">
        <v>343</v>
      </c>
      <c r="H73" s="132">
        <v>2621</v>
      </c>
      <c r="I73" s="317">
        <f>IFERROR(H73/H75,"-")</f>
        <v>0.28818031885651457</v>
      </c>
      <c r="J73" s="307"/>
      <c r="L73" s="23" t="s">
        <v>55</v>
      </c>
      <c r="M73" s="406">
        <v>1191</v>
      </c>
      <c r="O73" s="335">
        <v>70</v>
      </c>
      <c r="P73" s="23" t="s">
        <v>55</v>
      </c>
      <c r="Q73" s="102">
        <f t="shared" si="6"/>
        <v>0.18609406952965235</v>
      </c>
      <c r="R73" s="102">
        <f t="shared" si="7"/>
        <v>0.30879345603271985</v>
      </c>
      <c r="S73" s="102">
        <f t="shared" si="8"/>
        <v>0.50511247443762786</v>
      </c>
    </row>
    <row r="74" spans="2:19" ht="13.5" customHeight="1">
      <c r="B74" s="536"/>
      <c r="C74" s="661"/>
      <c r="D74" s="651"/>
      <c r="E74" s="651"/>
      <c r="F74" s="653"/>
      <c r="G74" s="394" t="s">
        <v>344</v>
      </c>
      <c r="H74" s="132">
        <v>4843</v>
      </c>
      <c r="I74" s="317">
        <f>IFERROR(H74/H75,"-")</f>
        <v>0.53249037932930177</v>
      </c>
      <c r="J74" s="307"/>
      <c r="L74" s="23" t="s">
        <v>56</v>
      </c>
      <c r="M74" s="406">
        <v>3573</v>
      </c>
      <c r="O74" s="335">
        <v>71</v>
      </c>
      <c r="P74" s="23" t="s">
        <v>56</v>
      </c>
      <c r="Q74" s="102">
        <f t="shared" si="6"/>
        <v>0.157429718875502</v>
      </c>
      <c r="R74" s="102">
        <f t="shared" si="7"/>
        <v>0.29397590361445786</v>
      </c>
      <c r="S74" s="102">
        <f t="shared" si="8"/>
        <v>0.54859437751004014</v>
      </c>
    </row>
    <row r="75" spans="2:19" ht="13.5" customHeight="1">
      <c r="B75" s="537"/>
      <c r="C75" s="662"/>
      <c r="D75" s="657"/>
      <c r="E75" s="657"/>
      <c r="F75" s="659"/>
      <c r="G75" s="468" t="s">
        <v>152</v>
      </c>
      <c r="H75" s="463">
        <f>SUM(H72:H74)</f>
        <v>9095</v>
      </c>
      <c r="I75" s="305">
        <f>IFERROR(H75/H75,"-")</f>
        <v>1</v>
      </c>
      <c r="J75" s="307"/>
      <c r="L75" s="23" t="s">
        <v>32</v>
      </c>
      <c r="M75" s="406">
        <v>2211</v>
      </c>
      <c r="O75" s="335">
        <v>72</v>
      </c>
      <c r="P75" s="23" t="s">
        <v>32</v>
      </c>
      <c r="Q75" s="102">
        <f t="shared" si="6"/>
        <v>0.17381228273464658</v>
      </c>
      <c r="R75" s="102">
        <f t="shared" si="7"/>
        <v>0.31633835457705678</v>
      </c>
      <c r="S75" s="102">
        <f t="shared" si="8"/>
        <v>0.50984936268829661</v>
      </c>
    </row>
    <row r="76" spans="2:19" ht="13.5" customHeight="1">
      <c r="B76" s="535">
        <v>19</v>
      </c>
      <c r="C76" s="660" t="s">
        <v>88</v>
      </c>
      <c r="D76" s="650">
        <f>VLOOKUP(B76,市区町村別_歯科医療費!$B$6:$G$79,6,FALSE)</f>
        <v>6276</v>
      </c>
      <c r="E76" s="650">
        <f ca="1">INDIRECT("M"&amp;(B76+3))-D76</f>
        <v>8822</v>
      </c>
      <c r="F76" s="652">
        <f ca="1">IFERROR(D76/INDIRECT("M"&amp;(B76+3)),"-")</f>
        <v>0.4156841965823288</v>
      </c>
      <c r="G76" s="393" t="s">
        <v>342</v>
      </c>
      <c r="H76" s="403">
        <v>1077</v>
      </c>
      <c r="I76" s="269">
        <f>IFERROR(H76/H79,"-")</f>
        <v>0.22793650793650794</v>
      </c>
      <c r="J76" s="307"/>
      <c r="L76" s="23" t="s">
        <v>33</v>
      </c>
      <c r="M76" s="406">
        <v>3021</v>
      </c>
      <c r="O76" s="335">
        <v>73</v>
      </c>
      <c r="P76" s="23" t="s">
        <v>33</v>
      </c>
      <c r="Q76" s="102">
        <f t="shared" si="6"/>
        <v>0.18650793650793651</v>
      </c>
      <c r="R76" s="102">
        <f t="shared" si="7"/>
        <v>0.30555555555555558</v>
      </c>
      <c r="S76" s="102">
        <f t="shared" si="8"/>
        <v>0.50793650793650791</v>
      </c>
    </row>
    <row r="77" spans="2:19" ht="13.5" customHeight="1">
      <c r="B77" s="536"/>
      <c r="C77" s="661"/>
      <c r="D77" s="651"/>
      <c r="E77" s="651"/>
      <c r="F77" s="653"/>
      <c r="G77" s="394" t="s">
        <v>343</v>
      </c>
      <c r="H77" s="132">
        <v>1406</v>
      </c>
      <c r="I77" s="317">
        <f>IFERROR(H77/H79,"-")</f>
        <v>0.29756613756613759</v>
      </c>
      <c r="J77" s="307"/>
      <c r="L77" s="23" t="s">
        <v>34</v>
      </c>
      <c r="M77" s="406">
        <v>1391</v>
      </c>
      <c r="O77" s="335">
        <v>74</v>
      </c>
      <c r="P77" s="23" t="s">
        <v>34</v>
      </c>
      <c r="Q77" s="102">
        <f t="shared" si="6"/>
        <v>0.18655097613882862</v>
      </c>
      <c r="R77" s="102">
        <f t="shared" si="7"/>
        <v>0.2559652928416486</v>
      </c>
      <c r="S77" s="102">
        <f t="shared" si="8"/>
        <v>0.55748373101952275</v>
      </c>
    </row>
    <row r="78" spans="2:19" ht="13.5" customHeight="1">
      <c r="B78" s="536"/>
      <c r="C78" s="661"/>
      <c r="D78" s="651"/>
      <c r="E78" s="651"/>
      <c r="F78" s="653"/>
      <c r="G78" s="394" t="s">
        <v>344</v>
      </c>
      <c r="H78" s="132">
        <v>2242</v>
      </c>
      <c r="I78" s="317">
        <f>IFERROR(H78/H79,"-")</f>
        <v>0.47449735449735447</v>
      </c>
      <c r="J78" s="307"/>
      <c r="L78" s="361"/>
      <c r="M78" s="319"/>
      <c r="O78" s="335">
        <v>75</v>
      </c>
      <c r="P78" s="334" t="s">
        <v>368</v>
      </c>
      <c r="Q78" s="102">
        <f t="shared" si="6"/>
        <v>0.17419967812615128</v>
      </c>
      <c r="R78" s="102">
        <f t="shared" si="7"/>
        <v>0.28037398004241121</v>
      </c>
      <c r="S78" s="102">
        <f t="shared" si="8"/>
        <v>0.54542634183143757</v>
      </c>
    </row>
    <row r="79" spans="2:19" ht="13.5" customHeight="1">
      <c r="B79" s="537"/>
      <c r="C79" s="662"/>
      <c r="D79" s="657"/>
      <c r="E79" s="657"/>
      <c r="F79" s="659"/>
      <c r="G79" s="395" t="s">
        <v>152</v>
      </c>
      <c r="H79" s="121">
        <f>SUM(H76:H78)</f>
        <v>4725</v>
      </c>
      <c r="I79" s="305">
        <f>IFERROR(H79/H79,"-")</f>
        <v>1</v>
      </c>
      <c r="J79" s="307"/>
      <c r="L79" s="361"/>
      <c r="M79" s="319"/>
      <c r="O79" s="335"/>
      <c r="P79" s="361"/>
    </row>
    <row r="80" spans="2:19" ht="13.5" customHeight="1">
      <c r="B80" s="535">
        <v>20</v>
      </c>
      <c r="C80" s="660" t="s">
        <v>89</v>
      </c>
      <c r="D80" s="650">
        <f>VLOOKUP(B80,市区町村別_歯科医療費!$B$6:$G$79,6,FALSE)</f>
        <v>11875</v>
      </c>
      <c r="E80" s="650">
        <f ca="1">INDIRECT("M"&amp;(B80+3))-D80</f>
        <v>10774</v>
      </c>
      <c r="F80" s="652">
        <f ca="1">IFERROR(D80/INDIRECT("M"&amp;(B80+3)),"-")</f>
        <v>0.52430570886131833</v>
      </c>
      <c r="G80" s="393" t="s">
        <v>342</v>
      </c>
      <c r="H80" s="403">
        <v>1722</v>
      </c>
      <c r="I80" s="269">
        <f>IFERROR(H80/H83,"-")</f>
        <v>0.17982456140350878</v>
      </c>
      <c r="J80" s="307"/>
      <c r="L80" s="361"/>
      <c r="M80" s="319"/>
      <c r="O80" s="335"/>
      <c r="P80" s="361"/>
    </row>
    <row r="81" spans="2:16" ht="13.5" customHeight="1">
      <c r="B81" s="536"/>
      <c r="C81" s="661"/>
      <c r="D81" s="651"/>
      <c r="E81" s="651"/>
      <c r="F81" s="653"/>
      <c r="G81" s="394" t="s">
        <v>343</v>
      </c>
      <c r="H81" s="132">
        <v>2664</v>
      </c>
      <c r="I81" s="317">
        <f>IFERROR(H81/H83,"-")</f>
        <v>0.2781954887218045</v>
      </c>
      <c r="J81" s="307"/>
      <c r="L81" s="361"/>
      <c r="M81" s="319"/>
      <c r="O81" s="335"/>
      <c r="P81" s="361"/>
    </row>
    <row r="82" spans="2:16" ht="13.5" customHeight="1">
      <c r="B82" s="536"/>
      <c r="C82" s="661"/>
      <c r="D82" s="651"/>
      <c r="E82" s="651"/>
      <c r="F82" s="653"/>
      <c r="G82" s="394" t="s">
        <v>344</v>
      </c>
      <c r="H82" s="132">
        <v>5190</v>
      </c>
      <c r="I82" s="317">
        <f>IFERROR(H82/H83,"-")</f>
        <v>0.54197994987468667</v>
      </c>
      <c r="J82" s="307"/>
      <c r="L82" s="361"/>
      <c r="M82" s="319"/>
      <c r="O82" s="335"/>
      <c r="P82" s="361"/>
    </row>
    <row r="83" spans="2:16" ht="13.5" customHeight="1">
      <c r="B83" s="537"/>
      <c r="C83" s="662"/>
      <c r="D83" s="657"/>
      <c r="E83" s="657"/>
      <c r="F83" s="659"/>
      <c r="G83" s="395" t="s">
        <v>152</v>
      </c>
      <c r="H83" s="121">
        <f>SUM(H80:H82)</f>
        <v>9576</v>
      </c>
      <c r="I83" s="305">
        <f>IFERROR(H83/H83,"-")</f>
        <v>1</v>
      </c>
      <c r="J83" s="307"/>
      <c r="L83" s="361"/>
      <c r="M83" s="319"/>
      <c r="O83" s="335"/>
      <c r="P83" s="361"/>
    </row>
    <row r="84" spans="2:16" ht="13.5" customHeight="1">
      <c r="B84" s="535">
        <v>21</v>
      </c>
      <c r="C84" s="660" t="s">
        <v>90</v>
      </c>
      <c r="D84" s="650">
        <f>VLOOKUP(B84,市区町村別_歯科医療費!$B$6:$G$79,6,FALSE)</f>
        <v>8053</v>
      </c>
      <c r="E84" s="650">
        <f ca="1">INDIRECT("M"&amp;(B84+3))-D84</f>
        <v>6993</v>
      </c>
      <c r="F84" s="652">
        <f ca="1">IFERROR(D84/INDIRECT("M"&amp;(B84+3)),"-")</f>
        <v>0.53522530905223975</v>
      </c>
      <c r="G84" s="393" t="s">
        <v>342</v>
      </c>
      <c r="H84" s="403">
        <v>1159</v>
      </c>
      <c r="I84" s="269">
        <f>IFERROR(H84/H87,"-")</f>
        <v>0.1812070043777361</v>
      </c>
      <c r="J84" s="307"/>
      <c r="L84" s="361"/>
      <c r="M84" s="319"/>
      <c r="O84" s="335"/>
      <c r="P84" s="361"/>
    </row>
    <row r="85" spans="2:16" ht="13.5" customHeight="1">
      <c r="B85" s="536"/>
      <c r="C85" s="661"/>
      <c r="D85" s="651"/>
      <c r="E85" s="651"/>
      <c r="F85" s="653"/>
      <c r="G85" s="394" t="s">
        <v>343</v>
      </c>
      <c r="H85" s="132">
        <v>1816</v>
      </c>
      <c r="I85" s="317">
        <f>IFERROR(H85/H87,"-")</f>
        <v>0.28392745465916197</v>
      </c>
      <c r="J85" s="307"/>
      <c r="L85" s="361"/>
      <c r="M85" s="319"/>
      <c r="O85" s="335"/>
      <c r="P85" s="361"/>
    </row>
    <row r="86" spans="2:16" ht="13.5" customHeight="1">
      <c r="B86" s="536"/>
      <c r="C86" s="661"/>
      <c r="D86" s="651"/>
      <c r="E86" s="651"/>
      <c r="F86" s="653"/>
      <c r="G86" s="394" t="s">
        <v>344</v>
      </c>
      <c r="H86" s="132">
        <v>3421</v>
      </c>
      <c r="I86" s="317">
        <f>IFERROR(H86/H87,"-")</f>
        <v>0.5348655409631019</v>
      </c>
      <c r="J86" s="307"/>
      <c r="L86" s="361"/>
      <c r="M86" s="319"/>
      <c r="O86" s="335"/>
      <c r="P86" s="361"/>
    </row>
    <row r="87" spans="2:16" ht="13.5" customHeight="1">
      <c r="B87" s="537"/>
      <c r="C87" s="662"/>
      <c r="D87" s="657"/>
      <c r="E87" s="657"/>
      <c r="F87" s="659"/>
      <c r="G87" s="395" t="s">
        <v>152</v>
      </c>
      <c r="H87" s="121">
        <f>SUM(H84:H86)</f>
        <v>6396</v>
      </c>
      <c r="I87" s="305">
        <f>IFERROR(H87/H87,"-")</f>
        <v>1</v>
      </c>
      <c r="J87" s="307"/>
      <c r="L87" s="361"/>
      <c r="M87" s="319"/>
      <c r="O87" s="335"/>
      <c r="P87" s="361"/>
    </row>
    <row r="88" spans="2:16" ht="13.5" customHeight="1">
      <c r="B88" s="535">
        <v>22</v>
      </c>
      <c r="C88" s="660" t="s">
        <v>64</v>
      </c>
      <c r="D88" s="650">
        <f>VLOOKUP(B88,市区町村別_歯科医療費!$B$6:$G$79,6,FALSE)</f>
        <v>9794</v>
      </c>
      <c r="E88" s="650">
        <f ca="1">INDIRECT("M"&amp;(B88+3))-D88</f>
        <v>9535</v>
      </c>
      <c r="F88" s="652">
        <f ca="1">IFERROR(D88/INDIRECT("M"&amp;(B88+3)),"-")</f>
        <v>0.50669977753634432</v>
      </c>
      <c r="G88" s="393" t="s">
        <v>342</v>
      </c>
      <c r="H88" s="403">
        <v>1437</v>
      </c>
      <c r="I88" s="269">
        <f>IFERROR(H88/H91,"-")</f>
        <v>0.18769592476489028</v>
      </c>
      <c r="J88" s="307"/>
      <c r="L88" s="361"/>
      <c r="M88" s="319"/>
      <c r="O88" s="335"/>
      <c r="P88" s="361"/>
    </row>
    <row r="89" spans="2:16" ht="13.5" customHeight="1">
      <c r="B89" s="536"/>
      <c r="C89" s="661"/>
      <c r="D89" s="651"/>
      <c r="E89" s="651"/>
      <c r="F89" s="653"/>
      <c r="G89" s="394" t="s">
        <v>343</v>
      </c>
      <c r="H89" s="132">
        <v>2149</v>
      </c>
      <c r="I89" s="317">
        <f>IFERROR(H89/H91,"-")</f>
        <v>0.28069487983281088</v>
      </c>
      <c r="J89" s="307"/>
      <c r="L89" s="361"/>
      <c r="M89" s="319"/>
      <c r="O89" s="335"/>
      <c r="P89" s="361"/>
    </row>
    <row r="90" spans="2:16" ht="13.5" customHeight="1">
      <c r="B90" s="536"/>
      <c r="C90" s="661"/>
      <c r="D90" s="651"/>
      <c r="E90" s="651"/>
      <c r="F90" s="653"/>
      <c r="G90" s="394" t="s">
        <v>344</v>
      </c>
      <c r="H90" s="132">
        <v>4070</v>
      </c>
      <c r="I90" s="317">
        <f>IFERROR(H90/H91,"-")</f>
        <v>0.5316091954022989</v>
      </c>
      <c r="J90" s="307"/>
      <c r="L90" s="361"/>
      <c r="M90" s="319"/>
      <c r="O90" s="335"/>
      <c r="P90" s="361"/>
    </row>
    <row r="91" spans="2:16" ht="13.5" customHeight="1">
      <c r="B91" s="537"/>
      <c r="C91" s="661"/>
      <c r="D91" s="657"/>
      <c r="E91" s="651"/>
      <c r="F91" s="653"/>
      <c r="G91" s="395" t="s">
        <v>152</v>
      </c>
      <c r="H91" s="118">
        <f>SUM(H88:H90)</f>
        <v>7656</v>
      </c>
      <c r="I91" s="269">
        <f>IFERROR(H91/H91,"-")</f>
        <v>1</v>
      </c>
      <c r="J91" s="307"/>
      <c r="L91" s="361"/>
      <c r="M91" s="319"/>
      <c r="O91" s="335"/>
      <c r="P91" s="361"/>
    </row>
    <row r="92" spans="2:16" ht="13.5" customHeight="1">
      <c r="B92" s="535">
        <v>23</v>
      </c>
      <c r="C92" s="660" t="s">
        <v>91</v>
      </c>
      <c r="D92" s="650">
        <f>VLOOKUP(B92,市区町村別_歯科医療費!$B$6:$G$79,6,FALSE)</f>
        <v>15972</v>
      </c>
      <c r="E92" s="650">
        <f ca="1">INDIRECT("M"&amp;(B92+3))-D92</f>
        <v>15395</v>
      </c>
      <c r="F92" s="652">
        <f ca="1">IFERROR(D92/INDIRECT("M"&amp;(B92+3)),"-")</f>
        <v>0.50919756431918894</v>
      </c>
      <c r="G92" s="393" t="s">
        <v>342</v>
      </c>
      <c r="H92" s="403">
        <v>2544</v>
      </c>
      <c r="I92" s="269">
        <f>IFERROR(H92/H95,"-")</f>
        <v>0.20356885652556614</v>
      </c>
      <c r="J92" s="307"/>
      <c r="L92" s="361"/>
      <c r="M92" s="319"/>
      <c r="O92" s="335"/>
      <c r="P92" s="361"/>
    </row>
    <row r="93" spans="2:16" ht="13.5" customHeight="1">
      <c r="B93" s="536"/>
      <c r="C93" s="661"/>
      <c r="D93" s="651"/>
      <c r="E93" s="651"/>
      <c r="F93" s="653"/>
      <c r="G93" s="394" t="s">
        <v>343</v>
      </c>
      <c r="H93" s="132">
        <v>3672</v>
      </c>
      <c r="I93" s="317">
        <f>IFERROR(H93/H95,"-")</f>
        <v>0.29383051932463794</v>
      </c>
      <c r="J93" s="307"/>
      <c r="L93" s="361"/>
      <c r="M93" s="319"/>
      <c r="O93" s="335"/>
      <c r="P93" s="361"/>
    </row>
    <row r="94" spans="2:16" ht="13.5" customHeight="1">
      <c r="B94" s="536"/>
      <c r="C94" s="661"/>
      <c r="D94" s="651"/>
      <c r="E94" s="651"/>
      <c r="F94" s="653"/>
      <c r="G94" s="394" t="s">
        <v>344</v>
      </c>
      <c r="H94" s="132">
        <v>6281</v>
      </c>
      <c r="I94" s="317">
        <f>IFERROR(H94/H95,"-")</f>
        <v>0.502600624149796</v>
      </c>
      <c r="J94" s="307"/>
      <c r="L94" s="361"/>
      <c r="M94" s="319"/>
      <c r="O94" s="335"/>
      <c r="P94" s="361"/>
    </row>
    <row r="95" spans="2:16" ht="13.5" customHeight="1">
      <c r="B95" s="537"/>
      <c r="C95" s="662"/>
      <c r="D95" s="657"/>
      <c r="E95" s="657"/>
      <c r="F95" s="659"/>
      <c r="G95" s="395" t="s">
        <v>152</v>
      </c>
      <c r="H95" s="121">
        <f>SUM(H92:H94)</f>
        <v>12497</v>
      </c>
      <c r="I95" s="305">
        <f>IFERROR(H95/H95,"-")</f>
        <v>1</v>
      </c>
      <c r="J95" s="307"/>
      <c r="L95" s="361"/>
      <c r="M95" s="319"/>
      <c r="O95" s="335"/>
      <c r="P95" s="361"/>
    </row>
    <row r="96" spans="2:16" ht="13.5" customHeight="1">
      <c r="B96" s="535">
        <v>24</v>
      </c>
      <c r="C96" s="660" t="s">
        <v>92</v>
      </c>
      <c r="D96" s="650">
        <f>VLOOKUP(B96,市区町村別_歯科医療費!$B$6:$G$79,6,FALSE)</f>
        <v>7687</v>
      </c>
      <c r="E96" s="650">
        <f ca="1">INDIRECT("M"&amp;(B96+3))-D96</f>
        <v>6031</v>
      </c>
      <c r="F96" s="652">
        <f ca="1">IFERROR(D96/INDIRECT("M"&amp;(B96+3)),"-")</f>
        <v>0.56035865286484909</v>
      </c>
      <c r="G96" s="393" t="s">
        <v>342</v>
      </c>
      <c r="H96" s="403">
        <v>1003</v>
      </c>
      <c r="I96" s="269">
        <f>IFERROR(H96/H99,"-")</f>
        <v>0.16322213181448331</v>
      </c>
      <c r="J96" s="307"/>
      <c r="L96" s="361"/>
      <c r="M96" s="319"/>
      <c r="O96" s="335"/>
      <c r="P96" s="361"/>
    </row>
    <row r="97" spans="2:16" ht="13.5" customHeight="1">
      <c r="B97" s="536"/>
      <c r="C97" s="661"/>
      <c r="D97" s="651"/>
      <c r="E97" s="651"/>
      <c r="F97" s="653"/>
      <c r="G97" s="394" t="s">
        <v>343</v>
      </c>
      <c r="H97" s="132">
        <v>1686</v>
      </c>
      <c r="I97" s="317">
        <f>IFERROR(H97/H99,"-")</f>
        <v>0.27436940602115539</v>
      </c>
      <c r="J97" s="307"/>
      <c r="L97" s="361"/>
      <c r="M97" s="319"/>
      <c r="O97" s="335"/>
      <c r="P97" s="361"/>
    </row>
    <row r="98" spans="2:16" ht="13.5" customHeight="1">
      <c r="B98" s="536"/>
      <c r="C98" s="661"/>
      <c r="D98" s="651"/>
      <c r="E98" s="651"/>
      <c r="F98" s="653"/>
      <c r="G98" s="394" t="s">
        <v>344</v>
      </c>
      <c r="H98" s="132">
        <v>3456</v>
      </c>
      <c r="I98" s="317">
        <f>IFERROR(H98/H99,"-")</f>
        <v>0.56240846216436124</v>
      </c>
      <c r="J98" s="307"/>
      <c r="L98" s="361"/>
      <c r="M98" s="319"/>
      <c r="O98" s="335"/>
      <c r="P98" s="361"/>
    </row>
    <row r="99" spans="2:16" ht="13.5" customHeight="1">
      <c r="B99" s="537"/>
      <c r="C99" s="662"/>
      <c r="D99" s="657"/>
      <c r="E99" s="657"/>
      <c r="F99" s="659"/>
      <c r="G99" s="395" t="s">
        <v>152</v>
      </c>
      <c r="H99" s="121">
        <f>SUM(H96:H98)</f>
        <v>6145</v>
      </c>
      <c r="I99" s="305">
        <f>IFERROR(H99/H99,"-")</f>
        <v>1</v>
      </c>
      <c r="J99" s="307"/>
      <c r="L99" s="361"/>
      <c r="M99" s="319"/>
      <c r="O99" s="335"/>
      <c r="P99" s="361"/>
    </row>
    <row r="100" spans="2:16" ht="13.5" customHeight="1">
      <c r="B100" s="535">
        <v>25</v>
      </c>
      <c r="C100" s="660" t="s">
        <v>93</v>
      </c>
      <c r="D100" s="650">
        <f>VLOOKUP(B100,市区町村別_歯科医療費!$B$6:$G$79,6,FALSE)</f>
        <v>4985</v>
      </c>
      <c r="E100" s="650">
        <f ca="1">INDIRECT("M"&amp;(B100+3))-D100</f>
        <v>4563</v>
      </c>
      <c r="F100" s="652">
        <f ca="1">IFERROR(D100/INDIRECT("M"&amp;(B100+3)),"-")</f>
        <v>0.52209886887306245</v>
      </c>
      <c r="G100" s="393" t="s">
        <v>342</v>
      </c>
      <c r="H100" s="403">
        <v>655</v>
      </c>
      <c r="I100" s="269">
        <f>IFERROR(H100/H103,"-")</f>
        <v>0.16313823163138233</v>
      </c>
      <c r="J100" s="307"/>
      <c r="L100" s="361"/>
      <c r="M100" s="319"/>
      <c r="O100" s="335"/>
      <c r="P100" s="361"/>
    </row>
    <row r="101" spans="2:16" ht="13.5" customHeight="1">
      <c r="B101" s="536"/>
      <c r="C101" s="661"/>
      <c r="D101" s="651"/>
      <c r="E101" s="651"/>
      <c r="F101" s="653"/>
      <c r="G101" s="394" t="s">
        <v>343</v>
      </c>
      <c r="H101" s="132">
        <v>1125</v>
      </c>
      <c r="I101" s="317">
        <f>IFERROR(H101/H103,"-")</f>
        <v>0.28019925280199254</v>
      </c>
      <c r="J101" s="307"/>
      <c r="L101" s="361"/>
      <c r="M101" s="319"/>
      <c r="O101" s="335"/>
      <c r="P101" s="361"/>
    </row>
    <row r="102" spans="2:16" ht="13.5" customHeight="1">
      <c r="B102" s="536"/>
      <c r="C102" s="661"/>
      <c r="D102" s="651"/>
      <c r="E102" s="651"/>
      <c r="F102" s="653"/>
      <c r="G102" s="394" t="s">
        <v>344</v>
      </c>
      <c r="H102" s="132">
        <v>2235</v>
      </c>
      <c r="I102" s="317">
        <f>IFERROR(H102/H103,"-")</f>
        <v>0.55666251556662516</v>
      </c>
      <c r="J102" s="307"/>
      <c r="L102" s="361"/>
      <c r="M102" s="319"/>
      <c r="O102" s="335"/>
      <c r="P102" s="361"/>
    </row>
    <row r="103" spans="2:16" ht="13.5" customHeight="1">
      <c r="B103" s="537"/>
      <c r="C103" s="662"/>
      <c r="D103" s="657"/>
      <c r="E103" s="657"/>
      <c r="F103" s="659"/>
      <c r="G103" s="395" t="s">
        <v>152</v>
      </c>
      <c r="H103" s="121">
        <f>SUM(H100:H102)</f>
        <v>4015</v>
      </c>
      <c r="I103" s="305">
        <f>IFERROR(H103/H103,"-")</f>
        <v>1</v>
      </c>
      <c r="J103" s="307"/>
      <c r="L103" s="362"/>
      <c r="M103" s="319"/>
      <c r="O103" s="335"/>
      <c r="P103" s="362"/>
    </row>
    <row r="104" spans="2:16" ht="13.5" customHeight="1">
      <c r="B104" s="535">
        <v>26</v>
      </c>
      <c r="C104" s="660" t="s">
        <v>36</v>
      </c>
      <c r="D104" s="650">
        <f>VLOOKUP(B104,市区町村別_歯科医療費!$B$6:$G$79,6,FALSE)</f>
        <v>72783</v>
      </c>
      <c r="E104" s="650">
        <f ca="1">INDIRECT("M"&amp;(B104+3))-D104</f>
        <v>59808</v>
      </c>
      <c r="F104" s="652">
        <f ca="1">IFERROR(D104/INDIRECT("M"&amp;(B104+3)),"-")</f>
        <v>0.54892866031631105</v>
      </c>
      <c r="G104" s="393" t="s">
        <v>342</v>
      </c>
      <c r="H104" s="403">
        <v>9550</v>
      </c>
      <c r="I104" s="269">
        <f>IFERROR(H104/H107,"-")</f>
        <v>0.17035319300749197</v>
      </c>
      <c r="J104" s="307"/>
      <c r="L104" s="362"/>
      <c r="M104" s="319"/>
      <c r="O104" s="335"/>
      <c r="P104" s="362"/>
    </row>
    <row r="105" spans="2:16" ht="13.5" customHeight="1">
      <c r="B105" s="536"/>
      <c r="C105" s="661"/>
      <c r="D105" s="651"/>
      <c r="E105" s="651"/>
      <c r="F105" s="653"/>
      <c r="G105" s="394" t="s">
        <v>343</v>
      </c>
      <c r="H105" s="132">
        <v>15606</v>
      </c>
      <c r="I105" s="317">
        <f>IFERROR(H105/H107,"-")</f>
        <v>0.27838030681412773</v>
      </c>
      <c r="J105" s="307"/>
      <c r="L105" s="362"/>
      <c r="M105" s="319"/>
      <c r="O105" s="335"/>
      <c r="P105" s="362"/>
    </row>
    <row r="106" spans="2:16" ht="13.5" customHeight="1">
      <c r="B106" s="536"/>
      <c r="C106" s="661"/>
      <c r="D106" s="651"/>
      <c r="E106" s="651"/>
      <c r="F106" s="653"/>
      <c r="G106" s="394" t="s">
        <v>344</v>
      </c>
      <c r="H106" s="132">
        <v>30904</v>
      </c>
      <c r="I106" s="317">
        <f>IFERROR(H106/H107,"-")</f>
        <v>0.5512665001783803</v>
      </c>
      <c r="J106" s="307"/>
      <c r="L106" s="362"/>
      <c r="M106" s="319"/>
      <c r="O106" s="335"/>
      <c r="P106" s="362"/>
    </row>
    <row r="107" spans="2:16" ht="13.5" customHeight="1">
      <c r="B107" s="537"/>
      <c r="C107" s="662"/>
      <c r="D107" s="657"/>
      <c r="E107" s="657"/>
      <c r="F107" s="659"/>
      <c r="G107" s="395" t="s">
        <v>152</v>
      </c>
      <c r="H107" s="121">
        <f>SUM(H104:H106)</f>
        <v>56060</v>
      </c>
      <c r="I107" s="305">
        <f>IFERROR(H107/H107,"-")</f>
        <v>1</v>
      </c>
      <c r="J107" s="307"/>
      <c r="L107" s="362"/>
      <c r="M107" s="319"/>
      <c r="O107" s="335"/>
      <c r="P107" s="362"/>
    </row>
    <row r="108" spans="2:16" ht="13.5" customHeight="1">
      <c r="B108" s="535">
        <v>27</v>
      </c>
      <c r="C108" s="660" t="s">
        <v>37</v>
      </c>
      <c r="D108" s="650">
        <f>VLOOKUP(B108,市区町村別_歯科医療費!$B$6:$G$79,6,FALSE)</f>
        <v>12018</v>
      </c>
      <c r="E108" s="650">
        <f ca="1">INDIRECT("M"&amp;(B108+3))-D108</f>
        <v>10590</v>
      </c>
      <c r="F108" s="652">
        <f ca="1">IFERROR(D108/INDIRECT("M"&amp;(B108+3)),"-")</f>
        <v>0.53158174097664546</v>
      </c>
      <c r="G108" s="393" t="s">
        <v>342</v>
      </c>
      <c r="H108" s="403">
        <v>1650</v>
      </c>
      <c r="I108" s="269">
        <f>IFERROR(H108/H111,"-")</f>
        <v>0.18250193562658998</v>
      </c>
      <c r="J108" s="307"/>
      <c r="L108" s="362"/>
      <c r="M108" s="319"/>
      <c r="O108" s="335"/>
      <c r="P108" s="362"/>
    </row>
    <row r="109" spans="2:16" ht="13.5" customHeight="1">
      <c r="B109" s="536"/>
      <c r="C109" s="661"/>
      <c r="D109" s="651"/>
      <c r="E109" s="651"/>
      <c r="F109" s="653"/>
      <c r="G109" s="394" t="s">
        <v>343</v>
      </c>
      <c r="H109" s="132">
        <v>2511</v>
      </c>
      <c r="I109" s="317">
        <f>IFERROR(H109/H111,"-")</f>
        <v>0.277734763853556</v>
      </c>
      <c r="J109" s="307"/>
      <c r="L109" s="362"/>
      <c r="M109" s="319"/>
      <c r="O109" s="335"/>
      <c r="P109" s="362"/>
    </row>
    <row r="110" spans="2:16" ht="13.5" customHeight="1">
      <c r="B110" s="536"/>
      <c r="C110" s="661"/>
      <c r="D110" s="651"/>
      <c r="E110" s="651"/>
      <c r="F110" s="653"/>
      <c r="G110" s="394" t="s">
        <v>344</v>
      </c>
      <c r="H110" s="132">
        <v>4880</v>
      </c>
      <c r="I110" s="317">
        <f>IFERROR(H110/H111,"-")</f>
        <v>0.53976330051985399</v>
      </c>
      <c r="J110" s="307"/>
      <c r="L110" s="362"/>
      <c r="M110" s="319"/>
      <c r="O110" s="335"/>
      <c r="P110" s="362"/>
    </row>
    <row r="111" spans="2:16" ht="13.5" customHeight="1">
      <c r="B111" s="537"/>
      <c r="C111" s="661"/>
      <c r="D111" s="657"/>
      <c r="E111" s="651"/>
      <c r="F111" s="653"/>
      <c r="G111" s="395" t="s">
        <v>152</v>
      </c>
      <c r="H111" s="118">
        <f>SUM(H108:H110)</f>
        <v>9041</v>
      </c>
      <c r="I111" s="269">
        <f>IFERROR(H111/H111,"-")</f>
        <v>1</v>
      </c>
      <c r="J111" s="307"/>
      <c r="L111" s="362"/>
      <c r="M111" s="319"/>
      <c r="O111" s="335"/>
      <c r="P111" s="362"/>
    </row>
    <row r="112" spans="2:16" ht="13.5" customHeight="1">
      <c r="B112" s="535">
        <v>28</v>
      </c>
      <c r="C112" s="660" t="s">
        <v>38</v>
      </c>
      <c r="D112" s="650">
        <f>VLOOKUP(B112,市区町村別_歯科医療費!$B$6:$G$79,6,FALSE)</f>
        <v>9681</v>
      </c>
      <c r="E112" s="650">
        <f ca="1">INDIRECT("M"&amp;(B112+3))-D112</f>
        <v>8922</v>
      </c>
      <c r="F112" s="652">
        <f ca="1">IFERROR(D112/INDIRECT("M"&amp;(B112+3)),"-")</f>
        <v>0.5203999354942751</v>
      </c>
      <c r="G112" s="393" t="s">
        <v>342</v>
      </c>
      <c r="H112" s="403">
        <v>1413</v>
      </c>
      <c r="I112" s="269">
        <f>IFERROR(H112/H115,"-")</f>
        <v>0.19219260065288357</v>
      </c>
      <c r="J112" s="307"/>
      <c r="L112" s="362"/>
      <c r="M112" s="319"/>
      <c r="O112" s="335"/>
      <c r="P112" s="362"/>
    </row>
    <row r="113" spans="2:16" ht="13.5" customHeight="1">
      <c r="B113" s="536"/>
      <c r="C113" s="661"/>
      <c r="D113" s="651"/>
      <c r="E113" s="651"/>
      <c r="F113" s="653"/>
      <c r="G113" s="394" t="s">
        <v>343</v>
      </c>
      <c r="H113" s="132">
        <v>2145</v>
      </c>
      <c r="I113" s="317">
        <f>IFERROR(H113/H115,"-")</f>
        <v>0.29175734494015232</v>
      </c>
      <c r="J113" s="307"/>
      <c r="L113" s="362"/>
      <c r="M113" s="319"/>
      <c r="O113" s="335"/>
      <c r="P113" s="362"/>
    </row>
    <row r="114" spans="2:16" ht="13.5" customHeight="1">
      <c r="B114" s="536"/>
      <c r="C114" s="661"/>
      <c r="D114" s="651"/>
      <c r="E114" s="651"/>
      <c r="F114" s="653"/>
      <c r="G114" s="394" t="s">
        <v>344</v>
      </c>
      <c r="H114" s="132">
        <v>3794</v>
      </c>
      <c r="I114" s="317">
        <f>IFERROR(H114/H115,"-")</f>
        <v>0.51605005440696405</v>
      </c>
      <c r="J114" s="307"/>
      <c r="L114" s="362"/>
      <c r="M114" s="319"/>
      <c r="O114" s="335"/>
      <c r="P114" s="362"/>
    </row>
    <row r="115" spans="2:16" ht="13.5" customHeight="1">
      <c r="B115" s="537"/>
      <c r="C115" s="662"/>
      <c r="D115" s="657"/>
      <c r="E115" s="657"/>
      <c r="F115" s="659"/>
      <c r="G115" s="395" t="s">
        <v>152</v>
      </c>
      <c r="H115" s="121">
        <f>SUM(H112:H114)</f>
        <v>7352</v>
      </c>
      <c r="I115" s="305">
        <f>IFERROR(H115/H115,"-")</f>
        <v>1</v>
      </c>
      <c r="J115" s="307"/>
      <c r="L115" s="362"/>
      <c r="M115" s="319"/>
      <c r="O115" s="335"/>
      <c r="P115" s="362"/>
    </row>
    <row r="116" spans="2:16" ht="13.5" customHeight="1">
      <c r="B116" s="535">
        <v>29</v>
      </c>
      <c r="C116" s="660" t="s">
        <v>39</v>
      </c>
      <c r="D116" s="650">
        <f>VLOOKUP(B116,市区町村別_歯科医療費!$B$6:$G$79,6,FALSE)</f>
        <v>8708</v>
      </c>
      <c r="E116" s="650">
        <f ca="1">INDIRECT("M"&amp;(B116+3))-D116</f>
        <v>6941</v>
      </c>
      <c r="F116" s="652">
        <f ca="1">IFERROR(D116/INDIRECT("M"&amp;(B116+3)),"-")</f>
        <v>0.55645728161543873</v>
      </c>
      <c r="G116" s="393" t="s">
        <v>342</v>
      </c>
      <c r="H116" s="403">
        <v>1161</v>
      </c>
      <c r="I116" s="269">
        <f>IFERROR(H116/H119,"-")</f>
        <v>0.17572271832904496</v>
      </c>
      <c r="J116" s="307"/>
      <c r="L116" s="362"/>
      <c r="M116" s="319"/>
      <c r="O116" s="335"/>
      <c r="P116" s="362"/>
    </row>
    <row r="117" spans="2:16" ht="13.5" customHeight="1">
      <c r="B117" s="536"/>
      <c r="C117" s="661"/>
      <c r="D117" s="651"/>
      <c r="E117" s="651"/>
      <c r="F117" s="653"/>
      <c r="G117" s="394" t="s">
        <v>343</v>
      </c>
      <c r="H117" s="132">
        <v>1837</v>
      </c>
      <c r="I117" s="317">
        <f>IFERROR(H117/H119,"-")</f>
        <v>0.27803844407446648</v>
      </c>
      <c r="J117" s="307"/>
      <c r="L117" s="362"/>
      <c r="M117" s="319"/>
      <c r="O117" s="335"/>
      <c r="P117" s="362"/>
    </row>
    <row r="118" spans="2:16" ht="13.5" customHeight="1">
      <c r="B118" s="536"/>
      <c r="C118" s="661"/>
      <c r="D118" s="651"/>
      <c r="E118" s="651"/>
      <c r="F118" s="653"/>
      <c r="G118" s="394" t="s">
        <v>344</v>
      </c>
      <c r="H118" s="132">
        <v>3609</v>
      </c>
      <c r="I118" s="317">
        <f>IFERROR(H118/H119,"-")</f>
        <v>0.54623883759648861</v>
      </c>
      <c r="J118" s="307"/>
      <c r="L118" s="362"/>
      <c r="M118" s="319"/>
      <c r="O118" s="335"/>
      <c r="P118" s="362"/>
    </row>
    <row r="119" spans="2:16" ht="13.5" customHeight="1">
      <c r="B119" s="537"/>
      <c r="C119" s="662"/>
      <c r="D119" s="657"/>
      <c r="E119" s="657"/>
      <c r="F119" s="659"/>
      <c r="G119" s="395" t="s">
        <v>152</v>
      </c>
      <c r="H119" s="121">
        <f>SUM(H116:H118)</f>
        <v>6607</v>
      </c>
      <c r="I119" s="305">
        <f>IFERROR(H119/H119,"-")</f>
        <v>1</v>
      </c>
      <c r="J119" s="307"/>
      <c r="L119" s="362"/>
      <c r="M119" s="319"/>
      <c r="O119" s="335"/>
      <c r="P119" s="362"/>
    </row>
    <row r="120" spans="2:16" ht="13.5" customHeight="1">
      <c r="B120" s="535">
        <v>30</v>
      </c>
      <c r="C120" s="660" t="s">
        <v>40</v>
      </c>
      <c r="D120" s="650">
        <f>VLOOKUP(B120,市区町村別_歯科医療費!$B$6:$G$79,6,FALSE)</f>
        <v>11153</v>
      </c>
      <c r="E120" s="650">
        <f ca="1">INDIRECT("M"&amp;(B120+3))-D120</f>
        <v>9754</v>
      </c>
      <c r="F120" s="652">
        <f ca="1">IFERROR(D120/INDIRECT("M"&amp;(B120+3)),"-")</f>
        <v>0.53345769359544648</v>
      </c>
      <c r="G120" s="393" t="s">
        <v>342</v>
      </c>
      <c r="H120" s="403">
        <v>1488</v>
      </c>
      <c r="I120" s="269">
        <f>IFERROR(H120/H123,"-")</f>
        <v>0.17665914757212395</v>
      </c>
      <c r="J120" s="307"/>
      <c r="L120" s="362"/>
      <c r="M120" s="319"/>
      <c r="O120" s="335"/>
      <c r="P120" s="362"/>
    </row>
    <row r="121" spans="2:16" ht="13.5" customHeight="1">
      <c r="B121" s="536"/>
      <c r="C121" s="661"/>
      <c r="D121" s="651"/>
      <c r="E121" s="651"/>
      <c r="F121" s="653"/>
      <c r="G121" s="394" t="s">
        <v>343</v>
      </c>
      <c r="H121" s="132">
        <v>2359</v>
      </c>
      <c r="I121" s="317">
        <f>IFERROR(H121/H123,"-")</f>
        <v>0.28006648462543038</v>
      </c>
      <c r="J121" s="307"/>
      <c r="L121" s="362"/>
      <c r="M121" s="319"/>
      <c r="O121" s="335"/>
      <c r="P121" s="362"/>
    </row>
    <row r="122" spans="2:16" ht="13.5" customHeight="1">
      <c r="B122" s="536"/>
      <c r="C122" s="661"/>
      <c r="D122" s="651"/>
      <c r="E122" s="651"/>
      <c r="F122" s="653"/>
      <c r="G122" s="394" t="s">
        <v>344</v>
      </c>
      <c r="H122" s="132">
        <v>4576</v>
      </c>
      <c r="I122" s="317">
        <f>IFERROR(H122/H123,"-")</f>
        <v>0.54327436780244565</v>
      </c>
      <c r="J122" s="307"/>
      <c r="L122" s="362"/>
      <c r="M122" s="319"/>
      <c r="O122" s="335"/>
      <c r="P122" s="362"/>
    </row>
    <row r="123" spans="2:16" ht="13.5" customHeight="1">
      <c r="B123" s="537"/>
      <c r="C123" s="662"/>
      <c r="D123" s="657"/>
      <c r="E123" s="657"/>
      <c r="F123" s="659"/>
      <c r="G123" s="395" t="s">
        <v>152</v>
      </c>
      <c r="H123" s="121">
        <f>SUM(H120:H122)</f>
        <v>8423</v>
      </c>
      <c r="I123" s="305">
        <f>IFERROR(H123/H123,"-")</f>
        <v>1</v>
      </c>
      <c r="J123" s="307"/>
      <c r="L123" s="362"/>
      <c r="M123" s="319"/>
      <c r="O123" s="335"/>
      <c r="P123" s="362"/>
    </row>
    <row r="124" spans="2:16" ht="13.5" customHeight="1">
      <c r="B124" s="535">
        <v>31</v>
      </c>
      <c r="C124" s="660" t="s">
        <v>41</v>
      </c>
      <c r="D124" s="650">
        <f>VLOOKUP(B124,市区町村別_歯科医療費!$B$6:$G$79,6,FALSE)</f>
        <v>15564</v>
      </c>
      <c r="E124" s="650">
        <f ca="1">INDIRECT("M"&amp;(B124+3))-D124</f>
        <v>12321</v>
      </c>
      <c r="F124" s="652">
        <f ca="1">IFERROR(D124/INDIRECT("M"&amp;(B124+3)),"-")</f>
        <v>0.55814954276492734</v>
      </c>
      <c r="G124" s="393" t="s">
        <v>342</v>
      </c>
      <c r="H124" s="403">
        <v>1723</v>
      </c>
      <c r="I124" s="269">
        <f>IFERROR(H124/H127,"-")</f>
        <v>0.13693077962330127</v>
      </c>
      <c r="J124" s="307"/>
      <c r="L124" s="362"/>
      <c r="M124" s="319"/>
      <c r="O124" s="335"/>
      <c r="P124" s="362"/>
    </row>
    <row r="125" spans="2:16" ht="13.5" customHeight="1">
      <c r="B125" s="536"/>
      <c r="C125" s="661"/>
      <c r="D125" s="651"/>
      <c r="E125" s="651"/>
      <c r="F125" s="653"/>
      <c r="G125" s="394" t="s">
        <v>343</v>
      </c>
      <c r="H125" s="132">
        <v>3326</v>
      </c>
      <c r="I125" s="317">
        <f>IFERROR(H125/H127,"-")</f>
        <v>0.26432488277835176</v>
      </c>
      <c r="J125" s="307"/>
      <c r="L125" s="362"/>
      <c r="M125" s="319"/>
      <c r="O125" s="335"/>
      <c r="P125" s="362"/>
    </row>
    <row r="126" spans="2:16" ht="13.5" customHeight="1">
      <c r="B126" s="536"/>
      <c r="C126" s="661"/>
      <c r="D126" s="651"/>
      <c r="E126" s="651"/>
      <c r="F126" s="653"/>
      <c r="G126" s="394" t="s">
        <v>344</v>
      </c>
      <c r="H126" s="132">
        <v>7534</v>
      </c>
      <c r="I126" s="317">
        <f>IFERROR(H126/H127,"-")</f>
        <v>0.598744337598347</v>
      </c>
      <c r="J126" s="307"/>
      <c r="L126" s="362"/>
      <c r="M126" s="319"/>
      <c r="O126" s="335"/>
      <c r="P126" s="362"/>
    </row>
    <row r="127" spans="2:16" ht="13.5" customHeight="1">
      <c r="B127" s="537"/>
      <c r="C127" s="662"/>
      <c r="D127" s="657"/>
      <c r="E127" s="657"/>
      <c r="F127" s="659"/>
      <c r="G127" s="395" t="s">
        <v>152</v>
      </c>
      <c r="H127" s="121">
        <f>SUM(H124:H126)</f>
        <v>12583</v>
      </c>
      <c r="I127" s="305">
        <f>IFERROR(H127/H127,"-")</f>
        <v>1</v>
      </c>
      <c r="J127" s="307"/>
      <c r="L127" s="362"/>
      <c r="M127" s="319"/>
      <c r="O127" s="335"/>
      <c r="P127" s="362"/>
    </row>
    <row r="128" spans="2:16" ht="13.5" customHeight="1">
      <c r="B128" s="535">
        <v>32</v>
      </c>
      <c r="C128" s="660" t="s">
        <v>42</v>
      </c>
      <c r="D128" s="650">
        <f>VLOOKUP(B128,市区町村別_歯科医療費!$B$6:$G$79,6,FALSE)</f>
        <v>12121</v>
      </c>
      <c r="E128" s="650">
        <f ca="1">INDIRECT("M"&amp;(B128+3))-D128</f>
        <v>11333</v>
      </c>
      <c r="F128" s="652">
        <f ca="1">IFERROR(D128/INDIRECT("M"&amp;(B128+3)),"-")</f>
        <v>0.51679884028310741</v>
      </c>
      <c r="G128" s="393" t="s">
        <v>342</v>
      </c>
      <c r="H128" s="403">
        <v>1666</v>
      </c>
      <c r="I128" s="269">
        <f>IFERROR(H128/H131,"-")</f>
        <v>0.1728753761544049</v>
      </c>
      <c r="J128" s="307"/>
      <c r="L128" s="362"/>
      <c r="M128" s="319"/>
      <c r="O128" s="335"/>
      <c r="P128" s="362"/>
    </row>
    <row r="129" spans="2:16" ht="13.5" customHeight="1">
      <c r="B129" s="536"/>
      <c r="C129" s="661"/>
      <c r="D129" s="651"/>
      <c r="E129" s="651"/>
      <c r="F129" s="653"/>
      <c r="G129" s="394" t="s">
        <v>343</v>
      </c>
      <c r="H129" s="132">
        <v>2734</v>
      </c>
      <c r="I129" s="317">
        <f>IFERROR(H129/H131,"-")</f>
        <v>0.28369824634222268</v>
      </c>
      <c r="J129" s="307"/>
      <c r="L129" s="362"/>
      <c r="M129" s="319"/>
      <c r="O129" s="335"/>
      <c r="P129" s="362"/>
    </row>
    <row r="130" spans="2:16" ht="13.5" customHeight="1">
      <c r="B130" s="536"/>
      <c r="C130" s="661"/>
      <c r="D130" s="651"/>
      <c r="E130" s="651"/>
      <c r="F130" s="653"/>
      <c r="G130" s="394" t="s">
        <v>344</v>
      </c>
      <c r="H130" s="132">
        <v>5237</v>
      </c>
      <c r="I130" s="317">
        <f>IFERROR(H130/H131,"-")</f>
        <v>0.54342637750337242</v>
      </c>
      <c r="J130" s="307"/>
      <c r="L130" s="362"/>
      <c r="M130" s="319"/>
      <c r="O130" s="335"/>
      <c r="P130" s="362"/>
    </row>
    <row r="131" spans="2:16" ht="13.5" customHeight="1">
      <c r="B131" s="537"/>
      <c r="C131" s="661"/>
      <c r="D131" s="657"/>
      <c r="E131" s="651"/>
      <c r="F131" s="653"/>
      <c r="G131" s="395" t="s">
        <v>152</v>
      </c>
      <c r="H131" s="118">
        <f>SUM(H128:H130)</f>
        <v>9637</v>
      </c>
      <c r="I131" s="269">
        <f>IFERROR(H131/H131,"-")</f>
        <v>1</v>
      </c>
      <c r="J131" s="307"/>
      <c r="L131" s="362"/>
      <c r="M131" s="319"/>
      <c r="O131" s="335"/>
      <c r="P131" s="362"/>
    </row>
    <row r="132" spans="2:16" ht="13.5" customHeight="1">
      <c r="B132" s="535">
        <v>33</v>
      </c>
      <c r="C132" s="660" t="s">
        <v>43</v>
      </c>
      <c r="D132" s="650">
        <f>VLOOKUP(B132,市区町村別_歯科医療費!$B$6:$G$79,6,FALSE)</f>
        <v>3540</v>
      </c>
      <c r="E132" s="650">
        <f ca="1">INDIRECT("M"&amp;(B132+3))-D132</f>
        <v>3140</v>
      </c>
      <c r="F132" s="652">
        <f ca="1">IFERROR(D132/INDIRECT("M"&amp;(B132+3)),"-")</f>
        <v>0.52994011976047906</v>
      </c>
      <c r="G132" s="393" t="s">
        <v>342</v>
      </c>
      <c r="H132" s="403">
        <v>449</v>
      </c>
      <c r="I132" s="269">
        <f>IFERROR(H132/H135,"-")</f>
        <v>0.18576748034753826</v>
      </c>
      <c r="J132" s="307"/>
      <c r="L132" s="362"/>
      <c r="M132" s="319"/>
      <c r="O132" s="335"/>
      <c r="P132" s="362"/>
    </row>
    <row r="133" spans="2:16" ht="13.5" customHeight="1">
      <c r="B133" s="536"/>
      <c r="C133" s="661"/>
      <c r="D133" s="651"/>
      <c r="E133" s="651"/>
      <c r="F133" s="653"/>
      <c r="G133" s="394" t="s">
        <v>343</v>
      </c>
      <c r="H133" s="132">
        <v>694</v>
      </c>
      <c r="I133" s="317">
        <f>IFERROR(H133/H135,"-")</f>
        <v>0.28713280926768719</v>
      </c>
      <c r="J133" s="307"/>
      <c r="L133" s="362"/>
      <c r="M133" s="319"/>
      <c r="O133" s="335"/>
      <c r="P133" s="362"/>
    </row>
    <row r="134" spans="2:16" ht="13.5" customHeight="1">
      <c r="B134" s="536"/>
      <c r="C134" s="661"/>
      <c r="D134" s="651"/>
      <c r="E134" s="651"/>
      <c r="F134" s="653"/>
      <c r="G134" s="394" t="s">
        <v>344</v>
      </c>
      <c r="H134" s="132">
        <v>1274</v>
      </c>
      <c r="I134" s="317">
        <f>IFERROR(H134/H135,"-")</f>
        <v>0.52709971038477454</v>
      </c>
      <c r="J134" s="307"/>
      <c r="L134" s="362"/>
      <c r="M134" s="319"/>
      <c r="O134" s="335"/>
      <c r="P134" s="362"/>
    </row>
    <row r="135" spans="2:16" ht="13.5" customHeight="1">
      <c r="B135" s="537"/>
      <c r="C135" s="662"/>
      <c r="D135" s="657"/>
      <c r="E135" s="657"/>
      <c r="F135" s="659"/>
      <c r="G135" s="395" t="s">
        <v>152</v>
      </c>
      <c r="H135" s="121">
        <f>SUM(H132:H134)</f>
        <v>2417</v>
      </c>
      <c r="I135" s="305">
        <f>IFERROR(H135/H135,"-")</f>
        <v>1</v>
      </c>
      <c r="J135" s="307"/>
      <c r="L135" s="362"/>
      <c r="M135" s="319"/>
      <c r="O135" s="335"/>
      <c r="P135" s="362"/>
    </row>
    <row r="136" spans="2:16" ht="13.5" customHeight="1">
      <c r="B136" s="535">
        <v>34</v>
      </c>
      <c r="C136" s="660" t="s">
        <v>45</v>
      </c>
      <c r="D136" s="650">
        <f>VLOOKUP(B136,市区町村別_歯科医療費!$B$6:$G$79,6,FALSE)</f>
        <v>14543</v>
      </c>
      <c r="E136" s="650">
        <f ca="1">INDIRECT("M"&amp;(B136+3))-D136</f>
        <v>15214</v>
      </c>
      <c r="F136" s="652">
        <f ca="1">IFERROR(D136/INDIRECT("M"&amp;(B136+3)),"-")</f>
        <v>0.48872534193635109</v>
      </c>
      <c r="G136" s="393" t="s">
        <v>342</v>
      </c>
      <c r="H136" s="403">
        <v>1921</v>
      </c>
      <c r="I136" s="269">
        <f>IFERROR(H136/H139,"-")</f>
        <v>0.18974713551955749</v>
      </c>
      <c r="J136" s="307"/>
      <c r="L136" s="362"/>
      <c r="M136" s="319"/>
      <c r="O136" s="335"/>
      <c r="P136" s="362"/>
    </row>
    <row r="137" spans="2:16" ht="13.5" customHeight="1">
      <c r="B137" s="536"/>
      <c r="C137" s="661"/>
      <c r="D137" s="651"/>
      <c r="E137" s="651"/>
      <c r="F137" s="653"/>
      <c r="G137" s="394" t="s">
        <v>343</v>
      </c>
      <c r="H137" s="132">
        <v>3089</v>
      </c>
      <c r="I137" s="317">
        <f>IFERROR(H137/H139,"-")</f>
        <v>0.30511655472145399</v>
      </c>
      <c r="J137" s="307"/>
      <c r="L137" s="362"/>
      <c r="M137" s="319"/>
      <c r="O137" s="335"/>
      <c r="P137" s="362"/>
    </row>
    <row r="138" spans="2:16" ht="13.5" customHeight="1">
      <c r="B138" s="536"/>
      <c r="C138" s="661"/>
      <c r="D138" s="651"/>
      <c r="E138" s="651"/>
      <c r="F138" s="653"/>
      <c r="G138" s="394" t="s">
        <v>344</v>
      </c>
      <c r="H138" s="132">
        <v>5114</v>
      </c>
      <c r="I138" s="317">
        <f>IFERROR(H138/H139,"-")</f>
        <v>0.50513630975898849</v>
      </c>
      <c r="J138" s="307"/>
      <c r="L138" s="362"/>
      <c r="M138" s="319"/>
      <c r="O138" s="335"/>
      <c r="P138" s="362"/>
    </row>
    <row r="139" spans="2:16" ht="13.5" customHeight="1">
      <c r="B139" s="537"/>
      <c r="C139" s="662"/>
      <c r="D139" s="657"/>
      <c r="E139" s="657"/>
      <c r="F139" s="659"/>
      <c r="G139" s="395" t="s">
        <v>152</v>
      </c>
      <c r="H139" s="121">
        <f>SUM(H136:H138)</f>
        <v>10124</v>
      </c>
      <c r="I139" s="305">
        <f>IFERROR(H139/H139,"-")</f>
        <v>1</v>
      </c>
      <c r="J139" s="307"/>
      <c r="L139" s="362"/>
      <c r="M139" s="319"/>
      <c r="O139" s="335"/>
      <c r="P139" s="362"/>
    </row>
    <row r="140" spans="2:16" ht="13.5" customHeight="1">
      <c r="B140" s="535">
        <v>35</v>
      </c>
      <c r="C140" s="660" t="s">
        <v>2</v>
      </c>
      <c r="D140" s="650">
        <f>VLOOKUP(B140,市区町村別_歯科医療費!$B$6:$G$79,6,FALSE)</f>
        <v>34606</v>
      </c>
      <c r="E140" s="650">
        <f ca="1">INDIRECT("M"&amp;(B140+3))-D140</f>
        <v>25990</v>
      </c>
      <c r="F140" s="652">
        <f ca="1">IFERROR(D140/INDIRECT("M"&amp;(B140+3)),"-")</f>
        <v>0.57109380157106082</v>
      </c>
      <c r="G140" s="393" t="s">
        <v>342</v>
      </c>
      <c r="H140" s="403">
        <v>4342</v>
      </c>
      <c r="I140" s="269">
        <f>IFERROR(H140/H143,"-")</f>
        <v>0.15586187091679229</v>
      </c>
      <c r="J140" s="307"/>
      <c r="L140" s="318"/>
      <c r="M140" s="319"/>
      <c r="O140" s="335"/>
      <c r="P140" s="363"/>
    </row>
    <row r="141" spans="2:16" ht="13.5" customHeight="1">
      <c r="B141" s="536"/>
      <c r="C141" s="661"/>
      <c r="D141" s="651"/>
      <c r="E141" s="651"/>
      <c r="F141" s="653"/>
      <c r="G141" s="394" t="s">
        <v>343</v>
      </c>
      <c r="H141" s="132">
        <v>7308</v>
      </c>
      <c r="I141" s="317">
        <f>IFERROR(H141/H143,"-")</f>
        <v>0.26233038983415896</v>
      </c>
      <c r="J141" s="307"/>
      <c r="L141" s="318"/>
      <c r="M141" s="319"/>
      <c r="O141" s="336"/>
    </row>
    <row r="142" spans="2:16" ht="13.5" customHeight="1">
      <c r="B142" s="536"/>
      <c r="C142" s="661"/>
      <c r="D142" s="651"/>
      <c r="E142" s="651"/>
      <c r="F142" s="653"/>
      <c r="G142" s="394" t="s">
        <v>344</v>
      </c>
      <c r="H142" s="132">
        <v>16208</v>
      </c>
      <c r="I142" s="317">
        <f>IFERROR(H142/H143,"-")</f>
        <v>0.58180773924904872</v>
      </c>
      <c r="J142" s="307"/>
      <c r="L142" s="181"/>
      <c r="M142" s="319"/>
      <c r="O142" s="336"/>
    </row>
    <row r="143" spans="2:16" ht="13.5" customHeight="1">
      <c r="B143" s="537"/>
      <c r="C143" s="662"/>
      <c r="D143" s="657"/>
      <c r="E143" s="657"/>
      <c r="F143" s="659"/>
      <c r="G143" s="395" t="s">
        <v>152</v>
      </c>
      <c r="H143" s="121">
        <f>SUM(H140:H142)</f>
        <v>27858</v>
      </c>
      <c r="I143" s="305">
        <f>IFERROR(H143/H143,"-")</f>
        <v>1</v>
      </c>
      <c r="J143" s="307"/>
      <c r="L143" s="318"/>
      <c r="M143" s="319"/>
      <c r="O143" s="336"/>
    </row>
    <row r="144" spans="2:16" ht="13.5" customHeight="1">
      <c r="B144" s="535">
        <v>36</v>
      </c>
      <c r="C144" s="660" t="s">
        <v>3</v>
      </c>
      <c r="D144" s="650">
        <f>VLOOKUP(B144,市区町村別_歯科医療費!$B$6:$G$79,6,FALSE)</f>
        <v>9769</v>
      </c>
      <c r="E144" s="650">
        <f ca="1">INDIRECT("M"&amp;(B144+3))-D144</f>
        <v>6972</v>
      </c>
      <c r="F144" s="652">
        <f ca="1">IFERROR(D144/INDIRECT("M"&amp;(B144+3)),"-")</f>
        <v>0.58353742309300516</v>
      </c>
      <c r="G144" s="393" t="s">
        <v>342</v>
      </c>
      <c r="H144" s="403">
        <v>1218</v>
      </c>
      <c r="I144" s="269">
        <f>IFERROR(H144/H147,"-")</f>
        <v>0.1561138169700077</v>
      </c>
      <c r="J144" s="307"/>
      <c r="L144" s="318"/>
      <c r="M144" s="319"/>
      <c r="O144" s="336"/>
    </row>
    <row r="145" spans="2:15" ht="13.5" customHeight="1">
      <c r="B145" s="536"/>
      <c r="C145" s="661"/>
      <c r="D145" s="651"/>
      <c r="E145" s="651"/>
      <c r="F145" s="653"/>
      <c r="G145" s="394" t="s">
        <v>343</v>
      </c>
      <c r="H145" s="132">
        <v>2083</v>
      </c>
      <c r="I145" s="317">
        <f>IFERROR(H145/H147,"-")</f>
        <v>0.26698282491668801</v>
      </c>
      <c r="J145" s="307"/>
      <c r="L145" s="318"/>
      <c r="M145" s="319"/>
      <c r="O145" s="336"/>
    </row>
    <row r="146" spans="2:15" ht="13.5" customHeight="1">
      <c r="B146" s="536"/>
      <c r="C146" s="661"/>
      <c r="D146" s="651"/>
      <c r="E146" s="651"/>
      <c r="F146" s="653"/>
      <c r="G146" s="394" t="s">
        <v>344</v>
      </c>
      <c r="H146" s="132">
        <v>4501</v>
      </c>
      <c r="I146" s="317">
        <f>IFERROR(H146/H147,"-")</f>
        <v>0.57690335811330429</v>
      </c>
      <c r="J146" s="307"/>
      <c r="L146" s="181"/>
      <c r="M146" s="319"/>
      <c r="O146" s="336"/>
    </row>
    <row r="147" spans="2:15" ht="13.5" customHeight="1">
      <c r="B147" s="537"/>
      <c r="C147" s="662"/>
      <c r="D147" s="657"/>
      <c r="E147" s="657"/>
      <c r="F147" s="659"/>
      <c r="G147" s="469" t="s">
        <v>152</v>
      </c>
      <c r="H147" s="121">
        <f>SUM(H144:H146)</f>
        <v>7802</v>
      </c>
      <c r="I147" s="305">
        <f>IFERROR(H147/H147,"-")</f>
        <v>1</v>
      </c>
      <c r="J147" s="307"/>
      <c r="L147" s="318"/>
      <c r="M147" s="319"/>
      <c r="O147" s="336"/>
    </row>
    <row r="148" spans="2:15" ht="13.5" customHeight="1">
      <c r="B148" s="535">
        <v>37</v>
      </c>
      <c r="C148" s="660" t="s">
        <v>4</v>
      </c>
      <c r="D148" s="650">
        <f>VLOOKUP(B148,市区町村別_歯科医療費!$B$6:$G$79,6,FALSE)</f>
        <v>30097</v>
      </c>
      <c r="E148" s="650">
        <f ca="1">INDIRECT("M"&amp;(B148+3))-D148</f>
        <v>20970</v>
      </c>
      <c r="F148" s="652">
        <f ca="1">IFERROR(D148/INDIRECT("M"&amp;(B148+3)),"-")</f>
        <v>0.58936299371414025</v>
      </c>
      <c r="G148" s="393" t="s">
        <v>342</v>
      </c>
      <c r="H148" s="403">
        <v>3657</v>
      </c>
      <c r="I148" s="269">
        <f>IFERROR(H148/H151,"-")</f>
        <v>0.15017247043363996</v>
      </c>
      <c r="J148" s="307"/>
      <c r="L148" s="318"/>
      <c r="M148" s="319"/>
      <c r="O148" s="336"/>
    </row>
    <row r="149" spans="2:15" ht="13.5" customHeight="1">
      <c r="B149" s="536"/>
      <c r="C149" s="661"/>
      <c r="D149" s="651"/>
      <c r="E149" s="651"/>
      <c r="F149" s="653"/>
      <c r="G149" s="394" t="s">
        <v>343</v>
      </c>
      <c r="H149" s="132">
        <v>6328</v>
      </c>
      <c r="I149" s="317">
        <f>IFERROR(H149/H151,"-")</f>
        <v>0.25985545335085414</v>
      </c>
      <c r="J149" s="307"/>
      <c r="L149" s="318"/>
      <c r="M149" s="319"/>
      <c r="O149" s="336"/>
    </row>
    <row r="150" spans="2:15" ht="13.5" customHeight="1">
      <c r="B150" s="536"/>
      <c r="C150" s="661"/>
      <c r="D150" s="651"/>
      <c r="E150" s="651"/>
      <c r="F150" s="653"/>
      <c r="G150" s="394" t="s">
        <v>344</v>
      </c>
      <c r="H150" s="132">
        <v>14367</v>
      </c>
      <c r="I150" s="317">
        <f>IFERROR(H150/H151,"-")</f>
        <v>0.58997207621550596</v>
      </c>
      <c r="J150" s="307"/>
      <c r="L150" s="181"/>
      <c r="M150" s="319"/>
      <c r="O150" s="336"/>
    </row>
    <row r="151" spans="2:15" ht="13.5" customHeight="1">
      <c r="B151" s="537"/>
      <c r="C151" s="661"/>
      <c r="D151" s="657"/>
      <c r="E151" s="651"/>
      <c r="F151" s="653"/>
      <c r="G151" s="395" t="s">
        <v>152</v>
      </c>
      <c r="H151" s="118">
        <f>SUM(H148:H150)</f>
        <v>24352</v>
      </c>
      <c r="I151" s="269">
        <f>IFERROR(H151/H151,"-")</f>
        <v>1</v>
      </c>
      <c r="J151" s="307"/>
      <c r="L151" s="318"/>
      <c r="M151" s="319"/>
      <c r="O151" s="336"/>
    </row>
    <row r="152" spans="2:15" ht="13.5" customHeight="1">
      <c r="B152" s="535">
        <v>38</v>
      </c>
      <c r="C152" s="660" t="s">
        <v>46</v>
      </c>
      <c r="D152" s="650">
        <f>VLOOKUP(B152,市区町村別_歯科医療費!$B$6:$G$79,6,FALSE)</f>
        <v>5584</v>
      </c>
      <c r="E152" s="650">
        <f ca="1">INDIRECT("M"&amp;(B152+3))-D152</f>
        <v>5210</v>
      </c>
      <c r="F152" s="652">
        <f ca="1">IFERROR(D152/INDIRECT("M"&amp;(B152+3)),"-")</f>
        <v>0.51732443950342788</v>
      </c>
      <c r="G152" s="393" t="s">
        <v>342</v>
      </c>
      <c r="H152" s="403">
        <v>799</v>
      </c>
      <c r="I152" s="269">
        <f>IFERROR(H152/H155,"-")</f>
        <v>0.18027978339350181</v>
      </c>
      <c r="J152" s="307"/>
      <c r="L152" s="318"/>
      <c r="M152" s="319"/>
      <c r="O152" s="336"/>
    </row>
    <row r="153" spans="2:15" ht="13.5" customHeight="1">
      <c r="B153" s="536"/>
      <c r="C153" s="661"/>
      <c r="D153" s="651"/>
      <c r="E153" s="651"/>
      <c r="F153" s="653"/>
      <c r="G153" s="394" t="s">
        <v>343</v>
      </c>
      <c r="H153" s="132">
        <v>1319</v>
      </c>
      <c r="I153" s="317">
        <f>IFERROR(H153/H155,"-")</f>
        <v>0.29760830324909748</v>
      </c>
      <c r="J153" s="307"/>
      <c r="L153" s="318"/>
      <c r="M153" s="319"/>
      <c r="O153" s="336"/>
    </row>
    <row r="154" spans="2:15" ht="13.5" customHeight="1">
      <c r="B154" s="536"/>
      <c r="C154" s="661"/>
      <c r="D154" s="651"/>
      <c r="E154" s="651"/>
      <c r="F154" s="653"/>
      <c r="G154" s="394" t="s">
        <v>344</v>
      </c>
      <c r="H154" s="132">
        <v>2314</v>
      </c>
      <c r="I154" s="317">
        <f>IFERROR(H154/H155,"-")</f>
        <v>0.5221119133574007</v>
      </c>
      <c r="J154" s="307"/>
      <c r="L154" s="181"/>
      <c r="M154" s="319"/>
      <c r="O154" s="336"/>
    </row>
    <row r="155" spans="2:15" ht="13.5" customHeight="1">
      <c r="B155" s="537"/>
      <c r="C155" s="662"/>
      <c r="D155" s="657"/>
      <c r="E155" s="657"/>
      <c r="F155" s="659"/>
      <c r="G155" s="395" t="s">
        <v>152</v>
      </c>
      <c r="H155" s="121">
        <f>SUM(H152:H154)</f>
        <v>4432</v>
      </c>
      <c r="I155" s="305">
        <f>IFERROR(H155/H155,"-")</f>
        <v>1</v>
      </c>
      <c r="J155" s="307"/>
      <c r="L155" s="318"/>
      <c r="M155" s="319"/>
      <c r="O155" s="336"/>
    </row>
    <row r="156" spans="2:15" ht="13.5" customHeight="1">
      <c r="B156" s="535">
        <v>39</v>
      </c>
      <c r="C156" s="660" t="s">
        <v>9</v>
      </c>
      <c r="D156" s="650">
        <f>VLOOKUP(B156,市区町村別_歯科医療費!$B$6:$G$79,6,FALSE)</f>
        <v>34235</v>
      </c>
      <c r="E156" s="650">
        <f ca="1">INDIRECT("M"&amp;(B156+3))-D156</f>
        <v>26209</v>
      </c>
      <c r="F156" s="652">
        <f ca="1">IFERROR(D156/INDIRECT("M"&amp;(B156+3)),"-")</f>
        <v>0.56639203229435509</v>
      </c>
      <c r="G156" s="393" t="s">
        <v>342</v>
      </c>
      <c r="H156" s="403">
        <v>4208</v>
      </c>
      <c r="I156" s="269">
        <f>IFERROR(H156/H159,"-")</f>
        <v>0.15596160260924355</v>
      </c>
      <c r="J156" s="307"/>
      <c r="L156" s="318"/>
      <c r="M156" s="319"/>
      <c r="O156" s="336"/>
    </row>
    <row r="157" spans="2:15" ht="13.5" customHeight="1">
      <c r="B157" s="536"/>
      <c r="C157" s="661"/>
      <c r="D157" s="651"/>
      <c r="E157" s="651"/>
      <c r="F157" s="653"/>
      <c r="G157" s="394" t="s">
        <v>343</v>
      </c>
      <c r="H157" s="132">
        <v>7309</v>
      </c>
      <c r="I157" s="317">
        <f>IFERROR(H157/H159,"-")</f>
        <v>0.27089433304918276</v>
      </c>
      <c r="J157" s="307"/>
      <c r="L157" s="318"/>
      <c r="M157" s="319"/>
      <c r="O157" s="336"/>
    </row>
    <row r="158" spans="2:15" ht="13.5" customHeight="1">
      <c r="B158" s="536"/>
      <c r="C158" s="661"/>
      <c r="D158" s="651"/>
      <c r="E158" s="651"/>
      <c r="F158" s="653"/>
      <c r="G158" s="394" t="s">
        <v>344</v>
      </c>
      <c r="H158" s="132">
        <v>15464</v>
      </c>
      <c r="I158" s="317">
        <f>IFERROR(H158/H159,"-")</f>
        <v>0.57314406434157372</v>
      </c>
      <c r="J158" s="307"/>
      <c r="L158" s="181"/>
      <c r="M158" s="319"/>
      <c r="O158" s="336"/>
    </row>
    <row r="159" spans="2:15" ht="13.5" customHeight="1">
      <c r="B159" s="537"/>
      <c r="C159" s="662"/>
      <c r="D159" s="657"/>
      <c r="E159" s="657"/>
      <c r="F159" s="659"/>
      <c r="G159" s="395" t="s">
        <v>152</v>
      </c>
      <c r="H159" s="121">
        <f>SUM(H156:H158)</f>
        <v>26981</v>
      </c>
      <c r="I159" s="305">
        <f>IFERROR(H159/H159,"-")</f>
        <v>1</v>
      </c>
      <c r="J159" s="307"/>
      <c r="L159" s="318"/>
      <c r="M159" s="319"/>
      <c r="O159" s="336"/>
    </row>
    <row r="160" spans="2:15" ht="13.5" customHeight="1">
      <c r="B160" s="535">
        <v>40</v>
      </c>
      <c r="C160" s="660" t="s">
        <v>47</v>
      </c>
      <c r="D160" s="650">
        <f>VLOOKUP(B160,市区町村別_歯科医療費!$B$6:$G$79,6,FALSE)</f>
        <v>6262</v>
      </c>
      <c r="E160" s="650">
        <f ca="1">INDIRECT("M"&amp;(B160+3))-D160</f>
        <v>6899</v>
      </c>
      <c r="F160" s="652">
        <f ca="1">IFERROR(D160/INDIRECT("M"&amp;(B160+3)),"-")</f>
        <v>0.47579971126814075</v>
      </c>
      <c r="G160" s="393" t="s">
        <v>342</v>
      </c>
      <c r="H160" s="403">
        <v>853</v>
      </c>
      <c r="I160" s="269">
        <f>IFERROR(H160/H163,"-")</f>
        <v>0.17796786981013979</v>
      </c>
      <c r="J160" s="307"/>
      <c r="L160" s="318"/>
      <c r="M160" s="319"/>
      <c r="O160" s="336"/>
    </row>
    <row r="161" spans="2:15" ht="13.5" customHeight="1">
      <c r="B161" s="536"/>
      <c r="C161" s="661"/>
      <c r="D161" s="651"/>
      <c r="E161" s="651"/>
      <c r="F161" s="653"/>
      <c r="G161" s="394" t="s">
        <v>343</v>
      </c>
      <c r="H161" s="132">
        <v>1376</v>
      </c>
      <c r="I161" s="317">
        <f>IFERROR(H161/H163,"-")</f>
        <v>0.28708533277696641</v>
      </c>
      <c r="J161" s="307"/>
      <c r="L161" s="318"/>
      <c r="M161" s="319"/>
      <c r="O161" s="336"/>
    </row>
    <row r="162" spans="2:15" ht="13.5" customHeight="1">
      <c r="B162" s="536"/>
      <c r="C162" s="661"/>
      <c r="D162" s="651"/>
      <c r="E162" s="651"/>
      <c r="F162" s="653"/>
      <c r="G162" s="394" t="s">
        <v>344</v>
      </c>
      <c r="H162" s="132">
        <v>2564</v>
      </c>
      <c r="I162" s="317">
        <f>IFERROR(H162/H163,"-")</f>
        <v>0.53494679741289375</v>
      </c>
      <c r="J162" s="307"/>
      <c r="L162" s="181"/>
      <c r="M162" s="319"/>
      <c r="O162" s="336"/>
    </row>
    <row r="163" spans="2:15" ht="13.5" customHeight="1">
      <c r="B163" s="537"/>
      <c r="C163" s="662"/>
      <c r="D163" s="657"/>
      <c r="E163" s="657"/>
      <c r="F163" s="659"/>
      <c r="G163" s="395" t="s">
        <v>152</v>
      </c>
      <c r="H163" s="121">
        <f>SUM(H160:H162)</f>
        <v>4793</v>
      </c>
      <c r="I163" s="305">
        <f>IFERROR(H163/H163,"-")</f>
        <v>1</v>
      </c>
      <c r="J163" s="307"/>
      <c r="L163" s="318"/>
      <c r="M163" s="319"/>
      <c r="O163" s="336"/>
    </row>
    <row r="164" spans="2:15" ht="13.5" customHeight="1">
      <c r="B164" s="535">
        <v>41</v>
      </c>
      <c r="C164" s="660" t="s">
        <v>14</v>
      </c>
      <c r="D164" s="650">
        <f>VLOOKUP(B164,市区町村別_歯科医療費!$B$6:$G$79,6,FALSE)</f>
        <v>12406</v>
      </c>
      <c r="E164" s="650">
        <f ca="1">INDIRECT("M"&amp;(B164+3))-D164</f>
        <v>11800</v>
      </c>
      <c r="F164" s="652">
        <f ca="1">IFERROR(D164/INDIRECT("M"&amp;(B164+3)),"-")</f>
        <v>0.51251755763033957</v>
      </c>
      <c r="G164" s="393" t="s">
        <v>342</v>
      </c>
      <c r="H164" s="403">
        <v>1823</v>
      </c>
      <c r="I164" s="269">
        <f>IFERROR(H164/H167,"-")</f>
        <v>0.18632461161079314</v>
      </c>
      <c r="J164" s="307"/>
      <c r="L164" s="318"/>
      <c r="M164" s="319"/>
      <c r="O164" s="336"/>
    </row>
    <row r="165" spans="2:15" ht="13.5" customHeight="1">
      <c r="B165" s="536"/>
      <c r="C165" s="661"/>
      <c r="D165" s="651"/>
      <c r="E165" s="651"/>
      <c r="F165" s="653"/>
      <c r="G165" s="394" t="s">
        <v>343</v>
      </c>
      <c r="H165" s="132">
        <v>2819</v>
      </c>
      <c r="I165" s="317">
        <f>IFERROR(H165/H167,"-")</f>
        <v>0.28812346688470974</v>
      </c>
      <c r="J165" s="307"/>
      <c r="L165" s="318"/>
      <c r="M165" s="319"/>
      <c r="O165" s="336"/>
    </row>
    <row r="166" spans="2:15" ht="13.5" customHeight="1">
      <c r="B166" s="536"/>
      <c r="C166" s="661"/>
      <c r="D166" s="651"/>
      <c r="E166" s="651"/>
      <c r="F166" s="653"/>
      <c r="G166" s="394" t="s">
        <v>344</v>
      </c>
      <c r="H166" s="132">
        <v>5142</v>
      </c>
      <c r="I166" s="317">
        <f>IFERROR(H166/H167,"-")</f>
        <v>0.52555192150449714</v>
      </c>
      <c r="J166" s="307"/>
      <c r="L166" s="181"/>
      <c r="M166" s="319"/>
      <c r="O166" s="336"/>
    </row>
    <row r="167" spans="2:15" ht="13.5" customHeight="1">
      <c r="B167" s="537"/>
      <c r="C167" s="662"/>
      <c r="D167" s="657"/>
      <c r="E167" s="657"/>
      <c r="F167" s="659"/>
      <c r="G167" s="395" t="s">
        <v>152</v>
      </c>
      <c r="H167" s="121">
        <f>SUM(H164:H166)</f>
        <v>9784</v>
      </c>
      <c r="I167" s="305">
        <f>IFERROR(H167/H167,"-")</f>
        <v>1</v>
      </c>
      <c r="J167" s="307"/>
      <c r="L167" s="318"/>
      <c r="M167" s="319"/>
      <c r="O167" s="336"/>
    </row>
    <row r="168" spans="2:15" ht="13.5" customHeight="1">
      <c r="B168" s="535">
        <v>42</v>
      </c>
      <c r="C168" s="660" t="s">
        <v>15</v>
      </c>
      <c r="D168" s="650">
        <f>VLOOKUP(B168,市区町村別_歯科医療費!$B$6:$G$79,6,FALSE)</f>
        <v>34496</v>
      </c>
      <c r="E168" s="650">
        <f ca="1">INDIRECT("M"&amp;(B168+3))-D168</f>
        <v>28775</v>
      </c>
      <c r="F168" s="652">
        <f ca="1">IFERROR(D168/INDIRECT("M"&amp;(B168+3)),"-")</f>
        <v>0.54521028591297749</v>
      </c>
      <c r="G168" s="393" t="s">
        <v>342</v>
      </c>
      <c r="H168" s="403">
        <v>4025</v>
      </c>
      <c r="I168" s="269">
        <f>IFERROR(H168/H171,"-")</f>
        <v>0.15303018781841685</v>
      </c>
      <c r="J168" s="307"/>
      <c r="L168" s="318"/>
      <c r="M168" s="319"/>
      <c r="O168" s="336"/>
    </row>
    <row r="169" spans="2:15" ht="13.5" customHeight="1">
      <c r="B169" s="536"/>
      <c r="C169" s="661"/>
      <c r="D169" s="651"/>
      <c r="E169" s="651"/>
      <c r="F169" s="653"/>
      <c r="G169" s="394" t="s">
        <v>343</v>
      </c>
      <c r="H169" s="132">
        <v>7081</v>
      </c>
      <c r="I169" s="317">
        <f>IFERROR(H169/H171,"-")</f>
        <v>0.26921907079309559</v>
      </c>
      <c r="J169" s="307"/>
      <c r="L169" s="318"/>
      <c r="M169" s="319"/>
      <c r="O169" s="336"/>
    </row>
    <row r="170" spans="2:15" ht="13.5" customHeight="1">
      <c r="B170" s="536"/>
      <c r="C170" s="661"/>
      <c r="D170" s="651"/>
      <c r="E170" s="651"/>
      <c r="F170" s="653"/>
      <c r="G170" s="394" t="s">
        <v>344</v>
      </c>
      <c r="H170" s="132">
        <v>15196</v>
      </c>
      <c r="I170" s="317">
        <f>IFERROR(H170/H171,"-")</f>
        <v>0.57775074138848759</v>
      </c>
      <c r="J170" s="307"/>
      <c r="L170" s="181"/>
      <c r="M170" s="319"/>
      <c r="O170" s="336"/>
    </row>
    <row r="171" spans="2:15" ht="13.5" customHeight="1">
      <c r="B171" s="537"/>
      <c r="C171" s="661"/>
      <c r="D171" s="657"/>
      <c r="E171" s="651"/>
      <c r="F171" s="653"/>
      <c r="G171" s="395" t="s">
        <v>152</v>
      </c>
      <c r="H171" s="118">
        <f>SUM(H168:H170)</f>
        <v>26302</v>
      </c>
      <c r="I171" s="269">
        <f>IFERROR(H171/H171,"-")</f>
        <v>1</v>
      </c>
      <c r="J171" s="307"/>
      <c r="L171" s="318"/>
      <c r="M171" s="319"/>
      <c r="O171" s="336"/>
    </row>
    <row r="172" spans="2:15" ht="13.5" customHeight="1">
      <c r="B172" s="535">
        <v>43</v>
      </c>
      <c r="C172" s="660" t="s">
        <v>10</v>
      </c>
      <c r="D172" s="650">
        <f>VLOOKUP(B172,市区町村別_歯科医療費!$B$6:$G$79,6,FALSE)</f>
        <v>22447</v>
      </c>
      <c r="E172" s="650">
        <f ca="1">INDIRECT("M"&amp;(B172+3))-D172</f>
        <v>16346</v>
      </c>
      <c r="F172" s="652">
        <f ca="1">IFERROR(D172/INDIRECT("M"&amp;(B172+3)),"-")</f>
        <v>0.57863532080529989</v>
      </c>
      <c r="G172" s="393" t="s">
        <v>342</v>
      </c>
      <c r="H172" s="403">
        <v>2844</v>
      </c>
      <c r="I172" s="269">
        <f>IFERROR(H172/H175,"-")</f>
        <v>0.15469973890339425</v>
      </c>
      <c r="J172" s="307"/>
      <c r="L172" s="318"/>
      <c r="M172" s="319"/>
      <c r="O172" s="336"/>
    </row>
    <row r="173" spans="2:15" ht="13.5" customHeight="1">
      <c r="B173" s="536"/>
      <c r="C173" s="661"/>
      <c r="D173" s="651"/>
      <c r="E173" s="651"/>
      <c r="F173" s="653"/>
      <c r="G173" s="394" t="s">
        <v>343</v>
      </c>
      <c r="H173" s="132">
        <v>4944</v>
      </c>
      <c r="I173" s="317">
        <f>IFERROR(H173/H175,"-")</f>
        <v>0.2689295039164491</v>
      </c>
      <c r="J173" s="307"/>
      <c r="L173" s="318"/>
      <c r="M173" s="319"/>
      <c r="O173" s="336"/>
    </row>
    <row r="174" spans="2:15" ht="13.5" customHeight="1">
      <c r="B174" s="536"/>
      <c r="C174" s="661"/>
      <c r="D174" s="651"/>
      <c r="E174" s="651"/>
      <c r="F174" s="653"/>
      <c r="G174" s="394" t="s">
        <v>344</v>
      </c>
      <c r="H174" s="132">
        <v>10596</v>
      </c>
      <c r="I174" s="317">
        <f>IFERROR(H174/H175,"-")</f>
        <v>0.57637075718015662</v>
      </c>
      <c r="J174" s="307"/>
      <c r="L174" s="181"/>
      <c r="M174" s="319"/>
      <c r="O174" s="336"/>
    </row>
    <row r="175" spans="2:15" ht="13.5" customHeight="1">
      <c r="B175" s="537"/>
      <c r="C175" s="662"/>
      <c r="D175" s="657"/>
      <c r="E175" s="657"/>
      <c r="F175" s="659"/>
      <c r="G175" s="395" t="s">
        <v>152</v>
      </c>
      <c r="H175" s="121">
        <f>SUM(H172:H174)</f>
        <v>18384</v>
      </c>
      <c r="I175" s="305">
        <f>IFERROR(H175/H175,"-")</f>
        <v>1</v>
      </c>
      <c r="J175" s="307"/>
      <c r="L175" s="318"/>
      <c r="M175" s="319"/>
      <c r="O175" s="336"/>
    </row>
    <row r="176" spans="2:15" ht="13.5" customHeight="1">
      <c r="B176" s="535">
        <v>44</v>
      </c>
      <c r="C176" s="660" t="s">
        <v>22</v>
      </c>
      <c r="D176" s="650">
        <f>VLOOKUP(B176,市区町村別_歯科医療費!$B$6:$G$79,6,FALSE)</f>
        <v>23760</v>
      </c>
      <c r="E176" s="650">
        <f ca="1">INDIRECT("M"&amp;(B176+3))-D176</f>
        <v>19138</v>
      </c>
      <c r="F176" s="652">
        <f ca="1">IFERROR(D176/INDIRECT("M"&amp;(B176+3)),"-")</f>
        <v>0.55387197538346777</v>
      </c>
      <c r="G176" s="393" t="s">
        <v>342</v>
      </c>
      <c r="H176" s="403">
        <v>3468</v>
      </c>
      <c r="I176" s="269">
        <f>IFERROR(H176/H179,"-")</f>
        <v>0.18039950062421972</v>
      </c>
      <c r="J176" s="307"/>
      <c r="L176" s="318"/>
      <c r="M176" s="319"/>
      <c r="O176" s="336"/>
    </row>
    <row r="177" spans="2:15" ht="13.5" customHeight="1">
      <c r="B177" s="536"/>
      <c r="C177" s="661"/>
      <c r="D177" s="651"/>
      <c r="E177" s="651"/>
      <c r="F177" s="653"/>
      <c r="G177" s="394" t="s">
        <v>343</v>
      </c>
      <c r="H177" s="132">
        <v>5620</v>
      </c>
      <c r="I177" s="317">
        <f>IFERROR(H177/H179,"-")</f>
        <v>0.29234290470245528</v>
      </c>
      <c r="J177" s="307"/>
      <c r="L177" s="318"/>
      <c r="M177" s="319"/>
      <c r="O177" s="336"/>
    </row>
    <row r="178" spans="2:15" ht="13.5" customHeight="1">
      <c r="B178" s="536"/>
      <c r="C178" s="661"/>
      <c r="D178" s="651"/>
      <c r="E178" s="651"/>
      <c r="F178" s="653"/>
      <c r="G178" s="394" t="s">
        <v>344</v>
      </c>
      <c r="H178" s="132">
        <v>10136</v>
      </c>
      <c r="I178" s="317">
        <f>IFERROR(H178/H179,"-")</f>
        <v>0.527257594673325</v>
      </c>
      <c r="J178" s="307"/>
      <c r="L178" s="181"/>
      <c r="M178" s="319"/>
      <c r="O178" s="336"/>
    </row>
    <row r="179" spans="2:15" ht="13.5" customHeight="1">
      <c r="B179" s="537"/>
      <c r="C179" s="662"/>
      <c r="D179" s="657"/>
      <c r="E179" s="657"/>
      <c r="F179" s="659"/>
      <c r="G179" s="395" t="s">
        <v>152</v>
      </c>
      <c r="H179" s="121">
        <f>SUM(H176:H178)</f>
        <v>19224</v>
      </c>
      <c r="I179" s="305">
        <f>IFERROR(H179/H179,"-")</f>
        <v>1</v>
      </c>
      <c r="J179" s="307"/>
      <c r="L179" s="318"/>
      <c r="M179" s="319"/>
      <c r="O179" s="336"/>
    </row>
    <row r="180" spans="2:15" ht="13.5" customHeight="1">
      <c r="B180" s="535">
        <v>45</v>
      </c>
      <c r="C180" s="660" t="s">
        <v>48</v>
      </c>
      <c r="D180" s="650">
        <f>VLOOKUP(B180,市区町村別_歯科医療費!$B$6:$G$79,6,FALSE)</f>
        <v>7214</v>
      </c>
      <c r="E180" s="650">
        <f ca="1">INDIRECT("M"&amp;(B180+3))-D180</f>
        <v>7706</v>
      </c>
      <c r="F180" s="652">
        <f ca="1">IFERROR(D180/INDIRECT("M"&amp;(B180+3)),"-")</f>
        <v>0.48351206434316352</v>
      </c>
      <c r="G180" s="393" t="s">
        <v>342</v>
      </c>
      <c r="H180" s="403">
        <v>1069</v>
      </c>
      <c r="I180" s="269">
        <f>IFERROR(H180/H183,"-")</f>
        <v>0.1862369337979094</v>
      </c>
      <c r="J180" s="307"/>
      <c r="L180" s="318"/>
      <c r="M180" s="319"/>
      <c r="O180" s="336"/>
    </row>
    <row r="181" spans="2:15" ht="13.5" customHeight="1">
      <c r="B181" s="536"/>
      <c r="C181" s="661"/>
      <c r="D181" s="651"/>
      <c r="E181" s="651"/>
      <c r="F181" s="653"/>
      <c r="G181" s="394" t="s">
        <v>343</v>
      </c>
      <c r="H181" s="132">
        <v>1679</v>
      </c>
      <c r="I181" s="317">
        <f>IFERROR(H181/H183,"-")</f>
        <v>0.29250871080139373</v>
      </c>
      <c r="J181" s="307"/>
      <c r="L181" s="318"/>
      <c r="M181" s="319"/>
      <c r="O181" s="336"/>
    </row>
    <row r="182" spans="2:15" ht="13.5" customHeight="1">
      <c r="B182" s="536"/>
      <c r="C182" s="661"/>
      <c r="D182" s="651"/>
      <c r="E182" s="651"/>
      <c r="F182" s="653"/>
      <c r="G182" s="394" t="s">
        <v>344</v>
      </c>
      <c r="H182" s="132">
        <v>2992</v>
      </c>
      <c r="I182" s="317">
        <f>IFERROR(H182/H183,"-")</f>
        <v>0.52125435540069687</v>
      </c>
      <c r="J182" s="307"/>
      <c r="L182" s="181"/>
      <c r="M182" s="319"/>
      <c r="O182" s="336"/>
    </row>
    <row r="183" spans="2:15" ht="13.5" customHeight="1">
      <c r="B183" s="537"/>
      <c r="C183" s="662"/>
      <c r="D183" s="657"/>
      <c r="E183" s="657"/>
      <c r="F183" s="659"/>
      <c r="G183" s="395" t="s">
        <v>152</v>
      </c>
      <c r="H183" s="121">
        <f>SUM(H180:H182)</f>
        <v>5740</v>
      </c>
      <c r="I183" s="305">
        <f>IFERROR(H183/H183,"-")</f>
        <v>1</v>
      </c>
      <c r="J183" s="307"/>
      <c r="L183" s="318"/>
      <c r="M183" s="319"/>
      <c r="O183" s="336"/>
    </row>
    <row r="184" spans="2:15" ht="13.5" customHeight="1">
      <c r="B184" s="535">
        <v>46</v>
      </c>
      <c r="C184" s="660" t="s">
        <v>26</v>
      </c>
      <c r="D184" s="650">
        <f>VLOOKUP(B184,市区町村別_歯科医療費!$B$6:$G$79,6,FALSE)</f>
        <v>10407</v>
      </c>
      <c r="E184" s="650">
        <f ca="1">INDIRECT("M"&amp;(B184+3))-D184</f>
        <v>8659</v>
      </c>
      <c r="F184" s="652">
        <f ca="1">IFERROR(D184/INDIRECT("M"&amp;(B184+3)),"-")</f>
        <v>0.54584076366306511</v>
      </c>
      <c r="G184" s="393" t="s">
        <v>342</v>
      </c>
      <c r="H184" s="403">
        <v>1404</v>
      </c>
      <c r="I184" s="269">
        <f>IFERROR(H184/H187,"-")</f>
        <v>0.17605015673981192</v>
      </c>
      <c r="J184" s="307"/>
      <c r="L184" s="318"/>
      <c r="M184" s="319"/>
      <c r="O184" s="336"/>
    </row>
    <row r="185" spans="2:15" ht="13.5" customHeight="1">
      <c r="B185" s="536"/>
      <c r="C185" s="661"/>
      <c r="D185" s="651"/>
      <c r="E185" s="651"/>
      <c r="F185" s="653"/>
      <c r="G185" s="394" t="s">
        <v>343</v>
      </c>
      <c r="H185" s="132">
        <v>2177</v>
      </c>
      <c r="I185" s="317">
        <f>IFERROR(H185/H187,"-")</f>
        <v>0.27297805642633227</v>
      </c>
      <c r="J185" s="307"/>
      <c r="L185" s="318"/>
      <c r="M185" s="319"/>
      <c r="O185" s="336"/>
    </row>
    <row r="186" spans="2:15" ht="13.5" customHeight="1">
      <c r="B186" s="536"/>
      <c r="C186" s="661"/>
      <c r="D186" s="651"/>
      <c r="E186" s="651"/>
      <c r="F186" s="653"/>
      <c r="G186" s="394" t="s">
        <v>344</v>
      </c>
      <c r="H186" s="132">
        <v>4394</v>
      </c>
      <c r="I186" s="317">
        <f>IFERROR(H186/H187,"-")</f>
        <v>0.55097178683385584</v>
      </c>
      <c r="J186" s="307"/>
      <c r="L186" s="181"/>
      <c r="M186" s="319"/>
      <c r="O186" s="336"/>
    </row>
    <row r="187" spans="2:15" ht="13.5" customHeight="1">
      <c r="B187" s="537"/>
      <c r="C187" s="662"/>
      <c r="D187" s="657"/>
      <c r="E187" s="657"/>
      <c r="F187" s="659"/>
      <c r="G187" s="395" t="s">
        <v>152</v>
      </c>
      <c r="H187" s="121">
        <f>SUM(H184:H186)</f>
        <v>7975</v>
      </c>
      <c r="I187" s="305">
        <f>IFERROR(H187/H187,"-")</f>
        <v>1</v>
      </c>
      <c r="J187" s="307"/>
      <c r="L187" s="318"/>
      <c r="M187" s="319"/>
      <c r="O187" s="336"/>
    </row>
    <row r="188" spans="2:15" ht="13.5" customHeight="1">
      <c r="B188" s="535">
        <v>47</v>
      </c>
      <c r="C188" s="660" t="s">
        <v>16</v>
      </c>
      <c r="D188" s="650">
        <f>VLOOKUP(B188,市区町村別_歯科医療費!$B$6:$G$79,6,FALSE)</f>
        <v>20725</v>
      </c>
      <c r="E188" s="650">
        <f ca="1">INDIRECT("M"&amp;(B188+3))-D188</f>
        <v>17950</v>
      </c>
      <c r="F188" s="652">
        <f ca="1">IFERROR(D188/INDIRECT("M"&amp;(B188+3)),"-")</f>
        <v>0.53587588881706527</v>
      </c>
      <c r="G188" s="393" t="s">
        <v>342</v>
      </c>
      <c r="H188" s="403">
        <v>2901</v>
      </c>
      <c r="I188" s="269">
        <f>IFERROR(H188/H191,"-")</f>
        <v>0.17820504945021193</v>
      </c>
      <c r="J188" s="307"/>
      <c r="L188" s="318"/>
      <c r="M188" s="319"/>
      <c r="O188" s="336"/>
    </row>
    <row r="189" spans="2:15" ht="13.5" customHeight="1">
      <c r="B189" s="536"/>
      <c r="C189" s="661"/>
      <c r="D189" s="651"/>
      <c r="E189" s="651"/>
      <c r="F189" s="653"/>
      <c r="G189" s="394" t="s">
        <v>343</v>
      </c>
      <c r="H189" s="132">
        <v>4693</v>
      </c>
      <c r="I189" s="317">
        <f>IFERROR(H189/H191,"-")</f>
        <v>0.28828552122366241</v>
      </c>
      <c r="J189" s="307"/>
      <c r="L189" s="318"/>
      <c r="M189" s="319"/>
      <c r="O189" s="336"/>
    </row>
    <row r="190" spans="2:15" ht="13.5" customHeight="1">
      <c r="B190" s="536"/>
      <c r="C190" s="661"/>
      <c r="D190" s="651"/>
      <c r="E190" s="651"/>
      <c r="F190" s="653"/>
      <c r="G190" s="394" t="s">
        <v>344</v>
      </c>
      <c r="H190" s="132">
        <v>8685</v>
      </c>
      <c r="I190" s="317">
        <f>IFERROR(H190/H191,"-")</f>
        <v>0.53350942932612566</v>
      </c>
      <c r="J190" s="307"/>
      <c r="L190" s="181"/>
      <c r="M190" s="319"/>
      <c r="O190" s="336"/>
    </row>
    <row r="191" spans="2:15" ht="13.5" customHeight="1">
      <c r="B191" s="537"/>
      <c r="C191" s="661"/>
      <c r="D191" s="657"/>
      <c r="E191" s="651"/>
      <c r="F191" s="653"/>
      <c r="G191" s="395" t="s">
        <v>152</v>
      </c>
      <c r="H191" s="118">
        <f>SUM(H188:H190)</f>
        <v>16279</v>
      </c>
      <c r="I191" s="269">
        <f>IFERROR(H191/H191,"-")</f>
        <v>1</v>
      </c>
      <c r="J191" s="307"/>
      <c r="L191" s="318"/>
      <c r="M191" s="319"/>
      <c r="O191" s="336"/>
    </row>
    <row r="192" spans="2:15" ht="13.5" customHeight="1">
      <c r="B192" s="535">
        <v>48</v>
      </c>
      <c r="C192" s="660" t="s">
        <v>27</v>
      </c>
      <c r="D192" s="650">
        <f>VLOOKUP(B192,市区町村別_歯科医療費!$B$6:$G$79,6,FALSE)</f>
        <v>11939</v>
      </c>
      <c r="E192" s="650">
        <f ca="1">INDIRECT("M"&amp;(B192+3))-D192</f>
        <v>8820</v>
      </c>
      <c r="F192" s="652">
        <f ca="1">IFERROR(D192/INDIRECT("M"&amp;(B192+3)),"-")</f>
        <v>0.57512404258393945</v>
      </c>
      <c r="G192" s="393" t="s">
        <v>342</v>
      </c>
      <c r="H192" s="403">
        <v>1349</v>
      </c>
      <c r="I192" s="269">
        <f>IFERROR(H192/H195,"-")</f>
        <v>0.14485128315258242</v>
      </c>
      <c r="J192" s="307"/>
      <c r="L192" s="318"/>
      <c r="M192" s="319"/>
      <c r="O192" s="336"/>
    </row>
    <row r="193" spans="2:15" ht="13.5" customHeight="1">
      <c r="B193" s="536"/>
      <c r="C193" s="661"/>
      <c r="D193" s="651"/>
      <c r="E193" s="651"/>
      <c r="F193" s="653"/>
      <c r="G193" s="394" t="s">
        <v>343</v>
      </c>
      <c r="H193" s="132">
        <v>2442</v>
      </c>
      <c r="I193" s="317">
        <f>IFERROR(H193/H195,"-")</f>
        <v>0.26221410930956729</v>
      </c>
      <c r="J193" s="307"/>
      <c r="L193" s="318"/>
      <c r="M193" s="319"/>
      <c r="O193" s="336"/>
    </row>
    <row r="194" spans="2:15" ht="13.5" customHeight="1">
      <c r="B194" s="536"/>
      <c r="C194" s="661"/>
      <c r="D194" s="651"/>
      <c r="E194" s="651"/>
      <c r="F194" s="653"/>
      <c r="G194" s="394" t="s">
        <v>344</v>
      </c>
      <c r="H194" s="132">
        <v>5522</v>
      </c>
      <c r="I194" s="317">
        <f>IFERROR(H194/H195,"-")</f>
        <v>0.59293460753785032</v>
      </c>
      <c r="J194" s="307"/>
      <c r="L194" s="181"/>
      <c r="M194" s="319"/>
      <c r="O194" s="336"/>
    </row>
    <row r="195" spans="2:15" ht="13.5" customHeight="1">
      <c r="B195" s="537"/>
      <c r="C195" s="662"/>
      <c r="D195" s="657"/>
      <c r="E195" s="657"/>
      <c r="F195" s="659"/>
      <c r="G195" s="395" t="s">
        <v>152</v>
      </c>
      <c r="H195" s="121">
        <f>SUM(H192:H194)</f>
        <v>9313</v>
      </c>
      <c r="I195" s="305">
        <f>IFERROR(H195/H195,"-")</f>
        <v>1</v>
      </c>
      <c r="J195" s="307"/>
      <c r="L195" s="318"/>
      <c r="M195" s="319"/>
      <c r="O195" s="336"/>
    </row>
    <row r="196" spans="2:15" ht="13.5" customHeight="1">
      <c r="B196" s="535">
        <v>49</v>
      </c>
      <c r="C196" s="660" t="s">
        <v>28</v>
      </c>
      <c r="D196" s="650">
        <f>VLOOKUP(B196,市区町村別_歯科医療費!$B$6:$G$79,6,FALSE)</f>
        <v>11252</v>
      </c>
      <c r="E196" s="650">
        <f ca="1">INDIRECT("M"&amp;(B196+3))-D196</f>
        <v>9706</v>
      </c>
      <c r="F196" s="652">
        <f ca="1">IFERROR(D196/INDIRECT("M"&amp;(B196+3)),"-")</f>
        <v>0.53688329039030447</v>
      </c>
      <c r="G196" s="393" t="s">
        <v>342</v>
      </c>
      <c r="H196" s="403">
        <v>1631</v>
      </c>
      <c r="I196" s="269">
        <f>IFERROR(H196/H199,"-")</f>
        <v>0.18162583518930958</v>
      </c>
      <c r="J196" s="307"/>
      <c r="L196" s="318"/>
      <c r="M196" s="319"/>
      <c r="O196" s="336"/>
    </row>
    <row r="197" spans="2:15" ht="13.5" customHeight="1">
      <c r="B197" s="536"/>
      <c r="C197" s="661"/>
      <c r="D197" s="651"/>
      <c r="E197" s="651"/>
      <c r="F197" s="653"/>
      <c r="G197" s="394" t="s">
        <v>343</v>
      </c>
      <c r="H197" s="132">
        <v>2665</v>
      </c>
      <c r="I197" s="317">
        <f>IFERROR(H197/H199,"-")</f>
        <v>0.2967706013363029</v>
      </c>
      <c r="J197" s="307"/>
      <c r="L197" s="318"/>
      <c r="M197" s="319"/>
      <c r="O197" s="336"/>
    </row>
    <row r="198" spans="2:15" ht="13.5" customHeight="1">
      <c r="B198" s="536"/>
      <c r="C198" s="661"/>
      <c r="D198" s="651"/>
      <c r="E198" s="651"/>
      <c r="F198" s="653"/>
      <c r="G198" s="394" t="s">
        <v>344</v>
      </c>
      <c r="H198" s="132">
        <v>4684</v>
      </c>
      <c r="I198" s="317">
        <f>IFERROR(H198/H199,"-")</f>
        <v>0.52160356347438752</v>
      </c>
      <c r="J198" s="307"/>
      <c r="L198" s="181"/>
      <c r="M198" s="319"/>
      <c r="O198" s="336"/>
    </row>
    <row r="199" spans="2:15" ht="13.5" customHeight="1">
      <c r="B199" s="537"/>
      <c r="C199" s="662"/>
      <c r="D199" s="657"/>
      <c r="E199" s="657"/>
      <c r="F199" s="659"/>
      <c r="G199" s="395" t="s">
        <v>152</v>
      </c>
      <c r="H199" s="121">
        <f>SUM(H196:H198)</f>
        <v>8980</v>
      </c>
      <c r="I199" s="305">
        <f>IFERROR(H199/H199,"-")</f>
        <v>1</v>
      </c>
      <c r="J199" s="307"/>
      <c r="L199" s="318"/>
      <c r="M199" s="319"/>
      <c r="O199" s="336"/>
    </row>
    <row r="200" spans="2:15" ht="13.5" customHeight="1">
      <c r="B200" s="535">
        <v>50</v>
      </c>
      <c r="C200" s="660" t="s">
        <v>17</v>
      </c>
      <c r="D200" s="650">
        <f>VLOOKUP(B200,市区町村別_歯科医療費!$B$6:$G$79,6,FALSE)</f>
        <v>9969</v>
      </c>
      <c r="E200" s="650">
        <f ca="1">INDIRECT("M"&amp;(B200+3))-D200</f>
        <v>8816</v>
      </c>
      <c r="F200" s="652">
        <f ca="1">IFERROR(D200/INDIRECT("M"&amp;(B200+3)),"-")</f>
        <v>0.53068937982432796</v>
      </c>
      <c r="G200" s="393" t="s">
        <v>342</v>
      </c>
      <c r="H200" s="403">
        <v>1503</v>
      </c>
      <c r="I200" s="269">
        <f>IFERROR(H200/H203,"-")</f>
        <v>0.19812813076720273</v>
      </c>
      <c r="J200" s="307"/>
      <c r="L200" s="318"/>
      <c r="M200" s="319"/>
      <c r="O200" s="336"/>
    </row>
    <row r="201" spans="2:15" ht="13.5" customHeight="1">
      <c r="B201" s="536"/>
      <c r="C201" s="661"/>
      <c r="D201" s="651"/>
      <c r="E201" s="651"/>
      <c r="F201" s="653"/>
      <c r="G201" s="394" t="s">
        <v>343</v>
      </c>
      <c r="H201" s="132">
        <v>2247</v>
      </c>
      <c r="I201" s="317">
        <f>IFERROR(H201/H203,"-")</f>
        <v>0.29620353282362244</v>
      </c>
      <c r="J201" s="307"/>
      <c r="L201" s="318"/>
      <c r="M201" s="319"/>
      <c r="O201" s="336"/>
    </row>
    <row r="202" spans="2:15" ht="13.5" customHeight="1">
      <c r="B202" s="536"/>
      <c r="C202" s="661"/>
      <c r="D202" s="651"/>
      <c r="E202" s="651"/>
      <c r="F202" s="653"/>
      <c r="G202" s="394" t="s">
        <v>344</v>
      </c>
      <c r="H202" s="132">
        <v>3836</v>
      </c>
      <c r="I202" s="317">
        <f>IFERROR(H202/H203,"-")</f>
        <v>0.50566833640917475</v>
      </c>
      <c r="J202" s="307"/>
      <c r="L202" s="181"/>
      <c r="M202" s="319"/>
      <c r="O202" s="336"/>
    </row>
    <row r="203" spans="2:15" ht="13.5" customHeight="1">
      <c r="B203" s="537"/>
      <c r="C203" s="662"/>
      <c r="D203" s="657"/>
      <c r="E203" s="657"/>
      <c r="F203" s="659"/>
      <c r="G203" s="395" t="s">
        <v>152</v>
      </c>
      <c r="H203" s="121">
        <f>SUM(H200:H202)</f>
        <v>7586</v>
      </c>
      <c r="I203" s="305">
        <f>IFERROR(H203/H203,"-")</f>
        <v>1</v>
      </c>
      <c r="J203" s="307"/>
      <c r="L203" s="318"/>
      <c r="M203" s="319"/>
      <c r="O203" s="336"/>
    </row>
    <row r="204" spans="2:15" ht="13.5" customHeight="1">
      <c r="B204" s="535">
        <v>51</v>
      </c>
      <c r="C204" s="660" t="s">
        <v>49</v>
      </c>
      <c r="D204" s="650">
        <f>VLOOKUP(B204,市区町村別_歯科医療費!$B$6:$G$79,6,FALSE)</f>
        <v>13602</v>
      </c>
      <c r="E204" s="650">
        <f ca="1">INDIRECT("M"&amp;(B204+3))-D204</f>
        <v>11454</v>
      </c>
      <c r="F204" s="652">
        <f ca="1">IFERROR(D204/INDIRECT("M"&amp;(B204+3)),"-")</f>
        <v>0.5428639846743295</v>
      </c>
      <c r="G204" s="393" t="s">
        <v>342</v>
      </c>
      <c r="H204" s="403">
        <v>2009</v>
      </c>
      <c r="I204" s="269">
        <f>IFERROR(H204/H207,"-")</f>
        <v>0.1883378644417362</v>
      </c>
      <c r="J204" s="307"/>
      <c r="L204" s="318"/>
      <c r="M204" s="319"/>
      <c r="O204" s="336"/>
    </row>
    <row r="205" spans="2:15" ht="13.5" customHeight="1">
      <c r="B205" s="536"/>
      <c r="C205" s="661"/>
      <c r="D205" s="651"/>
      <c r="E205" s="651"/>
      <c r="F205" s="653"/>
      <c r="G205" s="394" t="s">
        <v>343</v>
      </c>
      <c r="H205" s="132">
        <v>2866</v>
      </c>
      <c r="I205" s="317">
        <f>IFERROR(H205/H207,"-")</f>
        <v>0.26867910377800691</v>
      </c>
      <c r="J205" s="307"/>
      <c r="L205" s="318"/>
      <c r="M205" s="319"/>
      <c r="O205" s="336"/>
    </row>
    <row r="206" spans="2:15" ht="13.5" customHeight="1">
      <c r="B206" s="536"/>
      <c r="C206" s="661"/>
      <c r="D206" s="651"/>
      <c r="E206" s="651"/>
      <c r="F206" s="653"/>
      <c r="G206" s="394" t="s">
        <v>344</v>
      </c>
      <c r="H206" s="132">
        <v>5792</v>
      </c>
      <c r="I206" s="317">
        <f>IFERROR(H206/H207,"-")</f>
        <v>0.54298303178025686</v>
      </c>
      <c r="J206" s="307"/>
      <c r="L206" s="181"/>
      <c r="M206" s="319"/>
      <c r="O206" s="336"/>
    </row>
    <row r="207" spans="2:15" ht="13.5" customHeight="1">
      <c r="B207" s="537"/>
      <c r="C207" s="662"/>
      <c r="D207" s="657"/>
      <c r="E207" s="657"/>
      <c r="F207" s="659"/>
      <c r="G207" s="395" t="s">
        <v>152</v>
      </c>
      <c r="H207" s="121">
        <f>SUM(H204:H206)</f>
        <v>10667</v>
      </c>
      <c r="I207" s="305">
        <f>IFERROR(H207/H207,"-")</f>
        <v>1</v>
      </c>
      <c r="J207" s="307"/>
      <c r="L207" s="318"/>
      <c r="M207" s="319"/>
      <c r="O207" s="336"/>
    </row>
    <row r="208" spans="2:15" ht="13.5" customHeight="1">
      <c r="B208" s="535">
        <v>52</v>
      </c>
      <c r="C208" s="660" t="s">
        <v>5</v>
      </c>
      <c r="D208" s="650">
        <f>VLOOKUP(B208,市区町村別_歯科医療費!$B$6:$G$79,6,FALSE)</f>
        <v>12524</v>
      </c>
      <c r="E208" s="650">
        <f ca="1">INDIRECT("M"&amp;(B208+3))-D208</f>
        <v>7954</v>
      </c>
      <c r="F208" s="652">
        <f ca="1">IFERROR(D208/INDIRECT("M"&amp;(B208+3)),"-")</f>
        <v>0.61158316241820487</v>
      </c>
      <c r="G208" s="393" t="s">
        <v>342</v>
      </c>
      <c r="H208" s="403">
        <v>1438</v>
      </c>
      <c r="I208" s="269">
        <f>IFERROR(H208/H211,"-")</f>
        <v>0.14023795591964111</v>
      </c>
      <c r="J208" s="307"/>
      <c r="L208" s="318"/>
      <c r="M208" s="319"/>
      <c r="O208" s="336"/>
    </row>
    <row r="209" spans="2:15" ht="13.5" customHeight="1">
      <c r="B209" s="536"/>
      <c r="C209" s="661"/>
      <c r="D209" s="651"/>
      <c r="E209" s="651"/>
      <c r="F209" s="653"/>
      <c r="G209" s="394" t="s">
        <v>343</v>
      </c>
      <c r="H209" s="132">
        <v>2569</v>
      </c>
      <c r="I209" s="317">
        <f>IFERROR(H209/H211,"-")</f>
        <v>0.25053637604837137</v>
      </c>
      <c r="J209" s="307"/>
      <c r="L209" s="318"/>
      <c r="M209" s="319"/>
      <c r="O209" s="336"/>
    </row>
    <row r="210" spans="2:15" ht="13.5" customHeight="1">
      <c r="B210" s="536"/>
      <c r="C210" s="661"/>
      <c r="D210" s="651"/>
      <c r="E210" s="651"/>
      <c r="F210" s="653"/>
      <c r="G210" s="394" t="s">
        <v>344</v>
      </c>
      <c r="H210" s="132">
        <v>6247</v>
      </c>
      <c r="I210" s="317">
        <f>IFERROR(H210/H211,"-")</f>
        <v>0.60922566803198752</v>
      </c>
      <c r="J210" s="307"/>
      <c r="L210" s="181"/>
      <c r="M210" s="319"/>
      <c r="O210" s="336"/>
    </row>
    <row r="211" spans="2:15" ht="13.5" customHeight="1">
      <c r="B211" s="537"/>
      <c r="C211" s="661"/>
      <c r="D211" s="657"/>
      <c r="E211" s="651"/>
      <c r="F211" s="653"/>
      <c r="G211" s="395" t="s">
        <v>152</v>
      </c>
      <c r="H211" s="118">
        <f>SUM(H208:H210)</f>
        <v>10254</v>
      </c>
      <c r="I211" s="269">
        <f>IFERROR(H211/H211,"-")</f>
        <v>1</v>
      </c>
      <c r="J211" s="307"/>
      <c r="L211" s="318"/>
      <c r="M211" s="319"/>
      <c r="O211" s="336"/>
    </row>
    <row r="212" spans="2:15" ht="13.5" customHeight="1">
      <c r="B212" s="535">
        <v>53</v>
      </c>
      <c r="C212" s="660" t="s">
        <v>23</v>
      </c>
      <c r="D212" s="650">
        <f>VLOOKUP(B212,市区町村別_歯科医療費!$B$6:$G$79,6,FALSE)</f>
        <v>5592</v>
      </c>
      <c r="E212" s="650">
        <f ca="1">INDIRECT("M"&amp;(B212+3))-D212</f>
        <v>5811</v>
      </c>
      <c r="F212" s="652">
        <f ca="1">IFERROR(D212/INDIRECT("M"&amp;(B212+3)),"-")</f>
        <v>0.49039726387792687</v>
      </c>
      <c r="G212" s="393" t="s">
        <v>342</v>
      </c>
      <c r="H212" s="403">
        <v>759</v>
      </c>
      <c r="I212" s="269">
        <f>IFERROR(H212/H215,"-")</f>
        <v>0.18084345961400999</v>
      </c>
      <c r="J212" s="307"/>
      <c r="L212" s="318"/>
      <c r="M212" s="319"/>
      <c r="O212" s="336"/>
    </row>
    <row r="213" spans="2:15" ht="13.5" customHeight="1">
      <c r="B213" s="536"/>
      <c r="C213" s="661"/>
      <c r="D213" s="651"/>
      <c r="E213" s="651"/>
      <c r="F213" s="653"/>
      <c r="G213" s="394" t="s">
        <v>343</v>
      </c>
      <c r="H213" s="132">
        <v>1193</v>
      </c>
      <c r="I213" s="317">
        <f>IFERROR(H213/H215,"-")</f>
        <v>0.28425065522992615</v>
      </c>
      <c r="J213" s="307"/>
      <c r="L213" s="318"/>
      <c r="M213" s="319"/>
      <c r="O213" s="336"/>
    </row>
    <row r="214" spans="2:15" ht="13.5" customHeight="1">
      <c r="B214" s="536"/>
      <c r="C214" s="661"/>
      <c r="D214" s="651"/>
      <c r="E214" s="651"/>
      <c r="F214" s="653"/>
      <c r="G214" s="394" t="s">
        <v>344</v>
      </c>
      <c r="H214" s="132">
        <v>2245</v>
      </c>
      <c r="I214" s="317">
        <f>IFERROR(H214/H215,"-")</f>
        <v>0.53490588515606385</v>
      </c>
      <c r="J214" s="307"/>
      <c r="L214" s="181"/>
      <c r="M214" s="319"/>
      <c r="O214" s="336"/>
    </row>
    <row r="215" spans="2:15" ht="13.5" customHeight="1">
      <c r="B215" s="537"/>
      <c r="C215" s="662"/>
      <c r="D215" s="657"/>
      <c r="E215" s="657"/>
      <c r="F215" s="659"/>
      <c r="G215" s="395" t="s">
        <v>152</v>
      </c>
      <c r="H215" s="121">
        <f>SUM(H212:H214)</f>
        <v>4197</v>
      </c>
      <c r="I215" s="305">
        <f>IFERROR(H215/H215,"-")</f>
        <v>1</v>
      </c>
      <c r="J215" s="307"/>
      <c r="L215" s="318"/>
      <c r="M215" s="319"/>
      <c r="O215" s="336"/>
    </row>
    <row r="216" spans="2:15" ht="13.5" customHeight="1">
      <c r="B216" s="535">
        <v>54</v>
      </c>
      <c r="C216" s="660" t="s">
        <v>29</v>
      </c>
      <c r="D216" s="650">
        <f>VLOOKUP(B216,市区町村別_歯科医療費!$B$6:$G$79,6,FALSE)</f>
        <v>10655</v>
      </c>
      <c r="E216" s="650">
        <f ca="1">INDIRECT("M"&amp;(B216+3))-D216</f>
        <v>8557</v>
      </c>
      <c r="F216" s="652">
        <f ca="1">IFERROR(D216/INDIRECT("M"&amp;(B216+3)),"-")</f>
        <v>0.55460129085987919</v>
      </c>
      <c r="G216" s="393" t="s">
        <v>342</v>
      </c>
      <c r="H216" s="403">
        <v>1497</v>
      </c>
      <c r="I216" s="269">
        <f>IFERROR(H216/H219,"-")</f>
        <v>0.17842669845053635</v>
      </c>
      <c r="J216" s="307"/>
      <c r="L216" s="318"/>
      <c r="M216" s="319"/>
      <c r="O216" s="336"/>
    </row>
    <row r="217" spans="2:15" ht="13.5" customHeight="1">
      <c r="B217" s="536"/>
      <c r="C217" s="661"/>
      <c r="D217" s="651"/>
      <c r="E217" s="651"/>
      <c r="F217" s="653"/>
      <c r="G217" s="394" t="s">
        <v>343</v>
      </c>
      <c r="H217" s="132">
        <v>2330</v>
      </c>
      <c r="I217" s="317">
        <f>IFERROR(H217/H219,"-")</f>
        <v>0.27771156138259834</v>
      </c>
      <c r="J217" s="307"/>
      <c r="L217" s="318"/>
      <c r="M217" s="319"/>
      <c r="O217" s="336"/>
    </row>
    <row r="218" spans="2:15" ht="13.5" customHeight="1">
      <c r="B218" s="536"/>
      <c r="C218" s="661"/>
      <c r="D218" s="651"/>
      <c r="E218" s="651"/>
      <c r="F218" s="653"/>
      <c r="G218" s="394" t="s">
        <v>344</v>
      </c>
      <c r="H218" s="132">
        <v>4563</v>
      </c>
      <c r="I218" s="317">
        <f>IFERROR(H218/H219,"-")</f>
        <v>0.54386174016686528</v>
      </c>
      <c r="J218" s="307"/>
      <c r="L218" s="181"/>
      <c r="M218" s="319"/>
      <c r="O218" s="336"/>
    </row>
    <row r="219" spans="2:15" ht="13.5" customHeight="1">
      <c r="B219" s="537"/>
      <c r="C219" s="662"/>
      <c r="D219" s="657"/>
      <c r="E219" s="657"/>
      <c r="F219" s="659"/>
      <c r="G219" s="468" t="s">
        <v>152</v>
      </c>
      <c r="H219" s="463">
        <f>SUM(H216:H218)</f>
        <v>8390</v>
      </c>
      <c r="I219" s="305">
        <f>IFERROR(H219/H219,"-")</f>
        <v>1</v>
      </c>
      <c r="J219" s="307"/>
      <c r="L219" s="318"/>
      <c r="M219" s="319"/>
      <c r="O219" s="336"/>
    </row>
    <row r="220" spans="2:15" ht="13.5" customHeight="1">
      <c r="B220" s="535">
        <v>55</v>
      </c>
      <c r="C220" s="660" t="s">
        <v>18</v>
      </c>
      <c r="D220" s="650">
        <f>VLOOKUP(B220,市区町村別_歯科医療費!$B$6:$G$79,6,FALSE)</f>
        <v>10021</v>
      </c>
      <c r="E220" s="650">
        <f ca="1">INDIRECT("M"&amp;(B220+3))-D220</f>
        <v>10097</v>
      </c>
      <c r="F220" s="652">
        <f ca="1">IFERROR(D220/INDIRECT("M"&amp;(B220+3)),"-")</f>
        <v>0.49811114424893133</v>
      </c>
      <c r="G220" s="393" t="s">
        <v>342</v>
      </c>
      <c r="H220" s="403">
        <v>1513</v>
      </c>
      <c r="I220" s="269">
        <f>IFERROR(H220/H223,"-")</f>
        <v>0.19427324088341039</v>
      </c>
      <c r="J220" s="307"/>
      <c r="L220" s="318"/>
      <c r="M220" s="319"/>
      <c r="O220" s="336"/>
    </row>
    <row r="221" spans="2:15" ht="13.5" customHeight="1">
      <c r="B221" s="536"/>
      <c r="C221" s="661"/>
      <c r="D221" s="651"/>
      <c r="E221" s="651"/>
      <c r="F221" s="653"/>
      <c r="G221" s="394" t="s">
        <v>343</v>
      </c>
      <c r="H221" s="132">
        <v>2231</v>
      </c>
      <c r="I221" s="317">
        <f>IFERROR(H221/H223,"-")</f>
        <v>0.28646635850025681</v>
      </c>
      <c r="J221" s="307"/>
      <c r="L221" s="318"/>
      <c r="M221" s="319"/>
      <c r="O221" s="336"/>
    </row>
    <row r="222" spans="2:15" ht="13.5" customHeight="1">
      <c r="B222" s="536"/>
      <c r="C222" s="661"/>
      <c r="D222" s="651"/>
      <c r="E222" s="651"/>
      <c r="F222" s="653"/>
      <c r="G222" s="394" t="s">
        <v>344</v>
      </c>
      <c r="H222" s="132">
        <v>4044</v>
      </c>
      <c r="I222" s="317">
        <f>IFERROR(H222/H223,"-")</f>
        <v>0.51926040061633283</v>
      </c>
      <c r="J222" s="307"/>
      <c r="L222" s="181"/>
      <c r="M222" s="319"/>
      <c r="O222" s="336"/>
    </row>
    <row r="223" spans="2:15" ht="13.5" customHeight="1">
      <c r="B223" s="537"/>
      <c r="C223" s="662"/>
      <c r="D223" s="657"/>
      <c r="E223" s="657"/>
      <c r="F223" s="659"/>
      <c r="G223" s="395" t="s">
        <v>152</v>
      </c>
      <c r="H223" s="121">
        <f>SUM(H220:H222)</f>
        <v>7788</v>
      </c>
      <c r="I223" s="305">
        <f>IFERROR(H223/H223,"-")</f>
        <v>1</v>
      </c>
      <c r="J223" s="307"/>
      <c r="L223" s="318"/>
      <c r="M223" s="319"/>
      <c r="O223" s="336"/>
    </row>
    <row r="224" spans="2:15" ht="13.5" customHeight="1">
      <c r="B224" s="535">
        <v>56</v>
      </c>
      <c r="C224" s="660" t="s">
        <v>11</v>
      </c>
      <c r="D224" s="650">
        <f>VLOOKUP(B224,市区町村別_歯科医療費!$B$6:$G$79,6,FALSE)</f>
        <v>6515</v>
      </c>
      <c r="E224" s="650">
        <f ca="1">INDIRECT("M"&amp;(B224+3))-D224</f>
        <v>6149</v>
      </c>
      <c r="F224" s="652">
        <f ca="1">IFERROR(D224/INDIRECT("M"&amp;(B224+3)),"-")</f>
        <v>0.51445041061276053</v>
      </c>
      <c r="G224" s="393" t="s">
        <v>342</v>
      </c>
      <c r="H224" s="403">
        <v>855</v>
      </c>
      <c r="I224" s="269">
        <f>IFERROR(H224/H227,"-")</f>
        <v>0.170760934691432</v>
      </c>
      <c r="J224" s="307"/>
      <c r="L224" s="318"/>
      <c r="M224" s="319"/>
      <c r="O224" s="336"/>
    </row>
    <row r="225" spans="2:15" ht="13.5" customHeight="1">
      <c r="B225" s="536"/>
      <c r="C225" s="661"/>
      <c r="D225" s="651"/>
      <c r="E225" s="651"/>
      <c r="F225" s="653"/>
      <c r="G225" s="394" t="s">
        <v>343</v>
      </c>
      <c r="H225" s="132">
        <v>1450</v>
      </c>
      <c r="I225" s="317">
        <f>IFERROR(H225/H227,"-")</f>
        <v>0.28959456760535252</v>
      </c>
      <c r="J225" s="307"/>
      <c r="L225" s="318"/>
      <c r="M225" s="319"/>
      <c r="O225" s="336"/>
    </row>
    <row r="226" spans="2:15" ht="13.5" customHeight="1">
      <c r="B226" s="536"/>
      <c r="C226" s="661"/>
      <c r="D226" s="651"/>
      <c r="E226" s="651"/>
      <c r="F226" s="653"/>
      <c r="G226" s="394" t="s">
        <v>344</v>
      </c>
      <c r="H226" s="132">
        <v>2702</v>
      </c>
      <c r="I226" s="317">
        <f>IFERROR(H226/H227,"-")</f>
        <v>0.53964449770321554</v>
      </c>
      <c r="J226" s="307"/>
      <c r="L226" s="181"/>
      <c r="M226" s="319"/>
      <c r="O226" s="336"/>
    </row>
    <row r="227" spans="2:15" ht="13.5" customHeight="1">
      <c r="B227" s="537"/>
      <c r="C227" s="662"/>
      <c r="D227" s="657"/>
      <c r="E227" s="657"/>
      <c r="F227" s="659"/>
      <c r="G227" s="395" t="s">
        <v>152</v>
      </c>
      <c r="H227" s="121">
        <f>SUM(H224:H226)</f>
        <v>5007</v>
      </c>
      <c r="I227" s="305">
        <f>IFERROR(H227/H227,"-")</f>
        <v>1</v>
      </c>
      <c r="J227" s="307"/>
      <c r="L227" s="318"/>
      <c r="M227" s="319"/>
      <c r="O227" s="336"/>
    </row>
    <row r="228" spans="2:15" ht="13.5" customHeight="1">
      <c r="B228" s="535">
        <v>57</v>
      </c>
      <c r="C228" s="660" t="s">
        <v>50</v>
      </c>
      <c r="D228" s="650">
        <f>VLOOKUP(B228,市区町村別_歯科医療費!$B$6:$G$79,6,FALSE)</f>
        <v>5117</v>
      </c>
      <c r="E228" s="650">
        <f ca="1">INDIRECT("M"&amp;(B228+3))-D228</f>
        <v>4037</v>
      </c>
      <c r="F228" s="652">
        <f ca="1">IFERROR(D228/INDIRECT("M"&amp;(B228+3)),"-")</f>
        <v>0.55899060519991262</v>
      </c>
      <c r="G228" s="393" t="s">
        <v>342</v>
      </c>
      <c r="H228" s="403">
        <v>672</v>
      </c>
      <c r="I228" s="269">
        <f>IFERROR(H228/H231,"-")</f>
        <v>0.17068834137668276</v>
      </c>
      <c r="J228" s="307"/>
      <c r="L228" s="318"/>
      <c r="M228" s="319"/>
      <c r="O228" s="336"/>
    </row>
    <row r="229" spans="2:15" ht="13.5" customHeight="1">
      <c r="B229" s="536"/>
      <c r="C229" s="661"/>
      <c r="D229" s="651"/>
      <c r="E229" s="651"/>
      <c r="F229" s="653"/>
      <c r="G229" s="394" t="s">
        <v>343</v>
      </c>
      <c r="H229" s="132">
        <v>1141</v>
      </c>
      <c r="I229" s="317">
        <f>IFERROR(H229/H231,"-")</f>
        <v>0.28981457962915924</v>
      </c>
      <c r="J229" s="307"/>
      <c r="L229" s="318"/>
      <c r="M229" s="319"/>
      <c r="O229" s="336"/>
    </row>
    <row r="230" spans="2:15" ht="13.5" customHeight="1">
      <c r="B230" s="536"/>
      <c r="C230" s="661"/>
      <c r="D230" s="651"/>
      <c r="E230" s="651"/>
      <c r="F230" s="653"/>
      <c r="G230" s="394" t="s">
        <v>344</v>
      </c>
      <c r="H230" s="132">
        <v>2124</v>
      </c>
      <c r="I230" s="317">
        <f>IFERROR(H230/H231,"-")</f>
        <v>0.539497078994158</v>
      </c>
      <c r="J230" s="307"/>
      <c r="L230" s="181"/>
      <c r="M230" s="319"/>
      <c r="O230" s="336"/>
    </row>
    <row r="231" spans="2:15" ht="13.5" customHeight="1">
      <c r="B231" s="537"/>
      <c r="C231" s="661"/>
      <c r="D231" s="657"/>
      <c r="E231" s="651"/>
      <c r="F231" s="653"/>
      <c r="G231" s="395" t="s">
        <v>152</v>
      </c>
      <c r="H231" s="118">
        <f>SUM(H228:H230)</f>
        <v>3937</v>
      </c>
      <c r="I231" s="269">
        <f>IFERROR(H231/H231,"-")</f>
        <v>1</v>
      </c>
      <c r="J231" s="307"/>
      <c r="L231" s="318"/>
      <c r="M231" s="319"/>
      <c r="O231" s="336"/>
    </row>
    <row r="232" spans="2:15" ht="13.5" customHeight="1">
      <c r="B232" s="535">
        <v>58</v>
      </c>
      <c r="C232" s="660" t="s">
        <v>30</v>
      </c>
      <c r="D232" s="650">
        <f>VLOOKUP(B232,市区町村別_歯科医療費!$B$6:$G$79,6,FALSE)</f>
        <v>5539</v>
      </c>
      <c r="E232" s="650">
        <f ca="1">INDIRECT("M"&amp;(B232+3))-D232</f>
        <v>5162</v>
      </c>
      <c r="F232" s="652">
        <f ca="1">IFERROR(D232/INDIRECT("M"&amp;(B232+3)),"-")</f>
        <v>0.51761517615176156</v>
      </c>
      <c r="G232" s="393" t="s">
        <v>342</v>
      </c>
      <c r="H232" s="403">
        <v>731</v>
      </c>
      <c r="I232" s="269">
        <f>IFERROR(H232/H235,"-")</f>
        <v>0.16789159393661002</v>
      </c>
      <c r="J232" s="307"/>
      <c r="L232" s="318"/>
      <c r="M232" s="319"/>
      <c r="O232" s="336"/>
    </row>
    <row r="233" spans="2:15" ht="13.5" customHeight="1">
      <c r="B233" s="536"/>
      <c r="C233" s="661"/>
      <c r="D233" s="651"/>
      <c r="E233" s="651"/>
      <c r="F233" s="653"/>
      <c r="G233" s="394" t="s">
        <v>343</v>
      </c>
      <c r="H233" s="132">
        <v>1189</v>
      </c>
      <c r="I233" s="317">
        <f>IFERROR(H233/H235,"-")</f>
        <v>0.27308222324299497</v>
      </c>
      <c r="J233" s="307"/>
      <c r="L233" s="318"/>
      <c r="M233" s="319"/>
      <c r="O233" s="336"/>
    </row>
    <row r="234" spans="2:15" ht="13.5" customHeight="1">
      <c r="B234" s="536"/>
      <c r="C234" s="661"/>
      <c r="D234" s="651"/>
      <c r="E234" s="651"/>
      <c r="F234" s="653"/>
      <c r="G234" s="394" t="s">
        <v>344</v>
      </c>
      <c r="H234" s="132">
        <v>2434</v>
      </c>
      <c r="I234" s="317">
        <f>IFERROR(H234/H235,"-")</f>
        <v>0.55902618282039507</v>
      </c>
      <c r="J234" s="307"/>
      <c r="L234" s="181"/>
      <c r="M234" s="319"/>
      <c r="O234" s="336"/>
    </row>
    <row r="235" spans="2:15" ht="13.5" customHeight="1">
      <c r="B235" s="537"/>
      <c r="C235" s="662"/>
      <c r="D235" s="657"/>
      <c r="E235" s="657"/>
      <c r="F235" s="659"/>
      <c r="G235" s="395" t="s">
        <v>152</v>
      </c>
      <c r="H235" s="121">
        <f>SUM(H232:H234)</f>
        <v>4354</v>
      </c>
      <c r="I235" s="305">
        <f>IFERROR(H235/H235,"-")</f>
        <v>1</v>
      </c>
      <c r="J235" s="307"/>
      <c r="L235" s="318"/>
      <c r="M235" s="319"/>
      <c r="O235" s="336"/>
    </row>
    <row r="236" spans="2:15" ht="13.5" customHeight="1">
      <c r="B236" s="535">
        <v>59</v>
      </c>
      <c r="C236" s="660" t="s">
        <v>24</v>
      </c>
      <c r="D236" s="650">
        <f>VLOOKUP(B236,市区町村別_歯科医療費!$B$6:$G$79,6,FALSE)</f>
        <v>41385</v>
      </c>
      <c r="E236" s="650">
        <f ca="1">INDIRECT("M"&amp;(B236+3))-D236</f>
        <v>35094</v>
      </c>
      <c r="F236" s="652">
        <f ca="1">IFERROR(D236/INDIRECT("M"&amp;(B236+3)),"-")</f>
        <v>0.5411289373553525</v>
      </c>
      <c r="G236" s="393" t="s">
        <v>342</v>
      </c>
      <c r="H236" s="403">
        <v>6260</v>
      </c>
      <c r="I236" s="269">
        <f>IFERROR(H236/H239,"-")</f>
        <v>0.19021573989668794</v>
      </c>
      <c r="J236" s="307"/>
      <c r="L236" s="318"/>
      <c r="M236" s="319"/>
      <c r="O236" s="336"/>
    </row>
    <row r="237" spans="2:15" ht="13.5" customHeight="1">
      <c r="B237" s="536"/>
      <c r="C237" s="661"/>
      <c r="D237" s="651"/>
      <c r="E237" s="651"/>
      <c r="F237" s="653"/>
      <c r="G237" s="394" t="s">
        <v>343</v>
      </c>
      <c r="H237" s="132">
        <v>9876</v>
      </c>
      <c r="I237" s="317">
        <f>IFERROR(H237/H239,"-")</f>
        <v>0.30009115770282591</v>
      </c>
      <c r="J237" s="307"/>
      <c r="L237" s="318"/>
      <c r="M237" s="319"/>
      <c r="O237" s="336"/>
    </row>
    <row r="238" spans="2:15" ht="13.5" customHeight="1">
      <c r="B238" s="536"/>
      <c r="C238" s="661"/>
      <c r="D238" s="651"/>
      <c r="E238" s="651"/>
      <c r="F238" s="653"/>
      <c r="G238" s="394" t="s">
        <v>344</v>
      </c>
      <c r="H238" s="132">
        <v>16774</v>
      </c>
      <c r="I238" s="317">
        <f>IFERROR(H238/H239,"-")</f>
        <v>0.50969310240048615</v>
      </c>
      <c r="J238" s="307"/>
      <c r="L238" s="181"/>
      <c r="M238" s="319"/>
      <c r="O238" s="336"/>
    </row>
    <row r="239" spans="2:15" ht="13.5" customHeight="1">
      <c r="B239" s="537"/>
      <c r="C239" s="662"/>
      <c r="D239" s="657"/>
      <c r="E239" s="657"/>
      <c r="F239" s="659"/>
      <c r="G239" s="395" t="s">
        <v>152</v>
      </c>
      <c r="H239" s="121">
        <f>SUM(H236:H238)</f>
        <v>32910</v>
      </c>
      <c r="I239" s="305">
        <f>IFERROR(H239/H239,"-")</f>
        <v>1</v>
      </c>
      <c r="J239" s="307"/>
      <c r="L239" s="318"/>
      <c r="M239" s="319"/>
      <c r="O239" s="336"/>
    </row>
    <row r="240" spans="2:15" ht="13.5" customHeight="1">
      <c r="B240" s="535">
        <v>60</v>
      </c>
      <c r="C240" s="660" t="s">
        <v>51</v>
      </c>
      <c r="D240" s="650">
        <f>VLOOKUP(B240,市区町村別_歯科医療費!$B$6:$G$79,6,FALSE)</f>
        <v>4826</v>
      </c>
      <c r="E240" s="650">
        <f ca="1">INDIRECT("M"&amp;(B240+3))-D240</f>
        <v>5167</v>
      </c>
      <c r="F240" s="652">
        <f ca="1">IFERROR(D240/INDIRECT("M"&amp;(B240+3)),"-")</f>
        <v>0.48293805663964773</v>
      </c>
      <c r="G240" s="393" t="s">
        <v>342</v>
      </c>
      <c r="H240" s="403">
        <v>640</v>
      </c>
      <c r="I240" s="269">
        <f>IFERROR(H240/H243,"-")</f>
        <v>0.1845444059976932</v>
      </c>
      <c r="J240" s="307"/>
      <c r="L240" s="318"/>
      <c r="M240" s="319"/>
      <c r="O240" s="336"/>
    </row>
    <row r="241" spans="2:15" ht="13.5" customHeight="1">
      <c r="B241" s="536"/>
      <c r="C241" s="661"/>
      <c r="D241" s="651"/>
      <c r="E241" s="651"/>
      <c r="F241" s="653"/>
      <c r="G241" s="394" t="s">
        <v>343</v>
      </c>
      <c r="H241" s="132">
        <v>975</v>
      </c>
      <c r="I241" s="317">
        <f>IFERROR(H241/H243,"-")</f>
        <v>0.2811418685121107</v>
      </c>
      <c r="J241" s="307"/>
      <c r="L241" s="318"/>
      <c r="M241" s="319"/>
      <c r="O241" s="336"/>
    </row>
    <row r="242" spans="2:15" ht="13.5" customHeight="1">
      <c r="B242" s="536"/>
      <c r="C242" s="661"/>
      <c r="D242" s="651"/>
      <c r="E242" s="651"/>
      <c r="F242" s="653"/>
      <c r="G242" s="394" t="s">
        <v>344</v>
      </c>
      <c r="H242" s="132">
        <v>1853</v>
      </c>
      <c r="I242" s="317">
        <f>IFERROR(H242/H243,"-")</f>
        <v>0.53431372549019607</v>
      </c>
      <c r="J242" s="307"/>
      <c r="L242" s="181"/>
      <c r="M242" s="319"/>
      <c r="O242" s="336"/>
    </row>
    <row r="243" spans="2:15" ht="13.5" customHeight="1">
      <c r="B243" s="537"/>
      <c r="C243" s="662"/>
      <c r="D243" s="657"/>
      <c r="E243" s="657"/>
      <c r="F243" s="659"/>
      <c r="G243" s="395" t="s">
        <v>152</v>
      </c>
      <c r="H243" s="121">
        <f>SUM(H240:H242)</f>
        <v>3468</v>
      </c>
      <c r="I243" s="305">
        <f>IFERROR(H243/H243,"-")</f>
        <v>1</v>
      </c>
      <c r="J243" s="307"/>
      <c r="L243" s="318"/>
      <c r="M243" s="319"/>
      <c r="O243" s="336"/>
    </row>
    <row r="244" spans="2:15" ht="13.5" customHeight="1">
      <c r="B244" s="535">
        <v>61</v>
      </c>
      <c r="C244" s="660" t="s">
        <v>19</v>
      </c>
      <c r="D244" s="650">
        <f>VLOOKUP(B244,市区町村別_歯科医療費!$B$6:$G$79,6,FALSE)</f>
        <v>4491</v>
      </c>
      <c r="E244" s="650">
        <f ca="1">INDIRECT("M"&amp;(B244+3))-D244</f>
        <v>4292</v>
      </c>
      <c r="F244" s="652">
        <f ca="1">IFERROR(D244/INDIRECT("M"&amp;(B244+3)),"-")</f>
        <v>0.51132870317659118</v>
      </c>
      <c r="G244" s="393" t="s">
        <v>342</v>
      </c>
      <c r="H244" s="403">
        <v>687</v>
      </c>
      <c r="I244" s="269">
        <f>IFERROR(H244/H247,"-")</f>
        <v>0.19330332020258864</v>
      </c>
      <c r="J244" s="307"/>
      <c r="L244" s="318"/>
      <c r="M244" s="319"/>
      <c r="O244" s="336"/>
    </row>
    <row r="245" spans="2:15" ht="13.5" customHeight="1">
      <c r="B245" s="536"/>
      <c r="C245" s="661"/>
      <c r="D245" s="651"/>
      <c r="E245" s="651"/>
      <c r="F245" s="653"/>
      <c r="G245" s="394" t="s">
        <v>343</v>
      </c>
      <c r="H245" s="132">
        <v>991</v>
      </c>
      <c r="I245" s="317">
        <f>IFERROR(H245/H247,"-")</f>
        <v>0.27884074282498594</v>
      </c>
      <c r="J245" s="307"/>
      <c r="L245" s="318"/>
      <c r="M245" s="319"/>
      <c r="O245" s="336"/>
    </row>
    <row r="246" spans="2:15" ht="13.5" customHeight="1">
      <c r="B246" s="536"/>
      <c r="C246" s="661"/>
      <c r="D246" s="651"/>
      <c r="E246" s="651"/>
      <c r="F246" s="653"/>
      <c r="G246" s="394" t="s">
        <v>344</v>
      </c>
      <c r="H246" s="132">
        <v>1876</v>
      </c>
      <c r="I246" s="317">
        <f>IFERROR(H246/H247,"-")</f>
        <v>0.52785593697242539</v>
      </c>
      <c r="J246" s="307"/>
      <c r="L246" s="181"/>
      <c r="M246" s="319"/>
      <c r="O246" s="336"/>
    </row>
    <row r="247" spans="2:15" ht="13.5" customHeight="1">
      <c r="B247" s="537"/>
      <c r="C247" s="662"/>
      <c r="D247" s="657"/>
      <c r="E247" s="657"/>
      <c r="F247" s="659"/>
      <c r="G247" s="395" t="s">
        <v>152</v>
      </c>
      <c r="H247" s="121">
        <f>SUM(H244:H246)</f>
        <v>3554</v>
      </c>
      <c r="I247" s="305">
        <f>IFERROR(H247/H247,"-")</f>
        <v>1</v>
      </c>
      <c r="J247" s="307"/>
      <c r="L247" s="318"/>
      <c r="M247" s="319"/>
      <c r="O247" s="336"/>
    </row>
    <row r="248" spans="2:15" ht="13.5" customHeight="1">
      <c r="B248" s="535">
        <v>62</v>
      </c>
      <c r="C248" s="660" t="s">
        <v>20</v>
      </c>
      <c r="D248" s="650">
        <f>VLOOKUP(B248,市区町村別_歯科医療費!$B$6:$G$79,6,FALSE)</f>
        <v>7478</v>
      </c>
      <c r="E248" s="650">
        <f ca="1">INDIRECT("M"&amp;(B248+3))-D248</f>
        <v>5475</v>
      </c>
      <c r="F248" s="652">
        <f ca="1">IFERROR(D248/INDIRECT("M"&amp;(B248+3)),"-")</f>
        <v>0.57731799583108157</v>
      </c>
      <c r="G248" s="393" t="s">
        <v>342</v>
      </c>
      <c r="H248" s="403">
        <v>929</v>
      </c>
      <c r="I248" s="269">
        <f>IFERROR(H248/H251,"-")</f>
        <v>0.15978672170622635</v>
      </c>
      <c r="J248" s="307"/>
      <c r="L248" s="318"/>
      <c r="M248" s="319"/>
      <c r="O248" s="336"/>
    </row>
    <row r="249" spans="2:15" ht="13.5" customHeight="1">
      <c r="B249" s="536"/>
      <c r="C249" s="661"/>
      <c r="D249" s="651"/>
      <c r="E249" s="651"/>
      <c r="F249" s="653"/>
      <c r="G249" s="394" t="s">
        <v>343</v>
      </c>
      <c r="H249" s="132">
        <v>1605</v>
      </c>
      <c r="I249" s="317">
        <f>IFERROR(H249/H251,"-")</f>
        <v>0.27605779153766768</v>
      </c>
      <c r="J249" s="307"/>
      <c r="L249" s="318"/>
      <c r="M249" s="319"/>
      <c r="O249" s="336"/>
    </row>
    <row r="250" spans="2:15" ht="13.5" customHeight="1">
      <c r="B250" s="536"/>
      <c r="C250" s="661"/>
      <c r="D250" s="651"/>
      <c r="E250" s="651"/>
      <c r="F250" s="653"/>
      <c r="G250" s="394" t="s">
        <v>344</v>
      </c>
      <c r="H250" s="132">
        <v>3280</v>
      </c>
      <c r="I250" s="317">
        <f>IFERROR(H250/H251,"-")</f>
        <v>0.56415548675610594</v>
      </c>
      <c r="J250" s="307"/>
      <c r="L250" s="181"/>
      <c r="M250" s="319"/>
      <c r="O250" s="336"/>
    </row>
    <row r="251" spans="2:15" ht="13.5" customHeight="1">
      <c r="B251" s="537"/>
      <c r="C251" s="661"/>
      <c r="D251" s="657"/>
      <c r="E251" s="651"/>
      <c r="F251" s="653"/>
      <c r="G251" s="395" t="s">
        <v>152</v>
      </c>
      <c r="H251" s="118">
        <f>SUM(H248:H250)</f>
        <v>5814</v>
      </c>
      <c r="I251" s="269">
        <f>IFERROR(H251/H251,"-")</f>
        <v>1</v>
      </c>
      <c r="J251" s="307"/>
      <c r="L251" s="318"/>
      <c r="M251" s="319"/>
      <c r="O251" s="336"/>
    </row>
    <row r="252" spans="2:15" ht="13.5" customHeight="1">
      <c r="B252" s="535">
        <v>63</v>
      </c>
      <c r="C252" s="660" t="s">
        <v>31</v>
      </c>
      <c r="D252" s="650">
        <f>VLOOKUP(B252,市区町村別_歯科医療費!$B$6:$G$79,6,FALSE)</f>
        <v>5439</v>
      </c>
      <c r="E252" s="650">
        <f ca="1">INDIRECT("M"&amp;(B252+3))-D252</f>
        <v>3986</v>
      </c>
      <c r="F252" s="652">
        <f ca="1">IFERROR(D252/INDIRECT("M"&amp;(B252+3)),"-")</f>
        <v>0.57708222811671084</v>
      </c>
      <c r="G252" s="393" t="s">
        <v>342</v>
      </c>
      <c r="H252" s="403">
        <v>689</v>
      </c>
      <c r="I252" s="269">
        <f>IFERROR(H252/H255,"-")</f>
        <v>0.15860957642725598</v>
      </c>
      <c r="J252" s="307"/>
      <c r="L252" s="318"/>
      <c r="M252" s="319"/>
      <c r="O252" s="336"/>
    </row>
    <row r="253" spans="2:15" ht="13.5" customHeight="1">
      <c r="B253" s="536"/>
      <c r="C253" s="661"/>
      <c r="D253" s="651"/>
      <c r="E253" s="651"/>
      <c r="F253" s="653"/>
      <c r="G253" s="394" t="s">
        <v>343</v>
      </c>
      <c r="H253" s="132">
        <v>1173</v>
      </c>
      <c r="I253" s="317">
        <f>IFERROR(H253/H255,"-")</f>
        <v>0.27002762430939226</v>
      </c>
      <c r="J253" s="307"/>
      <c r="L253" s="318"/>
      <c r="M253" s="319"/>
      <c r="O253" s="336"/>
    </row>
    <row r="254" spans="2:15" ht="13.5" customHeight="1">
      <c r="B254" s="536"/>
      <c r="C254" s="661"/>
      <c r="D254" s="651"/>
      <c r="E254" s="651"/>
      <c r="F254" s="653"/>
      <c r="G254" s="394" t="s">
        <v>344</v>
      </c>
      <c r="H254" s="132">
        <v>2482</v>
      </c>
      <c r="I254" s="317">
        <f>IFERROR(H254/H255,"-")</f>
        <v>0.57136279926335176</v>
      </c>
      <c r="J254" s="307"/>
      <c r="L254" s="181"/>
      <c r="M254" s="319"/>
      <c r="O254" s="336"/>
    </row>
    <row r="255" spans="2:15" ht="13.5" customHeight="1">
      <c r="B255" s="537"/>
      <c r="C255" s="662"/>
      <c r="D255" s="657"/>
      <c r="E255" s="657"/>
      <c r="F255" s="659"/>
      <c r="G255" s="395" t="s">
        <v>152</v>
      </c>
      <c r="H255" s="121">
        <f>SUM(H252:H254)</f>
        <v>4344</v>
      </c>
      <c r="I255" s="305">
        <f>IFERROR(H255/H255,"-")</f>
        <v>1</v>
      </c>
      <c r="J255" s="307"/>
      <c r="L255" s="318"/>
      <c r="M255" s="319"/>
      <c r="O255" s="336"/>
    </row>
    <row r="256" spans="2:15" ht="13.5" customHeight="1">
      <c r="B256" s="535">
        <v>64</v>
      </c>
      <c r="C256" s="660" t="s">
        <v>52</v>
      </c>
      <c r="D256" s="650">
        <f>VLOOKUP(B256,市区町村別_歯科医療費!$B$6:$G$79,6,FALSE)</f>
        <v>5397</v>
      </c>
      <c r="E256" s="650">
        <f ca="1">INDIRECT("M"&amp;(B256+3))-D256</f>
        <v>4480</v>
      </c>
      <c r="F256" s="652">
        <f ca="1">IFERROR(D256/INDIRECT("M"&amp;(B256+3)),"-")</f>
        <v>0.54642097802976608</v>
      </c>
      <c r="G256" s="393" t="s">
        <v>342</v>
      </c>
      <c r="H256" s="403">
        <v>655</v>
      </c>
      <c r="I256" s="269">
        <f>IFERROR(H256/H259,"-")</f>
        <v>0.16590678824721378</v>
      </c>
      <c r="J256" s="307"/>
      <c r="L256" s="318"/>
      <c r="M256" s="319"/>
      <c r="O256" s="336"/>
    </row>
    <row r="257" spans="2:15" ht="13.5" customHeight="1">
      <c r="B257" s="536"/>
      <c r="C257" s="661"/>
      <c r="D257" s="651"/>
      <c r="E257" s="651"/>
      <c r="F257" s="653"/>
      <c r="G257" s="394" t="s">
        <v>343</v>
      </c>
      <c r="H257" s="132">
        <v>1071</v>
      </c>
      <c r="I257" s="317">
        <f>IFERROR(H257/H259,"-")</f>
        <v>0.27127659574468083</v>
      </c>
      <c r="J257" s="307"/>
      <c r="L257" s="318"/>
      <c r="M257" s="319"/>
      <c r="O257" s="336"/>
    </row>
    <row r="258" spans="2:15" ht="13.5" customHeight="1">
      <c r="B258" s="536"/>
      <c r="C258" s="661"/>
      <c r="D258" s="651"/>
      <c r="E258" s="651"/>
      <c r="F258" s="653"/>
      <c r="G258" s="394" t="s">
        <v>344</v>
      </c>
      <c r="H258" s="132">
        <v>2222</v>
      </c>
      <c r="I258" s="317">
        <f>IFERROR(H258/H259,"-")</f>
        <v>0.5628166160081054</v>
      </c>
      <c r="J258" s="307"/>
      <c r="L258" s="181"/>
      <c r="M258" s="319"/>
      <c r="O258" s="336"/>
    </row>
    <row r="259" spans="2:15" ht="13.5" customHeight="1">
      <c r="B259" s="537"/>
      <c r="C259" s="661"/>
      <c r="D259" s="657"/>
      <c r="E259" s="651"/>
      <c r="F259" s="653"/>
      <c r="G259" s="395" t="s">
        <v>152</v>
      </c>
      <c r="H259" s="118">
        <f>SUM(H256:H258)</f>
        <v>3948</v>
      </c>
      <c r="I259" s="269">
        <f>IFERROR(H259/H259,"-")</f>
        <v>1</v>
      </c>
      <c r="J259" s="307"/>
      <c r="L259" s="318"/>
      <c r="M259" s="319"/>
      <c r="O259" s="336"/>
    </row>
    <row r="260" spans="2:15" ht="13.5" customHeight="1">
      <c r="B260" s="535">
        <v>65</v>
      </c>
      <c r="C260" s="660" t="s">
        <v>12</v>
      </c>
      <c r="D260" s="650">
        <f>VLOOKUP(B260,市区町村別_歯科医療費!$B$6:$G$79,6,FALSE)</f>
        <v>2720</v>
      </c>
      <c r="E260" s="650">
        <f ca="1">INDIRECT("M"&amp;(B260+3))-D260</f>
        <v>2161</v>
      </c>
      <c r="F260" s="652">
        <f ca="1">IFERROR(D260/INDIRECT("M"&amp;(B260+3)),"-")</f>
        <v>0.55726285597213687</v>
      </c>
      <c r="G260" s="393" t="s">
        <v>342</v>
      </c>
      <c r="H260" s="403">
        <v>330</v>
      </c>
      <c r="I260" s="269">
        <f>IFERROR(H260/H263,"-")</f>
        <v>0.15102974828375287</v>
      </c>
      <c r="J260" s="307"/>
      <c r="L260" s="318"/>
      <c r="M260" s="319"/>
      <c r="O260" s="336"/>
    </row>
    <row r="261" spans="2:15" ht="13.5" customHeight="1">
      <c r="B261" s="536"/>
      <c r="C261" s="661"/>
      <c r="D261" s="651"/>
      <c r="E261" s="651"/>
      <c r="F261" s="653"/>
      <c r="G261" s="394" t="s">
        <v>343</v>
      </c>
      <c r="H261" s="132">
        <v>533</v>
      </c>
      <c r="I261" s="317">
        <f>IFERROR(H261/H263,"-")</f>
        <v>0.24393592677345538</v>
      </c>
      <c r="J261" s="307"/>
      <c r="L261" s="318"/>
      <c r="M261" s="319"/>
      <c r="O261" s="336"/>
    </row>
    <row r="262" spans="2:15" ht="13.5" customHeight="1">
      <c r="B262" s="536"/>
      <c r="C262" s="661"/>
      <c r="D262" s="651"/>
      <c r="E262" s="651"/>
      <c r="F262" s="653"/>
      <c r="G262" s="394" t="s">
        <v>344</v>
      </c>
      <c r="H262" s="132">
        <v>1322</v>
      </c>
      <c r="I262" s="317">
        <f>IFERROR(H262/H263,"-")</f>
        <v>0.60503432494279175</v>
      </c>
      <c r="J262" s="307"/>
      <c r="L262" s="181"/>
      <c r="M262" s="319"/>
      <c r="O262" s="336"/>
    </row>
    <row r="263" spans="2:15" ht="13.5" customHeight="1">
      <c r="B263" s="537"/>
      <c r="C263" s="662"/>
      <c r="D263" s="657"/>
      <c r="E263" s="657"/>
      <c r="F263" s="659"/>
      <c r="G263" s="395" t="s">
        <v>152</v>
      </c>
      <c r="H263" s="121">
        <f>SUM(H260:H262)</f>
        <v>2185</v>
      </c>
      <c r="I263" s="305">
        <f>IFERROR(H263/H263,"-")</f>
        <v>1</v>
      </c>
      <c r="J263" s="307"/>
      <c r="L263" s="318"/>
      <c r="M263" s="319"/>
      <c r="O263" s="336"/>
    </row>
    <row r="264" spans="2:15" ht="13.5" customHeight="1">
      <c r="B264" s="535">
        <v>66</v>
      </c>
      <c r="C264" s="660" t="s">
        <v>6</v>
      </c>
      <c r="D264" s="650">
        <f>VLOOKUP(B264,市区町村別_歯科医療費!$B$6:$G$79,6,FALSE)</f>
        <v>3164</v>
      </c>
      <c r="E264" s="650">
        <f ca="1">INDIRECT("M"&amp;(B264+3))-D264</f>
        <v>1841</v>
      </c>
      <c r="F264" s="652">
        <f ca="1">IFERROR(D264/INDIRECT("M"&amp;(B264+3)),"-")</f>
        <v>0.63216783216783212</v>
      </c>
      <c r="G264" s="393" t="s">
        <v>342</v>
      </c>
      <c r="H264" s="403">
        <v>368</v>
      </c>
      <c r="I264" s="269">
        <f>IFERROR(H264/H267,"-")</f>
        <v>0.1359940872135994</v>
      </c>
      <c r="J264" s="307"/>
      <c r="L264" s="318"/>
      <c r="M264" s="319"/>
      <c r="O264" s="336"/>
    </row>
    <row r="265" spans="2:15" ht="13.5" customHeight="1">
      <c r="B265" s="536"/>
      <c r="C265" s="661"/>
      <c r="D265" s="651"/>
      <c r="E265" s="651"/>
      <c r="F265" s="653"/>
      <c r="G265" s="394" t="s">
        <v>343</v>
      </c>
      <c r="H265" s="132">
        <v>654</v>
      </c>
      <c r="I265" s="317">
        <f>IFERROR(H265/H267,"-")</f>
        <v>0.24168514412416853</v>
      </c>
      <c r="J265" s="307"/>
      <c r="L265" s="318"/>
      <c r="M265" s="319"/>
      <c r="O265" s="336"/>
    </row>
    <row r="266" spans="2:15" ht="13.5" customHeight="1">
      <c r="B266" s="536"/>
      <c r="C266" s="661"/>
      <c r="D266" s="651"/>
      <c r="E266" s="651"/>
      <c r="F266" s="653"/>
      <c r="G266" s="394" t="s">
        <v>344</v>
      </c>
      <c r="H266" s="132">
        <v>1684</v>
      </c>
      <c r="I266" s="317">
        <f>IFERROR(H266/H267,"-")</f>
        <v>0.62232076866223207</v>
      </c>
      <c r="J266" s="307"/>
      <c r="L266" s="181"/>
      <c r="M266" s="319"/>
      <c r="O266" s="336"/>
    </row>
    <row r="267" spans="2:15" ht="13.5" customHeight="1">
      <c r="B267" s="537"/>
      <c r="C267" s="662"/>
      <c r="D267" s="657"/>
      <c r="E267" s="657"/>
      <c r="F267" s="659"/>
      <c r="G267" s="395" t="s">
        <v>152</v>
      </c>
      <c r="H267" s="121">
        <f>SUM(H264:H266)</f>
        <v>2706</v>
      </c>
      <c r="I267" s="305">
        <f>IFERROR(H267/H267,"-")</f>
        <v>1</v>
      </c>
      <c r="J267" s="307"/>
      <c r="L267" s="318"/>
      <c r="M267" s="319"/>
      <c r="O267" s="336"/>
    </row>
    <row r="268" spans="2:15" ht="13.5" customHeight="1">
      <c r="B268" s="535">
        <v>67</v>
      </c>
      <c r="C268" s="660" t="s">
        <v>7</v>
      </c>
      <c r="D268" s="650">
        <f>VLOOKUP(B268,市区町村別_歯科医療費!$B$6:$G$79,6,FALSE)</f>
        <v>1049</v>
      </c>
      <c r="E268" s="650">
        <f ca="1">INDIRECT("M"&amp;(B268+3))-D268</f>
        <v>1128</v>
      </c>
      <c r="F268" s="652">
        <f ca="1">IFERROR(D268/INDIRECT("M"&amp;(B268+3)),"-")</f>
        <v>0.48185576481396419</v>
      </c>
      <c r="G268" s="393" t="s">
        <v>342</v>
      </c>
      <c r="H268" s="403">
        <v>176</v>
      </c>
      <c r="I268" s="269">
        <f>IFERROR(H268/H271,"-")</f>
        <v>0.21103117505995203</v>
      </c>
      <c r="J268" s="307"/>
      <c r="L268" s="318"/>
      <c r="M268" s="319"/>
      <c r="O268" s="336"/>
    </row>
    <row r="269" spans="2:15" ht="13.5" customHeight="1">
      <c r="B269" s="536"/>
      <c r="C269" s="661"/>
      <c r="D269" s="651"/>
      <c r="E269" s="651"/>
      <c r="F269" s="653"/>
      <c r="G269" s="394" t="s">
        <v>343</v>
      </c>
      <c r="H269" s="132">
        <v>264</v>
      </c>
      <c r="I269" s="317">
        <f>IFERROR(H269/H271,"-")</f>
        <v>0.31654676258992803</v>
      </c>
      <c r="J269" s="307"/>
      <c r="L269" s="318"/>
      <c r="M269" s="319"/>
      <c r="O269" s="336"/>
    </row>
    <row r="270" spans="2:15" ht="13.5" customHeight="1">
      <c r="B270" s="536"/>
      <c r="C270" s="661"/>
      <c r="D270" s="651"/>
      <c r="E270" s="651"/>
      <c r="F270" s="653"/>
      <c r="G270" s="394" t="s">
        <v>344</v>
      </c>
      <c r="H270" s="132">
        <v>394</v>
      </c>
      <c r="I270" s="317">
        <f>IFERROR(H270/H271,"-")</f>
        <v>0.47242206235011991</v>
      </c>
      <c r="J270" s="307"/>
      <c r="L270" s="181"/>
      <c r="M270" s="319"/>
      <c r="O270" s="336"/>
    </row>
    <row r="271" spans="2:15" ht="13.5" customHeight="1">
      <c r="B271" s="537"/>
      <c r="C271" s="662"/>
      <c r="D271" s="657"/>
      <c r="E271" s="657"/>
      <c r="F271" s="659"/>
      <c r="G271" s="395" t="s">
        <v>152</v>
      </c>
      <c r="H271" s="121">
        <f>SUM(H268:H270)</f>
        <v>834</v>
      </c>
      <c r="I271" s="305">
        <f>IFERROR(H271/H271,"-")</f>
        <v>1</v>
      </c>
      <c r="J271" s="307"/>
      <c r="L271" s="318"/>
      <c r="M271" s="319"/>
      <c r="O271" s="336"/>
    </row>
    <row r="272" spans="2:15" ht="13.5" customHeight="1">
      <c r="B272" s="535">
        <v>68</v>
      </c>
      <c r="C272" s="660" t="s">
        <v>53</v>
      </c>
      <c r="D272" s="650">
        <f>VLOOKUP(B272,市区町村別_歯科医療費!$B$6:$G$79,6,FALSE)</f>
        <v>1503</v>
      </c>
      <c r="E272" s="650">
        <f ca="1">INDIRECT("M"&amp;(B272+3))-D272</f>
        <v>1420</v>
      </c>
      <c r="F272" s="652">
        <f ca="1">IFERROR(D272/INDIRECT("M"&amp;(B272+3)),"-")</f>
        <v>0.51419774204584334</v>
      </c>
      <c r="G272" s="393" t="s">
        <v>342</v>
      </c>
      <c r="H272" s="403">
        <v>211</v>
      </c>
      <c r="I272" s="269">
        <f>IFERROR(H272/H275,"-")</f>
        <v>0.19077757685352623</v>
      </c>
      <c r="J272" s="307"/>
      <c r="L272" s="318"/>
      <c r="M272" s="319"/>
      <c r="O272" s="336"/>
    </row>
    <row r="273" spans="2:15" ht="13.5" customHeight="1">
      <c r="B273" s="536"/>
      <c r="C273" s="661"/>
      <c r="D273" s="651"/>
      <c r="E273" s="651"/>
      <c r="F273" s="653"/>
      <c r="G273" s="394" t="s">
        <v>343</v>
      </c>
      <c r="H273" s="132">
        <v>339</v>
      </c>
      <c r="I273" s="317">
        <f>IFERROR(H273/H275,"-")</f>
        <v>0.3065099457504521</v>
      </c>
      <c r="J273" s="307"/>
      <c r="L273" s="318"/>
      <c r="M273" s="319"/>
      <c r="O273" s="336"/>
    </row>
    <row r="274" spans="2:15" ht="13.5" customHeight="1">
      <c r="B274" s="536"/>
      <c r="C274" s="661"/>
      <c r="D274" s="651"/>
      <c r="E274" s="651"/>
      <c r="F274" s="653"/>
      <c r="G274" s="394" t="s">
        <v>344</v>
      </c>
      <c r="H274" s="132">
        <v>556</v>
      </c>
      <c r="I274" s="317">
        <f>IFERROR(H274/H275,"-")</f>
        <v>0.50271247739602165</v>
      </c>
      <c r="J274" s="307"/>
      <c r="L274" s="181"/>
      <c r="M274" s="319"/>
      <c r="O274" s="336"/>
    </row>
    <row r="275" spans="2:15" ht="13.5" customHeight="1">
      <c r="B275" s="537"/>
      <c r="C275" s="662"/>
      <c r="D275" s="657"/>
      <c r="E275" s="657"/>
      <c r="F275" s="659"/>
      <c r="G275" s="395" t="s">
        <v>152</v>
      </c>
      <c r="H275" s="121">
        <f>SUM(H272:H274)</f>
        <v>1106</v>
      </c>
      <c r="I275" s="305">
        <f>IFERROR(H275/H275,"-")</f>
        <v>1</v>
      </c>
      <c r="J275" s="307"/>
      <c r="L275" s="318"/>
      <c r="M275" s="319"/>
      <c r="O275" s="336"/>
    </row>
    <row r="276" spans="2:15" ht="13.5" customHeight="1">
      <c r="B276" s="535">
        <v>69</v>
      </c>
      <c r="C276" s="660" t="s">
        <v>54</v>
      </c>
      <c r="D276" s="650">
        <f>VLOOKUP(B276,市区町村別_歯科医療費!$B$6:$G$79,6,FALSE)</f>
        <v>3418</v>
      </c>
      <c r="E276" s="650">
        <f ca="1">INDIRECT("M"&amp;(B276+3))-D276</f>
        <v>3423</v>
      </c>
      <c r="F276" s="652">
        <f ca="1">IFERROR(D276/INDIRECT("M"&amp;(B276+3)),"-")</f>
        <v>0.49963455635141063</v>
      </c>
      <c r="G276" s="393" t="s">
        <v>342</v>
      </c>
      <c r="H276" s="403">
        <v>420</v>
      </c>
      <c r="I276" s="269">
        <f>IFERROR(H276/H279,"-")</f>
        <v>0.15412844036697249</v>
      </c>
      <c r="J276" s="307"/>
      <c r="L276" s="318"/>
      <c r="M276" s="319"/>
      <c r="O276" s="336"/>
    </row>
    <row r="277" spans="2:15" ht="13.5" customHeight="1">
      <c r="B277" s="536"/>
      <c r="C277" s="661"/>
      <c r="D277" s="651"/>
      <c r="E277" s="651"/>
      <c r="F277" s="653"/>
      <c r="G277" s="394" t="s">
        <v>343</v>
      </c>
      <c r="H277" s="132">
        <v>702</v>
      </c>
      <c r="I277" s="317">
        <f>IFERROR(H277/H279,"-")</f>
        <v>0.25761467889908257</v>
      </c>
      <c r="J277" s="307"/>
      <c r="L277" s="318"/>
      <c r="M277" s="319"/>
      <c r="O277" s="336"/>
    </row>
    <row r="278" spans="2:15" ht="13.5" customHeight="1">
      <c r="B278" s="536"/>
      <c r="C278" s="661"/>
      <c r="D278" s="651"/>
      <c r="E278" s="651"/>
      <c r="F278" s="653"/>
      <c r="G278" s="394" t="s">
        <v>344</v>
      </c>
      <c r="H278" s="132">
        <v>1603</v>
      </c>
      <c r="I278" s="317">
        <f>IFERROR(H278/H279,"-")</f>
        <v>0.588256880733945</v>
      </c>
      <c r="J278" s="307"/>
      <c r="L278" s="181"/>
      <c r="M278" s="319"/>
      <c r="O278" s="336"/>
    </row>
    <row r="279" spans="2:15" ht="13.5" customHeight="1">
      <c r="B279" s="537"/>
      <c r="C279" s="661"/>
      <c r="D279" s="657"/>
      <c r="E279" s="651"/>
      <c r="F279" s="653"/>
      <c r="G279" s="395" t="s">
        <v>152</v>
      </c>
      <c r="H279" s="118">
        <f>SUM(H276:H278)</f>
        <v>2725</v>
      </c>
      <c r="I279" s="269">
        <f>IFERROR(H279/H279,"-")</f>
        <v>1</v>
      </c>
      <c r="J279" s="307"/>
      <c r="L279" s="318"/>
      <c r="M279" s="319"/>
      <c r="O279" s="336"/>
    </row>
    <row r="280" spans="2:15" ht="13.5" customHeight="1">
      <c r="B280" s="535">
        <v>70</v>
      </c>
      <c r="C280" s="660" t="s">
        <v>55</v>
      </c>
      <c r="D280" s="650">
        <f>VLOOKUP(B280,市区町村別_歯科医療費!$B$6:$G$79,6,FALSE)</f>
        <v>641</v>
      </c>
      <c r="E280" s="650">
        <f ca="1">INDIRECT("M"&amp;(B280+3))-D280</f>
        <v>550</v>
      </c>
      <c r="F280" s="652">
        <f ca="1">IFERROR(D280/INDIRECT("M"&amp;(B280+3)),"-")</f>
        <v>0.53820319059613775</v>
      </c>
      <c r="G280" s="393" t="s">
        <v>342</v>
      </c>
      <c r="H280" s="403">
        <v>91</v>
      </c>
      <c r="I280" s="269">
        <f>IFERROR(H280/H283,"-")</f>
        <v>0.18609406952965235</v>
      </c>
      <c r="J280" s="307"/>
      <c r="L280" s="318"/>
      <c r="M280" s="319"/>
      <c r="O280" s="336"/>
    </row>
    <row r="281" spans="2:15" ht="13.5" customHeight="1">
      <c r="B281" s="536"/>
      <c r="C281" s="661"/>
      <c r="D281" s="651"/>
      <c r="E281" s="651"/>
      <c r="F281" s="653"/>
      <c r="G281" s="394" t="s">
        <v>343</v>
      </c>
      <c r="H281" s="132">
        <v>151</v>
      </c>
      <c r="I281" s="317">
        <f>IFERROR(H281/H283,"-")</f>
        <v>0.30879345603271985</v>
      </c>
      <c r="J281" s="307"/>
      <c r="L281" s="318"/>
      <c r="M281" s="319"/>
      <c r="O281" s="336"/>
    </row>
    <row r="282" spans="2:15" ht="13.5" customHeight="1">
      <c r="B282" s="536"/>
      <c r="C282" s="661"/>
      <c r="D282" s="651"/>
      <c r="E282" s="651"/>
      <c r="F282" s="653"/>
      <c r="G282" s="394" t="s">
        <v>344</v>
      </c>
      <c r="H282" s="132">
        <v>247</v>
      </c>
      <c r="I282" s="317">
        <f>IFERROR(H282/H283,"-")</f>
        <v>0.50511247443762786</v>
      </c>
      <c r="J282" s="307"/>
      <c r="L282" s="181"/>
      <c r="M282" s="319"/>
      <c r="O282" s="336"/>
    </row>
    <row r="283" spans="2:15" ht="13.5" customHeight="1">
      <c r="B283" s="537"/>
      <c r="C283" s="662"/>
      <c r="D283" s="657"/>
      <c r="E283" s="657"/>
      <c r="F283" s="659"/>
      <c r="G283" s="395" t="s">
        <v>152</v>
      </c>
      <c r="H283" s="121">
        <f>SUM(H280:H282)</f>
        <v>489</v>
      </c>
      <c r="I283" s="305">
        <f>IFERROR(H283/H283,"-")</f>
        <v>1</v>
      </c>
      <c r="J283" s="307"/>
      <c r="L283" s="318"/>
      <c r="M283" s="319"/>
      <c r="O283" s="336"/>
    </row>
    <row r="284" spans="2:15" ht="13.5" customHeight="1">
      <c r="B284" s="535">
        <v>71</v>
      </c>
      <c r="C284" s="660" t="s">
        <v>56</v>
      </c>
      <c r="D284" s="650">
        <f>VLOOKUP(B284,市区町村別_歯科医療費!$B$6:$G$79,6,FALSE)</f>
        <v>1721</v>
      </c>
      <c r="E284" s="650">
        <f ca="1">INDIRECT("M"&amp;(B284+3))-D284</f>
        <v>1852</v>
      </c>
      <c r="F284" s="652">
        <f ca="1">IFERROR(D284/INDIRECT("M"&amp;(B284+3)),"-")</f>
        <v>0.48166806605093759</v>
      </c>
      <c r="G284" s="393" t="s">
        <v>342</v>
      </c>
      <c r="H284" s="403">
        <v>196</v>
      </c>
      <c r="I284" s="269">
        <f>IFERROR(H284/H287,"-")</f>
        <v>0.157429718875502</v>
      </c>
      <c r="J284" s="307"/>
      <c r="L284" s="318"/>
      <c r="M284" s="319"/>
      <c r="O284" s="336"/>
    </row>
    <row r="285" spans="2:15" ht="13.5" customHeight="1">
      <c r="B285" s="536"/>
      <c r="C285" s="661"/>
      <c r="D285" s="651"/>
      <c r="E285" s="651"/>
      <c r="F285" s="653"/>
      <c r="G285" s="394" t="s">
        <v>343</v>
      </c>
      <c r="H285" s="132">
        <v>366</v>
      </c>
      <c r="I285" s="317">
        <f>IFERROR(H285/H287,"-")</f>
        <v>0.29397590361445786</v>
      </c>
      <c r="J285" s="307"/>
      <c r="L285" s="318"/>
      <c r="M285" s="319"/>
      <c r="O285" s="336"/>
    </row>
    <row r="286" spans="2:15" ht="13.5" customHeight="1">
      <c r="B286" s="536"/>
      <c r="C286" s="661"/>
      <c r="D286" s="651"/>
      <c r="E286" s="651"/>
      <c r="F286" s="653"/>
      <c r="G286" s="394" t="s">
        <v>344</v>
      </c>
      <c r="H286" s="132">
        <v>683</v>
      </c>
      <c r="I286" s="317">
        <f>IFERROR(H286/H287,"-")</f>
        <v>0.54859437751004014</v>
      </c>
      <c r="J286" s="307"/>
      <c r="L286" s="181"/>
      <c r="M286" s="319"/>
      <c r="O286" s="336"/>
    </row>
    <row r="287" spans="2:15" ht="13.5" customHeight="1">
      <c r="B287" s="537"/>
      <c r="C287" s="661"/>
      <c r="D287" s="657"/>
      <c r="E287" s="651"/>
      <c r="F287" s="653"/>
      <c r="G287" s="395" t="s">
        <v>152</v>
      </c>
      <c r="H287" s="118">
        <f>SUM(H284:H286)</f>
        <v>1245</v>
      </c>
      <c r="I287" s="269">
        <f>IFERROR(H287/H287,"-")</f>
        <v>1</v>
      </c>
      <c r="J287" s="307"/>
      <c r="L287" s="318"/>
      <c r="M287" s="319"/>
      <c r="O287" s="336"/>
    </row>
    <row r="288" spans="2:15" ht="13.5" customHeight="1">
      <c r="B288" s="535">
        <v>72</v>
      </c>
      <c r="C288" s="660" t="s">
        <v>32</v>
      </c>
      <c r="D288" s="650">
        <f>VLOOKUP(B288,市区町村別_歯科医療費!$B$6:$G$79,6,FALSE)</f>
        <v>1142</v>
      </c>
      <c r="E288" s="650">
        <f ca="1">INDIRECT("M"&amp;(B288+3))-D288</f>
        <v>1069</v>
      </c>
      <c r="F288" s="652">
        <f ca="1">IFERROR(D288/INDIRECT("M"&amp;(B288+3)),"-")</f>
        <v>0.51650836725463589</v>
      </c>
      <c r="G288" s="393" t="s">
        <v>342</v>
      </c>
      <c r="H288" s="403">
        <v>150</v>
      </c>
      <c r="I288" s="269">
        <f>IFERROR(H288/H291,"-")</f>
        <v>0.17381228273464658</v>
      </c>
      <c r="J288" s="307"/>
      <c r="L288" s="318"/>
      <c r="M288" s="319"/>
      <c r="O288" s="336"/>
    </row>
    <row r="289" spans="2:15" ht="13.5" customHeight="1">
      <c r="B289" s="536"/>
      <c r="C289" s="661"/>
      <c r="D289" s="651"/>
      <c r="E289" s="651"/>
      <c r="F289" s="653"/>
      <c r="G289" s="394" t="s">
        <v>343</v>
      </c>
      <c r="H289" s="132">
        <v>273</v>
      </c>
      <c r="I289" s="317">
        <f>IFERROR(H289/H291,"-")</f>
        <v>0.31633835457705678</v>
      </c>
      <c r="J289" s="307"/>
      <c r="L289" s="318"/>
      <c r="M289" s="319"/>
      <c r="O289" s="336"/>
    </row>
    <row r="290" spans="2:15" ht="13.5" customHeight="1">
      <c r="B290" s="536"/>
      <c r="C290" s="661"/>
      <c r="D290" s="651"/>
      <c r="E290" s="651"/>
      <c r="F290" s="653"/>
      <c r="G290" s="394" t="s">
        <v>344</v>
      </c>
      <c r="H290" s="132">
        <v>440</v>
      </c>
      <c r="I290" s="317">
        <f>IFERROR(H290/H291,"-")</f>
        <v>0.50984936268829661</v>
      </c>
      <c r="J290" s="307"/>
      <c r="L290" s="181"/>
      <c r="M290" s="319"/>
      <c r="O290" s="336"/>
    </row>
    <row r="291" spans="2:15" ht="13.5" customHeight="1">
      <c r="B291" s="537"/>
      <c r="C291" s="662"/>
      <c r="D291" s="657"/>
      <c r="E291" s="657"/>
      <c r="F291" s="659"/>
      <c r="G291" s="469" t="s">
        <v>152</v>
      </c>
      <c r="H291" s="121">
        <f>SUM(H288:H290)</f>
        <v>863</v>
      </c>
      <c r="I291" s="305">
        <f>IFERROR(H291/H291,"-")</f>
        <v>1</v>
      </c>
      <c r="J291" s="307"/>
      <c r="L291" s="318"/>
      <c r="M291" s="319"/>
      <c r="O291" s="336"/>
    </row>
    <row r="292" spans="2:15" ht="13.5" customHeight="1">
      <c r="B292" s="535">
        <v>73</v>
      </c>
      <c r="C292" s="660" t="s">
        <v>33</v>
      </c>
      <c r="D292" s="650">
        <f>VLOOKUP(B292,市区町村別_歯科医療費!$B$6:$G$79,6,FALSE)</f>
        <v>1652</v>
      </c>
      <c r="E292" s="650">
        <f ca="1">INDIRECT("M"&amp;(B292+3))-D292</f>
        <v>1369</v>
      </c>
      <c r="F292" s="652">
        <f ca="1">IFERROR(D292/INDIRECT("M"&amp;(B292+3)),"-")</f>
        <v>0.5468387951009599</v>
      </c>
      <c r="G292" s="393" t="s">
        <v>342</v>
      </c>
      <c r="H292" s="403">
        <v>235</v>
      </c>
      <c r="I292" s="269">
        <f>IFERROR(H292/H295,"-")</f>
        <v>0.18650793650793651</v>
      </c>
      <c r="J292" s="307"/>
      <c r="L292" s="318"/>
      <c r="M292" s="319"/>
      <c r="O292" s="336"/>
    </row>
    <row r="293" spans="2:15" ht="13.5" customHeight="1">
      <c r="B293" s="536"/>
      <c r="C293" s="661"/>
      <c r="D293" s="651"/>
      <c r="E293" s="651"/>
      <c r="F293" s="653"/>
      <c r="G293" s="394" t="s">
        <v>343</v>
      </c>
      <c r="H293" s="132">
        <v>385</v>
      </c>
      <c r="I293" s="317">
        <f>IFERROR(H293/H295,"-")</f>
        <v>0.30555555555555558</v>
      </c>
      <c r="J293" s="307"/>
      <c r="L293" s="318"/>
      <c r="M293" s="319"/>
      <c r="O293" s="336"/>
    </row>
    <row r="294" spans="2:15" ht="13.5" customHeight="1">
      <c r="B294" s="536"/>
      <c r="C294" s="661"/>
      <c r="D294" s="651"/>
      <c r="E294" s="651"/>
      <c r="F294" s="653"/>
      <c r="G294" s="394" t="s">
        <v>344</v>
      </c>
      <c r="H294" s="132">
        <v>640</v>
      </c>
      <c r="I294" s="317">
        <f>IFERROR(H294/H295,"-")</f>
        <v>0.50793650793650791</v>
      </c>
      <c r="J294" s="307"/>
      <c r="L294" s="181"/>
      <c r="M294" s="319"/>
      <c r="O294" s="336"/>
    </row>
    <row r="295" spans="2:15" ht="13.5" customHeight="1">
      <c r="B295" s="537"/>
      <c r="C295" s="662"/>
      <c r="D295" s="657"/>
      <c r="E295" s="657"/>
      <c r="F295" s="659"/>
      <c r="G295" s="395" t="s">
        <v>152</v>
      </c>
      <c r="H295" s="121">
        <f>SUM(H292:H294)</f>
        <v>1260</v>
      </c>
      <c r="I295" s="305">
        <f>IFERROR(H295/H295,"-")</f>
        <v>1</v>
      </c>
      <c r="J295" s="307"/>
      <c r="L295" s="318"/>
      <c r="M295" s="319"/>
      <c r="O295" s="336"/>
    </row>
    <row r="296" spans="2:15" ht="13.5" customHeight="1">
      <c r="B296" s="535">
        <v>74</v>
      </c>
      <c r="C296" s="660" t="s">
        <v>34</v>
      </c>
      <c r="D296" s="650">
        <f>VLOOKUP(B296,市区町村別_歯科医療費!$B$6:$G$79,6,FALSE)</f>
        <v>658</v>
      </c>
      <c r="E296" s="650">
        <f ca="1">INDIRECT("M"&amp;(B296+3))-D296</f>
        <v>733</v>
      </c>
      <c r="F296" s="652">
        <f ca="1">IFERROR(D296/INDIRECT("M"&amp;(B296+3)),"-")</f>
        <v>0.47304097771387493</v>
      </c>
      <c r="G296" s="393" t="s">
        <v>342</v>
      </c>
      <c r="H296" s="403">
        <v>86</v>
      </c>
      <c r="I296" s="269">
        <f>IFERROR(H296/H299,"-")</f>
        <v>0.18655097613882862</v>
      </c>
      <c r="J296" s="307"/>
      <c r="L296" s="318"/>
      <c r="M296" s="319"/>
      <c r="O296" s="336"/>
    </row>
    <row r="297" spans="2:15" ht="13.5" customHeight="1">
      <c r="B297" s="536"/>
      <c r="C297" s="661"/>
      <c r="D297" s="651"/>
      <c r="E297" s="651"/>
      <c r="F297" s="653"/>
      <c r="G297" s="394" t="s">
        <v>343</v>
      </c>
      <c r="H297" s="132">
        <v>118</v>
      </c>
      <c r="I297" s="317">
        <f>IFERROR(H297/H299,"-")</f>
        <v>0.2559652928416486</v>
      </c>
      <c r="J297" s="307"/>
      <c r="L297" s="318"/>
      <c r="M297" s="319"/>
      <c r="O297" s="336"/>
    </row>
    <row r="298" spans="2:15" ht="13.5" customHeight="1">
      <c r="B298" s="536"/>
      <c r="C298" s="661"/>
      <c r="D298" s="651"/>
      <c r="E298" s="651"/>
      <c r="F298" s="653"/>
      <c r="G298" s="394" t="s">
        <v>344</v>
      </c>
      <c r="H298" s="132">
        <v>257</v>
      </c>
      <c r="I298" s="317">
        <f>IFERROR(H298/H299,"-")</f>
        <v>0.55748373101952275</v>
      </c>
      <c r="J298" s="307"/>
      <c r="L298" s="181"/>
      <c r="M298" s="319"/>
      <c r="O298" s="336"/>
    </row>
    <row r="299" spans="2:15" ht="13.5" customHeight="1" thickBot="1">
      <c r="B299" s="537"/>
      <c r="C299" s="662"/>
      <c r="D299" s="663"/>
      <c r="E299" s="657"/>
      <c r="F299" s="659"/>
      <c r="G299" s="395" t="s">
        <v>152</v>
      </c>
      <c r="H299" s="121">
        <f>SUM(H296:H298)</f>
        <v>461</v>
      </c>
      <c r="I299" s="305">
        <f>IFERROR(H299/H299,"-")</f>
        <v>1</v>
      </c>
      <c r="J299" s="307"/>
      <c r="L299" s="318"/>
      <c r="M299" s="319"/>
      <c r="O299" s="336"/>
    </row>
    <row r="300" spans="2:15" ht="13.5" customHeight="1" thickTop="1">
      <c r="B300" s="664" t="s">
        <v>368</v>
      </c>
      <c r="C300" s="665"/>
      <c r="D300" s="668">
        <f>年齢階層別_推計残存歯数階層別人数!C32</f>
        <v>721791</v>
      </c>
      <c r="E300" s="668">
        <f>年齢階層別_推計残存歯数階層別人数!D32</f>
        <v>581354</v>
      </c>
      <c r="F300" s="670">
        <f>年齢階層別_推計残存歯数階層別人数!E32</f>
        <v>0.5538838732451109</v>
      </c>
      <c r="G300" s="396" t="s">
        <v>342</v>
      </c>
      <c r="H300" s="324">
        <f>年齢階層別_推計残存歯数階層別人数!G32</f>
        <v>98824</v>
      </c>
      <c r="I300" s="321">
        <f>年齢階層別_推計残存歯数階層別人数!H32</f>
        <v>0.17419967812615128</v>
      </c>
      <c r="J300" s="307"/>
      <c r="L300" s="318"/>
      <c r="M300" s="319"/>
      <c r="O300" s="336"/>
    </row>
    <row r="301" spans="2:15" ht="13.5" customHeight="1">
      <c r="B301" s="666"/>
      <c r="C301" s="667"/>
      <c r="D301" s="669"/>
      <c r="E301" s="669"/>
      <c r="F301" s="671"/>
      <c r="G301" s="394" t="s">
        <v>343</v>
      </c>
      <c r="H301" s="132">
        <f>年齢階層別_推計残存歯数階層別人数!G33</f>
        <v>159057</v>
      </c>
      <c r="I301" s="317">
        <f>年齢階層別_推計残存歯数階層別人数!H33</f>
        <v>0.28037398004241121</v>
      </c>
      <c r="J301" s="307"/>
      <c r="L301" s="318"/>
      <c r="M301" s="319"/>
      <c r="O301" s="336"/>
    </row>
    <row r="302" spans="2:15" ht="13.5" customHeight="1">
      <c r="B302" s="666"/>
      <c r="C302" s="667"/>
      <c r="D302" s="669"/>
      <c r="E302" s="669"/>
      <c r="F302" s="671"/>
      <c r="G302" s="398" t="s">
        <v>344</v>
      </c>
      <c r="H302" s="381">
        <f>年齢階層別_推計残存歯数階層別人数!G34</f>
        <v>309422</v>
      </c>
      <c r="I302" s="386">
        <f>年齢階層別_推計残存歯数階層別人数!H34</f>
        <v>0.54542634183143757</v>
      </c>
      <c r="J302" s="307"/>
      <c r="L302" s="181"/>
      <c r="M302" s="319"/>
      <c r="O302" s="336"/>
    </row>
    <row r="303" spans="2:15" ht="13.5" customHeight="1">
      <c r="B303" s="666"/>
      <c r="C303" s="667"/>
      <c r="D303" s="669"/>
      <c r="E303" s="669"/>
      <c r="F303" s="671"/>
      <c r="G303" s="397" t="s">
        <v>152</v>
      </c>
      <c r="H303" s="121">
        <f>年齢階層別_推計残存歯数階層別人数!G35</f>
        <v>567303</v>
      </c>
      <c r="I303" s="305">
        <f>年齢階層別_推計残存歯数階層別人数!H35</f>
        <v>1</v>
      </c>
      <c r="J303" s="307"/>
      <c r="L303" s="318"/>
      <c r="M303" s="319"/>
      <c r="O303" s="336"/>
    </row>
    <row r="304" spans="2:15">
      <c r="B304" s="329"/>
      <c r="C304" s="329"/>
      <c r="D304" s="329"/>
      <c r="E304" s="329"/>
      <c r="F304" s="329"/>
      <c r="G304" s="329"/>
      <c r="H304" s="329"/>
      <c r="I304" s="329"/>
      <c r="O304" s="336"/>
    </row>
  </sheetData>
  <mergeCells count="374">
    <mergeCell ref="B4:B7"/>
    <mergeCell ref="C4:C7"/>
    <mergeCell ref="D4:D7"/>
    <mergeCell ref="E4:E7"/>
    <mergeCell ref="F4:F7"/>
    <mergeCell ref="B8:B11"/>
    <mergeCell ref="C8:C11"/>
    <mergeCell ref="D8:D11"/>
    <mergeCell ref="E8:E11"/>
    <mergeCell ref="F8:F11"/>
    <mergeCell ref="B12:B15"/>
    <mergeCell ref="C12:C15"/>
    <mergeCell ref="D12:D15"/>
    <mergeCell ref="E12:E15"/>
    <mergeCell ref="F12:F15"/>
    <mergeCell ref="B16:B19"/>
    <mergeCell ref="C16:C19"/>
    <mergeCell ref="D16:D19"/>
    <mergeCell ref="E16:E19"/>
    <mergeCell ref="F16:F19"/>
    <mergeCell ref="B28:B31"/>
    <mergeCell ref="C28:C31"/>
    <mergeCell ref="D28:D31"/>
    <mergeCell ref="E28:E31"/>
    <mergeCell ref="F28:F31"/>
    <mergeCell ref="B20:B23"/>
    <mergeCell ref="C20:C23"/>
    <mergeCell ref="D20:D23"/>
    <mergeCell ref="E20:E23"/>
    <mergeCell ref="F20:F23"/>
    <mergeCell ref="B24:B27"/>
    <mergeCell ref="C24:C27"/>
    <mergeCell ref="D24:D27"/>
    <mergeCell ref="E24:E27"/>
    <mergeCell ref="F24:F27"/>
    <mergeCell ref="B300:C303"/>
    <mergeCell ref="D300:D303"/>
    <mergeCell ref="E300:E303"/>
    <mergeCell ref="F300:F303"/>
    <mergeCell ref="B32:B35"/>
    <mergeCell ref="C32:C35"/>
    <mergeCell ref="D32:D35"/>
    <mergeCell ref="E32:E35"/>
    <mergeCell ref="F32:F35"/>
    <mergeCell ref="B36:B39"/>
    <mergeCell ref="C36:C39"/>
    <mergeCell ref="D36:D39"/>
    <mergeCell ref="E36:E39"/>
    <mergeCell ref="F36:F39"/>
    <mergeCell ref="B40:B43"/>
    <mergeCell ref="C40:C43"/>
    <mergeCell ref="D40:D43"/>
    <mergeCell ref="E40:E43"/>
    <mergeCell ref="F40:F43"/>
    <mergeCell ref="B44:B47"/>
    <mergeCell ref="C44:C47"/>
    <mergeCell ref="D44:D47"/>
    <mergeCell ref="E44:E47"/>
    <mergeCell ref="F44:F47"/>
    <mergeCell ref="B48:B51"/>
    <mergeCell ref="C48:C51"/>
    <mergeCell ref="D48:D51"/>
    <mergeCell ref="E48:E51"/>
    <mergeCell ref="F48:F51"/>
    <mergeCell ref="B212:B215"/>
    <mergeCell ref="C212:C215"/>
    <mergeCell ref="D212:D215"/>
    <mergeCell ref="E212:E215"/>
    <mergeCell ref="F212:F215"/>
    <mergeCell ref="F184:F187"/>
    <mergeCell ref="B188:B191"/>
    <mergeCell ref="C188:C191"/>
    <mergeCell ref="D188:D191"/>
    <mergeCell ref="E188:E191"/>
    <mergeCell ref="F188:F191"/>
    <mergeCell ref="B192:B195"/>
    <mergeCell ref="C192:C195"/>
    <mergeCell ref="D192:D195"/>
    <mergeCell ref="E192:E195"/>
    <mergeCell ref="F192:F195"/>
    <mergeCell ref="B196:B199"/>
    <mergeCell ref="C196:C199"/>
    <mergeCell ref="D196:D199"/>
    <mergeCell ref="B216:B219"/>
    <mergeCell ref="C216:C219"/>
    <mergeCell ref="D216:D219"/>
    <mergeCell ref="E216:E219"/>
    <mergeCell ref="F216:F219"/>
    <mergeCell ref="B220:B223"/>
    <mergeCell ref="C220:C223"/>
    <mergeCell ref="D220:D223"/>
    <mergeCell ref="E220:E223"/>
    <mergeCell ref="F220:F223"/>
    <mergeCell ref="B224:B227"/>
    <mergeCell ref="C224:C227"/>
    <mergeCell ref="D224:D227"/>
    <mergeCell ref="E224:E227"/>
    <mergeCell ref="F224:F227"/>
    <mergeCell ref="B228:B231"/>
    <mergeCell ref="C228:C231"/>
    <mergeCell ref="D228:D231"/>
    <mergeCell ref="E228:E231"/>
    <mergeCell ref="F228:F231"/>
    <mergeCell ref="B232:B235"/>
    <mergeCell ref="C232:C235"/>
    <mergeCell ref="D232:D235"/>
    <mergeCell ref="E232:E235"/>
    <mergeCell ref="F232:F235"/>
    <mergeCell ref="B236:B239"/>
    <mergeCell ref="C236:C239"/>
    <mergeCell ref="D236:D239"/>
    <mergeCell ref="E236:E239"/>
    <mergeCell ref="F236:F239"/>
    <mergeCell ref="B240:B243"/>
    <mergeCell ref="C240:C243"/>
    <mergeCell ref="D240:D243"/>
    <mergeCell ref="E240:E243"/>
    <mergeCell ref="F240:F243"/>
    <mergeCell ref="B244:B247"/>
    <mergeCell ref="C244:C247"/>
    <mergeCell ref="D244:D247"/>
    <mergeCell ref="E244:E247"/>
    <mergeCell ref="F244:F247"/>
    <mergeCell ref="B248:B251"/>
    <mergeCell ref="C248:C251"/>
    <mergeCell ref="D248:D251"/>
    <mergeCell ref="E248:E251"/>
    <mergeCell ref="F248:F251"/>
    <mergeCell ref="B172:B175"/>
    <mergeCell ref="C172:C175"/>
    <mergeCell ref="D172:D175"/>
    <mergeCell ref="E172:E175"/>
    <mergeCell ref="F172:F175"/>
    <mergeCell ref="B176:B179"/>
    <mergeCell ref="C176:C179"/>
    <mergeCell ref="D176:D179"/>
    <mergeCell ref="E176:E179"/>
    <mergeCell ref="F176:F179"/>
    <mergeCell ref="B180:B183"/>
    <mergeCell ref="C180:C183"/>
    <mergeCell ref="D180:D183"/>
    <mergeCell ref="E180:E183"/>
    <mergeCell ref="F180:F183"/>
    <mergeCell ref="B184:B187"/>
    <mergeCell ref="C184:C187"/>
    <mergeCell ref="D184:D187"/>
    <mergeCell ref="E184:E187"/>
    <mergeCell ref="E196:E199"/>
    <mergeCell ref="F196:F199"/>
    <mergeCell ref="B200:B203"/>
    <mergeCell ref="C200:C203"/>
    <mergeCell ref="D200:D203"/>
    <mergeCell ref="E200:E203"/>
    <mergeCell ref="F200:F203"/>
    <mergeCell ref="B204:B207"/>
    <mergeCell ref="C204:C207"/>
    <mergeCell ref="D204:D207"/>
    <mergeCell ref="E204:E207"/>
    <mergeCell ref="F204:F207"/>
    <mergeCell ref="B208:B211"/>
    <mergeCell ref="C208:C211"/>
    <mergeCell ref="D208:D211"/>
    <mergeCell ref="E208:E211"/>
    <mergeCell ref="F208:F211"/>
    <mergeCell ref="B132:B135"/>
    <mergeCell ref="C132:C135"/>
    <mergeCell ref="D132:D135"/>
    <mergeCell ref="E132:E135"/>
    <mergeCell ref="F132:F135"/>
    <mergeCell ref="B136:B139"/>
    <mergeCell ref="C136:C139"/>
    <mergeCell ref="D136:D139"/>
    <mergeCell ref="E136:E139"/>
    <mergeCell ref="F136:F139"/>
    <mergeCell ref="B140:B143"/>
    <mergeCell ref="C140:C143"/>
    <mergeCell ref="D140:D143"/>
    <mergeCell ref="E140:E143"/>
    <mergeCell ref="F140:F143"/>
    <mergeCell ref="B144:B147"/>
    <mergeCell ref="C144:C147"/>
    <mergeCell ref="D144:D147"/>
    <mergeCell ref="E144:E147"/>
    <mergeCell ref="F144:F147"/>
    <mergeCell ref="B148:B151"/>
    <mergeCell ref="C148:C151"/>
    <mergeCell ref="D148:D151"/>
    <mergeCell ref="E148:E151"/>
    <mergeCell ref="F148:F151"/>
    <mergeCell ref="B152:B155"/>
    <mergeCell ref="C152:C155"/>
    <mergeCell ref="D152:D155"/>
    <mergeCell ref="E152:E155"/>
    <mergeCell ref="F152:F155"/>
    <mergeCell ref="B156:B159"/>
    <mergeCell ref="C156:C159"/>
    <mergeCell ref="D156:D159"/>
    <mergeCell ref="E156:E159"/>
    <mergeCell ref="F156:F159"/>
    <mergeCell ref="B160:B163"/>
    <mergeCell ref="C160:C163"/>
    <mergeCell ref="D160:D163"/>
    <mergeCell ref="E160:E163"/>
    <mergeCell ref="F160:F163"/>
    <mergeCell ref="B164:B167"/>
    <mergeCell ref="C164:C167"/>
    <mergeCell ref="D164:D167"/>
    <mergeCell ref="E164:E167"/>
    <mergeCell ref="F164:F167"/>
    <mergeCell ref="B168:B171"/>
    <mergeCell ref="C168:C171"/>
    <mergeCell ref="D168:D171"/>
    <mergeCell ref="E168:E171"/>
    <mergeCell ref="F168:F171"/>
    <mergeCell ref="B92:B95"/>
    <mergeCell ref="C92:C95"/>
    <mergeCell ref="D92:D95"/>
    <mergeCell ref="E92:E95"/>
    <mergeCell ref="F92:F95"/>
    <mergeCell ref="B96:B99"/>
    <mergeCell ref="C96:C99"/>
    <mergeCell ref="D96:D99"/>
    <mergeCell ref="E96:E99"/>
    <mergeCell ref="F96:F99"/>
    <mergeCell ref="B100:B103"/>
    <mergeCell ref="C100:C103"/>
    <mergeCell ref="D100:D103"/>
    <mergeCell ref="E100:E103"/>
    <mergeCell ref="F100:F103"/>
    <mergeCell ref="B104:B107"/>
    <mergeCell ref="C104:C107"/>
    <mergeCell ref="D104:D107"/>
    <mergeCell ref="E104:E107"/>
    <mergeCell ref="F104:F107"/>
    <mergeCell ref="B108:B111"/>
    <mergeCell ref="C108:C111"/>
    <mergeCell ref="D108:D111"/>
    <mergeCell ref="E108:E111"/>
    <mergeCell ref="F108:F111"/>
    <mergeCell ref="B112:B115"/>
    <mergeCell ref="C112:C115"/>
    <mergeCell ref="D112:D115"/>
    <mergeCell ref="E112:E115"/>
    <mergeCell ref="F112:F115"/>
    <mergeCell ref="E128:E131"/>
    <mergeCell ref="F128:F131"/>
    <mergeCell ref="B116:B119"/>
    <mergeCell ref="C116:C119"/>
    <mergeCell ref="D116:D119"/>
    <mergeCell ref="E116:E119"/>
    <mergeCell ref="F116:F119"/>
    <mergeCell ref="B120:B123"/>
    <mergeCell ref="C120:C123"/>
    <mergeCell ref="D120:D123"/>
    <mergeCell ref="E120:E123"/>
    <mergeCell ref="F120:F123"/>
    <mergeCell ref="B52:B55"/>
    <mergeCell ref="C52:C55"/>
    <mergeCell ref="D52:D55"/>
    <mergeCell ref="E52:E55"/>
    <mergeCell ref="F52:F55"/>
    <mergeCell ref="B56:B59"/>
    <mergeCell ref="C56:C59"/>
    <mergeCell ref="D56:D59"/>
    <mergeCell ref="E56:E59"/>
    <mergeCell ref="F56:F59"/>
    <mergeCell ref="B60:B63"/>
    <mergeCell ref="C60:C63"/>
    <mergeCell ref="D60:D63"/>
    <mergeCell ref="E60:E63"/>
    <mergeCell ref="F60:F63"/>
    <mergeCell ref="B64:B67"/>
    <mergeCell ref="C64:C67"/>
    <mergeCell ref="D64:D67"/>
    <mergeCell ref="E64:E67"/>
    <mergeCell ref="F64:F67"/>
    <mergeCell ref="B68:B71"/>
    <mergeCell ref="C68:C71"/>
    <mergeCell ref="D68:D71"/>
    <mergeCell ref="E68:E71"/>
    <mergeCell ref="F68:F71"/>
    <mergeCell ref="B72:B75"/>
    <mergeCell ref="C72:C75"/>
    <mergeCell ref="D72:D75"/>
    <mergeCell ref="E72:E75"/>
    <mergeCell ref="F72:F75"/>
    <mergeCell ref="B76:B79"/>
    <mergeCell ref="C76:C79"/>
    <mergeCell ref="D76:D79"/>
    <mergeCell ref="E76:E79"/>
    <mergeCell ref="F76:F79"/>
    <mergeCell ref="B80:B83"/>
    <mergeCell ref="C80:C83"/>
    <mergeCell ref="D80:D83"/>
    <mergeCell ref="E80:E83"/>
    <mergeCell ref="F80:F83"/>
    <mergeCell ref="F280:F283"/>
    <mergeCell ref="B284:B287"/>
    <mergeCell ref="C284:C287"/>
    <mergeCell ref="D284:D287"/>
    <mergeCell ref="E284:E287"/>
    <mergeCell ref="F284:F287"/>
    <mergeCell ref="B84:B87"/>
    <mergeCell ref="C84:C87"/>
    <mergeCell ref="D84:D87"/>
    <mergeCell ref="E84:E87"/>
    <mergeCell ref="F84:F87"/>
    <mergeCell ref="B88:B91"/>
    <mergeCell ref="C88:C91"/>
    <mergeCell ref="D88:D91"/>
    <mergeCell ref="E88:E91"/>
    <mergeCell ref="F88:F91"/>
    <mergeCell ref="B124:B127"/>
    <mergeCell ref="C124:C127"/>
    <mergeCell ref="D124:D127"/>
    <mergeCell ref="E124:E127"/>
    <mergeCell ref="F124:F127"/>
    <mergeCell ref="B128:B131"/>
    <mergeCell ref="C128:C131"/>
    <mergeCell ref="D128:D131"/>
    <mergeCell ref="B252:B255"/>
    <mergeCell ref="C252:C255"/>
    <mergeCell ref="D252:D255"/>
    <mergeCell ref="E252:E255"/>
    <mergeCell ref="F252:F255"/>
    <mergeCell ref="B296:B299"/>
    <mergeCell ref="C296:C299"/>
    <mergeCell ref="D296:D299"/>
    <mergeCell ref="E296:E299"/>
    <mergeCell ref="F296:F299"/>
    <mergeCell ref="B288:B291"/>
    <mergeCell ref="C288:C291"/>
    <mergeCell ref="D288:D291"/>
    <mergeCell ref="E288:E291"/>
    <mergeCell ref="F288:F291"/>
    <mergeCell ref="B292:B295"/>
    <mergeCell ref="C292:C295"/>
    <mergeCell ref="D292:D295"/>
    <mergeCell ref="E292:E295"/>
    <mergeCell ref="F292:F295"/>
    <mergeCell ref="B280:B283"/>
    <mergeCell ref="C280:C283"/>
    <mergeCell ref="D280:D283"/>
    <mergeCell ref="E280:E283"/>
    <mergeCell ref="B256:B259"/>
    <mergeCell ref="C256:C259"/>
    <mergeCell ref="D256:D259"/>
    <mergeCell ref="E256:E259"/>
    <mergeCell ref="F256:F259"/>
    <mergeCell ref="B260:B263"/>
    <mergeCell ref="C260:C263"/>
    <mergeCell ref="D260:D263"/>
    <mergeCell ref="E260:E263"/>
    <mergeCell ref="F260:F263"/>
    <mergeCell ref="B264:B267"/>
    <mergeCell ref="C264:C267"/>
    <mergeCell ref="D264:D267"/>
    <mergeCell ref="E264:E267"/>
    <mergeCell ref="F264:F267"/>
    <mergeCell ref="B268:B271"/>
    <mergeCell ref="C268:C271"/>
    <mergeCell ref="D268:D271"/>
    <mergeCell ref="E268:E271"/>
    <mergeCell ref="F268:F271"/>
    <mergeCell ref="B272:B275"/>
    <mergeCell ref="C272:C275"/>
    <mergeCell ref="D272:D275"/>
    <mergeCell ref="E272:E275"/>
    <mergeCell ref="F272:F275"/>
    <mergeCell ref="B276:B279"/>
    <mergeCell ref="C276:C279"/>
    <mergeCell ref="D276:D279"/>
    <mergeCell ref="E276:E279"/>
    <mergeCell ref="F276:F279"/>
  </mergeCells>
  <phoneticPr fontId="4"/>
  <pageMargins left="0.70866141732283472" right="0.43307086614173229" top="0.74803149606299213" bottom="0.74803149606299213" header="0.31496062992125984" footer="0.31496062992125984"/>
  <pageSetup paperSize="9" scale="75" fitToHeight="0" orientation="portrait" r:id="rId1"/>
  <headerFooter>
    <oddHeader>&amp;R&amp;"ＭＳ 明朝,標準"&amp;12 2-5.歯科医療費の状況</oddHeader>
  </headerFooter>
  <rowBreaks count="4" manualBreakCount="4">
    <brk id="75" max="8" man="1"/>
    <brk id="147" max="8" man="1"/>
    <brk id="219" max="8" man="1"/>
    <brk id="291" max="8" man="1"/>
  </rowBreaks>
  <colBreaks count="1" manualBreakCount="1">
    <brk id="11" max="119" man="1"/>
  </colBreaks>
  <ignoredErrors>
    <ignoredError sqref="I4:I6 Q4:S6 Q7:S7 I8:I10 Q8:S10 Q11:S11 I12:I14 Q12:S14 Q15:S15 I16:I18 Q16:S18 Q19:S19 I20:I22 Q20:S22 Q23:S23 I24:I26 Q24:S26 Q27:S27 I28:I30 Q28:S30 Q31:S31 I32:I34 Q32:S34 Q35:S35 I36:I38 Q36:S38 Q39:S39 I40:I42 Q40:S42 Q43:S43 I44:I46 Q44:S46 Q47:S47 I48:I50 Q48:S50 Q51:S51 I52:I54 Q52:S54 Q55:S55 I56:I58 Q56:S58 Q59:S59 I60:I62 Q60:S62 Q63:S63 I64:I66 Q64:S66 Q67:S67 I68:I70 Q68:S70 Q71:S71 I72:I74 Q72:S74 Q75:S75 I76:I78 Q76:S78 I80:I82 I84:I86 I88:I90 I92:I94 I96:I98 I100:I102 I104:I106 I108:I110 I112:I114 I116:I118 I120:I122 I124:I126 I128:I130 I132:I134 I136:I138 I140:I142 I144:I146 I148:I150 I152:I154 I156:I158 I160:I162 I164:I166 I168:I170 I172:I174 I176:I178 I180:I182 I184:I186 I188:I190 I192:I194 I196:I198 I200:I202 I204:I206 I208:I210 I212:I214 I216:I218 I220:I222 I224:I226 I228:I230 I232:I234 I236:I238 I240:I242 I244:I246 I248:I250 I252:I254 I256:I258 I260:I262 I264:I266 I268:I270 I272:I274 I276:I278 I280:I282 I284:I286 I288:I290 I292:I294 I296:I298 H299" emptyCellReference="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6BEC0-2F99-4E19-9E5D-1E01B192C875}">
  <sheetPr codeName="Sheet63"/>
  <dimension ref="B1:B2"/>
  <sheetViews>
    <sheetView showGridLines="0" zoomScaleNormal="100" zoomScaleSheetLayoutView="100" workbookViewId="0"/>
  </sheetViews>
  <sheetFormatPr defaultColWidth="9" defaultRowHeight="13.5"/>
  <cols>
    <col min="1" max="1" width="4.625" style="3" customWidth="1"/>
    <col min="2" max="5" width="9" style="3"/>
    <col min="6" max="7" width="9" style="3" customWidth="1"/>
    <col min="8" max="16384" width="9" style="3"/>
  </cols>
  <sheetData>
    <row r="1" spans="2:2" ht="16.5" customHeight="1">
      <c r="B1" s="2" t="s">
        <v>371</v>
      </c>
    </row>
    <row r="2" spans="2:2" ht="16.5" customHeight="1">
      <c r="B2" s="2" t="s">
        <v>241</v>
      </c>
    </row>
  </sheetData>
  <phoneticPr fontId="4"/>
  <pageMargins left="0.70866141732283472" right="0.43307086614173229" top="0.74803149606299213" bottom="0.74803149606299213" header="0.31496062992125984" footer="0.31496062992125984"/>
  <pageSetup paperSize="9" scale="75" orientation="portrait" r:id="rId1"/>
  <headerFooter>
    <oddHeader>&amp;R&amp;"ＭＳ 明朝,標準"&amp;12 2-5.歯科医療費の状況</oddHead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9237B-EA52-4B28-9EA4-C5A30BAC50F7}">
  <sheetPr codeName="Sheet64"/>
  <dimension ref="B1:G59"/>
  <sheetViews>
    <sheetView showGridLines="0" zoomScaleNormal="100" zoomScaleSheetLayoutView="100" workbookViewId="0"/>
  </sheetViews>
  <sheetFormatPr defaultColWidth="9" defaultRowHeight="13.5"/>
  <cols>
    <col min="1" max="1" width="4.5" style="3" customWidth="1"/>
    <col min="2" max="2" width="40.625" style="3" customWidth="1"/>
    <col min="3" max="3" width="10.625" style="3" customWidth="1"/>
    <col min="4" max="6" width="9.625" style="3" customWidth="1"/>
    <col min="7" max="16384" width="9" style="3"/>
  </cols>
  <sheetData>
    <row r="1" spans="2:7" ht="16.5" customHeight="1">
      <c r="B1" s="2" t="s">
        <v>399</v>
      </c>
      <c r="D1" s="2"/>
      <c r="E1" s="2"/>
      <c r="F1" s="2"/>
    </row>
    <row r="2" spans="2:7" ht="16.5" customHeight="1">
      <c r="B2" s="2" t="s">
        <v>368</v>
      </c>
      <c r="D2" s="2"/>
      <c r="E2" s="2"/>
      <c r="F2" s="2"/>
    </row>
    <row r="3" spans="2:7" ht="26.25" customHeight="1">
      <c r="B3" s="673"/>
      <c r="C3" s="492" t="s">
        <v>375</v>
      </c>
      <c r="D3" s="353"/>
      <c r="E3" s="354"/>
      <c r="F3" s="355"/>
    </row>
    <row r="4" spans="2:7" ht="16.5" customHeight="1">
      <c r="B4" s="673"/>
      <c r="C4" s="492"/>
      <c r="D4" s="308" t="s">
        <v>348</v>
      </c>
      <c r="E4" s="331" t="s">
        <v>272</v>
      </c>
      <c r="F4" s="367" t="s">
        <v>400</v>
      </c>
      <c r="G4" s="307"/>
    </row>
    <row r="5" spans="2:7" ht="13.5" customHeight="1">
      <c r="B5" s="672" t="s">
        <v>542</v>
      </c>
      <c r="C5" s="345" t="s">
        <v>342</v>
      </c>
      <c r="D5" s="304">
        <v>96775</v>
      </c>
      <c r="E5" s="403">
        <v>26350</v>
      </c>
      <c r="F5" s="403">
        <v>95826</v>
      </c>
      <c r="G5" s="307"/>
    </row>
    <row r="6" spans="2:7" ht="13.5" customHeight="1">
      <c r="B6" s="572"/>
      <c r="C6" s="316" t="s">
        <v>343</v>
      </c>
      <c r="D6" s="346">
        <v>156124</v>
      </c>
      <c r="E6" s="132">
        <v>35960</v>
      </c>
      <c r="F6" s="132">
        <v>154959</v>
      </c>
      <c r="G6" s="307"/>
    </row>
    <row r="7" spans="2:7" ht="13.5" customHeight="1">
      <c r="B7" s="572"/>
      <c r="C7" s="316" t="s">
        <v>344</v>
      </c>
      <c r="D7" s="346">
        <v>303704</v>
      </c>
      <c r="E7" s="132">
        <v>61635</v>
      </c>
      <c r="F7" s="132">
        <v>302399</v>
      </c>
      <c r="G7" s="307"/>
    </row>
    <row r="8" spans="2:7" ht="13.5" customHeight="1">
      <c r="B8" s="573"/>
      <c r="C8" s="344" t="s">
        <v>372</v>
      </c>
      <c r="D8" s="121">
        <f>SUM(D5:D7)</f>
        <v>556603</v>
      </c>
      <c r="E8" s="121">
        <f>SUM(E5:E7)</f>
        <v>123945</v>
      </c>
      <c r="F8" s="121">
        <f>SUM(F5:F7)</f>
        <v>553184</v>
      </c>
      <c r="G8" s="307"/>
    </row>
    <row r="9" spans="2:7" ht="13.5" customHeight="1">
      <c r="B9" s="672" t="s">
        <v>543</v>
      </c>
      <c r="C9" s="352" t="s">
        <v>342</v>
      </c>
      <c r="D9" s="304">
        <f>SUM(E9:F9)</f>
        <v>99804104590</v>
      </c>
      <c r="E9" s="403">
        <v>52294982090</v>
      </c>
      <c r="F9" s="403">
        <v>47509122500</v>
      </c>
      <c r="G9" s="307"/>
    </row>
    <row r="10" spans="2:7" ht="13.5" customHeight="1">
      <c r="B10" s="572"/>
      <c r="C10" s="316" t="s">
        <v>343</v>
      </c>
      <c r="D10" s="346">
        <f t="shared" ref="D10:D11" si="0">SUM(E10:F10)</f>
        <v>140706979660</v>
      </c>
      <c r="E10" s="132">
        <v>66362533710</v>
      </c>
      <c r="F10" s="132">
        <v>74344445950</v>
      </c>
      <c r="G10" s="307"/>
    </row>
    <row r="11" spans="2:7" ht="13.5" customHeight="1">
      <c r="B11" s="572"/>
      <c r="C11" s="316" t="s">
        <v>344</v>
      </c>
      <c r="D11" s="346">
        <f t="shared" si="0"/>
        <v>247450941390</v>
      </c>
      <c r="E11" s="132">
        <v>107037408150</v>
      </c>
      <c r="F11" s="132">
        <v>140413533240</v>
      </c>
      <c r="G11" s="307"/>
    </row>
    <row r="12" spans="2:7" ht="13.5" customHeight="1">
      <c r="B12" s="573"/>
      <c r="C12" s="344" t="s">
        <v>372</v>
      </c>
      <c r="D12" s="121">
        <f>SUM(D9:D11)</f>
        <v>487962025640</v>
      </c>
      <c r="E12" s="121">
        <f>SUM(E9:E11)</f>
        <v>225694923950</v>
      </c>
      <c r="F12" s="121">
        <f>SUM(F9:F11)</f>
        <v>262267101690</v>
      </c>
      <c r="G12" s="307"/>
    </row>
    <row r="13" spans="2:7" ht="13.5" customHeight="1">
      <c r="B13" s="672" t="s">
        <v>544</v>
      </c>
      <c r="C13" s="352" t="s">
        <v>342</v>
      </c>
      <c r="D13" s="304">
        <f>IFERROR(D9/D5,"-")</f>
        <v>1031300.4865926118</v>
      </c>
      <c r="E13" s="118">
        <f t="shared" ref="D13:F15" si="1">IFERROR(E9/E5,"-")</f>
        <v>1984629.3013282733</v>
      </c>
      <c r="F13" s="118">
        <f t="shared" si="1"/>
        <v>495785.30357105588</v>
      </c>
      <c r="G13" s="307"/>
    </row>
    <row r="14" spans="2:7" ht="13.5" customHeight="1">
      <c r="B14" s="572"/>
      <c r="C14" s="316" t="s">
        <v>343</v>
      </c>
      <c r="D14" s="346">
        <f t="shared" si="1"/>
        <v>901251.43898439698</v>
      </c>
      <c r="E14" s="132">
        <f t="shared" si="1"/>
        <v>1845454.2188542825</v>
      </c>
      <c r="F14" s="132">
        <f t="shared" si="1"/>
        <v>479768.49327886733</v>
      </c>
      <c r="G14" s="307"/>
    </row>
    <row r="15" spans="2:7" ht="13.5" customHeight="1">
      <c r="B15" s="572"/>
      <c r="C15" s="316" t="s">
        <v>344</v>
      </c>
      <c r="D15" s="346">
        <f t="shared" si="1"/>
        <v>814776.69503859023</v>
      </c>
      <c r="E15" s="132">
        <f t="shared" si="1"/>
        <v>1736633.5385738623</v>
      </c>
      <c r="F15" s="132">
        <f t="shared" si="1"/>
        <v>464332.00255291851</v>
      </c>
      <c r="G15" s="307"/>
    </row>
    <row r="16" spans="2:7" ht="13.5" customHeight="1">
      <c r="B16" s="573"/>
      <c r="C16" s="347" t="s">
        <v>372</v>
      </c>
      <c r="D16" s="121">
        <f>IFERROR(D12/D8,"-")</f>
        <v>876678.75602538977</v>
      </c>
      <c r="E16" s="121">
        <f>IFERROR(E12/E8,"-")</f>
        <v>1820928.0241236032</v>
      </c>
      <c r="F16" s="121">
        <f>IFERROR(F12/F8,"-")</f>
        <v>474104.64093321573</v>
      </c>
      <c r="G16" s="307"/>
    </row>
    <row r="17" spans="2:2">
      <c r="B17" s="22" t="s">
        <v>396</v>
      </c>
    </row>
    <row r="18" spans="2:2">
      <c r="B18" s="22" t="s">
        <v>103</v>
      </c>
    </row>
    <row r="19" spans="2:2">
      <c r="B19" s="37" t="s">
        <v>503</v>
      </c>
    </row>
    <row r="20" spans="2:2">
      <c r="B20" s="37" t="s">
        <v>552</v>
      </c>
    </row>
    <row r="21" spans="2:2">
      <c r="B21" s="37" t="s">
        <v>347</v>
      </c>
    </row>
    <row r="24" spans="2:2" ht="16.5" customHeight="1">
      <c r="B24" s="2" t="s">
        <v>545</v>
      </c>
    </row>
    <row r="25" spans="2:2" ht="16.5" customHeight="1">
      <c r="B25" s="2" t="s">
        <v>122</v>
      </c>
    </row>
    <row r="57" spans="2:2">
      <c r="B57" s="22" t="s">
        <v>396</v>
      </c>
    </row>
    <row r="58" spans="2:2">
      <c r="B58" s="22" t="s">
        <v>103</v>
      </c>
    </row>
    <row r="59" spans="2:2">
      <c r="B59" s="37" t="s">
        <v>347</v>
      </c>
    </row>
  </sheetData>
  <mergeCells count="5">
    <mergeCell ref="B5:B8"/>
    <mergeCell ref="B9:B12"/>
    <mergeCell ref="B13:B16"/>
    <mergeCell ref="B3:B4"/>
    <mergeCell ref="C3:C4"/>
  </mergeCells>
  <phoneticPr fontId="4"/>
  <pageMargins left="0.70866141732283472" right="0.43307086614173229" top="0.74803149606299213" bottom="0.74803149606299213" header="0.31496062992125984" footer="0.31496062992125984"/>
  <pageSetup paperSize="9" scale="75" fitToHeight="0" orientation="portrait" r:id="rId1"/>
  <headerFooter>
    <oddHeader>&amp;R&amp;"ＭＳ 明朝,標準"&amp;12 2-5.歯科医療費の状況</oddHeader>
  </headerFooter>
  <ignoredErrors>
    <ignoredError sqref="D8:F8 D9:D11 E12:F12 D13:F15" emptyCellReference="1"/>
  </ignoredError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988A4-A491-4E38-AEE0-EE63D88DEEA9}">
  <sheetPr codeName="Sheet65"/>
  <dimension ref="B1:N41"/>
  <sheetViews>
    <sheetView showGridLines="0" zoomScaleNormal="100" zoomScaleSheetLayoutView="100" workbookViewId="0"/>
  </sheetViews>
  <sheetFormatPr defaultColWidth="9" defaultRowHeight="13.5"/>
  <cols>
    <col min="1" max="1" width="4.5" style="3" customWidth="1"/>
    <col min="2" max="2" width="3.375" style="3" customWidth="1"/>
    <col min="3" max="3" width="12.375" style="3" customWidth="1"/>
    <col min="4" max="4" width="10.625" style="3" customWidth="1"/>
    <col min="5" max="13" width="9.625" style="3" customWidth="1"/>
    <col min="14" max="16384" width="9" style="3"/>
  </cols>
  <sheetData>
    <row r="1" spans="2:14" ht="16.5" customHeight="1">
      <c r="B1" s="2" t="s">
        <v>399</v>
      </c>
      <c r="E1" s="2"/>
      <c r="F1" s="2"/>
      <c r="G1" s="2"/>
      <c r="H1" s="2"/>
      <c r="I1" s="2"/>
      <c r="J1" s="2"/>
      <c r="K1" s="2"/>
      <c r="L1" s="2"/>
      <c r="M1" s="2"/>
    </row>
    <row r="2" spans="2:14" ht="16.5" customHeight="1">
      <c r="B2" s="2" t="s">
        <v>369</v>
      </c>
      <c r="E2" s="2"/>
      <c r="F2" s="2"/>
      <c r="G2" s="2"/>
      <c r="H2" s="2"/>
      <c r="I2" s="2"/>
      <c r="J2" s="2"/>
      <c r="K2" s="2"/>
      <c r="L2" s="2"/>
      <c r="M2" s="2"/>
    </row>
    <row r="3" spans="2:14" ht="39.950000000000003" customHeight="1">
      <c r="B3" s="475"/>
      <c r="C3" s="475" t="s">
        <v>95</v>
      </c>
      <c r="D3" s="478" t="s">
        <v>373</v>
      </c>
      <c r="E3" s="678" t="s">
        <v>546</v>
      </c>
      <c r="F3" s="679"/>
      <c r="G3" s="680"/>
      <c r="H3" s="678" t="s">
        <v>547</v>
      </c>
      <c r="I3" s="679"/>
      <c r="J3" s="680"/>
      <c r="K3" s="676" t="s">
        <v>548</v>
      </c>
      <c r="L3" s="677"/>
      <c r="M3" s="677"/>
      <c r="N3" s="307"/>
    </row>
    <row r="4" spans="2:14" ht="16.5" customHeight="1">
      <c r="B4" s="476"/>
      <c r="C4" s="477"/>
      <c r="D4" s="477"/>
      <c r="E4" s="330"/>
      <c r="F4" s="331" t="s">
        <v>272</v>
      </c>
      <c r="G4" s="367" t="s">
        <v>400</v>
      </c>
      <c r="H4" s="330"/>
      <c r="I4" s="331" t="s">
        <v>272</v>
      </c>
      <c r="J4" s="367" t="s">
        <v>400</v>
      </c>
      <c r="K4" s="330"/>
      <c r="L4" s="331" t="s">
        <v>272</v>
      </c>
      <c r="M4" s="367" t="s">
        <v>400</v>
      </c>
      <c r="N4" s="307"/>
    </row>
    <row r="5" spans="2:14" ht="13.5" customHeight="1">
      <c r="B5" s="648">
        <v>1</v>
      </c>
      <c r="C5" s="571" t="s">
        <v>1</v>
      </c>
      <c r="D5" s="345" t="s">
        <v>342</v>
      </c>
      <c r="E5" s="304">
        <v>10947</v>
      </c>
      <c r="F5" s="403">
        <v>2830</v>
      </c>
      <c r="G5" s="403">
        <v>10847</v>
      </c>
      <c r="H5" s="304">
        <f>SUM(I5:J5)</f>
        <v>10793782030</v>
      </c>
      <c r="I5" s="403">
        <v>5572023510</v>
      </c>
      <c r="J5" s="403">
        <v>5221758520</v>
      </c>
      <c r="K5" s="304">
        <f>IFERROR(H5/E5,"-")</f>
        <v>986003.65670960082</v>
      </c>
      <c r="L5" s="304">
        <f t="shared" ref="L5:M7" si="0">IFERROR(I5/F5,"-")</f>
        <v>1968912.9010600706</v>
      </c>
      <c r="M5" s="385">
        <f t="shared" si="0"/>
        <v>481401.17267447221</v>
      </c>
      <c r="N5" s="307"/>
    </row>
    <row r="6" spans="2:14" ht="13.5" customHeight="1">
      <c r="B6" s="649"/>
      <c r="C6" s="572"/>
      <c r="D6" s="316" t="s">
        <v>343</v>
      </c>
      <c r="E6" s="346">
        <v>18811</v>
      </c>
      <c r="F6" s="132">
        <v>4098</v>
      </c>
      <c r="G6" s="132">
        <v>18680</v>
      </c>
      <c r="H6" s="346">
        <f t="shared" ref="H6:H7" si="1">SUM(I6:J6)</f>
        <v>16242462860</v>
      </c>
      <c r="I6" s="132">
        <v>7558717440</v>
      </c>
      <c r="J6" s="132">
        <v>8683745420</v>
      </c>
      <c r="K6" s="346">
        <f t="shared" ref="K6:K7" si="2">IFERROR(H6/E6,"-")</f>
        <v>863455.57705597789</v>
      </c>
      <c r="L6" s="346">
        <f t="shared" si="0"/>
        <v>1844489.3704245973</v>
      </c>
      <c r="M6" s="350">
        <f t="shared" si="0"/>
        <v>464868.59850107064</v>
      </c>
      <c r="N6" s="307"/>
    </row>
    <row r="7" spans="2:14" ht="13.5" customHeight="1">
      <c r="B7" s="649"/>
      <c r="C7" s="572"/>
      <c r="D7" s="316" t="s">
        <v>344</v>
      </c>
      <c r="E7" s="346">
        <v>42538</v>
      </c>
      <c r="F7" s="132">
        <v>8000</v>
      </c>
      <c r="G7" s="132">
        <v>42395</v>
      </c>
      <c r="H7" s="346">
        <f t="shared" si="1"/>
        <v>32949251820</v>
      </c>
      <c r="I7" s="132">
        <v>14049921530</v>
      </c>
      <c r="J7" s="132">
        <v>18899330290</v>
      </c>
      <c r="K7" s="346">
        <f t="shared" si="2"/>
        <v>774583.94423809298</v>
      </c>
      <c r="L7" s="346">
        <f t="shared" si="0"/>
        <v>1756240.1912499999</v>
      </c>
      <c r="M7" s="350">
        <f t="shared" si="0"/>
        <v>445791.49168534024</v>
      </c>
      <c r="N7" s="307"/>
    </row>
    <row r="8" spans="2:14" ht="13.5" customHeight="1">
      <c r="B8" s="655"/>
      <c r="C8" s="573"/>
      <c r="D8" s="344" t="s">
        <v>152</v>
      </c>
      <c r="E8" s="121">
        <f>SUM(E5:E7)</f>
        <v>72296</v>
      </c>
      <c r="F8" s="121">
        <f t="shared" ref="F8:J8" si="3">SUM(F5:F7)</f>
        <v>14928</v>
      </c>
      <c r="G8" s="121">
        <f t="shared" si="3"/>
        <v>71922</v>
      </c>
      <c r="H8" s="121">
        <f t="shared" si="3"/>
        <v>59985496710</v>
      </c>
      <c r="I8" s="121">
        <f t="shared" si="3"/>
        <v>27180662480</v>
      </c>
      <c r="J8" s="121">
        <f t="shared" si="3"/>
        <v>32804834230</v>
      </c>
      <c r="K8" s="304">
        <f>IFERROR(H8/E8,"-")</f>
        <v>829720.82425030426</v>
      </c>
      <c r="L8" s="304">
        <f>IFERROR(I8/F8,"-")</f>
        <v>1820783.9281886388</v>
      </c>
      <c r="M8" s="310">
        <f>IFERROR(J8/G8,"-")</f>
        <v>456116.82419843721</v>
      </c>
      <c r="N8" s="307"/>
    </row>
    <row r="9" spans="2:14" ht="13.5" customHeight="1">
      <c r="B9" s="648">
        <v>2</v>
      </c>
      <c r="C9" s="571" t="s">
        <v>330</v>
      </c>
      <c r="D9" s="352" t="s">
        <v>342</v>
      </c>
      <c r="E9" s="304">
        <v>8079</v>
      </c>
      <c r="F9" s="403">
        <v>2340</v>
      </c>
      <c r="G9" s="403">
        <v>7975</v>
      </c>
      <c r="H9" s="304">
        <f>SUM(I9:J9)</f>
        <v>8709126680</v>
      </c>
      <c r="I9" s="403">
        <v>4904354140</v>
      </c>
      <c r="J9" s="403">
        <v>3804772540</v>
      </c>
      <c r="K9" s="304">
        <f>IFERROR(H9/E9,"-")</f>
        <v>1077995.6281718034</v>
      </c>
      <c r="L9" s="304">
        <f t="shared" ref="L9:M11" si="4">IFERROR(I9/F9,"-")</f>
        <v>2095877.8376068375</v>
      </c>
      <c r="M9" s="385">
        <f t="shared" si="4"/>
        <v>477087.46583072102</v>
      </c>
      <c r="N9" s="307"/>
    </row>
    <row r="10" spans="2:14" ht="13.5" customHeight="1">
      <c r="B10" s="649"/>
      <c r="C10" s="572"/>
      <c r="D10" s="316" t="s">
        <v>343</v>
      </c>
      <c r="E10" s="346">
        <v>13943</v>
      </c>
      <c r="F10" s="132">
        <v>3326</v>
      </c>
      <c r="G10" s="132">
        <v>13819</v>
      </c>
      <c r="H10" s="346">
        <f t="shared" ref="H10:H11" si="5">SUM(I10:J10)</f>
        <v>12722256340</v>
      </c>
      <c r="I10" s="132">
        <v>6423672400</v>
      </c>
      <c r="J10" s="132">
        <v>6298583940</v>
      </c>
      <c r="K10" s="346">
        <f t="shared" ref="K10:K11" si="6">IFERROR(H10/E10,"-")</f>
        <v>912447.56078318867</v>
      </c>
      <c r="L10" s="346">
        <f t="shared" si="4"/>
        <v>1931350.691521347</v>
      </c>
      <c r="M10" s="350">
        <f t="shared" si="4"/>
        <v>455791.58694550983</v>
      </c>
      <c r="N10" s="307"/>
    </row>
    <row r="11" spans="2:14" ht="13.5" customHeight="1">
      <c r="B11" s="649"/>
      <c r="C11" s="572"/>
      <c r="D11" s="316" t="s">
        <v>344</v>
      </c>
      <c r="E11" s="346">
        <v>29536</v>
      </c>
      <c r="F11" s="132">
        <v>6257</v>
      </c>
      <c r="G11" s="132">
        <v>29387</v>
      </c>
      <c r="H11" s="346">
        <f t="shared" si="5"/>
        <v>24514867680</v>
      </c>
      <c r="I11" s="132">
        <v>11240393540</v>
      </c>
      <c r="J11" s="132">
        <v>13274474140</v>
      </c>
      <c r="K11" s="346">
        <f t="shared" si="6"/>
        <v>829999.58288190677</v>
      </c>
      <c r="L11" s="346">
        <f t="shared" si="4"/>
        <v>1796450.9413456928</v>
      </c>
      <c r="M11" s="350">
        <f t="shared" si="4"/>
        <v>451712.46265355428</v>
      </c>
      <c r="N11" s="307"/>
    </row>
    <row r="12" spans="2:14" ht="13.5" customHeight="1">
      <c r="B12" s="655"/>
      <c r="C12" s="573"/>
      <c r="D12" s="344" t="s">
        <v>152</v>
      </c>
      <c r="E12" s="121">
        <f t="shared" ref="E12:J12" si="7">SUM(E9:E11)</f>
        <v>51558</v>
      </c>
      <c r="F12" s="121">
        <f t="shared" si="7"/>
        <v>11923</v>
      </c>
      <c r="G12" s="121">
        <f t="shared" si="7"/>
        <v>51181</v>
      </c>
      <c r="H12" s="121">
        <f t="shared" si="7"/>
        <v>45946250700</v>
      </c>
      <c r="I12" s="121">
        <f t="shared" si="7"/>
        <v>22568420080</v>
      </c>
      <c r="J12" s="121">
        <f t="shared" si="7"/>
        <v>23377830620</v>
      </c>
      <c r="K12" s="304">
        <f>IFERROR(H12/E12,"-")</f>
        <v>891156.57511928317</v>
      </c>
      <c r="L12" s="304">
        <f>IFERROR(I12/F12,"-")</f>
        <v>1892847.4444351254</v>
      </c>
      <c r="M12" s="310">
        <f>IFERROR(J12/G12,"-")</f>
        <v>456767.75795705436</v>
      </c>
      <c r="N12" s="307"/>
    </row>
    <row r="13" spans="2:14" ht="13.5" customHeight="1">
      <c r="B13" s="648">
        <v>3</v>
      </c>
      <c r="C13" s="571" t="s">
        <v>331</v>
      </c>
      <c r="D13" s="352" t="s">
        <v>342</v>
      </c>
      <c r="E13" s="304">
        <v>13085</v>
      </c>
      <c r="F13" s="403">
        <v>3595</v>
      </c>
      <c r="G13" s="403">
        <v>12956</v>
      </c>
      <c r="H13" s="304">
        <f>SUM(I13:J13)</f>
        <v>13084019160</v>
      </c>
      <c r="I13" s="403">
        <v>6855048890</v>
      </c>
      <c r="J13" s="403">
        <v>6228970270</v>
      </c>
      <c r="K13" s="304">
        <f>IFERROR(H13/E13,"-")</f>
        <v>999925.04088651133</v>
      </c>
      <c r="L13" s="304">
        <f t="shared" ref="L13:M15" si="8">IFERROR(I13/F13,"-")</f>
        <v>1906828.6203059806</v>
      </c>
      <c r="M13" s="385">
        <f t="shared" si="8"/>
        <v>480778.81058968819</v>
      </c>
      <c r="N13" s="307"/>
    </row>
    <row r="14" spans="2:14" ht="13.5" customHeight="1">
      <c r="B14" s="649"/>
      <c r="C14" s="572"/>
      <c r="D14" s="316" t="s">
        <v>343</v>
      </c>
      <c r="E14" s="346">
        <v>21246</v>
      </c>
      <c r="F14" s="132">
        <v>4845</v>
      </c>
      <c r="G14" s="132">
        <v>21095</v>
      </c>
      <c r="H14" s="346">
        <f t="shared" ref="H14:H15" si="9">SUM(I14:J14)</f>
        <v>18673142020</v>
      </c>
      <c r="I14" s="132">
        <v>8787068100</v>
      </c>
      <c r="J14" s="132">
        <v>9886073920</v>
      </c>
      <c r="K14" s="346">
        <f t="shared" ref="K14:K15" si="10">IFERROR(H14/E14,"-")</f>
        <v>878901.53534783015</v>
      </c>
      <c r="L14" s="346">
        <f t="shared" si="8"/>
        <v>1813636.3467492261</v>
      </c>
      <c r="M14" s="350">
        <f t="shared" si="8"/>
        <v>468645.3624081536</v>
      </c>
      <c r="N14" s="307"/>
    </row>
    <row r="15" spans="2:14" ht="13.5" customHeight="1">
      <c r="B15" s="649"/>
      <c r="C15" s="572"/>
      <c r="D15" s="316" t="s">
        <v>344</v>
      </c>
      <c r="E15" s="346">
        <v>41229</v>
      </c>
      <c r="F15" s="132">
        <v>8409</v>
      </c>
      <c r="G15" s="132">
        <v>41063</v>
      </c>
      <c r="H15" s="346">
        <f t="shared" si="9"/>
        <v>32785935910</v>
      </c>
      <c r="I15" s="132">
        <v>14382355190</v>
      </c>
      <c r="J15" s="132">
        <v>18403580720</v>
      </c>
      <c r="K15" s="346">
        <f t="shared" si="10"/>
        <v>795215.40444832516</v>
      </c>
      <c r="L15" s="346">
        <f t="shared" si="8"/>
        <v>1710352.6210013081</v>
      </c>
      <c r="M15" s="350">
        <f t="shared" si="8"/>
        <v>448179.15690524317</v>
      </c>
      <c r="N15" s="307"/>
    </row>
    <row r="16" spans="2:14" ht="13.5" customHeight="1">
      <c r="B16" s="655"/>
      <c r="C16" s="573"/>
      <c r="D16" s="344" t="s">
        <v>152</v>
      </c>
      <c r="E16" s="121">
        <f t="shared" ref="E16:J16" si="11">SUM(E13:E15)</f>
        <v>75560</v>
      </c>
      <c r="F16" s="121">
        <f t="shared" si="11"/>
        <v>16849</v>
      </c>
      <c r="G16" s="121">
        <f t="shared" si="11"/>
        <v>75114</v>
      </c>
      <c r="H16" s="121">
        <f t="shared" si="11"/>
        <v>64543097090</v>
      </c>
      <c r="I16" s="121">
        <f t="shared" si="11"/>
        <v>30024472180</v>
      </c>
      <c r="J16" s="121">
        <f t="shared" si="11"/>
        <v>34518624910</v>
      </c>
      <c r="K16" s="304">
        <f>IFERROR(H16/E16,"-")</f>
        <v>854196.62638962409</v>
      </c>
      <c r="L16" s="304">
        <f>IFERROR(I16/F16,"-")</f>
        <v>1781973.5402694521</v>
      </c>
      <c r="M16" s="310">
        <f>IFERROR(J16/G16,"-")</f>
        <v>459549.81641238648</v>
      </c>
      <c r="N16" s="307"/>
    </row>
    <row r="17" spans="2:14" ht="13.5" customHeight="1">
      <c r="B17" s="648">
        <v>4</v>
      </c>
      <c r="C17" s="571" t="s">
        <v>332</v>
      </c>
      <c r="D17" s="352" t="s">
        <v>342</v>
      </c>
      <c r="E17" s="304">
        <v>10283</v>
      </c>
      <c r="F17" s="403">
        <v>2547</v>
      </c>
      <c r="G17" s="403">
        <v>10214</v>
      </c>
      <c r="H17" s="304">
        <f>SUM(I17:J17)</f>
        <v>9902891530</v>
      </c>
      <c r="I17" s="403">
        <v>5001939350</v>
      </c>
      <c r="J17" s="403">
        <v>4900952180</v>
      </c>
      <c r="K17" s="304">
        <f>IFERROR(H17/E17,"-")</f>
        <v>963035.2552756978</v>
      </c>
      <c r="L17" s="304">
        <f t="shared" ref="L17:M19" si="12">IFERROR(I17/F17,"-")</f>
        <v>1963855.2610914803</v>
      </c>
      <c r="M17" s="385">
        <f t="shared" si="12"/>
        <v>479826.92187194049</v>
      </c>
      <c r="N17" s="307"/>
    </row>
    <row r="18" spans="2:14" ht="13.5" customHeight="1">
      <c r="B18" s="649"/>
      <c r="C18" s="572"/>
      <c r="D18" s="316" t="s">
        <v>343</v>
      </c>
      <c r="E18" s="346">
        <v>16389</v>
      </c>
      <c r="F18" s="132">
        <v>3443</v>
      </c>
      <c r="G18" s="132">
        <v>16301</v>
      </c>
      <c r="H18" s="346">
        <f t="shared" ref="H18:H19" si="13">SUM(I18:J18)</f>
        <v>13986600170</v>
      </c>
      <c r="I18" s="132">
        <v>6292428900</v>
      </c>
      <c r="J18" s="132">
        <v>7694171270</v>
      </c>
      <c r="K18" s="346">
        <f t="shared" ref="K18:K19" si="14">IFERROR(H18/E18,"-")</f>
        <v>853413.88553297939</v>
      </c>
      <c r="L18" s="346">
        <f t="shared" si="12"/>
        <v>1827600.6099331977</v>
      </c>
      <c r="M18" s="350">
        <f t="shared" si="12"/>
        <v>472006.08981044107</v>
      </c>
      <c r="N18" s="307"/>
    </row>
    <row r="19" spans="2:14" ht="13.5" customHeight="1">
      <c r="B19" s="649"/>
      <c r="C19" s="572"/>
      <c r="D19" s="316" t="s">
        <v>344</v>
      </c>
      <c r="E19" s="346">
        <v>28635</v>
      </c>
      <c r="F19" s="132">
        <v>5397</v>
      </c>
      <c r="G19" s="132">
        <v>28544</v>
      </c>
      <c r="H19" s="346">
        <f t="shared" si="13"/>
        <v>22019043330</v>
      </c>
      <c r="I19" s="132">
        <v>9211025790</v>
      </c>
      <c r="J19" s="132">
        <v>12808017540</v>
      </c>
      <c r="K19" s="346">
        <f t="shared" si="14"/>
        <v>768955.59036144579</v>
      </c>
      <c r="L19" s="346">
        <f t="shared" si="12"/>
        <v>1706693.6798221234</v>
      </c>
      <c r="M19" s="350">
        <f t="shared" si="12"/>
        <v>448711.37682174885</v>
      </c>
      <c r="N19" s="307"/>
    </row>
    <row r="20" spans="2:14" ht="13.5" customHeight="1">
      <c r="B20" s="655"/>
      <c r="C20" s="573"/>
      <c r="D20" s="344" t="s">
        <v>152</v>
      </c>
      <c r="E20" s="121">
        <f t="shared" ref="E20:J20" si="15">SUM(E17:E19)</f>
        <v>55307</v>
      </c>
      <c r="F20" s="121">
        <f t="shared" si="15"/>
        <v>11387</v>
      </c>
      <c r="G20" s="121">
        <f t="shared" si="15"/>
        <v>55059</v>
      </c>
      <c r="H20" s="121">
        <f t="shared" si="15"/>
        <v>45908535030</v>
      </c>
      <c r="I20" s="121">
        <f t="shared" si="15"/>
        <v>20505394040</v>
      </c>
      <c r="J20" s="121">
        <f t="shared" si="15"/>
        <v>25403140990</v>
      </c>
      <c r="K20" s="304">
        <f>IFERROR(H20/E20,"-")</f>
        <v>830067.35187227651</v>
      </c>
      <c r="L20" s="304">
        <f>IFERROR(I20/F20,"-")</f>
        <v>1800772.2876964961</v>
      </c>
      <c r="M20" s="310">
        <f>IFERROR(J20/G20,"-")</f>
        <v>461380.35543689498</v>
      </c>
      <c r="N20" s="307"/>
    </row>
    <row r="21" spans="2:14" ht="13.5" customHeight="1">
      <c r="B21" s="648">
        <v>5</v>
      </c>
      <c r="C21" s="571" t="s">
        <v>333</v>
      </c>
      <c r="D21" s="352" t="s">
        <v>342</v>
      </c>
      <c r="E21" s="304">
        <v>7622</v>
      </c>
      <c r="F21" s="403">
        <v>2201</v>
      </c>
      <c r="G21" s="403">
        <v>7544</v>
      </c>
      <c r="H21" s="304">
        <f>SUM(I21:J21)</f>
        <v>7672319870</v>
      </c>
      <c r="I21" s="403">
        <v>4079352420</v>
      </c>
      <c r="J21" s="403">
        <v>3592967450</v>
      </c>
      <c r="K21" s="304">
        <f>IFERROR(H21/E21,"-")</f>
        <v>1006601.924691682</v>
      </c>
      <c r="L21" s="304">
        <f t="shared" ref="L21:M23" si="16">IFERROR(I21/F21,"-")</f>
        <v>1853408.6415265789</v>
      </c>
      <c r="M21" s="385">
        <f t="shared" si="16"/>
        <v>476268.21977730648</v>
      </c>
      <c r="N21" s="307"/>
    </row>
    <row r="22" spans="2:14" ht="13.5" customHeight="1">
      <c r="B22" s="649"/>
      <c r="C22" s="572"/>
      <c r="D22" s="316" t="s">
        <v>343</v>
      </c>
      <c r="E22" s="346">
        <v>12545</v>
      </c>
      <c r="F22" s="132">
        <v>2972</v>
      </c>
      <c r="G22" s="132">
        <v>12455</v>
      </c>
      <c r="H22" s="346">
        <f t="shared" ref="H22:H23" si="17">SUM(I22:J22)</f>
        <v>10855285190</v>
      </c>
      <c r="I22" s="132">
        <v>5186397740</v>
      </c>
      <c r="J22" s="132">
        <v>5668887450</v>
      </c>
      <c r="K22" s="346">
        <f t="shared" ref="K22:K23" si="18">IFERROR(H22/E22,"-")</f>
        <v>865307.70745316858</v>
      </c>
      <c r="L22" s="346">
        <f t="shared" si="16"/>
        <v>1745086.7227456258</v>
      </c>
      <c r="M22" s="350">
        <f t="shared" si="16"/>
        <v>455149.53432356485</v>
      </c>
      <c r="N22" s="307"/>
    </row>
    <row r="23" spans="2:14" ht="13.5" customHeight="1">
      <c r="B23" s="649"/>
      <c r="C23" s="572"/>
      <c r="D23" s="316" t="s">
        <v>344</v>
      </c>
      <c r="E23" s="346">
        <v>24982</v>
      </c>
      <c r="F23" s="132">
        <v>5304</v>
      </c>
      <c r="G23" s="132">
        <v>24869</v>
      </c>
      <c r="H23" s="346">
        <f t="shared" si="17"/>
        <v>19964809790</v>
      </c>
      <c r="I23" s="132">
        <v>8811782040</v>
      </c>
      <c r="J23" s="132">
        <v>11153027750</v>
      </c>
      <c r="K23" s="346">
        <f t="shared" si="18"/>
        <v>799167.79241053562</v>
      </c>
      <c r="L23" s="346">
        <f t="shared" si="16"/>
        <v>1661346.5384615385</v>
      </c>
      <c r="M23" s="350">
        <f t="shared" si="16"/>
        <v>448471.09855643573</v>
      </c>
      <c r="N23" s="307"/>
    </row>
    <row r="24" spans="2:14" ht="13.5" customHeight="1">
      <c r="B24" s="655"/>
      <c r="C24" s="573"/>
      <c r="D24" s="344" t="s">
        <v>152</v>
      </c>
      <c r="E24" s="121">
        <f t="shared" ref="E24:J24" si="19">SUM(E21:E23)</f>
        <v>45149</v>
      </c>
      <c r="F24" s="121">
        <f t="shared" si="19"/>
        <v>10477</v>
      </c>
      <c r="G24" s="121">
        <f t="shared" si="19"/>
        <v>44868</v>
      </c>
      <c r="H24" s="121">
        <f t="shared" si="19"/>
        <v>38492414850</v>
      </c>
      <c r="I24" s="121">
        <f t="shared" si="19"/>
        <v>18077532200</v>
      </c>
      <c r="J24" s="121">
        <f t="shared" si="19"/>
        <v>20414882650</v>
      </c>
      <c r="K24" s="304">
        <f>IFERROR(H24/E24,"-")</f>
        <v>852564.0623269619</v>
      </c>
      <c r="L24" s="304">
        <f>IFERROR(I24/F24,"-")</f>
        <v>1725449.2889185837</v>
      </c>
      <c r="M24" s="310">
        <f>IFERROR(J24/G24,"-")</f>
        <v>454998.72180618707</v>
      </c>
      <c r="N24" s="307"/>
    </row>
    <row r="25" spans="2:14" ht="13.5" customHeight="1">
      <c r="B25" s="648">
        <v>6</v>
      </c>
      <c r="C25" s="571" t="s">
        <v>374</v>
      </c>
      <c r="D25" s="352" t="s">
        <v>342</v>
      </c>
      <c r="E25" s="304">
        <v>9341</v>
      </c>
      <c r="F25" s="403">
        <v>2576</v>
      </c>
      <c r="G25" s="403">
        <v>9269</v>
      </c>
      <c r="H25" s="304">
        <f>SUM(I25:J25)</f>
        <v>9511254770</v>
      </c>
      <c r="I25" s="403">
        <v>5060609760</v>
      </c>
      <c r="J25" s="403">
        <v>4450645010</v>
      </c>
      <c r="K25" s="304">
        <f>IFERROR(H25/E25,"-")</f>
        <v>1018226.610641259</v>
      </c>
      <c r="L25" s="304">
        <f t="shared" ref="L25:M27" si="20">IFERROR(I25/F25,"-")</f>
        <v>1964522.4223602484</v>
      </c>
      <c r="M25" s="385">
        <f t="shared" si="20"/>
        <v>480164.52799654764</v>
      </c>
      <c r="N25" s="307"/>
    </row>
    <row r="26" spans="2:14" ht="13.5" customHeight="1">
      <c r="B26" s="649"/>
      <c r="C26" s="572"/>
      <c r="D26" s="316" t="s">
        <v>343</v>
      </c>
      <c r="E26" s="346">
        <v>15324</v>
      </c>
      <c r="F26" s="132">
        <v>3551</v>
      </c>
      <c r="G26" s="132">
        <v>15224</v>
      </c>
      <c r="H26" s="346">
        <f t="shared" ref="H26:H27" si="21">SUM(I26:J26)</f>
        <v>13984017780</v>
      </c>
      <c r="I26" s="132">
        <v>6865077900</v>
      </c>
      <c r="J26" s="132">
        <v>7118939880</v>
      </c>
      <c r="K26" s="346">
        <f t="shared" ref="K26:K27" si="22">IFERROR(H26/E26,"-")</f>
        <v>912556.62881754106</v>
      </c>
      <c r="L26" s="346">
        <f t="shared" si="20"/>
        <v>1933280.1745987046</v>
      </c>
      <c r="M26" s="350">
        <f t="shared" si="20"/>
        <v>467612.97162375198</v>
      </c>
      <c r="N26" s="307"/>
    </row>
    <row r="27" spans="2:14" ht="13.5" customHeight="1">
      <c r="B27" s="649"/>
      <c r="C27" s="572"/>
      <c r="D27" s="316" t="s">
        <v>344</v>
      </c>
      <c r="E27" s="346">
        <v>30277</v>
      </c>
      <c r="F27" s="132">
        <v>6301</v>
      </c>
      <c r="G27" s="132">
        <v>30180</v>
      </c>
      <c r="H27" s="346">
        <f t="shared" si="21"/>
        <v>24782620580</v>
      </c>
      <c r="I27" s="132">
        <v>10939203030</v>
      </c>
      <c r="J27" s="132">
        <v>13843417550</v>
      </c>
      <c r="K27" s="346">
        <f t="shared" si="22"/>
        <v>818529.59606301808</v>
      </c>
      <c r="L27" s="346">
        <f t="shared" si="20"/>
        <v>1736105.8609744485</v>
      </c>
      <c r="M27" s="350">
        <f t="shared" si="20"/>
        <v>458695.08117958915</v>
      </c>
      <c r="N27" s="307"/>
    </row>
    <row r="28" spans="2:14" ht="13.5" customHeight="1">
      <c r="B28" s="655"/>
      <c r="C28" s="573"/>
      <c r="D28" s="344" t="s">
        <v>152</v>
      </c>
      <c r="E28" s="121">
        <f t="shared" ref="E28:J28" si="23">SUM(E25:E27)</f>
        <v>54942</v>
      </c>
      <c r="F28" s="121">
        <f t="shared" si="23"/>
        <v>12428</v>
      </c>
      <c r="G28" s="121">
        <f t="shared" si="23"/>
        <v>54673</v>
      </c>
      <c r="H28" s="121">
        <f t="shared" si="23"/>
        <v>48277893130</v>
      </c>
      <c r="I28" s="121">
        <f t="shared" si="23"/>
        <v>22864890690</v>
      </c>
      <c r="J28" s="121">
        <f t="shared" si="23"/>
        <v>25413002440</v>
      </c>
      <c r="K28" s="304">
        <f>IFERROR(H28/E28,"-")</f>
        <v>878706.51104801428</v>
      </c>
      <c r="L28" s="304">
        <f>IFERROR(I28/F28,"-")</f>
        <v>1839788.4365947859</v>
      </c>
      <c r="M28" s="310">
        <f>IFERROR(J28/G28,"-")</f>
        <v>464818.14497100946</v>
      </c>
      <c r="N28" s="307"/>
    </row>
    <row r="29" spans="2:14" ht="13.5" customHeight="1">
      <c r="B29" s="648">
        <v>7</v>
      </c>
      <c r="C29" s="571" t="s">
        <v>335</v>
      </c>
      <c r="D29" s="352" t="s">
        <v>342</v>
      </c>
      <c r="E29" s="304">
        <v>9348</v>
      </c>
      <c r="F29" s="403">
        <v>2503</v>
      </c>
      <c r="G29" s="403">
        <v>9220</v>
      </c>
      <c r="H29" s="304">
        <f>SUM(I29:J29)</f>
        <v>9725691990</v>
      </c>
      <c r="I29" s="403">
        <v>5361367150</v>
      </c>
      <c r="J29" s="403">
        <v>4364324840</v>
      </c>
      <c r="K29" s="304">
        <f>IFERROR(H29/E29,"-")</f>
        <v>1040403.5077021823</v>
      </c>
      <c r="L29" s="304">
        <f t="shared" ref="L29:M31" si="24">IFERROR(I29/F29,"-")</f>
        <v>2141976.4882141431</v>
      </c>
      <c r="M29" s="385">
        <f t="shared" si="24"/>
        <v>473354.10412147507</v>
      </c>
      <c r="N29" s="307"/>
    </row>
    <row r="30" spans="2:14" ht="13.5" customHeight="1">
      <c r="B30" s="649"/>
      <c r="C30" s="572"/>
      <c r="D30" s="316" t="s">
        <v>343</v>
      </c>
      <c r="E30" s="346">
        <v>14804</v>
      </c>
      <c r="F30" s="132">
        <v>3278</v>
      </c>
      <c r="G30" s="132">
        <v>14662</v>
      </c>
      <c r="H30" s="346">
        <f t="shared" ref="H30:H31" si="25">SUM(I30:J30)</f>
        <v>13278873360</v>
      </c>
      <c r="I30" s="132">
        <v>6468250320</v>
      </c>
      <c r="J30" s="132">
        <v>6810623040</v>
      </c>
      <c r="K30" s="346">
        <f t="shared" ref="K30:K31" si="26">IFERROR(H30/E30,"-")</f>
        <v>896978.74628478789</v>
      </c>
      <c r="L30" s="346">
        <f t="shared" si="24"/>
        <v>1973230.726052471</v>
      </c>
      <c r="M30" s="350">
        <f t="shared" si="24"/>
        <v>464508.45996453415</v>
      </c>
      <c r="N30" s="307"/>
    </row>
    <row r="31" spans="2:14" ht="13.5" customHeight="1">
      <c r="B31" s="649"/>
      <c r="C31" s="572"/>
      <c r="D31" s="316" t="s">
        <v>344</v>
      </c>
      <c r="E31" s="346">
        <v>27534</v>
      </c>
      <c r="F31" s="132">
        <v>5242</v>
      </c>
      <c r="G31" s="132">
        <v>27399</v>
      </c>
      <c r="H31" s="346">
        <f t="shared" si="25"/>
        <v>21751080120</v>
      </c>
      <c r="I31" s="132">
        <v>9316283590</v>
      </c>
      <c r="J31" s="132">
        <v>12434796530</v>
      </c>
      <c r="K31" s="346">
        <f t="shared" si="26"/>
        <v>789971.67574634997</v>
      </c>
      <c r="L31" s="346">
        <f t="shared" si="24"/>
        <v>1777238.3803891644</v>
      </c>
      <c r="M31" s="350">
        <f t="shared" si="24"/>
        <v>453841.254425344</v>
      </c>
      <c r="N31" s="307"/>
    </row>
    <row r="32" spans="2:14" ht="13.5" customHeight="1">
      <c r="B32" s="655"/>
      <c r="C32" s="573"/>
      <c r="D32" s="344" t="s">
        <v>152</v>
      </c>
      <c r="E32" s="121">
        <f t="shared" ref="E32:J32" si="27">SUM(E29:E31)</f>
        <v>51686</v>
      </c>
      <c r="F32" s="121">
        <f t="shared" si="27"/>
        <v>11023</v>
      </c>
      <c r="G32" s="121">
        <f t="shared" si="27"/>
        <v>51281</v>
      </c>
      <c r="H32" s="121">
        <f t="shared" si="27"/>
        <v>44755645470</v>
      </c>
      <c r="I32" s="121">
        <f t="shared" si="27"/>
        <v>21145901060</v>
      </c>
      <c r="J32" s="121">
        <f t="shared" si="27"/>
        <v>23609744410</v>
      </c>
      <c r="K32" s="304">
        <f>IFERROR(H32/E32,"-")</f>
        <v>865914.27988236665</v>
      </c>
      <c r="L32" s="304">
        <f>IFERROR(I32/F32,"-")</f>
        <v>1918343.5598294474</v>
      </c>
      <c r="M32" s="310">
        <f>IFERROR(J32/G32,"-")</f>
        <v>460399.45418381074</v>
      </c>
      <c r="N32" s="307"/>
    </row>
    <row r="33" spans="2:14" ht="13.5" customHeight="1">
      <c r="B33" s="648">
        <v>8</v>
      </c>
      <c r="C33" s="571" t="s">
        <v>336</v>
      </c>
      <c r="D33" s="352" t="s">
        <v>342</v>
      </c>
      <c r="E33" s="304">
        <v>28070</v>
      </c>
      <c r="F33" s="403">
        <v>7758</v>
      </c>
      <c r="G33" s="403">
        <v>27801</v>
      </c>
      <c r="H33" s="304">
        <f>SUM(I33:J33)</f>
        <v>30405018560</v>
      </c>
      <c r="I33" s="403">
        <v>15460286870</v>
      </c>
      <c r="J33" s="403">
        <v>14944731690</v>
      </c>
      <c r="K33" s="304">
        <f>IFERROR(H33/E33,"-")</f>
        <v>1083185.5561097257</v>
      </c>
      <c r="L33" s="304">
        <f t="shared" ref="L33:M35" si="28">IFERROR(I33/F33,"-")</f>
        <v>1992818.6220675432</v>
      </c>
      <c r="M33" s="385">
        <f t="shared" si="28"/>
        <v>537560.93989424838</v>
      </c>
      <c r="N33" s="307"/>
    </row>
    <row r="34" spans="2:14" ht="13.5" customHeight="1">
      <c r="B34" s="649"/>
      <c r="C34" s="572"/>
      <c r="D34" s="316" t="s">
        <v>343</v>
      </c>
      <c r="E34" s="346">
        <v>43062</v>
      </c>
      <c r="F34" s="132">
        <v>10447</v>
      </c>
      <c r="G34" s="132">
        <v>42723</v>
      </c>
      <c r="H34" s="346">
        <f t="shared" ref="H34:H35" si="29">SUM(I34:J34)</f>
        <v>40964341940</v>
      </c>
      <c r="I34" s="132">
        <v>18780920910</v>
      </c>
      <c r="J34" s="132">
        <v>22183421030</v>
      </c>
      <c r="K34" s="346">
        <f t="shared" ref="K34:K35" si="30">IFERROR(H34/E34,"-")</f>
        <v>951287.4910594027</v>
      </c>
      <c r="L34" s="346">
        <f t="shared" si="28"/>
        <v>1797733.4076768451</v>
      </c>
      <c r="M34" s="350">
        <f t="shared" si="28"/>
        <v>519238.37347564544</v>
      </c>
      <c r="N34" s="307"/>
    </row>
    <row r="35" spans="2:14" ht="13.5" customHeight="1">
      <c r="B35" s="649"/>
      <c r="C35" s="572"/>
      <c r="D35" s="316" t="s">
        <v>344</v>
      </c>
      <c r="E35" s="346">
        <v>78973</v>
      </c>
      <c r="F35" s="132">
        <v>16725</v>
      </c>
      <c r="G35" s="132">
        <v>78562</v>
      </c>
      <c r="H35" s="346">
        <f t="shared" si="29"/>
        <v>68683332160</v>
      </c>
      <c r="I35" s="132">
        <v>29086443440</v>
      </c>
      <c r="J35" s="132">
        <v>39596888720</v>
      </c>
      <c r="K35" s="346">
        <f t="shared" si="30"/>
        <v>869706.50931330957</v>
      </c>
      <c r="L35" s="346">
        <f t="shared" si="28"/>
        <v>1739099.7572496263</v>
      </c>
      <c r="M35" s="350">
        <f t="shared" si="28"/>
        <v>504020.88439703675</v>
      </c>
      <c r="N35" s="307"/>
    </row>
    <row r="36" spans="2:14" ht="13.5" customHeight="1" thickBot="1">
      <c r="B36" s="649"/>
      <c r="C36" s="572"/>
      <c r="D36" s="344" t="s">
        <v>152</v>
      </c>
      <c r="E36" s="118">
        <f t="shared" ref="E36:J36" si="31">SUM(E33:E35)</f>
        <v>150105</v>
      </c>
      <c r="F36" s="118">
        <f t="shared" si="31"/>
        <v>34930</v>
      </c>
      <c r="G36" s="118">
        <f t="shared" si="31"/>
        <v>149086</v>
      </c>
      <c r="H36" s="118">
        <f t="shared" si="31"/>
        <v>140052692660</v>
      </c>
      <c r="I36" s="118">
        <f t="shared" si="31"/>
        <v>63327651220</v>
      </c>
      <c r="J36" s="118">
        <f t="shared" si="31"/>
        <v>76725041440</v>
      </c>
      <c r="K36" s="304">
        <f>IFERROR(H36/E36,"-")</f>
        <v>933031.49568635284</v>
      </c>
      <c r="L36" s="304">
        <f>IFERROR(I36/F36,"-")</f>
        <v>1812987.4383051817</v>
      </c>
      <c r="M36" s="385">
        <f>IFERROR(J36/G36,"-")</f>
        <v>514636.12572609098</v>
      </c>
      <c r="N36" s="307"/>
    </row>
    <row r="37" spans="2:14" ht="13.5" customHeight="1" thickTop="1">
      <c r="B37" s="488" t="s">
        <v>337</v>
      </c>
      <c r="C37" s="489"/>
      <c r="D37" s="320" t="s">
        <v>342</v>
      </c>
      <c r="E37" s="348">
        <f>'推計残存歯数階層別医療費(医科･調剤)'!D5</f>
        <v>96775</v>
      </c>
      <c r="F37" s="324">
        <f>'推計残存歯数階層別医療費(医科･調剤)'!E5</f>
        <v>26350</v>
      </c>
      <c r="G37" s="324">
        <f>'推計残存歯数階層別医療費(医科･調剤)'!F5</f>
        <v>95826</v>
      </c>
      <c r="H37" s="348">
        <f>'推計残存歯数階層別医療費(医科･調剤)'!D9</f>
        <v>99804104590</v>
      </c>
      <c r="I37" s="324">
        <f>'推計残存歯数階層別医療費(医科･調剤)'!E9</f>
        <v>52294982090</v>
      </c>
      <c r="J37" s="324">
        <f>'推計残存歯数階層別医療費(医科･調剤)'!F9</f>
        <v>47509122500</v>
      </c>
      <c r="K37" s="348">
        <f>'推計残存歯数階層別医療費(医科･調剤)'!D13</f>
        <v>1031300.4865926118</v>
      </c>
      <c r="L37" s="348">
        <f>'推計残存歯数階層別医療費(医科･調剤)'!E13</f>
        <v>1984629.3013282733</v>
      </c>
      <c r="M37" s="349">
        <f>'推計残存歯数階層別医療費(医科･調剤)'!F13</f>
        <v>495785.30357105588</v>
      </c>
      <c r="N37" s="307"/>
    </row>
    <row r="38" spans="2:14" ht="13.5" customHeight="1">
      <c r="B38" s="674"/>
      <c r="C38" s="675"/>
      <c r="D38" s="316" t="s">
        <v>343</v>
      </c>
      <c r="E38" s="346">
        <f>'推計残存歯数階層別医療費(医科･調剤)'!D6</f>
        <v>156124</v>
      </c>
      <c r="F38" s="132">
        <f>'推計残存歯数階層別医療費(医科･調剤)'!E6</f>
        <v>35960</v>
      </c>
      <c r="G38" s="132">
        <f>'推計残存歯数階層別医療費(医科･調剤)'!F6</f>
        <v>154959</v>
      </c>
      <c r="H38" s="346">
        <f>'推計残存歯数階層別医療費(医科･調剤)'!D10</f>
        <v>140706979660</v>
      </c>
      <c r="I38" s="132">
        <f>'推計残存歯数階層別医療費(医科･調剤)'!E10</f>
        <v>66362533710</v>
      </c>
      <c r="J38" s="132">
        <f>'推計残存歯数階層別医療費(医科･調剤)'!F10</f>
        <v>74344445950</v>
      </c>
      <c r="K38" s="346">
        <f>'推計残存歯数階層別医療費(医科･調剤)'!D14</f>
        <v>901251.43898439698</v>
      </c>
      <c r="L38" s="346">
        <f>'推計残存歯数階層別医療費(医科･調剤)'!E14</f>
        <v>1845454.2188542825</v>
      </c>
      <c r="M38" s="350">
        <f>'推計残存歯数階層別医療費(医科･調剤)'!F14</f>
        <v>479768.49327886733</v>
      </c>
      <c r="N38" s="307"/>
    </row>
    <row r="39" spans="2:14" ht="13.5" customHeight="1">
      <c r="B39" s="674"/>
      <c r="C39" s="675"/>
      <c r="D39" s="316" t="s">
        <v>344</v>
      </c>
      <c r="E39" s="346">
        <f>'推計残存歯数階層別医療費(医科･調剤)'!D7</f>
        <v>303704</v>
      </c>
      <c r="F39" s="132">
        <f>'推計残存歯数階層別医療費(医科･調剤)'!E7</f>
        <v>61635</v>
      </c>
      <c r="G39" s="132">
        <f>'推計残存歯数階層別医療費(医科･調剤)'!F7</f>
        <v>302399</v>
      </c>
      <c r="H39" s="346">
        <f>'推計残存歯数階層別医療費(医科･調剤)'!D11</f>
        <v>247450941390</v>
      </c>
      <c r="I39" s="132">
        <f>'推計残存歯数階層別医療費(医科･調剤)'!E11</f>
        <v>107037408150</v>
      </c>
      <c r="J39" s="132">
        <f>'推計残存歯数階層別医療費(医科･調剤)'!F11</f>
        <v>140413533240</v>
      </c>
      <c r="K39" s="346">
        <f>'推計残存歯数階層別医療費(医科･調剤)'!D15</f>
        <v>814776.69503859023</v>
      </c>
      <c r="L39" s="346">
        <f>'推計残存歯数階層別医療費(医科･調剤)'!E15</f>
        <v>1736633.5385738623</v>
      </c>
      <c r="M39" s="350">
        <f>'推計残存歯数階層別医療費(医科･調剤)'!F15</f>
        <v>464332.00255291851</v>
      </c>
      <c r="N39" s="307"/>
    </row>
    <row r="40" spans="2:14" ht="13.5" customHeight="1">
      <c r="B40" s="674"/>
      <c r="C40" s="675"/>
      <c r="D40" s="351" t="s">
        <v>152</v>
      </c>
      <c r="E40" s="121">
        <f>'推計残存歯数階層別医療費(医科･調剤)'!D8</f>
        <v>556603</v>
      </c>
      <c r="F40" s="121">
        <f>'推計残存歯数階層別医療費(医科･調剤)'!E8</f>
        <v>123945</v>
      </c>
      <c r="G40" s="121">
        <f>'推計残存歯数階層別医療費(医科･調剤)'!F8</f>
        <v>553184</v>
      </c>
      <c r="H40" s="121">
        <f>'推計残存歯数階層別医療費(医科･調剤)'!D12</f>
        <v>487962025640</v>
      </c>
      <c r="I40" s="121">
        <f>'推計残存歯数階層別医療費(医科･調剤)'!E12</f>
        <v>225694923950</v>
      </c>
      <c r="J40" s="121">
        <f>'推計残存歯数階層別医療費(医科･調剤)'!F12</f>
        <v>262267101690</v>
      </c>
      <c r="K40" s="309">
        <f>'推計残存歯数階層別医療費(医科･調剤)'!D16</f>
        <v>876678.75602538977</v>
      </c>
      <c r="L40" s="309">
        <f>'推計残存歯数階層別医療費(医科･調剤)'!E16</f>
        <v>1820928.0241236032</v>
      </c>
      <c r="M40" s="310">
        <f>'推計残存歯数階層別医療費(医科･調剤)'!F16</f>
        <v>474104.64093321573</v>
      </c>
      <c r="N40" s="307"/>
    </row>
    <row r="41" spans="2:14">
      <c r="B41" s="329"/>
      <c r="C41" s="329"/>
      <c r="D41" s="329"/>
      <c r="E41" s="329"/>
      <c r="F41" s="329"/>
      <c r="G41" s="329"/>
      <c r="H41" s="329"/>
      <c r="I41" s="329"/>
      <c r="J41" s="329"/>
      <c r="K41" s="329"/>
      <c r="L41" s="329"/>
      <c r="M41" s="329"/>
    </row>
  </sheetData>
  <mergeCells count="23">
    <mergeCell ref="K3:M3"/>
    <mergeCell ref="B3:B4"/>
    <mergeCell ref="C3:C4"/>
    <mergeCell ref="D3:D4"/>
    <mergeCell ref="E3:G3"/>
    <mergeCell ref="H3:J3"/>
    <mergeCell ref="B5:B8"/>
    <mergeCell ref="C5:C8"/>
    <mergeCell ref="B9:B12"/>
    <mergeCell ref="C9:C12"/>
    <mergeCell ref="B13:B16"/>
    <mergeCell ref="C13:C16"/>
    <mergeCell ref="B17:B20"/>
    <mergeCell ref="C17:C20"/>
    <mergeCell ref="B21:B24"/>
    <mergeCell ref="C21:C24"/>
    <mergeCell ref="B25:B28"/>
    <mergeCell ref="C25:C28"/>
    <mergeCell ref="B29:B32"/>
    <mergeCell ref="C29:C32"/>
    <mergeCell ref="B33:B36"/>
    <mergeCell ref="C33:C36"/>
    <mergeCell ref="B37:C40"/>
  </mergeCells>
  <phoneticPr fontId="4"/>
  <pageMargins left="0.70866141732283472" right="0.43307086614173229" top="0.74803149606299213" bottom="0.74803149606299213" header="0.31496062992125984" footer="0.31496062992125984"/>
  <pageSetup paperSize="9" scale="75" fitToHeight="0" orientation="portrait" r:id="rId1"/>
  <headerFooter>
    <oddHeader>&amp;R&amp;"ＭＳ 明朝,標準"&amp;12 2-5.歯科医療費の状況</oddHeader>
  </headerFooter>
  <colBreaks count="1" manualBreakCount="1">
    <brk id="13" max="105" man="1"/>
  </colBreaks>
  <ignoredErrors>
    <ignoredError sqref="K5:M7 K9:M11 K13:M15 K17:M19 K21:M23 K25:M27 K29:M31 K33:M35 E36:G36 I36:J36" emptyCellReference="1"/>
    <ignoredError sqref="H8 H12 H16 H20 H24 H28 H32" formula="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7A62C-90B8-4503-B579-32BF582EC5D2}">
  <sheetPr codeName="Sheet76"/>
  <dimension ref="B1:N305"/>
  <sheetViews>
    <sheetView showGridLines="0" zoomScaleNormal="100" zoomScaleSheetLayoutView="100" workbookViewId="0"/>
  </sheetViews>
  <sheetFormatPr defaultColWidth="9" defaultRowHeight="13.5"/>
  <cols>
    <col min="1" max="1" width="4.5" style="3" customWidth="1"/>
    <col min="2" max="2" width="3.375" style="3" customWidth="1"/>
    <col min="3" max="3" width="12.375" style="3" customWidth="1"/>
    <col min="4" max="4" width="10.625" style="3" customWidth="1"/>
    <col min="5" max="13" width="9.625" style="3" customWidth="1"/>
    <col min="14" max="16384" width="9" style="3"/>
  </cols>
  <sheetData>
    <row r="1" spans="2:14" ht="16.5" customHeight="1">
      <c r="B1" s="2" t="s">
        <v>399</v>
      </c>
      <c r="E1" s="2"/>
      <c r="F1" s="2"/>
      <c r="G1" s="2"/>
      <c r="H1" s="2"/>
      <c r="I1" s="2"/>
      <c r="J1" s="2"/>
      <c r="K1" s="2"/>
      <c r="L1" s="2"/>
      <c r="M1" s="2"/>
    </row>
    <row r="2" spans="2:14" ht="16.5" customHeight="1">
      <c r="B2" s="2" t="s">
        <v>376</v>
      </c>
      <c r="E2" s="2"/>
      <c r="F2" s="2"/>
      <c r="G2" s="2"/>
      <c r="H2" s="2"/>
      <c r="I2" s="2"/>
      <c r="J2" s="2"/>
      <c r="K2" s="2"/>
      <c r="L2" s="2"/>
      <c r="M2" s="2"/>
    </row>
    <row r="3" spans="2:14" ht="39.950000000000003" customHeight="1">
      <c r="B3" s="475"/>
      <c r="C3" s="475" t="s">
        <v>309</v>
      </c>
      <c r="D3" s="478" t="s">
        <v>373</v>
      </c>
      <c r="E3" s="678" t="s">
        <v>546</v>
      </c>
      <c r="F3" s="679"/>
      <c r="G3" s="680"/>
      <c r="H3" s="678" t="s">
        <v>547</v>
      </c>
      <c r="I3" s="679"/>
      <c r="J3" s="680"/>
      <c r="K3" s="676" t="s">
        <v>548</v>
      </c>
      <c r="L3" s="677"/>
      <c r="M3" s="677"/>
      <c r="N3" s="307"/>
    </row>
    <row r="4" spans="2:14" ht="16.5" customHeight="1">
      <c r="B4" s="476"/>
      <c r="C4" s="477"/>
      <c r="D4" s="477"/>
      <c r="E4" s="337"/>
      <c r="F4" s="339" t="s">
        <v>272</v>
      </c>
      <c r="G4" s="367" t="s">
        <v>400</v>
      </c>
      <c r="H4" s="337"/>
      <c r="I4" s="339" t="s">
        <v>272</v>
      </c>
      <c r="J4" s="367" t="s">
        <v>400</v>
      </c>
      <c r="K4" s="337"/>
      <c r="L4" s="339" t="s">
        <v>272</v>
      </c>
      <c r="M4" s="367" t="s">
        <v>400</v>
      </c>
      <c r="N4" s="307"/>
    </row>
    <row r="5" spans="2:14" ht="13.5" customHeight="1">
      <c r="B5" s="648">
        <v>1</v>
      </c>
      <c r="C5" s="571" t="s">
        <v>58</v>
      </c>
      <c r="D5" s="345" t="s">
        <v>342</v>
      </c>
      <c r="E5" s="304">
        <v>28070</v>
      </c>
      <c r="F5" s="403">
        <v>7758</v>
      </c>
      <c r="G5" s="403">
        <v>27801</v>
      </c>
      <c r="H5" s="304">
        <f>SUM(I5:J5)</f>
        <v>30405018560</v>
      </c>
      <c r="I5" s="403">
        <v>15460286870</v>
      </c>
      <c r="J5" s="403">
        <v>14944731690</v>
      </c>
      <c r="K5" s="304">
        <f>IFERROR(H5/E5,"-")</f>
        <v>1083185.5561097257</v>
      </c>
      <c r="L5" s="304">
        <f t="shared" ref="L5:M7" si="0">IFERROR(I5/F5,"-")</f>
        <v>1992818.6220675432</v>
      </c>
      <c r="M5" s="385">
        <f t="shared" si="0"/>
        <v>537560.93989424838</v>
      </c>
      <c r="N5" s="307"/>
    </row>
    <row r="6" spans="2:14" ht="13.5" customHeight="1">
      <c r="B6" s="649"/>
      <c r="C6" s="572"/>
      <c r="D6" s="316" t="s">
        <v>343</v>
      </c>
      <c r="E6" s="346">
        <v>43062</v>
      </c>
      <c r="F6" s="132">
        <v>10447</v>
      </c>
      <c r="G6" s="132">
        <v>42723</v>
      </c>
      <c r="H6" s="346">
        <f t="shared" ref="H6:H7" si="1">SUM(I6:J6)</f>
        <v>40964341940</v>
      </c>
      <c r="I6" s="132">
        <v>18780920910</v>
      </c>
      <c r="J6" s="132">
        <v>22183421030</v>
      </c>
      <c r="K6" s="346">
        <f t="shared" ref="K6:K7" si="2">IFERROR(H6/E6,"-")</f>
        <v>951287.4910594027</v>
      </c>
      <c r="L6" s="346">
        <f t="shared" si="0"/>
        <v>1797733.4076768451</v>
      </c>
      <c r="M6" s="350">
        <f t="shared" si="0"/>
        <v>519238.37347564544</v>
      </c>
      <c r="N6" s="307"/>
    </row>
    <row r="7" spans="2:14" ht="13.5" customHeight="1">
      <c r="B7" s="649"/>
      <c r="C7" s="572"/>
      <c r="D7" s="316" t="s">
        <v>344</v>
      </c>
      <c r="E7" s="346">
        <v>78973</v>
      </c>
      <c r="F7" s="132">
        <v>16725</v>
      </c>
      <c r="G7" s="132">
        <v>78562</v>
      </c>
      <c r="H7" s="346">
        <f t="shared" si="1"/>
        <v>68683332160</v>
      </c>
      <c r="I7" s="132">
        <v>29086443440</v>
      </c>
      <c r="J7" s="132">
        <v>39596888720</v>
      </c>
      <c r="K7" s="346">
        <f t="shared" si="2"/>
        <v>869706.50931330957</v>
      </c>
      <c r="L7" s="346">
        <f t="shared" si="0"/>
        <v>1739099.7572496263</v>
      </c>
      <c r="M7" s="350">
        <f t="shared" si="0"/>
        <v>504020.88439703675</v>
      </c>
      <c r="N7" s="307"/>
    </row>
    <row r="8" spans="2:14" ht="13.5" customHeight="1">
      <c r="B8" s="655"/>
      <c r="C8" s="573"/>
      <c r="D8" s="344" t="s">
        <v>152</v>
      </c>
      <c r="E8" s="121">
        <f t="shared" ref="E8:J8" si="3">SUM(E5:E7)</f>
        <v>150105</v>
      </c>
      <c r="F8" s="121">
        <f t="shared" si="3"/>
        <v>34930</v>
      </c>
      <c r="G8" s="121">
        <f t="shared" si="3"/>
        <v>149086</v>
      </c>
      <c r="H8" s="121">
        <f t="shared" si="3"/>
        <v>140052692660</v>
      </c>
      <c r="I8" s="121">
        <f t="shared" si="3"/>
        <v>63327651220</v>
      </c>
      <c r="J8" s="121">
        <f t="shared" si="3"/>
        <v>76725041440</v>
      </c>
      <c r="K8" s="304">
        <f>IFERROR(H8/E8,"-")</f>
        <v>933031.49568635284</v>
      </c>
      <c r="L8" s="304">
        <f>IFERROR(I8/F8,"-")</f>
        <v>1812987.4383051817</v>
      </c>
      <c r="M8" s="310">
        <f>IFERROR(J8/G8,"-")</f>
        <v>514636.12572609098</v>
      </c>
      <c r="N8" s="307"/>
    </row>
    <row r="9" spans="2:14" ht="13.5" customHeight="1">
      <c r="B9" s="648">
        <v>2</v>
      </c>
      <c r="C9" s="571" t="s">
        <v>76</v>
      </c>
      <c r="D9" s="352" t="s">
        <v>342</v>
      </c>
      <c r="E9" s="304">
        <v>1045</v>
      </c>
      <c r="F9" s="403">
        <v>288</v>
      </c>
      <c r="G9" s="403">
        <v>1036</v>
      </c>
      <c r="H9" s="304">
        <f>SUM(I9:J9)</f>
        <v>1158479970</v>
      </c>
      <c r="I9" s="403">
        <v>618984490</v>
      </c>
      <c r="J9" s="403">
        <v>539495480</v>
      </c>
      <c r="K9" s="304">
        <f>IFERROR(H9/E9,"-")</f>
        <v>1108593.2727272727</v>
      </c>
      <c r="L9" s="304">
        <f t="shared" ref="L9:M11" si="4">IFERROR(I9/F9,"-")</f>
        <v>2149251.701388889</v>
      </c>
      <c r="M9" s="385">
        <f t="shared" si="4"/>
        <v>520748.53281853284</v>
      </c>
      <c r="N9" s="307"/>
    </row>
    <row r="10" spans="2:14" ht="13.5" customHeight="1">
      <c r="B10" s="649"/>
      <c r="C10" s="572"/>
      <c r="D10" s="316" t="s">
        <v>343</v>
      </c>
      <c r="E10" s="346">
        <v>1688</v>
      </c>
      <c r="F10" s="132">
        <v>371</v>
      </c>
      <c r="G10" s="132">
        <v>1681</v>
      </c>
      <c r="H10" s="346">
        <f t="shared" ref="H10:H11" si="5">SUM(I10:J10)</f>
        <v>1446739860</v>
      </c>
      <c r="I10" s="132">
        <v>592928090</v>
      </c>
      <c r="J10" s="132">
        <v>853811770</v>
      </c>
      <c r="K10" s="346">
        <f t="shared" ref="K10:K11" si="6">IFERROR(H10/E10,"-")</f>
        <v>857073.37677725113</v>
      </c>
      <c r="L10" s="346">
        <f t="shared" si="4"/>
        <v>1598188.9218328842</v>
      </c>
      <c r="M10" s="350">
        <f t="shared" si="4"/>
        <v>507918.95895300416</v>
      </c>
      <c r="N10" s="307"/>
    </row>
    <row r="11" spans="2:14" ht="13.5" customHeight="1">
      <c r="B11" s="649"/>
      <c r="C11" s="572"/>
      <c r="D11" s="316" t="s">
        <v>344</v>
      </c>
      <c r="E11" s="346">
        <v>3164</v>
      </c>
      <c r="F11" s="132">
        <v>618</v>
      </c>
      <c r="G11" s="132">
        <v>3153</v>
      </c>
      <c r="H11" s="346">
        <f t="shared" si="5"/>
        <v>2490066320</v>
      </c>
      <c r="I11" s="132">
        <v>976832750</v>
      </c>
      <c r="J11" s="132">
        <v>1513233570</v>
      </c>
      <c r="K11" s="346">
        <f t="shared" si="6"/>
        <v>786999.46902654867</v>
      </c>
      <c r="L11" s="346">
        <f t="shared" si="4"/>
        <v>1580635.5177993528</v>
      </c>
      <c r="M11" s="350">
        <f t="shared" si="4"/>
        <v>479934.52901998098</v>
      </c>
      <c r="N11" s="307"/>
    </row>
    <row r="12" spans="2:14" ht="13.5" customHeight="1">
      <c r="B12" s="655"/>
      <c r="C12" s="573"/>
      <c r="D12" s="344" t="s">
        <v>152</v>
      </c>
      <c r="E12" s="121">
        <f t="shared" ref="E12:J12" si="7">SUM(E9:E11)</f>
        <v>5897</v>
      </c>
      <c r="F12" s="121">
        <f t="shared" si="7"/>
        <v>1277</v>
      </c>
      <c r="G12" s="121">
        <f t="shared" si="7"/>
        <v>5870</v>
      </c>
      <c r="H12" s="121">
        <f t="shared" si="7"/>
        <v>5095286150</v>
      </c>
      <c r="I12" s="121">
        <f t="shared" si="7"/>
        <v>2188745330</v>
      </c>
      <c r="J12" s="121">
        <f t="shared" si="7"/>
        <v>2906540820</v>
      </c>
      <c r="K12" s="304">
        <f>IFERROR(H12/E12,"-")</f>
        <v>864047.16805155168</v>
      </c>
      <c r="L12" s="304">
        <f>IFERROR(I12/F12,"-")</f>
        <v>1713974.4166014097</v>
      </c>
      <c r="M12" s="310">
        <f>IFERROR(J12/G12,"-")</f>
        <v>495151.75809199316</v>
      </c>
      <c r="N12" s="307"/>
    </row>
    <row r="13" spans="2:14" ht="13.5" customHeight="1">
      <c r="B13" s="648">
        <v>3</v>
      </c>
      <c r="C13" s="571" t="s">
        <v>77</v>
      </c>
      <c r="D13" s="352" t="s">
        <v>342</v>
      </c>
      <c r="E13" s="304">
        <v>722</v>
      </c>
      <c r="F13" s="403">
        <v>228</v>
      </c>
      <c r="G13" s="403">
        <v>717</v>
      </c>
      <c r="H13" s="304">
        <f>SUM(I13:J13)</f>
        <v>785577900</v>
      </c>
      <c r="I13" s="403">
        <v>398729070</v>
      </c>
      <c r="J13" s="403">
        <v>386848830</v>
      </c>
      <c r="K13" s="304">
        <f>IFERROR(H13/E13,"-")</f>
        <v>1088058.0332409972</v>
      </c>
      <c r="L13" s="304">
        <f t="shared" ref="L13:M15" si="8">IFERROR(I13/F13,"-")</f>
        <v>1748811.7105263157</v>
      </c>
      <c r="M13" s="385">
        <f t="shared" si="8"/>
        <v>539538.11715481174</v>
      </c>
      <c r="N13" s="307"/>
    </row>
    <row r="14" spans="2:14" ht="13.5" customHeight="1">
      <c r="B14" s="649"/>
      <c r="C14" s="572"/>
      <c r="D14" s="316" t="s">
        <v>343</v>
      </c>
      <c r="E14" s="346">
        <v>1082</v>
      </c>
      <c r="F14" s="132">
        <v>317</v>
      </c>
      <c r="G14" s="132">
        <v>1069</v>
      </c>
      <c r="H14" s="346">
        <f t="shared" ref="H14:H15" si="9">SUM(I14:J14)</f>
        <v>1078717270</v>
      </c>
      <c r="I14" s="132">
        <v>570171190</v>
      </c>
      <c r="J14" s="132">
        <v>508546080</v>
      </c>
      <c r="K14" s="346">
        <f t="shared" ref="K14:K15" si="10">IFERROR(H14/E14,"-")</f>
        <v>996966.05360443622</v>
      </c>
      <c r="L14" s="346">
        <f t="shared" si="8"/>
        <v>1798647.2870662462</v>
      </c>
      <c r="M14" s="350">
        <f t="shared" si="8"/>
        <v>475721.30963517306</v>
      </c>
      <c r="N14" s="307"/>
    </row>
    <row r="15" spans="2:14" ht="13.5" customHeight="1">
      <c r="B15" s="649"/>
      <c r="C15" s="572"/>
      <c r="D15" s="316" t="s">
        <v>344</v>
      </c>
      <c r="E15" s="346">
        <v>2094</v>
      </c>
      <c r="F15" s="132">
        <v>545</v>
      </c>
      <c r="G15" s="132">
        <v>2085</v>
      </c>
      <c r="H15" s="346">
        <f t="shared" si="9"/>
        <v>1901871030</v>
      </c>
      <c r="I15" s="132">
        <v>852645170</v>
      </c>
      <c r="J15" s="132">
        <v>1049225860</v>
      </c>
      <c r="K15" s="346">
        <f t="shared" si="10"/>
        <v>908247.86532951286</v>
      </c>
      <c r="L15" s="346">
        <f t="shared" si="8"/>
        <v>1564486.5504587155</v>
      </c>
      <c r="M15" s="350">
        <f t="shared" si="8"/>
        <v>503225.83213429258</v>
      </c>
      <c r="N15" s="307"/>
    </row>
    <row r="16" spans="2:14" ht="13.5" customHeight="1">
      <c r="B16" s="655"/>
      <c r="C16" s="573"/>
      <c r="D16" s="344" t="s">
        <v>152</v>
      </c>
      <c r="E16" s="121">
        <f t="shared" ref="E16:J16" si="11">SUM(E13:E15)</f>
        <v>3898</v>
      </c>
      <c r="F16" s="121">
        <f t="shared" si="11"/>
        <v>1090</v>
      </c>
      <c r="G16" s="121">
        <f t="shared" si="11"/>
        <v>3871</v>
      </c>
      <c r="H16" s="121">
        <f t="shared" si="11"/>
        <v>3766166200</v>
      </c>
      <c r="I16" s="121">
        <f t="shared" si="11"/>
        <v>1821545430</v>
      </c>
      <c r="J16" s="121">
        <f t="shared" si="11"/>
        <v>1944620770</v>
      </c>
      <c r="K16" s="304">
        <f>IFERROR(H16/E16,"-")</f>
        <v>966179.11749615183</v>
      </c>
      <c r="L16" s="304">
        <f>IFERROR(I16/F16,"-")</f>
        <v>1671142.5963302753</v>
      </c>
      <c r="M16" s="310">
        <f>IFERROR(J16/G16,"-")</f>
        <v>502356.17928183934</v>
      </c>
      <c r="N16" s="307"/>
    </row>
    <row r="17" spans="2:14" ht="13.5" customHeight="1">
      <c r="B17" s="648">
        <v>4</v>
      </c>
      <c r="C17" s="571" t="s">
        <v>78</v>
      </c>
      <c r="D17" s="352" t="s">
        <v>342</v>
      </c>
      <c r="E17" s="304">
        <v>803</v>
      </c>
      <c r="F17" s="403">
        <v>258</v>
      </c>
      <c r="G17" s="403">
        <v>796</v>
      </c>
      <c r="H17" s="304">
        <f>SUM(I17:J17)</f>
        <v>897308080</v>
      </c>
      <c r="I17" s="403">
        <v>459719170</v>
      </c>
      <c r="J17" s="403">
        <v>437588910</v>
      </c>
      <c r="K17" s="304">
        <f>IFERROR(H17/E17,"-")</f>
        <v>1117444.6824408469</v>
      </c>
      <c r="L17" s="304">
        <f t="shared" ref="L17:M19" si="12">IFERROR(I17/F17,"-")</f>
        <v>1781857.2480620155</v>
      </c>
      <c r="M17" s="385">
        <f t="shared" si="12"/>
        <v>549734.81155778898</v>
      </c>
      <c r="N17" s="307"/>
    </row>
    <row r="18" spans="2:14" ht="13.5" customHeight="1">
      <c r="B18" s="649"/>
      <c r="C18" s="572"/>
      <c r="D18" s="316" t="s">
        <v>343</v>
      </c>
      <c r="E18" s="346">
        <v>1171</v>
      </c>
      <c r="F18" s="132">
        <v>327</v>
      </c>
      <c r="G18" s="132">
        <v>1162</v>
      </c>
      <c r="H18" s="346">
        <f t="shared" ref="H18:H19" si="13">SUM(I18:J18)</f>
        <v>1153288290</v>
      </c>
      <c r="I18" s="132">
        <v>555453330</v>
      </c>
      <c r="J18" s="132">
        <v>597834960</v>
      </c>
      <c r="K18" s="346">
        <f t="shared" ref="K18:K19" si="14">IFERROR(H18/E18,"-")</f>
        <v>984874.71391972678</v>
      </c>
      <c r="L18" s="346">
        <f t="shared" si="12"/>
        <v>1698634.0366972478</v>
      </c>
      <c r="M18" s="350">
        <f t="shared" si="12"/>
        <v>514487.91738382098</v>
      </c>
      <c r="N18" s="307"/>
    </row>
    <row r="19" spans="2:14" ht="13.5" customHeight="1">
      <c r="B19" s="649"/>
      <c r="C19" s="572"/>
      <c r="D19" s="316" t="s">
        <v>344</v>
      </c>
      <c r="E19" s="346">
        <v>1878</v>
      </c>
      <c r="F19" s="132">
        <v>450</v>
      </c>
      <c r="G19" s="132">
        <v>1865</v>
      </c>
      <c r="H19" s="346">
        <f t="shared" si="13"/>
        <v>1788385790</v>
      </c>
      <c r="I19" s="132">
        <v>830919210</v>
      </c>
      <c r="J19" s="132">
        <v>957466580</v>
      </c>
      <c r="K19" s="346">
        <f t="shared" si="14"/>
        <v>952282.10330138449</v>
      </c>
      <c r="L19" s="346">
        <f t="shared" si="12"/>
        <v>1846487.1333333333</v>
      </c>
      <c r="M19" s="350">
        <f t="shared" si="12"/>
        <v>513386.90616621985</v>
      </c>
      <c r="N19" s="307"/>
    </row>
    <row r="20" spans="2:14" ht="13.5" customHeight="1">
      <c r="B20" s="655"/>
      <c r="C20" s="573"/>
      <c r="D20" s="344" t="s">
        <v>152</v>
      </c>
      <c r="E20" s="121">
        <f t="shared" ref="E20:J20" si="15">SUM(E17:E19)</f>
        <v>3852</v>
      </c>
      <c r="F20" s="121">
        <f t="shared" si="15"/>
        <v>1035</v>
      </c>
      <c r="G20" s="121">
        <f t="shared" si="15"/>
        <v>3823</v>
      </c>
      <c r="H20" s="121">
        <f t="shared" si="15"/>
        <v>3838982160</v>
      </c>
      <c r="I20" s="121">
        <f t="shared" si="15"/>
        <v>1846091710</v>
      </c>
      <c r="J20" s="121">
        <f t="shared" si="15"/>
        <v>1992890450</v>
      </c>
      <c r="K20" s="304">
        <f>IFERROR(H20/E20,"-")</f>
        <v>996620.49844236765</v>
      </c>
      <c r="L20" s="304">
        <f>IFERROR(I20/F20,"-")</f>
        <v>1783663.4879227052</v>
      </c>
      <c r="M20" s="310">
        <f>IFERROR(J20/G20,"-")</f>
        <v>521289.68087889091</v>
      </c>
      <c r="N20" s="307"/>
    </row>
    <row r="21" spans="2:14" ht="13.5" customHeight="1">
      <c r="B21" s="648">
        <v>5</v>
      </c>
      <c r="C21" s="571" t="s">
        <v>79</v>
      </c>
      <c r="D21" s="352" t="s">
        <v>342</v>
      </c>
      <c r="E21" s="304">
        <v>541</v>
      </c>
      <c r="F21" s="403">
        <v>162</v>
      </c>
      <c r="G21" s="403">
        <v>540</v>
      </c>
      <c r="H21" s="304">
        <f>SUM(I21:J21)</f>
        <v>571401480</v>
      </c>
      <c r="I21" s="403">
        <v>265974710</v>
      </c>
      <c r="J21" s="403">
        <v>305426770</v>
      </c>
      <c r="K21" s="304">
        <f>IFERROR(H21/E21,"-")</f>
        <v>1056194.9722735675</v>
      </c>
      <c r="L21" s="304">
        <f t="shared" ref="L21:M23" si="16">IFERROR(I21/F21,"-")</f>
        <v>1641819.1975308643</v>
      </c>
      <c r="M21" s="385">
        <f t="shared" si="16"/>
        <v>565605.12962962966</v>
      </c>
      <c r="N21" s="307"/>
    </row>
    <row r="22" spans="2:14" ht="13.5" customHeight="1">
      <c r="B22" s="649"/>
      <c r="C22" s="572"/>
      <c r="D22" s="316" t="s">
        <v>343</v>
      </c>
      <c r="E22" s="346">
        <v>927</v>
      </c>
      <c r="F22" s="132">
        <v>251</v>
      </c>
      <c r="G22" s="132">
        <v>920</v>
      </c>
      <c r="H22" s="346">
        <f t="shared" ref="H22:H23" si="17">SUM(I22:J22)</f>
        <v>851475360</v>
      </c>
      <c r="I22" s="132">
        <v>415630510</v>
      </c>
      <c r="J22" s="132">
        <v>435844850</v>
      </c>
      <c r="K22" s="346">
        <f t="shared" ref="K22:K23" si="18">IFERROR(H22/E22,"-")</f>
        <v>918527.89644012949</v>
      </c>
      <c r="L22" s="346">
        <f t="shared" si="16"/>
        <v>1655898.4462151395</v>
      </c>
      <c r="M22" s="350">
        <f t="shared" si="16"/>
        <v>473744.40217391303</v>
      </c>
      <c r="N22" s="307"/>
    </row>
    <row r="23" spans="2:14" ht="13.5" customHeight="1">
      <c r="B23" s="649"/>
      <c r="C23" s="572"/>
      <c r="D23" s="316" t="s">
        <v>344</v>
      </c>
      <c r="E23" s="346">
        <v>1850</v>
      </c>
      <c r="F23" s="132">
        <v>437</v>
      </c>
      <c r="G23" s="132">
        <v>1840</v>
      </c>
      <c r="H23" s="346">
        <f t="shared" si="17"/>
        <v>1532362690</v>
      </c>
      <c r="I23" s="132">
        <v>663912050</v>
      </c>
      <c r="J23" s="132">
        <v>868450640</v>
      </c>
      <c r="K23" s="346">
        <f t="shared" si="18"/>
        <v>828304.15675675671</v>
      </c>
      <c r="L23" s="346">
        <f t="shared" si="16"/>
        <v>1519249.542334096</v>
      </c>
      <c r="M23" s="350">
        <f t="shared" si="16"/>
        <v>471984.04347826086</v>
      </c>
      <c r="N23" s="307"/>
    </row>
    <row r="24" spans="2:14" ht="13.5" customHeight="1">
      <c r="B24" s="655"/>
      <c r="C24" s="573"/>
      <c r="D24" s="344" t="s">
        <v>152</v>
      </c>
      <c r="E24" s="121">
        <f t="shared" ref="E24:J24" si="19">SUM(E21:E23)</f>
        <v>3318</v>
      </c>
      <c r="F24" s="121">
        <f t="shared" si="19"/>
        <v>850</v>
      </c>
      <c r="G24" s="121">
        <f t="shared" si="19"/>
        <v>3300</v>
      </c>
      <c r="H24" s="121">
        <f t="shared" si="19"/>
        <v>2955239530</v>
      </c>
      <c r="I24" s="121">
        <f t="shared" si="19"/>
        <v>1345517270</v>
      </c>
      <c r="J24" s="121">
        <f t="shared" si="19"/>
        <v>1609722260</v>
      </c>
      <c r="K24" s="304">
        <f>IFERROR(H24/E24,"-")</f>
        <v>890668.93610608799</v>
      </c>
      <c r="L24" s="304">
        <f>IFERROR(I24/F24,"-")</f>
        <v>1582961.4941176469</v>
      </c>
      <c r="M24" s="310">
        <f>IFERROR(J24/G24,"-")</f>
        <v>487794.62424242427</v>
      </c>
      <c r="N24" s="307"/>
    </row>
    <row r="25" spans="2:14" ht="13.5" customHeight="1">
      <c r="B25" s="648">
        <v>6</v>
      </c>
      <c r="C25" s="571" t="s">
        <v>80</v>
      </c>
      <c r="D25" s="352" t="s">
        <v>342</v>
      </c>
      <c r="E25" s="304">
        <v>920</v>
      </c>
      <c r="F25" s="403">
        <v>300</v>
      </c>
      <c r="G25" s="403">
        <v>904</v>
      </c>
      <c r="H25" s="304">
        <f>SUM(I25:J25)</f>
        <v>1082209980</v>
      </c>
      <c r="I25" s="403">
        <v>568149170</v>
      </c>
      <c r="J25" s="403">
        <v>514060810</v>
      </c>
      <c r="K25" s="304">
        <f>IFERROR(H25/E25,"-")</f>
        <v>1176315.1956521738</v>
      </c>
      <c r="L25" s="304">
        <f t="shared" ref="L25:M27" si="20">IFERROR(I25/F25,"-")</f>
        <v>1893830.5666666667</v>
      </c>
      <c r="M25" s="385">
        <f t="shared" si="20"/>
        <v>568651.33849557524</v>
      </c>
      <c r="N25" s="307"/>
    </row>
    <row r="26" spans="2:14" ht="13.5" customHeight="1">
      <c r="B26" s="649"/>
      <c r="C26" s="572"/>
      <c r="D26" s="316" t="s">
        <v>343</v>
      </c>
      <c r="E26" s="346">
        <v>1434</v>
      </c>
      <c r="F26" s="132">
        <v>376</v>
      </c>
      <c r="G26" s="132">
        <v>1424</v>
      </c>
      <c r="H26" s="346">
        <f t="shared" ref="H26:H27" si="21">SUM(I26:J26)</f>
        <v>1267936700</v>
      </c>
      <c r="I26" s="132">
        <v>563226750</v>
      </c>
      <c r="J26" s="132">
        <v>704709950</v>
      </c>
      <c r="K26" s="346">
        <f t="shared" ref="K26:K27" si="22">IFERROR(H26/E26,"-")</f>
        <v>884195.74616457464</v>
      </c>
      <c r="L26" s="346">
        <f t="shared" si="20"/>
        <v>1497943.4840425532</v>
      </c>
      <c r="M26" s="350">
        <f t="shared" si="20"/>
        <v>494880.58286516852</v>
      </c>
      <c r="N26" s="307"/>
    </row>
    <row r="27" spans="2:14" ht="13.5" customHeight="1">
      <c r="B27" s="649"/>
      <c r="C27" s="572"/>
      <c r="D27" s="316" t="s">
        <v>344</v>
      </c>
      <c r="E27" s="346">
        <v>2273</v>
      </c>
      <c r="F27" s="132">
        <v>588</v>
      </c>
      <c r="G27" s="132">
        <v>2258</v>
      </c>
      <c r="H27" s="346">
        <f t="shared" si="21"/>
        <v>2064924470</v>
      </c>
      <c r="I27" s="132">
        <v>956294080</v>
      </c>
      <c r="J27" s="132">
        <v>1108630390</v>
      </c>
      <c r="K27" s="346">
        <f t="shared" si="22"/>
        <v>908457.75186977559</v>
      </c>
      <c r="L27" s="346">
        <f t="shared" si="20"/>
        <v>1626350.4761904762</v>
      </c>
      <c r="M27" s="350">
        <f t="shared" si="20"/>
        <v>490978.9149689991</v>
      </c>
      <c r="N27" s="307"/>
    </row>
    <row r="28" spans="2:14" ht="13.5" customHeight="1">
      <c r="B28" s="655"/>
      <c r="C28" s="573"/>
      <c r="D28" s="344" t="s">
        <v>152</v>
      </c>
      <c r="E28" s="121">
        <f t="shared" ref="E28:J28" si="23">SUM(E25:E27)</f>
        <v>4627</v>
      </c>
      <c r="F28" s="121">
        <f t="shared" si="23"/>
        <v>1264</v>
      </c>
      <c r="G28" s="121">
        <f t="shared" si="23"/>
        <v>4586</v>
      </c>
      <c r="H28" s="121">
        <f t="shared" si="23"/>
        <v>4415071150</v>
      </c>
      <c r="I28" s="121">
        <f t="shared" si="23"/>
        <v>2087670000</v>
      </c>
      <c r="J28" s="121">
        <f t="shared" si="23"/>
        <v>2327401150</v>
      </c>
      <c r="K28" s="304">
        <f>IFERROR(H28/E28,"-")</f>
        <v>954197.35249621782</v>
      </c>
      <c r="L28" s="304">
        <f>IFERROR(I28/F28,"-")</f>
        <v>1651637.6582278481</v>
      </c>
      <c r="M28" s="310">
        <f>IFERROR(J28/G28,"-")</f>
        <v>507501.34103794157</v>
      </c>
      <c r="N28" s="307"/>
    </row>
    <row r="29" spans="2:14" ht="13.5" customHeight="1">
      <c r="B29" s="648">
        <v>7</v>
      </c>
      <c r="C29" s="571" t="s">
        <v>81</v>
      </c>
      <c r="D29" s="352" t="s">
        <v>342</v>
      </c>
      <c r="E29" s="304">
        <v>923</v>
      </c>
      <c r="F29" s="403">
        <v>308</v>
      </c>
      <c r="G29" s="403">
        <v>913</v>
      </c>
      <c r="H29" s="304">
        <f>SUM(I29:J29)</f>
        <v>1142890380</v>
      </c>
      <c r="I29" s="403">
        <v>626179420</v>
      </c>
      <c r="J29" s="403">
        <v>516710960</v>
      </c>
      <c r="K29" s="304">
        <f>IFERROR(H29/E29,"-")</f>
        <v>1238234.4312026002</v>
      </c>
      <c r="L29" s="304">
        <f t="shared" ref="L29:M31" si="24">IFERROR(I29/F29,"-")</f>
        <v>2033050.0649350649</v>
      </c>
      <c r="M29" s="385">
        <f t="shared" si="24"/>
        <v>565948.47754654987</v>
      </c>
      <c r="N29" s="307"/>
    </row>
    <row r="30" spans="2:14" ht="13.5" customHeight="1">
      <c r="B30" s="649"/>
      <c r="C30" s="572"/>
      <c r="D30" s="316" t="s">
        <v>343</v>
      </c>
      <c r="E30" s="346">
        <v>1233</v>
      </c>
      <c r="F30" s="132">
        <v>356</v>
      </c>
      <c r="G30" s="132">
        <v>1221</v>
      </c>
      <c r="H30" s="346">
        <f t="shared" ref="H30:H31" si="25">SUM(I30:J30)</f>
        <v>1357951660</v>
      </c>
      <c r="I30" s="132">
        <v>678350500</v>
      </c>
      <c r="J30" s="132">
        <v>679601160</v>
      </c>
      <c r="K30" s="346">
        <f t="shared" ref="K30:K31" si="26">IFERROR(H30/E30,"-")</f>
        <v>1101339.5458231955</v>
      </c>
      <c r="L30" s="346">
        <f t="shared" si="24"/>
        <v>1905478.9325842697</v>
      </c>
      <c r="M30" s="350">
        <f t="shared" si="24"/>
        <v>556593.90663390665</v>
      </c>
      <c r="N30" s="307"/>
    </row>
    <row r="31" spans="2:14" ht="13.5" customHeight="1">
      <c r="B31" s="649"/>
      <c r="C31" s="572"/>
      <c r="D31" s="316" t="s">
        <v>344</v>
      </c>
      <c r="E31" s="346">
        <v>2025</v>
      </c>
      <c r="F31" s="132">
        <v>508</v>
      </c>
      <c r="G31" s="132">
        <v>2016</v>
      </c>
      <c r="H31" s="346">
        <f t="shared" si="25"/>
        <v>2080892700</v>
      </c>
      <c r="I31" s="132">
        <v>917902630</v>
      </c>
      <c r="J31" s="132">
        <v>1162990070</v>
      </c>
      <c r="K31" s="346">
        <f t="shared" si="26"/>
        <v>1027601.3333333334</v>
      </c>
      <c r="L31" s="346">
        <f t="shared" si="24"/>
        <v>1806894.9409448819</v>
      </c>
      <c r="M31" s="350">
        <f t="shared" si="24"/>
        <v>576879.99503968249</v>
      </c>
      <c r="N31" s="307"/>
    </row>
    <row r="32" spans="2:14" ht="13.5" customHeight="1">
      <c r="B32" s="655"/>
      <c r="C32" s="573"/>
      <c r="D32" s="344" t="s">
        <v>152</v>
      </c>
      <c r="E32" s="121">
        <f t="shared" ref="E32:J32" si="27">SUM(E29:E31)</f>
        <v>4181</v>
      </c>
      <c r="F32" s="121">
        <f t="shared" si="27"/>
        <v>1172</v>
      </c>
      <c r="G32" s="121">
        <f t="shared" si="27"/>
        <v>4150</v>
      </c>
      <c r="H32" s="121">
        <f t="shared" si="27"/>
        <v>4581734740</v>
      </c>
      <c r="I32" s="121">
        <f t="shared" si="27"/>
        <v>2222432550</v>
      </c>
      <c r="J32" s="121">
        <f t="shared" si="27"/>
        <v>2359302190</v>
      </c>
      <c r="K32" s="304">
        <f>IFERROR(H32/E32,"-")</f>
        <v>1095846.6252092801</v>
      </c>
      <c r="L32" s="304">
        <f>IFERROR(I32/F32,"-")</f>
        <v>1896273.5068259386</v>
      </c>
      <c r="M32" s="310">
        <f>IFERROR(J32/G32,"-")</f>
        <v>568506.55180722894</v>
      </c>
      <c r="N32" s="307"/>
    </row>
    <row r="33" spans="2:14" ht="13.5" customHeight="1">
      <c r="B33" s="648">
        <v>8</v>
      </c>
      <c r="C33" s="571" t="s">
        <v>59</v>
      </c>
      <c r="D33" s="352" t="s">
        <v>342</v>
      </c>
      <c r="E33" s="304">
        <v>617</v>
      </c>
      <c r="F33" s="403">
        <v>177</v>
      </c>
      <c r="G33" s="403">
        <v>614</v>
      </c>
      <c r="H33" s="304">
        <f>SUM(I33:J33)</f>
        <v>709213270</v>
      </c>
      <c r="I33" s="403">
        <v>381860990</v>
      </c>
      <c r="J33" s="403">
        <v>327352280</v>
      </c>
      <c r="K33" s="304">
        <f>IFERROR(H33/E33,"-")</f>
        <v>1149454.2463533226</v>
      </c>
      <c r="L33" s="304">
        <f t="shared" ref="L33:L35" si="28">IFERROR(I33/F33,"-")</f>
        <v>2157406.7231638418</v>
      </c>
      <c r="M33" s="385">
        <f t="shared" ref="M33:M35" si="29">IFERROR(J33/G33,"-")</f>
        <v>533147.03583061893</v>
      </c>
      <c r="N33" s="307"/>
    </row>
    <row r="34" spans="2:14" ht="13.5" customHeight="1">
      <c r="B34" s="649"/>
      <c r="C34" s="572"/>
      <c r="D34" s="316" t="s">
        <v>343</v>
      </c>
      <c r="E34" s="346">
        <v>1040</v>
      </c>
      <c r="F34" s="132">
        <v>243</v>
      </c>
      <c r="G34" s="132">
        <v>1033</v>
      </c>
      <c r="H34" s="346">
        <f t="shared" ref="H34:H35" si="30">SUM(I34:J34)</f>
        <v>977660310</v>
      </c>
      <c r="I34" s="132">
        <v>444485600</v>
      </c>
      <c r="J34" s="132">
        <v>533174710</v>
      </c>
      <c r="K34" s="346">
        <f t="shared" ref="K34:K35" si="31">IFERROR(H34/E34,"-")</f>
        <v>940057.99038461538</v>
      </c>
      <c r="L34" s="346">
        <f t="shared" si="28"/>
        <v>1829158.8477366255</v>
      </c>
      <c r="M34" s="350">
        <f t="shared" si="29"/>
        <v>516142.02323330106</v>
      </c>
      <c r="N34" s="307"/>
    </row>
    <row r="35" spans="2:14" ht="13.5" customHeight="1">
      <c r="B35" s="649"/>
      <c r="C35" s="572"/>
      <c r="D35" s="316" t="s">
        <v>344</v>
      </c>
      <c r="E35" s="346">
        <v>2224</v>
      </c>
      <c r="F35" s="132">
        <v>449</v>
      </c>
      <c r="G35" s="132">
        <v>2217</v>
      </c>
      <c r="H35" s="346">
        <f t="shared" si="30"/>
        <v>1972394100</v>
      </c>
      <c r="I35" s="132">
        <v>745795600</v>
      </c>
      <c r="J35" s="132">
        <v>1226598500</v>
      </c>
      <c r="K35" s="346">
        <f t="shared" si="31"/>
        <v>886867.85071942443</v>
      </c>
      <c r="L35" s="346">
        <f t="shared" si="28"/>
        <v>1661014.6993318486</v>
      </c>
      <c r="M35" s="350">
        <f t="shared" si="29"/>
        <v>553269.50834460987</v>
      </c>
      <c r="N35" s="307"/>
    </row>
    <row r="36" spans="2:14" ht="13.5" customHeight="1">
      <c r="B36" s="655"/>
      <c r="C36" s="573"/>
      <c r="D36" s="344" t="s">
        <v>152</v>
      </c>
      <c r="E36" s="121">
        <f t="shared" ref="E36:J36" si="32">SUM(E33:E35)</f>
        <v>3881</v>
      </c>
      <c r="F36" s="121">
        <f t="shared" si="32"/>
        <v>869</v>
      </c>
      <c r="G36" s="121">
        <f t="shared" si="32"/>
        <v>3864</v>
      </c>
      <c r="H36" s="121">
        <f t="shared" si="32"/>
        <v>3659267680</v>
      </c>
      <c r="I36" s="121">
        <f t="shared" si="32"/>
        <v>1572142190</v>
      </c>
      <c r="J36" s="121">
        <f t="shared" si="32"/>
        <v>2087125490</v>
      </c>
      <c r="K36" s="304">
        <f>IFERROR(H36/E36,"-")</f>
        <v>942867.2197887142</v>
      </c>
      <c r="L36" s="304">
        <f>IFERROR(I36/F36,"-")</f>
        <v>1809139.4591484466</v>
      </c>
      <c r="M36" s="310">
        <f>IFERROR(J36/G36,"-")</f>
        <v>540146.34834368527</v>
      </c>
      <c r="N36" s="307"/>
    </row>
    <row r="37" spans="2:14" ht="13.5" customHeight="1">
      <c r="B37" s="648">
        <v>9</v>
      </c>
      <c r="C37" s="571" t="s">
        <v>82</v>
      </c>
      <c r="D37" s="352" t="s">
        <v>342</v>
      </c>
      <c r="E37" s="304">
        <v>427</v>
      </c>
      <c r="F37" s="403">
        <v>135</v>
      </c>
      <c r="G37" s="403">
        <v>423</v>
      </c>
      <c r="H37" s="304">
        <f>SUM(I37:J37)</f>
        <v>540130360</v>
      </c>
      <c r="I37" s="403">
        <v>313031720</v>
      </c>
      <c r="J37" s="403">
        <v>227098640</v>
      </c>
      <c r="K37" s="304">
        <f>IFERROR(H37/E37,"-")</f>
        <v>1264942.2950819673</v>
      </c>
      <c r="L37" s="304">
        <f t="shared" ref="L37:L39" si="33">IFERROR(I37/F37,"-")</f>
        <v>2318753.4814814813</v>
      </c>
      <c r="M37" s="385">
        <f t="shared" ref="M37:M39" si="34">IFERROR(J37/G37,"-")</f>
        <v>536876.21749408985</v>
      </c>
      <c r="N37" s="307"/>
    </row>
    <row r="38" spans="2:14" ht="13.5" customHeight="1">
      <c r="B38" s="649"/>
      <c r="C38" s="572"/>
      <c r="D38" s="316" t="s">
        <v>343</v>
      </c>
      <c r="E38" s="346">
        <v>590</v>
      </c>
      <c r="F38" s="132">
        <v>152</v>
      </c>
      <c r="G38" s="132">
        <v>586</v>
      </c>
      <c r="H38" s="346">
        <f t="shared" ref="H38:H39" si="35">SUM(I38:J38)</f>
        <v>615769470</v>
      </c>
      <c r="I38" s="132">
        <v>252465030</v>
      </c>
      <c r="J38" s="132">
        <v>363304440</v>
      </c>
      <c r="K38" s="346">
        <f t="shared" ref="K38:K39" si="36">IFERROR(H38/E38,"-")</f>
        <v>1043677.0677966102</v>
      </c>
      <c r="L38" s="346">
        <f t="shared" si="33"/>
        <v>1660954.144736842</v>
      </c>
      <c r="M38" s="350">
        <f t="shared" si="34"/>
        <v>619973.44709897612</v>
      </c>
      <c r="N38" s="307"/>
    </row>
    <row r="39" spans="2:14" ht="13.5" customHeight="1">
      <c r="B39" s="649"/>
      <c r="C39" s="572"/>
      <c r="D39" s="316" t="s">
        <v>344</v>
      </c>
      <c r="E39" s="346">
        <v>941</v>
      </c>
      <c r="F39" s="132">
        <v>202</v>
      </c>
      <c r="G39" s="132">
        <v>939</v>
      </c>
      <c r="H39" s="346">
        <f t="shared" si="35"/>
        <v>758468380</v>
      </c>
      <c r="I39" s="132">
        <v>301831380</v>
      </c>
      <c r="J39" s="132">
        <v>456637000</v>
      </c>
      <c r="K39" s="346">
        <f t="shared" si="36"/>
        <v>806023.78320935171</v>
      </c>
      <c r="L39" s="346">
        <f t="shared" si="33"/>
        <v>1494214.7524752475</v>
      </c>
      <c r="M39" s="350">
        <f t="shared" si="34"/>
        <v>486301.3844515442</v>
      </c>
      <c r="N39" s="307"/>
    </row>
    <row r="40" spans="2:14" ht="13.5" customHeight="1">
      <c r="B40" s="655"/>
      <c r="C40" s="573"/>
      <c r="D40" s="344" t="s">
        <v>152</v>
      </c>
      <c r="E40" s="121">
        <f t="shared" ref="E40:J40" si="37">SUM(E37:E39)</f>
        <v>1958</v>
      </c>
      <c r="F40" s="121">
        <f t="shared" si="37"/>
        <v>489</v>
      </c>
      <c r="G40" s="121">
        <f t="shared" si="37"/>
        <v>1948</v>
      </c>
      <c r="H40" s="121">
        <f t="shared" si="37"/>
        <v>1914368210</v>
      </c>
      <c r="I40" s="121">
        <f t="shared" si="37"/>
        <v>867328130</v>
      </c>
      <c r="J40" s="121">
        <f t="shared" si="37"/>
        <v>1047040080</v>
      </c>
      <c r="K40" s="304">
        <f>IFERROR(H40/E40,"-")</f>
        <v>977716.14402451483</v>
      </c>
      <c r="L40" s="304">
        <f>IFERROR(I40/F40,"-")</f>
        <v>1773677.1574642127</v>
      </c>
      <c r="M40" s="310">
        <f>IFERROR(J40/G40,"-")</f>
        <v>537494.90759753599</v>
      </c>
      <c r="N40" s="307"/>
    </row>
    <row r="41" spans="2:14" ht="13.5" customHeight="1">
      <c r="B41" s="648">
        <v>10</v>
      </c>
      <c r="C41" s="571" t="s">
        <v>60</v>
      </c>
      <c r="D41" s="352" t="s">
        <v>342</v>
      </c>
      <c r="E41" s="304">
        <v>999</v>
      </c>
      <c r="F41" s="403">
        <v>265</v>
      </c>
      <c r="G41" s="403">
        <v>991</v>
      </c>
      <c r="H41" s="304">
        <f>SUM(I41:J41)</f>
        <v>1048850090</v>
      </c>
      <c r="I41" s="403">
        <v>559612380</v>
      </c>
      <c r="J41" s="403">
        <v>489237710</v>
      </c>
      <c r="K41" s="304">
        <f>IFERROR(H41/E41,"-")</f>
        <v>1049899.9899899899</v>
      </c>
      <c r="L41" s="304">
        <f t="shared" ref="L41:L43" si="38">IFERROR(I41/F41,"-")</f>
        <v>2111744.830188679</v>
      </c>
      <c r="M41" s="385">
        <f t="shared" ref="M41:M43" si="39">IFERROR(J41/G41,"-")</f>
        <v>493680.83753784059</v>
      </c>
      <c r="N41" s="307"/>
    </row>
    <row r="42" spans="2:14" ht="13.5" customHeight="1">
      <c r="B42" s="649"/>
      <c r="C42" s="572"/>
      <c r="D42" s="316" t="s">
        <v>343</v>
      </c>
      <c r="E42" s="346">
        <v>1527</v>
      </c>
      <c r="F42" s="132">
        <v>318</v>
      </c>
      <c r="G42" s="132">
        <v>1519</v>
      </c>
      <c r="H42" s="346">
        <f t="shared" ref="H42:H43" si="40">SUM(I42:J42)</f>
        <v>1282680840</v>
      </c>
      <c r="I42" s="132">
        <v>540174090</v>
      </c>
      <c r="J42" s="132">
        <v>742506750</v>
      </c>
      <c r="K42" s="346">
        <f t="shared" ref="K42:K43" si="41">IFERROR(H42/E42,"-")</f>
        <v>840000.55009823188</v>
      </c>
      <c r="L42" s="346">
        <f t="shared" si="38"/>
        <v>1698660.6603773586</v>
      </c>
      <c r="M42" s="350">
        <f t="shared" si="39"/>
        <v>488812.87030941411</v>
      </c>
      <c r="N42" s="307"/>
    </row>
    <row r="43" spans="2:14" ht="13.5" customHeight="1">
      <c r="B43" s="649"/>
      <c r="C43" s="572"/>
      <c r="D43" s="316" t="s">
        <v>344</v>
      </c>
      <c r="E43" s="346">
        <v>2625</v>
      </c>
      <c r="F43" s="132">
        <v>555</v>
      </c>
      <c r="G43" s="132">
        <v>2610</v>
      </c>
      <c r="H43" s="346">
        <f t="shared" si="40"/>
        <v>2158430730</v>
      </c>
      <c r="I43" s="132">
        <v>957212270</v>
      </c>
      <c r="J43" s="132">
        <v>1201218460</v>
      </c>
      <c r="K43" s="346">
        <f t="shared" si="41"/>
        <v>822259.32571428572</v>
      </c>
      <c r="L43" s="346">
        <f t="shared" si="38"/>
        <v>1724706.7927927929</v>
      </c>
      <c r="M43" s="350">
        <f t="shared" si="39"/>
        <v>460236.95785440615</v>
      </c>
      <c r="N43" s="307"/>
    </row>
    <row r="44" spans="2:14" ht="13.5" customHeight="1">
      <c r="B44" s="655"/>
      <c r="C44" s="573"/>
      <c r="D44" s="344" t="s">
        <v>152</v>
      </c>
      <c r="E44" s="121">
        <f t="shared" ref="E44:J44" si="42">SUM(E41:E43)</f>
        <v>5151</v>
      </c>
      <c r="F44" s="121">
        <f t="shared" si="42"/>
        <v>1138</v>
      </c>
      <c r="G44" s="121">
        <f t="shared" si="42"/>
        <v>5120</v>
      </c>
      <c r="H44" s="121">
        <f t="shared" si="42"/>
        <v>4489961660</v>
      </c>
      <c r="I44" s="121">
        <f t="shared" si="42"/>
        <v>2056998740</v>
      </c>
      <c r="J44" s="121">
        <f t="shared" si="42"/>
        <v>2432962920</v>
      </c>
      <c r="K44" s="304">
        <f>IFERROR(H44/E44,"-")</f>
        <v>871667.95961949136</v>
      </c>
      <c r="L44" s="304">
        <f>IFERROR(I44/F44,"-")</f>
        <v>1807556.0105448156</v>
      </c>
      <c r="M44" s="310">
        <f>IFERROR(J44/G44,"-")</f>
        <v>475188.0703125</v>
      </c>
      <c r="N44" s="307"/>
    </row>
    <row r="45" spans="2:14" ht="13.5" customHeight="1">
      <c r="B45" s="648">
        <v>11</v>
      </c>
      <c r="C45" s="571" t="s">
        <v>61</v>
      </c>
      <c r="D45" s="352" t="s">
        <v>342</v>
      </c>
      <c r="E45" s="304">
        <v>1846</v>
      </c>
      <c r="F45" s="403">
        <v>492</v>
      </c>
      <c r="G45" s="403">
        <v>1820</v>
      </c>
      <c r="H45" s="304">
        <f>SUM(I45:J45)</f>
        <v>2031302070</v>
      </c>
      <c r="I45" s="403">
        <v>1060286900</v>
      </c>
      <c r="J45" s="403">
        <v>971015170</v>
      </c>
      <c r="K45" s="304">
        <f>IFERROR(H45/E45,"-")</f>
        <v>1100380.3196099675</v>
      </c>
      <c r="L45" s="304">
        <f t="shared" ref="L45:L47" si="43">IFERROR(I45/F45,"-")</f>
        <v>2155054.674796748</v>
      </c>
      <c r="M45" s="385">
        <f t="shared" ref="M45:M47" si="44">IFERROR(J45/G45,"-")</f>
        <v>533524.81868131866</v>
      </c>
      <c r="N45" s="307"/>
    </row>
    <row r="46" spans="2:14" ht="13.5" customHeight="1">
      <c r="B46" s="649"/>
      <c r="C46" s="572"/>
      <c r="D46" s="316" t="s">
        <v>343</v>
      </c>
      <c r="E46" s="346">
        <v>2699</v>
      </c>
      <c r="F46" s="132">
        <v>636</v>
      </c>
      <c r="G46" s="132">
        <v>2680</v>
      </c>
      <c r="H46" s="346">
        <f t="shared" ref="H46:H47" si="45">SUM(I46:J46)</f>
        <v>2481129580</v>
      </c>
      <c r="I46" s="132">
        <v>1162914890</v>
      </c>
      <c r="J46" s="132">
        <v>1318214690</v>
      </c>
      <c r="K46" s="346">
        <f t="shared" ref="K46:K47" si="46">IFERROR(H46/E46,"-")</f>
        <v>919277.35457576881</v>
      </c>
      <c r="L46" s="346">
        <f t="shared" si="43"/>
        <v>1828482.531446541</v>
      </c>
      <c r="M46" s="350">
        <f t="shared" si="44"/>
        <v>491871.15298507462</v>
      </c>
      <c r="N46" s="307"/>
    </row>
    <row r="47" spans="2:14" ht="13.5" customHeight="1">
      <c r="B47" s="649"/>
      <c r="C47" s="572"/>
      <c r="D47" s="316" t="s">
        <v>344</v>
      </c>
      <c r="E47" s="346">
        <v>4694</v>
      </c>
      <c r="F47" s="132">
        <v>965</v>
      </c>
      <c r="G47" s="132">
        <v>4664</v>
      </c>
      <c r="H47" s="346">
        <f t="shared" si="45"/>
        <v>3866269870</v>
      </c>
      <c r="I47" s="132">
        <v>1696333870</v>
      </c>
      <c r="J47" s="132">
        <v>2169936000</v>
      </c>
      <c r="K47" s="346">
        <f t="shared" si="46"/>
        <v>823662.094162761</v>
      </c>
      <c r="L47" s="346">
        <f t="shared" si="43"/>
        <v>1757858.9326424871</v>
      </c>
      <c r="M47" s="350">
        <f t="shared" si="44"/>
        <v>465252.14408233279</v>
      </c>
      <c r="N47" s="307"/>
    </row>
    <row r="48" spans="2:14" ht="13.5" customHeight="1">
      <c r="B48" s="655"/>
      <c r="C48" s="573"/>
      <c r="D48" s="344" t="s">
        <v>152</v>
      </c>
      <c r="E48" s="121">
        <f t="shared" ref="E48:J48" si="47">SUM(E45:E47)</f>
        <v>9239</v>
      </c>
      <c r="F48" s="121">
        <f t="shared" si="47"/>
        <v>2093</v>
      </c>
      <c r="G48" s="121">
        <f t="shared" si="47"/>
        <v>9164</v>
      </c>
      <c r="H48" s="121">
        <f t="shared" si="47"/>
        <v>8378701520</v>
      </c>
      <c r="I48" s="121">
        <f t="shared" si="47"/>
        <v>3919535660</v>
      </c>
      <c r="J48" s="121">
        <f t="shared" si="47"/>
        <v>4459165860</v>
      </c>
      <c r="K48" s="304">
        <f>IFERROR(H48/E48,"-")</f>
        <v>906884.02640978456</v>
      </c>
      <c r="L48" s="304">
        <f>IFERROR(I48/F48,"-")</f>
        <v>1872687.8451982799</v>
      </c>
      <c r="M48" s="310">
        <f>IFERROR(J48/G48,"-")</f>
        <v>486596.01265822788</v>
      </c>
      <c r="N48" s="307"/>
    </row>
    <row r="49" spans="2:14" ht="13.5" customHeight="1">
      <c r="B49" s="648">
        <v>12</v>
      </c>
      <c r="C49" s="571" t="s">
        <v>83</v>
      </c>
      <c r="D49" s="352" t="s">
        <v>342</v>
      </c>
      <c r="E49" s="304">
        <v>933</v>
      </c>
      <c r="F49" s="403">
        <v>267</v>
      </c>
      <c r="G49" s="403">
        <v>928</v>
      </c>
      <c r="H49" s="304">
        <f>SUM(I49:J49)</f>
        <v>1004569030</v>
      </c>
      <c r="I49" s="403">
        <v>528420340</v>
      </c>
      <c r="J49" s="403">
        <v>476148690</v>
      </c>
      <c r="K49" s="304">
        <f>IFERROR(H49/E49,"-")</f>
        <v>1076708.4994640944</v>
      </c>
      <c r="L49" s="304">
        <f t="shared" ref="L49:L51" si="48">IFERROR(I49/F49,"-")</f>
        <v>1979102.3970037454</v>
      </c>
      <c r="M49" s="385">
        <f t="shared" ref="M49:M51" si="49">IFERROR(J49/G49,"-")</f>
        <v>513091.26077586209</v>
      </c>
      <c r="N49" s="307"/>
    </row>
    <row r="50" spans="2:14" ht="13.5" customHeight="1">
      <c r="B50" s="649"/>
      <c r="C50" s="572"/>
      <c r="D50" s="316" t="s">
        <v>343</v>
      </c>
      <c r="E50" s="346">
        <v>1371</v>
      </c>
      <c r="F50" s="132">
        <v>342</v>
      </c>
      <c r="G50" s="132">
        <v>1361</v>
      </c>
      <c r="H50" s="346">
        <f t="shared" ref="H50:H51" si="50">SUM(I50:J50)</f>
        <v>1372221590</v>
      </c>
      <c r="I50" s="132">
        <v>679630720</v>
      </c>
      <c r="J50" s="132">
        <v>692590870</v>
      </c>
      <c r="K50" s="346">
        <f t="shared" ref="K50:K51" si="51">IFERROR(H50/E50,"-")</f>
        <v>1000891.0211524435</v>
      </c>
      <c r="L50" s="346">
        <f t="shared" si="48"/>
        <v>1987224.3274853802</v>
      </c>
      <c r="M50" s="350">
        <f t="shared" si="49"/>
        <v>508883.81337252021</v>
      </c>
      <c r="N50" s="307"/>
    </row>
    <row r="51" spans="2:14" ht="13.5" customHeight="1">
      <c r="B51" s="649"/>
      <c r="C51" s="572"/>
      <c r="D51" s="316" t="s">
        <v>344</v>
      </c>
      <c r="E51" s="346">
        <v>2345</v>
      </c>
      <c r="F51" s="132">
        <v>502</v>
      </c>
      <c r="G51" s="132">
        <v>2334</v>
      </c>
      <c r="H51" s="346">
        <f t="shared" si="50"/>
        <v>2110164440</v>
      </c>
      <c r="I51" s="132">
        <v>874910530</v>
      </c>
      <c r="J51" s="132">
        <v>1235253910</v>
      </c>
      <c r="K51" s="346">
        <f t="shared" si="51"/>
        <v>899856.90405117266</v>
      </c>
      <c r="L51" s="346">
        <f t="shared" si="48"/>
        <v>1742849.6613545816</v>
      </c>
      <c r="M51" s="350">
        <f t="shared" si="49"/>
        <v>529243.32047986286</v>
      </c>
      <c r="N51" s="307"/>
    </row>
    <row r="52" spans="2:14" ht="13.5" customHeight="1">
      <c r="B52" s="655"/>
      <c r="C52" s="573"/>
      <c r="D52" s="344" t="s">
        <v>152</v>
      </c>
      <c r="E52" s="121">
        <f t="shared" ref="E52:J52" si="52">SUM(E49:E51)</f>
        <v>4649</v>
      </c>
      <c r="F52" s="121">
        <f t="shared" si="52"/>
        <v>1111</v>
      </c>
      <c r="G52" s="121">
        <f t="shared" si="52"/>
        <v>4623</v>
      </c>
      <c r="H52" s="121">
        <f t="shared" si="52"/>
        <v>4486955060</v>
      </c>
      <c r="I52" s="121">
        <f t="shared" si="52"/>
        <v>2082961590</v>
      </c>
      <c r="J52" s="121">
        <f t="shared" si="52"/>
        <v>2403993470</v>
      </c>
      <c r="K52" s="304">
        <f>IFERROR(H52/E52,"-")</f>
        <v>965144.12992041302</v>
      </c>
      <c r="L52" s="304">
        <f>IFERROR(I52/F52,"-")</f>
        <v>1874852.9162916292</v>
      </c>
      <c r="M52" s="310">
        <f>IFERROR(J52/G52,"-")</f>
        <v>520007.23988751892</v>
      </c>
      <c r="N52" s="307"/>
    </row>
    <row r="53" spans="2:14" ht="13.5" customHeight="1">
      <c r="B53" s="648">
        <v>13</v>
      </c>
      <c r="C53" s="571" t="s">
        <v>84</v>
      </c>
      <c r="D53" s="352" t="s">
        <v>342</v>
      </c>
      <c r="E53" s="304">
        <v>1631</v>
      </c>
      <c r="F53" s="403">
        <v>448</v>
      </c>
      <c r="G53" s="403">
        <v>1617</v>
      </c>
      <c r="H53" s="304">
        <f>SUM(I53:J53)</f>
        <v>1772012440</v>
      </c>
      <c r="I53" s="403">
        <v>880735090</v>
      </c>
      <c r="J53" s="403">
        <v>891277350</v>
      </c>
      <c r="K53" s="304">
        <f>IFERROR(H53/E53,"-")</f>
        <v>1086457.6578786022</v>
      </c>
      <c r="L53" s="304">
        <f t="shared" ref="L53:L55" si="53">IFERROR(I53/F53,"-")</f>
        <v>1965926.5401785714</v>
      </c>
      <c r="M53" s="385">
        <f t="shared" ref="M53:M55" si="54">IFERROR(J53/G53,"-")</f>
        <v>551191.92949907237</v>
      </c>
      <c r="N53" s="307"/>
    </row>
    <row r="54" spans="2:14" ht="13.5" customHeight="1">
      <c r="B54" s="649"/>
      <c r="C54" s="572"/>
      <c r="D54" s="316" t="s">
        <v>343</v>
      </c>
      <c r="E54" s="346">
        <v>2335</v>
      </c>
      <c r="F54" s="132">
        <v>621</v>
      </c>
      <c r="G54" s="132">
        <v>2308</v>
      </c>
      <c r="H54" s="346">
        <f t="shared" ref="H54:H55" si="55">SUM(I54:J54)</f>
        <v>2395396440</v>
      </c>
      <c r="I54" s="132">
        <v>1197405470</v>
      </c>
      <c r="J54" s="132">
        <v>1197990970</v>
      </c>
      <c r="K54" s="346">
        <f t="shared" ref="K54:K55" si="56">IFERROR(H54/E54,"-")</f>
        <v>1025865.7130620985</v>
      </c>
      <c r="L54" s="346">
        <f t="shared" si="53"/>
        <v>1928189.1626409017</v>
      </c>
      <c r="M54" s="350">
        <f t="shared" si="54"/>
        <v>519060.21230502601</v>
      </c>
      <c r="N54" s="307"/>
    </row>
    <row r="55" spans="2:14" ht="13.5" customHeight="1">
      <c r="B55" s="649"/>
      <c r="C55" s="572"/>
      <c r="D55" s="316" t="s">
        <v>344</v>
      </c>
      <c r="E55" s="346">
        <v>4148</v>
      </c>
      <c r="F55" s="132">
        <v>940</v>
      </c>
      <c r="G55" s="132">
        <v>4126</v>
      </c>
      <c r="H55" s="346">
        <f t="shared" si="55"/>
        <v>3830936080</v>
      </c>
      <c r="I55" s="132">
        <v>1711290330</v>
      </c>
      <c r="J55" s="132">
        <v>2119645750</v>
      </c>
      <c r="K55" s="346">
        <f t="shared" si="56"/>
        <v>923562.21793635492</v>
      </c>
      <c r="L55" s="346">
        <f t="shared" si="53"/>
        <v>1820521.6276595744</v>
      </c>
      <c r="M55" s="350">
        <f t="shared" si="54"/>
        <v>513728.97479398933</v>
      </c>
      <c r="N55" s="307"/>
    </row>
    <row r="56" spans="2:14" ht="13.5" customHeight="1">
      <c r="B56" s="655"/>
      <c r="C56" s="573"/>
      <c r="D56" s="344" t="s">
        <v>152</v>
      </c>
      <c r="E56" s="121">
        <f t="shared" ref="E56:J56" si="57">SUM(E53:E55)</f>
        <v>8114</v>
      </c>
      <c r="F56" s="121">
        <f t="shared" si="57"/>
        <v>2009</v>
      </c>
      <c r="G56" s="121">
        <f t="shared" si="57"/>
        <v>8051</v>
      </c>
      <c r="H56" s="121">
        <f t="shared" si="57"/>
        <v>7998344960</v>
      </c>
      <c r="I56" s="121">
        <f t="shared" si="57"/>
        <v>3789430890</v>
      </c>
      <c r="J56" s="121">
        <f t="shared" si="57"/>
        <v>4208914070</v>
      </c>
      <c r="K56" s="304">
        <f>IFERROR(H56/E56,"-")</f>
        <v>985746.23613507522</v>
      </c>
      <c r="L56" s="304">
        <f>IFERROR(I56/F56,"-")</f>
        <v>1886227.4216027874</v>
      </c>
      <c r="M56" s="310">
        <f>IFERROR(J56/G56,"-")</f>
        <v>522781.52651844494</v>
      </c>
      <c r="N56" s="307"/>
    </row>
    <row r="57" spans="2:14" ht="13.5" customHeight="1">
      <c r="B57" s="648">
        <v>14</v>
      </c>
      <c r="C57" s="571" t="s">
        <v>85</v>
      </c>
      <c r="D57" s="352" t="s">
        <v>342</v>
      </c>
      <c r="E57" s="304">
        <v>1049</v>
      </c>
      <c r="F57" s="403">
        <v>306</v>
      </c>
      <c r="G57" s="403">
        <v>1036</v>
      </c>
      <c r="H57" s="304">
        <f>SUM(I57:J57)</f>
        <v>1162053800</v>
      </c>
      <c r="I57" s="403">
        <v>616973550</v>
      </c>
      <c r="J57" s="403">
        <v>545080250</v>
      </c>
      <c r="K57" s="304">
        <f>IFERROR(H57/E57,"-")</f>
        <v>1107772.9265967589</v>
      </c>
      <c r="L57" s="304">
        <f t="shared" ref="L57:L59" si="58">IFERROR(I57/F57,"-")</f>
        <v>2016253.4313725489</v>
      </c>
      <c r="M57" s="385">
        <f t="shared" ref="M57:M59" si="59">IFERROR(J57/G57,"-")</f>
        <v>526139.2374517374</v>
      </c>
      <c r="N57" s="307"/>
    </row>
    <row r="58" spans="2:14" ht="13.5" customHeight="1">
      <c r="B58" s="649"/>
      <c r="C58" s="572"/>
      <c r="D58" s="316" t="s">
        <v>343</v>
      </c>
      <c r="E58" s="346">
        <v>1709</v>
      </c>
      <c r="F58" s="132">
        <v>424</v>
      </c>
      <c r="G58" s="132">
        <v>1691</v>
      </c>
      <c r="H58" s="346">
        <f t="shared" ref="H58:H59" si="60">SUM(I58:J58)</f>
        <v>1731600320</v>
      </c>
      <c r="I58" s="132">
        <v>831744360</v>
      </c>
      <c r="J58" s="132">
        <v>899855960</v>
      </c>
      <c r="K58" s="346">
        <f t="shared" ref="K58:K59" si="61">IFERROR(H58/E58,"-")</f>
        <v>1013224.2949093037</v>
      </c>
      <c r="L58" s="346">
        <f t="shared" si="58"/>
        <v>1961661.2264150945</v>
      </c>
      <c r="M58" s="350">
        <f t="shared" si="59"/>
        <v>532144.26966292132</v>
      </c>
      <c r="N58" s="307"/>
    </row>
    <row r="59" spans="2:14" ht="13.5" customHeight="1">
      <c r="B59" s="649"/>
      <c r="C59" s="572"/>
      <c r="D59" s="316" t="s">
        <v>344</v>
      </c>
      <c r="E59" s="346">
        <v>3246</v>
      </c>
      <c r="F59" s="132">
        <v>664</v>
      </c>
      <c r="G59" s="132">
        <v>3227</v>
      </c>
      <c r="H59" s="346">
        <f t="shared" si="60"/>
        <v>2817417760</v>
      </c>
      <c r="I59" s="132">
        <v>1260500800</v>
      </c>
      <c r="J59" s="132">
        <v>1556916960</v>
      </c>
      <c r="K59" s="346">
        <f t="shared" si="61"/>
        <v>867966.03820086259</v>
      </c>
      <c r="L59" s="346">
        <f t="shared" si="58"/>
        <v>1898344.5783132531</v>
      </c>
      <c r="M59" s="350">
        <f t="shared" si="59"/>
        <v>482465.74527424853</v>
      </c>
      <c r="N59" s="307"/>
    </row>
    <row r="60" spans="2:14" ht="13.5" customHeight="1">
      <c r="B60" s="655"/>
      <c r="C60" s="573"/>
      <c r="D60" s="344" t="s">
        <v>152</v>
      </c>
      <c r="E60" s="121">
        <f t="shared" ref="E60:J60" si="62">SUM(E57:E59)</f>
        <v>6004</v>
      </c>
      <c r="F60" s="121">
        <f t="shared" si="62"/>
        <v>1394</v>
      </c>
      <c r="G60" s="121">
        <f t="shared" si="62"/>
        <v>5954</v>
      </c>
      <c r="H60" s="121">
        <f t="shared" si="62"/>
        <v>5711071880</v>
      </c>
      <c r="I60" s="121">
        <f t="shared" si="62"/>
        <v>2709218710</v>
      </c>
      <c r="J60" s="121">
        <f t="shared" si="62"/>
        <v>3001853170</v>
      </c>
      <c r="K60" s="304">
        <f>IFERROR(H60/E60,"-")</f>
        <v>951211.17255163228</v>
      </c>
      <c r="L60" s="304">
        <f>IFERROR(I60/F60,"-")</f>
        <v>1943485.4447632711</v>
      </c>
      <c r="M60" s="310">
        <f>IFERROR(J60/G60,"-")</f>
        <v>504174.19717836747</v>
      </c>
      <c r="N60" s="307"/>
    </row>
    <row r="61" spans="2:14" ht="13.5" customHeight="1">
      <c r="B61" s="648">
        <v>15</v>
      </c>
      <c r="C61" s="571" t="s">
        <v>86</v>
      </c>
      <c r="D61" s="352" t="s">
        <v>342</v>
      </c>
      <c r="E61" s="304">
        <v>1852</v>
      </c>
      <c r="F61" s="403">
        <v>465</v>
      </c>
      <c r="G61" s="403">
        <v>1837</v>
      </c>
      <c r="H61" s="304">
        <f>SUM(I61:J61)</f>
        <v>1872450840</v>
      </c>
      <c r="I61" s="403">
        <v>931552080</v>
      </c>
      <c r="J61" s="403">
        <v>940898760</v>
      </c>
      <c r="K61" s="304">
        <f>IFERROR(H61/E61,"-")</f>
        <v>1011042.5701943844</v>
      </c>
      <c r="L61" s="304">
        <f t="shared" ref="L61:L63" si="63">IFERROR(I61/F61,"-")</f>
        <v>2003337.8064516129</v>
      </c>
      <c r="M61" s="385">
        <f t="shared" ref="M61:M63" si="64">IFERROR(J61/G61,"-")</f>
        <v>512193.11921611323</v>
      </c>
      <c r="N61" s="307"/>
    </row>
    <row r="62" spans="2:14" ht="13.5" customHeight="1">
      <c r="B62" s="649"/>
      <c r="C62" s="572"/>
      <c r="D62" s="316" t="s">
        <v>343</v>
      </c>
      <c r="E62" s="346">
        <v>2884</v>
      </c>
      <c r="F62" s="132">
        <v>698</v>
      </c>
      <c r="G62" s="132">
        <v>2863</v>
      </c>
      <c r="H62" s="346">
        <f t="shared" ref="H62:H63" si="65">SUM(I62:J62)</f>
        <v>2766433480</v>
      </c>
      <c r="I62" s="132">
        <v>1320549370</v>
      </c>
      <c r="J62" s="132">
        <v>1445884110</v>
      </c>
      <c r="K62" s="346">
        <f t="shared" ref="K62:K63" si="66">IFERROR(H62/E62,"-")</f>
        <v>959234.90984743414</v>
      </c>
      <c r="L62" s="346">
        <f t="shared" si="63"/>
        <v>1891904.5415472779</v>
      </c>
      <c r="M62" s="350">
        <f t="shared" si="64"/>
        <v>505024.13901501923</v>
      </c>
      <c r="N62" s="307"/>
    </row>
    <row r="63" spans="2:14" ht="13.5" customHeight="1">
      <c r="B63" s="649"/>
      <c r="C63" s="572"/>
      <c r="D63" s="316" t="s">
        <v>344</v>
      </c>
      <c r="E63" s="346">
        <v>5390</v>
      </c>
      <c r="F63" s="132">
        <v>1137</v>
      </c>
      <c r="G63" s="132">
        <v>5379</v>
      </c>
      <c r="H63" s="346">
        <f t="shared" si="65"/>
        <v>4532163140</v>
      </c>
      <c r="I63" s="132">
        <v>1933886120</v>
      </c>
      <c r="J63" s="132">
        <v>2598277020</v>
      </c>
      <c r="K63" s="346">
        <f t="shared" si="66"/>
        <v>840846.59369202226</v>
      </c>
      <c r="L63" s="346">
        <f t="shared" si="63"/>
        <v>1700867.2999120492</v>
      </c>
      <c r="M63" s="350">
        <f t="shared" si="64"/>
        <v>483040.90351366426</v>
      </c>
      <c r="N63" s="307"/>
    </row>
    <row r="64" spans="2:14" ht="13.5" customHeight="1">
      <c r="B64" s="655"/>
      <c r="C64" s="573"/>
      <c r="D64" s="344" t="s">
        <v>152</v>
      </c>
      <c r="E64" s="121">
        <f t="shared" ref="E64:J64" si="67">SUM(E61:E63)</f>
        <v>10126</v>
      </c>
      <c r="F64" s="121">
        <f t="shared" si="67"/>
        <v>2300</v>
      </c>
      <c r="G64" s="121">
        <f t="shared" si="67"/>
        <v>10079</v>
      </c>
      <c r="H64" s="121">
        <f t="shared" si="67"/>
        <v>9171047460</v>
      </c>
      <c r="I64" s="121">
        <f t="shared" si="67"/>
        <v>4185987570</v>
      </c>
      <c r="J64" s="121">
        <f t="shared" si="67"/>
        <v>4985059890</v>
      </c>
      <c r="K64" s="304">
        <f>IFERROR(H64/E64,"-")</f>
        <v>905693.01402330631</v>
      </c>
      <c r="L64" s="304">
        <f>IFERROR(I64/F64,"-")</f>
        <v>1819994.595652174</v>
      </c>
      <c r="M64" s="310">
        <f>IFERROR(J64/G64,"-")</f>
        <v>494598.65958924498</v>
      </c>
      <c r="N64" s="307"/>
    </row>
    <row r="65" spans="2:14" ht="13.5" customHeight="1">
      <c r="B65" s="648">
        <v>16</v>
      </c>
      <c r="C65" s="571" t="s">
        <v>62</v>
      </c>
      <c r="D65" s="352" t="s">
        <v>342</v>
      </c>
      <c r="E65" s="304">
        <v>1139</v>
      </c>
      <c r="F65" s="403">
        <v>294</v>
      </c>
      <c r="G65" s="403">
        <v>1132</v>
      </c>
      <c r="H65" s="304">
        <f>SUM(I65:J65)</f>
        <v>1160380800</v>
      </c>
      <c r="I65" s="403">
        <v>552107340</v>
      </c>
      <c r="J65" s="403">
        <v>608273460</v>
      </c>
      <c r="K65" s="304">
        <f>IFERROR(H65/E65,"-")</f>
        <v>1018771.5539947322</v>
      </c>
      <c r="L65" s="304">
        <f t="shared" ref="L65:L67" si="68">IFERROR(I65/F65,"-")</f>
        <v>1877916.1224489796</v>
      </c>
      <c r="M65" s="385">
        <f t="shared" ref="M65:M67" si="69">IFERROR(J65/G65,"-")</f>
        <v>537344.04593639576</v>
      </c>
      <c r="N65" s="307"/>
    </row>
    <row r="66" spans="2:14" ht="13.5" customHeight="1">
      <c r="B66" s="649"/>
      <c r="C66" s="572"/>
      <c r="D66" s="316" t="s">
        <v>343</v>
      </c>
      <c r="E66" s="346">
        <v>1884</v>
      </c>
      <c r="F66" s="132">
        <v>443</v>
      </c>
      <c r="G66" s="132">
        <v>1878</v>
      </c>
      <c r="H66" s="346">
        <f t="shared" ref="H66:H67" si="70">SUM(I66:J66)</f>
        <v>1768506380</v>
      </c>
      <c r="I66" s="132">
        <v>771500110</v>
      </c>
      <c r="J66" s="132">
        <v>997006270</v>
      </c>
      <c r="K66" s="346">
        <f t="shared" ref="K66:K67" si="71">IFERROR(H66/E66,"-")</f>
        <v>938697.65392781317</v>
      </c>
      <c r="L66" s="346">
        <f t="shared" si="68"/>
        <v>1741535.2370203161</v>
      </c>
      <c r="M66" s="350">
        <f t="shared" si="69"/>
        <v>530887.25772097975</v>
      </c>
      <c r="N66" s="307"/>
    </row>
    <row r="67" spans="2:14" ht="13.5" customHeight="1">
      <c r="B67" s="649"/>
      <c r="C67" s="572"/>
      <c r="D67" s="316" t="s">
        <v>344</v>
      </c>
      <c r="E67" s="346">
        <v>3856</v>
      </c>
      <c r="F67" s="132">
        <v>766</v>
      </c>
      <c r="G67" s="132">
        <v>3830</v>
      </c>
      <c r="H67" s="346">
        <f t="shared" si="70"/>
        <v>3357805240</v>
      </c>
      <c r="I67" s="132">
        <v>1381702910</v>
      </c>
      <c r="J67" s="132">
        <v>1976102330</v>
      </c>
      <c r="K67" s="346">
        <f t="shared" si="71"/>
        <v>870800.11410788377</v>
      </c>
      <c r="L67" s="346">
        <f t="shared" si="68"/>
        <v>1803789.6997389034</v>
      </c>
      <c r="M67" s="350">
        <f t="shared" si="69"/>
        <v>515953.61096605746</v>
      </c>
      <c r="N67" s="307"/>
    </row>
    <row r="68" spans="2:14" ht="13.5" customHeight="1">
      <c r="B68" s="655"/>
      <c r="C68" s="573"/>
      <c r="D68" s="344" t="s">
        <v>152</v>
      </c>
      <c r="E68" s="121">
        <f t="shared" ref="E68:J68" si="72">SUM(E65:E67)</f>
        <v>6879</v>
      </c>
      <c r="F68" s="121">
        <f t="shared" si="72"/>
        <v>1503</v>
      </c>
      <c r="G68" s="121">
        <f t="shared" si="72"/>
        <v>6840</v>
      </c>
      <c r="H68" s="121">
        <f t="shared" si="72"/>
        <v>6286692420</v>
      </c>
      <c r="I68" s="121">
        <f t="shared" si="72"/>
        <v>2705310360</v>
      </c>
      <c r="J68" s="121">
        <f t="shared" si="72"/>
        <v>3581382060</v>
      </c>
      <c r="K68" s="304">
        <f>IFERROR(H68/E68,"-")</f>
        <v>913896.2668992586</v>
      </c>
      <c r="L68" s="304">
        <f>IFERROR(I68/F68,"-")</f>
        <v>1799940.3592814372</v>
      </c>
      <c r="M68" s="310">
        <f>IFERROR(J68/G68,"-")</f>
        <v>523593.86842105264</v>
      </c>
      <c r="N68" s="307"/>
    </row>
    <row r="69" spans="2:14" ht="13.5" customHeight="1">
      <c r="B69" s="648">
        <v>17</v>
      </c>
      <c r="C69" s="571" t="s">
        <v>87</v>
      </c>
      <c r="D69" s="352" t="s">
        <v>342</v>
      </c>
      <c r="E69" s="304">
        <v>1631</v>
      </c>
      <c r="F69" s="403">
        <v>438</v>
      </c>
      <c r="G69" s="403">
        <v>1609</v>
      </c>
      <c r="H69" s="304">
        <f>SUM(I69:J69)</f>
        <v>1799012280</v>
      </c>
      <c r="I69" s="403">
        <v>900032540</v>
      </c>
      <c r="J69" s="403">
        <v>898979740</v>
      </c>
      <c r="K69" s="304">
        <f>IFERROR(H69/E69,"-")</f>
        <v>1103011.8209687308</v>
      </c>
      <c r="L69" s="304">
        <f t="shared" ref="L69:L71" si="73">IFERROR(I69/F69,"-")</f>
        <v>2054868.8127853882</v>
      </c>
      <c r="M69" s="385">
        <f t="shared" ref="M69:M71" si="74">IFERROR(J69/G69,"-")</f>
        <v>558719.5400870106</v>
      </c>
      <c r="N69" s="307"/>
    </row>
    <row r="70" spans="2:14" ht="13.5" customHeight="1">
      <c r="B70" s="649"/>
      <c r="C70" s="572"/>
      <c r="D70" s="316" t="s">
        <v>343</v>
      </c>
      <c r="E70" s="346">
        <v>2639</v>
      </c>
      <c r="F70" s="132">
        <v>579</v>
      </c>
      <c r="G70" s="132">
        <v>2605</v>
      </c>
      <c r="H70" s="346">
        <f t="shared" ref="H70:H71" si="75">SUM(I70:J70)</f>
        <v>2539957750</v>
      </c>
      <c r="I70" s="132">
        <v>1108136870</v>
      </c>
      <c r="J70" s="132">
        <v>1431820880</v>
      </c>
      <c r="K70" s="346">
        <f t="shared" ref="K70:K71" si="76">IFERROR(H70/E70,"-")</f>
        <v>962469.78021978016</v>
      </c>
      <c r="L70" s="346">
        <f t="shared" si="73"/>
        <v>1913880.6044905009</v>
      </c>
      <c r="M70" s="350">
        <f t="shared" si="74"/>
        <v>549643.33205374284</v>
      </c>
      <c r="N70" s="307"/>
    </row>
    <row r="71" spans="2:14" ht="13.5" customHeight="1">
      <c r="B71" s="649"/>
      <c r="C71" s="572"/>
      <c r="D71" s="316" t="s">
        <v>344</v>
      </c>
      <c r="E71" s="346">
        <v>5029</v>
      </c>
      <c r="F71" s="132">
        <v>962</v>
      </c>
      <c r="G71" s="132">
        <v>4990</v>
      </c>
      <c r="H71" s="346">
        <f t="shared" si="75"/>
        <v>4406241090</v>
      </c>
      <c r="I71" s="132">
        <v>1779684340</v>
      </c>
      <c r="J71" s="132">
        <v>2626556750</v>
      </c>
      <c r="K71" s="346">
        <f t="shared" si="76"/>
        <v>876166.45257506461</v>
      </c>
      <c r="L71" s="346">
        <f t="shared" si="73"/>
        <v>1849983.7214137213</v>
      </c>
      <c r="M71" s="350">
        <f t="shared" si="74"/>
        <v>526364.07815631258</v>
      </c>
      <c r="N71" s="307"/>
    </row>
    <row r="72" spans="2:14" ht="13.5" customHeight="1">
      <c r="B72" s="655"/>
      <c r="C72" s="573"/>
      <c r="D72" s="344" t="s">
        <v>152</v>
      </c>
      <c r="E72" s="121">
        <f t="shared" ref="E72:J72" si="77">SUM(E69:E71)</f>
        <v>9299</v>
      </c>
      <c r="F72" s="121">
        <f t="shared" si="77"/>
        <v>1979</v>
      </c>
      <c r="G72" s="121">
        <f t="shared" si="77"/>
        <v>9204</v>
      </c>
      <c r="H72" s="121">
        <f t="shared" si="77"/>
        <v>8745211120</v>
      </c>
      <c r="I72" s="121">
        <f t="shared" si="77"/>
        <v>3787853750</v>
      </c>
      <c r="J72" s="121">
        <f t="shared" si="77"/>
        <v>4957357370</v>
      </c>
      <c r="K72" s="304">
        <f>IFERROR(H72/E72,"-")</f>
        <v>940446.40498978388</v>
      </c>
      <c r="L72" s="304">
        <f>IFERROR(I72/F72,"-")</f>
        <v>1914024.1283476504</v>
      </c>
      <c r="M72" s="310">
        <f>IFERROR(J72/G72,"-")</f>
        <v>538609.01455888746</v>
      </c>
      <c r="N72" s="307"/>
    </row>
    <row r="73" spans="2:14" ht="13.5" customHeight="1">
      <c r="B73" s="648">
        <v>18</v>
      </c>
      <c r="C73" s="571" t="s">
        <v>63</v>
      </c>
      <c r="D73" s="352" t="s">
        <v>342</v>
      </c>
      <c r="E73" s="304">
        <v>1605</v>
      </c>
      <c r="F73" s="403">
        <v>458</v>
      </c>
      <c r="G73" s="403">
        <v>1590</v>
      </c>
      <c r="H73" s="304">
        <f>SUM(I73:J73)</f>
        <v>1898626140</v>
      </c>
      <c r="I73" s="403">
        <v>964106730</v>
      </c>
      <c r="J73" s="403">
        <v>934519410</v>
      </c>
      <c r="K73" s="304">
        <f>IFERROR(H73/E73,"-")</f>
        <v>1182944.6355140186</v>
      </c>
      <c r="L73" s="304">
        <f t="shared" ref="L73:L75" si="78">IFERROR(I73/F73,"-")</f>
        <v>2105036.5283842795</v>
      </c>
      <c r="M73" s="385">
        <f t="shared" ref="M73:M75" si="79">IFERROR(J73/G73,"-")</f>
        <v>587748.05660377361</v>
      </c>
      <c r="N73" s="307"/>
    </row>
    <row r="74" spans="2:14" ht="13.5" customHeight="1">
      <c r="B74" s="649"/>
      <c r="C74" s="572"/>
      <c r="D74" s="316" t="s">
        <v>343</v>
      </c>
      <c r="E74" s="346">
        <v>2592</v>
      </c>
      <c r="F74" s="132">
        <v>577</v>
      </c>
      <c r="G74" s="132">
        <v>2580</v>
      </c>
      <c r="H74" s="346">
        <f t="shared" ref="H74:H75" si="80">SUM(I74:J74)</f>
        <v>2376254080</v>
      </c>
      <c r="I74" s="132">
        <v>1009764960</v>
      </c>
      <c r="J74" s="132">
        <v>1366489120</v>
      </c>
      <c r="K74" s="346">
        <f t="shared" ref="K74:K75" si="81">IFERROR(H74/E74,"-")</f>
        <v>916764.69135802472</v>
      </c>
      <c r="L74" s="346">
        <f t="shared" si="78"/>
        <v>1750025.9272097053</v>
      </c>
      <c r="M74" s="350">
        <f t="shared" si="79"/>
        <v>529646.94573643408</v>
      </c>
      <c r="N74" s="307"/>
    </row>
    <row r="75" spans="2:14" ht="13.5" customHeight="1">
      <c r="B75" s="649"/>
      <c r="C75" s="572"/>
      <c r="D75" s="316" t="s">
        <v>344</v>
      </c>
      <c r="E75" s="346">
        <v>4755</v>
      </c>
      <c r="F75" s="132">
        <v>922</v>
      </c>
      <c r="G75" s="132">
        <v>4732</v>
      </c>
      <c r="H75" s="346">
        <f t="shared" si="80"/>
        <v>4124525380</v>
      </c>
      <c r="I75" s="132">
        <v>1688547640</v>
      </c>
      <c r="J75" s="132">
        <v>2435977740</v>
      </c>
      <c r="K75" s="346">
        <f t="shared" si="81"/>
        <v>867408.07150368032</v>
      </c>
      <c r="L75" s="346">
        <f t="shared" si="78"/>
        <v>1831396.5726681128</v>
      </c>
      <c r="M75" s="350">
        <f t="shared" si="79"/>
        <v>514788.19526627217</v>
      </c>
      <c r="N75" s="307"/>
    </row>
    <row r="76" spans="2:14" ht="13.5" customHeight="1">
      <c r="B76" s="655"/>
      <c r="C76" s="573"/>
      <c r="D76" s="351" t="s">
        <v>152</v>
      </c>
      <c r="E76" s="463">
        <f t="shared" ref="E76:J76" si="82">SUM(E73:E75)</f>
        <v>8952</v>
      </c>
      <c r="F76" s="121">
        <f t="shared" si="82"/>
        <v>1957</v>
      </c>
      <c r="G76" s="121">
        <f t="shared" si="82"/>
        <v>8902</v>
      </c>
      <c r="H76" s="121">
        <f t="shared" si="82"/>
        <v>8399405600</v>
      </c>
      <c r="I76" s="121">
        <f t="shared" si="82"/>
        <v>3662419330</v>
      </c>
      <c r="J76" s="121">
        <f t="shared" si="82"/>
        <v>4736986270</v>
      </c>
      <c r="K76" s="309">
        <f>IFERROR(H76/E76,"-")</f>
        <v>938271.40303842712</v>
      </c>
      <c r="L76" s="309">
        <f>IFERROR(I76/F76,"-")</f>
        <v>1871445.7485947879</v>
      </c>
      <c r="M76" s="310">
        <f>IFERROR(J76/G76,"-")</f>
        <v>532126.06942260161</v>
      </c>
      <c r="N76" s="307"/>
    </row>
    <row r="77" spans="2:14" ht="13.5" customHeight="1">
      <c r="B77" s="648">
        <v>19</v>
      </c>
      <c r="C77" s="571" t="s">
        <v>88</v>
      </c>
      <c r="D77" s="352" t="s">
        <v>342</v>
      </c>
      <c r="E77" s="304">
        <v>1056</v>
      </c>
      <c r="F77" s="403">
        <v>312</v>
      </c>
      <c r="G77" s="403">
        <v>1047</v>
      </c>
      <c r="H77" s="304">
        <f>SUM(I77:J77)</f>
        <v>1137478600</v>
      </c>
      <c r="I77" s="403">
        <v>565460320</v>
      </c>
      <c r="J77" s="403">
        <v>572018280</v>
      </c>
      <c r="K77" s="304">
        <f>IFERROR(H77/E77,"-")</f>
        <v>1077157.7651515151</v>
      </c>
      <c r="L77" s="304">
        <f t="shared" ref="L77:L79" si="83">IFERROR(I77/F77,"-")</f>
        <v>1812372.8205128205</v>
      </c>
      <c r="M77" s="385">
        <f t="shared" ref="M77:M79" si="84">IFERROR(J77/G77,"-")</f>
        <v>546340.28653295129</v>
      </c>
      <c r="N77" s="307"/>
    </row>
    <row r="78" spans="2:14" ht="13.5" customHeight="1">
      <c r="B78" s="649"/>
      <c r="C78" s="572"/>
      <c r="D78" s="316" t="s">
        <v>343</v>
      </c>
      <c r="E78" s="346">
        <v>1380</v>
      </c>
      <c r="F78" s="132">
        <v>342</v>
      </c>
      <c r="G78" s="132">
        <v>1367</v>
      </c>
      <c r="H78" s="346">
        <f t="shared" ref="H78:H79" si="85">SUM(I78:J78)</f>
        <v>1260693870</v>
      </c>
      <c r="I78" s="132">
        <v>547366460</v>
      </c>
      <c r="J78" s="132">
        <v>713327410</v>
      </c>
      <c r="K78" s="346">
        <f t="shared" ref="K78:K79" si="86">IFERROR(H78/E78,"-")</f>
        <v>913546.28260869568</v>
      </c>
      <c r="L78" s="346">
        <f t="shared" si="83"/>
        <v>1600486.7251461989</v>
      </c>
      <c r="M78" s="350">
        <f t="shared" si="84"/>
        <v>521819.61228968546</v>
      </c>
      <c r="N78" s="307"/>
    </row>
    <row r="79" spans="2:14" ht="13.5" customHeight="1">
      <c r="B79" s="649"/>
      <c r="C79" s="572"/>
      <c r="D79" s="316" t="s">
        <v>344</v>
      </c>
      <c r="E79" s="346">
        <v>2210</v>
      </c>
      <c r="F79" s="132">
        <v>495</v>
      </c>
      <c r="G79" s="132">
        <v>2201</v>
      </c>
      <c r="H79" s="346">
        <f t="shared" si="85"/>
        <v>2067544820</v>
      </c>
      <c r="I79" s="132">
        <v>885871350</v>
      </c>
      <c r="J79" s="132">
        <v>1181673470</v>
      </c>
      <c r="K79" s="346">
        <f t="shared" si="86"/>
        <v>935540.64253393665</v>
      </c>
      <c r="L79" s="346">
        <f t="shared" si="83"/>
        <v>1789639.0909090908</v>
      </c>
      <c r="M79" s="350">
        <f t="shared" si="84"/>
        <v>536880.26805997279</v>
      </c>
      <c r="N79" s="307"/>
    </row>
    <row r="80" spans="2:14" ht="13.5" customHeight="1">
      <c r="B80" s="655"/>
      <c r="C80" s="573"/>
      <c r="D80" s="344" t="s">
        <v>152</v>
      </c>
      <c r="E80" s="121">
        <f t="shared" ref="E80:J80" si="87">SUM(E77:E79)</f>
        <v>4646</v>
      </c>
      <c r="F80" s="121">
        <f t="shared" si="87"/>
        <v>1149</v>
      </c>
      <c r="G80" s="121">
        <f t="shared" si="87"/>
        <v>4615</v>
      </c>
      <c r="H80" s="121">
        <f t="shared" si="87"/>
        <v>4465717290</v>
      </c>
      <c r="I80" s="121">
        <f t="shared" si="87"/>
        <v>1998698130</v>
      </c>
      <c r="J80" s="121">
        <f t="shared" si="87"/>
        <v>2467019160</v>
      </c>
      <c r="K80" s="304">
        <f>IFERROR(H80/E80,"-")</f>
        <v>961196.14507102885</v>
      </c>
      <c r="L80" s="304">
        <f>IFERROR(I80/F80,"-")</f>
        <v>1739510.9921671019</v>
      </c>
      <c r="M80" s="310">
        <f>IFERROR(J80/G80,"-")</f>
        <v>534565.36511375953</v>
      </c>
      <c r="N80" s="307"/>
    </row>
    <row r="81" spans="2:14" ht="13.5" customHeight="1">
      <c r="B81" s="648">
        <v>20</v>
      </c>
      <c r="C81" s="571" t="s">
        <v>89</v>
      </c>
      <c r="D81" s="352" t="s">
        <v>342</v>
      </c>
      <c r="E81" s="304">
        <v>1682</v>
      </c>
      <c r="F81" s="403">
        <v>433</v>
      </c>
      <c r="G81" s="403">
        <v>1660</v>
      </c>
      <c r="H81" s="304">
        <f>SUM(I81:J81)</f>
        <v>1667559890</v>
      </c>
      <c r="I81" s="403">
        <v>839444710</v>
      </c>
      <c r="J81" s="403">
        <v>828115180</v>
      </c>
      <c r="K81" s="304">
        <f>IFERROR(H81/E81,"-")</f>
        <v>991414.91676575504</v>
      </c>
      <c r="L81" s="304">
        <f t="shared" ref="L81:L83" si="88">IFERROR(I81/F81,"-")</f>
        <v>1938671.3856812932</v>
      </c>
      <c r="M81" s="385">
        <f t="shared" ref="M81:M83" si="89">IFERROR(J81/G81,"-")</f>
        <v>498864.56626506022</v>
      </c>
      <c r="N81" s="307"/>
    </row>
    <row r="82" spans="2:14" ht="13.5" customHeight="1">
      <c r="B82" s="649"/>
      <c r="C82" s="572"/>
      <c r="D82" s="316" t="s">
        <v>343</v>
      </c>
      <c r="E82" s="346">
        <v>2617</v>
      </c>
      <c r="F82" s="132">
        <v>643</v>
      </c>
      <c r="G82" s="132">
        <v>2593</v>
      </c>
      <c r="H82" s="346">
        <f t="shared" ref="H82:H83" si="90">SUM(I82:J82)</f>
        <v>2441556220</v>
      </c>
      <c r="I82" s="132">
        <v>1140701950</v>
      </c>
      <c r="J82" s="132">
        <v>1300854270</v>
      </c>
      <c r="K82" s="346">
        <f t="shared" ref="K82:K83" si="91">IFERROR(H82/E82,"-")</f>
        <v>932959.96178830718</v>
      </c>
      <c r="L82" s="346">
        <f t="shared" si="88"/>
        <v>1774031.0264385692</v>
      </c>
      <c r="M82" s="350">
        <f t="shared" si="89"/>
        <v>501679.24026224448</v>
      </c>
      <c r="N82" s="307"/>
    </row>
    <row r="83" spans="2:14" ht="13.5" customHeight="1">
      <c r="B83" s="649"/>
      <c r="C83" s="572"/>
      <c r="D83" s="316" t="s">
        <v>344</v>
      </c>
      <c r="E83" s="346">
        <v>5084</v>
      </c>
      <c r="F83" s="132">
        <v>1090</v>
      </c>
      <c r="G83" s="132">
        <v>5059</v>
      </c>
      <c r="H83" s="346">
        <f t="shared" si="90"/>
        <v>4286748980</v>
      </c>
      <c r="I83" s="132">
        <v>1755721880</v>
      </c>
      <c r="J83" s="132">
        <v>2531027100</v>
      </c>
      <c r="K83" s="346">
        <f t="shared" si="91"/>
        <v>843184.29976396542</v>
      </c>
      <c r="L83" s="346">
        <f t="shared" si="88"/>
        <v>1610754.0183486238</v>
      </c>
      <c r="M83" s="350">
        <f t="shared" si="89"/>
        <v>500301.85807471833</v>
      </c>
      <c r="N83" s="307"/>
    </row>
    <row r="84" spans="2:14" ht="13.5" customHeight="1">
      <c r="B84" s="655"/>
      <c r="C84" s="573"/>
      <c r="D84" s="344" t="s">
        <v>152</v>
      </c>
      <c r="E84" s="121">
        <f t="shared" ref="E84:J84" si="92">SUM(E81:E83)</f>
        <v>9383</v>
      </c>
      <c r="F84" s="121">
        <f t="shared" si="92"/>
        <v>2166</v>
      </c>
      <c r="G84" s="121">
        <f t="shared" si="92"/>
        <v>9312</v>
      </c>
      <c r="H84" s="121">
        <f t="shared" si="92"/>
        <v>8395865090</v>
      </c>
      <c r="I84" s="121">
        <f t="shared" si="92"/>
        <v>3735868540</v>
      </c>
      <c r="J84" s="121">
        <f t="shared" si="92"/>
        <v>4659996550</v>
      </c>
      <c r="K84" s="304">
        <f>IFERROR(H84/E84,"-")</f>
        <v>894795.38420547801</v>
      </c>
      <c r="L84" s="304">
        <f>IFERROR(I84/F84,"-")</f>
        <v>1724777.7192982456</v>
      </c>
      <c r="M84" s="310">
        <f>IFERROR(J84/G84,"-")</f>
        <v>500429.18277491408</v>
      </c>
      <c r="N84" s="307"/>
    </row>
    <row r="85" spans="2:14" ht="13.5" customHeight="1">
      <c r="B85" s="648">
        <v>21</v>
      </c>
      <c r="C85" s="571" t="s">
        <v>90</v>
      </c>
      <c r="D85" s="352" t="s">
        <v>342</v>
      </c>
      <c r="E85" s="304">
        <v>1133</v>
      </c>
      <c r="F85" s="403">
        <v>259</v>
      </c>
      <c r="G85" s="403">
        <v>1123</v>
      </c>
      <c r="H85" s="304">
        <f>SUM(I85:J85)</f>
        <v>1061048260</v>
      </c>
      <c r="I85" s="403">
        <v>520980440</v>
      </c>
      <c r="J85" s="403">
        <v>540067820</v>
      </c>
      <c r="K85" s="304">
        <f>IFERROR(H85/E85,"-")</f>
        <v>936494.49249779352</v>
      </c>
      <c r="L85" s="304">
        <f t="shared" ref="L85:L87" si="93">IFERROR(I85/F85,"-")</f>
        <v>2011507.4903474904</v>
      </c>
      <c r="M85" s="385">
        <f t="shared" ref="M85:M87" si="94">IFERROR(J85/G85,"-")</f>
        <v>480915.24487978627</v>
      </c>
      <c r="N85" s="307"/>
    </row>
    <row r="86" spans="2:14" ht="13.5" customHeight="1">
      <c r="B86" s="649"/>
      <c r="C86" s="572"/>
      <c r="D86" s="316" t="s">
        <v>343</v>
      </c>
      <c r="E86" s="346">
        <v>1782</v>
      </c>
      <c r="F86" s="132">
        <v>432</v>
      </c>
      <c r="G86" s="132">
        <v>1767</v>
      </c>
      <c r="H86" s="346">
        <f t="shared" ref="H86:H87" si="95">SUM(I86:J86)</f>
        <v>1782030280</v>
      </c>
      <c r="I86" s="132">
        <v>871069960</v>
      </c>
      <c r="J86" s="132">
        <v>910960320</v>
      </c>
      <c r="K86" s="346">
        <f t="shared" ref="K86:K87" si="96">IFERROR(H86/E86,"-")</f>
        <v>1000016.9921436588</v>
      </c>
      <c r="L86" s="346">
        <f t="shared" si="93"/>
        <v>2016365.6481481481</v>
      </c>
      <c r="M86" s="350">
        <f t="shared" si="94"/>
        <v>515540.6451612903</v>
      </c>
      <c r="N86" s="307"/>
    </row>
    <row r="87" spans="2:14" ht="13.5" customHeight="1">
      <c r="B87" s="649"/>
      <c r="C87" s="572"/>
      <c r="D87" s="316" t="s">
        <v>344</v>
      </c>
      <c r="E87" s="346">
        <v>3378</v>
      </c>
      <c r="F87" s="132">
        <v>713</v>
      </c>
      <c r="G87" s="132">
        <v>3360</v>
      </c>
      <c r="H87" s="346">
        <f t="shared" si="95"/>
        <v>3025884660</v>
      </c>
      <c r="I87" s="132">
        <v>1346800200</v>
      </c>
      <c r="J87" s="132">
        <v>1679084460</v>
      </c>
      <c r="K87" s="346">
        <f t="shared" si="96"/>
        <v>895762.18472468911</v>
      </c>
      <c r="L87" s="346">
        <f t="shared" si="93"/>
        <v>1888920.3366058907</v>
      </c>
      <c r="M87" s="350">
        <f t="shared" si="94"/>
        <v>499727.51785714284</v>
      </c>
      <c r="N87" s="307"/>
    </row>
    <row r="88" spans="2:14" ht="13.5" customHeight="1">
      <c r="B88" s="655"/>
      <c r="C88" s="573"/>
      <c r="D88" s="344" t="s">
        <v>152</v>
      </c>
      <c r="E88" s="121">
        <f t="shared" ref="E88:J88" si="97">SUM(E85:E87)</f>
        <v>6293</v>
      </c>
      <c r="F88" s="121">
        <f t="shared" si="97"/>
        <v>1404</v>
      </c>
      <c r="G88" s="121">
        <f t="shared" si="97"/>
        <v>6250</v>
      </c>
      <c r="H88" s="121">
        <f t="shared" si="97"/>
        <v>5868963200</v>
      </c>
      <c r="I88" s="121">
        <f t="shared" si="97"/>
        <v>2738850600</v>
      </c>
      <c r="J88" s="121">
        <f t="shared" si="97"/>
        <v>3130112600</v>
      </c>
      <c r="K88" s="304">
        <f>IFERROR(H88/E88,"-")</f>
        <v>932617.70220880338</v>
      </c>
      <c r="L88" s="304">
        <f>IFERROR(I88/F88,"-")</f>
        <v>1950748.2905982905</v>
      </c>
      <c r="M88" s="310">
        <f>IFERROR(J88/G88,"-")</f>
        <v>500818.016</v>
      </c>
      <c r="N88" s="307"/>
    </row>
    <row r="89" spans="2:14" ht="13.5" customHeight="1">
      <c r="B89" s="648">
        <v>22</v>
      </c>
      <c r="C89" s="571" t="s">
        <v>64</v>
      </c>
      <c r="D89" s="352" t="s">
        <v>342</v>
      </c>
      <c r="E89" s="304">
        <v>1402</v>
      </c>
      <c r="F89" s="403">
        <v>362</v>
      </c>
      <c r="G89" s="403">
        <v>1392</v>
      </c>
      <c r="H89" s="304">
        <f>SUM(I89:J89)</f>
        <v>1498458900</v>
      </c>
      <c r="I89" s="403">
        <v>748810760</v>
      </c>
      <c r="J89" s="403">
        <v>749648140</v>
      </c>
      <c r="K89" s="304">
        <f>IFERROR(H89/E89,"-")</f>
        <v>1068800.9272467904</v>
      </c>
      <c r="L89" s="304">
        <f t="shared" ref="L89:L91" si="98">IFERROR(I89/F89,"-")</f>
        <v>2068538.0110497237</v>
      </c>
      <c r="M89" s="385">
        <f t="shared" ref="M89:M91" si="99">IFERROR(J89/G89,"-")</f>
        <v>538540.33045977016</v>
      </c>
      <c r="N89" s="307"/>
    </row>
    <row r="90" spans="2:14" ht="13.5" customHeight="1">
      <c r="B90" s="649"/>
      <c r="C90" s="572"/>
      <c r="D90" s="316" t="s">
        <v>343</v>
      </c>
      <c r="E90" s="346">
        <v>2110</v>
      </c>
      <c r="F90" s="132">
        <v>497</v>
      </c>
      <c r="G90" s="132">
        <v>2094</v>
      </c>
      <c r="H90" s="346">
        <f t="shared" ref="H90:H91" si="100">SUM(I90:J90)</f>
        <v>1999931470</v>
      </c>
      <c r="I90" s="132">
        <v>880863810</v>
      </c>
      <c r="J90" s="132">
        <v>1119067660</v>
      </c>
      <c r="K90" s="346">
        <f t="shared" ref="K90:K91" si="101">IFERROR(H90/E90,"-")</f>
        <v>947834.81990521331</v>
      </c>
      <c r="L90" s="346">
        <f t="shared" si="98"/>
        <v>1772361.7907444667</v>
      </c>
      <c r="M90" s="350">
        <f t="shared" si="99"/>
        <v>534416.26552053483</v>
      </c>
      <c r="N90" s="307"/>
    </row>
    <row r="91" spans="2:14" ht="13.5" customHeight="1">
      <c r="B91" s="649"/>
      <c r="C91" s="572"/>
      <c r="D91" s="316" t="s">
        <v>344</v>
      </c>
      <c r="E91" s="346">
        <v>3989</v>
      </c>
      <c r="F91" s="132">
        <v>838</v>
      </c>
      <c r="G91" s="132">
        <v>3969</v>
      </c>
      <c r="H91" s="346">
        <f t="shared" si="100"/>
        <v>3372889770</v>
      </c>
      <c r="I91" s="132">
        <v>1369975980</v>
      </c>
      <c r="J91" s="132">
        <v>2002913790</v>
      </c>
      <c r="K91" s="346">
        <f t="shared" si="101"/>
        <v>845547.69867134618</v>
      </c>
      <c r="L91" s="346">
        <f t="shared" si="98"/>
        <v>1634816.2052505966</v>
      </c>
      <c r="M91" s="350">
        <f t="shared" si="99"/>
        <v>504639.40287226002</v>
      </c>
      <c r="N91" s="307"/>
    </row>
    <row r="92" spans="2:14" ht="13.5" customHeight="1">
      <c r="B92" s="655"/>
      <c r="C92" s="573"/>
      <c r="D92" s="344" t="s">
        <v>152</v>
      </c>
      <c r="E92" s="121">
        <f t="shared" ref="E92:J92" si="102">SUM(E89:E91)</f>
        <v>7501</v>
      </c>
      <c r="F92" s="121">
        <f t="shared" si="102"/>
        <v>1697</v>
      </c>
      <c r="G92" s="121">
        <f t="shared" si="102"/>
        <v>7455</v>
      </c>
      <c r="H92" s="121">
        <f t="shared" si="102"/>
        <v>6871280140</v>
      </c>
      <c r="I92" s="121">
        <f t="shared" si="102"/>
        <v>2999650550</v>
      </c>
      <c r="J92" s="121">
        <f t="shared" si="102"/>
        <v>3871629590</v>
      </c>
      <c r="K92" s="304">
        <f>IFERROR(H92/E92,"-")</f>
        <v>916048.54552726308</v>
      </c>
      <c r="L92" s="304">
        <f>IFERROR(I92/F92,"-")</f>
        <v>1767619.652327637</v>
      </c>
      <c r="M92" s="310">
        <f>IFERROR(J92/G92,"-")</f>
        <v>519333.27833668678</v>
      </c>
      <c r="N92" s="307"/>
    </row>
    <row r="93" spans="2:14" ht="13.5" customHeight="1">
      <c r="B93" s="648">
        <v>23</v>
      </c>
      <c r="C93" s="571" t="s">
        <v>91</v>
      </c>
      <c r="D93" s="352" t="s">
        <v>342</v>
      </c>
      <c r="E93" s="304">
        <v>2493</v>
      </c>
      <c r="F93" s="403">
        <v>641</v>
      </c>
      <c r="G93" s="403">
        <v>2474</v>
      </c>
      <c r="H93" s="304">
        <f>SUM(I93:J93)</f>
        <v>2682336550</v>
      </c>
      <c r="I93" s="403">
        <v>1267916000</v>
      </c>
      <c r="J93" s="403">
        <v>1414420550</v>
      </c>
      <c r="K93" s="304">
        <f>IFERROR(H93/E93,"-")</f>
        <v>1075947.2723626152</v>
      </c>
      <c r="L93" s="304">
        <f t="shared" ref="L93:L95" si="103">IFERROR(I93/F93,"-")</f>
        <v>1978028.0811232449</v>
      </c>
      <c r="M93" s="385">
        <f t="shared" ref="M93:M95" si="104">IFERROR(J93/G93,"-")</f>
        <v>571714.04607922398</v>
      </c>
      <c r="N93" s="307"/>
    </row>
    <row r="94" spans="2:14" ht="13.5" customHeight="1">
      <c r="B94" s="649"/>
      <c r="C94" s="572"/>
      <c r="D94" s="316" t="s">
        <v>343</v>
      </c>
      <c r="E94" s="346">
        <v>3619</v>
      </c>
      <c r="F94" s="132">
        <v>827</v>
      </c>
      <c r="G94" s="132">
        <v>3592</v>
      </c>
      <c r="H94" s="346">
        <f t="shared" ref="H94:H95" si="105">SUM(I94:J94)</f>
        <v>3527542100</v>
      </c>
      <c r="I94" s="132">
        <v>1511560430</v>
      </c>
      <c r="J94" s="132">
        <v>2015981670</v>
      </c>
      <c r="K94" s="346">
        <f t="shared" ref="K94:K95" si="106">IFERROR(H94/E94,"-")</f>
        <v>974728.40563691629</v>
      </c>
      <c r="L94" s="346">
        <f t="shared" si="103"/>
        <v>1827763.5187424426</v>
      </c>
      <c r="M94" s="350">
        <f t="shared" si="104"/>
        <v>561242.1130289532</v>
      </c>
      <c r="N94" s="307"/>
    </row>
    <row r="95" spans="2:14" ht="13.5" customHeight="1">
      <c r="B95" s="649"/>
      <c r="C95" s="572"/>
      <c r="D95" s="316" t="s">
        <v>344</v>
      </c>
      <c r="E95" s="346">
        <v>6188</v>
      </c>
      <c r="F95" s="132">
        <v>1230</v>
      </c>
      <c r="G95" s="132">
        <v>6144</v>
      </c>
      <c r="H95" s="346">
        <f t="shared" si="105"/>
        <v>5494789290</v>
      </c>
      <c r="I95" s="132">
        <v>2251715530</v>
      </c>
      <c r="J95" s="132">
        <v>3243073760</v>
      </c>
      <c r="K95" s="346">
        <f t="shared" si="106"/>
        <v>887974.99838396895</v>
      </c>
      <c r="L95" s="346">
        <f t="shared" si="103"/>
        <v>1830663.0325203252</v>
      </c>
      <c r="M95" s="350">
        <f t="shared" si="104"/>
        <v>527844.03645833337</v>
      </c>
      <c r="N95" s="307"/>
    </row>
    <row r="96" spans="2:14" ht="13.5" customHeight="1">
      <c r="B96" s="655"/>
      <c r="C96" s="573"/>
      <c r="D96" s="344" t="s">
        <v>152</v>
      </c>
      <c r="E96" s="121">
        <f t="shared" ref="E96:J96" si="107">SUM(E93:E95)</f>
        <v>12300</v>
      </c>
      <c r="F96" s="121">
        <f t="shared" si="107"/>
        <v>2698</v>
      </c>
      <c r="G96" s="121">
        <f t="shared" si="107"/>
        <v>12210</v>
      </c>
      <c r="H96" s="121">
        <f t="shared" si="107"/>
        <v>11704667940</v>
      </c>
      <c r="I96" s="121">
        <f t="shared" si="107"/>
        <v>5031191960</v>
      </c>
      <c r="J96" s="121">
        <f t="shared" si="107"/>
        <v>6673475980</v>
      </c>
      <c r="K96" s="304">
        <f>IFERROR(H96/E96,"-")</f>
        <v>951599.01951219514</v>
      </c>
      <c r="L96" s="304">
        <f>IFERROR(I96/F96,"-")</f>
        <v>1864785.752409192</v>
      </c>
      <c r="M96" s="310">
        <f>IFERROR(J96/G96,"-")</f>
        <v>546558.22932022926</v>
      </c>
      <c r="N96" s="307"/>
    </row>
    <row r="97" spans="2:14" ht="13.5" customHeight="1">
      <c r="B97" s="648">
        <v>24</v>
      </c>
      <c r="C97" s="571" t="s">
        <v>92</v>
      </c>
      <c r="D97" s="352" t="s">
        <v>342</v>
      </c>
      <c r="E97" s="304">
        <v>973</v>
      </c>
      <c r="F97" s="403">
        <v>273</v>
      </c>
      <c r="G97" s="403">
        <v>961</v>
      </c>
      <c r="H97" s="304">
        <f>SUM(I97:J97)</f>
        <v>1008041280</v>
      </c>
      <c r="I97" s="403">
        <v>496042010</v>
      </c>
      <c r="J97" s="403">
        <v>511999270</v>
      </c>
      <c r="K97" s="304">
        <f>IFERROR(H97/E97,"-")</f>
        <v>1036013.6485097636</v>
      </c>
      <c r="L97" s="304">
        <f t="shared" ref="L97:L99" si="108">IFERROR(I97/F97,"-")</f>
        <v>1817003.6996336996</v>
      </c>
      <c r="M97" s="385">
        <f t="shared" ref="M97:M99" si="109">IFERROR(J97/G97,"-")</f>
        <v>532777.59625390219</v>
      </c>
      <c r="N97" s="307"/>
    </row>
    <row r="98" spans="2:14" ht="13.5" customHeight="1">
      <c r="B98" s="649"/>
      <c r="C98" s="572"/>
      <c r="D98" s="316" t="s">
        <v>343</v>
      </c>
      <c r="E98" s="346">
        <v>1643</v>
      </c>
      <c r="F98" s="132">
        <v>412</v>
      </c>
      <c r="G98" s="132">
        <v>1631</v>
      </c>
      <c r="H98" s="346">
        <f t="shared" ref="H98:H99" si="110">SUM(I98:J98)</f>
        <v>1504728480</v>
      </c>
      <c r="I98" s="132">
        <v>695279630</v>
      </c>
      <c r="J98" s="132">
        <v>809448850</v>
      </c>
      <c r="K98" s="346">
        <f t="shared" ref="K98:K99" si="111">IFERROR(H98/E98,"-")</f>
        <v>915842.04503956181</v>
      </c>
      <c r="L98" s="346">
        <f t="shared" si="108"/>
        <v>1687571.9174757281</v>
      </c>
      <c r="M98" s="350">
        <f t="shared" si="109"/>
        <v>496289.91416309011</v>
      </c>
      <c r="N98" s="307"/>
    </row>
    <row r="99" spans="2:14" ht="13.5" customHeight="1">
      <c r="B99" s="649"/>
      <c r="C99" s="572"/>
      <c r="D99" s="316" t="s">
        <v>344</v>
      </c>
      <c r="E99" s="346">
        <v>3389</v>
      </c>
      <c r="F99" s="132">
        <v>671</v>
      </c>
      <c r="G99" s="132">
        <v>3380</v>
      </c>
      <c r="H99" s="346">
        <f t="shared" si="110"/>
        <v>2804351240</v>
      </c>
      <c r="I99" s="132">
        <v>1141600080</v>
      </c>
      <c r="J99" s="132">
        <v>1662751160</v>
      </c>
      <c r="K99" s="346">
        <f t="shared" si="111"/>
        <v>827486.3499557391</v>
      </c>
      <c r="L99" s="346">
        <f t="shared" si="108"/>
        <v>1701341.4008941879</v>
      </c>
      <c r="M99" s="350">
        <f t="shared" si="109"/>
        <v>491938.21301775146</v>
      </c>
      <c r="N99" s="307"/>
    </row>
    <row r="100" spans="2:14" ht="13.5" customHeight="1">
      <c r="B100" s="655"/>
      <c r="C100" s="573"/>
      <c r="D100" s="344" t="s">
        <v>152</v>
      </c>
      <c r="E100" s="121">
        <f t="shared" ref="E100:J100" si="112">SUM(E97:E99)</f>
        <v>6005</v>
      </c>
      <c r="F100" s="121">
        <f t="shared" si="112"/>
        <v>1356</v>
      </c>
      <c r="G100" s="121">
        <f t="shared" si="112"/>
        <v>5972</v>
      </c>
      <c r="H100" s="121">
        <f t="shared" si="112"/>
        <v>5317121000</v>
      </c>
      <c r="I100" s="121">
        <f t="shared" si="112"/>
        <v>2332921720</v>
      </c>
      <c r="J100" s="121">
        <f t="shared" si="112"/>
        <v>2984199280</v>
      </c>
      <c r="K100" s="304">
        <f>IFERROR(H100/E100,"-")</f>
        <v>885448.95920066617</v>
      </c>
      <c r="L100" s="304">
        <f>IFERROR(I100/F100,"-")</f>
        <v>1720443.7463126844</v>
      </c>
      <c r="M100" s="310">
        <f>IFERROR(J100/G100,"-")</f>
        <v>499698.47287340922</v>
      </c>
      <c r="N100" s="307"/>
    </row>
    <row r="101" spans="2:14" ht="13.5" customHeight="1">
      <c r="B101" s="648">
        <v>25</v>
      </c>
      <c r="C101" s="571" t="s">
        <v>93</v>
      </c>
      <c r="D101" s="352" t="s">
        <v>342</v>
      </c>
      <c r="E101" s="304">
        <v>648</v>
      </c>
      <c r="F101" s="403">
        <v>189</v>
      </c>
      <c r="G101" s="403">
        <v>641</v>
      </c>
      <c r="H101" s="304">
        <f>SUM(I101:J101)</f>
        <v>713626170</v>
      </c>
      <c r="I101" s="403">
        <v>395176940</v>
      </c>
      <c r="J101" s="403">
        <v>318449230</v>
      </c>
      <c r="K101" s="304">
        <f>IFERROR(H101/E101,"-")</f>
        <v>1101274.9537037036</v>
      </c>
      <c r="L101" s="304">
        <f t="shared" ref="L101:L103" si="113">IFERROR(I101/F101,"-")</f>
        <v>2090883.2804232803</v>
      </c>
      <c r="M101" s="385">
        <f t="shared" ref="M101:M103" si="114">IFERROR(J101/G101,"-")</f>
        <v>496800.67082683305</v>
      </c>
      <c r="N101" s="307"/>
    </row>
    <row r="102" spans="2:14" ht="13.5" customHeight="1">
      <c r="B102" s="649"/>
      <c r="C102" s="572"/>
      <c r="D102" s="316" t="s">
        <v>343</v>
      </c>
      <c r="E102" s="346">
        <v>1106</v>
      </c>
      <c r="F102" s="132">
        <v>263</v>
      </c>
      <c r="G102" s="132">
        <v>1098</v>
      </c>
      <c r="H102" s="346">
        <f t="shared" ref="H102:H103" si="115">SUM(I102:J102)</f>
        <v>984140140</v>
      </c>
      <c r="I102" s="132">
        <v>439546830</v>
      </c>
      <c r="J102" s="132">
        <v>544593310</v>
      </c>
      <c r="K102" s="346">
        <f t="shared" ref="K102:K103" si="116">IFERROR(H102/E102,"-")</f>
        <v>889819.294755877</v>
      </c>
      <c r="L102" s="346">
        <f t="shared" si="113"/>
        <v>1671280.7224334602</v>
      </c>
      <c r="M102" s="350">
        <f t="shared" si="114"/>
        <v>495986.62112932606</v>
      </c>
      <c r="N102" s="307"/>
    </row>
    <row r="103" spans="2:14" ht="13.5" customHeight="1">
      <c r="B103" s="649"/>
      <c r="C103" s="572"/>
      <c r="D103" s="316" t="s">
        <v>344</v>
      </c>
      <c r="E103" s="346">
        <v>2198</v>
      </c>
      <c r="F103" s="132">
        <v>478</v>
      </c>
      <c r="G103" s="132">
        <v>2184</v>
      </c>
      <c r="H103" s="346">
        <f t="shared" si="115"/>
        <v>1837804190</v>
      </c>
      <c r="I103" s="132">
        <v>804556740</v>
      </c>
      <c r="J103" s="132">
        <v>1033247450</v>
      </c>
      <c r="K103" s="346">
        <f t="shared" si="116"/>
        <v>836125.65514103731</v>
      </c>
      <c r="L103" s="346">
        <f t="shared" si="113"/>
        <v>1683173.0962343097</v>
      </c>
      <c r="M103" s="350">
        <f t="shared" si="114"/>
        <v>473098.64926739928</v>
      </c>
      <c r="N103" s="307"/>
    </row>
    <row r="104" spans="2:14" ht="13.5" customHeight="1">
      <c r="B104" s="655"/>
      <c r="C104" s="573"/>
      <c r="D104" s="344" t="s">
        <v>152</v>
      </c>
      <c r="E104" s="121">
        <f t="shared" ref="E104:J104" si="117">SUM(E101:E103)</f>
        <v>3952</v>
      </c>
      <c r="F104" s="121">
        <f t="shared" si="117"/>
        <v>930</v>
      </c>
      <c r="G104" s="121">
        <f t="shared" si="117"/>
        <v>3923</v>
      </c>
      <c r="H104" s="121">
        <f t="shared" si="117"/>
        <v>3535570500</v>
      </c>
      <c r="I104" s="121">
        <f t="shared" si="117"/>
        <v>1639280510</v>
      </c>
      <c r="J104" s="121">
        <f t="shared" si="117"/>
        <v>1896289990</v>
      </c>
      <c r="K104" s="304">
        <f>IFERROR(H104/E104,"-")</f>
        <v>894628.16295546561</v>
      </c>
      <c r="L104" s="304">
        <f>IFERROR(I104/F104,"-")</f>
        <v>1762667.2150537635</v>
      </c>
      <c r="M104" s="310">
        <f>IFERROR(J104/G104,"-")</f>
        <v>483377.51465715014</v>
      </c>
      <c r="N104" s="307"/>
    </row>
    <row r="105" spans="2:14" ht="13.5" customHeight="1">
      <c r="B105" s="648">
        <v>26</v>
      </c>
      <c r="C105" s="571" t="s">
        <v>36</v>
      </c>
      <c r="D105" s="352" t="s">
        <v>342</v>
      </c>
      <c r="E105" s="304">
        <v>9341</v>
      </c>
      <c r="F105" s="403">
        <v>2576</v>
      </c>
      <c r="G105" s="403">
        <v>9269</v>
      </c>
      <c r="H105" s="304">
        <f>SUM(I105:J105)</f>
        <v>9511254770</v>
      </c>
      <c r="I105" s="403">
        <v>5060609760</v>
      </c>
      <c r="J105" s="403">
        <v>4450645010</v>
      </c>
      <c r="K105" s="304">
        <f>IFERROR(H105/E105,"-")</f>
        <v>1018226.610641259</v>
      </c>
      <c r="L105" s="304">
        <f t="shared" ref="L105:L107" si="118">IFERROR(I105/F105,"-")</f>
        <v>1964522.4223602484</v>
      </c>
      <c r="M105" s="385">
        <f t="shared" ref="M105:M107" si="119">IFERROR(J105/G105,"-")</f>
        <v>480164.52799654764</v>
      </c>
      <c r="N105" s="307"/>
    </row>
    <row r="106" spans="2:14" ht="13.5" customHeight="1">
      <c r="B106" s="649"/>
      <c r="C106" s="572"/>
      <c r="D106" s="316" t="s">
        <v>343</v>
      </c>
      <c r="E106" s="346">
        <v>15324</v>
      </c>
      <c r="F106" s="132">
        <v>3551</v>
      </c>
      <c r="G106" s="132">
        <v>15224</v>
      </c>
      <c r="H106" s="346">
        <f t="shared" ref="H106:H107" si="120">SUM(I106:J106)</f>
        <v>13984017780</v>
      </c>
      <c r="I106" s="132">
        <v>6865077900</v>
      </c>
      <c r="J106" s="132">
        <v>7118939880</v>
      </c>
      <c r="K106" s="346">
        <f t="shared" ref="K106:K107" si="121">IFERROR(H106/E106,"-")</f>
        <v>912556.62881754106</v>
      </c>
      <c r="L106" s="346">
        <f t="shared" si="118"/>
        <v>1933280.1745987046</v>
      </c>
      <c r="M106" s="350">
        <f t="shared" si="119"/>
        <v>467612.97162375198</v>
      </c>
      <c r="N106" s="307"/>
    </row>
    <row r="107" spans="2:14" ht="13.5" customHeight="1">
      <c r="B107" s="649"/>
      <c r="C107" s="572"/>
      <c r="D107" s="316" t="s">
        <v>344</v>
      </c>
      <c r="E107" s="346">
        <v>30277</v>
      </c>
      <c r="F107" s="132">
        <v>6301</v>
      </c>
      <c r="G107" s="132">
        <v>30180</v>
      </c>
      <c r="H107" s="346">
        <f t="shared" si="120"/>
        <v>24782620580</v>
      </c>
      <c r="I107" s="132">
        <v>10939203030</v>
      </c>
      <c r="J107" s="132">
        <v>13843417550</v>
      </c>
      <c r="K107" s="346">
        <f t="shared" si="121"/>
        <v>818529.59606301808</v>
      </c>
      <c r="L107" s="346">
        <f t="shared" si="118"/>
        <v>1736105.8609744485</v>
      </c>
      <c r="M107" s="350">
        <f t="shared" si="119"/>
        <v>458695.08117958915</v>
      </c>
      <c r="N107" s="307"/>
    </row>
    <row r="108" spans="2:14" ht="13.5" customHeight="1">
      <c r="B108" s="655"/>
      <c r="C108" s="573"/>
      <c r="D108" s="344" t="s">
        <v>152</v>
      </c>
      <c r="E108" s="121">
        <f t="shared" ref="E108:J108" si="122">SUM(E105:E107)</f>
        <v>54942</v>
      </c>
      <c r="F108" s="121">
        <f t="shared" si="122"/>
        <v>12428</v>
      </c>
      <c r="G108" s="121">
        <f t="shared" si="122"/>
        <v>54673</v>
      </c>
      <c r="H108" s="121">
        <f t="shared" si="122"/>
        <v>48277893130</v>
      </c>
      <c r="I108" s="121">
        <f t="shared" si="122"/>
        <v>22864890690</v>
      </c>
      <c r="J108" s="121">
        <f t="shared" si="122"/>
        <v>25413002440</v>
      </c>
      <c r="K108" s="304">
        <f>IFERROR(H108/E108,"-")</f>
        <v>878706.51104801428</v>
      </c>
      <c r="L108" s="304">
        <f>IFERROR(I108/F108,"-")</f>
        <v>1839788.4365947859</v>
      </c>
      <c r="M108" s="310">
        <f>IFERROR(J108/G108,"-")</f>
        <v>464818.14497100946</v>
      </c>
      <c r="N108" s="307"/>
    </row>
    <row r="109" spans="2:14" ht="13.5" customHeight="1">
      <c r="B109" s="648">
        <v>27</v>
      </c>
      <c r="C109" s="571" t="s">
        <v>37</v>
      </c>
      <c r="D109" s="352" t="s">
        <v>342</v>
      </c>
      <c r="E109" s="304">
        <v>1608</v>
      </c>
      <c r="F109" s="403">
        <v>440</v>
      </c>
      <c r="G109" s="403">
        <v>1594</v>
      </c>
      <c r="H109" s="304">
        <f>SUM(I109:J109)</f>
        <v>1512094910</v>
      </c>
      <c r="I109" s="403">
        <v>788760070</v>
      </c>
      <c r="J109" s="403">
        <v>723334840</v>
      </c>
      <c r="K109" s="304">
        <f>IFERROR(H109/E109,"-")</f>
        <v>940357.53109452734</v>
      </c>
      <c r="L109" s="304">
        <f t="shared" ref="L109:L111" si="123">IFERROR(I109/F109,"-")</f>
        <v>1792636.5227272727</v>
      </c>
      <c r="M109" s="385">
        <f t="shared" ref="M109:M111" si="124">IFERROR(J109/G109,"-")</f>
        <v>453785.97239648685</v>
      </c>
      <c r="N109" s="307"/>
    </row>
    <row r="110" spans="2:14" ht="13.5" customHeight="1">
      <c r="B110" s="649"/>
      <c r="C110" s="572"/>
      <c r="D110" s="316" t="s">
        <v>343</v>
      </c>
      <c r="E110" s="346">
        <v>2462</v>
      </c>
      <c r="F110" s="132">
        <v>619</v>
      </c>
      <c r="G110" s="132">
        <v>2439</v>
      </c>
      <c r="H110" s="346">
        <f t="shared" ref="H110:H111" si="125">SUM(I110:J110)</f>
        <v>2338233220</v>
      </c>
      <c r="I110" s="132">
        <v>1181780000</v>
      </c>
      <c r="J110" s="132">
        <v>1156453220</v>
      </c>
      <c r="K110" s="346">
        <f t="shared" ref="K110:K111" si="126">IFERROR(H110/E110,"-")</f>
        <v>949729.1714053615</v>
      </c>
      <c r="L110" s="346">
        <f t="shared" si="123"/>
        <v>1909176.0904684975</v>
      </c>
      <c r="M110" s="350">
        <f t="shared" si="124"/>
        <v>474150.56170561706</v>
      </c>
      <c r="N110" s="307"/>
    </row>
    <row r="111" spans="2:14" ht="13.5" customHeight="1">
      <c r="B111" s="649"/>
      <c r="C111" s="572"/>
      <c r="D111" s="316" t="s">
        <v>344</v>
      </c>
      <c r="E111" s="346">
        <v>4792</v>
      </c>
      <c r="F111" s="132">
        <v>1085</v>
      </c>
      <c r="G111" s="132">
        <v>4769</v>
      </c>
      <c r="H111" s="346">
        <f t="shared" si="125"/>
        <v>4115749090</v>
      </c>
      <c r="I111" s="132">
        <v>1942504890</v>
      </c>
      <c r="J111" s="132">
        <v>2173244200</v>
      </c>
      <c r="K111" s="346">
        <f t="shared" si="126"/>
        <v>858879.19240400672</v>
      </c>
      <c r="L111" s="346">
        <f t="shared" si="123"/>
        <v>1790327.0875576036</v>
      </c>
      <c r="M111" s="350">
        <f t="shared" si="124"/>
        <v>455702.28559446422</v>
      </c>
      <c r="N111" s="307"/>
    </row>
    <row r="112" spans="2:14" ht="13.5" customHeight="1">
      <c r="B112" s="655"/>
      <c r="C112" s="573"/>
      <c r="D112" s="344" t="s">
        <v>152</v>
      </c>
      <c r="E112" s="121">
        <f t="shared" ref="E112:J112" si="127">SUM(E109:E111)</f>
        <v>8862</v>
      </c>
      <c r="F112" s="121">
        <f t="shared" si="127"/>
        <v>2144</v>
      </c>
      <c r="G112" s="121">
        <f t="shared" si="127"/>
        <v>8802</v>
      </c>
      <c r="H112" s="121">
        <f t="shared" si="127"/>
        <v>7966077220</v>
      </c>
      <c r="I112" s="121">
        <f t="shared" si="127"/>
        <v>3913044960</v>
      </c>
      <c r="J112" s="121">
        <f t="shared" si="127"/>
        <v>4053032260</v>
      </c>
      <c r="K112" s="304">
        <f>IFERROR(H112/E112,"-")</f>
        <v>898902.86842699163</v>
      </c>
      <c r="L112" s="304">
        <f>IFERROR(I112/F112,"-")</f>
        <v>1825114.2537313432</v>
      </c>
      <c r="M112" s="310">
        <f>IFERROR(J112/G112,"-")</f>
        <v>460467.19609179732</v>
      </c>
      <c r="N112" s="307"/>
    </row>
    <row r="113" spans="2:14" ht="13.5" customHeight="1">
      <c r="B113" s="648">
        <v>28</v>
      </c>
      <c r="C113" s="571" t="s">
        <v>38</v>
      </c>
      <c r="D113" s="352" t="s">
        <v>342</v>
      </c>
      <c r="E113" s="304">
        <v>1384</v>
      </c>
      <c r="F113" s="403">
        <v>369</v>
      </c>
      <c r="G113" s="403">
        <v>1374</v>
      </c>
      <c r="H113" s="304">
        <f>SUM(I113:J113)</f>
        <v>1493387500</v>
      </c>
      <c r="I113" s="403">
        <v>837160310</v>
      </c>
      <c r="J113" s="403">
        <v>656227190</v>
      </c>
      <c r="K113" s="304">
        <f>IFERROR(H113/E113,"-")</f>
        <v>1079037.2109826589</v>
      </c>
      <c r="L113" s="304">
        <f t="shared" ref="L113:L115" si="128">IFERROR(I113/F113,"-")</f>
        <v>2268727.1273712739</v>
      </c>
      <c r="M113" s="385">
        <f t="shared" ref="M113:M115" si="129">IFERROR(J113/G113,"-")</f>
        <v>477603.48617176129</v>
      </c>
      <c r="N113" s="307"/>
    </row>
    <row r="114" spans="2:14" ht="13.5" customHeight="1">
      <c r="B114" s="649"/>
      <c r="C114" s="572"/>
      <c r="D114" s="316" t="s">
        <v>343</v>
      </c>
      <c r="E114" s="346">
        <v>2107</v>
      </c>
      <c r="F114" s="132">
        <v>496</v>
      </c>
      <c r="G114" s="132">
        <v>2093</v>
      </c>
      <c r="H114" s="346">
        <f t="shared" ref="H114:H115" si="130">SUM(I114:J114)</f>
        <v>1963747670</v>
      </c>
      <c r="I114" s="132">
        <v>983492250</v>
      </c>
      <c r="J114" s="132">
        <v>980255420</v>
      </c>
      <c r="K114" s="346">
        <f t="shared" ref="K114:K115" si="131">IFERROR(H114/E114,"-")</f>
        <v>932011.23398196488</v>
      </c>
      <c r="L114" s="346">
        <f t="shared" si="128"/>
        <v>1982847.2782258065</v>
      </c>
      <c r="M114" s="350">
        <f t="shared" si="129"/>
        <v>468349.46010511229</v>
      </c>
      <c r="N114" s="307"/>
    </row>
    <row r="115" spans="2:14" ht="13.5" customHeight="1">
      <c r="B115" s="649"/>
      <c r="C115" s="572"/>
      <c r="D115" s="316" t="s">
        <v>344</v>
      </c>
      <c r="E115" s="346">
        <v>3721</v>
      </c>
      <c r="F115" s="132">
        <v>715</v>
      </c>
      <c r="G115" s="132">
        <v>3712</v>
      </c>
      <c r="H115" s="346">
        <f t="shared" si="130"/>
        <v>2952031700</v>
      </c>
      <c r="I115" s="132">
        <v>1150770630</v>
      </c>
      <c r="J115" s="132">
        <v>1801261070</v>
      </c>
      <c r="K115" s="346">
        <f t="shared" si="131"/>
        <v>793343.64418167155</v>
      </c>
      <c r="L115" s="346">
        <f t="shared" si="128"/>
        <v>1609469.4125874126</v>
      </c>
      <c r="M115" s="350">
        <f t="shared" si="129"/>
        <v>485253.52101293101</v>
      </c>
      <c r="N115" s="307"/>
    </row>
    <row r="116" spans="2:14" ht="13.5" customHeight="1">
      <c r="B116" s="655"/>
      <c r="C116" s="573"/>
      <c r="D116" s="344" t="s">
        <v>152</v>
      </c>
      <c r="E116" s="121">
        <f t="shared" ref="E116:J116" si="132">SUM(E113:E115)</f>
        <v>7212</v>
      </c>
      <c r="F116" s="121">
        <f t="shared" si="132"/>
        <v>1580</v>
      </c>
      <c r="G116" s="121">
        <f t="shared" si="132"/>
        <v>7179</v>
      </c>
      <c r="H116" s="121">
        <f t="shared" si="132"/>
        <v>6409166870</v>
      </c>
      <c r="I116" s="121">
        <f t="shared" si="132"/>
        <v>2971423190</v>
      </c>
      <c r="J116" s="121">
        <f t="shared" si="132"/>
        <v>3437743680</v>
      </c>
      <c r="K116" s="304">
        <f>IFERROR(H116/E116,"-")</f>
        <v>888680.93039378815</v>
      </c>
      <c r="L116" s="304">
        <f>IFERROR(I116/F116,"-")</f>
        <v>1880647.5886075948</v>
      </c>
      <c r="M116" s="310">
        <f>IFERROR(J116/G116,"-")</f>
        <v>478861.07814458839</v>
      </c>
      <c r="N116" s="307"/>
    </row>
    <row r="117" spans="2:14" ht="13.5" customHeight="1">
      <c r="B117" s="648">
        <v>29</v>
      </c>
      <c r="C117" s="571" t="s">
        <v>39</v>
      </c>
      <c r="D117" s="352" t="s">
        <v>342</v>
      </c>
      <c r="E117" s="304">
        <v>1128</v>
      </c>
      <c r="F117" s="403">
        <v>305</v>
      </c>
      <c r="G117" s="403">
        <v>1118</v>
      </c>
      <c r="H117" s="304">
        <f>SUM(I117:J117)</f>
        <v>1150733950</v>
      </c>
      <c r="I117" s="403">
        <v>600046890</v>
      </c>
      <c r="J117" s="403">
        <v>550687060</v>
      </c>
      <c r="K117" s="304">
        <f>IFERROR(H117/E117,"-")</f>
        <v>1020154.2109929078</v>
      </c>
      <c r="L117" s="304">
        <f t="shared" ref="L117:L119" si="133">IFERROR(I117/F117,"-")</f>
        <v>1967366.8524590165</v>
      </c>
      <c r="M117" s="385">
        <f t="shared" ref="M117:M119" si="134">IFERROR(J117/G117,"-")</f>
        <v>492564.45438282646</v>
      </c>
      <c r="N117" s="307"/>
    </row>
    <row r="118" spans="2:14" ht="13.5" customHeight="1">
      <c r="B118" s="649"/>
      <c r="C118" s="572"/>
      <c r="D118" s="316" t="s">
        <v>343</v>
      </c>
      <c r="E118" s="346">
        <v>1797</v>
      </c>
      <c r="F118" s="132">
        <v>431</v>
      </c>
      <c r="G118" s="132">
        <v>1788</v>
      </c>
      <c r="H118" s="346">
        <f t="shared" ref="H118:H119" si="135">SUM(I118:J118)</f>
        <v>1619987410</v>
      </c>
      <c r="I118" s="132">
        <v>821381560</v>
      </c>
      <c r="J118" s="132">
        <v>798605850</v>
      </c>
      <c r="K118" s="346">
        <f t="shared" ref="K118:K119" si="136">IFERROR(H118/E118,"-")</f>
        <v>901495.49805230938</v>
      </c>
      <c r="L118" s="346">
        <f t="shared" si="133"/>
        <v>1905757.6798143853</v>
      </c>
      <c r="M118" s="350">
        <f t="shared" si="134"/>
        <v>446647.56711409398</v>
      </c>
      <c r="N118" s="307"/>
    </row>
    <row r="119" spans="2:14" ht="13.5" customHeight="1">
      <c r="B119" s="649"/>
      <c r="C119" s="572"/>
      <c r="D119" s="316" t="s">
        <v>344</v>
      </c>
      <c r="E119" s="346">
        <v>3529</v>
      </c>
      <c r="F119" s="132">
        <v>757</v>
      </c>
      <c r="G119" s="132">
        <v>3522</v>
      </c>
      <c r="H119" s="346">
        <f t="shared" si="135"/>
        <v>2937664090</v>
      </c>
      <c r="I119" s="132">
        <v>1329610950</v>
      </c>
      <c r="J119" s="132">
        <v>1608053140</v>
      </c>
      <c r="K119" s="346">
        <f t="shared" si="136"/>
        <v>832435.27628223295</v>
      </c>
      <c r="L119" s="346">
        <f t="shared" si="133"/>
        <v>1756421.3342140026</v>
      </c>
      <c r="M119" s="350">
        <f t="shared" si="134"/>
        <v>456573.86144236231</v>
      </c>
      <c r="N119" s="307"/>
    </row>
    <row r="120" spans="2:14" ht="13.5" customHeight="1">
      <c r="B120" s="655"/>
      <c r="C120" s="573"/>
      <c r="D120" s="344" t="s">
        <v>152</v>
      </c>
      <c r="E120" s="121">
        <f t="shared" ref="E120:J120" si="137">SUM(E117:E119)</f>
        <v>6454</v>
      </c>
      <c r="F120" s="121">
        <f t="shared" si="137"/>
        <v>1493</v>
      </c>
      <c r="G120" s="121">
        <f t="shared" si="137"/>
        <v>6428</v>
      </c>
      <c r="H120" s="121">
        <f t="shared" si="137"/>
        <v>5708385450</v>
      </c>
      <c r="I120" s="121">
        <f t="shared" si="137"/>
        <v>2751039400</v>
      </c>
      <c r="J120" s="121">
        <f t="shared" si="137"/>
        <v>2957346050</v>
      </c>
      <c r="K120" s="304">
        <f>IFERROR(H120/E120,"-")</f>
        <v>884472.48992872634</v>
      </c>
      <c r="L120" s="304">
        <f>IFERROR(I120/F120,"-")</f>
        <v>1842625.1841929003</v>
      </c>
      <c r="M120" s="310">
        <f>IFERROR(J120/G120,"-")</f>
        <v>460072.50311138766</v>
      </c>
      <c r="N120" s="307"/>
    </row>
    <row r="121" spans="2:14" ht="13.5" customHeight="1">
      <c r="B121" s="648">
        <v>30</v>
      </c>
      <c r="C121" s="571" t="s">
        <v>40</v>
      </c>
      <c r="D121" s="352" t="s">
        <v>342</v>
      </c>
      <c r="E121" s="304">
        <v>1460</v>
      </c>
      <c r="F121" s="403">
        <v>404</v>
      </c>
      <c r="G121" s="403">
        <v>1448</v>
      </c>
      <c r="H121" s="304">
        <f>SUM(I121:J121)</f>
        <v>1535761630</v>
      </c>
      <c r="I121" s="403">
        <v>791746100</v>
      </c>
      <c r="J121" s="403">
        <v>744015530</v>
      </c>
      <c r="K121" s="304">
        <f>IFERROR(H121/E121,"-")</f>
        <v>1051891.5273972603</v>
      </c>
      <c r="L121" s="304">
        <f t="shared" ref="L121:L123" si="138">IFERROR(I121/F121,"-")</f>
        <v>1959767.5742574257</v>
      </c>
      <c r="M121" s="385">
        <f t="shared" ref="M121:M123" si="139">IFERROR(J121/G121,"-")</f>
        <v>513822.87983425416</v>
      </c>
      <c r="N121" s="307"/>
    </row>
    <row r="122" spans="2:14" ht="13.5" customHeight="1">
      <c r="B122" s="649"/>
      <c r="C122" s="572"/>
      <c r="D122" s="316" t="s">
        <v>343</v>
      </c>
      <c r="E122" s="346">
        <v>2324</v>
      </c>
      <c r="F122" s="132">
        <v>487</v>
      </c>
      <c r="G122" s="132">
        <v>2314</v>
      </c>
      <c r="H122" s="346">
        <f t="shared" ref="H122:H123" si="140">SUM(I122:J122)</f>
        <v>2102224550</v>
      </c>
      <c r="I122" s="132">
        <v>961619460</v>
      </c>
      <c r="J122" s="132">
        <v>1140605090</v>
      </c>
      <c r="K122" s="346">
        <f t="shared" ref="K122:K123" si="141">IFERROR(H122/E122,"-")</f>
        <v>904571.66523235803</v>
      </c>
      <c r="L122" s="346">
        <f t="shared" si="138"/>
        <v>1974577.9466119097</v>
      </c>
      <c r="M122" s="350">
        <f t="shared" si="139"/>
        <v>492914.90492653416</v>
      </c>
      <c r="N122" s="307"/>
    </row>
    <row r="123" spans="2:14" ht="13.5" customHeight="1">
      <c r="B123" s="649"/>
      <c r="C123" s="572"/>
      <c r="D123" s="316" t="s">
        <v>344</v>
      </c>
      <c r="E123" s="346">
        <v>4496</v>
      </c>
      <c r="F123" s="132">
        <v>893</v>
      </c>
      <c r="G123" s="132">
        <v>4485</v>
      </c>
      <c r="H123" s="346">
        <f t="shared" si="140"/>
        <v>3706790940</v>
      </c>
      <c r="I123" s="132">
        <v>1558633200</v>
      </c>
      <c r="J123" s="132">
        <v>2148157740</v>
      </c>
      <c r="K123" s="346">
        <f t="shared" si="141"/>
        <v>824464.17704626336</v>
      </c>
      <c r="L123" s="346">
        <f t="shared" si="138"/>
        <v>1745389.9216125419</v>
      </c>
      <c r="M123" s="350">
        <f t="shared" si="139"/>
        <v>478964.93645484949</v>
      </c>
      <c r="N123" s="307"/>
    </row>
    <row r="124" spans="2:14" ht="13.5" customHeight="1">
      <c r="B124" s="655"/>
      <c r="C124" s="573"/>
      <c r="D124" s="344" t="s">
        <v>152</v>
      </c>
      <c r="E124" s="121">
        <f t="shared" ref="E124:J124" si="142">SUM(E121:E123)</f>
        <v>8280</v>
      </c>
      <c r="F124" s="121">
        <f t="shared" si="142"/>
        <v>1784</v>
      </c>
      <c r="G124" s="121">
        <f t="shared" si="142"/>
        <v>8247</v>
      </c>
      <c r="H124" s="121">
        <f t="shared" si="142"/>
        <v>7344777120</v>
      </c>
      <c r="I124" s="121">
        <f t="shared" si="142"/>
        <v>3311998760</v>
      </c>
      <c r="J124" s="121">
        <f t="shared" si="142"/>
        <v>4032778360</v>
      </c>
      <c r="K124" s="304">
        <f>IFERROR(H124/E124,"-")</f>
        <v>887050.37681159424</v>
      </c>
      <c r="L124" s="304">
        <f>IFERROR(I124/F124,"-")</f>
        <v>1856501.5470852018</v>
      </c>
      <c r="M124" s="310">
        <f>IFERROR(J124/G124,"-")</f>
        <v>488999.43737116526</v>
      </c>
      <c r="N124" s="307"/>
    </row>
    <row r="125" spans="2:14" ht="13.5" customHeight="1">
      <c r="B125" s="648">
        <v>31</v>
      </c>
      <c r="C125" s="571" t="s">
        <v>41</v>
      </c>
      <c r="D125" s="352" t="s">
        <v>342</v>
      </c>
      <c r="E125" s="304">
        <v>1687</v>
      </c>
      <c r="F125" s="403">
        <v>422</v>
      </c>
      <c r="G125" s="403">
        <v>1680</v>
      </c>
      <c r="H125" s="304">
        <f>SUM(I125:J125)</f>
        <v>1602679100</v>
      </c>
      <c r="I125" s="403">
        <v>811122400</v>
      </c>
      <c r="J125" s="403">
        <v>791556700</v>
      </c>
      <c r="K125" s="304">
        <f>IFERROR(H125/E125,"-")</f>
        <v>950017.24955542386</v>
      </c>
      <c r="L125" s="304">
        <f t="shared" ref="L125:L127" si="143">IFERROR(I125/F125,"-")</f>
        <v>1922090.9952606636</v>
      </c>
      <c r="M125" s="385">
        <f t="shared" ref="M125:M127" si="144">IFERROR(J125/G125,"-")</f>
        <v>471164.70238095237</v>
      </c>
      <c r="N125" s="307"/>
    </row>
    <row r="126" spans="2:14" ht="13.5" customHeight="1">
      <c r="B126" s="649"/>
      <c r="C126" s="572"/>
      <c r="D126" s="316" t="s">
        <v>343</v>
      </c>
      <c r="E126" s="346">
        <v>3265</v>
      </c>
      <c r="F126" s="132">
        <v>669</v>
      </c>
      <c r="G126" s="132">
        <v>3248</v>
      </c>
      <c r="H126" s="346">
        <f t="shared" ref="H126:H127" si="145">SUM(I126:J126)</f>
        <v>2775691480</v>
      </c>
      <c r="I126" s="132">
        <v>1293291590</v>
      </c>
      <c r="J126" s="132">
        <v>1482399890</v>
      </c>
      <c r="K126" s="346">
        <f t="shared" ref="K126:K127" si="146">IFERROR(H126/E126,"-")</f>
        <v>850135.21592649305</v>
      </c>
      <c r="L126" s="346">
        <f t="shared" si="143"/>
        <v>1933171.2855007474</v>
      </c>
      <c r="M126" s="350">
        <f t="shared" si="144"/>
        <v>456403.90701970441</v>
      </c>
      <c r="N126" s="307"/>
    </row>
    <row r="127" spans="2:14" ht="13.5" customHeight="1">
      <c r="B127" s="649"/>
      <c r="C127" s="572"/>
      <c r="D127" s="316" t="s">
        <v>344</v>
      </c>
      <c r="E127" s="346">
        <v>7368</v>
      </c>
      <c r="F127" s="132">
        <v>1386</v>
      </c>
      <c r="G127" s="132">
        <v>7354</v>
      </c>
      <c r="H127" s="346">
        <f t="shared" si="145"/>
        <v>5507706810</v>
      </c>
      <c r="I127" s="132">
        <v>2243139530</v>
      </c>
      <c r="J127" s="132">
        <v>3264567280</v>
      </c>
      <c r="K127" s="346">
        <f t="shared" si="146"/>
        <v>747517.21091205208</v>
      </c>
      <c r="L127" s="346">
        <f t="shared" si="143"/>
        <v>1618426.7893217893</v>
      </c>
      <c r="M127" s="350">
        <f t="shared" si="144"/>
        <v>443917.22599945607</v>
      </c>
      <c r="N127" s="307"/>
    </row>
    <row r="128" spans="2:14" ht="13.5" customHeight="1">
      <c r="B128" s="655"/>
      <c r="C128" s="573"/>
      <c r="D128" s="344" t="s">
        <v>152</v>
      </c>
      <c r="E128" s="121">
        <f t="shared" ref="E128:J128" si="147">SUM(E125:E127)</f>
        <v>12320</v>
      </c>
      <c r="F128" s="121">
        <f t="shared" si="147"/>
        <v>2477</v>
      </c>
      <c r="G128" s="121">
        <f t="shared" si="147"/>
        <v>12282</v>
      </c>
      <c r="H128" s="121">
        <f t="shared" si="147"/>
        <v>9886077390</v>
      </c>
      <c r="I128" s="121">
        <f t="shared" si="147"/>
        <v>4347553520</v>
      </c>
      <c r="J128" s="121">
        <f t="shared" si="147"/>
        <v>5538523870</v>
      </c>
      <c r="K128" s="304">
        <f>IFERROR(H128/E128,"-")</f>
        <v>802441.34659090906</v>
      </c>
      <c r="L128" s="304">
        <f>IFERROR(I128/F128,"-")</f>
        <v>1755168.9624545821</v>
      </c>
      <c r="M128" s="310">
        <f>IFERROR(J128/G128,"-")</f>
        <v>450946.41507897736</v>
      </c>
      <c r="N128" s="307"/>
    </row>
    <row r="129" spans="2:14" ht="13.5" customHeight="1">
      <c r="B129" s="648">
        <v>32</v>
      </c>
      <c r="C129" s="571" t="s">
        <v>42</v>
      </c>
      <c r="D129" s="352" t="s">
        <v>342</v>
      </c>
      <c r="E129" s="304">
        <v>1634</v>
      </c>
      <c r="F129" s="403">
        <v>493</v>
      </c>
      <c r="G129" s="403">
        <v>1620</v>
      </c>
      <c r="H129" s="304">
        <f>SUM(I129:J129)</f>
        <v>1717961760</v>
      </c>
      <c r="I129" s="403">
        <v>948024340</v>
      </c>
      <c r="J129" s="403">
        <v>769937420</v>
      </c>
      <c r="K129" s="304">
        <f>IFERROR(H129/E129,"-")</f>
        <v>1051384.1860465116</v>
      </c>
      <c r="L129" s="304">
        <f t="shared" ref="L129:L131" si="148">IFERROR(I129/F129,"-")</f>
        <v>1922970.2636916835</v>
      </c>
      <c r="M129" s="385">
        <f t="shared" ref="M129:M131" si="149">IFERROR(J129/G129,"-")</f>
        <v>475270.01234567899</v>
      </c>
      <c r="N129" s="307"/>
    </row>
    <row r="130" spans="2:14" ht="13.5" customHeight="1">
      <c r="B130" s="649"/>
      <c r="C130" s="572"/>
      <c r="D130" s="316" t="s">
        <v>343</v>
      </c>
      <c r="E130" s="346">
        <v>2690</v>
      </c>
      <c r="F130" s="132">
        <v>657</v>
      </c>
      <c r="G130" s="132">
        <v>2671</v>
      </c>
      <c r="H130" s="346">
        <f t="shared" ref="H130:H131" si="150">SUM(I130:J130)</f>
        <v>2534613590</v>
      </c>
      <c r="I130" s="132">
        <v>1289268080</v>
      </c>
      <c r="J130" s="132">
        <v>1245345510</v>
      </c>
      <c r="K130" s="346">
        <f t="shared" ref="K130:K131" si="151">IFERROR(H130/E130,"-")</f>
        <v>942235.53531598509</v>
      </c>
      <c r="L130" s="346">
        <f t="shared" si="148"/>
        <v>1962356.2861491628</v>
      </c>
      <c r="M130" s="350">
        <f t="shared" si="149"/>
        <v>466246.91501310369</v>
      </c>
      <c r="N130" s="307"/>
    </row>
    <row r="131" spans="2:14" ht="13.5" customHeight="1">
      <c r="B131" s="649"/>
      <c r="C131" s="572"/>
      <c r="D131" s="316" t="s">
        <v>344</v>
      </c>
      <c r="E131" s="346">
        <v>5128</v>
      </c>
      <c r="F131" s="132">
        <v>1153</v>
      </c>
      <c r="G131" s="132">
        <v>5098</v>
      </c>
      <c r="H131" s="346">
        <f t="shared" si="150"/>
        <v>4430149170</v>
      </c>
      <c r="I131" s="132">
        <v>2155803670</v>
      </c>
      <c r="J131" s="132">
        <v>2274345500</v>
      </c>
      <c r="K131" s="346">
        <f t="shared" si="151"/>
        <v>863913.64469578781</v>
      </c>
      <c r="L131" s="346">
        <f t="shared" si="148"/>
        <v>1869734.3191673895</v>
      </c>
      <c r="M131" s="350">
        <f t="shared" si="149"/>
        <v>446125.04903883877</v>
      </c>
      <c r="N131" s="307"/>
    </row>
    <row r="132" spans="2:14" ht="13.5" customHeight="1">
      <c r="B132" s="655"/>
      <c r="C132" s="573"/>
      <c r="D132" s="344" t="s">
        <v>152</v>
      </c>
      <c r="E132" s="121">
        <f t="shared" ref="E132:J132" si="152">SUM(E129:E131)</f>
        <v>9452</v>
      </c>
      <c r="F132" s="121">
        <f t="shared" si="152"/>
        <v>2303</v>
      </c>
      <c r="G132" s="121">
        <f t="shared" si="152"/>
        <v>9389</v>
      </c>
      <c r="H132" s="121">
        <f t="shared" si="152"/>
        <v>8682724520</v>
      </c>
      <c r="I132" s="121">
        <f t="shared" si="152"/>
        <v>4393096090</v>
      </c>
      <c r="J132" s="121">
        <f t="shared" si="152"/>
        <v>4289628430</v>
      </c>
      <c r="K132" s="304">
        <f>IFERROR(H132/E132,"-")</f>
        <v>918612.41218789679</v>
      </c>
      <c r="L132" s="304">
        <f>IFERROR(I132/F132,"-")</f>
        <v>1907553.6647850629</v>
      </c>
      <c r="M132" s="310">
        <f>IFERROR(J132/G132,"-")</f>
        <v>456878.09457876236</v>
      </c>
      <c r="N132" s="307"/>
    </row>
    <row r="133" spans="2:14" ht="13.5" customHeight="1">
      <c r="B133" s="648">
        <v>33</v>
      </c>
      <c r="C133" s="571" t="s">
        <v>43</v>
      </c>
      <c r="D133" s="352" t="s">
        <v>342</v>
      </c>
      <c r="E133" s="304">
        <v>440</v>
      </c>
      <c r="F133" s="403">
        <v>143</v>
      </c>
      <c r="G133" s="403">
        <v>435</v>
      </c>
      <c r="H133" s="304">
        <f>SUM(I133:J133)</f>
        <v>498635920</v>
      </c>
      <c r="I133" s="403">
        <v>283749650</v>
      </c>
      <c r="J133" s="403">
        <v>214886270</v>
      </c>
      <c r="K133" s="304">
        <f>IFERROR(H133/E133,"-")</f>
        <v>1133263.4545454546</v>
      </c>
      <c r="L133" s="304">
        <f t="shared" ref="L133:L135" si="153">IFERROR(I133/F133,"-")</f>
        <v>1984263.2867132868</v>
      </c>
      <c r="M133" s="385">
        <f t="shared" ref="M133:M135" si="154">IFERROR(J133/G133,"-")</f>
        <v>493991.42528735631</v>
      </c>
      <c r="N133" s="307"/>
    </row>
    <row r="134" spans="2:14" ht="13.5" customHeight="1">
      <c r="B134" s="649"/>
      <c r="C134" s="572"/>
      <c r="D134" s="316" t="s">
        <v>343</v>
      </c>
      <c r="E134" s="346">
        <v>679</v>
      </c>
      <c r="F134" s="132">
        <v>192</v>
      </c>
      <c r="G134" s="132">
        <v>671</v>
      </c>
      <c r="H134" s="346">
        <f t="shared" ref="H134:H135" si="155">SUM(I134:J134)</f>
        <v>649519860</v>
      </c>
      <c r="I134" s="132">
        <v>334244960</v>
      </c>
      <c r="J134" s="132">
        <v>315274900</v>
      </c>
      <c r="K134" s="346">
        <f t="shared" ref="K134:K135" si="156">IFERROR(H134/E134,"-")</f>
        <v>956583.00441826216</v>
      </c>
      <c r="L134" s="346">
        <f t="shared" si="153"/>
        <v>1740859.1666666667</v>
      </c>
      <c r="M134" s="350">
        <f t="shared" si="154"/>
        <v>469858.27123695979</v>
      </c>
      <c r="N134" s="307"/>
    </row>
    <row r="135" spans="2:14" ht="13.5" customHeight="1">
      <c r="B135" s="649"/>
      <c r="C135" s="572"/>
      <c r="D135" s="316" t="s">
        <v>344</v>
      </c>
      <c r="E135" s="346">
        <v>1243</v>
      </c>
      <c r="F135" s="132">
        <v>312</v>
      </c>
      <c r="G135" s="132">
        <v>1240</v>
      </c>
      <c r="H135" s="346">
        <f t="shared" si="155"/>
        <v>1132528780</v>
      </c>
      <c r="I135" s="132">
        <v>558740160</v>
      </c>
      <c r="J135" s="132">
        <v>573788620</v>
      </c>
      <c r="K135" s="346">
        <f t="shared" si="156"/>
        <v>911125.32582461787</v>
      </c>
      <c r="L135" s="346">
        <f t="shared" si="153"/>
        <v>1790833.8461538462</v>
      </c>
      <c r="M135" s="350">
        <f t="shared" si="154"/>
        <v>462732.75806451612</v>
      </c>
      <c r="N135" s="307"/>
    </row>
    <row r="136" spans="2:14" ht="13.5" customHeight="1">
      <c r="B136" s="655"/>
      <c r="C136" s="573"/>
      <c r="D136" s="344" t="s">
        <v>152</v>
      </c>
      <c r="E136" s="121">
        <f t="shared" ref="E136:J136" si="157">SUM(E133:E135)</f>
        <v>2362</v>
      </c>
      <c r="F136" s="121">
        <f t="shared" si="157"/>
        <v>647</v>
      </c>
      <c r="G136" s="121">
        <f t="shared" si="157"/>
        <v>2346</v>
      </c>
      <c r="H136" s="121">
        <f t="shared" si="157"/>
        <v>2280684560</v>
      </c>
      <c r="I136" s="121">
        <f t="shared" si="157"/>
        <v>1176734770</v>
      </c>
      <c r="J136" s="121">
        <f t="shared" si="157"/>
        <v>1103949790</v>
      </c>
      <c r="K136" s="304">
        <f>IFERROR(H136/E136,"-")</f>
        <v>965573.48010160879</v>
      </c>
      <c r="L136" s="304">
        <f>IFERROR(I136/F136,"-")</f>
        <v>1818755.4404945904</v>
      </c>
      <c r="M136" s="310">
        <f>IFERROR(J136/G136,"-")</f>
        <v>470566.83290707588</v>
      </c>
      <c r="N136" s="307"/>
    </row>
    <row r="137" spans="2:14" ht="13.5" customHeight="1">
      <c r="B137" s="648">
        <v>34</v>
      </c>
      <c r="C137" s="571" t="s">
        <v>45</v>
      </c>
      <c r="D137" s="352" t="s">
        <v>342</v>
      </c>
      <c r="E137" s="304">
        <v>1887</v>
      </c>
      <c r="F137" s="403">
        <v>487</v>
      </c>
      <c r="G137" s="403">
        <v>1853</v>
      </c>
      <c r="H137" s="304">
        <f>SUM(I137:J137)</f>
        <v>2077125650</v>
      </c>
      <c r="I137" s="403">
        <v>1167148690</v>
      </c>
      <c r="J137" s="403">
        <v>909976960</v>
      </c>
      <c r="K137" s="304">
        <f>IFERROR(H137/E137,"-")</f>
        <v>1100755.5113937466</v>
      </c>
      <c r="L137" s="304">
        <f t="shared" ref="L137:L139" si="158">IFERROR(I137/F137,"-")</f>
        <v>2396609.2197125256</v>
      </c>
      <c r="M137" s="385">
        <f t="shared" ref="M137:M139" si="159">IFERROR(J137/G137,"-")</f>
        <v>491083.08688613062</v>
      </c>
      <c r="N137" s="307"/>
    </row>
    <row r="138" spans="2:14" ht="13.5" customHeight="1">
      <c r="B138" s="649"/>
      <c r="C138" s="572"/>
      <c r="D138" s="316" t="s">
        <v>343</v>
      </c>
      <c r="E138" s="346">
        <v>3046</v>
      </c>
      <c r="F138" s="132">
        <v>629</v>
      </c>
      <c r="G138" s="132">
        <v>3018</v>
      </c>
      <c r="H138" s="346">
        <f t="shared" ref="H138:H139" si="160">SUM(I138:J138)</f>
        <v>2804660400</v>
      </c>
      <c r="I138" s="132">
        <v>1401127450</v>
      </c>
      <c r="J138" s="132">
        <v>1403532950</v>
      </c>
      <c r="K138" s="346">
        <f t="shared" ref="K138:K139" si="161">IFERROR(H138/E138,"-")</f>
        <v>920768.35193696653</v>
      </c>
      <c r="L138" s="346">
        <f t="shared" si="158"/>
        <v>2227547.6152623212</v>
      </c>
      <c r="M138" s="350">
        <f t="shared" si="159"/>
        <v>465053.99271040421</v>
      </c>
      <c r="N138" s="307"/>
    </row>
    <row r="139" spans="2:14" ht="13.5" customHeight="1">
      <c r="B139" s="649"/>
      <c r="C139" s="572"/>
      <c r="D139" s="316" t="s">
        <v>344</v>
      </c>
      <c r="E139" s="346">
        <v>5017</v>
      </c>
      <c r="F139" s="132">
        <v>888</v>
      </c>
      <c r="G139" s="132">
        <v>4984</v>
      </c>
      <c r="H139" s="346">
        <f t="shared" si="160"/>
        <v>4115146340</v>
      </c>
      <c r="I139" s="132">
        <v>1914395280</v>
      </c>
      <c r="J139" s="132">
        <v>2200751060</v>
      </c>
      <c r="K139" s="346">
        <f t="shared" si="161"/>
        <v>820240.45046840736</v>
      </c>
      <c r="L139" s="346">
        <f t="shared" si="158"/>
        <v>2155850.5405405406</v>
      </c>
      <c r="M139" s="350">
        <f t="shared" si="159"/>
        <v>441563.21428571426</v>
      </c>
      <c r="N139" s="307"/>
    </row>
    <row r="140" spans="2:14" ht="13.5" customHeight="1">
      <c r="B140" s="655"/>
      <c r="C140" s="573"/>
      <c r="D140" s="344" t="s">
        <v>152</v>
      </c>
      <c r="E140" s="121">
        <f t="shared" ref="E140:J140" si="162">SUM(E137:E139)</f>
        <v>9950</v>
      </c>
      <c r="F140" s="121">
        <f t="shared" si="162"/>
        <v>2004</v>
      </c>
      <c r="G140" s="121">
        <f t="shared" si="162"/>
        <v>9855</v>
      </c>
      <c r="H140" s="121">
        <f t="shared" si="162"/>
        <v>8996932390</v>
      </c>
      <c r="I140" s="121">
        <f t="shared" si="162"/>
        <v>4482671420</v>
      </c>
      <c r="J140" s="121">
        <f t="shared" si="162"/>
        <v>4514260970</v>
      </c>
      <c r="K140" s="304">
        <f>IFERROR(H140/E140,"-")</f>
        <v>904214.31055276387</v>
      </c>
      <c r="L140" s="304">
        <f>IFERROR(I140/F140,"-")</f>
        <v>2236861.9860279439</v>
      </c>
      <c r="M140" s="310">
        <f>IFERROR(J140/G140,"-")</f>
        <v>458068.08422120754</v>
      </c>
      <c r="N140" s="307"/>
    </row>
    <row r="141" spans="2:14" ht="13.5" customHeight="1">
      <c r="B141" s="648">
        <v>35</v>
      </c>
      <c r="C141" s="571" t="s">
        <v>2</v>
      </c>
      <c r="D141" s="352" t="s">
        <v>342</v>
      </c>
      <c r="E141" s="304">
        <v>4245</v>
      </c>
      <c r="F141" s="403">
        <v>1076</v>
      </c>
      <c r="G141" s="403">
        <v>4209</v>
      </c>
      <c r="H141" s="304">
        <f>SUM(I141:J141)</f>
        <v>4131398200</v>
      </c>
      <c r="I141" s="403">
        <v>2094056830</v>
      </c>
      <c r="J141" s="403">
        <v>2037341370</v>
      </c>
      <c r="K141" s="304">
        <f>IFERROR(H141/E141,"-")</f>
        <v>973238.68080094224</v>
      </c>
      <c r="L141" s="304">
        <f t="shared" ref="L141:L143" si="163">IFERROR(I141/F141,"-")</f>
        <v>1946149.4702602231</v>
      </c>
      <c r="M141" s="385">
        <f t="shared" ref="M141:M143" si="164">IFERROR(J141/G141,"-")</f>
        <v>484044.04133998574</v>
      </c>
      <c r="N141" s="307"/>
    </row>
    <row r="142" spans="2:14" ht="13.5" customHeight="1">
      <c r="B142" s="649"/>
      <c r="C142" s="572"/>
      <c r="D142" s="316" t="s">
        <v>343</v>
      </c>
      <c r="E142" s="346">
        <v>7160</v>
      </c>
      <c r="F142" s="132">
        <v>1568</v>
      </c>
      <c r="G142" s="132">
        <v>7101</v>
      </c>
      <c r="H142" s="346">
        <f t="shared" ref="H142:H143" si="165">SUM(I142:J142)</f>
        <v>6351142030</v>
      </c>
      <c r="I142" s="132">
        <v>2959236480</v>
      </c>
      <c r="J142" s="132">
        <v>3391905550</v>
      </c>
      <c r="K142" s="346">
        <f t="shared" ref="K142:K143" si="166">IFERROR(H142/E142,"-")</f>
        <v>887031.00977653626</v>
      </c>
      <c r="L142" s="346">
        <f t="shared" si="163"/>
        <v>1887268.163265306</v>
      </c>
      <c r="M142" s="350">
        <f t="shared" si="164"/>
        <v>477665.89916913112</v>
      </c>
      <c r="N142" s="307"/>
    </row>
    <row r="143" spans="2:14" ht="13.5" customHeight="1">
      <c r="B143" s="649"/>
      <c r="C143" s="572"/>
      <c r="D143" s="316" t="s">
        <v>344</v>
      </c>
      <c r="E143" s="346">
        <v>15886</v>
      </c>
      <c r="F143" s="132">
        <v>2938</v>
      </c>
      <c r="G143" s="132">
        <v>15832</v>
      </c>
      <c r="H143" s="346">
        <f t="shared" si="165"/>
        <v>12459309050</v>
      </c>
      <c r="I143" s="132">
        <v>5231452640</v>
      </c>
      <c r="J143" s="132">
        <v>7227856410</v>
      </c>
      <c r="K143" s="346">
        <f t="shared" si="166"/>
        <v>784294.91690796928</v>
      </c>
      <c r="L143" s="346">
        <f t="shared" si="163"/>
        <v>1780616.9639210347</v>
      </c>
      <c r="M143" s="350">
        <f t="shared" si="164"/>
        <v>456534.63933804951</v>
      </c>
      <c r="N143" s="307"/>
    </row>
    <row r="144" spans="2:14" ht="13.5" customHeight="1">
      <c r="B144" s="655"/>
      <c r="C144" s="573"/>
      <c r="D144" s="347" t="s">
        <v>152</v>
      </c>
      <c r="E144" s="121">
        <f t="shared" ref="E144:J144" si="167">SUM(E141:E143)</f>
        <v>27291</v>
      </c>
      <c r="F144" s="121">
        <f t="shared" si="167"/>
        <v>5582</v>
      </c>
      <c r="G144" s="121">
        <f t="shared" si="167"/>
        <v>27142</v>
      </c>
      <c r="H144" s="121">
        <f t="shared" si="167"/>
        <v>22941849280</v>
      </c>
      <c r="I144" s="121">
        <f t="shared" si="167"/>
        <v>10284745950</v>
      </c>
      <c r="J144" s="121">
        <f t="shared" si="167"/>
        <v>12657103330</v>
      </c>
      <c r="K144" s="304">
        <f>IFERROR(H144/E144,"-")</f>
        <v>840637.91286504711</v>
      </c>
      <c r="L144" s="304">
        <f>IFERROR(I144/F144,"-")</f>
        <v>1842484.0469365818</v>
      </c>
      <c r="M144" s="310">
        <f>IFERROR(J144/G144,"-")</f>
        <v>466329.0593913492</v>
      </c>
      <c r="N144" s="307"/>
    </row>
    <row r="145" spans="2:14" ht="13.5" customHeight="1">
      <c r="B145" s="648">
        <v>36</v>
      </c>
      <c r="C145" s="571" t="s">
        <v>3</v>
      </c>
      <c r="D145" s="345" t="s">
        <v>342</v>
      </c>
      <c r="E145" s="304">
        <v>1190</v>
      </c>
      <c r="F145" s="403">
        <v>276</v>
      </c>
      <c r="G145" s="403">
        <v>1178</v>
      </c>
      <c r="H145" s="304">
        <f>SUM(I145:J145)</f>
        <v>1083130100</v>
      </c>
      <c r="I145" s="403">
        <v>547810470</v>
      </c>
      <c r="J145" s="403">
        <v>535319630</v>
      </c>
      <c r="K145" s="304">
        <f>IFERROR(H145/E145,"-")</f>
        <v>910193.36134453781</v>
      </c>
      <c r="L145" s="304">
        <f t="shared" ref="L145:L147" si="168">IFERROR(I145/F145,"-")</f>
        <v>1984820.543478261</v>
      </c>
      <c r="M145" s="385">
        <f t="shared" ref="M145:M147" si="169">IFERROR(J145/G145,"-")</f>
        <v>454430.92529711378</v>
      </c>
      <c r="N145" s="307"/>
    </row>
    <row r="146" spans="2:14" ht="13.5" customHeight="1">
      <c r="B146" s="649"/>
      <c r="C146" s="572"/>
      <c r="D146" s="316" t="s">
        <v>343</v>
      </c>
      <c r="E146" s="346">
        <v>2041</v>
      </c>
      <c r="F146" s="132">
        <v>456</v>
      </c>
      <c r="G146" s="132">
        <v>2033</v>
      </c>
      <c r="H146" s="346">
        <f t="shared" ref="H146:H147" si="170">SUM(I146:J146)</f>
        <v>1873948870</v>
      </c>
      <c r="I146" s="132">
        <v>891552400</v>
      </c>
      <c r="J146" s="132">
        <v>982396470</v>
      </c>
      <c r="K146" s="346">
        <f t="shared" ref="K146:K147" si="171">IFERROR(H146/E146,"-")</f>
        <v>918152.31259186671</v>
      </c>
      <c r="L146" s="346">
        <f t="shared" si="168"/>
        <v>1955158.7719298245</v>
      </c>
      <c r="M146" s="350">
        <f t="shared" si="169"/>
        <v>483225.02213477617</v>
      </c>
      <c r="N146" s="307"/>
    </row>
    <row r="147" spans="2:14" ht="13.5" customHeight="1">
      <c r="B147" s="649"/>
      <c r="C147" s="572"/>
      <c r="D147" s="316" t="s">
        <v>344</v>
      </c>
      <c r="E147" s="346">
        <v>4422</v>
      </c>
      <c r="F147" s="132">
        <v>814</v>
      </c>
      <c r="G147" s="132">
        <v>4411</v>
      </c>
      <c r="H147" s="346">
        <f t="shared" si="170"/>
        <v>3322854480</v>
      </c>
      <c r="I147" s="132">
        <v>1424567040</v>
      </c>
      <c r="J147" s="132">
        <v>1898287440</v>
      </c>
      <c r="K147" s="346">
        <f t="shared" si="171"/>
        <v>751437.01492537314</v>
      </c>
      <c r="L147" s="346">
        <f t="shared" si="168"/>
        <v>1750082.3587223587</v>
      </c>
      <c r="M147" s="350">
        <f t="shared" si="169"/>
        <v>430353.08093402855</v>
      </c>
      <c r="N147" s="307"/>
    </row>
    <row r="148" spans="2:14" ht="13.5" customHeight="1">
      <c r="B148" s="655"/>
      <c r="C148" s="573"/>
      <c r="D148" s="351" t="s">
        <v>152</v>
      </c>
      <c r="E148" s="463">
        <f t="shared" ref="E148:J148" si="172">SUM(E145:E147)</f>
        <v>7653</v>
      </c>
      <c r="F148" s="463">
        <f t="shared" si="172"/>
        <v>1546</v>
      </c>
      <c r="G148" s="463">
        <f t="shared" si="172"/>
        <v>7622</v>
      </c>
      <c r="H148" s="463">
        <f t="shared" si="172"/>
        <v>6279933450</v>
      </c>
      <c r="I148" s="463">
        <f t="shared" si="172"/>
        <v>2863929910</v>
      </c>
      <c r="J148" s="463">
        <f t="shared" si="172"/>
        <v>3416003540</v>
      </c>
      <c r="K148" s="309">
        <f>IFERROR(H148/E148,"-")</f>
        <v>820584.53547628375</v>
      </c>
      <c r="L148" s="309">
        <f>IFERROR(I148/F148,"-")</f>
        <v>1852477.3027166883</v>
      </c>
      <c r="M148" s="310">
        <f>IFERROR(J148/G148,"-")</f>
        <v>448176.79611650488</v>
      </c>
      <c r="N148" s="307"/>
    </row>
    <row r="149" spans="2:14" ht="13.5" customHeight="1">
      <c r="B149" s="648">
        <v>37</v>
      </c>
      <c r="C149" s="571" t="s">
        <v>4</v>
      </c>
      <c r="D149" s="352" t="s">
        <v>342</v>
      </c>
      <c r="E149" s="304">
        <v>3568</v>
      </c>
      <c r="F149" s="403">
        <v>1002</v>
      </c>
      <c r="G149" s="403">
        <v>3535</v>
      </c>
      <c r="H149" s="304">
        <f>SUM(I149:J149)</f>
        <v>3629141680</v>
      </c>
      <c r="I149" s="403">
        <v>1898017090</v>
      </c>
      <c r="J149" s="403">
        <v>1731124590</v>
      </c>
      <c r="K149" s="304">
        <f>IFERROR(H149/E149,"-")</f>
        <v>1017136.1210762332</v>
      </c>
      <c r="L149" s="304">
        <f t="shared" ref="L149:L151" si="173">IFERROR(I149/F149,"-")</f>
        <v>1894228.6327345308</v>
      </c>
      <c r="M149" s="385">
        <f t="shared" ref="M149:M151" si="174">IFERROR(J149/G149,"-")</f>
        <v>489709.92644978786</v>
      </c>
      <c r="N149" s="307"/>
    </row>
    <row r="150" spans="2:14" ht="13.5" customHeight="1">
      <c r="B150" s="649"/>
      <c r="C150" s="572"/>
      <c r="D150" s="316" t="s">
        <v>343</v>
      </c>
      <c r="E150" s="346">
        <v>6209</v>
      </c>
      <c r="F150" s="132">
        <v>1358</v>
      </c>
      <c r="G150" s="132">
        <v>6168</v>
      </c>
      <c r="H150" s="346">
        <f t="shared" ref="H150:H151" si="175">SUM(I150:J150)</f>
        <v>5309192330</v>
      </c>
      <c r="I150" s="132">
        <v>2477258320</v>
      </c>
      <c r="J150" s="132">
        <v>2831934010</v>
      </c>
      <c r="K150" s="346">
        <f t="shared" ref="K150:K151" si="176">IFERROR(H150/E150,"-")</f>
        <v>855080.09824448382</v>
      </c>
      <c r="L150" s="346">
        <f t="shared" si="173"/>
        <v>1824196.1119293077</v>
      </c>
      <c r="M150" s="350">
        <f t="shared" si="174"/>
        <v>459133.27010376134</v>
      </c>
      <c r="N150" s="307"/>
    </row>
    <row r="151" spans="2:14" ht="13.5" customHeight="1">
      <c r="B151" s="649"/>
      <c r="C151" s="572"/>
      <c r="D151" s="316" t="s">
        <v>344</v>
      </c>
      <c r="E151" s="346">
        <v>14076</v>
      </c>
      <c r="F151" s="132">
        <v>2724</v>
      </c>
      <c r="G151" s="132">
        <v>14028</v>
      </c>
      <c r="H151" s="346">
        <f t="shared" si="175"/>
        <v>11278579100</v>
      </c>
      <c r="I151" s="132">
        <v>4866380550</v>
      </c>
      <c r="J151" s="132">
        <v>6412198550</v>
      </c>
      <c r="K151" s="346">
        <f t="shared" si="176"/>
        <v>801263.07899971586</v>
      </c>
      <c r="L151" s="346">
        <f t="shared" si="173"/>
        <v>1786483.3149779735</v>
      </c>
      <c r="M151" s="350">
        <f t="shared" si="174"/>
        <v>457099.98217850015</v>
      </c>
      <c r="N151" s="307"/>
    </row>
    <row r="152" spans="2:14" ht="13.5" customHeight="1">
      <c r="B152" s="655"/>
      <c r="C152" s="573"/>
      <c r="D152" s="344" t="s">
        <v>152</v>
      </c>
      <c r="E152" s="121">
        <f t="shared" ref="E152:J152" si="177">SUM(E149:E151)</f>
        <v>23853</v>
      </c>
      <c r="F152" s="121">
        <f t="shared" si="177"/>
        <v>5084</v>
      </c>
      <c r="G152" s="121">
        <f t="shared" si="177"/>
        <v>23731</v>
      </c>
      <c r="H152" s="121">
        <f t="shared" si="177"/>
        <v>20216913110</v>
      </c>
      <c r="I152" s="121">
        <f t="shared" si="177"/>
        <v>9241655960</v>
      </c>
      <c r="J152" s="121">
        <f t="shared" si="177"/>
        <v>10975257150</v>
      </c>
      <c r="K152" s="304">
        <f>IFERROR(H152/E152,"-")</f>
        <v>847562.70112774079</v>
      </c>
      <c r="L152" s="304">
        <f>IFERROR(I152/F152,"-")</f>
        <v>1817792.281667978</v>
      </c>
      <c r="M152" s="310">
        <f>IFERROR(J152/G152,"-")</f>
        <v>462486.07938982768</v>
      </c>
      <c r="N152" s="307"/>
    </row>
    <row r="153" spans="2:14" ht="13.5" customHeight="1">
      <c r="B153" s="648">
        <v>38</v>
      </c>
      <c r="C153" s="571" t="s">
        <v>46</v>
      </c>
      <c r="D153" s="352" t="s">
        <v>342</v>
      </c>
      <c r="E153" s="304">
        <v>789</v>
      </c>
      <c r="F153" s="403">
        <v>208</v>
      </c>
      <c r="G153" s="403">
        <v>783</v>
      </c>
      <c r="H153" s="304">
        <f>SUM(I153:J153)</f>
        <v>804657550</v>
      </c>
      <c r="I153" s="403">
        <v>402970910</v>
      </c>
      <c r="J153" s="403">
        <v>401686640</v>
      </c>
      <c r="K153" s="304">
        <f>IFERROR(H153/E153,"-")</f>
        <v>1019844.803548796</v>
      </c>
      <c r="L153" s="304">
        <f t="shared" ref="L153:L155" si="178">IFERROR(I153/F153,"-")</f>
        <v>1937360.1442307692</v>
      </c>
      <c r="M153" s="385">
        <f t="shared" ref="M153:M155" si="179">IFERROR(J153/G153,"-")</f>
        <v>513009.75734355045</v>
      </c>
      <c r="N153" s="307"/>
    </row>
    <row r="154" spans="2:14" ht="13.5" customHeight="1">
      <c r="B154" s="649"/>
      <c r="C154" s="572"/>
      <c r="D154" s="316" t="s">
        <v>343</v>
      </c>
      <c r="E154" s="346">
        <v>1298</v>
      </c>
      <c r="F154" s="132">
        <v>306</v>
      </c>
      <c r="G154" s="132">
        <v>1287</v>
      </c>
      <c r="H154" s="346">
        <f t="shared" ref="H154:H155" si="180">SUM(I154:J154)</f>
        <v>1311105630</v>
      </c>
      <c r="I154" s="132">
        <v>675630470</v>
      </c>
      <c r="J154" s="132">
        <v>635475160</v>
      </c>
      <c r="K154" s="346">
        <f t="shared" ref="K154:K155" si="181">IFERROR(H154/E154,"-")</f>
        <v>1010096.7873651772</v>
      </c>
      <c r="L154" s="346">
        <f t="shared" si="178"/>
        <v>2207942.7124183006</v>
      </c>
      <c r="M154" s="350">
        <f t="shared" si="179"/>
        <v>493764.69308469311</v>
      </c>
      <c r="N154" s="307"/>
    </row>
    <row r="155" spans="2:14" ht="13.5" customHeight="1">
      <c r="B155" s="649"/>
      <c r="C155" s="572"/>
      <c r="D155" s="316" t="s">
        <v>344</v>
      </c>
      <c r="E155" s="346">
        <v>2281</v>
      </c>
      <c r="F155" s="132">
        <v>416</v>
      </c>
      <c r="G155" s="132">
        <v>2270</v>
      </c>
      <c r="H155" s="346">
        <f t="shared" si="180"/>
        <v>1852016970</v>
      </c>
      <c r="I155" s="132">
        <v>735471710</v>
      </c>
      <c r="J155" s="132">
        <v>1116545260</v>
      </c>
      <c r="K155" s="346">
        <f t="shared" si="181"/>
        <v>811932.03419552825</v>
      </c>
      <c r="L155" s="346">
        <f t="shared" si="178"/>
        <v>1767960.8413461538</v>
      </c>
      <c r="M155" s="350">
        <f t="shared" si="179"/>
        <v>491870.15859030839</v>
      </c>
      <c r="N155" s="307"/>
    </row>
    <row r="156" spans="2:14" ht="13.5" customHeight="1">
      <c r="B156" s="655"/>
      <c r="C156" s="573"/>
      <c r="D156" s="344" t="s">
        <v>152</v>
      </c>
      <c r="E156" s="121">
        <f t="shared" ref="E156:J156" si="182">SUM(E153:E155)</f>
        <v>4368</v>
      </c>
      <c r="F156" s="121">
        <f t="shared" si="182"/>
        <v>930</v>
      </c>
      <c r="G156" s="121">
        <f t="shared" si="182"/>
        <v>4340</v>
      </c>
      <c r="H156" s="121">
        <f t="shared" si="182"/>
        <v>3967780150</v>
      </c>
      <c r="I156" s="121">
        <f t="shared" si="182"/>
        <v>1814073090</v>
      </c>
      <c r="J156" s="121">
        <f t="shared" si="182"/>
        <v>2153707060</v>
      </c>
      <c r="K156" s="304">
        <f>IFERROR(H156/E156,"-")</f>
        <v>908374.57646520145</v>
      </c>
      <c r="L156" s="304">
        <f>IFERROR(I156/F156,"-")</f>
        <v>1950616.2258064516</v>
      </c>
      <c r="M156" s="310">
        <f>IFERROR(J156/G156,"-")</f>
        <v>496245.86635944701</v>
      </c>
      <c r="N156" s="307"/>
    </row>
    <row r="157" spans="2:14" ht="13.5" customHeight="1">
      <c r="B157" s="648">
        <v>39</v>
      </c>
      <c r="C157" s="571" t="s">
        <v>9</v>
      </c>
      <c r="D157" s="352" t="s">
        <v>342</v>
      </c>
      <c r="E157" s="304">
        <v>4143</v>
      </c>
      <c r="F157" s="403">
        <v>1282</v>
      </c>
      <c r="G157" s="403">
        <v>4093</v>
      </c>
      <c r="H157" s="304">
        <f>SUM(I157:J157)</f>
        <v>4679633720</v>
      </c>
      <c r="I157" s="403">
        <v>2712017300</v>
      </c>
      <c r="J157" s="403">
        <v>1967616420</v>
      </c>
      <c r="K157" s="304">
        <f>IFERROR(H157/E157,"-")</f>
        <v>1129527.810765146</v>
      </c>
      <c r="L157" s="304">
        <f t="shared" ref="L157:L159" si="183">IFERROR(I157/F157,"-")</f>
        <v>2115458.112324493</v>
      </c>
      <c r="M157" s="385">
        <f t="shared" ref="M157:M159" si="184">IFERROR(J157/G157,"-")</f>
        <v>480727.19765453215</v>
      </c>
      <c r="N157" s="307"/>
    </row>
    <row r="158" spans="2:14" ht="13.5" customHeight="1">
      <c r="B158" s="649"/>
      <c r="C158" s="572"/>
      <c r="D158" s="316" t="s">
        <v>343</v>
      </c>
      <c r="E158" s="346">
        <v>7166</v>
      </c>
      <c r="F158" s="132">
        <v>1755</v>
      </c>
      <c r="G158" s="132">
        <v>7112</v>
      </c>
      <c r="H158" s="346">
        <f t="shared" ref="H158:H159" si="185">SUM(I158:J158)</f>
        <v>6597487080</v>
      </c>
      <c r="I158" s="132">
        <v>3350191900</v>
      </c>
      <c r="J158" s="132">
        <v>3247295180</v>
      </c>
      <c r="K158" s="346">
        <f t="shared" ref="K158:K159" si="186">IFERROR(H158/E158,"-")</f>
        <v>920665.23583589168</v>
      </c>
      <c r="L158" s="346">
        <f t="shared" si="183"/>
        <v>1908941.2535612537</v>
      </c>
      <c r="M158" s="350">
        <f t="shared" si="184"/>
        <v>456593.81046119233</v>
      </c>
      <c r="N158" s="307"/>
    </row>
    <row r="159" spans="2:14" ht="13.5" customHeight="1">
      <c r="B159" s="649"/>
      <c r="C159" s="572"/>
      <c r="D159" s="316" t="s">
        <v>344</v>
      </c>
      <c r="E159" s="346">
        <v>15209</v>
      </c>
      <c r="F159" s="132">
        <v>3301</v>
      </c>
      <c r="G159" s="132">
        <v>15144</v>
      </c>
      <c r="H159" s="346">
        <f t="shared" si="185"/>
        <v>12822856220</v>
      </c>
      <c r="I159" s="132">
        <v>5928380060</v>
      </c>
      <c r="J159" s="132">
        <v>6894476160</v>
      </c>
      <c r="K159" s="346">
        <f t="shared" si="186"/>
        <v>843109.75212045503</v>
      </c>
      <c r="L159" s="346">
        <f t="shared" si="183"/>
        <v>1795934.5834595577</v>
      </c>
      <c r="M159" s="350">
        <f t="shared" si="184"/>
        <v>455261.236133122</v>
      </c>
      <c r="N159" s="307"/>
    </row>
    <row r="160" spans="2:14" ht="13.5" customHeight="1">
      <c r="B160" s="655"/>
      <c r="C160" s="573"/>
      <c r="D160" s="344" t="s">
        <v>152</v>
      </c>
      <c r="E160" s="121">
        <f t="shared" ref="E160:J160" si="187">SUM(E157:E159)</f>
        <v>26518</v>
      </c>
      <c r="F160" s="121">
        <f t="shared" si="187"/>
        <v>6338</v>
      </c>
      <c r="G160" s="121">
        <f t="shared" si="187"/>
        <v>26349</v>
      </c>
      <c r="H160" s="121">
        <f t="shared" si="187"/>
        <v>24099977020</v>
      </c>
      <c r="I160" s="121">
        <f t="shared" si="187"/>
        <v>11990589260</v>
      </c>
      <c r="J160" s="121">
        <f t="shared" si="187"/>
        <v>12109387760</v>
      </c>
      <c r="K160" s="304">
        <f>IFERROR(H160/E160,"-")</f>
        <v>908815.78625839052</v>
      </c>
      <c r="L160" s="304">
        <f>IFERROR(I160/F160,"-")</f>
        <v>1891856.9359419376</v>
      </c>
      <c r="M160" s="310">
        <f>IFERROR(J160/G160,"-")</f>
        <v>459576.7490227333</v>
      </c>
      <c r="N160" s="307"/>
    </row>
    <row r="161" spans="2:14" ht="13.5" customHeight="1">
      <c r="B161" s="648">
        <v>40</v>
      </c>
      <c r="C161" s="571" t="s">
        <v>47</v>
      </c>
      <c r="D161" s="352" t="s">
        <v>342</v>
      </c>
      <c r="E161" s="304">
        <v>830</v>
      </c>
      <c r="F161" s="403">
        <v>241</v>
      </c>
      <c r="G161" s="403">
        <v>820</v>
      </c>
      <c r="H161" s="304">
        <f>SUM(I161:J161)</f>
        <v>860619760</v>
      </c>
      <c r="I161" s="403">
        <v>485201290</v>
      </c>
      <c r="J161" s="403">
        <v>375418470</v>
      </c>
      <c r="K161" s="304">
        <f>IFERROR(H161/E161,"-")</f>
        <v>1036891.2771084338</v>
      </c>
      <c r="L161" s="304">
        <f t="shared" ref="L161:L163" si="188">IFERROR(I161/F161,"-")</f>
        <v>2013283.3609958505</v>
      </c>
      <c r="M161" s="385">
        <f t="shared" ref="M161:M163" si="189">IFERROR(J161/G161,"-")</f>
        <v>457827.40243902442</v>
      </c>
      <c r="N161" s="307"/>
    </row>
    <row r="162" spans="2:14" ht="13.5" customHeight="1">
      <c r="B162" s="649"/>
      <c r="C162" s="572"/>
      <c r="D162" s="316" t="s">
        <v>343</v>
      </c>
      <c r="E162" s="346">
        <v>1343</v>
      </c>
      <c r="F162" s="132">
        <v>318</v>
      </c>
      <c r="G162" s="132">
        <v>1335</v>
      </c>
      <c r="H162" s="346">
        <f t="shared" ref="H162:H163" si="190">SUM(I162:J162)</f>
        <v>1248849590</v>
      </c>
      <c r="I162" s="132">
        <v>600629190</v>
      </c>
      <c r="J162" s="132">
        <v>648220400</v>
      </c>
      <c r="K162" s="346">
        <f t="shared" ref="K162:K163" si="191">IFERROR(H162/E162,"-")</f>
        <v>929895.45048399107</v>
      </c>
      <c r="L162" s="346">
        <f t="shared" si="188"/>
        <v>1888771.0377358492</v>
      </c>
      <c r="M162" s="350">
        <f t="shared" si="189"/>
        <v>485558.35205992509</v>
      </c>
      <c r="N162" s="307"/>
    </row>
    <row r="163" spans="2:14" ht="13.5" customHeight="1">
      <c r="B163" s="649"/>
      <c r="C163" s="572"/>
      <c r="D163" s="316" t="s">
        <v>344</v>
      </c>
      <c r="E163" s="346">
        <v>2515</v>
      </c>
      <c r="F163" s="132">
        <v>519</v>
      </c>
      <c r="G163" s="132">
        <v>2497</v>
      </c>
      <c r="H163" s="346">
        <f t="shared" si="190"/>
        <v>1958141480</v>
      </c>
      <c r="I163" s="132">
        <v>851479000</v>
      </c>
      <c r="J163" s="132">
        <v>1106662480</v>
      </c>
      <c r="K163" s="346">
        <f t="shared" si="191"/>
        <v>778585.0815109344</v>
      </c>
      <c r="L163" s="346">
        <f t="shared" si="188"/>
        <v>1640614.6435452793</v>
      </c>
      <c r="M163" s="350">
        <f t="shared" si="189"/>
        <v>443196.8281938326</v>
      </c>
      <c r="N163" s="307"/>
    </row>
    <row r="164" spans="2:14" ht="13.5" customHeight="1">
      <c r="B164" s="655"/>
      <c r="C164" s="573"/>
      <c r="D164" s="344" t="s">
        <v>152</v>
      </c>
      <c r="E164" s="121">
        <f t="shared" ref="E164:J164" si="192">SUM(E161:E163)</f>
        <v>4688</v>
      </c>
      <c r="F164" s="121">
        <f t="shared" si="192"/>
        <v>1078</v>
      </c>
      <c r="G164" s="121">
        <f t="shared" si="192"/>
        <v>4652</v>
      </c>
      <c r="H164" s="121">
        <f t="shared" si="192"/>
        <v>4067610830</v>
      </c>
      <c r="I164" s="121">
        <f t="shared" si="192"/>
        <v>1937309480</v>
      </c>
      <c r="J164" s="121">
        <f t="shared" si="192"/>
        <v>2130301350</v>
      </c>
      <c r="K164" s="304">
        <f>IFERROR(H164/E164,"-")</f>
        <v>867664.42619453929</v>
      </c>
      <c r="L164" s="304">
        <f>IFERROR(I164/F164,"-")</f>
        <v>1797133.0983302412</v>
      </c>
      <c r="M164" s="310">
        <f>IFERROR(J164/G164,"-")</f>
        <v>457932.36242476356</v>
      </c>
      <c r="N164" s="307"/>
    </row>
    <row r="165" spans="2:14" ht="13.5" customHeight="1">
      <c r="B165" s="648">
        <v>41</v>
      </c>
      <c r="C165" s="571" t="s">
        <v>14</v>
      </c>
      <c r="D165" s="352" t="s">
        <v>342</v>
      </c>
      <c r="E165" s="304">
        <v>1788</v>
      </c>
      <c r="F165" s="403">
        <v>507</v>
      </c>
      <c r="G165" s="403">
        <v>1766</v>
      </c>
      <c r="H165" s="304">
        <f>SUM(I165:J165)</f>
        <v>1988467240</v>
      </c>
      <c r="I165" s="403">
        <v>1011511360</v>
      </c>
      <c r="J165" s="403">
        <v>976955880</v>
      </c>
      <c r="K165" s="304">
        <f>IFERROR(H165/E165,"-")</f>
        <v>1112118.1431767337</v>
      </c>
      <c r="L165" s="304">
        <f t="shared" ref="L165:L167" si="193">IFERROR(I165/F165,"-")</f>
        <v>1995091.439842209</v>
      </c>
      <c r="M165" s="385">
        <f t="shared" ref="M165:M167" si="194">IFERROR(J165/G165,"-")</f>
        <v>553202.65005662513</v>
      </c>
      <c r="N165" s="307"/>
    </row>
    <row r="166" spans="2:14" ht="13.5" customHeight="1">
      <c r="B166" s="649"/>
      <c r="C166" s="572"/>
      <c r="D166" s="316" t="s">
        <v>343</v>
      </c>
      <c r="E166" s="346">
        <v>2772</v>
      </c>
      <c r="F166" s="132">
        <v>626</v>
      </c>
      <c r="G166" s="132">
        <v>2755</v>
      </c>
      <c r="H166" s="346">
        <f t="shared" ref="H166:H167" si="195">SUM(I166:J166)</f>
        <v>2561416550</v>
      </c>
      <c r="I166" s="132">
        <v>1199184870</v>
      </c>
      <c r="J166" s="132">
        <v>1362231680</v>
      </c>
      <c r="K166" s="346">
        <f t="shared" ref="K166:K167" si="196">IFERROR(H166/E166,"-")</f>
        <v>924031.9444444445</v>
      </c>
      <c r="L166" s="346">
        <f t="shared" si="193"/>
        <v>1915630.7827476037</v>
      </c>
      <c r="M166" s="350">
        <f t="shared" si="194"/>
        <v>494457.96007259528</v>
      </c>
      <c r="N166" s="307"/>
    </row>
    <row r="167" spans="2:14" ht="13.5" customHeight="1">
      <c r="B167" s="649"/>
      <c r="C167" s="572"/>
      <c r="D167" s="316" t="s">
        <v>344</v>
      </c>
      <c r="E167" s="346">
        <v>5048</v>
      </c>
      <c r="F167" s="132">
        <v>1036</v>
      </c>
      <c r="G167" s="132">
        <v>5025</v>
      </c>
      <c r="H167" s="346">
        <f t="shared" si="195"/>
        <v>4426017030</v>
      </c>
      <c r="I167" s="132">
        <v>1917890660</v>
      </c>
      <c r="J167" s="132">
        <v>2508126370</v>
      </c>
      <c r="K167" s="346">
        <f t="shared" si="196"/>
        <v>876786.2579239303</v>
      </c>
      <c r="L167" s="346">
        <f t="shared" si="193"/>
        <v>1851245.8108108109</v>
      </c>
      <c r="M167" s="350">
        <f t="shared" si="194"/>
        <v>499129.62587064679</v>
      </c>
      <c r="N167" s="307"/>
    </row>
    <row r="168" spans="2:14" ht="13.5" customHeight="1">
      <c r="B168" s="655"/>
      <c r="C168" s="573"/>
      <c r="D168" s="344" t="s">
        <v>152</v>
      </c>
      <c r="E168" s="121">
        <f t="shared" ref="E168:J168" si="197">SUM(E165:E167)</f>
        <v>9608</v>
      </c>
      <c r="F168" s="121">
        <f t="shared" si="197"/>
        <v>2169</v>
      </c>
      <c r="G168" s="121">
        <f t="shared" si="197"/>
        <v>9546</v>
      </c>
      <c r="H168" s="121">
        <f t="shared" si="197"/>
        <v>8975900820</v>
      </c>
      <c r="I168" s="121">
        <f t="shared" si="197"/>
        <v>4128586890</v>
      </c>
      <c r="J168" s="121">
        <f t="shared" si="197"/>
        <v>4847313930</v>
      </c>
      <c r="K168" s="304">
        <f>IFERROR(H168/E168,"-")</f>
        <v>934211.1594504579</v>
      </c>
      <c r="L168" s="304">
        <f>IFERROR(I168/F168,"-")</f>
        <v>1903451.7704011064</v>
      </c>
      <c r="M168" s="310">
        <f>IFERROR(J168/G168,"-")</f>
        <v>507784.82401005656</v>
      </c>
      <c r="N168" s="307"/>
    </row>
    <row r="169" spans="2:14" ht="13.5" customHeight="1">
      <c r="B169" s="648">
        <v>42</v>
      </c>
      <c r="C169" s="571" t="s">
        <v>15</v>
      </c>
      <c r="D169" s="352" t="s">
        <v>342</v>
      </c>
      <c r="E169" s="304">
        <v>3945</v>
      </c>
      <c r="F169" s="403">
        <v>1100</v>
      </c>
      <c r="G169" s="403">
        <v>3904</v>
      </c>
      <c r="H169" s="304">
        <f>SUM(I169:J169)</f>
        <v>3787270000</v>
      </c>
      <c r="I169" s="403">
        <v>2018208490</v>
      </c>
      <c r="J169" s="403">
        <v>1769061510</v>
      </c>
      <c r="K169" s="304">
        <f>IFERROR(H169/E169,"-")</f>
        <v>960017.74397972121</v>
      </c>
      <c r="L169" s="304">
        <f t="shared" ref="L169:L171" si="198">IFERROR(I169/F169,"-")</f>
        <v>1834734.990909091</v>
      </c>
      <c r="M169" s="385">
        <f t="shared" ref="M169:M171" si="199">IFERROR(J169/G169,"-")</f>
        <v>453140.75563524588</v>
      </c>
      <c r="N169" s="307"/>
    </row>
    <row r="170" spans="2:14" ht="13.5" customHeight="1">
      <c r="B170" s="649"/>
      <c r="C170" s="572"/>
      <c r="D170" s="316" t="s">
        <v>343</v>
      </c>
      <c r="E170" s="346">
        <v>6945</v>
      </c>
      <c r="F170" s="132">
        <v>1618</v>
      </c>
      <c r="G170" s="132">
        <v>6888</v>
      </c>
      <c r="H170" s="346">
        <f t="shared" ref="H170:H171" si="200">SUM(I170:J170)</f>
        <v>5972518360</v>
      </c>
      <c r="I170" s="132">
        <v>2781014610</v>
      </c>
      <c r="J170" s="132">
        <v>3191503750</v>
      </c>
      <c r="K170" s="346">
        <f t="shared" ref="K170:K171" si="201">IFERROR(H170/E170,"-")</f>
        <v>859973.84593232546</v>
      </c>
      <c r="L170" s="346">
        <f t="shared" si="198"/>
        <v>1718797.6576019777</v>
      </c>
      <c r="M170" s="350">
        <f t="shared" si="199"/>
        <v>463342.58855981415</v>
      </c>
      <c r="N170" s="307"/>
    </row>
    <row r="171" spans="2:14" ht="13.5" customHeight="1">
      <c r="B171" s="649"/>
      <c r="C171" s="572"/>
      <c r="D171" s="316" t="s">
        <v>344</v>
      </c>
      <c r="E171" s="346">
        <v>14875</v>
      </c>
      <c r="F171" s="132">
        <v>3084</v>
      </c>
      <c r="G171" s="132">
        <v>14815</v>
      </c>
      <c r="H171" s="346">
        <f t="shared" si="200"/>
        <v>11461454090</v>
      </c>
      <c r="I171" s="132">
        <v>5089443710</v>
      </c>
      <c r="J171" s="132">
        <v>6372010380</v>
      </c>
      <c r="K171" s="346">
        <f t="shared" si="201"/>
        <v>770517.92201680667</v>
      </c>
      <c r="L171" s="346">
        <f t="shared" si="198"/>
        <v>1650273.5765239948</v>
      </c>
      <c r="M171" s="350">
        <f t="shared" si="199"/>
        <v>430105.32433344581</v>
      </c>
      <c r="N171" s="307"/>
    </row>
    <row r="172" spans="2:14" ht="13.5" customHeight="1">
      <c r="B172" s="655"/>
      <c r="C172" s="573"/>
      <c r="D172" s="347" t="s">
        <v>152</v>
      </c>
      <c r="E172" s="121">
        <f t="shared" ref="E172:J172" si="202">SUM(E169:E171)</f>
        <v>25765</v>
      </c>
      <c r="F172" s="121">
        <f t="shared" si="202"/>
        <v>5802</v>
      </c>
      <c r="G172" s="121">
        <f t="shared" si="202"/>
        <v>25607</v>
      </c>
      <c r="H172" s="121">
        <f t="shared" si="202"/>
        <v>21221242450</v>
      </c>
      <c r="I172" s="121">
        <f t="shared" si="202"/>
        <v>9888666810</v>
      </c>
      <c r="J172" s="121">
        <f t="shared" si="202"/>
        <v>11332575640</v>
      </c>
      <c r="K172" s="304">
        <f>IFERROR(H172/E172,"-")</f>
        <v>823646.12652823597</v>
      </c>
      <c r="L172" s="304">
        <f>IFERROR(I172/F172,"-")</f>
        <v>1704354.8448810754</v>
      </c>
      <c r="M172" s="310">
        <f>IFERROR(J172/G172,"-")</f>
        <v>442557.72405982739</v>
      </c>
      <c r="N172" s="307"/>
    </row>
    <row r="173" spans="2:14" ht="13.5" customHeight="1">
      <c r="B173" s="648">
        <v>43</v>
      </c>
      <c r="C173" s="571" t="s">
        <v>10</v>
      </c>
      <c r="D173" s="345" t="s">
        <v>342</v>
      </c>
      <c r="E173" s="304">
        <v>2781</v>
      </c>
      <c r="F173" s="403">
        <v>768</v>
      </c>
      <c r="G173" s="403">
        <v>2739</v>
      </c>
      <c r="H173" s="304">
        <f>SUM(I173:J173)</f>
        <v>2863636390</v>
      </c>
      <c r="I173" s="403">
        <v>1563000770</v>
      </c>
      <c r="J173" s="403">
        <v>1300635620</v>
      </c>
      <c r="K173" s="304">
        <f>IFERROR(H173/E173,"-")</f>
        <v>1029714.6314275441</v>
      </c>
      <c r="L173" s="304">
        <f t="shared" ref="L173:L175" si="203">IFERROR(I173/F173,"-")</f>
        <v>2035157.2526041667</v>
      </c>
      <c r="M173" s="385">
        <f t="shared" ref="M173:M175" si="204">IFERROR(J173/G173,"-")</f>
        <v>474857.8386272362</v>
      </c>
      <c r="N173" s="307"/>
    </row>
    <row r="174" spans="2:14" ht="13.5" customHeight="1">
      <c r="B174" s="649"/>
      <c r="C174" s="572"/>
      <c r="D174" s="316" t="s">
        <v>343</v>
      </c>
      <c r="E174" s="346">
        <v>4841</v>
      </c>
      <c r="F174" s="132">
        <v>1113</v>
      </c>
      <c r="G174" s="132">
        <v>4791</v>
      </c>
      <c r="H174" s="346">
        <f t="shared" ref="H174:H175" si="205">SUM(I174:J174)</f>
        <v>4448146790</v>
      </c>
      <c r="I174" s="132">
        <v>2231687350</v>
      </c>
      <c r="J174" s="132">
        <v>2216459440</v>
      </c>
      <c r="K174" s="346">
        <f t="shared" ref="K174:K175" si="206">IFERROR(H174/E174,"-")</f>
        <v>918848.74819252221</v>
      </c>
      <c r="L174" s="346">
        <f t="shared" si="203"/>
        <v>2005109.9281221924</v>
      </c>
      <c r="M174" s="350">
        <f t="shared" si="204"/>
        <v>462629.81423502398</v>
      </c>
      <c r="N174" s="307"/>
    </row>
    <row r="175" spans="2:14" ht="13.5" customHeight="1">
      <c r="B175" s="649"/>
      <c r="C175" s="572"/>
      <c r="D175" s="316" t="s">
        <v>344</v>
      </c>
      <c r="E175" s="346">
        <v>10381</v>
      </c>
      <c r="F175" s="132">
        <v>2157</v>
      </c>
      <c r="G175" s="132">
        <v>10312</v>
      </c>
      <c r="H175" s="346">
        <f t="shared" si="205"/>
        <v>8459479020</v>
      </c>
      <c r="I175" s="132">
        <v>3877063050</v>
      </c>
      <c r="J175" s="132">
        <v>4582415970</v>
      </c>
      <c r="K175" s="346">
        <f t="shared" si="206"/>
        <v>814900.20421924675</v>
      </c>
      <c r="L175" s="346">
        <f t="shared" si="203"/>
        <v>1797433.0319888734</v>
      </c>
      <c r="M175" s="350">
        <f t="shared" si="204"/>
        <v>444377.03355314198</v>
      </c>
      <c r="N175" s="307"/>
    </row>
    <row r="176" spans="2:14" ht="13.5" customHeight="1">
      <c r="B176" s="655"/>
      <c r="C176" s="573"/>
      <c r="D176" s="344" t="s">
        <v>152</v>
      </c>
      <c r="E176" s="121">
        <f t="shared" ref="E176:J176" si="207">SUM(E173:E175)</f>
        <v>18003</v>
      </c>
      <c r="F176" s="121">
        <f t="shared" si="207"/>
        <v>4038</v>
      </c>
      <c r="G176" s="121">
        <f t="shared" si="207"/>
        <v>17842</v>
      </c>
      <c r="H176" s="121">
        <f t="shared" si="207"/>
        <v>15771262200</v>
      </c>
      <c r="I176" s="121">
        <f t="shared" si="207"/>
        <v>7671751170</v>
      </c>
      <c r="J176" s="121">
        <f t="shared" si="207"/>
        <v>8099511030</v>
      </c>
      <c r="K176" s="304">
        <f>IFERROR(H176/E176,"-")</f>
        <v>876035.22746208962</v>
      </c>
      <c r="L176" s="304">
        <f>IFERROR(I176/F176,"-")</f>
        <v>1899888.8484398217</v>
      </c>
      <c r="M176" s="310">
        <f>IFERROR(J176/G176,"-")</f>
        <v>453957.57370249974</v>
      </c>
      <c r="N176" s="307"/>
    </row>
    <row r="177" spans="2:14" ht="13.5" customHeight="1">
      <c r="B177" s="648">
        <v>44</v>
      </c>
      <c r="C177" s="571" t="s">
        <v>22</v>
      </c>
      <c r="D177" s="352" t="s">
        <v>342</v>
      </c>
      <c r="E177" s="304">
        <v>3414</v>
      </c>
      <c r="F177" s="403">
        <v>816</v>
      </c>
      <c r="G177" s="403">
        <v>3395</v>
      </c>
      <c r="H177" s="304">
        <f>SUM(I177:J177)</f>
        <v>3166299570</v>
      </c>
      <c r="I177" s="403">
        <v>1546826330</v>
      </c>
      <c r="J177" s="403">
        <v>1619473240</v>
      </c>
      <c r="K177" s="304">
        <f>IFERROR(H177/E177,"-")</f>
        <v>927445.6854130053</v>
      </c>
      <c r="L177" s="304">
        <f t="shared" ref="L177:L179" si="208">IFERROR(I177/F177,"-")</f>
        <v>1895620.5024509805</v>
      </c>
      <c r="M177" s="385">
        <f t="shared" ref="M177:M179" si="209">IFERROR(J177/G177,"-")</f>
        <v>477017.15463917528</v>
      </c>
      <c r="N177" s="307"/>
    </row>
    <row r="178" spans="2:14" ht="13.5" customHeight="1">
      <c r="B178" s="649"/>
      <c r="C178" s="572"/>
      <c r="D178" s="316" t="s">
        <v>343</v>
      </c>
      <c r="E178" s="346">
        <v>5542</v>
      </c>
      <c r="F178" s="132">
        <v>1139</v>
      </c>
      <c r="G178" s="132">
        <v>5514</v>
      </c>
      <c r="H178" s="346">
        <f t="shared" ref="H178:H179" si="210">SUM(I178:J178)</f>
        <v>4615982510</v>
      </c>
      <c r="I178" s="132">
        <v>2069833160</v>
      </c>
      <c r="J178" s="132">
        <v>2546149350</v>
      </c>
      <c r="K178" s="346">
        <f t="shared" ref="K178:K179" si="211">IFERROR(H178/E178,"-")</f>
        <v>832909.1501263082</v>
      </c>
      <c r="L178" s="346">
        <f t="shared" si="208"/>
        <v>1817237.1905179983</v>
      </c>
      <c r="M178" s="350">
        <f t="shared" si="209"/>
        <v>461760.85418933624</v>
      </c>
      <c r="N178" s="307"/>
    </row>
    <row r="179" spans="2:14" ht="13.5" customHeight="1">
      <c r="B179" s="649"/>
      <c r="C179" s="572"/>
      <c r="D179" s="316" t="s">
        <v>344</v>
      </c>
      <c r="E179" s="346">
        <v>9961</v>
      </c>
      <c r="F179" s="132">
        <v>1841</v>
      </c>
      <c r="G179" s="132">
        <v>9938</v>
      </c>
      <c r="H179" s="346">
        <f t="shared" si="210"/>
        <v>7547056260</v>
      </c>
      <c r="I179" s="132">
        <v>3084269930</v>
      </c>
      <c r="J179" s="132">
        <v>4462786330</v>
      </c>
      <c r="K179" s="346">
        <f t="shared" si="211"/>
        <v>757660.50195763481</v>
      </c>
      <c r="L179" s="346">
        <f t="shared" si="208"/>
        <v>1675323.1558935361</v>
      </c>
      <c r="M179" s="350">
        <f t="shared" si="209"/>
        <v>449062.82249949686</v>
      </c>
      <c r="N179" s="307"/>
    </row>
    <row r="180" spans="2:14" ht="13.5" customHeight="1">
      <c r="B180" s="655"/>
      <c r="C180" s="573"/>
      <c r="D180" s="344" t="s">
        <v>152</v>
      </c>
      <c r="E180" s="121">
        <f t="shared" ref="E180:J180" si="212">SUM(E177:E179)</f>
        <v>18917</v>
      </c>
      <c r="F180" s="121">
        <f t="shared" si="212"/>
        <v>3796</v>
      </c>
      <c r="G180" s="121">
        <f t="shared" si="212"/>
        <v>18847</v>
      </c>
      <c r="H180" s="121">
        <f t="shared" si="212"/>
        <v>15329338340</v>
      </c>
      <c r="I180" s="121">
        <f t="shared" si="212"/>
        <v>6700929420</v>
      </c>
      <c r="J180" s="121">
        <f t="shared" si="212"/>
        <v>8628408920</v>
      </c>
      <c r="K180" s="304">
        <f>IFERROR(H180/E180,"-")</f>
        <v>810347.21890363167</v>
      </c>
      <c r="L180" s="304">
        <f>IFERROR(I180/F180,"-")</f>
        <v>1765260.6480505795</v>
      </c>
      <c r="M180" s="310">
        <f>IFERROR(J180/G180,"-")</f>
        <v>457813.38780707808</v>
      </c>
      <c r="N180" s="307"/>
    </row>
    <row r="181" spans="2:14" ht="13.5" customHeight="1">
      <c r="B181" s="648">
        <v>45</v>
      </c>
      <c r="C181" s="571" t="s">
        <v>48</v>
      </c>
      <c r="D181" s="352" t="s">
        <v>342</v>
      </c>
      <c r="E181" s="304">
        <v>1051</v>
      </c>
      <c r="F181" s="403">
        <v>260</v>
      </c>
      <c r="G181" s="403">
        <v>1037</v>
      </c>
      <c r="H181" s="304">
        <f>SUM(I181:J181)</f>
        <v>999390080</v>
      </c>
      <c r="I181" s="403">
        <v>519762880</v>
      </c>
      <c r="J181" s="403">
        <v>479627200</v>
      </c>
      <c r="K181" s="304">
        <f>IFERROR(H181/E181,"-")</f>
        <v>950894.46241674596</v>
      </c>
      <c r="L181" s="304">
        <f t="shared" ref="L181:L183" si="213">IFERROR(I181/F181,"-")</f>
        <v>1999088</v>
      </c>
      <c r="M181" s="385">
        <f t="shared" ref="M181:M183" si="214">IFERROR(J181/G181,"-")</f>
        <v>462514.1755062681</v>
      </c>
      <c r="N181" s="307"/>
    </row>
    <row r="182" spans="2:14" ht="13.5" customHeight="1">
      <c r="B182" s="649"/>
      <c r="C182" s="572"/>
      <c r="D182" s="316" t="s">
        <v>343</v>
      </c>
      <c r="E182" s="346">
        <v>1650</v>
      </c>
      <c r="F182" s="132">
        <v>353</v>
      </c>
      <c r="G182" s="132">
        <v>1633</v>
      </c>
      <c r="H182" s="346">
        <f t="shared" ref="H182:H183" si="215">SUM(I182:J182)</f>
        <v>1378987690</v>
      </c>
      <c r="I182" s="132">
        <v>631351240</v>
      </c>
      <c r="J182" s="132">
        <v>747636450</v>
      </c>
      <c r="K182" s="346">
        <f t="shared" ref="K182:K183" si="216">IFERROR(H182/E182,"-")</f>
        <v>835750.11515151511</v>
      </c>
      <c r="L182" s="346">
        <f t="shared" si="213"/>
        <v>1788530.4249291786</v>
      </c>
      <c r="M182" s="350">
        <f t="shared" si="214"/>
        <v>457830.03674219229</v>
      </c>
      <c r="N182" s="307"/>
    </row>
    <row r="183" spans="2:14" ht="13.5" customHeight="1">
      <c r="B183" s="649"/>
      <c r="C183" s="572"/>
      <c r="D183" s="316" t="s">
        <v>344</v>
      </c>
      <c r="E183" s="346">
        <v>2951</v>
      </c>
      <c r="F183" s="132">
        <v>598</v>
      </c>
      <c r="G183" s="132">
        <v>2931</v>
      </c>
      <c r="H183" s="346">
        <f t="shared" si="215"/>
        <v>2401211620</v>
      </c>
      <c r="I183" s="132">
        <v>1089469920</v>
      </c>
      <c r="J183" s="132">
        <v>1311741700</v>
      </c>
      <c r="K183" s="346">
        <f t="shared" si="216"/>
        <v>813694.2121314808</v>
      </c>
      <c r="L183" s="346">
        <f t="shared" si="213"/>
        <v>1821856.0535117057</v>
      </c>
      <c r="M183" s="350">
        <f t="shared" si="214"/>
        <v>447540.66871374956</v>
      </c>
      <c r="N183" s="307"/>
    </row>
    <row r="184" spans="2:14" ht="13.5" customHeight="1">
      <c r="B184" s="655"/>
      <c r="C184" s="573"/>
      <c r="D184" s="344" t="s">
        <v>152</v>
      </c>
      <c r="E184" s="121">
        <f t="shared" ref="E184:J184" si="217">SUM(E181:E183)</f>
        <v>5652</v>
      </c>
      <c r="F184" s="121">
        <f t="shared" si="217"/>
        <v>1211</v>
      </c>
      <c r="G184" s="121">
        <f t="shared" si="217"/>
        <v>5601</v>
      </c>
      <c r="H184" s="121">
        <f t="shared" si="217"/>
        <v>4779589390</v>
      </c>
      <c r="I184" s="121">
        <f t="shared" si="217"/>
        <v>2240584040</v>
      </c>
      <c r="J184" s="121">
        <f t="shared" si="217"/>
        <v>2539005350</v>
      </c>
      <c r="K184" s="304">
        <f>IFERROR(H184/E184,"-")</f>
        <v>845645.68117480539</v>
      </c>
      <c r="L184" s="304">
        <f>IFERROR(I184/F184,"-")</f>
        <v>1850193.2617671345</v>
      </c>
      <c r="M184" s="310">
        <f>IFERROR(J184/G184,"-")</f>
        <v>453312.86377432599</v>
      </c>
      <c r="N184" s="307"/>
    </row>
    <row r="185" spans="2:14" ht="13.5" customHeight="1">
      <c r="B185" s="648">
        <v>46</v>
      </c>
      <c r="C185" s="571" t="s">
        <v>26</v>
      </c>
      <c r="D185" s="352" t="s">
        <v>342</v>
      </c>
      <c r="E185" s="304">
        <v>1371</v>
      </c>
      <c r="F185" s="403">
        <v>422</v>
      </c>
      <c r="G185" s="403">
        <v>1343</v>
      </c>
      <c r="H185" s="304">
        <f>SUM(I185:J185)</f>
        <v>1419758500</v>
      </c>
      <c r="I185" s="403">
        <v>837617120</v>
      </c>
      <c r="J185" s="403">
        <v>582141380</v>
      </c>
      <c r="K185" s="304">
        <f>IFERROR(H185/E185,"-")</f>
        <v>1035564.1867250182</v>
      </c>
      <c r="L185" s="304">
        <f t="shared" ref="L185:L187" si="218">IFERROR(I185/F185,"-")</f>
        <v>1984874.6919431279</v>
      </c>
      <c r="M185" s="385">
        <f t="shared" ref="M185:M187" si="219">IFERROR(J185/G185,"-")</f>
        <v>433463.42516753537</v>
      </c>
      <c r="N185" s="307"/>
    </row>
    <row r="186" spans="2:14" ht="13.5" customHeight="1">
      <c r="B186" s="649"/>
      <c r="C186" s="572"/>
      <c r="D186" s="316" t="s">
        <v>343</v>
      </c>
      <c r="E186" s="346">
        <v>2145</v>
      </c>
      <c r="F186" s="132">
        <v>528</v>
      </c>
      <c r="G186" s="132">
        <v>2125</v>
      </c>
      <c r="H186" s="346">
        <f t="shared" ref="H186:H187" si="220">SUM(I186:J186)</f>
        <v>1903418160</v>
      </c>
      <c r="I186" s="132">
        <v>927918920</v>
      </c>
      <c r="J186" s="132">
        <v>975499240</v>
      </c>
      <c r="K186" s="346">
        <f t="shared" ref="K186:K187" si="221">IFERROR(H186/E186,"-")</f>
        <v>887374.43356643361</v>
      </c>
      <c r="L186" s="346">
        <f t="shared" si="218"/>
        <v>1757422.196969697</v>
      </c>
      <c r="M186" s="350">
        <f t="shared" si="219"/>
        <v>459058.46588235296</v>
      </c>
      <c r="N186" s="307"/>
    </row>
    <row r="187" spans="2:14" ht="13.5" customHeight="1">
      <c r="B187" s="649"/>
      <c r="C187" s="572"/>
      <c r="D187" s="316" t="s">
        <v>344</v>
      </c>
      <c r="E187" s="346">
        <v>4331</v>
      </c>
      <c r="F187" s="132">
        <v>934</v>
      </c>
      <c r="G187" s="132">
        <v>4304</v>
      </c>
      <c r="H187" s="346">
        <f t="shared" si="220"/>
        <v>3453005940</v>
      </c>
      <c r="I187" s="132">
        <v>1571045570</v>
      </c>
      <c r="J187" s="132">
        <v>1881960370</v>
      </c>
      <c r="K187" s="346">
        <f t="shared" si="221"/>
        <v>797276.82752251218</v>
      </c>
      <c r="L187" s="346">
        <f t="shared" si="218"/>
        <v>1682061.6381156316</v>
      </c>
      <c r="M187" s="350">
        <f t="shared" si="219"/>
        <v>437258.4502788104</v>
      </c>
      <c r="N187" s="307"/>
    </row>
    <row r="188" spans="2:14" ht="13.5" customHeight="1">
      <c r="B188" s="655"/>
      <c r="C188" s="573"/>
      <c r="D188" s="344" t="s">
        <v>152</v>
      </c>
      <c r="E188" s="121">
        <f t="shared" ref="E188:J188" si="222">SUM(E185:E187)</f>
        <v>7847</v>
      </c>
      <c r="F188" s="121">
        <f t="shared" si="222"/>
        <v>1884</v>
      </c>
      <c r="G188" s="121">
        <f t="shared" si="222"/>
        <v>7772</v>
      </c>
      <c r="H188" s="121">
        <f t="shared" si="222"/>
        <v>6776182600</v>
      </c>
      <c r="I188" s="121">
        <f t="shared" si="222"/>
        <v>3336581610</v>
      </c>
      <c r="J188" s="121">
        <f t="shared" si="222"/>
        <v>3439600990</v>
      </c>
      <c r="K188" s="304">
        <f>IFERROR(H188/E188,"-")</f>
        <v>863537.98904039757</v>
      </c>
      <c r="L188" s="304">
        <f>IFERROR(I188/F188,"-")</f>
        <v>1771009.347133758</v>
      </c>
      <c r="M188" s="310">
        <f>IFERROR(J188/G188,"-")</f>
        <v>442563.17421513126</v>
      </c>
      <c r="N188" s="307"/>
    </row>
    <row r="189" spans="2:14" ht="13.5" customHeight="1">
      <c r="B189" s="648">
        <v>47</v>
      </c>
      <c r="C189" s="571" t="s">
        <v>16</v>
      </c>
      <c r="D189" s="352" t="s">
        <v>342</v>
      </c>
      <c r="E189" s="304">
        <v>2834</v>
      </c>
      <c r="F189" s="403">
        <v>786</v>
      </c>
      <c r="G189" s="403">
        <v>2800</v>
      </c>
      <c r="H189" s="304">
        <f>SUM(I189:J189)</f>
        <v>2995880780</v>
      </c>
      <c r="I189" s="403">
        <v>1640853840</v>
      </c>
      <c r="J189" s="403">
        <v>1355026940</v>
      </c>
      <c r="K189" s="304">
        <f>IFERROR(H189/E189,"-")</f>
        <v>1057120.9527170078</v>
      </c>
      <c r="L189" s="304">
        <f t="shared" ref="L189:L191" si="223">IFERROR(I189/F189,"-")</f>
        <v>2087600.3053435115</v>
      </c>
      <c r="M189" s="385">
        <f t="shared" ref="M189:M191" si="224">IFERROR(J189/G189,"-")</f>
        <v>483938.19285714283</v>
      </c>
      <c r="N189" s="307"/>
    </row>
    <row r="190" spans="2:14" ht="13.5" customHeight="1">
      <c r="B190" s="649"/>
      <c r="C190" s="572"/>
      <c r="D190" s="316" t="s">
        <v>343</v>
      </c>
      <c r="E190" s="346">
        <v>4593</v>
      </c>
      <c r="F190" s="132">
        <v>1050</v>
      </c>
      <c r="G190" s="132">
        <v>4553</v>
      </c>
      <c r="H190" s="346">
        <f t="shared" ref="H190:H191" si="225">SUM(I190:J190)</f>
        <v>4024263620</v>
      </c>
      <c r="I190" s="132">
        <v>1937182850</v>
      </c>
      <c r="J190" s="132">
        <v>2087080770</v>
      </c>
      <c r="K190" s="346">
        <f t="shared" ref="K190:K191" si="226">IFERROR(H190/E190,"-")</f>
        <v>876173.22447202262</v>
      </c>
      <c r="L190" s="346">
        <f t="shared" si="223"/>
        <v>1844936.0476190476</v>
      </c>
      <c r="M190" s="350">
        <f t="shared" si="224"/>
        <v>458396.83066110255</v>
      </c>
      <c r="N190" s="307"/>
    </row>
    <row r="191" spans="2:14" ht="13.5" customHeight="1">
      <c r="B191" s="649"/>
      <c r="C191" s="572"/>
      <c r="D191" s="316" t="s">
        <v>344</v>
      </c>
      <c r="E191" s="346">
        <v>8520</v>
      </c>
      <c r="F191" s="132">
        <v>1728</v>
      </c>
      <c r="G191" s="132">
        <v>8488</v>
      </c>
      <c r="H191" s="346">
        <f t="shared" si="225"/>
        <v>6726802590</v>
      </c>
      <c r="I191" s="132">
        <v>2908527370</v>
      </c>
      <c r="J191" s="132">
        <v>3818275220</v>
      </c>
      <c r="K191" s="346">
        <f t="shared" si="226"/>
        <v>789530.82042253518</v>
      </c>
      <c r="L191" s="346">
        <f t="shared" si="223"/>
        <v>1683175.5613425926</v>
      </c>
      <c r="M191" s="350">
        <f t="shared" si="224"/>
        <v>449843.92318567389</v>
      </c>
      <c r="N191" s="307"/>
    </row>
    <row r="192" spans="2:14" ht="13.5" customHeight="1">
      <c r="B192" s="655"/>
      <c r="C192" s="573"/>
      <c r="D192" s="344" t="s">
        <v>152</v>
      </c>
      <c r="E192" s="121">
        <f t="shared" ref="E192:J192" si="227">SUM(E189:E191)</f>
        <v>15947</v>
      </c>
      <c r="F192" s="121">
        <f t="shared" si="227"/>
        <v>3564</v>
      </c>
      <c r="G192" s="121">
        <f t="shared" si="227"/>
        <v>15841</v>
      </c>
      <c r="H192" s="121">
        <f t="shared" si="227"/>
        <v>13746946990</v>
      </c>
      <c r="I192" s="121">
        <f t="shared" si="227"/>
        <v>6486564060</v>
      </c>
      <c r="J192" s="121">
        <f t="shared" si="227"/>
        <v>7260382930</v>
      </c>
      <c r="K192" s="304">
        <f>IFERROR(H192/E192,"-")</f>
        <v>862039.69335925253</v>
      </c>
      <c r="L192" s="304">
        <f>IFERROR(I192/F192,"-")</f>
        <v>1820023.5858585858</v>
      </c>
      <c r="M192" s="310">
        <f>IFERROR(J192/G192,"-")</f>
        <v>458328.57332239125</v>
      </c>
      <c r="N192" s="307"/>
    </row>
    <row r="193" spans="2:14" ht="13.5" customHeight="1">
      <c r="B193" s="648">
        <v>48</v>
      </c>
      <c r="C193" s="571" t="s">
        <v>27</v>
      </c>
      <c r="D193" s="352" t="s">
        <v>342</v>
      </c>
      <c r="E193" s="304">
        <v>1325</v>
      </c>
      <c r="F193" s="403">
        <v>390</v>
      </c>
      <c r="G193" s="403">
        <v>1310</v>
      </c>
      <c r="H193" s="304">
        <f>SUM(I193:J193)</f>
        <v>1412249750</v>
      </c>
      <c r="I193" s="403">
        <v>739146600</v>
      </c>
      <c r="J193" s="403">
        <v>673103150</v>
      </c>
      <c r="K193" s="304">
        <f>IFERROR(H193/E193,"-")</f>
        <v>1065848.8679245282</v>
      </c>
      <c r="L193" s="304">
        <f t="shared" ref="L193:L195" si="228">IFERROR(I193/F193,"-")</f>
        <v>1895247.6923076923</v>
      </c>
      <c r="M193" s="385">
        <f t="shared" ref="M193:M195" si="229">IFERROR(J193/G193,"-")</f>
        <v>513819.19847328245</v>
      </c>
      <c r="N193" s="307"/>
    </row>
    <row r="194" spans="2:14" ht="13.5" customHeight="1">
      <c r="B194" s="649"/>
      <c r="C194" s="572"/>
      <c r="D194" s="316" t="s">
        <v>343</v>
      </c>
      <c r="E194" s="346">
        <v>2414</v>
      </c>
      <c r="F194" s="132">
        <v>563</v>
      </c>
      <c r="G194" s="132">
        <v>2393</v>
      </c>
      <c r="H194" s="346">
        <f t="shared" ref="H194:H195" si="230">SUM(I194:J194)</f>
        <v>2112941750</v>
      </c>
      <c r="I194" s="132">
        <v>1020229750</v>
      </c>
      <c r="J194" s="132">
        <v>1092712000</v>
      </c>
      <c r="K194" s="346">
        <f t="shared" ref="K194:K195" si="231">IFERROR(H194/E194,"-")</f>
        <v>875286.55758077884</v>
      </c>
      <c r="L194" s="346">
        <f t="shared" si="228"/>
        <v>1812130.9946714032</v>
      </c>
      <c r="M194" s="350">
        <f t="shared" si="229"/>
        <v>456628.49979105726</v>
      </c>
      <c r="N194" s="307"/>
    </row>
    <row r="195" spans="2:14" ht="13.5" customHeight="1">
      <c r="B195" s="649"/>
      <c r="C195" s="572"/>
      <c r="D195" s="316" t="s">
        <v>344</v>
      </c>
      <c r="E195" s="346">
        <v>5441</v>
      </c>
      <c r="F195" s="132">
        <v>1138</v>
      </c>
      <c r="G195" s="132">
        <v>5423</v>
      </c>
      <c r="H195" s="346">
        <f t="shared" si="230"/>
        <v>4342879570</v>
      </c>
      <c r="I195" s="132">
        <v>1940175400</v>
      </c>
      <c r="J195" s="132">
        <v>2402704170</v>
      </c>
      <c r="K195" s="346">
        <f t="shared" si="231"/>
        <v>798176.72670464986</v>
      </c>
      <c r="L195" s="346">
        <f t="shared" si="228"/>
        <v>1704899.2970123023</v>
      </c>
      <c r="M195" s="350">
        <f t="shared" si="229"/>
        <v>443058.11727825925</v>
      </c>
      <c r="N195" s="307"/>
    </row>
    <row r="196" spans="2:14" ht="13.5" customHeight="1">
      <c r="B196" s="655"/>
      <c r="C196" s="573"/>
      <c r="D196" s="344" t="s">
        <v>152</v>
      </c>
      <c r="E196" s="121">
        <f t="shared" ref="E196:J196" si="232">SUM(E193:E195)</f>
        <v>9180</v>
      </c>
      <c r="F196" s="121">
        <f t="shared" si="232"/>
        <v>2091</v>
      </c>
      <c r="G196" s="121">
        <f t="shared" si="232"/>
        <v>9126</v>
      </c>
      <c r="H196" s="121">
        <f t="shared" si="232"/>
        <v>7868071070</v>
      </c>
      <c r="I196" s="121">
        <f t="shared" si="232"/>
        <v>3699551750</v>
      </c>
      <c r="J196" s="121">
        <f t="shared" si="232"/>
        <v>4168519320</v>
      </c>
      <c r="K196" s="304">
        <f>IFERROR(H196/E196,"-")</f>
        <v>857088.3518518518</v>
      </c>
      <c r="L196" s="304">
        <f>IFERROR(I196/F196,"-")</f>
        <v>1769273.9120038259</v>
      </c>
      <c r="M196" s="310">
        <f>IFERROR(J196/G196,"-")</f>
        <v>456773.97764628532</v>
      </c>
      <c r="N196" s="307"/>
    </row>
    <row r="197" spans="2:14" ht="13.5" customHeight="1">
      <c r="B197" s="648">
        <v>49</v>
      </c>
      <c r="C197" s="571" t="s">
        <v>28</v>
      </c>
      <c r="D197" s="352" t="s">
        <v>342</v>
      </c>
      <c r="E197" s="304">
        <v>1600</v>
      </c>
      <c r="F197" s="403">
        <v>445</v>
      </c>
      <c r="G197" s="403">
        <v>1591</v>
      </c>
      <c r="H197" s="304">
        <f>SUM(I197:J197)</f>
        <v>1522919710</v>
      </c>
      <c r="I197" s="403">
        <v>782411500</v>
      </c>
      <c r="J197" s="403">
        <v>740508210</v>
      </c>
      <c r="K197" s="304">
        <f>IFERROR(H197/E197,"-")</f>
        <v>951824.81874999998</v>
      </c>
      <c r="L197" s="304">
        <f t="shared" ref="L197:L199" si="233">IFERROR(I197/F197,"-")</f>
        <v>1758228.0898876404</v>
      </c>
      <c r="M197" s="385">
        <f t="shared" ref="M197:M199" si="234">IFERROR(J197/G197,"-")</f>
        <v>465435.7071024513</v>
      </c>
      <c r="N197" s="307"/>
    </row>
    <row r="198" spans="2:14" ht="13.5" customHeight="1">
      <c r="B198" s="649"/>
      <c r="C198" s="572"/>
      <c r="D198" s="316" t="s">
        <v>343</v>
      </c>
      <c r="E198" s="346">
        <v>2623</v>
      </c>
      <c r="F198" s="132">
        <v>582</v>
      </c>
      <c r="G198" s="132">
        <v>2609</v>
      </c>
      <c r="H198" s="346">
        <f t="shared" ref="H198:H199" si="235">SUM(I198:J198)</f>
        <v>2188386220</v>
      </c>
      <c r="I198" s="132">
        <v>990575150</v>
      </c>
      <c r="J198" s="132">
        <v>1197811070</v>
      </c>
      <c r="K198" s="346">
        <f t="shared" ref="K198:K199" si="236">IFERROR(H198/E198,"-")</f>
        <v>834306.60312619142</v>
      </c>
      <c r="L198" s="346">
        <f t="shared" si="233"/>
        <v>1702019.1580756013</v>
      </c>
      <c r="M198" s="350">
        <f t="shared" si="234"/>
        <v>459107.34764277498</v>
      </c>
      <c r="N198" s="307"/>
    </row>
    <row r="199" spans="2:14" ht="13.5" customHeight="1">
      <c r="B199" s="649"/>
      <c r="C199" s="572"/>
      <c r="D199" s="316" t="s">
        <v>344</v>
      </c>
      <c r="E199" s="346">
        <v>4599</v>
      </c>
      <c r="F199" s="132">
        <v>954</v>
      </c>
      <c r="G199" s="132">
        <v>4572</v>
      </c>
      <c r="H199" s="346">
        <f t="shared" si="235"/>
        <v>3681685630</v>
      </c>
      <c r="I199" s="132">
        <v>1616971320</v>
      </c>
      <c r="J199" s="132">
        <v>2064714310</v>
      </c>
      <c r="K199" s="346">
        <f t="shared" si="236"/>
        <v>800540.47184170468</v>
      </c>
      <c r="L199" s="346">
        <f t="shared" si="233"/>
        <v>1694938.4905660378</v>
      </c>
      <c r="M199" s="350">
        <f t="shared" si="234"/>
        <v>451599.80533683288</v>
      </c>
      <c r="N199" s="307"/>
    </row>
    <row r="200" spans="2:14" ht="13.5" customHeight="1">
      <c r="B200" s="655"/>
      <c r="C200" s="573"/>
      <c r="D200" s="347" t="s">
        <v>152</v>
      </c>
      <c r="E200" s="121">
        <f t="shared" ref="E200:J200" si="237">SUM(E197:E199)</f>
        <v>8822</v>
      </c>
      <c r="F200" s="121">
        <f t="shared" si="237"/>
        <v>1981</v>
      </c>
      <c r="G200" s="121">
        <f t="shared" si="237"/>
        <v>8772</v>
      </c>
      <c r="H200" s="121">
        <f t="shared" si="237"/>
        <v>7392991560</v>
      </c>
      <c r="I200" s="121">
        <f t="shared" si="237"/>
        <v>3389957970</v>
      </c>
      <c r="J200" s="121">
        <f t="shared" si="237"/>
        <v>4003033590</v>
      </c>
      <c r="K200" s="304">
        <f>IFERROR(H200/E200,"-")</f>
        <v>838017.63318975293</v>
      </c>
      <c r="L200" s="304">
        <f>IFERROR(I200/F200,"-")</f>
        <v>1711235.7243816254</v>
      </c>
      <c r="M200" s="310">
        <f>IFERROR(J200/G200,"-")</f>
        <v>456342.1785225718</v>
      </c>
      <c r="N200" s="307"/>
    </row>
    <row r="201" spans="2:14" ht="13.5" customHeight="1">
      <c r="B201" s="648">
        <v>50</v>
      </c>
      <c r="C201" s="571" t="s">
        <v>17</v>
      </c>
      <c r="D201" s="345" t="s">
        <v>342</v>
      </c>
      <c r="E201" s="304">
        <v>1474</v>
      </c>
      <c r="F201" s="403">
        <v>359</v>
      </c>
      <c r="G201" s="403">
        <v>1467</v>
      </c>
      <c r="H201" s="304">
        <f>SUM(I201:J201)</f>
        <v>1376609370</v>
      </c>
      <c r="I201" s="403">
        <v>688107920</v>
      </c>
      <c r="J201" s="403">
        <v>688501450</v>
      </c>
      <c r="K201" s="304">
        <f>IFERROR(H201/E201,"-")</f>
        <v>933927.65943012212</v>
      </c>
      <c r="L201" s="304">
        <f t="shared" ref="L201:L203" si="238">IFERROR(I201/F201,"-")</f>
        <v>1916735.1532033426</v>
      </c>
      <c r="M201" s="385">
        <f t="shared" ref="M201:M203" si="239">IFERROR(J201/G201,"-")</f>
        <v>469326.14178595773</v>
      </c>
      <c r="N201" s="307"/>
    </row>
    <row r="202" spans="2:14" ht="13.5" customHeight="1">
      <c r="B202" s="649"/>
      <c r="C202" s="572"/>
      <c r="D202" s="316" t="s">
        <v>343</v>
      </c>
      <c r="E202" s="346">
        <v>2200</v>
      </c>
      <c r="F202" s="132">
        <v>458</v>
      </c>
      <c r="G202" s="132">
        <v>2194</v>
      </c>
      <c r="H202" s="346">
        <f t="shared" ref="H202:H203" si="240">SUM(I202:J202)</f>
        <v>1978713590</v>
      </c>
      <c r="I202" s="132">
        <v>922998140</v>
      </c>
      <c r="J202" s="132">
        <v>1055715450</v>
      </c>
      <c r="K202" s="346">
        <f t="shared" ref="K202:K203" si="241">IFERROR(H202/E202,"-")</f>
        <v>899415.26818181819</v>
      </c>
      <c r="L202" s="346">
        <f t="shared" si="238"/>
        <v>2015279.7816593887</v>
      </c>
      <c r="M202" s="350">
        <f t="shared" si="239"/>
        <v>481182.97629899724</v>
      </c>
      <c r="N202" s="307"/>
    </row>
    <row r="203" spans="2:14" ht="13.5" customHeight="1">
      <c r="B203" s="649"/>
      <c r="C203" s="572"/>
      <c r="D203" s="316" t="s">
        <v>344</v>
      </c>
      <c r="E203" s="346">
        <v>3767</v>
      </c>
      <c r="F203" s="132">
        <v>737</v>
      </c>
      <c r="G203" s="132">
        <v>3754</v>
      </c>
      <c r="H203" s="346">
        <f t="shared" si="240"/>
        <v>3066104990</v>
      </c>
      <c r="I203" s="132">
        <v>1373082070</v>
      </c>
      <c r="J203" s="132">
        <v>1693022920</v>
      </c>
      <c r="K203" s="346">
        <f t="shared" si="241"/>
        <v>813938.14441199892</v>
      </c>
      <c r="L203" s="346">
        <f t="shared" si="238"/>
        <v>1863069.2944369065</v>
      </c>
      <c r="M203" s="350">
        <f t="shared" si="239"/>
        <v>450991.72083111346</v>
      </c>
      <c r="N203" s="307"/>
    </row>
    <row r="204" spans="2:14" ht="13.5" customHeight="1">
      <c r="B204" s="655"/>
      <c r="C204" s="573"/>
      <c r="D204" s="344" t="s">
        <v>152</v>
      </c>
      <c r="E204" s="121">
        <f t="shared" ref="E204:J204" si="242">SUM(E201:E203)</f>
        <v>7441</v>
      </c>
      <c r="F204" s="121">
        <f t="shared" si="242"/>
        <v>1554</v>
      </c>
      <c r="G204" s="121">
        <f t="shared" si="242"/>
        <v>7415</v>
      </c>
      <c r="H204" s="121">
        <f t="shared" si="242"/>
        <v>6421427950</v>
      </c>
      <c r="I204" s="121">
        <f t="shared" si="242"/>
        <v>2984188130</v>
      </c>
      <c r="J204" s="121">
        <f t="shared" si="242"/>
        <v>3437239820</v>
      </c>
      <c r="K204" s="304">
        <f>IFERROR(H204/E204,"-")</f>
        <v>862979.1627469426</v>
      </c>
      <c r="L204" s="304">
        <f>IFERROR(I204/F204,"-")</f>
        <v>1920326.981981982</v>
      </c>
      <c r="M204" s="310">
        <f>IFERROR(J204/G204,"-")</f>
        <v>463552.23465947405</v>
      </c>
      <c r="N204" s="307"/>
    </row>
    <row r="205" spans="2:14" ht="13.5" customHeight="1">
      <c r="B205" s="648">
        <v>51</v>
      </c>
      <c r="C205" s="571" t="s">
        <v>49</v>
      </c>
      <c r="D205" s="352" t="s">
        <v>342</v>
      </c>
      <c r="E205" s="304">
        <v>1964</v>
      </c>
      <c r="F205" s="403">
        <v>485</v>
      </c>
      <c r="G205" s="403">
        <v>1945</v>
      </c>
      <c r="H205" s="304">
        <f>SUM(I205:J205)</f>
        <v>1910458350</v>
      </c>
      <c r="I205" s="403">
        <v>1035660810</v>
      </c>
      <c r="J205" s="403">
        <v>874797540</v>
      </c>
      <c r="K205" s="304">
        <f>IFERROR(H205/E205,"-")</f>
        <v>972738.46741344198</v>
      </c>
      <c r="L205" s="304">
        <f t="shared" ref="L205:L207" si="243">IFERROR(I205/F205,"-")</f>
        <v>2135383.1134020616</v>
      </c>
      <c r="M205" s="385">
        <f t="shared" ref="M205:M207" si="244">IFERROR(J205/G205,"-")</f>
        <v>449767.37275064265</v>
      </c>
      <c r="N205" s="307"/>
    </row>
    <row r="206" spans="2:14" ht="13.5" customHeight="1">
      <c r="B206" s="649"/>
      <c r="C206" s="572"/>
      <c r="D206" s="316" t="s">
        <v>343</v>
      </c>
      <c r="E206" s="346">
        <v>2811</v>
      </c>
      <c r="F206" s="132">
        <v>595</v>
      </c>
      <c r="G206" s="132">
        <v>2782</v>
      </c>
      <c r="H206" s="346">
        <f t="shared" ref="H206:H207" si="245">SUM(I206:J206)</f>
        <v>2457585270</v>
      </c>
      <c r="I206" s="132">
        <v>1171033330</v>
      </c>
      <c r="J206" s="132">
        <v>1286551940</v>
      </c>
      <c r="K206" s="346">
        <f t="shared" ref="K206:K207" si="246">IFERROR(H206/E206,"-")</f>
        <v>874274.37566702242</v>
      </c>
      <c r="L206" s="346">
        <f t="shared" si="243"/>
        <v>1968123.2436974789</v>
      </c>
      <c r="M206" s="350">
        <f t="shared" si="244"/>
        <v>462455.76563623291</v>
      </c>
      <c r="N206" s="307"/>
    </row>
    <row r="207" spans="2:14" ht="13.5" customHeight="1">
      <c r="B207" s="649"/>
      <c r="C207" s="572"/>
      <c r="D207" s="316" t="s">
        <v>344</v>
      </c>
      <c r="E207" s="346">
        <v>5670</v>
      </c>
      <c r="F207" s="132">
        <v>1055</v>
      </c>
      <c r="G207" s="132">
        <v>5655</v>
      </c>
      <c r="H207" s="346">
        <f t="shared" si="245"/>
        <v>4487495540</v>
      </c>
      <c r="I207" s="132">
        <v>1786767370</v>
      </c>
      <c r="J207" s="132">
        <v>2700728170</v>
      </c>
      <c r="K207" s="346">
        <f t="shared" si="246"/>
        <v>791445.4215167549</v>
      </c>
      <c r="L207" s="346">
        <f t="shared" si="243"/>
        <v>1693618.3601895734</v>
      </c>
      <c r="M207" s="350">
        <f t="shared" si="244"/>
        <v>477582.34659593279</v>
      </c>
      <c r="N207" s="307"/>
    </row>
    <row r="208" spans="2:14" ht="13.5" customHeight="1">
      <c r="B208" s="655"/>
      <c r="C208" s="573"/>
      <c r="D208" s="344" t="s">
        <v>152</v>
      </c>
      <c r="E208" s="121">
        <f t="shared" ref="E208:J208" si="247">SUM(E205:E207)</f>
        <v>10445</v>
      </c>
      <c r="F208" s="121">
        <f t="shared" si="247"/>
        <v>2135</v>
      </c>
      <c r="G208" s="121">
        <f t="shared" si="247"/>
        <v>10382</v>
      </c>
      <c r="H208" s="121">
        <f t="shared" si="247"/>
        <v>8855539160</v>
      </c>
      <c r="I208" s="121">
        <f t="shared" si="247"/>
        <v>3993461510</v>
      </c>
      <c r="J208" s="121">
        <f t="shared" si="247"/>
        <v>4862077650</v>
      </c>
      <c r="K208" s="304">
        <f>IFERROR(H208/E208,"-")</f>
        <v>847825.67352800386</v>
      </c>
      <c r="L208" s="304">
        <f>IFERROR(I208/F208,"-")</f>
        <v>1870473.7751756441</v>
      </c>
      <c r="M208" s="310">
        <f>IFERROR(J208/G208,"-")</f>
        <v>468318.01675977651</v>
      </c>
      <c r="N208" s="307"/>
    </row>
    <row r="209" spans="2:14" ht="13.5" customHeight="1">
      <c r="B209" s="648">
        <v>52</v>
      </c>
      <c r="C209" s="571" t="s">
        <v>5</v>
      </c>
      <c r="D209" s="352" t="s">
        <v>342</v>
      </c>
      <c r="E209" s="304">
        <v>1412</v>
      </c>
      <c r="F209" s="403">
        <v>345</v>
      </c>
      <c r="G209" s="403">
        <v>1400</v>
      </c>
      <c r="H209" s="304">
        <f>SUM(I209:J209)</f>
        <v>1405573880</v>
      </c>
      <c r="I209" s="403">
        <v>709869000</v>
      </c>
      <c r="J209" s="403">
        <v>695704880</v>
      </c>
      <c r="K209" s="304">
        <f>IFERROR(H209/E209,"-")</f>
        <v>995448.92351274786</v>
      </c>
      <c r="L209" s="304">
        <f t="shared" ref="L209:L211" si="248">IFERROR(I209/F209,"-")</f>
        <v>2057591.3043478262</v>
      </c>
      <c r="M209" s="385">
        <f t="shared" ref="M209:M211" si="249">IFERROR(J209/G209,"-")</f>
        <v>496932.05714285717</v>
      </c>
      <c r="N209" s="307"/>
    </row>
    <row r="210" spans="2:14" ht="13.5" customHeight="1">
      <c r="B210" s="649"/>
      <c r="C210" s="572"/>
      <c r="D210" s="316" t="s">
        <v>343</v>
      </c>
      <c r="E210" s="346">
        <v>2510</v>
      </c>
      <c r="F210" s="132">
        <v>530</v>
      </c>
      <c r="G210" s="132">
        <v>2492</v>
      </c>
      <c r="H210" s="346">
        <f t="shared" ref="H210:H211" si="250">SUM(I210:J210)</f>
        <v>1989600530</v>
      </c>
      <c r="I210" s="132">
        <v>907383280</v>
      </c>
      <c r="J210" s="132">
        <v>1082217250</v>
      </c>
      <c r="K210" s="346">
        <f t="shared" ref="K210:K211" si="251">IFERROR(H210/E210,"-")</f>
        <v>792669.53386454179</v>
      </c>
      <c r="L210" s="346">
        <f t="shared" si="248"/>
        <v>1712043.9245283019</v>
      </c>
      <c r="M210" s="350">
        <f t="shared" si="249"/>
        <v>434276.58507223113</v>
      </c>
      <c r="N210" s="307"/>
    </row>
    <row r="211" spans="2:14" ht="13.5" customHeight="1">
      <c r="B211" s="649"/>
      <c r="C211" s="572"/>
      <c r="D211" s="316" t="s">
        <v>344</v>
      </c>
      <c r="E211" s="346">
        <v>6116</v>
      </c>
      <c r="F211" s="132">
        <v>1147</v>
      </c>
      <c r="G211" s="132">
        <v>6091</v>
      </c>
      <c r="H211" s="346">
        <f t="shared" si="250"/>
        <v>4393259690</v>
      </c>
      <c r="I211" s="132">
        <v>1863060910</v>
      </c>
      <c r="J211" s="132">
        <v>2530198780</v>
      </c>
      <c r="K211" s="346">
        <f t="shared" si="251"/>
        <v>718322.38227599743</v>
      </c>
      <c r="L211" s="346">
        <f t="shared" si="248"/>
        <v>1624290.2441150828</v>
      </c>
      <c r="M211" s="350">
        <f t="shared" si="249"/>
        <v>415399.56985716632</v>
      </c>
      <c r="N211" s="307"/>
    </row>
    <row r="212" spans="2:14" ht="13.5" customHeight="1">
      <c r="B212" s="655"/>
      <c r="C212" s="573"/>
      <c r="D212" s="344" t="s">
        <v>152</v>
      </c>
      <c r="E212" s="121">
        <f t="shared" ref="E212:J212" si="252">SUM(E209:E211)</f>
        <v>10038</v>
      </c>
      <c r="F212" s="121">
        <f t="shared" si="252"/>
        <v>2022</v>
      </c>
      <c r="G212" s="121">
        <f t="shared" si="252"/>
        <v>9983</v>
      </c>
      <c r="H212" s="121">
        <f t="shared" si="252"/>
        <v>7788434100</v>
      </c>
      <c r="I212" s="121">
        <f t="shared" si="252"/>
        <v>3480313190</v>
      </c>
      <c r="J212" s="121">
        <f t="shared" si="252"/>
        <v>4308120910</v>
      </c>
      <c r="K212" s="304">
        <f>IFERROR(H212/E212,"-")</f>
        <v>775895.0089659295</v>
      </c>
      <c r="L212" s="304">
        <f>IFERROR(I212/F212,"-")</f>
        <v>1721223.140454995</v>
      </c>
      <c r="M212" s="310">
        <f>IFERROR(J212/G212,"-")</f>
        <v>431545.71872182708</v>
      </c>
      <c r="N212" s="307"/>
    </row>
    <row r="213" spans="2:14" ht="13.5" customHeight="1">
      <c r="B213" s="648">
        <v>53</v>
      </c>
      <c r="C213" s="571" t="s">
        <v>23</v>
      </c>
      <c r="D213" s="352" t="s">
        <v>342</v>
      </c>
      <c r="E213" s="304">
        <v>743</v>
      </c>
      <c r="F213" s="403">
        <v>198</v>
      </c>
      <c r="G213" s="403">
        <v>736</v>
      </c>
      <c r="H213" s="304">
        <f>SUM(I213:J213)</f>
        <v>767330590</v>
      </c>
      <c r="I213" s="403">
        <v>413834330</v>
      </c>
      <c r="J213" s="403">
        <v>353496260</v>
      </c>
      <c r="K213" s="304">
        <f>IFERROR(H213/E213,"-")</f>
        <v>1032746.4199192463</v>
      </c>
      <c r="L213" s="304">
        <f t="shared" ref="L213:L215" si="253">IFERROR(I213/F213,"-")</f>
        <v>2090072.3737373736</v>
      </c>
      <c r="M213" s="385">
        <f t="shared" ref="M213:M215" si="254">IFERROR(J213/G213,"-")</f>
        <v>480293.83152173914</v>
      </c>
      <c r="N213" s="307"/>
    </row>
    <row r="214" spans="2:14" ht="13.5" customHeight="1">
      <c r="B214" s="649"/>
      <c r="C214" s="572"/>
      <c r="D214" s="316" t="s">
        <v>343</v>
      </c>
      <c r="E214" s="346">
        <v>1171</v>
      </c>
      <c r="F214" s="132">
        <v>242</v>
      </c>
      <c r="G214" s="132">
        <v>1168</v>
      </c>
      <c r="H214" s="346">
        <f t="shared" ref="H214:H215" si="255">SUM(I214:J214)</f>
        <v>983009060</v>
      </c>
      <c r="I214" s="132">
        <v>431690940</v>
      </c>
      <c r="J214" s="132">
        <v>551318120</v>
      </c>
      <c r="K214" s="346">
        <f t="shared" ref="K214:K215" si="256">IFERROR(H214/E214,"-")</f>
        <v>839461.19555935101</v>
      </c>
      <c r="L214" s="346">
        <f t="shared" si="253"/>
        <v>1783846.8595041323</v>
      </c>
      <c r="M214" s="350">
        <f t="shared" si="254"/>
        <v>472018.93835616438</v>
      </c>
      <c r="N214" s="307"/>
    </row>
    <row r="215" spans="2:14" ht="13.5" customHeight="1">
      <c r="B215" s="649"/>
      <c r="C215" s="572"/>
      <c r="D215" s="316" t="s">
        <v>344</v>
      </c>
      <c r="E215" s="346">
        <v>2208</v>
      </c>
      <c r="F215" s="132">
        <v>425</v>
      </c>
      <c r="G215" s="132">
        <v>2201</v>
      </c>
      <c r="H215" s="346">
        <f t="shared" si="255"/>
        <v>1730828860</v>
      </c>
      <c r="I215" s="132">
        <v>716461990</v>
      </c>
      <c r="J215" s="132">
        <v>1014366870</v>
      </c>
      <c r="K215" s="346">
        <f t="shared" si="256"/>
        <v>783889.88224637683</v>
      </c>
      <c r="L215" s="346">
        <f t="shared" si="253"/>
        <v>1685792.9176470588</v>
      </c>
      <c r="M215" s="350">
        <f t="shared" si="254"/>
        <v>460866.36528850521</v>
      </c>
      <c r="N215" s="307"/>
    </row>
    <row r="216" spans="2:14" ht="13.5" customHeight="1">
      <c r="B216" s="655"/>
      <c r="C216" s="573"/>
      <c r="D216" s="344" t="s">
        <v>152</v>
      </c>
      <c r="E216" s="121">
        <f t="shared" ref="E216:J216" si="257">SUM(E213:E215)</f>
        <v>4122</v>
      </c>
      <c r="F216" s="121">
        <f t="shared" si="257"/>
        <v>865</v>
      </c>
      <c r="G216" s="121">
        <f t="shared" si="257"/>
        <v>4105</v>
      </c>
      <c r="H216" s="121">
        <f t="shared" si="257"/>
        <v>3481168510</v>
      </c>
      <c r="I216" s="121">
        <f t="shared" si="257"/>
        <v>1561987260</v>
      </c>
      <c r="J216" s="121">
        <f t="shared" si="257"/>
        <v>1919181250</v>
      </c>
      <c r="K216" s="304">
        <f>IFERROR(H216/E216,"-")</f>
        <v>844533.84522076661</v>
      </c>
      <c r="L216" s="304">
        <f>IFERROR(I216/F216,"-")</f>
        <v>1805765.6184971097</v>
      </c>
      <c r="M216" s="310">
        <f>IFERROR(J216/G216,"-")</f>
        <v>467522.83800243604</v>
      </c>
      <c r="N216" s="307"/>
    </row>
    <row r="217" spans="2:14" ht="13.5" customHeight="1">
      <c r="B217" s="648">
        <v>54</v>
      </c>
      <c r="C217" s="571" t="s">
        <v>29</v>
      </c>
      <c r="D217" s="352" t="s">
        <v>342</v>
      </c>
      <c r="E217" s="304">
        <v>1472</v>
      </c>
      <c r="F217" s="403">
        <v>410</v>
      </c>
      <c r="G217" s="403">
        <v>1463</v>
      </c>
      <c r="H217" s="304">
        <f>SUM(I217:J217)</f>
        <v>1422544960</v>
      </c>
      <c r="I217" s="403">
        <v>712647500</v>
      </c>
      <c r="J217" s="403">
        <v>709897460</v>
      </c>
      <c r="K217" s="304">
        <f>IFERROR(H217/E217,"-")</f>
        <v>966402.82608695654</v>
      </c>
      <c r="L217" s="304">
        <f t="shared" ref="L217:L219" si="258">IFERROR(I217/F217,"-")</f>
        <v>1738164.6341463414</v>
      </c>
      <c r="M217" s="385">
        <f t="shared" ref="M217:M219" si="259">IFERROR(J217/G217,"-")</f>
        <v>485234.08065618592</v>
      </c>
      <c r="N217" s="307"/>
    </row>
    <row r="218" spans="2:14" ht="13.5" customHeight="1">
      <c r="B218" s="649"/>
      <c r="C218" s="572"/>
      <c r="D218" s="316" t="s">
        <v>343</v>
      </c>
      <c r="E218" s="346">
        <v>2283</v>
      </c>
      <c r="F218" s="132">
        <v>559</v>
      </c>
      <c r="G218" s="132">
        <v>2269</v>
      </c>
      <c r="H218" s="346">
        <f t="shared" ref="H218:H219" si="260">SUM(I218:J218)</f>
        <v>2071342940</v>
      </c>
      <c r="I218" s="132">
        <v>985454350</v>
      </c>
      <c r="J218" s="132">
        <v>1085888590</v>
      </c>
      <c r="K218" s="346">
        <f t="shared" ref="K218:K219" si="261">IFERROR(H218/E218,"-")</f>
        <v>907289.94305738062</v>
      </c>
      <c r="L218" s="346">
        <f t="shared" si="258"/>
        <v>1762887.9248658319</v>
      </c>
      <c r="M218" s="350">
        <f t="shared" si="259"/>
        <v>478575.84398413397</v>
      </c>
      <c r="N218" s="307"/>
    </row>
    <row r="219" spans="2:14" ht="13.5" customHeight="1">
      <c r="B219" s="649"/>
      <c r="C219" s="572"/>
      <c r="D219" s="316" t="s">
        <v>344</v>
      </c>
      <c r="E219" s="346">
        <v>4464</v>
      </c>
      <c r="F219" s="132">
        <v>961</v>
      </c>
      <c r="G219" s="132">
        <v>4443</v>
      </c>
      <c r="H219" s="346">
        <f t="shared" si="260"/>
        <v>3581607910</v>
      </c>
      <c r="I219" s="132">
        <v>1619569860</v>
      </c>
      <c r="J219" s="132">
        <v>1962038050</v>
      </c>
      <c r="K219" s="346">
        <f t="shared" si="261"/>
        <v>802331.52105734765</v>
      </c>
      <c r="L219" s="346">
        <f t="shared" si="258"/>
        <v>1685296.4203954213</v>
      </c>
      <c r="M219" s="350">
        <f t="shared" si="259"/>
        <v>441602.08192662615</v>
      </c>
      <c r="N219" s="307"/>
    </row>
    <row r="220" spans="2:14" ht="13.5" customHeight="1">
      <c r="B220" s="655"/>
      <c r="C220" s="573"/>
      <c r="D220" s="351" t="s">
        <v>152</v>
      </c>
      <c r="E220" s="463">
        <f t="shared" ref="E220:J220" si="262">SUM(E217:E219)</f>
        <v>8219</v>
      </c>
      <c r="F220" s="463">
        <f t="shared" si="262"/>
        <v>1930</v>
      </c>
      <c r="G220" s="463">
        <f t="shared" si="262"/>
        <v>8175</v>
      </c>
      <c r="H220" s="463">
        <f t="shared" si="262"/>
        <v>7075495810</v>
      </c>
      <c r="I220" s="463">
        <f t="shared" si="262"/>
        <v>3317671710</v>
      </c>
      <c r="J220" s="463">
        <f t="shared" si="262"/>
        <v>3757824100</v>
      </c>
      <c r="K220" s="309">
        <f>IFERROR(H220/E220,"-")</f>
        <v>860870.64241391898</v>
      </c>
      <c r="L220" s="309">
        <f>IFERROR(I220/F220,"-")</f>
        <v>1719000.8860103628</v>
      </c>
      <c r="M220" s="310">
        <f>IFERROR(J220/G220,"-")</f>
        <v>459672.67278287461</v>
      </c>
      <c r="N220" s="307"/>
    </row>
    <row r="221" spans="2:14" ht="13.5" customHeight="1">
      <c r="B221" s="648">
        <v>55</v>
      </c>
      <c r="C221" s="571" t="s">
        <v>18</v>
      </c>
      <c r="D221" s="352" t="s">
        <v>342</v>
      </c>
      <c r="E221" s="304">
        <v>1473</v>
      </c>
      <c r="F221" s="403">
        <v>417</v>
      </c>
      <c r="G221" s="403">
        <v>1460</v>
      </c>
      <c r="H221" s="304">
        <f>SUM(I221:J221)</f>
        <v>1430372480</v>
      </c>
      <c r="I221" s="403">
        <v>717603460</v>
      </c>
      <c r="J221" s="403">
        <v>712769020</v>
      </c>
      <c r="K221" s="304">
        <f>IFERROR(H221/E221,"-")</f>
        <v>971060.74677528848</v>
      </c>
      <c r="L221" s="304">
        <f t="shared" ref="L221:L223" si="263">IFERROR(I221/F221,"-")</f>
        <v>1720871.6067146284</v>
      </c>
      <c r="M221" s="385">
        <f t="shared" ref="M221:M223" si="264">IFERROR(J221/G221,"-")</f>
        <v>488197.9589041096</v>
      </c>
      <c r="N221" s="307"/>
    </row>
    <row r="222" spans="2:14" ht="13.5" customHeight="1">
      <c r="B222" s="649"/>
      <c r="C222" s="572"/>
      <c r="D222" s="316" t="s">
        <v>343</v>
      </c>
      <c r="E222" s="346">
        <v>2195</v>
      </c>
      <c r="F222" s="132">
        <v>529</v>
      </c>
      <c r="G222" s="132">
        <v>2177</v>
      </c>
      <c r="H222" s="346">
        <f t="shared" ref="H222:H223" si="265">SUM(I222:J222)</f>
        <v>1986465510</v>
      </c>
      <c r="I222" s="132">
        <v>941241200</v>
      </c>
      <c r="J222" s="132">
        <v>1045224310</v>
      </c>
      <c r="K222" s="346">
        <f t="shared" ref="K222:K223" si="266">IFERROR(H222/E222,"-")</f>
        <v>904995.67653758544</v>
      </c>
      <c r="L222" s="346">
        <f t="shared" si="263"/>
        <v>1779283.9319470699</v>
      </c>
      <c r="M222" s="350">
        <f t="shared" si="264"/>
        <v>480121.41019751952</v>
      </c>
      <c r="N222" s="307"/>
    </row>
    <row r="223" spans="2:14" ht="13.5" customHeight="1">
      <c r="B223" s="649"/>
      <c r="C223" s="572"/>
      <c r="D223" s="316" t="s">
        <v>344</v>
      </c>
      <c r="E223" s="346">
        <v>3969</v>
      </c>
      <c r="F223" s="132">
        <v>830</v>
      </c>
      <c r="G223" s="132">
        <v>3948</v>
      </c>
      <c r="H223" s="346">
        <f t="shared" si="265"/>
        <v>3320563420</v>
      </c>
      <c r="I223" s="132">
        <v>1426782860</v>
      </c>
      <c r="J223" s="132">
        <v>1893780560</v>
      </c>
      <c r="K223" s="346">
        <f t="shared" si="266"/>
        <v>836624.69639707729</v>
      </c>
      <c r="L223" s="346">
        <f t="shared" si="263"/>
        <v>1719015.4939759036</v>
      </c>
      <c r="M223" s="350">
        <f t="shared" si="264"/>
        <v>479680.99290780141</v>
      </c>
      <c r="N223" s="307"/>
    </row>
    <row r="224" spans="2:14" ht="13.5" customHeight="1">
      <c r="B224" s="655"/>
      <c r="C224" s="573"/>
      <c r="D224" s="344" t="s">
        <v>152</v>
      </c>
      <c r="E224" s="121">
        <f t="shared" ref="E224:J224" si="267">SUM(E221:E223)</f>
        <v>7637</v>
      </c>
      <c r="F224" s="121">
        <f t="shared" si="267"/>
        <v>1776</v>
      </c>
      <c r="G224" s="121">
        <f t="shared" si="267"/>
        <v>7585</v>
      </c>
      <c r="H224" s="121">
        <f t="shared" si="267"/>
        <v>6737401410</v>
      </c>
      <c r="I224" s="121">
        <f t="shared" si="267"/>
        <v>3085627520</v>
      </c>
      <c r="J224" s="121">
        <f t="shared" si="267"/>
        <v>3651773890</v>
      </c>
      <c r="K224" s="304">
        <f>IFERROR(H224/E224,"-")</f>
        <v>882205.23896818119</v>
      </c>
      <c r="L224" s="304">
        <f>IFERROR(I224/F224,"-")</f>
        <v>1737402.8828828828</v>
      </c>
      <c r="M224" s="310">
        <f>IFERROR(J224/G224,"-")</f>
        <v>481446.78839815425</v>
      </c>
      <c r="N224" s="307"/>
    </row>
    <row r="225" spans="2:14" ht="13.5" customHeight="1">
      <c r="B225" s="648">
        <v>56</v>
      </c>
      <c r="C225" s="571" t="s">
        <v>11</v>
      </c>
      <c r="D225" s="352" t="s">
        <v>342</v>
      </c>
      <c r="E225" s="304">
        <v>832</v>
      </c>
      <c r="F225" s="403">
        <v>196</v>
      </c>
      <c r="G225" s="403">
        <v>823</v>
      </c>
      <c r="H225" s="304">
        <f>SUM(I225:J225)</f>
        <v>780654120</v>
      </c>
      <c r="I225" s="403">
        <v>384901980</v>
      </c>
      <c r="J225" s="403">
        <v>395752140</v>
      </c>
      <c r="K225" s="304">
        <f>IFERROR(H225/E225,"-")</f>
        <v>938286.20192307688</v>
      </c>
      <c r="L225" s="304">
        <f t="shared" ref="L225:L227" si="268">IFERROR(I225/F225,"-")</f>
        <v>1963785.612244898</v>
      </c>
      <c r="M225" s="385">
        <f t="shared" ref="M225:M227" si="269">IFERROR(J225/G225,"-")</f>
        <v>480865.29769137304</v>
      </c>
      <c r="N225" s="307"/>
    </row>
    <row r="226" spans="2:14" ht="13.5" customHeight="1">
      <c r="B226" s="649"/>
      <c r="C226" s="572"/>
      <c r="D226" s="316" t="s">
        <v>343</v>
      </c>
      <c r="E226" s="346">
        <v>1420</v>
      </c>
      <c r="F226" s="132">
        <v>311</v>
      </c>
      <c r="G226" s="132">
        <v>1404</v>
      </c>
      <c r="H226" s="346">
        <f t="shared" ref="H226:H227" si="270">SUM(I226:J226)</f>
        <v>1194458220</v>
      </c>
      <c r="I226" s="132">
        <v>575291840</v>
      </c>
      <c r="J226" s="132">
        <v>619166380</v>
      </c>
      <c r="K226" s="346">
        <f t="shared" ref="K226:K227" si="271">IFERROR(H226/E226,"-")</f>
        <v>841167.76056338032</v>
      </c>
      <c r="L226" s="346">
        <f t="shared" si="268"/>
        <v>1849812.9903536977</v>
      </c>
      <c r="M226" s="350">
        <f t="shared" si="269"/>
        <v>441001.69515669515</v>
      </c>
      <c r="N226" s="307"/>
    </row>
    <row r="227" spans="2:14" ht="13.5" customHeight="1">
      <c r="B227" s="649"/>
      <c r="C227" s="572"/>
      <c r="D227" s="316" t="s">
        <v>344</v>
      </c>
      <c r="E227" s="346">
        <v>2648</v>
      </c>
      <c r="F227" s="132">
        <v>512</v>
      </c>
      <c r="G227" s="132">
        <v>2635</v>
      </c>
      <c r="H227" s="346">
        <f t="shared" si="270"/>
        <v>2229778500</v>
      </c>
      <c r="I227" s="132">
        <v>981777460</v>
      </c>
      <c r="J227" s="132">
        <v>1248001040</v>
      </c>
      <c r="K227" s="346">
        <f t="shared" si="271"/>
        <v>842061.36706948641</v>
      </c>
      <c r="L227" s="346">
        <f t="shared" si="268"/>
        <v>1917534.1015625</v>
      </c>
      <c r="M227" s="350">
        <f t="shared" si="269"/>
        <v>473624.68311195448</v>
      </c>
      <c r="N227" s="307"/>
    </row>
    <row r="228" spans="2:14" ht="13.5" customHeight="1">
      <c r="B228" s="655"/>
      <c r="C228" s="573"/>
      <c r="D228" s="347" t="s">
        <v>152</v>
      </c>
      <c r="E228" s="121">
        <f t="shared" ref="E228:J228" si="272">SUM(E225:E227)</f>
        <v>4900</v>
      </c>
      <c r="F228" s="121">
        <f t="shared" si="272"/>
        <v>1019</v>
      </c>
      <c r="G228" s="121">
        <f t="shared" si="272"/>
        <v>4862</v>
      </c>
      <c r="H228" s="121">
        <f t="shared" si="272"/>
        <v>4204890840</v>
      </c>
      <c r="I228" s="121">
        <f t="shared" si="272"/>
        <v>1941971280</v>
      </c>
      <c r="J228" s="121">
        <f t="shared" si="272"/>
        <v>2262919560</v>
      </c>
      <c r="K228" s="304">
        <f>IFERROR(H228/E228,"-")</f>
        <v>858140.98775510199</v>
      </c>
      <c r="L228" s="304">
        <f>IFERROR(I228/F228,"-")</f>
        <v>1905761.8056918548</v>
      </c>
      <c r="M228" s="310">
        <f>IFERROR(J228/G228,"-")</f>
        <v>465429.77375565609</v>
      </c>
      <c r="N228" s="307"/>
    </row>
    <row r="229" spans="2:14" ht="13.5" customHeight="1">
      <c r="B229" s="648">
        <v>57</v>
      </c>
      <c r="C229" s="571" t="s">
        <v>50</v>
      </c>
      <c r="D229" s="345" t="s">
        <v>342</v>
      </c>
      <c r="E229" s="304">
        <v>653</v>
      </c>
      <c r="F229" s="403">
        <v>190</v>
      </c>
      <c r="G229" s="403">
        <v>645</v>
      </c>
      <c r="H229" s="304">
        <f>SUM(I229:J229)</f>
        <v>694808220</v>
      </c>
      <c r="I229" s="403">
        <v>369291440</v>
      </c>
      <c r="J229" s="403">
        <v>325516780</v>
      </c>
      <c r="K229" s="304">
        <f>IFERROR(H229/E229,"-")</f>
        <v>1064024.8392036753</v>
      </c>
      <c r="L229" s="304">
        <f t="shared" ref="L229:L231" si="273">IFERROR(I229/F229,"-")</f>
        <v>1943639.1578947369</v>
      </c>
      <c r="M229" s="385">
        <f t="shared" ref="M229:M231" si="274">IFERROR(J229/G229,"-")</f>
        <v>504677.17829457362</v>
      </c>
      <c r="N229" s="307"/>
    </row>
    <row r="230" spans="2:14" ht="13.5" customHeight="1">
      <c r="B230" s="649"/>
      <c r="C230" s="572"/>
      <c r="D230" s="316" t="s">
        <v>343</v>
      </c>
      <c r="E230" s="346">
        <v>1115</v>
      </c>
      <c r="F230" s="132">
        <v>273</v>
      </c>
      <c r="G230" s="132">
        <v>1106</v>
      </c>
      <c r="H230" s="346">
        <f t="shared" ref="H230:H231" si="275">SUM(I230:J230)</f>
        <v>997933940</v>
      </c>
      <c r="I230" s="132">
        <v>503540530</v>
      </c>
      <c r="J230" s="132">
        <v>494393410</v>
      </c>
      <c r="K230" s="346">
        <f t="shared" ref="K230:K231" si="276">IFERROR(H230/E230,"-")</f>
        <v>895008.0179372197</v>
      </c>
      <c r="L230" s="346">
        <f t="shared" si="273"/>
        <v>1844470.8058608058</v>
      </c>
      <c r="M230" s="350">
        <f t="shared" si="274"/>
        <v>447010.31645569619</v>
      </c>
      <c r="N230" s="307"/>
    </row>
    <row r="231" spans="2:14" ht="13.5" customHeight="1">
      <c r="B231" s="649"/>
      <c r="C231" s="572"/>
      <c r="D231" s="316" t="s">
        <v>344</v>
      </c>
      <c r="E231" s="346">
        <v>2082</v>
      </c>
      <c r="F231" s="132">
        <v>413</v>
      </c>
      <c r="G231" s="132">
        <v>2075</v>
      </c>
      <c r="H231" s="346">
        <f t="shared" si="275"/>
        <v>1664877430</v>
      </c>
      <c r="I231" s="132">
        <v>764016920</v>
      </c>
      <c r="J231" s="132">
        <v>900860510</v>
      </c>
      <c r="K231" s="346">
        <f t="shared" si="276"/>
        <v>799652.944284342</v>
      </c>
      <c r="L231" s="346">
        <f t="shared" si="273"/>
        <v>1849919.9031476998</v>
      </c>
      <c r="M231" s="350">
        <f t="shared" si="274"/>
        <v>434149.64337349398</v>
      </c>
      <c r="N231" s="307"/>
    </row>
    <row r="232" spans="2:14" ht="13.5" customHeight="1">
      <c r="B232" s="655"/>
      <c r="C232" s="573"/>
      <c r="D232" s="344" t="s">
        <v>152</v>
      </c>
      <c r="E232" s="121">
        <f t="shared" ref="E232:J232" si="277">SUM(E229:E231)</f>
        <v>3850</v>
      </c>
      <c r="F232" s="121">
        <f t="shared" si="277"/>
        <v>876</v>
      </c>
      <c r="G232" s="121">
        <f t="shared" si="277"/>
        <v>3826</v>
      </c>
      <c r="H232" s="121">
        <f t="shared" si="277"/>
        <v>3357619590</v>
      </c>
      <c r="I232" s="121">
        <f t="shared" si="277"/>
        <v>1636848890</v>
      </c>
      <c r="J232" s="121">
        <f t="shared" si="277"/>
        <v>1720770700</v>
      </c>
      <c r="K232" s="304">
        <f>IFERROR(H232/E232,"-")</f>
        <v>872108.98441558436</v>
      </c>
      <c r="L232" s="304">
        <f>IFERROR(I232/F232,"-")</f>
        <v>1868548.9611872146</v>
      </c>
      <c r="M232" s="310">
        <f>IFERROR(J232/G232,"-")</f>
        <v>449757.109252483</v>
      </c>
      <c r="N232" s="307"/>
    </row>
    <row r="233" spans="2:14" ht="13.5" customHeight="1">
      <c r="B233" s="648">
        <v>58</v>
      </c>
      <c r="C233" s="571" t="s">
        <v>30</v>
      </c>
      <c r="D233" s="352" t="s">
        <v>342</v>
      </c>
      <c r="E233" s="304">
        <v>716</v>
      </c>
      <c r="F233" s="403">
        <v>229</v>
      </c>
      <c r="G233" s="403">
        <v>706</v>
      </c>
      <c r="H233" s="304">
        <f>SUM(I233:J233)</f>
        <v>796280390</v>
      </c>
      <c r="I233" s="403">
        <v>425932160</v>
      </c>
      <c r="J233" s="403">
        <v>370348230</v>
      </c>
      <c r="K233" s="304">
        <f>IFERROR(H233/E233,"-")</f>
        <v>1112123.4497206705</v>
      </c>
      <c r="L233" s="304">
        <f t="shared" ref="L233:L235" si="278">IFERROR(I233/F233,"-")</f>
        <v>1859965.7641921397</v>
      </c>
      <c r="M233" s="385">
        <f t="shared" ref="M233:M235" si="279">IFERROR(J233/G233,"-")</f>
        <v>524572.56373937672</v>
      </c>
      <c r="N233" s="307"/>
    </row>
    <row r="234" spans="2:14" ht="13.5" customHeight="1">
      <c r="B234" s="649"/>
      <c r="C234" s="572"/>
      <c r="D234" s="316" t="s">
        <v>343</v>
      </c>
      <c r="E234" s="346">
        <v>1165</v>
      </c>
      <c r="F234" s="132">
        <v>288</v>
      </c>
      <c r="G234" s="132">
        <v>1156</v>
      </c>
      <c r="H234" s="346">
        <f t="shared" ref="H234:H235" si="280">SUM(I234:J234)</f>
        <v>992517700</v>
      </c>
      <c r="I234" s="132">
        <v>511402970</v>
      </c>
      <c r="J234" s="132">
        <v>481114730</v>
      </c>
      <c r="K234" s="346">
        <f t="shared" ref="K234:K235" si="281">IFERROR(H234/E234,"-")</f>
        <v>851946.52360515017</v>
      </c>
      <c r="L234" s="346">
        <f t="shared" si="278"/>
        <v>1775704.7569444445</v>
      </c>
      <c r="M234" s="350">
        <f t="shared" si="279"/>
        <v>416189.21280276816</v>
      </c>
      <c r="N234" s="307"/>
    </row>
    <row r="235" spans="2:14" ht="13.5" customHeight="1">
      <c r="B235" s="649"/>
      <c r="C235" s="572"/>
      <c r="D235" s="316" t="s">
        <v>344</v>
      </c>
      <c r="E235" s="346">
        <v>2400</v>
      </c>
      <c r="F235" s="132">
        <v>535</v>
      </c>
      <c r="G235" s="132">
        <v>2390</v>
      </c>
      <c r="H235" s="346">
        <f t="shared" si="280"/>
        <v>2004930980</v>
      </c>
      <c r="I235" s="132">
        <v>848603330</v>
      </c>
      <c r="J235" s="132">
        <v>1156327650</v>
      </c>
      <c r="K235" s="346">
        <f t="shared" si="281"/>
        <v>835387.90833333333</v>
      </c>
      <c r="L235" s="346">
        <f t="shared" si="278"/>
        <v>1586174.4485981308</v>
      </c>
      <c r="M235" s="350">
        <f t="shared" si="279"/>
        <v>483819.10041841003</v>
      </c>
      <c r="N235" s="307"/>
    </row>
    <row r="236" spans="2:14" ht="13.5" customHeight="1">
      <c r="B236" s="655"/>
      <c r="C236" s="573"/>
      <c r="D236" s="344" t="s">
        <v>152</v>
      </c>
      <c r="E236" s="121">
        <f t="shared" ref="E236:J236" si="282">SUM(E233:E235)</f>
        <v>4281</v>
      </c>
      <c r="F236" s="121">
        <f t="shared" si="282"/>
        <v>1052</v>
      </c>
      <c r="G236" s="121">
        <f t="shared" si="282"/>
        <v>4252</v>
      </c>
      <c r="H236" s="121">
        <f t="shared" si="282"/>
        <v>3793729070</v>
      </c>
      <c r="I236" s="121">
        <f t="shared" si="282"/>
        <v>1785938460</v>
      </c>
      <c r="J236" s="121">
        <f t="shared" si="282"/>
        <v>2007790610</v>
      </c>
      <c r="K236" s="304">
        <f>IFERROR(H236/E236,"-")</f>
        <v>886178.24573697732</v>
      </c>
      <c r="L236" s="304">
        <f>IFERROR(I236/F236,"-")</f>
        <v>1697660.133079848</v>
      </c>
      <c r="M236" s="310">
        <f>IFERROR(J236/G236,"-")</f>
        <v>472199.10865475069</v>
      </c>
      <c r="N236" s="307"/>
    </row>
    <row r="237" spans="2:14" ht="13.5" customHeight="1">
      <c r="B237" s="648">
        <v>59</v>
      </c>
      <c r="C237" s="571" t="s">
        <v>24</v>
      </c>
      <c r="D237" s="352" t="s">
        <v>342</v>
      </c>
      <c r="E237" s="304">
        <v>6126</v>
      </c>
      <c r="F237" s="403">
        <v>1533</v>
      </c>
      <c r="G237" s="403">
        <v>6083</v>
      </c>
      <c r="H237" s="304">
        <f>SUM(I237:J237)</f>
        <v>5969261370</v>
      </c>
      <c r="I237" s="403">
        <v>3041278690</v>
      </c>
      <c r="J237" s="403">
        <v>2927982680</v>
      </c>
      <c r="K237" s="304">
        <f>IFERROR(H237/E237,"-")</f>
        <v>974414.19686581788</v>
      </c>
      <c r="L237" s="304">
        <f t="shared" ref="L237:L239" si="283">IFERROR(I237/F237,"-")</f>
        <v>1983873.9008480103</v>
      </c>
      <c r="M237" s="385">
        <f t="shared" ref="M237:M239" si="284">IFERROR(J237/G237,"-")</f>
        <v>481338.59608745686</v>
      </c>
      <c r="N237" s="307"/>
    </row>
    <row r="238" spans="2:14" ht="13.5" customHeight="1">
      <c r="B238" s="649"/>
      <c r="C238" s="572"/>
      <c r="D238" s="316" t="s">
        <v>343</v>
      </c>
      <c r="E238" s="346">
        <v>9676</v>
      </c>
      <c r="F238" s="132">
        <v>2062</v>
      </c>
      <c r="G238" s="132">
        <v>9619</v>
      </c>
      <c r="H238" s="346">
        <f t="shared" ref="H238:H239" si="285">SUM(I238:J238)</f>
        <v>8387608600</v>
      </c>
      <c r="I238" s="132">
        <v>3790904800</v>
      </c>
      <c r="J238" s="132">
        <v>4596703800</v>
      </c>
      <c r="K238" s="346">
        <f t="shared" ref="K238:K239" si="286">IFERROR(H238/E238,"-")</f>
        <v>866846.69284828438</v>
      </c>
      <c r="L238" s="346">
        <f t="shared" si="283"/>
        <v>1838460.1357904947</v>
      </c>
      <c r="M238" s="350">
        <f t="shared" si="284"/>
        <v>477877.51325501612</v>
      </c>
      <c r="N238" s="307"/>
    </row>
    <row r="239" spans="2:14" ht="13.5" customHeight="1">
      <c r="B239" s="649"/>
      <c r="C239" s="572"/>
      <c r="D239" s="316" t="s">
        <v>344</v>
      </c>
      <c r="E239" s="346">
        <v>16466</v>
      </c>
      <c r="F239" s="132">
        <v>3131</v>
      </c>
      <c r="G239" s="132">
        <v>16405</v>
      </c>
      <c r="H239" s="346">
        <f t="shared" si="285"/>
        <v>12741158210</v>
      </c>
      <c r="I239" s="132">
        <v>5410293870</v>
      </c>
      <c r="J239" s="132">
        <v>7330864340</v>
      </c>
      <c r="K239" s="346">
        <f t="shared" si="286"/>
        <v>773785.8745293332</v>
      </c>
      <c r="L239" s="346">
        <f t="shared" si="283"/>
        <v>1727976.3238581922</v>
      </c>
      <c r="M239" s="350">
        <f t="shared" si="284"/>
        <v>446867.68302346847</v>
      </c>
      <c r="N239" s="307"/>
    </row>
    <row r="240" spans="2:14" ht="13.5" customHeight="1">
      <c r="B240" s="655"/>
      <c r="C240" s="573"/>
      <c r="D240" s="344" t="s">
        <v>152</v>
      </c>
      <c r="E240" s="121">
        <f t="shared" ref="E240:J240" si="287">SUM(E237:E239)</f>
        <v>32268</v>
      </c>
      <c r="F240" s="121">
        <f t="shared" si="287"/>
        <v>6726</v>
      </c>
      <c r="G240" s="121">
        <f t="shared" si="287"/>
        <v>32107</v>
      </c>
      <c r="H240" s="121">
        <f t="shared" si="287"/>
        <v>27098028180</v>
      </c>
      <c r="I240" s="121">
        <f t="shared" si="287"/>
        <v>12242477360</v>
      </c>
      <c r="J240" s="121">
        <f t="shared" si="287"/>
        <v>14855550820</v>
      </c>
      <c r="K240" s="304">
        <f>IFERROR(H240/E240,"-")</f>
        <v>839780.22127184831</v>
      </c>
      <c r="L240" s="304">
        <f>IFERROR(I240/F240,"-")</f>
        <v>1820172.072554267</v>
      </c>
      <c r="M240" s="310">
        <f>IFERROR(J240/G240,"-")</f>
        <v>462688.84729186783</v>
      </c>
      <c r="N240" s="307"/>
    </row>
    <row r="241" spans="2:14" ht="13.5" customHeight="1">
      <c r="B241" s="648">
        <v>60</v>
      </c>
      <c r="C241" s="571" t="s">
        <v>51</v>
      </c>
      <c r="D241" s="352" t="s">
        <v>342</v>
      </c>
      <c r="E241" s="304">
        <v>627</v>
      </c>
      <c r="F241" s="403">
        <v>201</v>
      </c>
      <c r="G241" s="403">
        <v>609</v>
      </c>
      <c r="H241" s="304">
        <f>SUM(I241:J241)</f>
        <v>681102250</v>
      </c>
      <c r="I241" s="403">
        <v>424128130</v>
      </c>
      <c r="J241" s="403">
        <v>256974120</v>
      </c>
      <c r="K241" s="304">
        <f>IFERROR(H241/E241,"-")</f>
        <v>1086287.4800637958</v>
      </c>
      <c r="L241" s="304">
        <f t="shared" ref="L241:L243" si="288">IFERROR(I241/F241,"-")</f>
        <v>2110090.1990049751</v>
      </c>
      <c r="M241" s="385">
        <f t="shared" ref="M241:M243" si="289">IFERROR(J241/G241,"-")</f>
        <v>421960.78817733988</v>
      </c>
      <c r="N241" s="307"/>
    </row>
    <row r="242" spans="2:14" ht="13.5" customHeight="1">
      <c r="B242" s="649"/>
      <c r="C242" s="572"/>
      <c r="D242" s="316" t="s">
        <v>343</v>
      </c>
      <c r="E242" s="346">
        <v>960</v>
      </c>
      <c r="F242" s="132">
        <v>223</v>
      </c>
      <c r="G242" s="132">
        <v>943</v>
      </c>
      <c r="H242" s="346">
        <f t="shared" ref="H242:H243" si="290">SUM(I242:J242)</f>
        <v>881045430</v>
      </c>
      <c r="I242" s="132">
        <v>473657140</v>
      </c>
      <c r="J242" s="132">
        <v>407388290</v>
      </c>
      <c r="K242" s="346">
        <f t="shared" ref="K242:K243" si="291">IFERROR(H242/E242,"-")</f>
        <v>917755.65625</v>
      </c>
      <c r="L242" s="346">
        <f t="shared" si="288"/>
        <v>2124023.0493273544</v>
      </c>
      <c r="M242" s="350">
        <f t="shared" si="289"/>
        <v>432013.03287380701</v>
      </c>
      <c r="N242" s="307"/>
    </row>
    <row r="243" spans="2:14" ht="13.5" customHeight="1">
      <c r="B243" s="649"/>
      <c r="C243" s="572"/>
      <c r="D243" s="316" t="s">
        <v>344</v>
      </c>
      <c r="E243" s="346">
        <v>1817</v>
      </c>
      <c r="F243" s="132">
        <v>361</v>
      </c>
      <c r="G243" s="132">
        <v>1803</v>
      </c>
      <c r="H243" s="346">
        <f t="shared" si="290"/>
        <v>1318657170</v>
      </c>
      <c r="I243" s="132">
        <v>585986160</v>
      </c>
      <c r="J243" s="132">
        <v>732671010</v>
      </c>
      <c r="K243" s="346">
        <f t="shared" si="291"/>
        <v>725733.17006053939</v>
      </c>
      <c r="L243" s="346">
        <f t="shared" si="288"/>
        <v>1623230.3601108033</v>
      </c>
      <c r="M243" s="350">
        <f t="shared" si="289"/>
        <v>406362.17970049917</v>
      </c>
      <c r="N243" s="307"/>
    </row>
    <row r="244" spans="2:14" ht="13.5" customHeight="1">
      <c r="B244" s="655"/>
      <c r="C244" s="573"/>
      <c r="D244" s="344" t="s">
        <v>152</v>
      </c>
      <c r="E244" s="121">
        <f t="shared" ref="E244:J244" si="292">SUM(E241:E243)</f>
        <v>3404</v>
      </c>
      <c r="F244" s="121">
        <f t="shared" si="292"/>
        <v>785</v>
      </c>
      <c r="G244" s="121">
        <f t="shared" si="292"/>
        <v>3355</v>
      </c>
      <c r="H244" s="121">
        <f t="shared" si="292"/>
        <v>2880804850</v>
      </c>
      <c r="I244" s="121">
        <f t="shared" si="292"/>
        <v>1483771430</v>
      </c>
      <c r="J244" s="121">
        <f t="shared" si="292"/>
        <v>1397033420</v>
      </c>
      <c r="K244" s="304">
        <f>IFERROR(H244/E244,"-")</f>
        <v>846299.89717978844</v>
      </c>
      <c r="L244" s="304">
        <f>IFERROR(I244/F244,"-")</f>
        <v>1890154.6878980892</v>
      </c>
      <c r="M244" s="310">
        <f>IFERROR(J244/G244,"-")</f>
        <v>416403.4038748137</v>
      </c>
      <c r="N244" s="307"/>
    </row>
    <row r="245" spans="2:14" ht="13.5" customHeight="1">
      <c r="B245" s="648">
        <v>61</v>
      </c>
      <c r="C245" s="571" t="s">
        <v>19</v>
      </c>
      <c r="D245" s="352" t="s">
        <v>342</v>
      </c>
      <c r="E245" s="304">
        <v>671</v>
      </c>
      <c r="F245" s="403">
        <v>209</v>
      </c>
      <c r="G245" s="403">
        <v>663</v>
      </c>
      <c r="H245" s="304">
        <f>SUM(I245:J245)</f>
        <v>686863740</v>
      </c>
      <c r="I245" s="403">
        <v>383969210</v>
      </c>
      <c r="J245" s="403">
        <v>302894530</v>
      </c>
      <c r="K245" s="304">
        <f>IFERROR(H245/E245,"-")</f>
        <v>1023641.9374068554</v>
      </c>
      <c r="L245" s="304">
        <f t="shared" ref="L245:L247" si="293">IFERROR(I245/F245,"-")</f>
        <v>1837173.2535885167</v>
      </c>
      <c r="M245" s="385">
        <f t="shared" ref="M245:M247" si="294">IFERROR(J245/G245,"-")</f>
        <v>456854.49472096533</v>
      </c>
      <c r="N245" s="307"/>
    </row>
    <row r="246" spans="2:14" ht="13.5" customHeight="1">
      <c r="B246" s="649"/>
      <c r="C246" s="572"/>
      <c r="D246" s="316" t="s">
        <v>343</v>
      </c>
      <c r="E246" s="346">
        <v>974</v>
      </c>
      <c r="F246" s="132">
        <v>240</v>
      </c>
      <c r="G246" s="132">
        <v>966</v>
      </c>
      <c r="H246" s="346">
        <f t="shared" ref="H246:H247" si="295">SUM(I246:J246)</f>
        <v>944068830</v>
      </c>
      <c r="I246" s="132">
        <v>497100970</v>
      </c>
      <c r="J246" s="132">
        <v>446967860</v>
      </c>
      <c r="K246" s="346">
        <f t="shared" ref="K246:K247" si="296">IFERROR(H246/E246,"-")</f>
        <v>969269.84599589324</v>
      </c>
      <c r="L246" s="346">
        <f t="shared" si="293"/>
        <v>2071254.0416666667</v>
      </c>
      <c r="M246" s="350">
        <f t="shared" si="294"/>
        <v>462699.64803312632</v>
      </c>
      <c r="N246" s="307"/>
    </row>
    <row r="247" spans="2:14" ht="13.5" customHeight="1">
      <c r="B247" s="649"/>
      <c r="C247" s="572"/>
      <c r="D247" s="316" t="s">
        <v>344</v>
      </c>
      <c r="E247" s="346">
        <v>1842</v>
      </c>
      <c r="F247" s="132">
        <v>403</v>
      </c>
      <c r="G247" s="132">
        <v>1831</v>
      </c>
      <c r="H247" s="346">
        <f t="shared" si="295"/>
        <v>1517003970</v>
      </c>
      <c r="I247" s="132">
        <v>734432360</v>
      </c>
      <c r="J247" s="132">
        <v>782571610</v>
      </c>
      <c r="K247" s="346">
        <f t="shared" si="296"/>
        <v>823563.50162866444</v>
      </c>
      <c r="L247" s="346">
        <f t="shared" si="293"/>
        <v>1822412.8039702233</v>
      </c>
      <c r="M247" s="350">
        <f t="shared" si="294"/>
        <v>427401.20699071547</v>
      </c>
      <c r="N247" s="307"/>
    </row>
    <row r="248" spans="2:14" ht="13.5" customHeight="1">
      <c r="B248" s="655"/>
      <c r="C248" s="573"/>
      <c r="D248" s="344" t="s">
        <v>152</v>
      </c>
      <c r="E248" s="121">
        <f t="shared" ref="E248:J248" si="297">SUM(E245:E247)</f>
        <v>3487</v>
      </c>
      <c r="F248" s="121">
        <f t="shared" si="297"/>
        <v>852</v>
      </c>
      <c r="G248" s="121">
        <f t="shared" si="297"/>
        <v>3460</v>
      </c>
      <c r="H248" s="121">
        <f t="shared" si="297"/>
        <v>3147936540</v>
      </c>
      <c r="I248" s="121">
        <f t="shared" si="297"/>
        <v>1615502540</v>
      </c>
      <c r="J248" s="121">
        <f t="shared" si="297"/>
        <v>1532434000</v>
      </c>
      <c r="K248" s="304">
        <f>IFERROR(H248/E248,"-")</f>
        <v>902763.561800975</v>
      </c>
      <c r="L248" s="304">
        <f>IFERROR(I248/F248,"-")</f>
        <v>1896129.7417840376</v>
      </c>
      <c r="M248" s="310">
        <f>IFERROR(J248/G248,"-")</f>
        <v>442900</v>
      </c>
      <c r="N248" s="307"/>
    </row>
    <row r="249" spans="2:14" ht="13.5" customHeight="1">
      <c r="B249" s="648">
        <v>62</v>
      </c>
      <c r="C249" s="571" t="s">
        <v>20</v>
      </c>
      <c r="D249" s="352" t="s">
        <v>342</v>
      </c>
      <c r="E249" s="304">
        <v>900</v>
      </c>
      <c r="F249" s="403">
        <v>217</v>
      </c>
      <c r="G249" s="403">
        <v>896</v>
      </c>
      <c r="H249" s="304">
        <f>SUM(I249:J249)</f>
        <v>818555550</v>
      </c>
      <c r="I249" s="403">
        <v>394794610</v>
      </c>
      <c r="J249" s="403">
        <v>423760940</v>
      </c>
      <c r="K249" s="304">
        <f>IFERROR(H249/E249,"-")</f>
        <v>909506.16666666663</v>
      </c>
      <c r="L249" s="304">
        <f t="shared" ref="L249:L251" si="298">IFERROR(I249/F249,"-")</f>
        <v>1819330</v>
      </c>
      <c r="M249" s="385">
        <f t="shared" ref="M249:M251" si="299">IFERROR(J249/G249,"-")</f>
        <v>472947.47767857142</v>
      </c>
      <c r="N249" s="307"/>
    </row>
    <row r="250" spans="2:14" ht="13.5" customHeight="1">
      <c r="B250" s="649"/>
      <c r="C250" s="572"/>
      <c r="D250" s="316" t="s">
        <v>343</v>
      </c>
      <c r="E250" s="346">
        <v>1567</v>
      </c>
      <c r="F250" s="132">
        <v>324</v>
      </c>
      <c r="G250" s="132">
        <v>1562</v>
      </c>
      <c r="H250" s="346">
        <f t="shared" ref="H250:H251" si="300">SUM(I250:J250)</f>
        <v>1205695560</v>
      </c>
      <c r="I250" s="132">
        <v>508345460</v>
      </c>
      <c r="J250" s="132">
        <v>697350100</v>
      </c>
      <c r="K250" s="346">
        <f t="shared" ref="K250:K251" si="301">IFERROR(H250/E250,"-")</f>
        <v>769429.20229738357</v>
      </c>
      <c r="L250" s="346">
        <f t="shared" si="298"/>
        <v>1568967.4691358025</v>
      </c>
      <c r="M250" s="350">
        <f t="shared" si="299"/>
        <v>446446.92701664532</v>
      </c>
      <c r="N250" s="307"/>
    </row>
    <row r="251" spans="2:14" ht="13.5" customHeight="1">
      <c r="B251" s="649"/>
      <c r="C251" s="572"/>
      <c r="D251" s="316" t="s">
        <v>344</v>
      </c>
      <c r="E251" s="346">
        <v>3208</v>
      </c>
      <c r="F251" s="132">
        <v>591</v>
      </c>
      <c r="G251" s="132">
        <v>3202</v>
      </c>
      <c r="H251" s="346">
        <f t="shared" si="300"/>
        <v>2267989820</v>
      </c>
      <c r="I251" s="132">
        <v>932196160</v>
      </c>
      <c r="J251" s="132">
        <v>1335793660</v>
      </c>
      <c r="K251" s="346">
        <f t="shared" si="301"/>
        <v>706979.37032418954</v>
      </c>
      <c r="L251" s="346">
        <f t="shared" si="298"/>
        <v>1577320.0676818951</v>
      </c>
      <c r="M251" s="350">
        <f t="shared" si="299"/>
        <v>417174.78450968146</v>
      </c>
      <c r="N251" s="307"/>
    </row>
    <row r="252" spans="2:14" ht="13.5" customHeight="1">
      <c r="B252" s="655"/>
      <c r="C252" s="573"/>
      <c r="D252" s="344" t="s">
        <v>152</v>
      </c>
      <c r="E252" s="121">
        <f t="shared" ref="E252:J252" si="302">SUM(E249:E251)</f>
        <v>5675</v>
      </c>
      <c r="F252" s="121">
        <f t="shared" si="302"/>
        <v>1132</v>
      </c>
      <c r="G252" s="121">
        <f t="shared" si="302"/>
        <v>5660</v>
      </c>
      <c r="H252" s="121">
        <f t="shared" si="302"/>
        <v>4292240930</v>
      </c>
      <c r="I252" s="121">
        <f t="shared" si="302"/>
        <v>1835336230</v>
      </c>
      <c r="J252" s="121">
        <f t="shared" si="302"/>
        <v>2456904700</v>
      </c>
      <c r="K252" s="304">
        <f>IFERROR(H252/E252,"-")</f>
        <v>756342.0140969163</v>
      </c>
      <c r="L252" s="304">
        <f>IFERROR(I252/F252,"-")</f>
        <v>1621321.7579505299</v>
      </c>
      <c r="M252" s="310">
        <f>IFERROR(J252/G252,"-")</f>
        <v>434082.10247349821</v>
      </c>
      <c r="N252" s="307"/>
    </row>
    <row r="253" spans="2:14" ht="13.5" customHeight="1">
      <c r="B253" s="648">
        <v>63</v>
      </c>
      <c r="C253" s="571" t="s">
        <v>31</v>
      </c>
      <c r="D253" s="352" t="s">
        <v>342</v>
      </c>
      <c r="E253" s="304">
        <v>677</v>
      </c>
      <c r="F253" s="403">
        <v>195</v>
      </c>
      <c r="G253" s="403">
        <v>672</v>
      </c>
      <c r="H253" s="304">
        <f>SUM(I253:J253)</f>
        <v>696334350</v>
      </c>
      <c r="I253" s="403">
        <v>371994520</v>
      </c>
      <c r="J253" s="403">
        <v>324339830</v>
      </c>
      <c r="K253" s="304">
        <f>IFERROR(H253/E253,"-")</f>
        <v>1028558.8626292467</v>
      </c>
      <c r="L253" s="304">
        <f t="shared" ref="L253:L255" si="303">IFERROR(I253/F253,"-")</f>
        <v>1907664.2051282052</v>
      </c>
      <c r="M253" s="385">
        <f t="shared" ref="M253:M255" si="304">IFERROR(J253/G253,"-")</f>
        <v>482648.55654761905</v>
      </c>
      <c r="N253" s="307"/>
    </row>
    <row r="254" spans="2:14" ht="13.5" customHeight="1">
      <c r="B254" s="649"/>
      <c r="C254" s="572"/>
      <c r="D254" s="316" t="s">
        <v>343</v>
      </c>
      <c r="E254" s="346">
        <v>1154</v>
      </c>
      <c r="F254" s="132">
        <v>261</v>
      </c>
      <c r="G254" s="132">
        <v>1143</v>
      </c>
      <c r="H254" s="346">
        <f t="shared" ref="H254:H255" si="305">SUM(I254:J254)</f>
        <v>957589470</v>
      </c>
      <c r="I254" s="132">
        <v>451841660</v>
      </c>
      <c r="J254" s="132">
        <v>505747810</v>
      </c>
      <c r="K254" s="346">
        <f t="shared" ref="K254:K255" si="306">IFERROR(H254/E254,"-")</f>
        <v>829800.23396880412</v>
      </c>
      <c r="L254" s="346">
        <f t="shared" si="303"/>
        <v>1731194.0996168582</v>
      </c>
      <c r="M254" s="350">
        <f t="shared" si="304"/>
        <v>442474.02449693787</v>
      </c>
      <c r="N254" s="307"/>
    </row>
    <row r="255" spans="2:14" ht="13.5" customHeight="1">
      <c r="B255" s="649"/>
      <c r="C255" s="572"/>
      <c r="D255" s="316" t="s">
        <v>344</v>
      </c>
      <c r="E255" s="346">
        <v>2432</v>
      </c>
      <c r="F255" s="132">
        <v>491</v>
      </c>
      <c r="G255" s="132">
        <v>2425</v>
      </c>
      <c r="H255" s="346">
        <f t="shared" si="305"/>
        <v>1880290440</v>
      </c>
      <c r="I255" s="132">
        <v>771146210</v>
      </c>
      <c r="J255" s="132">
        <v>1109144230</v>
      </c>
      <c r="K255" s="346">
        <f t="shared" si="306"/>
        <v>773145.74013157899</v>
      </c>
      <c r="L255" s="346">
        <f t="shared" si="303"/>
        <v>1570562.5458248472</v>
      </c>
      <c r="M255" s="350">
        <f t="shared" si="304"/>
        <v>457379.06391752575</v>
      </c>
      <c r="N255" s="307"/>
    </row>
    <row r="256" spans="2:14" ht="13.5" customHeight="1">
      <c r="B256" s="655"/>
      <c r="C256" s="573"/>
      <c r="D256" s="347" t="s">
        <v>152</v>
      </c>
      <c r="E256" s="121">
        <f t="shared" ref="E256:J256" si="307">SUM(E253:E255)</f>
        <v>4263</v>
      </c>
      <c r="F256" s="121">
        <f t="shared" si="307"/>
        <v>947</v>
      </c>
      <c r="G256" s="121">
        <f t="shared" si="307"/>
        <v>4240</v>
      </c>
      <c r="H256" s="121">
        <f t="shared" si="307"/>
        <v>3534214260</v>
      </c>
      <c r="I256" s="121">
        <f t="shared" si="307"/>
        <v>1594982390</v>
      </c>
      <c r="J256" s="121">
        <f t="shared" si="307"/>
        <v>1939231870</v>
      </c>
      <c r="K256" s="304">
        <f>IFERROR(H256/E256,"-")</f>
        <v>829043.92681210418</v>
      </c>
      <c r="L256" s="304">
        <f>IFERROR(I256/F256,"-")</f>
        <v>1684247.5079197467</v>
      </c>
      <c r="M256" s="310">
        <f>IFERROR(J256/G256,"-")</f>
        <v>457366.00707547169</v>
      </c>
      <c r="N256" s="307"/>
    </row>
    <row r="257" spans="2:14" ht="13.5" customHeight="1">
      <c r="B257" s="648">
        <v>64</v>
      </c>
      <c r="C257" s="571" t="s">
        <v>52</v>
      </c>
      <c r="D257" s="345" t="s">
        <v>342</v>
      </c>
      <c r="E257" s="304">
        <v>643</v>
      </c>
      <c r="F257" s="403">
        <v>200</v>
      </c>
      <c r="G257" s="403">
        <v>632</v>
      </c>
      <c r="H257" s="304">
        <f>SUM(I257:J257)</f>
        <v>740941310</v>
      </c>
      <c r="I257" s="403">
        <v>448050620</v>
      </c>
      <c r="J257" s="403">
        <v>292890690</v>
      </c>
      <c r="K257" s="304">
        <f>IFERROR(H257/E257,"-")</f>
        <v>1152319.3001555209</v>
      </c>
      <c r="L257" s="304">
        <f t="shared" ref="L257:L259" si="308">IFERROR(I257/F257,"-")</f>
        <v>2240253.1</v>
      </c>
      <c r="M257" s="385">
        <f t="shared" ref="M257:M259" si="309">IFERROR(J257/G257,"-")</f>
        <v>463434.63607594935</v>
      </c>
      <c r="N257" s="307"/>
    </row>
    <row r="258" spans="2:14" ht="13.5" customHeight="1">
      <c r="B258" s="649"/>
      <c r="C258" s="572"/>
      <c r="D258" s="316" t="s">
        <v>343</v>
      </c>
      <c r="E258" s="346">
        <v>1043</v>
      </c>
      <c r="F258" s="132">
        <v>250</v>
      </c>
      <c r="G258" s="132">
        <v>1035</v>
      </c>
      <c r="H258" s="346">
        <f t="shared" ref="H258:H259" si="310">SUM(I258:J258)</f>
        <v>917632200</v>
      </c>
      <c r="I258" s="132">
        <v>421350220</v>
      </c>
      <c r="J258" s="132">
        <v>496281980</v>
      </c>
      <c r="K258" s="346">
        <f t="shared" ref="K258:K259" si="311">IFERROR(H258/E258,"-")</f>
        <v>879800.76701821666</v>
      </c>
      <c r="L258" s="346">
        <f t="shared" si="308"/>
        <v>1685400.88</v>
      </c>
      <c r="M258" s="350">
        <f t="shared" si="309"/>
        <v>479499.49758454104</v>
      </c>
      <c r="N258" s="307"/>
    </row>
    <row r="259" spans="2:14" ht="13.5" customHeight="1">
      <c r="B259" s="649"/>
      <c r="C259" s="572"/>
      <c r="D259" s="316" t="s">
        <v>344</v>
      </c>
      <c r="E259" s="346">
        <v>2177</v>
      </c>
      <c r="F259" s="132">
        <v>409</v>
      </c>
      <c r="G259" s="132">
        <v>2169</v>
      </c>
      <c r="H259" s="346">
        <f t="shared" si="310"/>
        <v>1625889580</v>
      </c>
      <c r="I259" s="132">
        <v>679297050</v>
      </c>
      <c r="J259" s="132">
        <v>946592530</v>
      </c>
      <c r="K259" s="346">
        <f t="shared" si="311"/>
        <v>746848.6816720257</v>
      </c>
      <c r="L259" s="346">
        <f t="shared" si="308"/>
        <v>1660872.9828850855</v>
      </c>
      <c r="M259" s="350">
        <f t="shared" si="309"/>
        <v>436418.87044721068</v>
      </c>
      <c r="N259" s="307"/>
    </row>
    <row r="260" spans="2:14" ht="13.5" customHeight="1">
      <c r="B260" s="655"/>
      <c r="C260" s="573"/>
      <c r="D260" s="344" t="s">
        <v>152</v>
      </c>
      <c r="E260" s="121">
        <f t="shared" ref="E260:J260" si="312">SUM(E257:E259)</f>
        <v>3863</v>
      </c>
      <c r="F260" s="121">
        <f t="shared" si="312"/>
        <v>859</v>
      </c>
      <c r="G260" s="121">
        <f t="shared" si="312"/>
        <v>3836</v>
      </c>
      <c r="H260" s="121">
        <f t="shared" si="312"/>
        <v>3284463090</v>
      </c>
      <c r="I260" s="121">
        <f t="shared" si="312"/>
        <v>1548697890</v>
      </c>
      <c r="J260" s="121">
        <f t="shared" si="312"/>
        <v>1735765200</v>
      </c>
      <c r="K260" s="304">
        <f>IFERROR(H260/E260,"-")</f>
        <v>850236.36810768838</v>
      </c>
      <c r="L260" s="304">
        <f>IFERROR(I260/F260,"-")</f>
        <v>1802907.904540163</v>
      </c>
      <c r="M260" s="310">
        <f>IFERROR(J260/G260,"-")</f>
        <v>452493.53493222105</v>
      </c>
      <c r="N260" s="307"/>
    </row>
    <row r="261" spans="2:14" ht="13.5" customHeight="1">
      <c r="B261" s="648">
        <v>65</v>
      </c>
      <c r="C261" s="571" t="s">
        <v>12</v>
      </c>
      <c r="D261" s="352" t="s">
        <v>342</v>
      </c>
      <c r="E261" s="304">
        <v>323</v>
      </c>
      <c r="F261" s="403">
        <v>94</v>
      </c>
      <c r="G261" s="403">
        <v>320</v>
      </c>
      <c r="H261" s="304">
        <f>SUM(I261:J261)</f>
        <v>385202450</v>
      </c>
      <c r="I261" s="403">
        <v>244434090</v>
      </c>
      <c r="J261" s="403">
        <v>140768360</v>
      </c>
      <c r="K261" s="304">
        <f>IFERROR(H261/E261,"-")</f>
        <v>1192577.2445820433</v>
      </c>
      <c r="L261" s="304">
        <f t="shared" ref="L261:L263" si="313">IFERROR(I261/F261,"-")</f>
        <v>2600362.6595744682</v>
      </c>
      <c r="M261" s="385">
        <f t="shared" ref="M261:M263" si="314">IFERROR(J261/G261,"-")</f>
        <v>439901.125</v>
      </c>
      <c r="N261" s="307"/>
    </row>
    <row r="262" spans="2:14" ht="13.5" customHeight="1">
      <c r="B262" s="649"/>
      <c r="C262" s="572"/>
      <c r="D262" s="316" t="s">
        <v>343</v>
      </c>
      <c r="E262" s="346">
        <v>516</v>
      </c>
      <c r="F262" s="132">
        <v>147</v>
      </c>
      <c r="G262" s="132">
        <v>512</v>
      </c>
      <c r="H262" s="346">
        <f t="shared" ref="H262:H263" si="315">SUM(I262:J262)</f>
        <v>482164250</v>
      </c>
      <c r="I262" s="132">
        <v>266501310</v>
      </c>
      <c r="J262" s="132">
        <v>215662940</v>
      </c>
      <c r="K262" s="346">
        <f t="shared" ref="K262:K263" si="316">IFERROR(H262/E262,"-")</f>
        <v>934426.84108527133</v>
      </c>
      <c r="L262" s="346">
        <f t="shared" si="313"/>
        <v>1812934.081632653</v>
      </c>
      <c r="M262" s="350">
        <f t="shared" si="314"/>
        <v>421216.6796875</v>
      </c>
      <c r="N262" s="307"/>
    </row>
    <row r="263" spans="2:14" ht="13.5" customHeight="1">
      <c r="B263" s="649"/>
      <c r="C263" s="572"/>
      <c r="D263" s="316" t="s">
        <v>344</v>
      </c>
      <c r="E263" s="346">
        <v>1298</v>
      </c>
      <c r="F263" s="132">
        <v>287</v>
      </c>
      <c r="G263" s="132">
        <v>1296</v>
      </c>
      <c r="H263" s="346">
        <f t="shared" si="315"/>
        <v>1002753940</v>
      </c>
      <c r="I263" s="132">
        <v>453172970</v>
      </c>
      <c r="J263" s="132">
        <v>549580970</v>
      </c>
      <c r="K263" s="346">
        <f t="shared" si="316"/>
        <v>772537.70416024653</v>
      </c>
      <c r="L263" s="346">
        <f t="shared" si="313"/>
        <v>1578999.8954703833</v>
      </c>
      <c r="M263" s="350">
        <f t="shared" si="314"/>
        <v>424059.39043209876</v>
      </c>
      <c r="N263" s="307"/>
    </row>
    <row r="264" spans="2:14" ht="13.5" customHeight="1">
      <c r="B264" s="655"/>
      <c r="C264" s="573"/>
      <c r="D264" s="344" t="s">
        <v>152</v>
      </c>
      <c r="E264" s="121">
        <f t="shared" ref="E264:J264" si="317">SUM(E261:E263)</f>
        <v>2137</v>
      </c>
      <c r="F264" s="121">
        <f t="shared" si="317"/>
        <v>528</v>
      </c>
      <c r="G264" s="121">
        <f t="shared" si="317"/>
        <v>2128</v>
      </c>
      <c r="H264" s="121">
        <f t="shared" si="317"/>
        <v>1870120640</v>
      </c>
      <c r="I264" s="121">
        <f t="shared" si="317"/>
        <v>964108370</v>
      </c>
      <c r="J264" s="121">
        <f t="shared" si="317"/>
        <v>906012270</v>
      </c>
      <c r="K264" s="304">
        <f>IFERROR(H264/E264,"-")</f>
        <v>875114.94618624239</v>
      </c>
      <c r="L264" s="304">
        <f>IFERROR(I264/F264,"-")</f>
        <v>1825962.821969697</v>
      </c>
      <c r="M264" s="310">
        <f>IFERROR(J264/G264,"-")</f>
        <v>425757.64567669173</v>
      </c>
      <c r="N264" s="307"/>
    </row>
    <row r="265" spans="2:14" ht="13.5" customHeight="1">
      <c r="B265" s="648">
        <v>66</v>
      </c>
      <c r="C265" s="571" t="s">
        <v>6</v>
      </c>
      <c r="D265" s="352" t="s">
        <v>342</v>
      </c>
      <c r="E265" s="304">
        <v>358</v>
      </c>
      <c r="F265" s="403">
        <v>91</v>
      </c>
      <c r="G265" s="403">
        <v>354</v>
      </c>
      <c r="H265" s="304">
        <f>SUM(I265:J265)</f>
        <v>365967900</v>
      </c>
      <c r="I265" s="403">
        <v>213152690</v>
      </c>
      <c r="J265" s="403">
        <v>152815210</v>
      </c>
      <c r="K265" s="304">
        <f>IFERROR(H265/E265,"-")</f>
        <v>1022256.7039106145</v>
      </c>
      <c r="L265" s="304">
        <f t="shared" ref="L265:L267" si="318">IFERROR(I265/F265,"-")</f>
        <v>2342337.2527472526</v>
      </c>
      <c r="M265" s="385">
        <f t="shared" ref="M265:M267" si="319">IFERROR(J265/G265,"-")</f>
        <v>431681.38418079098</v>
      </c>
      <c r="N265" s="307"/>
    </row>
    <row r="266" spans="2:14" ht="13.5" customHeight="1">
      <c r="B266" s="649"/>
      <c r="C266" s="572"/>
      <c r="D266" s="316" t="s">
        <v>343</v>
      </c>
      <c r="E266" s="346">
        <v>632</v>
      </c>
      <c r="F266" s="132">
        <v>128</v>
      </c>
      <c r="G266" s="132">
        <v>630</v>
      </c>
      <c r="H266" s="346">
        <f t="shared" ref="H266:H267" si="320">SUM(I266:J266)</f>
        <v>489665040</v>
      </c>
      <c r="I266" s="132">
        <v>224164200</v>
      </c>
      <c r="J266" s="132">
        <v>265500840</v>
      </c>
      <c r="K266" s="346">
        <f t="shared" ref="K266:K267" si="321">IFERROR(H266/E266,"-")</f>
        <v>774786.45569620258</v>
      </c>
      <c r="L266" s="346">
        <f t="shared" si="318"/>
        <v>1751282.8125</v>
      </c>
      <c r="M266" s="350">
        <f t="shared" si="319"/>
        <v>421429.90476190473</v>
      </c>
      <c r="N266" s="307"/>
    </row>
    <row r="267" spans="2:14" ht="13.5" customHeight="1">
      <c r="B267" s="649"/>
      <c r="C267" s="572"/>
      <c r="D267" s="316" t="s">
        <v>344</v>
      </c>
      <c r="E267" s="346">
        <v>1650</v>
      </c>
      <c r="F267" s="132">
        <v>279</v>
      </c>
      <c r="G267" s="132">
        <v>1647</v>
      </c>
      <c r="H267" s="346">
        <f t="shared" si="320"/>
        <v>1084425900</v>
      </c>
      <c r="I267" s="132">
        <v>476561260</v>
      </c>
      <c r="J267" s="132">
        <v>607864640</v>
      </c>
      <c r="K267" s="346">
        <f t="shared" si="321"/>
        <v>657227.81818181823</v>
      </c>
      <c r="L267" s="346">
        <f t="shared" si="318"/>
        <v>1708104.8745519712</v>
      </c>
      <c r="M267" s="350">
        <f t="shared" si="319"/>
        <v>369073.85549483908</v>
      </c>
      <c r="N267" s="307"/>
    </row>
    <row r="268" spans="2:14" ht="13.5" customHeight="1">
      <c r="B268" s="655"/>
      <c r="C268" s="573"/>
      <c r="D268" s="344" t="s">
        <v>152</v>
      </c>
      <c r="E268" s="121">
        <f t="shared" ref="E268:J268" si="322">SUM(E265:E267)</f>
        <v>2640</v>
      </c>
      <c r="F268" s="121">
        <f t="shared" si="322"/>
        <v>498</v>
      </c>
      <c r="G268" s="121">
        <f t="shared" si="322"/>
        <v>2631</v>
      </c>
      <c r="H268" s="121">
        <f t="shared" si="322"/>
        <v>1940058840</v>
      </c>
      <c r="I268" s="121">
        <f t="shared" si="322"/>
        <v>913878150</v>
      </c>
      <c r="J268" s="121">
        <f t="shared" si="322"/>
        <v>1026180690</v>
      </c>
      <c r="K268" s="304">
        <f>IFERROR(H268/E268,"-")</f>
        <v>734870.77272727271</v>
      </c>
      <c r="L268" s="304">
        <f>IFERROR(I268/F268,"-")</f>
        <v>1835096.686746988</v>
      </c>
      <c r="M268" s="310">
        <f>IFERROR(J268/G268,"-")</f>
        <v>390034.46978335234</v>
      </c>
      <c r="N268" s="307"/>
    </row>
    <row r="269" spans="2:14" ht="13.5" customHeight="1">
      <c r="B269" s="648">
        <v>67</v>
      </c>
      <c r="C269" s="571" t="s">
        <v>7</v>
      </c>
      <c r="D269" s="352" t="s">
        <v>342</v>
      </c>
      <c r="E269" s="304">
        <v>174</v>
      </c>
      <c r="F269" s="403">
        <v>40</v>
      </c>
      <c r="G269" s="403">
        <v>171</v>
      </c>
      <c r="H269" s="304">
        <f>SUM(I269:J269)</f>
        <v>178570270</v>
      </c>
      <c r="I269" s="403">
        <v>109117430</v>
      </c>
      <c r="J269" s="403">
        <v>69452840</v>
      </c>
      <c r="K269" s="304">
        <f>IFERROR(H269/E269,"-")</f>
        <v>1026265.9195402298</v>
      </c>
      <c r="L269" s="304">
        <f t="shared" ref="L269:L271" si="323">IFERROR(I269/F269,"-")</f>
        <v>2727935.75</v>
      </c>
      <c r="M269" s="385">
        <f t="shared" ref="M269:M271" si="324">IFERROR(J269/G269,"-")</f>
        <v>406156.95906432747</v>
      </c>
      <c r="N269" s="307"/>
    </row>
    <row r="270" spans="2:14" ht="13.5" customHeight="1">
      <c r="B270" s="649"/>
      <c r="C270" s="572"/>
      <c r="D270" s="316" t="s">
        <v>343</v>
      </c>
      <c r="E270" s="346">
        <v>259</v>
      </c>
      <c r="F270" s="132">
        <v>58</v>
      </c>
      <c r="G270" s="132">
        <v>256</v>
      </c>
      <c r="H270" s="346">
        <f t="shared" ref="H270:H271" si="325">SUM(I270:J270)</f>
        <v>228914060</v>
      </c>
      <c r="I270" s="132">
        <v>99122760</v>
      </c>
      <c r="J270" s="132">
        <v>129791300</v>
      </c>
      <c r="K270" s="346">
        <f t="shared" ref="K270:K271" si="326">IFERROR(H270/E270,"-")</f>
        <v>883838.06949806947</v>
      </c>
      <c r="L270" s="346">
        <f t="shared" si="323"/>
        <v>1709013.1034482759</v>
      </c>
      <c r="M270" s="350">
        <f t="shared" si="324"/>
        <v>506997.265625</v>
      </c>
      <c r="N270" s="307"/>
    </row>
    <row r="271" spans="2:14" ht="13.5" customHeight="1">
      <c r="B271" s="649"/>
      <c r="C271" s="572"/>
      <c r="D271" s="316" t="s">
        <v>344</v>
      </c>
      <c r="E271" s="346">
        <v>388</v>
      </c>
      <c r="F271" s="132">
        <v>98</v>
      </c>
      <c r="G271" s="132">
        <v>386</v>
      </c>
      <c r="H271" s="346">
        <f t="shared" si="325"/>
        <v>410823600</v>
      </c>
      <c r="I271" s="132">
        <v>187899130</v>
      </c>
      <c r="J271" s="132">
        <v>222924470</v>
      </c>
      <c r="K271" s="346">
        <f t="shared" si="326"/>
        <v>1058823.7113402062</v>
      </c>
      <c r="L271" s="346">
        <f t="shared" si="323"/>
        <v>1917338.0612244897</v>
      </c>
      <c r="M271" s="350">
        <f t="shared" si="324"/>
        <v>577524.53367875644</v>
      </c>
      <c r="N271" s="307"/>
    </row>
    <row r="272" spans="2:14" ht="13.5" customHeight="1">
      <c r="B272" s="655"/>
      <c r="C272" s="573"/>
      <c r="D272" s="344" t="s">
        <v>152</v>
      </c>
      <c r="E272" s="121">
        <f t="shared" ref="E272:J272" si="327">SUM(E269:E271)</f>
        <v>821</v>
      </c>
      <c r="F272" s="121">
        <f t="shared" si="327"/>
        <v>196</v>
      </c>
      <c r="G272" s="121">
        <f t="shared" si="327"/>
        <v>813</v>
      </c>
      <c r="H272" s="121">
        <f t="shared" si="327"/>
        <v>818307930</v>
      </c>
      <c r="I272" s="121">
        <f t="shared" si="327"/>
        <v>396139320</v>
      </c>
      <c r="J272" s="121">
        <f t="shared" si="327"/>
        <v>422168610</v>
      </c>
      <c r="K272" s="304">
        <f>IFERROR(H272/E272,"-")</f>
        <v>996720.9866017052</v>
      </c>
      <c r="L272" s="304">
        <f>IFERROR(I272/F272,"-")</f>
        <v>2021118.9795918367</v>
      </c>
      <c r="M272" s="310">
        <f>IFERROR(J272/G272,"-")</f>
        <v>519272.58302583027</v>
      </c>
      <c r="N272" s="307"/>
    </row>
    <row r="273" spans="2:14" ht="13.5" customHeight="1">
      <c r="B273" s="648">
        <v>68</v>
      </c>
      <c r="C273" s="571" t="s">
        <v>53</v>
      </c>
      <c r="D273" s="352" t="s">
        <v>342</v>
      </c>
      <c r="E273" s="304">
        <v>210</v>
      </c>
      <c r="F273" s="403">
        <v>48</v>
      </c>
      <c r="G273" s="403">
        <v>209</v>
      </c>
      <c r="H273" s="304">
        <f>SUM(I273:J273)</f>
        <v>226211660</v>
      </c>
      <c r="I273" s="403">
        <v>128522250</v>
      </c>
      <c r="J273" s="403">
        <v>97689410</v>
      </c>
      <c r="K273" s="304">
        <f>IFERROR(H273/E273,"-")</f>
        <v>1077198.3809523811</v>
      </c>
      <c r="L273" s="304">
        <f t="shared" ref="L273:L275" si="328">IFERROR(I273/F273,"-")</f>
        <v>2677546.875</v>
      </c>
      <c r="M273" s="385">
        <f t="shared" ref="M273:M275" si="329">IFERROR(J273/G273,"-")</f>
        <v>467413.44497607654</v>
      </c>
      <c r="N273" s="307"/>
    </row>
    <row r="274" spans="2:14" ht="13.5" customHeight="1">
      <c r="B274" s="649"/>
      <c r="C274" s="572"/>
      <c r="D274" s="316" t="s">
        <v>343</v>
      </c>
      <c r="E274" s="346">
        <v>335</v>
      </c>
      <c r="F274" s="132">
        <v>65</v>
      </c>
      <c r="G274" s="132">
        <v>332</v>
      </c>
      <c r="H274" s="346">
        <f t="shared" ref="H274:H275" si="330">SUM(I274:J274)</f>
        <v>276902850</v>
      </c>
      <c r="I274" s="132">
        <v>130121510</v>
      </c>
      <c r="J274" s="132">
        <v>146781340</v>
      </c>
      <c r="K274" s="346">
        <f t="shared" ref="K274:K275" si="331">IFERROR(H274/E274,"-")</f>
        <v>826575.67164179101</v>
      </c>
      <c r="L274" s="346">
        <f t="shared" si="328"/>
        <v>2001869.3846153845</v>
      </c>
      <c r="M274" s="350">
        <f t="shared" si="329"/>
        <v>442112.46987951809</v>
      </c>
      <c r="N274" s="307"/>
    </row>
    <row r="275" spans="2:14" ht="13.5" customHeight="1">
      <c r="B275" s="649"/>
      <c r="C275" s="572"/>
      <c r="D275" s="316" t="s">
        <v>344</v>
      </c>
      <c r="E275" s="346">
        <v>546</v>
      </c>
      <c r="F275" s="132">
        <v>105</v>
      </c>
      <c r="G275" s="132">
        <v>542</v>
      </c>
      <c r="H275" s="346">
        <f t="shared" si="330"/>
        <v>500812290</v>
      </c>
      <c r="I275" s="132">
        <v>216491310</v>
      </c>
      <c r="J275" s="132">
        <v>284320980</v>
      </c>
      <c r="K275" s="346">
        <f t="shared" si="331"/>
        <v>917238.62637362641</v>
      </c>
      <c r="L275" s="346">
        <f t="shared" si="328"/>
        <v>2061822</v>
      </c>
      <c r="M275" s="350">
        <f t="shared" si="329"/>
        <v>524577.45387453877</v>
      </c>
      <c r="N275" s="307"/>
    </row>
    <row r="276" spans="2:14" ht="13.5" customHeight="1">
      <c r="B276" s="655"/>
      <c r="C276" s="573"/>
      <c r="D276" s="344" t="s">
        <v>152</v>
      </c>
      <c r="E276" s="121">
        <f t="shared" ref="E276:J276" si="332">SUM(E273:E275)</f>
        <v>1091</v>
      </c>
      <c r="F276" s="121">
        <f t="shared" si="332"/>
        <v>218</v>
      </c>
      <c r="G276" s="121">
        <f t="shared" si="332"/>
        <v>1083</v>
      </c>
      <c r="H276" s="121">
        <f t="shared" si="332"/>
        <v>1003926800</v>
      </c>
      <c r="I276" s="121">
        <f t="shared" si="332"/>
        <v>475135070</v>
      </c>
      <c r="J276" s="121">
        <f t="shared" si="332"/>
        <v>528791730</v>
      </c>
      <c r="K276" s="304">
        <f>IFERROR(H276/E276,"-")</f>
        <v>920189.55087076081</v>
      </c>
      <c r="L276" s="304">
        <f>IFERROR(I276/F276,"-")</f>
        <v>2179518.6697247708</v>
      </c>
      <c r="M276" s="310">
        <f>IFERROR(J276/G276,"-")</f>
        <v>488265.67867036012</v>
      </c>
      <c r="N276" s="307"/>
    </row>
    <row r="277" spans="2:14" ht="13.5" customHeight="1">
      <c r="B277" s="648">
        <v>69</v>
      </c>
      <c r="C277" s="571" t="s">
        <v>54</v>
      </c>
      <c r="D277" s="352" t="s">
        <v>342</v>
      </c>
      <c r="E277" s="304">
        <v>410</v>
      </c>
      <c r="F277" s="403">
        <v>114</v>
      </c>
      <c r="G277" s="403">
        <v>404</v>
      </c>
      <c r="H277" s="304">
        <f>SUM(I277:J277)</f>
        <v>404840740</v>
      </c>
      <c r="I277" s="403">
        <v>224507040</v>
      </c>
      <c r="J277" s="403">
        <v>180333700</v>
      </c>
      <c r="K277" s="304">
        <f>IFERROR(H277/E277,"-")</f>
        <v>987416.43902439019</v>
      </c>
      <c r="L277" s="304">
        <f t="shared" ref="L277:L279" si="333">IFERROR(I277/F277,"-")</f>
        <v>1969360</v>
      </c>
      <c r="M277" s="385">
        <f t="shared" ref="M277:M279" si="334">IFERROR(J277/G277,"-")</f>
        <v>446370.54455445544</v>
      </c>
      <c r="N277" s="307"/>
    </row>
    <row r="278" spans="2:14" ht="13.5" customHeight="1">
      <c r="B278" s="649"/>
      <c r="C278" s="572"/>
      <c r="D278" s="316" t="s">
        <v>343</v>
      </c>
      <c r="E278" s="346">
        <v>691</v>
      </c>
      <c r="F278" s="132">
        <v>159</v>
      </c>
      <c r="G278" s="132">
        <v>685</v>
      </c>
      <c r="H278" s="346">
        <f t="shared" ref="H278:H279" si="335">SUM(I278:J278)</f>
        <v>581212590</v>
      </c>
      <c r="I278" s="132">
        <v>263775190</v>
      </c>
      <c r="J278" s="132">
        <v>317437400</v>
      </c>
      <c r="K278" s="346">
        <f t="shared" ref="K278:K279" si="336">IFERROR(H278/E278,"-")</f>
        <v>841118.07525325613</v>
      </c>
      <c r="L278" s="346">
        <f t="shared" si="333"/>
        <v>1658963.4591194969</v>
      </c>
      <c r="M278" s="350">
        <f t="shared" si="334"/>
        <v>463412.26277372264</v>
      </c>
      <c r="N278" s="307"/>
    </row>
    <row r="279" spans="2:14" ht="13.5" customHeight="1">
      <c r="B279" s="649"/>
      <c r="C279" s="572"/>
      <c r="D279" s="316" t="s">
        <v>344</v>
      </c>
      <c r="E279" s="346">
        <v>1569</v>
      </c>
      <c r="F279" s="132">
        <v>285</v>
      </c>
      <c r="G279" s="132">
        <v>1565</v>
      </c>
      <c r="H279" s="346">
        <f t="shared" si="335"/>
        <v>1133354670</v>
      </c>
      <c r="I279" s="132">
        <v>425226580</v>
      </c>
      <c r="J279" s="132">
        <v>708128090</v>
      </c>
      <c r="K279" s="346">
        <f t="shared" si="336"/>
        <v>722342.04588910134</v>
      </c>
      <c r="L279" s="346">
        <f t="shared" si="333"/>
        <v>1492023.0877192982</v>
      </c>
      <c r="M279" s="350">
        <f t="shared" si="334"/>
        <v>452478.01277955272</v>
      </c>
      <c r="N279" s="307"/>
    </row>
    <row r="280" spans="2:14" ht="13.5" customHeight="1">
      <c r="B280" s="655"/>
      <c r="C280" s="573"/>
      <c r="D280" s="344" t="s">
        <v>152</v>
      </c>
      <c r="E280" s="121">
        <f t="shared" ref="E280:J280" si="337">SUM(E277:E279)</f>
        <v>2670</v>
      </c>
      <c r="F280" s="121">
        <f t="shared" si="337"/>
        <v>558</v>
      </c>
      <c r="G280" s="121">
        <f t="shared" si="337"/>
        <v>2654</v>
      </c>
      <c r="H280" s="121">
        <f t="shared" si="337"/>
        <v>2119408000</v>
      </c>
      <c r="I280" s="121">
        <f t="shared" si="337"/>
        <v>913508810</v>
      </c>
      <c r="J280" s="121">
        <f t="shared" si="337"/>
        <v>1205899190</v>
      </c>
      <c r="K280" s="304">
        <f>IFERROR(H280/E280,"-")</f>
        <v>793785.76779026212</v>
      </c>
      <c r="L280" s="304">
        <f>IFERROR(I280/F280,"-")</f>
        <v>1637112.5627240143</v>
      </c>
      <c r="M280" s="310">
        <f>IFERROR(J280/G280,"-")</f>
        <v>454370.45591559907</v>
      </c>
      <c r="N280" s="307"/>
    </row>
    <row r="281" spans="2:14" ht="13.5" customHeight="1">
      <c r="B281" s="648">
        <v>70</v>
      </c>
      <c r="C281" s="571" t="s">
        <v>55</v>
      </c>
      <c r="D281" s="352" t="s">
        <v>342</v>
      </c>
      <c r="E281" s="304">
        <v>90</v>
      </c>
      <c r="F281" s="403">
        <v>17</v>
      </c>
      <c r="G281" s="403">
        <v>90</v>
      </c>
      <c r="H281" s="304">
        <f>SUM(I281:J281)</f>
        <v>101810180</v>
      </c>
      <c r="I281" s="403">
        <v>43849670</v>
      </c>
      <c r="J281" s="403">
        <v>57960510</v>
      </c>
      <c r="K281" s="304">
        <f>IFERROR(H281/E281,"-")</f>
        <v>1131224.2222222222</v>
      </c>
      <c r="L281" s="304">
        <f t="shared" ref="L281:L283" si="338">IFERROR(I281/F281,"-")</f>
        <v>2579392.3529411764</v>
      </c>
      <c r="M281" s="385">
        <f t="shared" ref="M281:M283" si="339">IFERROR(J281/G281,"-")</f>
        <v>644005.66666666663</v>
      </c>
      <c r="N281" s="307"/>
    </row>
    <row r="282" spans="2:14" ht="13.5" customHeight="1">
      <c r="B282" s="649"/>
      <c r="C282" s="572"/>
      <c r="D282" s="316" t="s">
        <v>343</v>
      </c>
      <c r="E282" s="346">
        <v>151</v>
      </c>
      <c r="F282" s="132">
        <v>26</v>
      </c>
      <c r="G282" s="132">
        <v>150</v>
      </c>
      <c r="H282" s="346">
        <f t="shared" ref="H282:H283" si="340">SUM(I282:J282)</f>
        <v>100892060</v>
      </c>
      <c r="I282" s="132">
        <v>39169950</v>
      </c>
      <c r="J282" s="132">
        <v>61722110</v>
      </c>
      <c r="K282" s="346">
        <f t="shared" ref="K282:K283" si="341">IFERROR(H282/E282,"-")</f>
        <v>668159.33774834441</v>
      </c>
      <c r="L282" s="346">
        <f t="shared" si="338"/>
        <v>1506536.5384615385</v>
      </c>
      <c r="M282" s="350">
        <f t="shared" si="339"/>
        <v>411480.73333333334</v>
      </c>
      <c r="N282" s="307"/>
    </row>
    <row r="283" spans="2:14" ht="13.5" customHeight="1">
      <c r="B283" s="649"/>
      <c r="C283" s="572"/>
      <c r="D283" s="316" t="s">
        <v>344</v>
      </c>
      <c r="E283" s="346">
        <v>243</v>
      </c>
      <c r="F283" s="132">
        <v>59</v>
      </c>
      <c r="G283" s="132">
        <v>243</v>
      </c>
      <c r="H283" s="346">
        <f t="shared" si="340"/>
        <v>205632860</v>
      </c>
      <c r="I283" s="132">
        <v>84823170</v>
      </c>
      <c r="J283" s="132">
        <v>120809690</v>
      </c>
      <c r="K283" s="346">
        <f t="shared" si="341"/>
        <v>846225.76131687243</v>
      </c>
      <c r="L283" s="346">
        <f t="shared" si="338"/>
        <v>1437680.8474576271</v>
      </c>
      <c r="M283" s="350">
        <f t="shared" si="339"/>
        <v>497159.21810699586</v>
      </c>
      <c r="N283" s="307"/>
    </row>
    <row r="284" spans="2:14" ht="13.5" customHeight="1">
      <c r="B284" s="655"/>
      <c r="C284" s="573"/>
      <c r="D284" s="344" t="s">
        <v>152</v>
      </c>
      <c r="E284" s="121">
        <f t="shared" ref="E284:J284" si="342">SUM(E281:E283)</f>
        <v>484</v>
      </c>
      <c r="F284" s="121">
        <f t="shared" si="342"/>
        <v>102</v>
      </c>
      <c r="G284" s="121">
        <f t="shared" si="342"/>
        <v>483</v>
      </c>
      <c r="H284" s="121">
        <f t="shared" si="342"/>
        <v>408335100</v>
      </c>
      <c r="I284" s="121">
        <f t="shared" si="342"/>
        <v>167842790</v>
      </c>
      <c r="J284" s="121">
        <f t="shared" si="342"/>
        <v>240492310</v>
      </c>
      <c r="K284" s="304">
        <f>IFERROR(H284/E284,"-")</f>
        <v>843667.56198347104</v>
      </c>
      <c r="L284" s="304">
        <f>IFERROR(I284/F284,"-")</f>
        <v>1645517.5490196079</v>
      </c>
      <c r="M284" s="310">
        <f>IFERROR(J284/G284,"-")</f>
        <v>497913.68530020706</v>
      </c>
      <c r="N284" s="307"/>
    </row>
    <row r="285" spans="2:14" ht="13.5" customHeight="1">
      <c r="B285" s="648">
        <v>71</v>
      </c>
      <c r="C285" s="571" t="s">
        <v>56</v>
      </c>
      <c r="D285" s="352" t="s">
        <v>342</v>
      </c>
      <c r="E285" s="304">
        <v>194</v>
      </c>
      <c r="F285" s="403">
        <v>52</v>
      </c>
      <c r="G285" s="403">
        <v>193</v>
      </c>
      <c r="H285" s="304">
        <f>SUM(I285:J285)</f>
        <v>223726240</v>
      </c>
      <c r="I285" s="403">
        <v>112273420</v>
      </c>
      <c r="J285" s="403">
        <v>111452820</v>
      </c>
      <c r="K285" s="304">
        <f>IFERROR(H285/E285,"-")</f>
        <v>1153228.0412371133</v>
      </c>
      <c r="L285" s="304">
        <f t="shared" ref="L285:L287" si="343">IFERROR(I285/F285,"-")</f>
        <v>2159104.230769231</v>
      </c>
      <c r="M285" s="385">
        <f t="shared" ref="M285:M287" si="344">IFERROR(J285/G285,"-")</f>
        <v>577475.75129533675</v>
      </c>
      <c r="N285" s="307"/>
    </row>
    <row r="286" spans="2:14" ht="13.5" customHeight="1">
      <c r="B286" s="649"/>
      <c r="C286" s="572"/>
      <c r="D286" s="316" t="s">
        <v>343</v>
      </c>
      <c r="E286" s="346">
        <v>361</v>
      </c>
      <c r="F286" s="132">
        <v>81</v>
      </c>
      <c r="G286" s="132">
        <v>356</v>
      </c>
      <c r="H286" s="346">
        <f t="shared" ref="H286:H287" si="345">SUM(I286:J286)</f>
        <v>322065710</v>
      </c>
      <c r="I286" s="132">
        <v>156864100</v>
      </c>
      <c r="J286" s="132">
        <v>165201610</v>
      </c>
      <c r="K286" s="346">
        <f t="shared" ref="K286:K287" si="346">IFERROR(H286/E286,"-")</f>
        <v>892148.78116343485</v>
      </c>
      <c r="L286" s="346">
        <f t="shared" si="343"/>
        <v>1936593.8271604939</v>
      </c>
      <c r="M286" s="350">
        <f t="shared" si="344"/>
        <v>464049.46629213484</v>
      </c>
      <c r="N286" s="307"/>
    </row>
    <row r="287" spans="2:14" ht="13.5" customHeight="1">
      <c r="B287" s="649"/>
      <c r="C287" s="572"/>
      <c r="D287" s="316" t="s">
        <v>344</v>
      </c>
      <c r="E287" s="346">
        <v>666</v>
      </c>
      <c r="F287" s="132">
        <v>134</v>
      </c>
      <c r="G287" s="132">
        <v>665</v>
      </c>
      <c r="H287" s="346">
        <f t="shared" si="345"/>
        <v>487844170</v>
      </c>
      <c r="I287" s="132">
        <v>182859120</v>
      </c>
      <c r="J287" s="132">
        <v>304985050</v>
      </c>
      <c r="K287" s="346">
        <f t="shared" si="346"/>
        <v>732498.75375375373</v>
      </c>
      <c r="L287" s="346">
        <f t="shared" si="343"/>
        <v>1364620.2985074627</v>
      </c>
      <c r="M287" s="350">
        <f t="shared" si="344"/>
        <v>458624.13533834589</v>
      </c>
      <c r="N287" s="307"/>
    </row>
    <row r="288" spans="2:14" ht="13.5" customHeight="1">
      <c r="B288" s="655"/>
      <c r="C288" s="573"/>
      <c r="D288" s="344" t="s">
        <v>152</v>
      </c>
      <c r="E288" s="121">
        <f t="shared" ref="E288:J288" si="347">SUM(E285:E287)</f>
        <v>1221</v>
      </c>
      <c r="F288" s="121">
        <f t="shared" si="347"/>
        <v>267</v>
      </c>
      <c r="G288" s="121">
        <f t="shared" si="347"/>
        <v>1214</v>
      </c>
      <c r="H288" s="121">
        <f t="shared" si="347"/>
        <v>1033636120</v>
      </c>
      <c r="I288" s="121">
        <f t="shared" si="347"/>
        <v>451996640</v>
      </c>
      <c r="J288" s="121">
        <f t="shared" si="347"/>
        <v>581639480</v>
      </c>
      <c r="K288" s="304">
        <f>IFERROR(H288/E288,"-")</f>
        <v>846548.82882882887</v>
      </c>
      <c r="L288" s="304">
        <f>IFERROR(I288/F288,"-")</f>
        <v>1692871.3108614231</v>
      </c>
      <c r="M288" s="310">
        <f>IFERROR(J288/G288,"-")</f>
        <v>479109.95057660626</v>
      </c>
      <c r="N288" s="307"/>
    </row>
    <row r="289" spans="2:14" ht="13.5" customHeight="1">
      <c r="B289" s="648">
        <v>72</v>
      </c>
      <c r="C289" s="571" t="s">
        <v>32</v>
      </c>
      <c r="D289" s="352" t="s">
        <v>342</v>
      </c>
      <c r="E289" s="304">
        <v>145</v>
      </c>
      <c r="F289" s="403">
        <v>40</v>
      </c>
      <c r="G289" s="403">
        <v>144</v>
      </c>
      <c r="H289" s="304">
        <f>SUM(I289:J289)</f>
        <v>124073240</v>
      </c>
      <c r="I289" s="403">
        <v>69573590</v>
      </c>
      <c r="J289" s="403">
        <v>54499650</v>
      </c>
      <c r="K289" s="304">
        <f>IFERROR(H289/E289,"-")</f>
        <v>855677.51724137936</v>
      </c>
      <c r="L289" s="304">
        <f t="shared" ref="L289:L291" si="348">IFERROR(I289/F289,"-")</f>
        <v>1739339.75</v>
      </c>
      <c r="M289" s="385">
        <f t="shared" ref="M289:M291" si="349">IFERROR(J289/G289,"-")</f>
        <v>378469.79166666669</v>
      </c>
      <c r="N289" s="307"/>
    </row>
    <row r="290" spans="2:14" ht="13.5" customHeight="1">
      <c r="B290" s="649"/>
      <c r="C290" s="572"/>
      <c r="D290" s="316" t="s">
        <v>343</v>
      </c>
      <c r="E290" s="346">
        <v>269</v>
      </c>
      <c r="F290" s="132">
        <v>55</v>
      </c>
      <c r="G290" s="132">
        <v>269</v>
      </c>
      <c r="H290" s="346">
        <f t="shared" ref="H290:H291" si="350">SUM(I290:J290)</f>
        <v>177787520</v>
      </c>
      <c r="I290" s="132">
        <v>71540850</v>
      </c>
      <c r="J290" s="132">
        <v>106246670</v>
      </c>
      <c r="K290" s="346">
        <f t="shared" ref="K290:K291" si="351">IFERROR(H290/E290,"-")</f>
        <v>660920.14869888476</v>
      </c>
      <c r="L290" s="346">
        <f t="shared" si="348"/>
        <v>1300742.7272727273</v>
      </c>
      <c r="M290" s="350">
        <f t="shared" si="349"/>
        <v>394969.03345724905</v>
      </c>
      <c r="N290" s="307"/>
    </row>
    <row r="291" spans="2:14" ht="13.5" customHeight="1">
      <c r="B291" s="649"/>
      <c r="C291" s="572"/>
      <c r="D291" s="316" t="s">
        <v>344</v>
      </c>
      <c r="E291" s="346">
        <v>432</v>
      </c>
      <c r="F291" s="132">
        <v>88</v>
      </c>
      <c r="G291" s="132">
        <v>431</v>
      </c>
      <c r="H291" s="346">
        <f t="shared" si="350"/>
        <v>312109690</v>
      </c>
      <c r="I291" s="132">
        <v>129018980</v>
      </c>
      <c r="J291" s="132">
        <v>183090710</v>
      </c>
      <c r="K291" s="346">
        <f t="shared" si="351"/>
        <v>722476.13425925921</v>
      </c>
      <c r="L291" s="346">
        <f t="shared" si="348"/>
        <v>1466124.7727272727</v>
      </c>
      <c r="M291" s="350">
        <f t="shared" si="349"/>
        <v>424804.43155452434</v>
      </c>
      <c r="N291" s="307"/>
    </row>
    <row r="292" spans="2:14" ht="13.5" customHeight="1">
      <c r="B292" s="655"/>
      <c r="C292" s="573"/>
      <c r="D292" s="351" t="s">
        <v>152</v>
      </c>
      <c r="E292" s="463">
        <f t="shared" ref="E292:J292" si="352">SUM(E289:E291)</f>
        <v>846</v>
      </c>
      <c r="F292" s="463">
        <f t="shared" si="352"/>
        <v>183</v>
      </c>
      <c r="G292" s="463">
        <f t="shared" si="352"/>
        <v>844</v>
      </c>
      <c r="H292" s="463">
        <f t="shared" si="352"/>
        <v>613970450</v>
      </c>
      <c r="I292" s="463">
        <f t="shared" si="352"/>
        <v>270133420</v>
      </c>
      <c r="J292" s="463">
        <f t="shared" si="352"/>
        <v>343837030</v>
      </c>
      <c r="K292" s="309">
        <f>IFERROR(H292/E292,"-")</f>
        <v>725733.39243498817</v>
      </c>
      <c r="L292" s="309">
        <f>IFERROR(I292/F292,"-")</f>
        <v>1476138.9071038251</v>
      </c>
      <c r="M292" s="310">
        <f>IFERROR(J292/G292,"-")</f>
        <v>407389.84597156401</v>
      </c>
      <c r="N292" s="307"/>
    </row>
    <row r="293" spans="2:14" ht="13.5" customHeight="1">
      <c r="B293" s="648">
        <v>73</v>
      </c>
      <c r="C293" s="571" t="s">
        <v>33</v>
      </c>
      <c r="D293" s="352" t="s">
        <v>342</v>
      </c>
      <c r="E293" s="304">
        <v>232</v>
      </c>
      <c r="F293" s="403">
        <v>52</v>
      </c>
      <c r="G293" s="403">
        <v>231</v>
      </c>
      <c r="H293" s="304">
        <f>SUM(I293:J293)</f>
        <v>196972290</v>
      </c>
      <c r="I293" s="403">
        <v>99932790</v>
      </c>
      <c r="J293" s="403">
        <v>97039500</v>
      </c>
      <c r="K293" s="304">
        <f>IFERROR(H293/E293,"-")</f>
        <v>849018.49137931038</v>
      </c>
      <c r="L293" s="304">
        <f t="shared" ref="L293:L295" si="353">IFERROR(I293/F293,"-")</f>
        <v>1921784.423076923</v>
      </c>
      <c r="M293" s="385">
        <f t="shared" ref="M293:M295" si="354">IFERROR(J293/G293,"-")</f>
        <v>420084.4155844156</v>
      </c>
      <c r="N293" s="307"/>
    </row>
    <row r="294" spans="2:14" ht="13.5" customHeight="1">
      <c r="B294" s="649"/>
      <c r="C294" s="572"/>
      <c r="D294" s="316" t="s">
        <v>343</v>
      </c>
      <c r="E294" s="346">
        <v>374</v>
      </c>
      <c r="F294" s="132">
        <v>102</v>
      </c>
      <c r="G294" s="132">
        <v>373</v>
      </c>
      <c r="H294" s="346">
        <f t="shared" ref="H294:H295" si="355">SUM(I294:J294)</f>
        <v>349734010</v>
      </c>
      <c r="I294" s="132">
        <v>174373740</v>
      </c>
      <c r="J294" s="132">
        <v>175360270</v>
      </c>
      <c r="K294" s="346">
        <f t="shared" ref="K294:K295" si="356">IFERROR(H294/E294,"-")</f>
        <v>935117.67379679147</v>
      </c>
      <c r="L294" s="346">
        <f t="shared" si="353"/>
        <v>1709546.4705882352</v>
      </c>
      <c r="M294" s="350">
        <f t="shared" si="354"/>
        <v>470134.77211796248</v>
      </c>
      <c r="N294" s="307"/>
    </row>
    <row r="295" spans="2:14" ht="13.5" customHeight="1">
      <c r="B295" s="649"/>
      <c r="C295" s="572"/>
      <c r="D295" s="316" t="s">
        <v>344</v>
      </c>
      <c r="E295" s="346">
        <v>632</v>
      </c>
      <c r="F295" s="132">
        <v>142</v>
      </c>
      <c r="G295" s="132">
        <v>632</v>
      </c>
      <c r="H295" s="346">
        <f t="shared" si="355"/>
        <v>470855990</v>
      </c>
      <c r="I295" s="132">
        <v>180893420</v>
      </c>
      <c r="J295" s="132">
        <v>289962570</v>
      </c>
      <c r="K295" s="346">
        <f t="shared" si="356"/>
        <v>745025.30063291139</v>
      </c>
      <c r="L295" s="346">
        <f t="shared" si="353"/>
        <v>1273897.323943662</v>
      </c>
      <c r="M295" s="350">
        <f t="shared" si="354"/>
        <v>458801.53481012658</v>
      </c>
      <c r="N295" s="307"/>
    </row>
    <row r="296" spans="2:14" ht="13.5" customHeight="1">
      <c r="B296" s="655"/>
      <c r="C296" s="573"/>
      <c r="D296" s="344" t="s">
        <v>152</v>
      </c>
      <c r="E296" s="121">
        <f t="shared" ref="E296:J296" si="357">SUM(E293:E295)</f>
        <v>1238</v>
      </c>
      <c r="F296" s="121">
        <f t="shared" si="357"/>
        <v>296</v>
      </c>
      <c r="G296" s="121">
        <f t="shared" si="357"/>
        <v>1236</v>
      </c>
      <c r="H296" s="121">
        <f t="shared" si="357"/>
        <v>1017562290</v>
      </c>
      <c r="I296" s="121">
        <f t="shared" si="357"/>
        <v>455199950</v>
      </c>
      <c r="J296" s="121">
        <f t="shared" si="357"/>
        <v>562362340</v>
      </c>
      <c r="K296" s="304">
        <f>IFERROR(H296/E296,"-")</f>
        <v>821940.46042003226</v>
      </c>
      <c r="L296" s="304">
        <f>IFERROR(I296/F296,"-")</f>
        <v>1537837.6689189188</v>
      </c>
      <c r="M296" s="310">
        <f>IFERROR(J296/G296,"-")</f>
        <v>454985.71197411005</v>
      </c>
      <c r="N296" s="307"/>
    </row>
    <row r="297" spans="2:14" ht="13.5" customHeight="1">
      <c r="B297" s="648">
        <v>74</v>
      </c>
      <c r="C297" s="571" t="s">
        <v>34</v>
      </c>
      <c r="D297" s="352" t="s">
        <v>342</v>
      </c>
      <c r="E297" s="304">
        <v>84</v>
      </c>
      <c r="F297" s="403">
        <v>18</v>
      </c>
      <c r="G297" s="403">
        <v>84</v>
      </c>
      <c r="H297" s="304">
        <f>SUM(I297:J297)</f>
        <v>81186680</v>
      </c>
      <c r="I297" s="403">
        <v>40096640</v>
      </c>
      <c r="J297" s="403">
        <v>41090040</v>
      </c>
      <c r="K297" s="304">
        <f>IFERROR(H297/E297,"-")</f>
        <v>966508.09523809527</v>
      </c>
      <c r="L297" s="304">
        <f t="shared" ref="L297:M299" si="358">IFERROR(I297/F297,"-")</f>
        <v>2227591.111111111</v>
      </c>
      <c r="M297" s="385">
        <f t="shared" si="358"/>
        <v>489167.14285714284</v>
      </c>
      <c r="N297" s="307"/>
    </row>
    <row r="298" spans="2:14" ht="13.5" customHeight="1">
      <c r="B298" s="649"/>
      <c r="C298" s="572"/>
      <c r="D298" s="316" t="s">
        <v>343</v>
      </c>
      <c r="E298" s="346">
        <v>118</v>
      </c>
      <c r="F298" s="132">
        <v>34</v>
      </c>
      <c r="G298" s="132">
        <v>118</v>
      </c>
      <c r="H298" s="346">
        <f t="shared" ref="H298:H299" si="359">SUM(I298:J298)</f>
        <v>101567420</v>
      </c>
      <c r="I298" s="132">
        <v>53060350</v>
      </c>
      <c r="J298" s="132">
        <v>48507070</v>
      </c>
      <c r="K298" s="346">
        <f t="shared" ref="K298:K299" si="360">IFERROR(H298/E298,"-")</f>
        <v>860740.84745762707</v>
      </c>
      <c r="L298" s="346">
        <f t="shared" si="358"/>
        <v>1560598.5294117648</v>
      </c>
      <c r="M298" s="350">
        <f t="shared" si="358"/>
        <v>411076.86440677964</v>
      </c>
      <c r="N298" s="307"/>
    </row>
    <row r="299" spans="2:14" ht="13.5" customHeight="1">
      <c r="B299" s="649"/>
      <c r="C299" s="572"/>
      <c r="D299" s="316" t="s">
        <v>344</v>
      </c>
      <c r="E299" s="346">
        <v>251</v>
      </c>
      <c r="F299" s="132">
        <v>61</v>
      </c>
      <c r="G299" s="132">
        <v>249</v>
      </c>
      <c r="H299" s="346">
        <f t="shared" si="359"/>
        <v>237443640</v>
      </c>
      <c r="I299" s="132">
        <v>134357950</v>
      </c>
      <c r="J299" s="132">
        <v>103085690</v>
      </c>
      <c r="K299" s="346">
        <f t="shared" si="360"/>
        <v>945990.59760956175</v>
      </c>
      <c r="L299" s="346">
        <f t="shared" si="358"/>
        <v>2202589.3442622949</v>
      </c>
      <c r="M299" s="350">
        <f t="shared" si="358"/>
        <v>413998.75502008031</v>
      </c>
      <c r="N299" s="307"/>
    </row>
    <row r="300" spans="2:14" ht="13.5" customHeight="1" thickBot="1">
      <c r="B300" s="655"/>
      <c r="C300" s="572"/>
      <c r="D300" s="344" t="s">
        <v>152</v>
      </c>
      <c r="E300" s="118">
        <f t="shared" ref="E300:J300" si="361">SUM(E297:E299)</f>
        <v>453</v>
      </c>
      <c r="F300" s="118">
        <f t="shared" si="361"/>
        <v>113</v>
      </c>
      <c r="G300" s="118">
        <f t="shared" si="361"/>
        <v>451</v>
      </c>
      <c r="H300" s="118">
        <f t="shared" si="361"/>
        <v>420197740</v>
      </c>
      <c r="I300" s="118">
        <f t="shared" si="361"/>
        <v>227514940</v>
      </c>
      <c r="J300" s="118">
        <f t="shared" si="361"/>
        <v>192682800</v>
      </c>
      <c r="K300" s="304">
        <f>IFERROR(H300/E300,"-")</f>
        <v>927588.8300220751</v>
      </c>
      <c r="L300" s="304">
        <f>IFERROR(I300/F300,"-")</f>
        <v>2013406.5486725664</v>
      </c>
      <c r="M300" s="385">
        <f>IFERROR(J300/G300,"-")</f>
        <v>427234.58980044344</v>
      </c>
      <c r="N300" s="307"/>
    </row>
    <row r="301" spans="2:14" ht="13.5" customHeight="1" thickTop="1">
      <c r="B301" s="488" t="s">
        <v>337</v>
      </c>
      <c r="C301" s="489"/>
      <c r="D301" s="320" t="s">
        <v>342</v>
      </c>
      <c r="E301" s="348">
        <f>'推計残存歯数階層別医療費(医科･調剤)'!D5</f>
        <v>96775</v>
      </c>
      <c r="F301" s="324">
        <f>'推計残存歯数階層別医療費(医科･調剤)'!E5</f>
        <v>26350</v>
      </c>
      <c r="G301" s="324">
        <f>'推計残存歯数階層別医療費(医科･調剤)'!F5</f>
        <v>95826</v>
      </c>
      <c r="H301" s="348">
        <f>'推計残存歯数階層別医療費(医科･調剤)'!D9</f>
        <v>99804104590</v>
      </c>
      <c r="I301" s="324">
        <f>'推計残存歯数階層別医療費(医科･調剤)'!E9</f>
        <v>52294982090</v>
      </c>
      <c r="J301" s="324">
        <f>'推計残存歯数階層別医療費(医科･調剤)'!F9</f>
        <v>47509122500</v>
      </c>
      <c r="K301" s="348">
        <f>'推計残存歯数階層別医療費(医科･調剤)'!D13</f>
        <v>1031300.4865926118</v>
      </c>
      <c r="L301" s="348">
        <f>'推計残存歯数階層別医療費(医科･調剤)'!E13</f>
        <v>1984629.3013282733</v>
      </c>
      <c r="M301" s="349">
        <f>'推計残存歯数階層別医療費(医科･調剤)'!F13</f>
        <v>495785.30357105588</v>
      </c>
      <c r="N301" s="307"/>
    </row>
    <row r="302" spans="2:14" ht="13.5" customHeight="1">
      <c r="B302" s="674"/>
      <c r="C302" s="675"/>
      <c r="D302" s="316" t="s">
        <v>343</v>
      </c>
      <c r="E302" s="346">
        <f>'推計残存歯数階層別医療費(医科･調剤)'!D6</f>
        <v>156124</v>
      </c>
      <c r="F302" s="132">
        <f>'推計残存歯数階層別医療費(医科･調剤)'!E6</f>
        <v>35960</v>
      </c>
      <c r="G302" s="132">
        <f>'推計残存歯数階層別医療費(医科･調剤)'!F6</f>
        <v>154959</v>
      </c>
      <c r="H302" s="346">
        <f>'推計残存歯数階層別医療費(医科･調剤)'!D10</f>
        <v>140706979660</v>
      </c>
      <c r="I302" s="132">
        <f>'推計残存歯数階層別医療費(医科･調剤)'!E10</f>
        <v>66362533710</v>
      </c>
      <c r="J302" s="132">
        <f>'推計残存歯数階層別医療費(医科･調剤)'!F10</f>
        <v>74344445950</v>
      </c>
      <c r="K302" s="346">
        <f>'推計残存歯数階層別医療費(医科･調剤)'!D14</f>
        <v>901251.43898439698</v>
      </c>
      <c r="L302" s="346">
        <f>'推計残存歯数階層別医療費(医科･調剤)'!E14</f>
        <v>1845454.2188542825</v>
      </c>
      <c r="M302" s="350">
        <f>'推計残存歯数階層別医療費(医科･調剤)'!F14</f>
        <v>479768.49327886733</v>
      </c>
      <c r="N302" s="307"/>
    </row>
    <row r="303" spans="2:14" ht="13.5" customHeight="1">
      <c r="B303" s="674"/>
      <c r="C303" s="675"/>
      <c r="D303" s="316" t="s">
        <v>344</v>
      </c>
      <c r="E303" s="346">
        <f>'推計残存歯数階層別医療費(医科･調剤)'!D7</f>
        <v>303704</v>
      </c>
      <c r="F303" s="132">
        <f>'推計残存歯数階層別医療費(医科･調剤)'!E7</f>
        <v>61635</v>
      </c>
      <c r="G303" s="132">
        <f>'推計残存歯数階層別医療費(医科･調剤)'!F7</f>
        <v>302399</v>
      </c>
      <c r="H303" s="346">
        <f>'推計残存歯数階層別医療費(医科･調剤)'!D11</f>
        <v>247450941390</v>
      </c>
      <c r="I303" s="132">
        <f>'推計残存歯数階層別医療費(医科･調剤)'!E11</f>
        <v>107037408150</v>
      </c>
      <c r="J303" s="132">
        <f>'推計残存歯数階層別医療費(医科･調剤)'!F11</f>
        <v>140413533240</v>
      </c>
      <c r="K303" s="346">
        <f>'推計残存歯数階層別医療費(医科･調剤)'!D15</f>
        <v>814776.69503859023</v>
      </c>
      <c r="L303" s="346">
        <f>'推計残存歯数階層別医療費(医科･調剤)'!E15</f>
        <v>1736633.5385738623</v>
      </c>
      <c r="M303" s="350">
        <f>'推計残存歯数階層別医療費(医科･調剤)'!F15</f>
        <v>464332.00255291851</v>
      </c>
      <c r="N303" s="307"/>
    </row>
    <row r="304" spans="2:14" ht="13.5" customHeight="1">
      <c r="B304" s="674"/>
      <c r="C304" s="675"/>
      <c r="D304" s="351" t="s">
        <v>152</v>
      </c>
      <c r="E304" s="121">
        <f>'推計残存歯数階層別医療費(医科･調剤)'!D8</f>
        <v>556603</v>
      </c>
      <c r="F304" s="121">
        <f>'推計残存歯数階層別医療費(医科･調剤)'!E8</f>
        <v>123945</v>
      </c>
      <c r="G304" s="121">
        <f>'推計残存歯数階層別医療費(医科･調剤)'!F8</f>
        <v>553184</v>
      </c>
      <c r="H304" s="121">
        <f>'推計残存歯数階層別医療費(医科･調剤)'!D12</f>
        <v>487962025640</v>
      </c>
      <c r="I304" s="121">
        <f>'推計残存歯数階層別医療費(医科･調剤)'!E12</f>
        <v>225694923950</v>
      </c>
      <c r="J304" s="121">
        <f>'推計残存歯数階層別医療費(医科･調剤)'!F12</f>
        <v>262267101690</v>
      </c>
      <c r="K304" s="309">
        <f>'推計残存歯数階層別医療費(医科･調剤)'!D16</f>
        <v>876678.75602538977</v>
      </c>
      <c r="L304" s="309">
        <f>'推計残存歯数階層別医療費(医科･調剤)'!E16</f>
        <v>1820928.0241236032</v>
      </c>
      <c r="M304" s="310">
        <f>'推計残存歯数階層別医療費(医科･調剤)'!F16</f>
        <v>474104.64093321573</v>
      </c>
      <c r="N304" s="307"/>
    </row>
    <row r="305" spans="2:13">
      <c r="B305" s="329"/>
      <c r="C305" s="329"/>
      <c r="D305" s="329"/>
      <c r="E305" s="329"/>
      <c r="F305" s="329"/>
      <c r="G305" s="329"/>
      <c r="H305" s="329"/>
      <c r="I305" s="329"/>
      <c r="J305" s="329"/>
      <c r="K305" s="329"/>
      <c r="L305" s="329"/>
      <c r="M305" s="329"/>
    </row>
  </sheetData>
  <mergeCells count="155">
    <mergeCell ref="C289:C292"/>
    <mergeCell ref="B273:B276"/>
    <mergeCell ref="C273:C276"/>
    <mergeCell ref="B277:B280"/>
    <mergeCell ref="C277:C280"/>
    <mergeCell ref="B281:B284"/>
    <mergeCell ref="C281:C284"/>
    <mergeCell ref="B269:B272"/>
    <mergeCell ref="C269:C272"/>
    <mergeCell ref="B285:B288"/>
    <mergeCell ref="C285:C288"/>
    <mergeCell ref="B85:B88"/>
    <mergeCell ref="C85:C88"/>
    <mergeCell ref="B77:B80"/>
    <mergeCell ref="C77:C80"/>
    <mergeCell ref="B81:B84"/>
    <mergeCell ref="C81:C84"/>
    <mergeCell ref="B105:B108"/>
    <mergeCell ref="C105:C108"/>
    <mergeCell ref="B109:B112"/>
    <mergeCell ref="C109:C112"/>
    <mergeCell ref="B33:B36"/>
    <mergeCell ref="C33:C36"/>
    <mergeCell ref="B37:B40"/>
    <mergeCell ref="C37:C40"/>
    <mergeCell ref="B41:B44"/>
    <mergeCell ref="C41:C44"/>
    <mergeCell ref="B45:B48"/>
    <mergeCell ref="C45:C48"/>
    <mergeCell ref="B73:B76"/>
    <mergeCell ref="C73:C76"/>
    <mergeCell ref="B61:B64"/>
    <mergeCell ref="C61:C64"/>
    <mergeCell ref="B65:B68"/>
    <mergeCell ref="C65:C68"/>
    <mergeCell ref="B69:B72"/>
    <mergeCell ref="C69:C72"/>
    <mergeCell ref="B49:B52"/>
    <mergeCell ref="C49:C52"/>
    <mergeCell ref="B53:B56"/>
    <mergeCell ref="C53:C56"/>
    <mergeCell ref="B57:B60"/>
    <mergeCell ref="C57:C60"/>
    <mergeCell ref="B141:B144"/>
    <mergeCell ref="C141:C144"/>
    <mergeCell ref="B89:B92"/>
    <mergeCell ref="C89:C92"/>
    <mergeCell ref="B93:B96"/>
    <mergeCell ref="C93:C96"/>
    <mergeCell ref="B97:B100"/>
    <mergeCell ref="C97:C100"/>
    <mergeCell ref="B101:B104"/>
    <mergeCell ref="C101:C104"/>
    <mergeCell ref="B129:B132"/>
    <mergeCell ref="C129:C132"/>
    <mergeCell ref="B133:B136"/>
    <mergeCell ref="C133:C136"/>
    <mergeCell ref="B137:B140"/>
    <mergeCell ref="C137:C140"/>
    <mergeCell ref="B117:B120"/>
    <mergeCell ref="C117:C120"/>
    <mergeCell ref="B121:B124"/>
    <mergeCell ref="C121:C124"/>
    <mergeCell ref="B125:B128"/>
    <mergeCell ref="C125:C128"/>
    <mergeCell ref="B113:B116"/>
    <mergeCell ref="C113:C116"/>
    <mergeCell ref="B145:B148"/>
    <mergeCell ref="C145:C148"/>
    <mergeCell ref="B149:B152"/>
    <mergeCell ref="C149:C152"/>
    <mergeCell ref="B153:B156"/>
    <mergeCell ref="C153:C156"/>
    <mergeCell ref="B157:B160"/>
    <mergeCell ref="C157:C160"/>
    <mergeCell ref="B185:B188"/>
    <mergeCell ref="C185:C188"/>
    <mergeCell ref="B173:B176"/>
    <mergeCell ref="C173:C176"/>
    <mergeCell ref="B205:B208"/>
    <mergeCell ref="C205:C208"/>
    <mergeCell ref="B209:B212"/>
    <mergeCell ref="C209:C212"/>
    <mergeCell ref="B213:B216"/>
    <mergeCell ref="C213:C216"/>
    <mergeCell ref="B161:B164"/>
    <mergeCell ref="C161:C164"/>
    <mergeCell ref="B165:B168"/>
    <mergeCell ref="C165:C168"/>
    <mergeCell ref="B169:B172"/>
    <mergeCell ref="C169:C172"/>
    <mergeCell ref="B197:B200"/>
    <mergeCell ref="C197:C200"/>
    <mergeCell ref="B189:B192"/>
    <mergeCell ref="C189:C192"/>
    <mergeCell ref="B193:B196"/>
    <mergeCell ref="C193:C196"/>
    <mergeCell ref="B297:B300"/>
    <mergeCell ref="C297:C300"/>
    <mergeCell ref="B301:C304"/>
    <mergeCell ref="B229:B232"/>
    <mergeCell ref="C229:C232"/>
    <mergeCell ref="B233:B236"/>
    <mergeCell ref="C233:C236"/>
    <mergeCell ref="B237:B240"/>
    <mergeCell ref="B253:B256"/>
    <mergeCell ref="C253:C256"/>
    <mergeCell ref="B241:B244"/>
    <mergeCell ref="C241:C244"/>
    <mergeCell ref="B245:B248"/>
    <mergeCell ref="C245:C248"/>
    <mergeCell ref="B249:B252"/>
    <mergeCell ref="C249:C252"/>
    <mergeCell ref="B257:B260"/>
    <mergeCell ref="C257:C260"/>
    <mergeCell ref="B261:B264"/>
    <mergeCell ref="C261:C264"/>
    <mergeCell ref="B265:B268"/>
    <mergeCell ref="C265:C268"/>
    <mergeCell ref="B293:B296"/>
    <mergeCell ref="B289:B292"/>
    <mergeCell ref="C293:C296"/>
    <mergeCell ref="B25:B28"/>
    <mergeCell ref="C25:C28"/>
    <mergeCell ref="B5:B8"/>
    <mergeCell ref="C5:C8"/>
    <mergeCell ref="B9:B12"/>
    <mergeCell ref="C9:C12"/>
    <mergeCell ref="B13:B16"/>
    <mergeCell ref="C13:C16"/>
    <mergeCell ref="B29:B32"/>
    <mergeCell ref="C29:C32"/>
    <mergeCell ref="C237:C240"/>
    <mergeCell ref="B177:B180"/>
    <mergeCell ref="C177:C180"/>
    <mergeCell ref="B181:B184"/>
    <mergeCell ref="C181:C184"/>
    <mergeCell ref="B217:B220"/>
    <mergeCell ref="C217:C220"/>
    <mergeCell ref="B221:B224"/>
    <mergeCell ref="C221:C224"/>
    <mergeCell ref="B225:B228"/>
    <mergeCell ref="C225:C228"/>
    <mergeCell ref="B201:B204"/>
    <mergeCell ref="C201:C204"/>
    <mergeCell ref="B3:B4"/>
    <mergeCell ref="C3:C4"/>
    <mergeCell ref="D3:D4"/>
    <mergeCell ref="E3:G3"/>
    <mergeCell ref="H3:J3"/>
    <mergeCell ref="K3:M3"/>
    <mergeCell ref="B17:B20"/>
    <mergeCell ref="C17:C20"/>
    <mergeCell ref="B21:B24"/>
    <mergeCell ref="C21:C24"/>
  </mergeCells>
  <phoneticPr fontId="4"/>
  <pageMargins left="0.70866141732283472" right="0.43307086614173229" top="0.74803149606299213" bottom="0.74803149606299213" header="0.31496062992125984" footer="0.31496062992125984"/>
  <pageSetup paperSize="9" scale="74" fitToHeight="0" orientation="portrait" r:id="rId1"/>
  <headerFooter>
    <oddHeader>&amp;R&amp;"ＭＳ 明朝,標準"&amp;12 2-5.歯科医療費の状況</oddHeader>
  </headerFooter>
  <rowBreaks count="4" manualBreakCount="4">
    <brk id="76" max="12" man="1"/>
    <brk id="148" max="12" man="1"/>
    <brk id="220" max="12" man="1"/>
    <brk id="292" max="12" man="1"/>
  </rowBreaks>
  <colBreaks count="1" manualBreakCount="1">
    <brk id="13" max="105" man="1"/>
  </colBreaks>
  <ignoredErrors>
    <ignoredError sqref="K5:M7 K9:M11 K13:M15 K17:M19 K21:M23 K25:M27 K29:M31 K33:M35 K37:M39 K41:M43 K45:M47 K49:M51 K53:M55 K57:M59 K61:M63 K65:M67 K69:M71 K73:M75 K77:M79 K81:M83 K85:M87 K89:M91 K93:M95 K97:M99 K101:M103 K105:M107 K109:M111 K113:M115 K117:M119 K121:M123 K125:M127 K129:M131 K133:M135 K137:M139 K141:M143 K145:M147 K149:M151 K153:M155 K157:M159 K161:M163 K165:M167 K169:M171 K173:M175 K177:M179 K181:M183 K185:M187 K189:M191 K193:M195 K197:M199 K201:M203 K205:M207 K209:M211 K213:M215 K217:M219 K221:M223 K225:M227 K229:M231 K233:M235 K237:M239 K241:M243 K245:M247 K249:M251 K253:M255 K257:M259 K261:M263 K265:M267 K269:M271 K273:M275 K277:M279 K281:M283 K285:M287 K289:M291 K293:M295 K297:M299 E300:G300 I300:J300" emptyCellReference="1"/>
    <ignoredError sqref="H8 H12 H16 H20 H24 H28 H32 H36 H40 H44 H48 H52 H56 H60 H64 H68 H72 H76 H80 H84 H88 H92 H96 H100 H104 H108 H112 H116 H120 H124 H128 H132 H136 H140 H144 H148 H152 H156 H160 H164 H168 H172 H176 H180 H184 H188 H192 H196 H200 H204 H208 H212 H216 H220 H224 H228 H232 H236 H240 H244 H248 H252 H256 H260 H264 H268 H272 H276 H280 H284 H288 H292 H296" formula="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AF268-6A5A-49CD-AC75-14EE9A4AB0F3}">
  <sheetPr codeName="Sheet67"/>
  <dimension ref="A1:R58"/>
  <sheetViews>
    <sheetView showGridLines="0" zoomScaleNormal="100" zoomScaleSheetLayoutView="100" workbookViewId="0"/>
  </sheetViews>
  <sheetFormatPr defaultColWidth="9" defaultRowHeight="13.5"/>
  <cols>
    <col min="1" max="1" width="4.625" style="3" customWidth="1"/>
    <col min="2" max="3" width="10.625" style="3" customWidth="1"/>
    <col min="4" max="4" width="11.375" style="3" customWidth="1"/>
    <col min="5" max="9" width="10.625" style="3" customWidth="1"/>
    <col min="10" max="14" width="8.625" style="3" customWidth="1"/>
    <col min="15" max="16384" width="9" style="3"/>
  </cols>
  <sheetData>
    <row r="1" spans="2:18" ht="16.5" customHeight="1">
      <c r="B1" s="2" t="s">
        <v>381</v>
      </c>
      <c r="C1" s="2"/>
      <c r="D1" s="2"/>
      <c r="E1" s="2"/>
      <c r="F1" s="2"/>
      <c r="G1" s="2"/>
      <c r="H1" s="2"/>
      <c r="I1" s="2"/>
      <c r="J1" s="2"/>
      <c r="K1" s="2"/>
      <c r="L1" s="2"/>
      <c r="M1" s="2"/>
      <c r="N1" s="2"/>
    </row>
    <row r="2" spans="2:18" ht="16.5" customHeight="1">
      <c r="B2" s="2" t="s">
        <v>122</v>
      </c>
      <c r="C2" s="2"/>
      <c r="D2" s="2"/>
      <c r="E2" s="2"/>
      <c r="F2" s="2"/>
      <c r="G2" s="2"/>
      <c r="H2" s="2"/>
      <c r="I2" s="2"/>
      <c r="J2" s="2"/>
      <c r="K2" s="2"/>
      <c r="L2" s="2"/>
      <c r="M2" s="2"/>
      <c r="N2" s="2"/>
    </row>
    <row r="3" spans="2:18" ht="52.5" customHeight="1">
      <c r="B3" s="364" t="s">
        <v>363</v>
      </c>
      <c r="C3" s="681" t="s">
        <v>549</v>
      </c>
      <c r="D3" s="682"/>
      <c r="E3" s="377"/>
      <c r="F3" s="377"/>
      <c r="G3" s="377"/>
      <c r="H3" s="377"/>
      <c r="I3" s="377"/>
      <c r="J3" s="377"/>
      <c r="K3" s="377"/>
      <c r="L3" s="377"/>
      <c r="M3" s="377"/>
      <c r="N3" s="377"/>
    </row>
    <row r="4" spans="2:18" ht="13.5" customHeight="1">
      <c r="B4" s="429" t="s">
        <v>342</v>
      </c>
      <c r="C4" s="650">
        <f>年齢階層別_推計残存歯数階層別人数!G32</f>
        <v>98824</v>
      </c>
      <c r="D4" s="650"/>
      <c r="E4" s="377"/>
      <c r="F4" s="377"/>
      <c r="G4" s="377"/>
      <c r="H4" s="377"/>
      <c r="I4" s="377"/>
      <c r="J4" s="377"/>
      <c r="K4" s="377"/>
      <c r="L4" s="377"/>
      <c r="M4" s="377"/>
      <c r="N4" s="377"/>
    </row>
    <row r="5" spans="2:18" ht="13.5" customHeight="1">
      <c r="B5" s="434" t="s">
        <v>343</v>
      </c>
      <c r="C5" s="686">
        <f>年齢階層別_推計残存歯数階層別人数!G33</f>
        <v>159057</v>
      </c>
      <c r="D5" s="686"/>
      <c r="E5" s="377"/>
      <c r="F5" s="377"/>
      <c r="G5" s="377"/>
      <c r="H5" s="377"/>
      <c r="I5" s="377"/>
      <c r="J5" s="377"/>
      <c r="K5" s="377"/>
      <c r="L5" s="377"/>
      <c r="M5" s="377"/>
      <c r="N5" s="377"/>
    </row>
    <row r="6" spans="2:18" ht="13.5" customHeight="1">
      <c r="B6" s="430" t="s">
        <v>344</v>
      </c>
      <c r="C6" s="657">
        <f>年齢階層別_推計残存歯数階層別人数!G34</f>
        <v>309422</v>
      </c>
      <c r="D6" s="657"/>
      <c r="E6" s="377"/>
      <c r="F6" s="377"/>
      <c r="G6" s="377"/>
      <c r="H6" s="377"/>
      <c r="I6" s="377"/>
      <c r="J6" s="377"/>
      <c r="K6" s="377"/>
      <c r="L6" s="377"/>
      <c r="M6" s="377"/>
      <c r="N6" s="377"/>
    </row>
    <row r="7" spans="2:18" ht="13.5" customHeight="1">
      <c r="B7" s="266" t="s">
        <v>378</v>
      </c>
      <c r="C7" s="669">
        <f>年齢階層別_推計残存歯数階層別人数!G35</f>
        <v>567303</v>
      </c>
      <c r="D7" s="669"/>
      <c r="E7" s="378"/>
      <c r="F7" s="378"/>
      <c r="G7" s="378"/>
      <c r="H7" s="378"/>
      <c r="I7" s="378"/>
      <c r="J7" s="377"/>
      <c r="K7" s="377"/>
      <c r="L7" s="377"/>
      <c r="M7" s="377"/>
      <c r="N7" s="377"/>
    </row>
    <row r="8" spans="2:18" ht="26.25" customHeight="1">
      <c r="B8" s="478" t="s">
        <v>385</v>
      </c>
      <c r="C8" s="683" t="s">
        <v>513</v>
      </c>
      <c r="D8" s="684"/>
      <c r="E8" s="684"/>
      <c r="F8" s="684"/>
      <c r="G8" s="684"/>
      <c r="H8" s="684"/>
      <c r="I8" s="685"/>
      <c r="J8" s="379"/>
      <c r="K8" s="39"/>
      <c r="L8" s="39"/>
      <c r="M8" s="39"/>
      <c r="N8" s="39"/>
      <c r="O8" s="39"/>
      <c r="P8" s="39"/>
      <c r="Q8" s="39"/>
    </row>
    <row r="9" spans="2:18" ht="26.25" customHeight="1">
      <c r="B9" s="479"/>
      <c r="C9" s="357"/>
      <c r="D9" s="342" t="s">
        <v>349</v>
      </c>
      <c r="E9" s="343" t="s">
        <v>350</v>
      </c>
      <c r="F9" s="343" t="s">
        <v>351</v>
      </c>
      <c r="G9" s="343" t="s">
        <v>352</v>
      </c>
      <c r="H9" s="343" t="s">
        <v>379</v>
      </c>
      <c r="I9" s="343" t="s">
        <v>380</v>
      </c>
      <c r="J9" s="379"/>
      <c r="K9" s="39"/>
      <c r="L9" s="39"/>
      <c r="M9" s="39"/>
      <c r="N9" s="39"/>
      <c r="O9" s="39"/>
      <c r="P9" s="39"/>
      <c r="Q9" s="39"/>
      <c r="R9" s="45"/>
    </row>
    <row r="10" spans="2:18" ht="13.5" customHeight="1">
      <c r="B10" s="366" t="s">
        <v>342</v>
      </c>
      <c r="C10" s="304">
        <v>88211</v>
      </c>
      <c r="D10" s="423">
        <v>55309</v>
      </c>
      <c r="E10" s="423">
        <v>70459</v>
      </c>
      <c r="F10" s="423">
        <v>27959</v>
      </c>
      <c r="G10" s="423">
        <v>30804</v>
      </c>
      <c r="H10" s="423">
        <v>7126</v>
      </c>
      <c r="I10" s="423">
        <v>35959</v>
      </c>
      <c r="J10" s="379"/>
      <c r="K10" s="39"/>
      <c r="L10" s="39"/>
      <c r="M10" s="39"/>
      <c r="N10" s="39"/>
      <c r="O10" s="39"/>
      <c r="P10" s="39"/>
      <c r="Q10" s="39"/>
      <c r="R10" s="45"/>
    </row>
    <row r="11" spans="2:18" ht="13.5" customHeight="1">
      <c r="B11" s="434" t="s">
        <v>343</v>
      </c>
      <c r="C11" s="346">
        <v>141856</v>
      </c>
      <c r="D11" s="132">
        <v>88181</v>
      </c>
      <c r="E11" s="132">
        <v>112479</v>
      </c>
      <c r="F11" s="132">
        <v>42287</v>
      </c>
      <c r="G11" s="132">
        <v>46009</v>
      </c>
      <c r="H11" s="132">
        <v>11719</v>
      </c>
      <c r="I11" s="132">
        <v>59203</v>
      </c>
      <c r="J11" s="379"/>
      <c r="K11" s="39"/>
      <c r="L11" s="39"/>
      <c r="M11" s="39"/>
      <c r="N11" s="39"/>
      <c r="O11" s="39"/>
      <c r="P11" s="39"/>
      <c r="Q11" s="39"/>
      <c r="R11" s="45"/>
    </row>
    <row r="12" spans="2:18" ht="13.5" customHeight="1">
      <c r="B12" s="430" t="s">
        <v>344</v>
      </c>
      <c r="C12" s="435">
        <v>271407</v>
      </c>
      <c r="D12" s="427">
        <v>165145</v>
      </c>
      <c r="E12" s="427">
        <v>208029</v>
      </c>
      <c r="F12" s="427">
        <v>77432</v>
      </c>
      <c r="G12" s="427">
        <v>84637</v>
      </c>
      <c r="H12" s="427">
        <v>22869</v>
      </c>
      <c r="I12" s="427">
        <v>113429</v>
      </c>
      <c r="J12" s="379"/>
      <c r="K12" s="39"/>
      <c r="L12" s="39"/>
      <c r="M12" s="39"/>
      <c r="N12" s="39"/>
      <c r="O12" s="39"/>
      <c r="P12" s="39"/>
      <c r="Q12" s="39"/>
      <c r="R12" s="45"/>
    </row>
    <row r="13" spans="2:18" ht="13.5" customHeight="1">
      <c r="B13" s="365" t="s">
        <v>152</v>
      </c>
      <c r="C13" s="304">
        <f t="shared" ref="C13:I13" si="0">SUM(C10:C12)</f>
        <v>501474</v>
      </c>
      <c r="D13" s="304">
        <f t="shared" si="0"/>
        <v>308635</v>
      </c>
      <c r="E13" s="304">
        <f t="shared" si="0"/>
        <v>390967</v>
      </c>
      <c r="F13" s="304">
        <f t="shared" si="0"/>
        <v>147678</v>
      </c>
      <c r="G13" s="304">
        <f t="shared" si="0"/>
        <v>161450</v>
      </c>
      <c r="H13" s="304">
        <f t="shared" si="0"/>
        <v>41714</v>
      </c>
      <c r="I13" s="304">
        <f t="shared" si="0"/>
        <v>208591</v>
      </c>
      <c r="J13" s="379"/>
      <c r="K13" s="39"/>
      <c r="L13" s="39"/>
      <c r="M13" s="39"/>
      <c r="N13" s="39"/>
      <c r="O13" s="39"/>
      <c r="P13" s="39"/>
      <c r="Q13" s="39"/>
      <c r="R13" s="45"/>
    </row>
    <row r="14" spans="2:18" ht="26.45" customHeight="1">
      <c r="B14" s="478" t="s">
        <v>385</v>
      </c>
      <c r="C14" s="683" t="s">
        <v>514</v>
      </c>
      <c r="D14" s="684"/>
      <c r="E14" s="684"/>
      <c r="F14" s="684"/>
      <c r="G14" s="684"/>
      <c r="H14" s="684"/>
      <c r="I14" s="685"/>
      <c r="J14" s="379"/>
      <c r="K14" s="39"/>
      <c r="L14" s="39"/>
      <c r="M14" s="39"/>
      <c r="N14" s="39"/>
      <c r="O14" s="39"/>
      <c r="P14" s="39"/>
      <c r="Q14" s="39"/>
      <c r="R14" s="45"/>
    </row>
    <row r="15" spans="2:18" ht="26.45" customHeight="1">
      <c r="B15" s="479"/>
      <c r="C15" s="357"/>
      <c r="D15" s="367" t="s">
        <v>349</v>
      </c>
      <c r="E15" s="368" t="s">
        <v>350</v>
      </c>
      <c r="F15" s="368" t="s">
        <v>351</v>
      </c>
      <c r="G15" s="368" t="s">
        <v>352</v>
      </c>
      <c r="H15" s="368" t="s">
        <v>379</v>
      </c>
      <c r="I15" s="368" t="s">
        <v>380</v>
      </c>
      <c r="J15" s="379"/>
      <c r="K15" s="39"/>
      <c r="L15" s="39"/>
      <c r="M15" s="39"/>
      <c r="N15" s="39"/>
      <c r="O15" s="39"/>
      <c r="P15" s="39"/>
      <c r="Q15" s="39"/>
      <c r="R15" s="45"/>
    </row>
    <row r="16" spans="2:18" ht="13.5" customHeight="1">
      <c r="B16" s="366" t="s">
        <v>342</v>
      </c>
      <c r="C16" s="424">
        <f t="shared" ref="C16:I16" si="1">IFERROR(C10/$C$4,"-")</f>
        <v>0.89260705901400472</v>
      </c>
      <c r="D16" s="303">
        <f t="shared" si="1"/>
        <v>0.55967173965838257</v>
      </c>
      <c r="E16" s="303">
        <f t="shared" si="1"/>
        <v>0.71297458107342349</v>
      </c>
      <c r="F16" s="303">
        <f t="shared" si="1"/>
        <v>0.28291710515664209</v>
      </c>
      <c r="G16" s="303">
        <f t="shared" si="1"/>
        <v>0.31170565854448312</v>
      </c>
      <c r="H16" s="303">
        <f t="shared" si="1"/>
        <v>7.2107989961952557E-2</v>
      </c>
      <c r="I16" s="303">
        <f t="shared" si="1"/>
        <v>0.36386910062333039</v>
      </c>
      <c r="J16" s="379"/>
      <c r="K16" s="39"/>
      <c r="L16" s="39"/>
      <c r="M16" s="39"/>
      <c r="N16" s="39"/>
      <c r="O16" s="39"/>
      <c r="P16" s="39"/>
      <c r="Q16" s="39"/>
      <c r="R16" s="45"/>
    </row>
    <row r="17" spans="1:18" ht="13.5" customHeight="1">
      <c r="B17" s="434" t="s">
        <v>343</v>
      </c>
      <c r="C17" s="317">
        <f>IFERROR(C11/$C$5,"-")</f>
        <v>0.89185637853096689</v>
      </c>
      <c r="D17" s="317">
        <f t="shared" ref="D17:I17" si="2">IFERROR(D11/$C$5,"-")</f>
        <v>0.55439873755949121</v>
      </c>
      <c r="E17" s="317">
        <f t="shared" si="2"/>
        <v>0.70716158358324377</v>
      </c>
      <c r="F17" s="317">
        <f t="shared" si="2"/>
        <v>0.26586066630201749</v>
      </c>
      <c r="G17" s="317">
        <f t="shared" si="2"/>
        <v>0.28926108250501392</v>
      </c>
      <c r="H17" s="317">
        <f t="shared" si="2"/>
        <v>7.3677989651508582E-2</v>
      </c>
      <c r="I17" s="317">
        <f t="shared" si="2"/>
        <v>0.37221247728801626</v>
      </c>
      <c r="J17" s="379"/>
      <c r="K17" s="39"/>
      <c r="L17" s="39"/>
      <c r="M17" s="39"/>
      <c r="N17" s="39"/>
      <c r="O17" s="39"/>
      <c r="P17" s="39"/>
      <c r="Q17" s="39"/>
      <c r="R17" s="45"/>
    </row>
    <row r="18" spans="1:18" ht="13.5" customHeight="1">
      <c r="B18" s="430" t="s">
        <v>344</v>
      </c>
      <c r="C18" s="428">
        <f>IFERROR(C12/$C$6,"-")</f>
        <v>0.87714189682698707</v>
      </c>
      <c r="D18" s="428">
        <f t="shared" ref="D18:I18" si="3">IFERROR(D12/$C$6,"-")</f>
        <v>0.53372093774844709</v>
      </c>
      <c r="E18" s="428">
        <f t="shared" si="3"/>
        <v>0.672314832170951</v>
      </c>
      <c r="F18" s="428">
        <f t="shared" si="3"/>
        <v>0.25024723516750585</v>
      </c>
      <c r="G18" s="428">
        <f t="shared" si="3"/>
        <v>0.27353258656462692</v>
      </c>
      <c r="H18" s="428">
        <f t="shared" si="3"/>
        <v>7.3908771839106463E-2</v>
      </c>
      <c r="I18" s="428">
        <f t="shared" si="3"/>
        <v>0.36658350084997188</v>
      </c>
      <c r="J18" s="379"/>
      <c r="K18" s="39"/>
      <c r="L18" s="39"/>
      <c r="M18" s="39"/>
      <c r="N18" s="39"/>
      <c r="O18" s="39"/>
      <c r="P18" s="39"/>
      <c r="Q18" s="39"/>
      <c r="R18" s="45"/>
    </row>
    <row r="19" spans="1:18" ht="13.5" customHeight="1">
      <c r="B19" s="365" t="s">
        <v>152</v>
      </c>
      <c r="C19" s="305">
        <f>IFERROR(C13/$C$7,"-")</f>
        <v>0.88396148090174032</v>
      </c>
      <c r="D19" s="305">
        <f t="shared" ref="D19:I19" si="4">IFERROR(D13/$C$7,"-")</f>
        <v>0.54403907611981606</v>
      </c>
      <c r="E19" s="305">
        <f t="shared" si="4"/>
        <v>0.68916786972746491</v>
      </c>
      <c r="F19" s="305">
        <f t="shared" si="4"/>
        <v>0.26031591583333774</v>
      </c>
      <c r="G19" s="305">
        <f t="shared" si="4"/>
        <v>0.28459218442349149</v>
      </c>
      <c r="H19" s="305">
        <f t="shared" si="4"/>
        <v>7.3530370895271133E-2</v>
      </c>
      <c r="I19" s="305">
        <f t="shared" si="4"/>
        <v>0.36768887173168485</v>
      </c>
      <c r="J19" s="379"/>
      <c r="K19" s="39"/>
      <c r="L19" s="39"/>
      <c r="M19" s="39"/>
      <c r="N19" s="39"/>
      <c r="O19" s="39"/>
      <c r="P19" s="39"/>
      <c r="Q19" s="39"/>
      <c r="R19" s="45"/>
    </row>
    <row r="20" spans="1:18" ht="13.5" customHeight="1">
      <c r="B20" s="22" t="s">
        <v>396</v>
      </c>
    </row>
    <row r="21" spans="1:18" ht="13.5" customHeight="1">
      <c r="B21" s="22" t="s">
        <v>103</v>
      </c>
    </row>
    <row r="22" spans="1:18" ht="13.5" customHeight="1">
      <c r="B22" s="37" t="s">
        <v>383</v>
      </c>
    </row>
    <row r="23" spans="1:18" ht="13.5" customHeight="1">
      <c r="B23" s="37" t="s">
        <v>503</v>
      </c>
    </row>
    <row r="24" spans="1:18" ht="13.5" customHeight="1">
      <c r="B24" s="37" t="s">
        <v>504</v>
      </c>
    </row>
    <row r="25" spans="1:18" ht="13.5" customHeight="1">
      <c r="B25" s="37" t="s">
        <v>347</v>
      </c>
    </row>
    <row r="26" spans="1:18" ht="13.5" customHeight="1">
      <c r="B26" s="37"/>
    </row>
    <row r="27" spans="1:18" ht="13.5" customHeight="1">
      <c r="B27" s="2"/>
    </row>
    <row r="28" spans="1:18" ht="16.5" customHeight="1">
      <c r="B28" s="2" t="s">
        <v>387</v>
      </c>
    </row>
    <row r="29" spans="1:18" ht="16.5" customHeight="1">
      <c r="B29" s="2" t="s">
        <v>122</v>
      </c>
      <c r="N29" s="15" t="s">
        <v>386</v>
      </c>
    </row>
    <row r="30" spans="1:18" ht="16.5" customHeight="1">
      <c r="A30" s="2"/>
      <c r="B30" s="2"/>
      <c r="N30" s="15" t="s">
        <v>349</v>
      </c>
    </row>
    <row r="31" spans="1:18" ht="16.5" customHeight="1">
      <c r="A31" s="2"/>
      <c r="B31" s="2"/>
      <c r="N31" s="15" t="s">
        <v>350</v>
      </c>
    </row>
    <row r="32" spans="1:18" ht="16.5" customHeight="1">
      <c r="A32" s="2"/>
      <c r="B32" s="2"/>
      <c r="N32" s="15" t="s">
        <v>351</v>
      </c>
    </row>
    <row r="33" spans="1:14" ht="16.5" customHeight="1">
      <c r="A33" s="2"/>
      <c r="B33" s="2"/>
      <c r="N33" s="15" t="s">
        <v>352</v>
      </c>
    </row>
    <row r="34" spans="1:14" ht="16.5" customHeight="1">
      <c r="A34" s="2"/>
      <c r="B34" s="2"/>
      <c r="N34" s="15" t="s">
        <v>379</v>
      </c>
    </row>
    <row r="35" spans="1:14" ht="16.5" customHeight="1">
      <c r="A35" s="2"/>
      <c r="B35" s="2"/>
      <c r="N35" s="15" t="s">
        <v>380</v>
      </c>
    </row>
    <row r="36" spans="1:14" ht="16.5" customHeight="1">
      <c r="A36" s="2"/>
      <c r="B36" s="2"/>
      <c r="N36" s="15"/>
    </row>
    <row r="37" spans="1:14" ht="16.5" customHeight="1">
      <c r="A37" s="2"/>
      <c r="B37" s="2"/>
    </row>
    <row r="38" spans="1:14" ht="16.5" customHeight="1">
      <c r="A38" s="2"/>
      <c r="B38" s="2"/>
    </row>
    <row r="39" spans="1:14" ht="16.5" customHeight="1">
      <c r="A39" s="2"/>
      <c r="B39" s="2"/>
    </row>
    <row r="40" spans="1:14" ht="16.5" customHeight="1">
      <c r="A40" s="2"/>
      <c r="B40" s="2"/>
    </row>
    <row r="41" spans="1:14" ht="16.5" customHeight="1">
      <c r="A41" s="2"/>
      <c r="B41" s="2"/>
    </row>
    <row r="42" spans="1:14" ht="16.5" customHeight="1">
      <c r="A42" s="2"/>
      <c r="B42" s="2"/>
    </row>
    <row r="43" spans="1:14" ht="16.5" customHeight="1">
      <c r="A43" s="2"/>
      <c r="B43" s="2"/>
    </row>
    <row r="44" spans="1:14" ht="16.5" customHeight="1">
      <c r="A44" s="2"/>
      <c r="B44" s="2"/>
    </row>
    <row r="45" spans="1:14" ht="16.5" customHeight="1">
      <c r="A45" s="2"/>
      <c r="B45" s="2"/>
    </row>
    <row r="46" spans="1:14" ht="16.5" customHeight="1">
      <c r="A46" s="2"/>
      <c r="B46" s="2"/>
    </row>
    <row r="47" spans="1:14" ht="16.5" customHeight="1">
      <c r="A47" s="2"/>
      <c r="B47" s="2"/>
    </row>
    <row r="48" spans="1:14" ht="16.5" customHeight="1">
      <c r="A48" s="2"/>
      <c r="B48" s="2"/>
    </row>
    <row r="49" spans="1:2" ht="16.5" customHeight="1">
      <c r="A49" s="2"/>
      <c r="B49" s="2"/>
    </row>
    <row r="50" spans="1:2" ht="16.5" customHeight="1">
      <c r="A50" s="2"/>
      <c r="B50" s="2"/>
    </row>
    <row r="51" spans="1:2" ht="16.5" customHeight="1">
      <c r="A51" s="2"/>
      <c r="B51" s="2"/>
    </row>
    <row r="52" spans="1:2" ht="16.5" customHeight="1">
      <c r="A52" s="2"/>
      <c r="B52" s="2"/>
    </row>
    <row r="53" spans="1:2" ht="16.5" customHeight="1">
      <c r="A53" s="2"/>
      <c r="B53" s="2"/>
    </row>
    <row r="54" spans="1:2" ht="16.5" customHeight="1">
      <c r="A54" s="2"/>
      <c r="B54" s="2"/>
    </row>
    <row r="55" spans="1:2" ht="13.5" customHeight="1">
      <c r="A55" s="2"/>
      <c r="B55" s="22" t="s">
        <v>396</v>
      </c>
    </row>
    <row r="56" spans="1:2" ht="13.5" customHeight="1">
      <c r="A56" s="2"/>
      <c r="B56" s="22" t="s">
        <v>103</v>
      </c>
    </row>
    <row r="57" spans="1:2" ht="13.5" customHeight="1">
      <c r="A57" s="2"/>
      <c r="B57" s="37" t="s">
        <v>347</v>
      </c>
    </row>
    <row r="58" spans="1:2" ht="16.5" customHeight="1">
      <c r="A58" s="2"/>
      <c r="B58" s="2"/>
    </row>
  </sheetData>
  <mergeCells count="9">
    <mergeCell ref="C3:D3"/>
    <mergeCell ref="C6:D6"/>
    <mergeCell ref="C7:D7"/>
    <mergeCell ref="B8:B9"/>
    <mergeCell ref="C14:I14"/>
    <mergeCell ref="B14:B15"/>
    <mergeCell ref="C8:I8"/>
    <mergeCell ref="C4:D4"/>
    <mergeCell ref="C5:D5"/>
  </mergeCells>
  <phoneticPr fontId="4"/>
  <pageMargins left="0.70866141732283472" right="0.43307086614173229" top="0.74803149606299213" bottom="0.74803149606299213" header="0.31496062992125984" footer="0.31496062992125984"/>
  <pageSetup paperSize="9" scale="75" fitToHeight="0" orientation="portrait" r:id="rId1"/>
  <headerFooter>
    <oddHeader>&amp;R&amp;"ＭＳ 明朝,標準"&amp;12 2-5.歯科医療費の状況</oddHeader>
  </headerFooter>
  <colBreaks count="1" manualBreakCount="1">
    <brk id="14" max="105" man="1"/>
  </colBreaks>
  <ignoredErrors>
    <ignoredError sqref="C13:I13 C16:I18" emptyCellReference="1"/>
  </ignoredError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D2FD6-0076-4142-A65C-9AAEA1D85F97}">
  <sheetPr codeName="Sheet68"/>
  <dimension ref="B1:T41"/>
  <sheetViews>
    <sheetView showGridLines="0" zoomScaleNormal="100" zoomScaleSheetLayoutView="100" workbookViewId="0"/>
  </sheetViews>
  <sheetFormatPr defaultColWidth="9" defaultRowHeight="13.5"/>
  <cols>
    <col min="1" max="1" width="4.625" style="3" customWidth="1"/>
    <col min="2" max="2" width="3.375" style="3" customWidth="1"/>
    <col min="3" max="3" width="12.375" style="3" customWidth="1"/>
    <col min="4" max="4" width="10.625" style="3" customWidth="1"/>
    <col min="5" max="5" width="12.625" style="3" customWidth="1"/>
    <col min="6" max="19" width="10.625" style="3" customWidth="1"/>
    <col min="20" max="16384" width="9" style="3"/>
  </cols>
  <sheetData>
    <row r="1" spans="2:20" ht="16.5" customHeight="1">
      <c r="B1" s="2" t="s">
        <v>381</v>
      </c>
      <c r="F1" s="2"/>
      <c r="G1" s="2"/>
      <c r="H1" s="2"/>
      <c r="I1" s="2"/>
      <c r="J1" s="2"/>
      <c r="K1" s="2"/>
      <c r="L1" s="2"/>
      <c r="M1" s="2"/>
      <c r="N1" s="2"/>
      <c r="O1" s="2"/>
      <c r="P1" s="2"/>
      <c r="Q1" s="2"/>
      <c r="R1" s="2"/>
      <c r="S1" s="2"/>
    </row>
    <row r="2" spans="2:20" ht="16.5" customHeight="1">
      <c r="B2" s="2" t="s">
        <v>209</v>
      </c>
      <c r="F2" s="2"/>
      <c r="G2" s="2"/>
      <c r="H2" s="2"/>
      <c r="I2" s="2"/>
      <c r="J2" s="2"/>
      <c r="K2" s="2"/>
      <c r="L2" s="2"/>
      <c r="M2" s="2"/>
      <c r="N2" s="2"/>
      <c r="O2" s="2"/>
      <c r="P2" s="2"/>
      <c r="Q2" s="2"/>
      <c r="R2" s="2"/>
      <c r="S2" s="2"/>
    </row>
    <row r="3" spans="2:20" ht="26.25" customHeight="1">
      <c r="B3" s="340"/>
      <c r="C3" s="475" t="s">
        <v>95</v>
      </c>
      <c r="D3" s="478" t="s">
        <v>373</v>
      </c>
      <c r="E3" s="676" t="s">
        <v>515</v>
      </c>
      <c r="F3" s="683" t="s">
        <v>516</v>
      </c>
      <c r="G3" s="684"/>
      <c r="H3" s="684"/>
      <c r="I3" s="684"/>
      <c r="J3" s="684"/>
      <c r="K3" s="684"/>
      <c r="L3" s="685"/>
      <c r="M3" s="475" t="s">
        <v>514</v>
      </c>
      <c r="N3" s="480"/>
      <c r="O3" s="480"/>
      <c r="P3" s="480"/>
      <c r="Q3" s="480"/>
      <c r="R3" s="480"/>
      <c r="S3" s="480"/>
      <c r="T3" s="307"/>
    </row>
    <row r="4" spans="2:20" ht="26.25" customHeight="1">
      <c r="B4" s="341"/>
      <c r="C4" s="477"/>
      <c r="D4" s="477"/>
      <c r="E4" s="687"/>
      <c r="F4" s="357"/>
      <c r="G4" s="342" t="s">
        <v>349</v>
      </c>
      <c r="H4" s="343" t="s">
        <v>350</v>
      </c>
      <c r="I4" s="343" t="s">
        <v>351</v>
      </c>
      <c r="J4" s="343" t="s">
        <v>352</v>
      </c>
      <c r="K4" s="343" t="s">
        <v>379</v>
      </c>
      <c r="L4" s="343" t="s">
        <v>380</v>
      </c>
      <c r="M4" s="357"/>
      <c r="N4" s="342" t="s">
        <v>349</v>
      </c>
      <c r="O4" s="343" t="s">
        <v>350</v>
      </c>
      <c r="P4" s="343" t="s">
        <v>351</v>
      </c>
      <c r="Q4" s="343" t="s">
        <v>352</v>
      </c>
      <c r="R4" s="343" t="s">
        <v>379</v>
      </c>
      <c r="S4" s="367" t="s">
        <v>380</v>
      </c>
      <c r="T4" s="307"/>
    </row>
    <row r="5" spans="2:20" ht="13.5" customHeight="1">
      <c r="B5" s="648">
        <v>1</v>
      </c>
      <c r="C5" s="571" t="s">
        <v>113</v>
      </c>
      <c r="D5" s="356" t="s">
        <v>342</v>
      </c>
      <c r="E5" s="390">
        <f>地区別_推計残存歯数階層別人数!H4</f>
        <v>11199</v>
      </c>
      <c r="F5" s="304">
        <v>9907</v>
      </c>
      <c r="G5" s="423">
        <v>5929</v>
      </c>
      <c r="H5" s="423">
        <v>7847</v>
      </c>
      <c r="I5" s="423">
        <v>2950</v>
      </c>
      <c r="J5" s="423">
        <v>3350</v>
      </c>
      <c r="K5" s="423">
        <v>819</v>
      </c>
      <c r="L5" s="423">
        <v>4178</v>
      </c>
      <c r="M5" s="303">
        <f>IFERROR(F5/E5,"-")</f>
        <v>0.884632556478257</v>
      </c>
      <c r="N5" s="303">
        <f t="shared" ref="N5:N36" si="0">IFERROR(G5/E5,"-")</f>
        <v>0.52942226984552188</v>
      </c>
      <c r="O5" s="303">
        <f t="shared" ref="O5:O36" si="1">IFERROR(H5/E5,"-")</f>
        <v>0.7006875613894098</v>
      </c>
      <c r="P5" s="303">
        <f t="shared" ref="P5:P36" si="2">IFERROR(I5/E5,"-")</f>
        <v>0.26341637646218413</v>
      </c>
      <c r="Q5" s="303">
        <f t="shared" ref="Q5:Q36" si="3">IFERROR(J5/E5,"-")</f>
        <v>0.29913385123671754</v>
      </c>
      <c r="R5" s="303">
        <f t="shared" ref="R5:R36" si="4">IFERROR(K5/E5,"-")</f>
        <v>7.3131529600857226E-2</v>
      </c>
      <c r="S5" s="269">
        <f t="shared" ref="S5:S36" si="5">IFERROR(L5/E5,"-")</f>
        <v>0.3730690240200018</v>
      </c>
      <c r="T5" s="307"/>
    </row>
    <row r="6" spans="2:20" ht="13.5" customHeight="1">
      <c r="B6" s="649"/>
      <c r="C6" s="572"/>
      <c r="D6" s="439" t="s">
        <v>343</v>
      </c>
      <c r="E6" s="440">
        <f>地区別_推計残存歯数階層別人数!H5</f>
        <v>19206</v>
      </c>
      <c r="F6" s="346">
        <v>16995</v>
      </c>
      <c r="G6" s="132">
        <v>10109</v>
      </c>
      <c r="H6" s="132">
        <v>13263</v>
      </c>
      <c r="I6" s="132">
        <v>4759</v>
      </c>
      <c r="J6" s="132">
        <v>5367</v>
      </c>
      <c r="K6" s="132">
        <v>1416</v>
      </c>
      <c r="L6" s="132">
        <v>7333</v>
      </c>
      <c r="M6" s="441">
        <f t="shared" ref="M6:M36" si="6">IFERROR(F6/E6,"-")</f>
        <v>0.88487972508591062</v>
      </c>
      <c r="N6" s="441">
        <f t="shared" si="0"/>
        <v>0.52634593356242843</v>
      </c>
      <c r="O6" s="441">
        <f t="shared" si="1"/>
        <v>0.69056544829740707</v>
      </c>
      <c r="P6" s="441">
        <f t="shared" si="2"/>
        <v>0.24778714984900552</v>
      </c>
      <c r="Q6" s="441">
        <f t="shared" si="3"/>
        <v>0.27944392377382066</v>
      </c>
      <c r="R6" s="441">
        <f t="shared" si="4"/>
        <v>7.3726960324898463E-2</v>
      </c>
      <c r="S6" s="317">
        <f t="shared" si="5"/>
        <v>0.38180776840570657</v>
      </c>
      <c r="T6" s="307"/>
    </row>
    <row r="7" spans="2:20" ht="13.5" customHeight="1">
      <c r="B7" s="649"/>
      <c r="C7" s="572"/>
      <c r="D7" s="436" t="s">
        <v>344</v>
      </c>
      <c r="E7" s="437">
        <f>地区別_推計残存歯数階層別人数!H6</f>
        <v>43401</v>
      </c>
      <c r="F7" s="435">
        <v>37554</v>
      </c>
      <c r="G7" s="427">
        <v>21717</v>
      </c>
      <c r="H7" s="427">
        <v>27818</v>
      </c>
      <c r="I7" s="427">
        <v>9816</v>
      </c>
      <c r="J7" s="427">
        <v>11200</v>
      </c>
      <c r="K7" s="427">
        <v>3318</v>
      </c>
      <c r="L7" s="427">
        <v>16609</v>
      </c>
      <c r="M7" s="438">
        <f t="shared" si="6"/>
        <v>0.86527960185249186</v>
      </c>
      <c r="N7" s="438">
        <f t="shared" si="0"/>
        <v>0.50038017557199144</v>
      </c>
      <c r="O7" s="438">
        <f t="shared" si="1"/>
        <v>0.64095297343379187</v>
      </c>
      <c r="P7" s="438">
        <f t="shared" si="2"/>
        <v>0.22616990391926453</v>
      </c>
      <c r="Q7" s="438">
        <f t="shared" si="3"/>
        <v>0.25805857007903044</v>
      </c>
      <c r="R7" s="438">
        <f t="shared" si="4"/>
        <v>7.6449851385912773E-2</v>
      </c>
      <c r="S7" s="425">
        <f t="shared" si="5"/>
        <v>0.38268703486094791</v>
      </c>
      <c r="T7" s="307"/>
    </row>
    <row r="8" spans="2:20" ht="13.5" customHeight="1">
      <c r="B8" s="655"/>
      <c r="C8" s="573"/>
      <c r="D8" s="344" t="s">
        <v>378</v>
      </c>
      <c r="E8" s="390">
        <f>地区別_推計残存歯数階層別人数!H7</f>
        <v>73806</v>
      </c>
      <c r="F8" s="304">
        <f t="shared" ref="F8:L8" si="7">SUM(F5:F7)</f>
        <v>64456</v>
      </c>
      <c r="G8" s="304">
        <f t="shared" si="7"/>
        <v>37755</v>
      </c>
      <c r="H8" s="304">
        <f t="shared" si="7"/>
        <v>48928</v>
      </c>
      <c r="I8" s="304">
        <f t="shared" si="7"/>
        <v>17525</v>
      </c>
      <c r="J8" s="304">
        <f t="shared" si="7"/>
        <v>19917</v>
      </c>
      <c r="K8" s="304">
        <f t="shared" si="7"/>
        <v>5553</v>
      </c>
      <c r="L8" s="304">
        <f t="shared" si="7"/>
        <v>28120</v>
      </c>
      <c r="M8" s="303">
        <f t="shared" si="6"/>
        <v>0.87331653253123054</v>
      </c>
      <c r="N8" s="303">
        <f t="shared" si="0"/>
        <v>0.51154377692870501</v>
      </c>
      <c r="O8" s="303">
        <f t="shared" si="1"/>
        <v>0.66292713329539599</v>
      </c>
      <c r="P8" s="303">
        <f t="shared" si="2"/>
        <v>0.23744682004173104</v>
      </c>
      <c r="Q8" s="303">
        <f t="shared" si="3"/>
        <v>0.26985610925940978</v>
      </c>
      <c r="R8" s="303">
        <f t="shared" si="4"/>
        <v>7.5237785545890584E-2</v>
      </c>
      <c r="S8" s="269">
        <f t="shared" si="5"/>
        <v>0.38099883478307994</v>
      </c>
      <c r="T8" s="307"/>
    </row>
    <row r="9" spans="2:20" ht="13.5" customHeight="1">
      <c r="B9" s="648">
        <v>2</v>
      </c>
      <c r="C9" s="571" t="s">
        <v>116</v>
      </c>
      <c r="D9" s="356" t="s">
        <v>342</v>
      </c>
      <c r="E9" s="390">
        <f>地区別_推計残存歯数階層別人数!H8</f>
        <v>8237</v>
      </c>
      <c r="F9" s="304">
        <v>7295</v>
      </c>
      <c r="G9" s="423">
        <v>4659</v>
      </c>
      <c r="H9" s="423">
        <v>5679</v>
      </c>
      <c r="I9" s="423">
        <v>2171</v>
      </c>
      <c r="J9" s="423">
        <v>2695</v>
      </c>
      <c r="K9" s="423">
        <v>541</v>
      </c>
      <c r="L9" s="423">
        <v>2654</v>
      </c>
      <c r="M9" s="303">
        <f t="shared" si="6"/>
        <v>0.88563797499089469</v>
      </c>
      <c r="N9" s="303">
        <f t="shared" si="0"/>
        <v>0.56561855044312248</v>
      </c>
      <c r="O9" s="303">
        <f t="shared" si="1"/>
        <v>0.68945004249119823</v>
      </c>
      <c r="P9" s="303">
        <f t="shared" si="2"/>
        <v>0.26356683258467889</v>
      </c>
      <c r="Q9" s="303">
        <f t="shared" si="3"/>
        <v>0.32718222653878837</v>
      </c>
      <c r="R9" s="303">
        <f t="shared" si="4"/>
        <v>6.5679252154910772E-2</v>
      </c>
      <c r="S9" s="269">
        <f t="shared" si="5"/>
        <v>0.32220468617215003</v>
      </c>
      <c r="T9" s="307"/>
    </row>
    <row r="10" spans="2:20" ht="13.5" customHeight="1">
      <c r="B10" s="649"/>
      <c r="C10" s="572"/>
      <c r="D10" s="439" t="s">
        <v>343</v>
      </c>
      <c r="E10" s="440">
        <f>地区別_推計残存歯数階層別人数!H9</f>
        <v>14236</v>
      </c>
      <c r="F10" s="346">
        <v>12525</v>
      </c>
      <c r="G10" s="132">
        <v>8013</v>
      </c>
      <c r="H10" s="132">
        <v>9737</v>
      </c>
      <c r="I10" s="132">
        <v>3696</v>
      </c>
      <c r="J10" s="132">
        <v>4291</v>
      </c>
      <c r="K10" s="132">
        <v>1000</v>
      </c>
      <c r="L10" s="132">
        <v>4723</v>
      </c>
      <c r="M10" s="441">
        <f t="shared" si="6"/>
        <v>0.87981174487215508</v>
      </c>
      <c r="N10" s="441">
        <f t="shared" si="0"/>
        <v>0.56286878336611412</v>
      </c>
      <c r="O10" s="441">
        <f t="shared" si="1"/>
        <v>0.68397021635290811</v>
      </c>
      <c r="P10" s="441">
        <f t="shared" si="2"/>
        <v>0.25962348974431021</v>
      </c>
      <c r="Q10" s="441">
        <f t="shared" si="3"/>
        <v>0.30141893790390561</v>
      </c>
      <c r="R10" s="441">
        <f t="shared" si="4"/>
        <v>7.0244450688395618E-2</v>
      </c>
      <c r="S10" s="317">
        <f t="shared" si="5"/>
        <v>0.33176454060129251</v>
      </c>
      <c r="T10" s="307"/>
    </row>
    <row r="11" spans="2:20" ht="13.5" customHeight="1">
      <c r="B11" s="649"/>
      <c r="C11" s="572"/>
      <c r="D11" s="436" t="s">
        <v>344</v>
      </c>
      <c r="E11" s="437">
        <f>地区別_推計残存歯数階層別人数!H10</f>
        <v>30084</v>
      </c>
      <c r="F11" s="435">
        <v>26073</v>
      </c>
      <c r="G11" s="427">
        <v>16272</v>
      </c>
      <c r="H11" s="427">
        <v>19506</v>
      </c>
      <c r="I11" s="427">
        <v>7427</v>
      </c>
      <c r="J11" s="427">
        <v>8660</v>
      </c>
      <c r="K11" s="427">
        <v>2107</v>
      </c>
      <c r="L11" s="427">
        <v>9794</v>
      </c>
      <c r="M11" s="438">
        <f t="shared" si="6"/>
        <v>0.86667331471878739</v>
      </c>
      <c r="N11" s="438">
        <f t="shared" si="0"/>
        <v>0.54088552054248107</v>
      </c>
      <c r="O11" s="438">
        <f t="shared" si="1"/>
        <v>0.6483845233346629</v>
      </c>
      <c r="P11" s="438">
        <f t="shared" si="2"/>
        <v>0.24687541550325753</v>
      </c>
      <c r="Q11" s="438">
        <f t="shared" si="3"/>
        <v>0.28786065682754952</v>
      </c>
      <c r="R11" s="438">
        <f t="shared" si="4"/>
        <v>7.0037229091876083E-2</v>
      </c>
      <c r="S11" s="425">
        <f t="shared" si="5"/>
        <v>0.32555511235208084</v>
      </c>
      <c r="T11" s="307"/>
    </row>
    <row r="12" spans="2:20" ht="13.5" customHeight="1">
      <c r="B12" s="655"/>
      <c r="C12" s="573"/>
      <c r="D12" s="344" t="s">
        <v>378</v>
      </c>
      <c r="E12" s="390">
        <f>地区別_推計残存歯数階層別人数!H11</f>
        <v>52557</v>
      </c>
      <c r="F12" s="304">
        <f t="shared" ref="F12:L12" si="8">SUM(F9:F11)</f>
        <v>45893</v>
      </c>
      <c r="G12" s="304">
        <f t="shared" si="8"/>
        <v>28944</v>
      </c>
      <c r="H12" s="304">
        <f t="shared" si="8"/>
        <v>34922</v>
      </c>
      <c r="I12" s="304">
        <f t="shared" si="8"/>
        <v>13294</v>
      </c>
      <c r="J12" s="304">
        <f t="shared" si="8"/>
        <v>15646</v>
      </c>
      <c r="K12" s="304">
        <f t="shared" si="8"/>
        <v>3648</v>
      </c>
      <c r="L12" s="304">
        <f t="shared" si="8"/>
        <v>17171</v>
      </c>
      <c r="M12" s="303">
        <f t="shared" si="6"/>
        <v>0.87320433053637003</v>
      </c>
      <c r="N12" s="303">
        <f t="shared" si="0"/>
        <v>0.55071636508933153</v>
      </c>
      <c r="O12" s="303">
        <f t="shared" si="1"/>
        <v>0.66445953916699962</v>
      </c>
      <c r="P12" s="303">
        <f t="shared" si="2"/>
        <v>0.25294442224632302</v>
      </c>
      <c r="Q12" s="303">
        <f t="shared" si="3"/>
        <v>0.29769583499819247</v>
      </c>
      <c r="R12" s="303">
        <f t="shared" si="4"/>
        <v>6.9410354472287231E-2</v>
      </c>
      <c r="S12" s="269">
        <f t="shared" si="5"/>
        <v>0.32671195083433224</v>
      </c>
      <c r="T12" s="307"/>
    </row>
    <row r="13" spans="2:20" ht="13.5" customHeight="1">
      <c r="B13" s="648">
        <v>3</v>
      </c>
      <c r="C13" s="571" t="s">
        <v>117</v>
      </c>
      <c r="D13" s="356" t="s">
        <v>342</v>
      </c>
      <c r="E13" s="390">
        <f>地区別_推計残存歯数階層別人数!H12</f>
        <v>13381</v>
      </c>
      <c r="F13" s="304">
        <v>11920</v>
      </c>
      <c r="G13" s="423">
        <v>7750</v>
      </c>
      <c r="H13" s="423">
        <v>9383</v>
      </c>
      <c r="I13" s="423">
        <v>3736</v>
      </c>
      <c r="J13" s="423">
        <v>4087</v>
      </c>
      <c r="K13" s="423">
        <v>957</v>
      </c>
      <c r="L13" s="423">
        <v>4403</v>
      </c>
      <c r="M13" s="303">
        <f t="shared" si="6"/>
        <v>0.89081533517674316</v>
      </c>
      <c r="N13" s="303">
        <f t="shared" si="0"/>
        <v>0.57917943352514756</v>
      </c>
      <c r="O13" s="303">
        <f t="shared" si="1"/>
        <v>0.7012181451311561</v>
      </c>
      <c r="P13" s="303">
        <f t="shared" si="2"/>
        <v>0.27920185337418729</v>
      </c>
      <c r="Q13" s="303">
        <f t="shared" si="3"/>
        <v>0.30543307675061654</v>
      </c>
      <c r="R13" s="303">
        <f t="shared" si="4"/>
        <v>7.1519318436589194E-2</v>
      </c>
      <c r="S13" s="269">
        <f t="shared" si="5"/>
        <v>0.3290486510724161</v>
      </c>
      <c r="T13" s="307"/>
    </row>
    <row r="14" spans="2:20" ht="13.5" customHeight="1">
      <c r="B14" s="649"/>
      <c r="C14" s="572"/>
      <c r="D14" s="439" t="s">
        <v>343</v>
      </c>
      <c r="E14" s="440">
        <f>地区別_推計残存歯数階層別人数!H13</f>
        <v>21667</v>
      </c>
      <c r="F14" s="346">
        <v>19272</v>
      </c>
      <c r="G14" s="132">
        <v>12183</v>
      </c>
      <c r="H14" s="132">
        <v>15163</v>
      </c>
      <c r="I14" s="132">
        <v>5730</v>
      </c>
      <c r="J14" s="132">
        <v>6021</v>
      </c>
      <c r="K14" s="132">
        <v>1529</v>
      </c>
      <c r="L14" s="132">
        <v>7319</v>
      </c>
      <c r="M14" s="441">
        <f t="shared" si="6"/>
        <v>0.8894632390270919</v>
      </c>
      <c r="N14" s="441">
        <f t="shared" si="0"/>
        <v>0.56228365717450501</v>
      </c>
      <c r="O14" s="441">
        <f t="shared" si="1"/>
        <v>0.69982000276918821</v>
      </c>
      <c r="P14" s="441">
        <f t="shared" si="2"/>
        <v>0.26445746988507868</v>
      </c>
      <c r="Q14" s="441">
        <f t="shared" si="3"/>
        <v>0.27788803249180782</v>
      </c>
      <c r="R14" s="441">
        <f t="shared" si="4"/>
        <v>7.0568145105459917E-2</v>
      </c>
      <c r="S14" s="317">
        <f t="shared" si="5"/>
        <v>0.33779480315687449</v>
      </c>
      <c r="T14" s="307"/>
    </row>
    <row r="15" spans="2:20" ht="13.5" customHeight="1">
      <c r="B15" s="649"/>
      <c r="C15" s="572"/>
      <c r="D15" s="436" t="s">
        <v>344</v>
      </c>
      <c r="E15" s="437">
        <f>地区別_推計残存歯数階層別人数!H14</f>
        <v>42059</v>
      </c>
      <c r="F15" s="435">
        <v>36650</v>
      </c>
      <c r="G15" s="427">
        <v>22821</v>
      </c>
      <c r="H15" s="427">
        <v>27920</v>
      </c>
      <c r="I15" s="427">
        <v>10402</v>
      </c>
      <c r="J15" s="427">
        <v>11078</v>
      </c>
      <c r="K15" s="427">
        <v>2885</v>
      </c>
      <c r="L15" s="427">
        <v>13794</v>
      </c>
      <c r="M15" s="438">
        <f t="shared" si="6"/>
        <v>0.87139494519603411</v>
      </c>
      <c r="N15" s="438">
        <f t="shared" si="0"/>
        <v>0.54259492617513494</v>
      </c>
      <c r="O15" s="438">
        <f t="shared" si="1"/>
        <v>0.66382938253405932</v>
      </c>
      <c r="P15" s="438">
        <f t="shared" si="2"/>
        <v>0.24731924201716637</v>
      </c>
      <c r="Q15" s="438">
        <f t="shared" si="3"/>
        <v>0.26339190185216005</v>
      </c>
      <c r="R15" s="438">
        <f t="shared" si="4"/>
        <v>6.8594117786918374E-2</v>
      </c>
      <c r="S15" s="425">
        <f t="shared" si="5"/>
        <v>0.32796785468033002</v>
      </c>
      <c r="T15" s="307"/>
    </row>
    <row r="16" spans="2:20" ht="13.5" customHeight="1">
      <c r="B16" s="655"/>
      <c r="C16" s="573"/>
      <c r="D16" s="344" t="s">
        <v>378</v>
      </c>
      <c r="E16" s="390">
        <f>地区別_推計残存歯数階層別人数!H15</f>
        <v>77107</v>
      </c>
      <c r="F16" s="304">
        <f t="shared" ref="F16:L16" si="9">SUM(F13:F15)</f>
        <v>67842</v>
      </c>
      <c r="G16" s="304">
        <f t="shared" si="9"/>
        <v>42754</v>
      </c>
      <c r="H16" s="304">
        <f t="shared" si="9"/>
        <v>52466</v>
      </c>
      <c r="I16" s="304">
        <f t="shared" si="9"/>
        <v>19868</v>
      </c>
      <c r="J16" s="304">
        <f t="shared" si="9"/>
        <v>21186</v>
      </c>
      <c r="K16" s="304">
        <f t="shared" si="9"/>
        <v>5371</v>
      </c>
      <c r="L16" s="304">
        <f t="shared" si="9"/>
        <v>25516</v>
      </c>
      <c r="M16" s="303">
        <f t="shared" si="6"/>
        <v>0.87984229706771111</v>
      </c>
      <c r="N16" s="303">
        <f t="shared" si="0"/>
        <v>0.55447624729272305</v>
      </c>
      <c r="O16" s="303">
        <f t="shared" si="1"/>
        <v>0.68043108926556606</v>
      </c>
      <c r="P16" s="303">
        <f t="shared" si="2"/>
        <v>0.25766791601281336</v>
      </c>
      <c r="Q16" s="303">
        <f t="shared" si="3"/>
        <v>0.27476104633820536</v>
      </c>
      <c r="R16" s="303">
        <f t="shared" si="4"/>
        <v>6.9656451424643676E-2</v>
      </c>
      <c r="S16" s="269">
        <f t="shared" si="5"/>
        <v>0.33091677798384062</v>
      </c>
      <c r="T16" s="307"/>
    </row>
    <row r="17" spans="2:20" ht="13.5" customHeight="1">
      <c r="B17" s="648">
        <v>4</v>
      </c>
      <c r="C17" s="571" t="s">
        <v>118</v>
      </c>
      <c r="D17" s="356" t="s">
        <v>342</v>
      </c>
      <c r="E17" s="390">
        <f>地区別_推計残存歯数階層別人数!H16</f>
        <v>10487</v>
      </c>
      <c r="F17" s="304">
        <v>9305</v>
      </c>
      <c r="G17" s="423">
        <v>5984</v>
      </c>
      <c r="H17" s="423">
        <v>7444</v>
      </c>
      <c r="I17" s="423">
        <v>2873</v>
      </c>
      <c r="J17" s="423">
        <v>3010</v>
      </c>
      <c r="K17" s="423">
        <v>672</v>
      </c>
      <c r="L17" s="423">
        <v>3646</v>
      </c>
      <c r="M17" s="303">
        <f t="shared" si="6"/>
        <v>0.88728902450653191</v>
      </c>
      <c r="N17" s="303">
        <f t="shared" si="0"/>
        <v>0.5706112329550872</v>
      </c>
      <c r="O17" s="303">
        <f t="shared" si="1"/>
        <v>0.70983121960522555</v>
      </c>
      <c r="P17" s="303">
        <f t="shared" si="2"/>
        <v>0.27395823400400499</v>
      </c>
      <c r="Q17" s="303">
        <f t="shared" si="3"/>
        <v>0.28702202727186038</v>
      </c>
      <c r="R17" s="303">
        <f t="shared" si="4"/>
        <v>6.407933632115953E-2</v>
      </c>
      <c r="S17" s="269">
        <f t="shared" si="5"/>
        <v>0.3476685420043864</v>
      </c>
      <c r="T17" s="307"/>
    </row>
    <row r="18" spans="2:20" ht="13.5" customHeight="1">
      <c r="B18" s="649"/>
      <c r="C18" s="572"/>
      <c r="D18" s="439" t="s">
        <v>343</v>
      </c>
      <c r="E18" s="440">
        <f>地区別_推計残存歯数階層別人数!H17</f>
        <v>16689</v>
      </c>
      <c r="F18" s="346">
        <v>14865</v>
      </c>
      <c r="G18" s="132">
        <v>9394</v>
      </c>
      <c r="H18" s="132">
        <v>11900</v>
      </c>
      <c r="I18" s="132">
        <v>4273</v>
      </c>
      <c r="J18" s="132">
        <v>4508</v>
      </c>
      <c r="K18" s="132">
        <v>1042</v>
      </c>
      <c r="L18" s="132">
        <v>5924</v>
      </c>
      <c r="M18" s="441">
        <f t="shared" si="6"/>
        <v>0.89070645335250764</v>
      </c>
      <c r="N18" s="441">
        <f t="shared" si="0"/>
        <v>0.56288573311762236</v>
      </c>
      <c r="O18" s="441">
        <f t="shared" si="1"/>
        <v>0.71304452034274068</v>
      </c>
      <c r="P18" s="441">
        <f t="shared" si="2"/>
        <v>0.25603691053987654</v>
      </c>
      <c r="Q18" s="441">
        <f t="shared" si="3"/>
        <v>0.27011804182395588</v>
      </c>
      <c r="R18" s="441">
        <f t="shared" si="4"/>
        <v>6.2436335310683683E-2</v>
      </c>
      <c r="S18" s="317">
        <f t="shared" si="5"/>
        <v>0.35496434777398284</v>
      </c>
      <c r="T18" s="307"/>
    </row>
    <row r="19" spans="2:20" ht="13.5" customHeight="1">
      <c r="B19" s="649"/>
      <c r="C19" s="572"/>
      <c r="D19" s="436" t="s">
        <v>344</v>
      </c>
      <c r="E19" s="437">
        <f>地区別_推計残存歯数階層別人数!H18</f>
        <v>29155</v>
      </c>
      <c r="F19" s="435">
        <v>25625</v>
      </c>
      <c r="G19" s="427">
        <v>15933</v>
      </c>
      <c r="H19" s="427">
        <v>19945</v>
      </c>
      <c r="I19" s="427">
        <v>7201</v>
      </c>
      <c r="J19" s="427">
        <v>7482</v>
      </c>
      <c r="K19" s="427">
        <v>1838</v>
      </c>
      <c r="L19" s="427">
        <v>10192</v>
      </c>
      <c r="M19" s="438">
        <f t="shared" si="6"/>
        <v>0.87892299777053684</v>
      </c>
      <c r="N19" s="438">
        <f t="shared" si="0"/>
        <v>0.54649288286743269</v>
      </c>
      <c r="O19" s="438">
        <f t="shared" si="1"/>
        <v>0.68410221231349688</v>
      </c>
      <c r="P19" s="438">
        <f t="shared" si="2"/>
        <v>0.24699022466129308</v>
      </c>
      <c r="Q19" s="438">
        <f t="shared" si="3"/>
        <v>0.25662836563196706</v>
      </c>
      <c r="R19" s="438">
        <f t="shared" si="4"/>
        <v>6.3042359801063277E-2</v>
      </c>
      <c r="S19" s="425">
        <f t="shared" si="5"/>
        <v>0.34957983193277309</v>
      </c>
      <c r="T19" s="307"/>
    </row>
    <row r="20" spans="2:20" ht="13.5" customHeight="1">
      <c r="B20" s="655"/>
      <c r="C20" s="573"/>
      <c r="D20" s="344" t="s">
        <v>378</v>
      </c>
      <c r="E20" s="390">
        <f>地区別_推計残存歯数階層別人数!H19</f>
        <v>56331</v>
      </c>
      <c r="F20" s="304">
        <f t="shared" ref="F20:L20" si="10">SUM(F17:F19)</f>
        <v>49795</v>
      </c>
      <c r="G20" s="304">
        <f t="shared" si="10"/>
        <v>31311</v>
      </c>
      <c r="H20" s="304">
        <f t="shared" si="10"/>
        <v>39289</v>
      </c>
      <c r="I20" s="304">
        <f t="shared" si="10"/>
        <v>14347</v>
      </c>
      <c r="J20" s="304">
        <f t="shared" si="10"/>
        <v>15000</v>
      </c>
      <c r="K20" s="304">
        <f t="shared" si="10"/>
        <v>3552</v>
      </c>
      <c r="L20" s="304">
        <f t="shared" si="10"/>
        <v>19762</v>
      </c>
      <c r="M20" s="303">
        <f t="shared" si="6"/>
        <v>0.88397152544779967</v>
      </c>
      <c r="N20" s="303">
        <f t="shared" si="0"/>
        <v>0.55583959098897584</v>
      </c>
      <c r="O20" s="303">
        <f t="shared" si="1"/>
        <v>0.69746675897818255</v>
      </c>
      <c r="P20" s="303">
        <f t="shared" si="2"/>
        <v>0.25469102270508248</v>
      </c>
      <c r="Q20" s="303">
        <f t="shared" si="3"/>
        <v>0.26628321883154926</v>
      </c>
      <c r="R20" s="303">
        <f t="shared" si="4"/>
        <v>6.3055866219310863E-2</v>
      </c>
      <c r="S20" s="269">
        <f t="shared" si="5"/>
        <v>0.35081926470327174</v>
      </c>
      <c r="T20" s="307"/>
    </row>
    <row r="21" spans="2:20" ht="13.5" customHeight="1">
      <c r="B21" s="648">
        <v>5</v>
      </c>
      <c r="C21" s="571" t="s">
        <v>119</v>
      </c>
      <c r="D21" s="356" t="s">
        <v>342</v>
      </c>
      <c r="E21" s="390">
        <f>地区別_推計残存歯数階層別人数!H20</f>
        <v>7772</v>
      </c>
      <c r="F21" s="304">
        <v>6932</v>
      </c>
      <c r="G21" s="423">
        <v>4231</v>
      </c>
      <c r="H21" s="423">
        <v>5580</v>
      </c>
      <c r="I21" s="423">
        <v>2047</v>
      </c>
      <c r="J21" s="423">
        <v>2408</v>
      </c>
      <c r="K21" s="423">
        <v>561</v>
      </c>
      <c r="L21" s="423">
        <v>2633</v>
      </c>
      <c r="M21" s="303">
        <f t="shared" si="6"/>
        <v>0.89191971178589813</v>
      </c>
      <c r="N21" s="303">
        <f t="shared" si="0"/>
        <v>0.54439011837364903</v>
      </c>
      <c r="O21" s="303">
        <f t="shared" si="1"/>
        <v>0.7179619145651055</v>
      </c>
      <c r="P21" s="303">
        <f t="shared" si="2"/>
        <v>0.26338136901698406</v>
      </c>
      <c r="Q21" s="303">
        <f t="shared" si="3"/>
        <v>0.30983015954709214</v>
      </c>
      <c r="R21" s="303">
        <f t="shared" si="4"/>
        <v>7.2182192485846633E-2</v>
      </c>
      <c r="S21" s="269">
        <f t="shared" si="5"/>
        <v>0.33878023674729801</v>
      </c>
      <c r="T21" s="307"/>
    </row>
    <row r="22" spans="2:20" ht="13.5" customHeight="1">
      <c r="B22" s="649"/>
      <c r="C22" s="572"/>
      <c r="D22" s="439" t="s">
        <v>343</v>
      </c>
      <c r="E22" s="440">
        <f>地区別_推計残存歯数階層別人数!H21</f>
        <v>12752</v>
      </c>
      <c r="F22" s="346">
        <v>11272</v>
      </c>
      <c r="G22" s="132">
        <v>6708</v>
      </c>
      <c r="H22" s="132">
        <v>8997</v>
      </c>
      <c r="I22" s="132">
        <v>3031</v>
      </c>
      <c r="J22" s="132">
        <v>3564</v>
      </c>
      <c r="K22" s="132">
        <v>930</v>
      </c>
      <c r="L22" s="132">
        <v>4424</v>
      </c>
      <c r="M22" s="441">
        <f t="shared" si="6"/>
        <v>0.88393977415307401</v>
      </c>
      <c r="N22" s="441">
        <f t="shared" si="0"/>
        <v>0.52603513174404015</v>
      </c>
      <c r="O22" s="441">
        <f t="shared" si="1"/>
        <v>0.70553638644918448</v>
      </c>
      <c r="P22" s="441">
        <f t="shared" si="2"/>
        <v>0.23768820577164365</v>
      </c>
      <c r="Q22" s="441">
        <f t="shared" si="3"/>
        <v>0.27948557089084064</v>
      </c>
      <c r="R22" s="441">
        <f t="shared" si="4"/>
        <v>7.2929736511919696E-2</v>
      </c>
      <c r="S22" s="317">
        <f t="shared" si="5"/>
        <v>0.34692597239648681</v>
      </c>
      <c r="T22" s="307"/>
    </row>
    <row r="23" spans="2:20" ht="13.5" customHeight="1">
      <c r="B23" s="649"/>
      <c r="C23" s="572"/>
      <c r="D23" s="436" t="s">
        <v>344</v>
      </c>
      <c r="E23" s="437">
        <f>地区別_推計残存歯数階層別人数!H22</f>
        <v>25416</v>
      </c>
      <c r="F23" s="435">
        <v>22116</v>
      </c>
      <c r="G23" s="427">
        <v>12880</v>
      </c>
      <c r="H23" s="427">
        <v>16957</v>
      </c>
      <c r="I23" s="427">
        <v>5716</v>
      </c>
      <c r="J23" s="427">
        <v>6787</v>
      </c>
      <c r="K23" s="427">
        <v>1813</v>
      </c>
      <c r="L23" s="427">
        <v>8718</v>
      </c>
      <c r="M23" s="438">
        <f t="shared" si="6"/>
        <v>0.87016052880075545</v>
      </c>
      <c r="N23" s="438">
        <f t="shared" si="0"/>
        <v>0.5067673906200818</v>
      </c>
      <c r="O23" s="438">
        <f t="shared" si="1"/>
        <v>0.66717815549260306</v>
      </c>
      <c r="P23" s="438">
        <f t="shared" si="2"/>
        <v>0.22489770223481273</v>
      </c>
      <c r="Q23" s="438">
        <f t="shared" si="3"/>
        <v>0.26703651243311299</v>
      </c>
      <c r="R23" s="438">
        <f t="shared" si="4"/>
        <v>7.1333018570978915E-2</v>
      </c>
      <c r="S23" s="425">
        <f t="shared" si="5"/>
        <v>0.34301227573182247</v>
      </c>
      <c r="T23" s="307"/>
    </row>
    <row r="24" spans="2:20" ht="13.5" customHeight="1">
      <c r="B24" s="655"/>
      <c r="C24" s="573"/>
      <c r="D24" s="344" t="s">
        <v>378</v>
      </c>
      <c r="E24" s="390">
        <f>地区別_推計残存歯数階層別人数!H23</f>
        <v>45940</v>
      </c>
      <c r="F24" s="304">
        <f t="shared" ref="F24:L24" si="11">SUM(F21:F23)</f>
        <v>40320</v>
      </c>
      <c r="G24" s="304">
        <f t="shared" si="11"/>
        <v>23819</v>
      </c>
      <c r="H24" s="304">
        <f t="shared" si="11"/>
        <v>31534</v>
      </c>
      <c r="I24" s="304">
        <f t="shared" si="11"/>
        <v>10794</v>
      </c>
      <c r="J24" s="304">
        <f t="shared" si="11"/>
        <v>12759</v>
      </c>
      <c r="K24" s="304">
        <f t="shared" si="11"/>
        <v>3304</v>
      </c>
      <c r="L24" s="304">
        <f t="shared" si="11"/>
        <v>15775</v>
      </c>
      <c r="M24" s="303">
        <f t="shared" si="6"/>
        <v>0.87766652154984759</v>
      </c>
      <c r="N24" s="303">
        <f t="shared" si="0"/>
        <v>0.51848062690465824</v>
      </c>
      <c r="O24" s="303">
        <f t="shared" si="1"/>
        <v>0.68641706573791905</v>
      </c>
      <c r="P24" s="303">
        <f t="shared" si="2"/>
        <v>0.2349586417065738</v>
      </c>
      <c r="Q24" s="303">
        <f t="shared" si="3"/>
        <v>0.27773182411841535</v>
      </c>
      <c r="R24" s="303">
        <f t="shared" si="4"/>
        <v>7.1919895515890286E-2</v>
      </c>
      <c r="S24" s="269">
        <f t="shared" si="5"/>
        <v>0.3433826730518067</v>
      </c>
      <c r="T24" s="307"/>
    </row>
    <row r="25" spans="2:20" ht="13.5" customHeight="1">
      <c r="B25" s="648">
        <v>6</v>
      </c>
      <c r="C25" s="571" t="s">
        <v>120</v>
      </c>
      <c r="D25" s="356" t="s">
        <v>342</v>
      </c>
      <c r="E25" s="390">
        <f>地区別_推計残存歯数階層別人数!H24</f>
        <v>9550</v>
      </c>
      <c r="F25" s="304">
        <v>8450</v>
      </c>
      <c r="G25" s="423">
        <v>5228</v>
      </c>
      <c r="H25" s="423">
        <v>6809</v>
      </c>
      <c r="I25" s="423">
        <v>2737</v>
      </c>
      <c r="J25" s="423">
        <v>2800</v>
      </c>
      <c r="K25" s="423">
        <v>725</v>
      </c>
      <c r="L25" s="423">
        <v>3335</v>
      </c>
      <c r="M25" s="303">
        <f t="shared" si="6"/>
        <v>0.88481675392670156</v>
      </c>
      <c r="N25" s="303">
        <f t="shared" si="0"/>
        <v>0.54743455497382199</v>
      </c>
      <c r="O25" s="303">
        <f t="shared" si="1"/>
        <v>0.71298429319371726</v>
      </c>
      <c r="P25" s="303">
        <f t="shared" si="2"/>
        <v>0.28659685863874346</v>
      </c>
      <c r="Q25" s="303">
        <f t="shared" si="3"/>
        <v>0.29319371727748689</v>
      </c>
      <c r="R25" s="303">
        <f t="shared" si="4"/>
        <v>7.5916230366492143E-2</v>
      </c>
      <c r="S25" s="269">
        <f t="shared" si="5"/>
        <v>0.34921465968586385</v>
      </c>
      <c r="T25" s="307"/>
    </row>
    <row r="26" spans="2:20" ht="13.5" customHeight="1">
      <c r="B26" s="649"/>
      <c r="C26" s="572"/>
      <c r="D26" s="439" t="s">
        <v>343</v>
      </c>
      <c r="E26" s="440">
        <f>地区別_推計残存歯数階層別人数!H25</f>
        <v>15606</v>
      </c>
      <c r="F26" s="346">
        <v>13785</v>
      </c>
      <c r="G26" s="132">
        <v>8418</v>
      </c>
      <c r="H26" s="132">
        <v>10931</v>
      </c>
      <c r="I26" s="132">
        <v>4209</v>
      </c>
      <c r="J26" s="132">
        <v>4225</v>
      </c>
      <c r="K26" s="132">
        <v>1179</v>
      </c>
      <c r="L26" s="132">
        <v>5737</v>
      </c>
      <c r="M26" s="441">
        <f t="shared" si="6"/>
        <v>0.88331410995770854</v>
      </c>
      <c r="N26" s="441">
        <f t="shared" si="0"/>
        <v>0.53940792003075744</v>
      </c>
      <c r="O26" s="441">
        <f t="shared" si="1"/>
        <v>0.70043572984749458</v>
      </c>
      <c r="P26" s="441">
        <f t="shared" si="2"/>
        <v>0.26970396001537872</v>
      </c>
      <c r="Q26" s="441">
        <f t="shared" si="3"/>
        <v>0.27072920671536588</v>
      </c>
      <c r="R26" s="441">
        <f t="shared" si="4"/>
        <v>7.5547866205305653E-2</v>
      </c>
      <c r="S26" s="317">
        <f t="shared" si="5"/>
        <v>0.36761501986415479</v>
      </c>
      <c r="T26" s="307"/>
    </row>
    <row r="27" spans="2:20" ht="13.5" customHeight="1">
      <c r="B27" s="649"/>
      <c r="C27" s="572"/>
      <c r="D27" s="436" t="s">
        <v>344</v>
      </c>
      <c r="E27" s="437">
        <f>地区別_推計残存歯数階層別人数!H26</f>
        <v>30904</v>
      </c>
      <c r="F27" s="435">
        <v>26845</v>
      </c>
      <c r="G27" s="427">
        <v>16106</v>
      </c>
      <c r="H27" s="427">
        <v>20673</v>
      </c>
      <c r="I27" s="427">
        <v>7736</v>
      </c>
      <c r="J27" s="427">
        <v>8140</v>
      </c>
      <c r="K27" s="427">
        <v>2421</v>
      </c>
      <c r="L27" s="427">
        <v>11251</v>
      </c>
      <c r="M27" s="438">
        <f t="shared" si="6"/>
        <v>0.8686577789282941</v>
      </c>
      <c r="N27" s="438">
        <f t="shared" si="0"/>
        <v>0.52116230908620242</v>
      </c>
      <c r="O27" s="438">
        <f t="shared" si="1"/>
        <v>0.6689425317111054</v>
      </c>
      <c r="P27" s="438">
        <f t="shared" si="2"/>
        <v>0.25032358270774008</v>
      </c>
      <c r="Q27" s="438">
        <f t="shared" si="3"/>
        <v>0.26339632410044006</v>
      </c>
      <c r="R27" s="438">
        <f t="shared" si="4"/>
        <v>7.8339373543877822E-2</v>
      </c>
      <c r="S27" s="425">
        <f t="shared" si="5"/>
        <v>0.36406290447838469</v>
      </c>
      <c r="T27" s="307"/>
    </row>
    <row r="28" spans="2:20" ht="13.5" customHeight="1">
      <c r="B28" s="655"/>
      <c r="C28" s="573"/>
      <c r="D28" s="344" t="s">
        <v>378</v>
      </c>
      <c r="E28" s="390">
        <f>地区別_推計残存歯数階層別人数!H27</f>
        <v>56060</v>
      </c>
      <c r="F28" s="304">
        <f t="shared" ref="F28:L28" si="12">SUM(F25:F27)</f>
        <v>49080</v>
      </c>
      <c r="G28" s="304">
        <f t="shared" si="12"/>
        <v>29752</v>
      </c>
      <c r="H28" s="304">
        <f t="shared" si="12"/>
        <v>38413</v>
      </c>
      <c r="I28" s="304">
        <f t="shared" si="12"/>
        <v>14682</v>
      </c>
      <c r="J28" s="304">
        <f t="shared" si="12"/>
        <v>15165</v>
      </c>
      <c r="K28" s="304">
        <f t="shared" si="12"/>
        <v>4325</v>
      </c>
      <c r="L28" s="304">
        <f t="shared" si="12"/>
        <v>20323</v>
      </c>
      <c r="M28" s="303">
        <f t="shared" si="6"/>
        <v>0.87549054584373887</v>
      </c>
      <c r="N28" s="303">
        <f t="shared" si="0"/>
        <v>0.53071708883339275</v>
      </c>
      <c r="O28" s="303">
        <f t="shared" si="1"/>
        <v>0.68521227256510886</v>
      </c>
      <c r="P28" s="303">
        <f t="shared" si="2"/>
        <v>0.26189796646450231</v>
      </c>
      <c r="Q28" s="303">
        <f t="shared" si="3"/>
        <v>0.27051373528362471</v>
      </c>
      <c r="R28" s="303">
        <f t="shared" si="4"/>
        <v>7.7149482697110236E-2</v>
      </c>
      <c r="S28" s="269">
        <f t="shared" si="5"/>
        <v>0.36252229753835175</v>
      </c>
      <c r="T28" s="307"/>
    </row>
    <row r="29" spans="2:20" ht="13.5" customHeight="1">
      <c r="B29" s="648">
        <v>7</v>
      </c>
      <c r="C29" s="571" t="s">
        <v>121</v>
      </c>
      <c r="D29" s="356" t="s">
        <v>342</v>
      </c>
      <c r="E29" s="390">
        <f>地区別_推計残存歯数階層別人数!H28</f>
        <v>9536</v>
      </c>
      <c r="F29" s="304">
        <v>8494</v>
      </c>
      <c r="G29" s="423">
        <v>5255</v>
      </c>
      <c r="H29" s="423">
        <v>6940</v>
      </c>
      <c r="I29" s="423">
        <v>2735</v>
      </c>
      <c r="J29" s="423">
        <v>2936</v>
      </c>
      <c r="K29" s="423">
        <v>645</v>
      </c>
      <c r="L29" s="423">
        <v>3163</v>
      </c>
      <c r="M29" s="303">
        <f t="shared" si="6"/>
        <v>0.89072986577181212</v>
      </c>
      <c r="N29" s="303">
        <f t="shared" si="0"/>
        <v>0.55106963087248317</v>
      </c>
      <c r="O29" s="303">
        <f t="shared" si="1"/>
        <v>0.72776845637583898</v>
      </c>
      <c r="P29" s="303">
        <f t="shared" si="2"/>
        <v>0.28680788590604028</v>
      </c>
      <c r="Q29" s="303">
        <f t="shared" si="3"/>
        <v>0.30788590604026844</v>
      </c>
      <c r="R29" s="303">
        <f t="shared" si="4"/>
        <v>6.7638422818791941E-2</v>
      </c>
      <c r="S29" s="269">
        <f t="shared" si="5"/>
        <v>0.33169043624161076</v>
      </c>
      <c r="T29" s="307"/>
    </row>
    <row r="30" spans="2:20" ht="13.5" customHeight="1">
      <c r="B30" s="649"/>
      <c r="C30" s="572"/>
      <c r="D30" s="439" t="s">
        <v>343</v>
      </c>
      <c r="E30" s="440">
        <f>地区別_推計残存歯数階層別人数!H29</f>
        <v>15074</v>
      </c>
      <c r="F30" s="346">
        <v>13420</v>
      </c>
      <c r="G30" s="132">
        <v>8366</v>
      </c>
      <c r="H30" s="132">
        <v>10794</v>
      </c>
      <c r="I30" s="132">
        <v>3905</v>
      </c>
      <c r="J30" s="132">
        <v>4246</v>
      </c>
      <c r="K30" s="132">
        <v>1062</v>
      </c>
      <c r="L30" s="132">
        <v>5060</v>
      </c>
      <c r="M30" s="441">
        <f t="shared" si="6"/>
        <v>0.89027464508425103</v>
      </c>
      <c r="N30" s="441">
        <f t="shared" si="0"/>
        <v>0.55499535624253682</v>
      </c>
      <c r="O30" s="441">
        <f t="shared" si="1"/>
        <v>0.71606740082260845</v>
      </c>
      <c r="P30" s="441">
        <f t="shared" si="2"/>
        <v>0.25905532705320417</v>
      </c>
      <c r="Q30" s="441">
        <f t="shared" si="3"/>
        <v>0.2816770598381319</v>
      </c>
      <c r="R30" s="441">
        <f t="shared" si="4"/>
        <v>7.0452434655698559E-2</v>
      </c>
      <c r="S30" s="317">
        <f t="shared" si="5"/>
        <v>0.3356773251957012</v>
      </c>
      <c r="T30" s="307"/>
    </row>
    <row r="31" spans="2:20" ht="13.5" customHeight="1">
      <c r="B31" s="649"/>
      <c r="C31" s="572"/>
      <c r="D31" s="436" t="s">
        <v>344</v>
      </c>
      <c r="E31" s="437">
        <f>地区別_推計残存歯数階層別人数!H30</f>
        <v>28064</v>
      </c>
      <c r="F31" s="435">
        <v>24604</v>
      </c>
      <c r="G31" s="427">
        <v>14903</v>
      </c>
      <c r="H31" s="427">
        <v>19379</v>
      </c>
      <c r="I31" s="427">
        <v>6972</v>
      </c>
      <c r="J31" s="427">
        <v>7537</v>
      </c>
      <c r="K31" s="427">
        <v>1954</v>
      </c>
      <c r="L31" s="427">
        <v>9228</v>
      </c>
      <c r="M31" s="438">
        <f t="shared" si="6"/>
        <v>0.87671037628278226</v>
      </c>
      <c r="N31" s="438">
        <f t="shared" si="0"/>
        <v>0.53103620296465226</v>
      </c>
      <c r="O31" s="438">
        <f t="shared" si="1"/>
        <v>0.69052879133409351</v>
      </c>
      <c r="P31" s="438">
        <f t="shared" si="2"/>
        <v>0.24843215507411631</v>
      </c>
      <c r="Q31" s="438">
        <f t="shared" si="3"/>
        <v>0.26856470923603193</v>
      </c>
      <c r="R31" s="438">
        <f t="shared" si="4"/>
        <v>6.962656784492588E-2</v>
      </c>
      <c r="S31" s="425">
        <f t="shared" si="5"/>
        <v>0.32881984036488027</v>
      </c>
      <c r="T31" s="307"/>
    </row>
    <row r="32" spans="2:20" ht="13.5" customHeight="1">
      <c r="B32" s="655"/>
      <c r="C32" s="573"/>
      <c r="D32" s="344" t="s">
        <v>378</v>
      </c>
      <c r="E32" s="390">
        <f>地区別_推計残存歯数階層別人数!H31</f>
        <v>52674</v>
      </c>
      <c r="F32" s="304">
        <f t="shared" ref="F32:L32" si="13">SUM(F29:F31)</f>
        <v>46518</v>
      </c>
      <c r="G32" s="304">
        <f t="shared" si="13"/>
        <v>28524</v>
      </c>
      <c r="H32" s="304">
        <f t="shared" si="13"/>
        <v>37113</v>
      </c>
      <c r="I32" s="304">
        <f t="shared" si="13"/>
        <v>13612</v>
      </c>
      <c r="J32" s="304">
        <f t="shared" si="13"/>
        <v>14719</v>
      </c>
      <c r="K32" s="304">
        <f t="shared" si="13"/>
        <v>3661</v>
      </c>
      <c r="L32" s="304">
        <f t="shared" si="13"/>
        <v>17451</v>
      </c>
      <c r="M32" s="303">
        <f t="shared" si="6"/>
        <v>0.88313019706116869</v>
      </c>
      <c r="N32" s="303">
        <f t="shared" si="0"/>
        <v>0.54151953525458485</v>
      </c>
      <c r="O32" s="303">
        <f t="shared" si="1"/>
        <v>0.70457910923795419</v>
      </c>
      <c r="P32" s="303">
        <f t="shared" si="2"/>
        <v>0.25841971371074912</v>
      </c>
      <c r="Q32" s="303">
        <f t="shared" si="3"/>
        <v>0.27943577476553899</v>
      </c>
      <c r="R32" s="303">
        <f t="shared" si="4"/>
        <v>6.9502980597638306E-2</v>
      </c>
      <c r="S32" s="269">
        <f t="shared" si="5"/>
        <v>0.33130197061168698</v>
      </c>
      <c r="T32" s="307"/>
    </row>
    <row r="33" spans="2:20" ht="13.5" customHeight="1">
      <c r="B33" s="648">
        <v>8</v>
      </c>
      <c r="C33" s="571" t="s">
        <v>169</v>
      </c>
      <c r="D33" s="356" t="s">
        <v>342</v>
      </c>
      <c r="E33" s="390">
        <f>地区別_推計残存歯数階層別人数!H32</f>
        <v>28662</v>
      </c>
      <c r="F33" s="304">
        <v>25908</v>
      </c>
      <c r="G33" s="423">
        <v>16273</v>
      </c>
      <c r="H33" s="423">
        <v>20777</v>
      </c>
      <c r="I33" s="423">
        <v>8710</v>
      </c>
      <c r="J33" s="423">
        <v>9518</v>
      </c>
      <c r="K33" s="423">
        <v>2206</v>
      </c>
      <c r="L33" s="423">
        <v>11947</v>
      </c>
      <c r="M33" s="303">
        <f t="shared" si="6"/>
        <v>0.90391459074733094</v>
      </c>
      <c r="N33" s="303">
        <f t="shared" si="0"/>
        <v>0.56775521596538969</v>
      </c>
      <c r="O33" s="303">
        <f t="shared" si="1"/>
        <v>0.72489707626822975</v>
      </c>
      <c r="P33" s="303">
        <f t="shared" si="2"/>
        <v>0.30388667922685086</v>
      </c>
      <c r="Q33" s="303">
        <f t="shared" si="3"/>
        <v>0.33207731491172982</v>
      </c>
      <c r="R33" s="303">
        <f t="shared" si="4"/>
        <v>7.6966017723815505E-2</v>
      </c>
      <c r="S33" s="269">
        <f t="shared" si="5"/>
        <v>0.41682366896936712</v>
      </c>
      <c r="T33" s="307"/>
    </row>
    <row r="34" spans="2:20" ht="13.5" customHeight="1">
      <c r="B34" s="649"/>
      <c r="C34" s="572"/>
      <c r="D34" s="439" t="s">
        <v>343</v>
      </c>
      <c r="E34" s="440">
        <f>地区別_推計残存歯数階層別人数!H33</f>
        <v>43827</v>
      </c>
      <c r="F34" s="346">
        <v>39722</v>
      </c>
      <c r="G34" s="132">
        <v>24990</v>
      </c>
      <c r="H34" s="132">
        <v>31694</v>
      </c>
      <c r="I34" s="132">
        <v>12684</v>
      </c>
      <c r="J34" s="132">
        <v>13787</v>
      </c>
      <c r="K34" s="132">
        <v>3561</v>
      </c>
      <c r="L34" s="132">
        <v>18683</v>
      </c>
      <c r="M34" s="441">
        <f t="shared" si="6"/>
        <v>0.90633627672439365</v>
      </c>
      <c r="N34" s="441">
        <f t="shared" si="0"/>
        <v>0.57019645424053667</v>
      </c>
      <c r="O34" s="441">
        <f t="shared" si="1"/>
        <v>0.72316152143655732</v>
      </c>
      <c r="P34" s="441">
        <f t="shared" si="2"/>
        <v>0.28941063727839006</v>
      </c>
      <c r="Q34" s="441">
        <f t="shared" si="3"/>
        <v>0.31457777169324846</v>
      </c>
      <c r="R34" s="441">
        <f t="shared" si="4"/>
        <v>8.1251283455404208E-2</v>
      </c>
      <c r="S34" s="317">
        <f t="shared" si="5"/>
        <v>0.42628973007506787</v>
      </c>
      <c r="T34" s="307"/>
    </row>
    <row r="35" spans="2:20" ht="13.5" customHeight="1">
      <c r="B35" s="649"/>
      <c r="C35" s="572"/>
      <c r="D35" s="436" t="s">
        <v>344</v>
      </c>
      <c r="E35" s="437">
        <f>地区別_推計残存歯数階層別人数!H34</f>
        <v>80339</v>
      </c>
      <c r="F35" s="435">
        <v>71940</v>
      </c>
      <c r="G35" s="427">
        <v>44513</v>
      </c>
      <c r="H35" s="427">
        <v>55831</v>
      </c>
      <c r="I35" s="427">
        <v>22162</v>
      </c>
      <c r="J35" s="427">
        <v>23753</v>
      </c>
      <c r="K35" s="427">
        <v>6533</v>
      </c>
      <c r="L35" s="427">
        <v>33843</v>
      </c>
      <c r="M35" s="438">
        <f t="shared" si="6"/>
        <v>0.89545550728786771</v>
      </c>
      <c r="N35" s="438">
        <f t="shared" si="0"/>
        <v>0.55406465104121283</v>
      </c>
      <c r="O35" s="438">
        <f t="shared" si="1"/>
        <v>0.6949426803918396</v>
      </c>
      <c r="P35" s="438">
        <f t="shared" si="2"/>
        <v>0.27585605994597889</v>
      </c>
      <c r="Q35" s="438">
        <f t="shared" si="3"/>
        <v>0.29565964226589825</v>
      </c>
      <c r="R35" s="438">
        <f t="shared" si="4"/>
        <v>8.1317915333773139E-2</v>
      </c>
      <c r="S35" s="425">
        <f t="shared" si="5"/>
        <v>0.42125244277374624</v>
      </c>
      <c r="T35" s="307"/>
    </row>
    <row r="36" spans="2:20" ht="13.5" customHeight="1" thickBot="1">
      <c r="B36" s="655"/>
      <c r="C36" s="572"/>
      <c r="D36" s="344" t="s">
        <v>378</v>
      </c>
      <c r="E36" s="390">
        <f>地区別_推計残存歯数階層別人数!H35</f>
        <v>152828</v>
      </c>
      <c r="F36" s="304">
        <f t="shared" ref="F36:L36" si="14">SUM(F33:F35)</f>
        <v>137570</v>
      </c>
      <c r="G36" s="304">
        <f t="shared" si="14"/>
        <v>85776</v>
      </c>
      <c r="H36" s="304">
        <f t="shared" si="14"/>
        <v>108302</v>
      </c>
      <c r="I36" s="304">
        <f t="shared" si="14"/>
        <v>43556</v>
      </c>
      <c r="J36" s="304">
        <f t="shared" si="14"/>
        <v>47058</v>
      </c>
      <c r="K36" s="304">
        <f t="shared" si="14"/>
        <v>12300</v>
      </c>
      <c r="L36" s="304">
        <f t="shared" si="14"/>
        <v>64473</v>
      </c>
      <c r="M36" s="303">
        <f t="shared" si="6"/>
        <v>0.90016227392886117</v>
      </c>
      <c r="N36" s="303">
        <f t="shared" si="0"/>
        <v>0.5612584081451043</v>
      </c>
      <c r="O36" s="303">
        <f t="shared" si="1"/>
        <v>0.70865286465830868</v>
      </c>
      <c r="P36" s="303">
        <f t="shared" si="2"/>
        <v>0.28500013086607168</v>
      </c>
      <c r="Q36" s="303">
        <f t="shared" si="3"/>
        <v>0.30791478001413353</v>
      </c>
      <c r="R36" s="303">
        <f t="shared" si="4"/>
        <v>8.0482634072290421E-2</v>
      </c>
      <c r="S36" s="269">
        <f t="shared" si="5"/>
        <v>0.42186641191404717</v>
      </c>
      <c r="T36" s="307"/>
    </row>
    <row r="37" spans="2:20" ht="13.5" customHeight="1" thickTop="1">
      <c r="B37" s="488" t="s">
        <v>382</v>
      </c>
      <c r="C37" s="489"/>
      <c r="D37" s="358" t="s">
        <v>342</v>
      </c>
      <c r="E37" s="391">
        <f>推計残存歯数階層別生活習慣病等患者数!C4</f>
        <v>98824</v>
      </c>
      <c r="F37" s="348">
        <f>推計残存歯数階層別生活習慣病等患者数!C10</f>
        <v>88211</v>
      </c>
      <c r="G37" s="426">
        <f>推計残存歯数階層別生活習慣病等患者数!D10</f>
        <v>55309</v>
      </c>
      <c r="H37" s="426">
        <f>推計残存歯数階層別生活習慣病等患者数!E10</f>
        <v>70459</v>
      </c>
      <c r="I37" s="426">
        <f>推計残存歯数階層別生活習慣病等患者数!F10</f>
        <v>27959</v>
      </c>
      <c r="J37" s="426">
        <f>推計残存歯数階層別生活習慣病等患者数!G10</f>
        <v>30804</v>
      </c>
      <c r="K37" s="426">
        <f>推計残存歯数階層別生活習慣病等患者数!H10</f>
        <v>7126</v>
      </c>
      <c r="L37" s="426">
        <f>推計残存歯数階層別生活習慣病等患者数!I10</f>
        <v>35959</v>
      </c>
      <c r="M37" s="359">
        <f>推計残存歯数階層別生活習慣病等患者数!C16</f>
        <v>0.89260705901400472</v>
      </c>
      <c r="N37" s="359">
        <f>推計残存歯数階層別生活習慣病等患者数!D16</f>
        <v>0.55967173965838257</v>
      </c>
      <c r="O37" s="359">
        <f>推計残存歯数階層別生活習慣病等患者数!E16</f>
        <v>0.71297458107342349</v>
      </c>
      <c r="P37" s="359">
        <f>推計残存歯数階層別生活習慣病等患者数!F16</f>
        <v>0.28291710515664209</v>
      </c>
      <c r="Q37" s="359">
        <f>推計残存歯数階層別生活習慣病等患者数!G16</f>
        <v>0.31170565854448312</v>
      </c>
      <c r="R37" s="359">
        <f>推計残存歯数階層別生活習慣病等患者数!H16</f>
        <v>7.2107989961952557E-2</v>
      </c>
      <c r="S37" s="321">
        <f>推計残存歯数階層別生活習慣病等患者数!I16</f>
        <v>0.36386910062333039</v>
      </c>
      <c r="T37" s="307"/>
    </row>
    <row r="38" spans="2:20" ht="13.5" customHeight="1">
      <c r="B38" s="674"/>
      <c r="C38" s="675"/>
      <c r="D38" s="439" t="s">
        <v>343</v>
      </c>
      <c r="E38" s="440">
        <f>推計残存歯数階層別生活習慣病等患者数!C5</f>
        <v>159057</v>
      </c>
      <c r="F38" s="346">
        <f>推計残存歯数階層別生活習慣病等患者数!C11</f>
        <v>141856</v>
      </c>
      <c r="G38" s="132">
        <f>推計残存歯数階層別生活習慣病等患者数!D11</f>
        <v>88181</v>
      </c>
      <c r="H38" s="132">
        <f>推計残存歯数階層別生活習慣病等患者数!E11</f>
        <v>112479</v>
      </c>
      <c r="I38" s="132">
        <f>推計残存歯数階層別生活習慣病等患者数!F11</f>
        <v>42287</v>
      </c>
      <c r="J38" s="132">
        <f>推計残存歯数階層別生活習慣病等患者数!G11</f>
        <v>46009</v>
      </c>
      <c r="K38" s="132">
        <f>推計残存歯数階層別生活習慣病等患者数!H11</f>
        <v>11719</v>
      </c>
      <c r="L38" s="132">
        <f>推計残存歯数階層別生活習慣病等患者数!I11</f>
        <v>59203</v>
      </c>
      <c r="M38" s="441">
        <f>推計残存歯数階層別生活習慣病等患者数!C17</f>
        <v>0.89185637853096689</v>
      </c>
      <c r="N38" s="441">
        <f>推計残存歯数階層別生活習慣病等患者数!D17</f>
        <v>0.55439873755949121</v>
      </c>
      <c r="O38" s="441">
        <f>推計残存歯数階層別生活習慣病等患者数!E17</f>
        <v>0.70716158358324377</v>
      </c>
      <c r="P38" s="441">
        <f>推計残存歯数階層別生活習慣病等患者数!F17</f>
        <v>0.26586066630201749</v>
      </c>
      <c r="Q38" s="441">
        <f>推計残存歯数階層別生活習慣病等患者数!G17</f>
        <v>0.28926108250501392</v>
      </c>
      <c r="R38" s="441">
        <f>推計残存歯数階層別生活習慣病等患者数!H17</f>
        <v>7.3677989651508582E-2</v>
      </c>
      <c r="S38" s="317">
        <f>推計残存歯数階層別生活習慣病等患者数!I17</f>
        <v>0.37221247728801626</v>
      </c>
      <c r="T38" s="307"/>
    </row>
    <row r="39" spans="2:20" ht="13.5" customHeight="1">
      <c r="B39" s="674"/>
      <c r="C39" s="675"/>
      <c r="D39" s="436" t="s">
        <v>344</v>
      </c>
      <c r="E39" s="437">
        <f>推計残存歯数階層別生活習慣病等患者数!C6</f>
        <v>309422</v>
      </c>
      <c r="F39" s="435">
        <f>推計残存歯数階層別生活習慣病等患者数!C12</f>
        <v>271407</v>
      </c>
      <c r="G39" s="427">
        <f>推計残存歯数階層別生活習慣病等患者数!D12</f>
        <v>165145</v>
      </c>
      <c r="H39" s="427">
        <f>推計残存歯数階層別生活習慣病等患者数!E12</f>
        <v>208029</v>
      </c>
      <c r="I39" s="427">
        <f>推計残存歯数階層別生活習慣病等患者数!F12</f>
        <v>77432</v>
      </c>
      <c r="J39" s="427">
        <f>推計残存歯数階層別生活習慣病等患者数!G12</f>
        <v>84637</v>
      </c>
      <c r="K39" s="427">
        <f>推計残存歯数階層別生活習慣病等患者数!H12</f>
        <v>22869</v>
      </c>
      <c r="L39" s="427">
        <f>推計残存歯数階層別生活習慣病等患者数!I12</f>
        <v>113429</v>
      </c>
      <c r="M39" s="438">
        <f>推計残存歯数階層別生活習慣病等患者数!C18</f>
        <v>0.87714189682698707</v>
      </c>
      <c r="N39" s="438">
        <f>推計残存歯数階層別生活習慣病等患者数!D18</f>
        <v>0.53372093774844709</v>
      </c>
      <c r="O39" s="438">
        <f>推計残存歯数階層別生活習慣病等患者数!E18</f>
        <v>0.672314832170951</v>
      </c>
      <c r="P39" s="438">
        <f>推計残存歯数階層別生活習慣病等患者数!F18</f>
        <v>0.25024723516750585</v>
      </c>
      <c r="Q39" s="438">
        <f>推計残存歯数階層別生活習慣病等患者数!G18</f>
        <v>0.27353258656462692</v>
      </c>
      <c r="R39" s="438">
        <f>推計残存歯数階層別生活習慣病等患者数!H18</f>
        <v>7.3908771839106463E-2</v>
      </c>
      <c r="S39" s="425">
        <f>推計残存歯数階層別生活習慣病等患者数!I18</f>
        <v>0.36658350084997188</v>
      </c>
      <c r="T39" s="307"/>
    </row>
    <row r="40" spans="2:20" ht="13.5" customHeight="1">
      <c r="B40" s="674"/>
      <c r="C40" s="675"/>
      <c r="D40" s="351" t="s">
        <v>378</v>
      </c>
      <c r="E40" s="392">
        <f>推計残存歯数階層別生活習慣病等患者数!C7</f>
        <v>567303</v>
      </c>
      <c r="F40" s="309">
        <f>推計残存歯数階層別生活習慣病等患者数!C13</f>
        <v>501474</v>
      </c>
      <c r="G40" s="309">
        <f>推計残存歯数階層別生活習慣病等患者数!D13</f>
        <v>308635</v>
      </c>
      <c r="H40" s="309">
        <f>推計残存歯数階層別生活習慣病等患者数!E13</f>
        <v>390967</v>
      </c>
      <c r="I40" s="309">
        <f>推計残存歯数階層別生活習慣病等患者数!F13</f>
        <v>147678</v>
      </c>
      <c r="J40" s="309">
        <f>推計残存歯数階層別生活習慣病等患者数!G13</f>
        <v>161450</v>
      </c>
      <c r="K40" s="309">
        <f>推計残存歯数階層別生活習慣病等患者数!H13</f>
        <v>41714</v>
      </c>
      <c r="L40" s="309">
        <f>推計残存歯数階層別生活習慣病等患者数!I13</f>
        <v>208591</v>
      </c>
      <c r="M40" s="360">
        <f>推計残存歯数階層別生活習慣病等患者数!C19</f>
        <v>0.88396148090174032</v>
      </c>
      <c r="N40" s="360">
        <f>推計残存歯数階層別生活習慣病等患者数!D19</f>
        <v>0.54403907611981606</v>
      </c>
      <c r="O40" s="360">
        <f>推計残存歯数階層別生活習慣病等患者数!E19</f>
        <v>0.68916786972746491</v>
      </c>
      <c r="P40" s="360">
        <f>推計残存歯数階層別生活習慣病等患者数!F19</f>
        <v>0.26031591583333774</v>
      </c>
      <c r="Q40" s="360">
        <f>推計残存歯数階層別生活習慣病等患者数!G19</f>
        <v>0.28459218442349149</v>
      </c>
      <c r="R40" s="360">
        <f>推計残存歯数階層別生活習慣病等患者数!H19</f>
        <v>7.3530370895271133E-2</v>
      </c>
      <c r="S40" s="305">
        <f>推計残存歯数階層別生活習慣病等患者数!I19</f>
        <v>0.36768887173168485</v>
      </c>
      <c r="T40" s="307"/>
    </row>
    <row r="41" spans="2:20">
      <c r="B41" s="329"/>
      <c r="C41" s="329"/>
      <c r="D41" s="329"/>
      <c r="E41" s="329"/>
      <c r="F41" s="329"/>
      <c r="G41" s="329"/>
      <c r="H41" s="329"/>
      <c r="I41" s="329"/>
      <c r="J41" s="329"/>
      <c r="K41" s="329"/>
      <c r="L41" s="329"/>
      <c r="M41" s="329"/>
      <c r="N41" s="329"/>
      <c r="O41" s="329"/>
      <c r="P41" s="329"/>
      <c r="Q41" s="329"/>
      <c r="R41" s="329"/>
      <c r="S41" s="329"/>
    </row>
  </sheetData>
  <mergeCells count="22">
    <mergeCell ref="B17:B20"/>
    <mergeCell ref="C17:C20"/>
    <mergeCell ref="B21:B24"/>
    <mergeCell ref="C21:C24"/>
    <mergeCell ref="B37:C40"/>
    <mergeCell ref="B25:B28"/>
    <mergeCell ref="C25:C28"/>
    <mergeCell ref="B29:B32"/>
    <mergeCell ref="C29:C32"/>
    <mergeCell ref="B33:B36"/>
    <mergeCell ref="C33:C36"/>
    <mergeCell ref="C5:C8"/>
    <mergeCell ref="B5:B8"/>
    <mergeCell ref="B9:B12"/>
    <mergeCell ref="C9:C12"/>
    <mergeCell ref="B13:B16"/>
    <mergeCell ref="C13:C16"/>
    <mergeCell ref="F3:L3"/>
    <mergeCell ref="M3:S3"/>
    <mergeCell ref="E3:E4"/>
    <mergeCell ref="D3:D4"/>
    <mergeCell ref="C3:C4"/>
  </mergeCells>
  <phoneticPr fontId="4"/>
  <pageMargins left="0.70866141732283472" right="0.43307086614173229" top="0.74803149606299213" bottom="0.74803149606299213" header="0.31496062992125984" footer="0.31496062992125984"/>
  <pageSetup paperSize="8" scale="75" fitToHeight="0" pageOrder="overThenDown" orientation="landscape" r:id="rId1"/>
  <headerFooter>
    <oddHeader>&amp;R&amp;"ＭＳ 明朝,標準"&amp;12 2-5.歯科医療費の状況</oddHeader>
  </headerFooter>
  <colBreaks count="1" manualBreakCount="1">
    <brk id="19" max="105" man="1"/>
  </colBreaks>
  <ignoredErrors>
    <ignoredError sqref="E5:E7 M5:S7 E9:E11 M9:S11 E13:E15 M13:S15 E17:E19 M17:S19 E21:E23 M21:S23 E25:E27 M25:S27 E29:E31 M29:S31 E33:E35 M33:S35 F36:L39" emptyCellReference="1"/>
  </ignoredError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44DAE-BEF7-4040-98A2-1CAF4CDE4E9C}">
  <dimension ref="B1:T305"/>
  <sheetViews>
    <sheetView showGridLines="0" zoomScaleNormal="100" zoomScaleSheetLayoutView="100" workbookViewId="0"/>
  </sheetViews>
  <sheetFormatPr defaultColWidth="9" defaultRowHeight="13.5"/>
  <cols>
    <col min="1" max="1" width="4.625" style="3" customWidth="1"/>
    <col min="2" max="2" width="3.375" style="3" customWidth="1"/>
    <col min="3" max="3" width="12.375" style="3" customWidth="1"/>
    <col min="4" max="4" width="10.625" style="3" customWidth="1"/>
    <col min="5" max="5" width="12.625" style="3" customWidth="1"/>
    <col min="6" max="19" width="10.625" style="3" customWidth="1"/>
    <col min="20" max="16384" width="9" style="3"/>
  </cols>
  <sheetData>
    <row r="1" spans="2:20" ht="16.5" customHeight="1">
      <c r="B1" s="2" t="s">
        <v>381</v>
      </c>
      <c r="F1" s="2"/>
      <c r="G1" s="2"/>
      <c r="H1" s="2"/>
      <c r="I1" s="2"/>
      <c r="J1" s="2"/>
      <c r="K1" s="2"/>
      <c r="L1" s="2"/>
      <c r="M1" s="2"/>
      <c r="N1" s="2"/>
      <c r="O1" s="2"/>
      <c r="P1" s="2"/>
      <c r="Q1" s="2"/>
      <c r="R1" s="2"/>
      <c r="S1" s="2"/>
    </row>
    <row r="2" spans="2:20" ht="16.5" customHeight="1">
      <c r="B2" s="2" t="s">
        <v>360</v>
      </c>
      <c r="F2" s="2"/>
      <c r="G2" s="2"/>
      <c r="H2" s="2"/>
      <c r="I2" s="2"/>
      <c r="J2" s="2"/>
      <c r="K2" s="2"/>
      <c r="L2" s="2"/>
      <c r="M2" s="2"/>
      <c r="N2" s="2"/>
      <c r="O2" s="2"/>
      <c r="P2" s="2"/>
      <c r="Q2" s="2"/>
      <c r="R2" s="2"/>
      <c r="S2" s="2"/>
    </row>
    <row r="3" spans="2:20" ht="26.25" customHeight="1">
      <c r="B3" s="372"/>
      <c r="C3" s="475" t="s">
        <v>309</v>
      </c>
      <c r="D3" s="478" t="s">
        <v>373</v>
      </c>
      <c r="E3" s="676" t="s">
        <v>515</v>
      </c>
      <c r="F3" s="683" t="s">
        <v>516</v>
      </c>
      <c r="G3" s="684"/>
      <c r="H3" s="684"/>
      <c r="I3" s="684"/>
      <c r="J3" s="684"/>
      <c r="K3" s="684"/>
      <c r="L3" s="685"/>
      <c r="M3" s="475" t="s">
        <v>514</v>
      </c>
      <c r="N3" s="480"/>
      <c r="O3" s="480"/>
      <c r="P3" s="480"/>
      <c r="Q3" s="480"/>
      <c r="R3" s="480"/>
      <c r="S3" s="480"/>
      <c r="T3" s="307"/>
    </row>
    <row r="4" spans="2:20" ht="26.25" customHeight="1">
      <c r="B4" s="373"/>
      <c r="C4" s="477"/>
      <c r="D4" s="477"/>
      <c r="E4" s="687"/>
      <c r="F4" s="357"/>
      <c r="G4" s="367" t="s">
        <v>349</v>
      </c>
      <c r="H4" s="376" t="s">
        <v>350</v>
      </c>
      <c r="I4" s="376" t="s">
        <v>351</v>
      </c>
      <c r="J4" s="376" t="s">
        <v>352</v>
      </c>
      <c r="K4" s="376" t="s">
        <v>379</v>
      </c>
      <c r="L4" s="376" t="s">
        <v>380</v>
      </c>
      <c r="M4" s="357"/>
      <c r="N4" s="367" t="s">
        <v>349</v>
      </c>
      <c r="O4" s="376" t="s">
        <v>350</v>
      </c>
      <c r="P4" s="376" t="s">
        <v>351</v>
      </c>
      <c r="Q4" s="376" t="s">
        <v>352</v>
      </c>
      <c r="R4" s="376" t="s">
        <v>379</v>
      </c>
      <c r="S4" s="367" t="s">
        <v>380</v>
      </c>
      <c r="T4" s="307"/>
    </row>
    <row r="5" spans="2:20" ht="13.5" customHeight="1">
      <c r="B5" s="648">
        <v>1</v>
      </c>
      <c r="C5" s="571" t="s">
        <v>58</v>
      </c>
      <c r="D5" s="356" t="s">
        <v>342</v>
      </c>
      <c r="E5" s="390">
        <f>市区町村別_推計残存歯数階層別人数!H4</f>
        <v>28662</v>
      </c>
      <c r="F5" s="304">
        <v>25908</v>
      </c>
      <c r="G5" s="423">
        <v>16273</v>
      </c>
      <c r="H5" s="423">
        <v>20777</v>
      </c>
      <c r="I5" s="423">
        <v>8710</v>
      </c>
      <c r="J5" s="423">
        <v>9518</v>
      </c>
      <c r="K5" s="423">
        <v>2206</v>
      </c>
      <c r="L5" s="423">
        <v>11947</v>
      </c>
      <c r="M5" s="303">
        <f>IFERROR(F5/E5,"-")</f>
        <v>0.90391459074733094</v>
      </c>
      <c r="N5" s="303">
        <f t="shared" ref="N5:N284" si="0">IFERROR(G5/E5,"-")</f>
        <v>0.56775521596538969</v>
      </c>
      <c r="O5" s="303">
        <f t="shared" ref="O5:O284" si="1">IFERROR(H5/E5,"-")</f>
        <v>0.72489707626822975</v>
      </c>
      <c r="P5" s="303">
        <f t="shared" ref="P5:P284" si="2">IFERROR(I5/E5,"-")</f>
        <v>0.30388667922685086</v>
      </c>
      <c r="Q5" s="303">
        <f t="shared" ref="Q5:Q284" si="3">IFERROR(J5/E5,"-")</f>
        <v>0.33207731491172982</v>
      </c>
      <c r="R5" s="303">
        <f t="shared" ref="R5:R284" si="4">IFERROR(K5/E5,"-")</f>
        <v>7.6966017723815505E-2</v>
      </c>
      <c r="S5" s="269">
        <f t="shared" ref="S5:S284" si="5">IFERROR(L5/E5,"-")</f>
        <v>0.41682366896936712</v>
      </c>
      <c r="T5" s="307"/>
    </row>
    <row r="6" spans="2:20" ht="13.5" customHeight="1">
      <c r="B6" s="649"/>
      <c r="C6" s="572"/>
      <c r="D6" s="439" t="s">
        <v>343</v>
      </c>
      <c r="E6" s="440">
        <f>市区町村別_推計残存歯数階層別人数!H5</f>
        <v>43827</v>
      </c>
      <c r="F6" s="346">
        <v>39722</v>
      </c>
      <c r="G6" s="132">
        <v>24990</v>
      </c>
      <c r="H6" s="132">
        <v>31694</v>
      </c>
      <c r="I6" s="132">
        <v>12684</v>
      </c>
      <c r="J6" s="132">
        <v>13787</v>
      </c>
      <c r="K6" s="132">
        <v>3561</v>
      </c>
      <c r="L6" s="132">
        <v>18683</v>
      </c>
      <c r="M6" s="441">
        <f t="shared" ref="M6:M32" si="6">IFERROR(F6/E6,"-")</f>
        <v>0.90633627672439365</v>
      </c>
      <c r="N6" s="441">
        <f t="shared" si="0"/>
        <v>0.57019645424053667</v>
      </c>
      <c r="O6" s="441">
        <f t="shared" si="1"/>
        <v>0.72316152143655732</v>
      </c>
      <c r="P6" s="441">
        <f t="shared" si="2"/>
        <v>0.28941063727839006</v>
      </c>
      <c r="Q6" s="441">
        <f t="shared" si="3"/>
        <v>0.31457777169324846</v>
      </c>
      <c r="R6" s="441">
        <f t="shared" si="4"/>
        <v>8.1251283455404208E-2</v>
      </c>
      <c r="S6" s="317">
        <f t="shared" si="5"/>
        <v>0.42628973007506787</v>
      </c>
      <c r="T6" s="307"/>
    </row>
    <row r="7" spans="2:20" ht="13.5" customHeight="1">
      <c r="B7" s="649"/>
      <c r="C7" s="572"/>
      <c r="D7" s="436" t="s">
        <v>344</v>
      </c>
      <c r="E7" s="437">
        <f>市区町村別_推計残存歯数階層別人数!H6</f>
        <v>80339</v>
      </c>
      <c r="F7" s="435">
        <v>71940</v>
      </c>
      <c r="G7" s="427">
        <v>44513</v>
      </c>
      <c r="H7" s="427">
        <v>55831</v>
      </c>
      <c r="I7" s="427">
        <v>22162</v>
      </c>
      <c r="J7" s="427">
        <v>23753</v>
      </c>
      <c r="K7" s="427">
        <v>6533</v>
      </c>
      <c r="L7" s="427">
        <v>33843</v>
      </c>
      <c r="M7" s="438">
        <f t="shared" si="6"/>
        <v>0.89545550728786771</v>
      </c>
      <c r="N7" s="438">
        <f t="shared" si="0"/>
        <v>0.55406465104121283</v>
      </c>
      <c r="O7" s="438">
        <f t="shared" si="1"/>
        <v>0.6949426803918396</v>
      </c>
      <c r="P7" s="438">
        <f t="shared" si="2"/>
        <v>0.27585605994597889</v>
      </c>
      <c r="Q7" s="438">
        <f t="shared" si="3"/>
        <v>0.29565964226589825</v>
      </c>
      <c r="R7" s="438">
        <f t="shared" si="4"/>
        <v>8.1317915333773139E-2</v>
      </c>
      <c r="S7" s="425">
        <f t="shared" si="5"/>
        <v>0.42125244277374624</v>
      </c>
      <c r="T7" s="307"/>
    </row>
    <row r="8" spans="2:20" ht="13.5" customHeight="1">
      <c r="B8" s="655"/>
      <c r="C8" s="573"/>
      <c r="D8" s="344" t="s">
        <v>152</v>
      </c>
      <c r="E8" s="390">
        <f>市区町村別_推計残存歯数階層別人数!H7</f>
        <v>152828</v>
      </c>
      <c r="F8" s="304">
        <f t="shared" ref="F8:L8" si="7">SUM(F5:F7)</f>
        <v>137570</v>
      </c>
      <c r="G8" s="304">
        <f t="shared" si="7"/>
        <v>85776</v>
      </c>
      <c r="H8" s="304">
        <f t="shared" si="7"/>
        <v>108302</v>
      </c>
      <c r="I8" s="304">
        <f t="shared" si="7"/>
        <v>43556</v>
      </c>
      <c r="J8" s="304">
        <f t="shared" si="7"/>
        <v>47058</v>
      </c>
      <c r="K8" s="304">
        <f t="shared" si="7"/>
        <v>12300</v>
      </c>
      <c r="L8" s="304">
        <f t="shared" si="7"/>
        <v>64473</v>
      </c>
      <c r="M8" s="303">
        <f t="shared" si="6"/>
        <v>0.90016227392886117</v>
      </c>
      <c r="N8" s="303">
        <f t="shared" si="0"/>
        <v>0.5612584081451043</v>
      </c>
      <c r="O8" s="303">
        <f t="shared" si="1"/>
        <v>0.70865286465830868</v>
      </c>
      <c r="P8" s="303">
        <f t="shared" si="2"/>
        <v>0.28500013086607168</v>
      </c>
      <c r="Q8" s="303">
        <f t="shared" si="3"/>
        <v>0.30791478001413353</v>
      </c>
      <c r="R8" s="303">
        <f t="shared" si="4"/>
        <v>8.0482634072290421E-2</v>
      </c>
      <c r="S8" s="269">
        <f t="shared" si="5"/>
        <v>0.42186641191404717</v>
      </c>
      <c r="T8" s="307"/>
    </row>
    <row r="9" spans="2:20" ht="13.5" customHeight="1">
      <c r="B9" s="648">
        <v>2</v>
      </c>
      <c r="C9" s="571" t="s">
        <v>76</v>
      </c>
      <c r="D9" s="356" t="s">
        <v>342</v>
      </c>
      <c r="E9" s="390">
        <f>市区町村別_推計残存歯数階層別人数!H8</f>
        <v>1063</v>
      </c>
      <c r="F9" s="304">
        <v>955</v>
      </c>
      <c r="G9" s="423">
        <v>600</v>
      </c>
      <c r="H9" s="423">
        <v>754</v>
      </c>
      <c r="I9" s="423">
        <v>318</v>
      </c>
      <c r="J9" s="423">
        <v>319</v>
      </c>
      <c r="K9" s="423">
        <v>85</v>
      </c>
      <c r="L9" s="423">
        <v>453</v>
      </c>
      <c r="M9" s="303">
        <f t="shared" si="6"/>
        <v>0.8984007525870179</v>
      </c>
      <c r="N9" s="303">
        <f t="shared" si="0"/>
        <v>0.56444026340545628</v>
      </c>
      <c r="O9" s="303">
        <f t="shared" si="1"/>
        <v>0.70931326434619002</v>
      </c>
      <c r="P9" s="303">
        <f t="shared" si="2"/>
        <v>0.29915333960489182</v>
      </c>
      <c r="Q9" s="303">
        <f t="shared" si="3"/>
        <v>0.30009407337723426</v>
      </c>
      <c r="R9" s="303">
        <f t="shared" si="4"/>
        <v>7.9962370649106301E-2</v>
      </c>
      <c r="S9" s="269">
        <f t="shared" si="5"/>
        <v>0.4261523988711195</v>
      </c>
      <c r="T9" s="307"/>
    </row>
    <row r="10" spans="2:20" ht="13.5" customHeight="1">
      <c r="B10" s="649"/>
      <c r="C10" s="572"/>
      <c r="D10" s="439" t="s">
        <v>343</v>
      </c>
      <c r="E10" s="440">
        <f>市区町村別_推計残存歯数階層別人数!H9</f>
        <v>1729</v>
      </c>
      <c r="F10" s="346">
        <v>1563</v>
      </c>
      <c r="G10" s="132">
        <v>980</v>
      </c>
      <c r="H10" s="132">
        <v>1244</v>
      </c>
      <c r="I10" s="132">
        <v>452</v>
      </c>
      <c r="J10" s="132">
        <v>471</v>
      </c>
      <c r="K10" s="132">
        <v>151</v>
      </c>
      <c r="L10" s="132">
        <v>752</v>
      </c>
      <c r="M10" s="441">
        <f t="shared" si="6"/>
        <v>0.90399074609600927</v>
      </c>
      <c r="N10" s="441">
        <f t="shared" si="0"/>
        <v>0.5668016194331984</v>
      </c>
      <c r="O10" s="441">
        <f t="shared" si="1"/>
        <v>0.71949103528050895</v>
      </c>
      <c r="P10" s="441">
        <f t="shared" si="2"/>
        <v>0.26142278773857719</v>
      </c>
      <c r="Q10" s="441">
        <f t="shared" si="3"/>
        <v>0.27241179872758819</v>
      </c>
      <c r="R10" s="441">
        <f t="shared" si="4"/>
        <v>8.7333718912666281E-2</v>
      </c>
      <c r="S10" s="317">
        <f t="shared" si="5"/>
        <v>0.4349334875650665</v>
      </c>
      <c r="T10" s="307"/>
    </row>
    <row r="11" spans="2:20" ht="13.5" customHeight="1">
      <c r="B11" s="649"/>
      <c r="C11" s="572"/>
      <c r="D11" s="436" t="s">
        <v>344</v>
      </c>
      <c r="E11" s="437">
        <f>市区町村別_推計残存歯数階層別人数!H10</f>
        <v>3243</v>
      </c>
      <c r="F11" s="435">
        <v>2817</v>
      </c>
      <c r="G11" s="427">
        <v>1709</v>
      </c>
      <c r="H11" s="427">
        <v>2188</v>
      </c>
      <c r="I11" s="427">
        <v>785</v>
      </c>
      <c r="J11" s="427">
        <v>834</v>
      </c>
      <c r="K11" s="427">
        <v>247</v>
      </c>
      <c r="L11" s="427">
        <v>1206</v>
      </c>
      <c r="M11" s="438">
        <f t="shared" si="6"/>
        <v>0.86864014801110079</v>
      </c>
      <c r="N11" s="438">
        <f t="shared" si="0"/>
        <v>0.52698119025593582</v>
      </c>
      <c r="O11" s="438">
        <f t="shared" si="1"/>
        <v>0.67468393462843046</v>
      </c>
      <c r="P11" s="438">
        <f t="shared" si="2"/>
        <v>0.24205982115325317</v>
      </c>
      <c r="Q11" s="438">
        <f t="shared" si="3"/>
        <v>0.25716928769657726</v>
      </c>
      <c r="R11" s="438">
        <f t="shared" si="4"/>
        <v>7.6164045636756092E-2</v>
      </c>
      <c r="S11" s="425">
        <f t="shared" si="5"/>
        <v>0.37187789084181316</v>
      </c>
      <c r="T11" s="307"/>
    </row>
    <row r="12" spans="2:20" ht="13.5" customHeight="1">
      <c r="B12" s="655"/>
      <c r="C12" s="573"/>
      <c r="D12" s="344" t="s">
        <v>152</v>
      </c>
      <c r="E12" s="390">
        <f>市区町村別_推計残存歯数階層別人数!H11</f>
        <v>6035</v>
      </c>
      <c r="F12" s="304">
        <f t="shared" ref="F12:L12" si="8">SUM(F9:F11)</f>
        <v>5335</v>
      </c>
      <c r="G12" s="304">
        <f t="shared" si="8"/>
        <v>3289</v>
      </c>
      <c r="H12" s="304">
        <f t="shared" si="8"/>
        <v>4186</v>
      </c>
      <c r="I12" s="304">
        <f t="shared" si="8"/>
        <v>1555</v>
      </c>
      <c r="J12" s="304">
        <f t="shared" si="8"/>
        <v>1624</v>
      </c>
      <c r="K12" s="304">
        <f t="shared" si="8"/>
        <v>483</v>
      </c>
      <c r="L12" s="304">
        <f t="shared" si="8"/>
        <v>2411</v>
      </c>
      <c r="M12" s="303">
        <f t="shared" si="6"/>
        <v>0.88400994200497096</v>
      </c>
      <c r="N12" s="303">
        <f t="shared" si="0"/>
        <v>0.54498757249378627</v>
      </c>
      <c r="O12" s="303">
        <f t="shared" si="1"/>
        <v>0.69362054681027341</v>
      </c>
      <c r="P12" s="303">
        <f t="shared" si="2"/>
        <v>0.25766362883181443</v>
      </c>
      <c r="Q12" s="303">
        <f t="shared" si="3"/>
        <v>0.26909693454846728</v>
      </c>
      <c r="R12" s="303">
        <f t="shared" si="4"/>
        <v>8.0033140016570012E-2</v>
      </c>
      <c r="S12" s="269">
        <f t="shared" si="5"/>
        <v>0.39950289975144987</v>
      </c>
      <c r="T12" s="307"/>
    </row>
    <row r="13" spans="2:20" ht="13.5" customHeight="1">
      <c r="B13" s="648">
        <v>3</v>
      </c>
      <c r="C13" s="571" t="s">
        <v>77</v>
      </c>
      <c r="D13" s="356" t="s">
        <v>342</v>
      </c>
      <c r="E13" s="390">
        <f>市区町村別_推計残存歯数階層別人数!H12</f>
        <v>740</v>
      </c>
      <c r="F13" s="304">
        <v>650</v>
      </c>
      <c r="G13" s="423">
        <v>442</v>
      </c>
      <c r="H13" s="423">
        <v>523</v>
      </c>
      <c r="I13" s="423">
        <v>236</v>
      </c>
      <c r="J13" s="423">
        <v>208</v>
      </c>
      <c r="K13" s="423">
        <v>51</v>
      </c>
      <c r="L13" s="423">
        <v>302</v>
      </c>
      <c r="M13" s="303">
        <f t="shared" si="6"/>
        <v>0.8783783783783784</v>
      </c>
      <c r="N13" s="303">
        <f t="shared" si="0"/>
        <v>0.5972972972972973</v>
      </c>
      <c r="O13" s="303">
        <f t="shared" si="1"/>
        <v>0.70675675675675675</v>
      </c>
      <c r="P13" s="303">
        <f t="shared" si="2"/>
        <v>0.31891891891891894</v>
      </c>
      <c r="Q13" s="303">
        <f t="shared" si="3"/>
        <v>0.2810810810810811</v>
      </c>
      <c r="R13" s="303">
        <f t="shared" si="4"/>
        <v>6.8918918918918923E-2</v>
      </c>
      <c r="S13" s="269">
        <f t="shared" si="5"/>
        <v>0.4081081081081081</v>
      </c>
      <c r="T13" s="307"/>
    </row>
    <row r="14" spans="2:20" ht="13.5" customHeight="1">
      <c r="B14" s="649"/>
      <c r="C14" s="572"/>
      <c r="D14" s="439" t="s">
        <v>343</v>
      </c>
      <c r="E14" s="440">
        <f>市区町村別_推計残存歯数階層別人数!H13</f>
        <v>1104</v>
      </c>
      <c r="F14" s="346">
        <v>997</v>
      </c>
      <c r="G14" s="132">
        <v>667</v>
      </c>
      <c r="H14" s="132">
        <v>781</v>
      </c>
      <c r="I14" s="132">
        <v>336</v>
      </c>
      <c r="J14" s="132">
        <v>311</v>
      </c>
      <c r="K14" s="132">
        <v>75</v>
      </c>
      <c r="L14" s="132">
        <v>468</v>
      </c>
      <c r="M14" s="441">
        <f t="shared" si="6"/>
        <v>0.90307971014492749</v>
      </c>
      <c r="N14" s="441">
        <f t="shared" si="0"/>
        <v>0.60416666666666663</v>
      </c>
      <c r="O14" s="441">
        <f t="shared" si="1"/>
        <v>0.70742753623188404</v>
      </c>
      <c r="P14" s="441">
        <f t="shared" si="2"/>
        <v>0.30434782608695654</v>
      </c>
      <c r="Q14" s="441">
        <f t="shared" si="3"/>
        <v>0.28170289855072461</v>
      </c>
      <c r="R14" s="441">
        <f t="shared" si="4"/>
        <v>6.7934782608695649E-2</v>
      </c>
      <c r="S14" s="317">
        <f t="shared" si="5"/>
        <v>0.42391304347826086</v>
      </c>
      <c r="T14" s="307"/>
    </row>
    <row r="15" spans="2:20" ht="13.5" customHeight="1">
      <c r="B15" s="649"/>
      <c r="C15" s="572"/>
      <c r="D15" s="436" t="s">
        <v>344</v>
      </c>
      <c r="E15" s="437">
        <f>市区町村別_推計残存歯数階層別人数!H14</f>
        <v>2124</v>
      </c>
      <c r="F15" s="435">
        <v>1892</v>
      </c>
      <c r="G15" s="427">
        <v>1209</v>
      </c>
      <c r="H15" s="427">
        <v>1450</v>
      </c>
      <c r="I15" s="427">
        <v>659</v>
      </c>
      <c r="J15" s="427">
        <v>590</v>
      </c>
      <c r="K15" s="427">
        <v>173</v>
      </c>
      <c r="L15" s="427">
        <v>894</v>
      </c>
      <c r="M15" s="438">
        <f t="shared" si="6"/>
        <v>0.89077212806026362</v>
      </c>
      <c r="N15" s="438">
        <f t="shared" si="0"/>
        <v>0.5692090395480226</v>
      </c>
      <c r="O15" s="438">
        <f t="shared" si="1"/>
        <v>0.68267419962335218</v>
      </c>
      <c r="P15" s="438">
        <f t="shared" si="2"/>
        <v>0.31026365348399249</v>
      </c>
      <c r="Q15" s="438">
        <f t="shared" si="3"/>
        <v>0.27777777777777779</v>
      </c>
      <c r="R15" s="438">
        <f t="shared" si="4"/>
        <v>8.1450094161958572E-2</v>
      </c>
      <c r="S15" s="425">
        <f t="shared" si="5"/>
        <v>0.42090395480225989</v>
      </c>
      <c r="T15" s="307"/>
    </row>
    <row r="16" spans="2:20" ht="13.5" customHeight="1">
      <c r="B16" s="655"/>
      <c r="C16" s="573"/>
      <c r="D16" s="344" t="s">
        <v>152</v>
      </c>
      <c r="E16" s="390">
        <f>市区町村別_推計残存歯数階層別人数!H15</f>
        <v>3968</v>
      </c>
      <c r="F16" s="304">
        <f t="shared" ref="F16:L16" si="9">SUM(F13:F15)</f>
        <v>3539</v>
      </c>
      <c r="G16" s="304">
        <f t="shared" si="9"/>
        <v>2318</v>
      </c>
      <c r="H16" s="304">
        <f t="shared" si="9"/>
        <v>2754</v>
      </c>
      <c r="I16" s="304">
        <f t="shared" si="9"/>
        <v>1231</v>
      </c>
      <c r="J16" s="304">
        <f t="shared" si="9"/>
        <v>1109</v>
      </c>
      <c r="K16" s="304">
        <f t="shared" si="9"/>
        <v>299</v>
      </c>
      <c r="L16" s="304">
        <f t="shared" si="9"/>
        <v>1664</v>
      </c>
      <c r="M16" s="303">
        <f t="shared" si="6"/>
        <v>0.89188508064516125</v>
      </c>
      <c r="N16" s="303">
        <f t="shared" si="0"/>
        <v>0.58417338709677424</v>
      </c>
      <c r="O16" s="303">
        <f t="shared" si="1"/>
        <v>0.69405241935483875</v>
      </c>
      <c r="P16" s="303">
        <f t="shared" si="2"/>
        <v>0.31023185483870969</v>
      </c>
      <c r="Q16" s="303">
        <f t="shared" si="3"/>
        <v>0.27948588709677419</v>
      </c>
      <c r="R16" s="303">
        <f t="shared" si="4"/>
        <v>7.5352822580645157E-2</v>
      </c>
      <c r="S16" s="269">
        <f t="shared" si="5"/>
        <v>0.41935483870967744</v>
      </c>
      <c r="T16" s="307"/>
    </row>
    <row r="17" spans="2:20" ht="13.5" customHeight="1">
      <c r="B17" s="648">
        <v>4</v>
      </c>
      <c r="C17" s="571" t="s">
        <v>78</v>
      </c>
      <c r="D17" s="356" t="s">
        <v>342</v>
      </c>
      <c r="E17" s="390">
        <f>市区町村別_推計残存歯数階層別人数!H16</f>
        <v>829</v>
      </c>
      <c r="F17" s="304">
        <v>744</v>
      </c>
      <c r="G17" s="423">
        <v>473</v>
      </c>
      <c r="H17" s="423">
        <v>608</v>
      </c>
      <c r="I17" s="423">
        <v>276</v>
      </c>
      <c r="J17" s="423">
        <v>273</v>
      </c>
      <c r="K17" s="423">
        <v>51</v>
      </c>
      <c r="L17" s="423">
        <v>333</v>
      </c>
      <c r="M17" s="303">
        <f t="shared" si="6"/>
        <v>0.89746682750301565</v>
      </c>
      <c r="N17" s="303">
        <f t="shared" si="0"/>
        <v>0.57056694813027742</v>
      </c>
      <c r="O17" s="303">
        <f t="shared" si="1"/>
        <v>0.73341375150784072</v>
      </c>
      <c r="P17" s="303">
        <f t="shared" si="2"/>
        <v>0.33293124246079614</v>
      </c>
      <c r="Q17" s="303">
        <f t="shared" si="3"/>
        <v>0.3293124246079614</v>
      </c>
      <c r="R17" s="303">
        <f t="shared" si="4"/>
        <v>6.1519903498190594E-2</v>
      </c>
      <c r="S17" s="269">
        <f t="shared" si="5"/>
        <v>0.40168878166465621</v>
      </c>
      <c r="T17" s="307"/>
    </row>
    <row r="18" spans="2:20" ht="13.5" customHeight="1">
      <c r="B18" s="649"/>
      <c r="C18" s="572"/>
      <c r="D18" s="439" t="s">
        <v>343</v>
      </c>
      <c r="E18" s="440">
        <f>市区町村別_推計残存歯数階層別人数!H17</f>
        <v>1187</v>
      </c>
      <c r="F18" s="346">
        <v>1088</v>
      </c>
      <c r="G18" s="132">
        <v>686</v>
      </c>
      <c r="H18" s="132">
        <v>890</v>
      </c>
      <c r="I18" s="132">
        <v>380</v>
      </c>
      <c r="J18" s="132">
        <v>406</v>
      </c>
      <c r="K18" s="132">
        <v>93</v>
      </c>
      <c r="L18" s="132">
        <v>500</v>
      </c>
      <c r="M18" s="441">
        <f t="shared" si="6"/>
        <v>0.91659646166807074</v>
      </c>
      <c r="N18" s="441">
        <f t="shared" si="0"/>
        <v>0.577927548441449</v>
      </c>
      <c r="O18" s="441">
        <f t="shared" si="1"/>
        <v>0.74978938500421233</v>
      </c>
      <c r="P18" s="441">
        <f t="shared" si="2"/>
        <v>0.32013479359730412</v>
      </c>
      <c r="Q18" s="441">
        <f t="shared" si="3"/>
        <v>0.34203875315922494</v>
      </c>
      <c r="R18" s="441">
        <f t="shared" si="4"/>
        <v>7.834877843302443E-2</v>
      </c>
      <c r="S18" s="317">
        <f t="shared" si="5"/>
        <v>0.42122999157540014</v>
      </c>
      <c r="T18" s="307"/>
    </row>
    <row r="19" spans="2:20" ht="13.5" customHeight="1">
      <c r="B19" s="649"/>
      <c r="C19" s="572"/>
      <c r="D19" s="436" t="s">
        <v>344</v>
      </c>
      <c r="E19" s="437">
        <f>市区町村別_推計残存歯数階層別人数!H18</f>
        <v>1911</v>
      </c>
      <c r="F19" s="435">
        <v>1734</v>
      </c>
      <c r="G19" s="427">
        <v>1068</v>
      </c>
      <c r="H19" s="427">
        <v>1393</v>
      </c>
      <c r="I19" s="427">
        <v>621</v>
      </c>
      <c r="J19" s="427">
        <v>599</v>
      </c>
      <c r="K19" s="427">
        <v>127</v>
      </c>
      <c r="L19" s="427">
        <v>827</v>
      </c>
      <c r="M19" s="438">
        <f t="shared" si="6"/>
        <v>0.90737833594976447</v>
      </c>
      <c r="N19" s="438">
        <f t="shared" si="0"/>
        <v>0.55886970172684458</v>
      </c>
      <c r="O19" s="438">
        <f t="shared" si="1"/>
        <v>0.7289377289377289</v>
      </c>
      <c r="P19" s="438">
        <f t="shared" si="2"/>
        <v>0.32496075353218212</v>
      </c>
      <c r="Q19" s="438">
        <f t="shared" si="3"/>
        <v>0.31344845630559914</v>
      </c>
      <c r="R19" s="438">
        <f t="shared" si="4"/>
        <v>6.6457352171637882E-2</v>
      </c>
      <c r="S19" s="425">
        <f t="shared" si="5"/>
        <v>0.43275771847200417</v>
      </c>
      <c r="T19" s="307"/>
    </row>
    <row r="20" spans="2:20" ht="13.5" customHeight="1">
      <c r="B20" s="655"/>
      <c r="C20" s="573"/>
      <c r="D20" s="344" t="s">
        <v>152</v>
      </c>
      <c r="E20" s="390">
        <f>市区町村別_推計残存歯数階層別人数!H19</f>
        <v>3927</v>
      </c>
      <c r="F20" s="304">
        <f t="shared" ref="F20:L20" si="10">SUM(F17:F19)</f>
        <v>3566</v>
      </c>
      <c r="G20" s="304">
        <f t="shared" si="10"/>
        <v>2227</v>
      </c>
      <c r="H20" s="304">
        <f t="shared" si="10"/>
        <v>2891</v>
      </c>
      <c r="I20" s="304">
        <f t="shared" si="10"/>
        <v>1277</v>
      </c>
      <c r="J20" s="304">
        <f t="shared" si="10"/>
        <v>1278</v>
      </c>
      <c r="K20" s="304">
        <f t="shared" si="10"/>
        <v>271</v>
      </c>
      <c r="L20" s="304">
        <f t="shared" si="10"/>
        <v>1660</v>
      </c>
      <c r="M20" s="303">
        <f t="shared" si="6"/>
        <v>0.90807231983702574</v>
      </c>
      <c r="N20" s="303">
        <f t="shared" si="0"/>
        <v>0.5670995670995671</v>
      </c>
      <c r="O20" s="303">
        <f t="shared" si="1"/>
        <v>0.73618538324420679</v>
      </c>
      <c r="P20" s="303">
        <f t="shared" si="2"/>
        <v>0.32518461930226639</v>
      </c>
      <c r="Q20" s="303">
        <f t="shared" si="3"/>
        <v>0.32543926661573719</v>
      </c>
      <c r="R20" s="303">
        <f t="shared" si="4"/>
        <v>6.9009421950598421E-2</v>
      </c>
      <c r="S20" s="269">
        <f t="shared" si="5"/>
        <v>0.42271454036159917</v>
      </c>
      <c r="T20" s="307"/>
    </row>
    <row r="21" spans="2:20" ht="13.5" customHeight="1">
      <c r="B21" s="648">
        <v>5</v>
      </c>
      <c r="C21" s="571" t="s">
        <v>79</v>
      </c>
      <c r="D21" s="356" t="s">
        <v>342</v>
      </c>
      <c r="E21" s="390">
        <f>市区町村別_推計残存歯数階層別人数!H20</f>
        <v>565</v>
      </c>
      <c r="F21" s="304">
        <v>500</v>
      </c>
      <c r="G21" s="423">
        <v>308</v>
      </c>
      <c r="H21" s="423">
        <v>393</v>
      </c>
      <c r="I21" s="423">
        <v>172</v>
      </c>
      <c r="J21" s="423">
        <v>173</v>
      </c>
      <c r="K21" s="423">
        <v>43</v>
      </c>
      <c r="L21" s="423">
        <v>224</v>
      </c>
      <c r="M21" s="303">
        <f t="shared" si="6"/>
        <v>0.88495575221238942</v>
      </c>
      <c r="N21" s="303">
        <f t="shared" si="0"/>
        <v>0.54513274336283191</v>
      </c>
      <c r="O21" s="303">
        <f t="shared" si="1"/>
        <v>0.695575221238938</v>
      </c>
      <c r="P21" s="303">
        <f t="shared" si="2"/>
        <v>0.30442477876106194</v>
      </c>
      <c r="Q21" s="303">
        <f t="shared" si="3"/>
        <v>0.30619469026548674</v>
      </c>
      <c r="R21" s="303">
        <f t="shared" si="4"/>
        <v>7.6106194690265486E-2</v>
      </c>
      <c r="S21" s="269">
        <f t="shared" si="5"/>
        <v>0.39646017699115044</v>
      </c>
      <c r="T21" s="307"/>
    </row>
    <row r="22" spans="2:20" ht="13.5" customHeight="1">
      <c r="B22" s="649"/>
      <c r="C22" s="572"/>
      <c r="D22" s="439" t="s">
        <v>343</v>
      </c>
      <c r="E22" s="440">
        <f>市区町村別_推計残存歯数階層別人数!H21</f>
        <v>957</v>
      </c>
      <c r="F22" s="346">
        <v>846</v>
      </c>
      <c r="G22" s="132">
        <v>544</v>
      </c>
      <c r="H22" s="132">
        <v>651</v>
      </c>
      <c r="I22" s="132">
        <v>281</v>
      </c>
      <c r="J22" s="132">
        <v>286</v>
      </c>
      <c r="K22" s="132">
        <v>92</v>
      </c>
      <c r="L22" s="132">
        <v>404</v>
      </c>
      <c r="M22" s="441">
        <f t="shared" si="6"/>
        <v>0.88401253918495293</v>
      </c>
      <c r="N22" s="441">
        <f t="shared" si="0"/>
        <v>0.56844305120167193</v>
      </c>
      <c r="O22" s="441">
        <f t="shared" si="1"/>
        <v>0.68025078369905956</v>
      </c>
      <c r="P22" s="441">
        <f t="shared" si="2"/>
        <v>0.2936259143155695</v>
      </c>
      <c r="Q22" s="441">
        <f t="shared" si="3"/>
        <v>0.2988505747126437</v>
      </c>
      <c r="R22" s="441">
        <f t="shared" si="4"/>
        <v>9.6133751306165097E-2</v>
      </c>
      <c r="S22" s="317">
        <f t="shared" si="5"/>
        <v>0.42215256008359459</v>
      </c>
      <c r="T22" s="307"/>
    </row>
    <row r="23" spans="2:20" ht="13.5" customHeight="1">
      <c r="B23" s="649"/>
      <c r="C23" s="572"/>
      <c r="D23" s="436" t="s">
        <v>344</v>
      </c>
      <c r="E23" s="437">
        <f>市区町村別_推計残存歯数階層別人数!H22</f>
        <v>1907</v>
      </c>
      <c r="F23" s="435">
        <v>1690</v>
      </c>
      <c r="G23" s="427">
        <v>1061</v>
      </c>
      <c r="H23" s="427">
        <v>1249</v>
      </c>
      <c r="I23" s="427">
        <v>530</v>
      </c>
      <c r="J23" s="427">
        <v>551</v>
      </c>
      <c r="K23" s="427">
        <v>188</v>
      </c>
      <c r="L23" s="427">
        <v>787</v>
      </c>
      <c r="M23" s="438">
        <f t="shared" si="6"/>
        <v>0.88620870477189306</v>
      </c>
      <c r="N23" s="438">
        <f t="shared" si="0"/>
        <v>0.55637126376507606</v>
      </c>
      <c r="O23" s="438">
        <f t="shared" si="1"/>
        <v>0.65495542737283696</v>
      </c>
      <c r="P23" s="438">
        <f t="shared" si="2"/>
        <v>0.2779234399580493</v>
      </c>
      <c r="Q23" s="438">
        <f t="shared" si="3"/>
        <v>0.28893550078657576</v>
      </c>
      <c r="R23" s="438">
        <f t="shared" si="4"/>
        <v>9.8584163607760886E-2</v>
      </c>
      <c r="S23" s="425">
        <f t="shared" si="5"/>
        <v>0.41269008914525435</v>
      </c>
      <c r="T23" s="307"/>
    </row>
    <row r="24" spans="2:20" ht="13.5" customHeight="1">
      <c r="B24" s="655"/>
      <c r="C24" s="573"/>
      <c r="D24" s="344" t="s">
        <v>152</v>
      </c>
      <c r="E24" s="390">
        <f>市区町村別_推計残存歯数階層別人数!H23</f>
        <v>3429</v>
      </c>
      <c r="F24" s="304">
        <f t="shared" ref="F24:L24" si="11">SUM(F21:F23)</f>
        <v>3036</v>
      </c>
      <c r="G24" s="304">
        <f t="shared" si="11"/>
        <v>1913</v>
      </c>
      <c r="H24" s="304">
        <f t="shared" si="11"/>
        <v>2293</v>
      </c>
      <c r="I24" s="304">
        <f t="shared" si="11"/>
        <v>983</v>
      </c>
      <c r="J24" s="304">
        <f t="shared" si="11"/>
        <v>1010</v>
      </c>
      <c r="K24" s="304">
        <f t="shared" si="11"/>
        <v>323</v>
      </c>
      <c r="L24" s="304">
        <f t="shared" si="11"/>
        <v>1415</v>
      </c>
      <c r="M24" s="303">
        <f t="shared" si="6"/>
        <v>0.88538932633420819</v>
      </c>
      <c r="N24" s="303">
        <f t="shared" si="0"/>
        <v>0.55788859725867601</v>
      </c>
      <c r="O24" s="303">
        <f t="shared" si="1"/>
        <v>0.66870807815689703</v>
      </c>
      <c r="P24" s="303">
        <f t="shared" si="2"/>
        <v>0.28667249927092447</v>
      </c>
      <c r="Q24" s="303">
        <f t="shared" si="3"/>
        <v>0.29454651501895596</v>
      </c>
      <c r="R24" s="303">
        <f t="shared" si="4"/>
        <v>9.4196558763487898E-2</v>
      </c>
      <c r="S24" s="269">
        <f t="shared" si="5"/>
        <v>0.41265675123942841</v>
      </c>
      <c r="T24" s="307"/>
    </row>
    <row r="25" spans="2:20" ht="13.5" customHeight="1">
      <c r="B25" s="648">
        <v>6</v>
      </c>
      <c r="C25" s="571" t="s">
        <v>80</v>
      </c>
      <c r="D25" s="356" t="s">
        <v>342</v>
      </c>
      <c r="E25" s="390">
        <f>市区町村別_推計残存歯数階層別人数!H24</f>
        <v>950</v>
      </c>
      <c r="F25" s="304">
        <v>847</v>
      </c>
      <c r="G25" s="423">
        <v>523</v>
      </c>
      <c r="H25" s="423">
        <v>691</v>
      </c>
      <c r="I25" s="423">
        <v>283</v>
      </c>
      <c r="J25" s="423">
        <v>316</v>
      </c>
      <c r="K25" s="423">
        <v>73</v>
      </c>
      <c r="L25" s="423">
        <v>380</v>
      </c>
      <c r="M25" s="303">
        <f t="shared" si="6"/>
        <v>0.89157894736842103</v>
      </c>
      <c r="N25" s="303">
        <f t="shared" si="0"/>
        <v>0.55052631578947364</v>
      </c>
      <c r="O25" s="303">
        <f t="shared" si="1"/>
        <v>0.72736842105263155</v>
      </c>
      <c r="P25" s="303">
        <f t="shared" si="2"/>
        <v>0.29789473684210527</v>
      </c>
      <c r="Q25" s="303">
        <f t="shared" si="3"/>
        <v>0.33263157894736844</v>
      </c>
      <c r="R25" s="303">
        <f t="shared" si="4"/>
        <v>7.6842105263157892E-2</v>
      </c>
      <c r="S25" s="269">
        <f t="shared" si="5"/>
        <v>0.4</v>
      </c>
      <c r="T25" s="307"/>
    </row>
    <row r="26" spans="2:20" ht="13.5" customHeight="1">
      <c r="B26" s="649"/>
      <c r="C26" s="572"/>
      <c r="D26" s="439" t="s">
        <v>343</v>
      </c>
      <c r="E26" s="440">
        <f>市区町村別_推計残存歯数階層別人数!H25</f>
        <v>1466</v>
      </c>
      <c r="F26" s="346">
        <v>1337</v>
      </c>
      <c r="G26" s="132">
        <v>840</v>
      </c>
      <c r="H26" s="132">
        <v>1072</v>
      </c>
      <c r="I26" s="132">
        <v>386</v>
      </c>
      <c r="J26" s="132">
        <v>457</v>
      </c>
      <c r="K26" s="132">
        <v>129</v>
      </c>
      <c r="L26" s="132">
        <v>652</v>
      </c>
      <c r="M26" s="441">
        <f t="shared" si="6"/>
        <v>0.91200545702592084</v>
      </c>
      <c r="N26" s="441">
        <f t="shared" si="0"/>
        <v>0.572987721691678</v>
      </c>
      <c r="O26" s="441">
        <f t="shared" si="1"/>
        <v>0.73124147339699863</v>
      </c>
      <c r="P26" s="441">
        <f t="shared" si="2"/>
        <v>0.26330150068212826</v>
      </c>
      <c r="Q26" s="441">
        <f t="shared" si="3"/>
        <v>0.31173260572987721</v>
      </c>
      <c r="R26" s="441">
        <f t="shared" si="4"/>
        <v>8.7994542974079132E-2</v>
      </c>
      <c r="S26" s="317">
        <f t="shared" si="5"/>
        <v>0.44474761255115963</v>
      </c>
      <c r="T26" s="307"/>
    </row>
    <row r="27" spans="2:20" ht="13.5" customHeight="1">
      <c r="B27" s="649"/>
      <c r="C27" s="572"/>
      <c r="D27" s="436" t="s">
        <v>344</v>
      </c>
      <c r="E27" s="437">
        <f>市区町村別_推計残存歯数階層別人数!H26</f>
        <v>2310</v>
      </c>
      <c r="F27" s="435">
        <v>2083</v>
      </c>
      <c r="G27" s="427">
        <v>1312</v>
      </c>
      <c r="H27" s="427">
        <v>1614</v>
      </c>
      <c r="I27" s="427">
        <v>613</v>
      </c>
      <c r="J27" s="427">
        <v>708</v>
      </c>
      <c r="K27" s="427">
        <v>178</v>
      </c>
      <c r="L27" s="427">
        <v>973</v>
      </c>
      <c r="M27" s="438">
        <f t="shared" si="6"/>
        <v>0.90173160173160172</v>
      </c>
      <c r="N27" s="438">
        <f t="shared" si="0"/>
        <v>0.56796536796536801</v>
      </c>
      <c r="O27" s="438">
        <f t="shared" si="1"/>
        <v>0.69870129870129871</v>
      </c>
      <c r="P27" s="438">
        <f t="shared" si="2"/>
        <v>0.26536796536796536</v>
      </c>
      <c r="Q27" s="438">
        <f t="shared" si="3"/>
        <v>0.30649350649350648</v>
      </c>
      <c r="R27" s="438">
        <f t="shared" si="4"/>
        <v>7.7056277056277059E-2</v>
      </c>
      <c r="S27" s="425">
        <f t="shared" si="5"/>
        <v>0.4212121212121212</v>
      </c>
      <c r="T27" s="307"/>
    </row>
    <row r="28" spans="2:20" ht="13.5" customHeight="1">
      <c r="B28" s="655"/>
      <c r="C28" s="573"/>
      <c r="D28" s="344" t="s">
        <v>152</v>
      </c>
      <c r="E28" s="390">
        <f>市区町村別_推計残存歯数階層別人数!H27</f>
        <v>4726</v>
      </c>
      <c r="F28" s="304">
        <f t="shared" ref="F28:L28" si="12">SUM(F25:F27)</f>
        <v>4267</v>
      </c>
      <c r="G28" s="304">
        <f t="shared" si="12"/>
        <v>2675</v>
      </c>
      <c r="H28" s="304">
        <f t="shared" si="12"/>
        <v>3377</v>
      </c>
      <c r="I28" s="304">
        <f t="shared" si="12"/>
        <v>1282</v>
      </c>
      <c r="J28" s="304">
        <f t="shared" si="12"/>
        <v>1481</v>
      </c>
      <c r="K28" s="304">
        <f t="shared" si="12"/>
        <v>380</v>
      </c>
      <c r="L28" s="304">
        <f t="shared" si="12"/>
        <v>2005</v>
      </c>
      <c r="M28" s="303">
        <f t="shared" si="6"/>
        <v>0.90287769784172667</v>
      </c>
      <c r="N28" s="303">
        <f t="shared" si="0"/>
        <v>0.56601777401608122</v>
      </c>
      <c r="O28" s="303">
        <f t="shared" si="1"/>
        <v>0.71455776555226402</v>
      </c>
      <c r="P28" s="303">
        <f t="shared" si="2"/>
        <v>0.27126534066864155</v>
      </c>
      <c r="Q28" s="303">
        <f t="shared" si="3"/>
        <v>0.31337283114684722</v>
      </c>
      <c r="R28" s="303">
        <f t="shared" si="4"/>
        <v>8.040626322471435E-2</v>
      </c>
      <c r="S28" s="269">
        <f t="shared" si="5"/>
        <v>0.42424883622513754</v>
      </c>
      <c r="T28" s="307"/>
    </row>
    <row r="29" spans="2:20" ht="13.5" customHeight="1">
      <c r="B29" s="648">
        <v>7</v>
      </c>
      <c r="C29" s="571" t="s">
        <v>81</v>
      </c>
      <c r="D29" s="356" t="s">
        <v>342</v>
      </c>
      <c r="E29" s="390">
        <f>市区町村別_推計残存歯数階層別人数!H28</f>
        <v>932</v>
      </c>
      <c r="F29" s="304">
        <v>872</v>
      </c>
      <c r="G29" s="423">
        <v>622</v>
      </c>
      <c r="H29" s="423">
        <v>705</v>
      </c>
      <c r="I29" s="423">
        <v>290</v>
      </c>
      <c r="J29" s="423">
        <v>311</v>
      </c>
      <c r="K29" s="423">
        <v>60</v>
      </c>
      <c r="L29" s="423">
        <v>375</v>
      </c>
      <c r="M29" s="303">
        <f t="shared" si="6"/>
        <v>0.93562231759656656</v>
      </c>
      <c r="N29" s="303">
        <f t="shared" si="0"/>
        <v>0.66738197424892709</v>
      </c>
      <c r="O29" s="303">
        <f t="shared" si="1"/>
        <v>0.75643776824034337</v>
      </c>
      <c r="P29" s="303">
        <f t="shared" si="2"/>
        <v>0.31115879828326182</v>
      </c>
      <c r="Q29" s="303">
        <f t="shared" si="3"/>
        <v>0.33369098712446355</v>
      </c>
      <c r="R29" s="303">
        <f t="shared" si="4"/>
        <v>6.4377682403433473E-2</v>
      </c>
      <c r="S29" s="269">
        <f t="shared" si="5"/>
        <v>0.40236051502145925</v>
      </c>
      <c r="T29" s="307"/>
    </row>
    <row r="30" spans="2:20" ht="13.5" customHeight="1">
      <c r="B30" s="649"/>
      <c r="C30" s="572"/>
      <c r="D30" s="439" t="s">
        <v>343</v>
      </c>
      <c r="E30" s="440">
        <f>市区町村別_推計残存歯数階層別人数!H29</f>
        <v>1246</v>
      </c>
      <c r="F30" s="346">
        <v>1144</v>
      </c>
      <c r="G30" s="132">
        <v>790</v>
      </c>
      <c r="H30" s="132">
        <v>936</v>
      </c>
      <c r="I30" s="132">
        <v>370</v>
      </c>
      <c r="J30" s="132">
        <v>400</v>
      </c>
      <c r="K30" s="132">
        <v>76</v>
      </c>
      <c r="L30" s="132">
        <v>490</v>
      </c>
      <c r="M30" s="441">
        <f t="shared" si="6"/>
        <v>0.91813804173354741</v>
      </c>
      <c r="N30" s="441">
        <f t="shared" si="0"/>
        <v>0.63402889245585869</v>
      </c>
      <c r="O30" s="441">
        <f t="shared" si="1"/>
        <v>0.7512038523274478</v>
      </c>
      <c r="P30" s="441">
        <f t="shared" si="2"/>
        <v>0.2969502407704655</v>
      </c>
      <c r="Q30" s="441">
        <f t="shared" si="3"/>
        <v>0.32102728731942215</v>
      </c>
      <c r="R30" s="441">
        <f t="shared" si="4"/>
        <v>6.0995184590690206E-2</v>
      </c>
      <c r="S30" s="317">
        <f t="shared" si="5"/>
        <v>0.39325842696629215</v>
      </c>
      <c r="T30" s="307"/>
    </row>
    <row r="31" spans="2:20" ht="13.5" customHeight="1">
      <c r="B31" s="649"/>
      <c r="C31" s="572"/>
      <c r="D31" s="436" t="s">
        <v>344</v>
      </c>
      <c r="E31" s="437">
        <f>市区町村別_推計残存歯数階層別人数!H30</f>
        <v>2049</v>
      </c>
      <c r="F31" s="435">
        <v>1865</v>
      </c>
      <c r="G31" s="427">
        <v>1237</v>
      </c>
      <c r="H31" s="427">
        <v>1487</v>
      </c>
      <c r="I31" s="427">
        <v>598</v>
      </c>
      <c r="J31" s="427">
        <v>599</v>
      </c>
      <c r="K31" s="427">
        <v>140</v>
      </c>
      <c r="L31" s="427">
        <v>781</v>
      </c>
      <c r="M31" s="438">
        <f t="shared" si="6"/>
        <v>0.91020009760858955</v>
      </c>
      <c r="N31" s="438">
        <f t="shared" si="0"/>
        <v>0.60370912640312346</v>
      </c>
      <c r="O31" s="438">
        <f t="shared" si="1"/>
        <v>0.72571986334797467</v>
      </c>
      <c r="P31" s="438">
        <f t="shared" si="2"/>
        <v>0.29184968277208395</v>
      </c>
      <c r="Q31" s="438">
        <f t="shared" si="3"/>
        <v>0.29233772571986333</v>
      </c>
      <c r="R31" s="438">
        <f t="shared" si="4"/>
        <v>6.8326012689116644E-2</v>
      </c>
      <c r="S31" s="425">
        <f t="shared" si="5"/>
        <v>0.38116154221571497</v>
      </c>
      <c r="T31" s="307"/>
    </row>
    <row r="32" spans="2:20" ht="13.5" customHeight="1">
      <c r="B32" s="655"/>
      <c r="C32" s="573"/>
      <c r="D32" s="344" t="s">
        <v>152</v>
      </c>
      <c r="E32" s="390">
        <f>市区町村別_推計残存歯数階層別人数!H31</f>
        <v>4227</v>
      </c>
      <c r="F32" s="304">
        <f t="shared" ref="F32:L32" si="13">SUM(F29:F31)</f>
        <v>3881</v>
      </c>
      <c r="G32" s="304">
        <f t="shared" si="13"/>
        <v>2649</v>
      </c>
      <c r="H32" s="304">
        <f t="shared" si="13"/>
        <v>3128</v>
      </c>
      <c r="I32" s="304">
        <f t="shared" si="13"/>
        <v>1258</v>
      </c>
      <c r="J32" s="304">
        <f t="shared" si="13"/>
        <v>1310</v>
      </c>
      <c r="K32" s="304">
        <f t="shared" si="13"/>
        <v>276</v>
      </c>
      <c r="L32" s="304">
        <f t="shared" si="13"/>
        <v>1646</v>
      </c>
      <c r="M32" s="303">
        <f t="shared" si="6"/>
        <v>0.91814525668322688</v>
      </c>
      <c r="N32" s="303">
        <f t="shared" si="0"/>
        <v>0.62668559261887868</v>
      </c>
      <c r="O32" s="303">
        <f t="shared" si="1"/>
        <v>0.74000473148805301</v>
      </c>
      <c r="P32" s="303">
        <f t="shared" si="2"/>
        <v>0.29761059853323868</v>
      </c>
      <c r="Q32" s="303">
        <f t="shared" si="3"/>
        <v>0.30991246747101964</v>
      </c>
      <c r="R32" s="303">
        <f t="shared" si="4"/>
        <v>6.5294535131298792E-2</v>
      </c>
      <c r="S32" s="269">
        <f t="shared" si="5"/>
        <v>0.38940146676129644</v>
      </c>
      <c r="T32" s="307"/>
    </row>
    <row r="33" spans="2:20" ht="13.5" customHeight="1">
      <c r="B33" s="648">
        <v>8</v>
      </c>
      <c r="C33" s="571" t="s">
        <v>59</v>
      </c>
      <c r="D33" s="356" t="s">
        <v>342</v>
      </c>
      <c r="E33" s="390">
        <f>市区町村別_推計残存歯数階層別人数!H32</f>
        <v>629</v>
      </c>
      <c r="F33" s="304">
        <v>565</v>
      </c>
      <c r="G33" s="423">
        <v>331</v>
      </c>
      <c r="H33" s="423">
        <v>448</v>
      </c>
      <c r="I33" s="423">
        <v>198</v>
      </c>
      <c r="J33" s="423">
        <v>197</v>
      </c>
      <c r="K33" s="423">
        <v>54</v>
      </c>
      <c r="L33" s="423">
        <v>257</v>
      </c>
      <c r="M33" s="303">
        <f>IFERROR(F33/E33,"-")</f>
        <v>0.89825119236883944</v>
      </c>
      <c r="N33" s="303">
        <f t="shared" si="0"/>
        <v>0.52623211446740858</v>
      </c>
      <c r="O33" s="303">
        <f t="shared" si="1"/>
        <v>0.71224165341812395</v>
      </c>
      <c r="P33" s="303">
        <f t="shared" si="2"/>
        <v>0.31478537360890302</v>
      </c>
      <c r="Q33" s="303">
        <f t="shared" si="3"/>
        <v>0.31319554848966613</v>
      </c>
      <c r="R33" s="303">
        <f t="shared" si="4"/>
        <v>8.5850556438791734E-2</v>
      </c>
      <c r="S33" s="269">
        <f t="shared" si="5"/>
        <v>0.40858505564387915</v>
      </c>
      <c r="T33" s="307"/>
    </row>
    <row r="34" spans="2:20" ht="13.5" customHeight="1">
      <c r="B34" s="649"/>
      <c r="C34" s="572"/>
      <c r="D34" s="439" t="s">
        <v>343</v>
      </c>
      <c r="E34" s="440">
        <f>市区町村別_推計残存歯数階層別人数!H33</f>
        <v>1061</v>
      </c>
      <c r="F34" s="346">
        <v>952</v>
      </c>
      <c r="G34" s="132">
        <v>585</v>
      </c>
      <c r="H34" s="132">
        <v>726</v>
      </c>
      <c r="I34" s="132">
        <v>300</v>
      </c>
      <c r="J34" s="132">
        <v>332</v>
      </c>
      <c r="K34" s="132">
        <v>75</v>
      </c>
      <c r="L34" s="132">
        <v>422</v>
      </c>
      <c r="M34" s="441">
        <f t="shared" ref="M34:M60" si="14">IFERROR(F34/E34,"-")</f>
        <v>0.89726672950047126</v>
      </c>
      <c r="N34" s="441">
        <f t="shared" si="0"/>
        <v>0.55136663524976437</v>
      </c>
      <c r="O34" s="441">
        <f t="shared" si="1"/>
        <v>0.68426013195098967</v>
      </c>
      <c r="P34" s="441">
        <f t="shared" si="2"/>
        <v>0.28275212064090482</v>
      </c>
      <c r="Q34" s="441">
        <f t="shared" si="3"/>
        <v>0.31291234684260133</v>
      </c>
      <c r="R34" s="441">
        <f t="shared" si="4"/>
        <v>7.0688030160226206E-2</v>
      </c>
      <c r="S34" s="317">
        <f t="shared" si="5"/>
        <v>0.39773798303487279</v>
      </c>
      <c r="T34" s="307"/>
    </row>
    <row r="35" spans="2:20" ht="13.5" customHeight="1">
      <c r="B35" s="649"/>
      <c r="C35" s="572"/>
      <c r="D35" s="436" t="s">
        <v>344</v>
      </c>
      <c r="E35" s="437">
        <f>市区町村別_推計残存歯数階層別人数!H34</f>
        <v>2268</v>
      </c>
      <c r="F35" s="435">
        <v>2006</v>
      </c>
      <c r="G35" s="427">
        <v>1161</v>
      </c>
      <c r="H35" s="427">
        <v>1559</v>
      </c>
      <c r="I35" s="427">
        <v>588</v>
      </c>
      <c r="J35" s="427">
        <v>666</v>
      </c>
      <c r="K35" s="427">
        <v>179</v>
      </c>
      <c r="L35" s="427">
        <v>878</v>
      </c>
      <c r="M35" s="438">
        <f t="shared" si="14"/>
        <v>0.88447971781305113</v>
      </c>
      <c r="N35" s="438">
        <f t="shared" si="0"/>
        <v>0.51190476190476186</v>
      </c>
      <c r="O35" s="438">
        <f t="shared" si="1"/>
        <v>0.68738977072310403</v>
      </c>
      <c r="P35" s="438">
        <f t="shared" si="2"/>
        <v>0.25925925925925924</v>
      </c>
      <c r="Q35" s="438">
        <f t="shared" si="3"/>
        <v>0.29365079365079366</v>
      </c>
      <c r="R35" s="438">
        <f t="shared" si="4"/>
        <v>7.8924162257495586E-2</v>
      </c>
      <c r="S35" s="425">
        <f t="shared" si="5"/>
        <v>0.3871252204585538</v>
      </c>
      <c r="T35" s="307"/>
    </row>
    <row r="36" spans="2:20" ht="13.5" customHeight="1">
      <c r="B36" s="655"/>
      <c r="C36" s="573"/>
      <c r="D36" s="344" t="s">
        <v>152</v>
      </c>
      <c r="E36" s="390">
        <f>市区町村別_推計残存歯数階層別人数!H35</f>
        <v>3958</v>
      </c>
      <c r="F36" s="304">
        <f t="shared" ref="F36" si="15">SUM(F33:F35)</f>
        <v>3523</v>
      </c>
      <c r="G36" s="304">
        <f t="shared" ref="G36" si="16">SUM(G33:G35)</f>
        <v>2077</v>
      </c>
      <c r="H36" s="304">
        <f t="shared" ref="H36" si="17">SUM(H33:H35)</f>
        <v>2733</v>
      </c>
      <c r="I36" s="304">
        <f t="shared" ref="I36" si="18">SUM(I33:I35)</f>
        <v>1086</v>
      </c>
      <c r="J36" s="304">
        <f t="shared" ref="J36" si="19">SUM(J33:J35)</f>
        <v>1195</v>
      </c>
      <c r="K36" s="304">
        <f t="shared" ref="K36" si="20">SUM(K33:K35)</f>
        <v>308</v>
      </c>
      <c r="L36" s="304">
        <f t="shared" ref="L36" si="21">SUM(L33:L35)</f>
        <v>1557</v>
      </c>
      <c r="M36" s="303">
        <f t="shared" si="14"/>
        <v>0.89009600808489131</v>
      </c>
      <c r="N36" s="303">
        <f t="shared" si="0"/>
        <v>0.52475997978777156</v>
      </c>
      <c r="O36" s="303">
        <f t="shared" si="1"/>
        <v>0.69050025265285497</v>
      </c>
      <c r="P36" s="303">
        <f t="shared" si="2"/>
        <v>0.27438100050530573</v>
      </c>
      <c r="Q36" s="303">
        <f t="shared" si="3"/>
        <v>0.30192016169782721</v>
      </c>
      <c r="R36" s="303">
        <f t="shared" si="4"/>
        <v>7.7817079332996461E-2</v>
      </c>
      <c r="S36" s="269">
        <f t="shared" si="5"/>
        <v>0.39338049519959578</v>
      </c>
      <c r="T36" s="307"/>
    </row>
    <row r="37" spans="2:20" ht="13.5" customHeight="1">
      <c r="B37" s="648">
        <v>9</v>
      </c>
      <c r="C37" s="571" t="s">
        <v>82</v>
      </c>
      <c r="D37" s="356" t="s">
        <v>342</v>
      </c>
      <c r="E37" s="390">
        <f>市区町村別_推計残存歯数階層別人数!H36</f>
        <v>432</v>
      </c>
      <c r="F37" s="304">
        <v>395</v>
      </c>
      <c r="G37" s="423">
        <v>248</v>
      </c>
      <c r="H37" s="423">
        <v>320</v>
      </c>
      <c r="I37" s="423">
        <v>126</v>
      </c>
      <c r="J37" s="423">
        <v>152</v>
      </c>
      <c r="K37" s="423">
        <v>32</v>
      </c>
      <c r="L37" s="423">
        <v>160</v>
      </c>
      <c r="M37" s="303">
        <f t="shared" si="14"/>
        <v>0.91435185185185186</v>
      </c>
      <c r="N37" s="303">
        <f t="shared" si="0"/>
        <v>0.57407407407407407</v>
      </c>
      <c r="O37" s="303">
        <f t="shared" si="1"/>
        <v>0.7407407407407407</v>
      </c>
      <c r="P37" s="303">
        <f t="shared" si="2"/>
        <v>0.29166666666666669</v>
      </c>
      <c r="Q37" s="303">
        <f t="shared" si="3"/>
        <v>0.35185185185185186</v>
      </c>
      <c r="R37" s="303">
        <f t="shared" si="4"/>
        <v>7.407407407407407E-2</v>
      </c>
      <c r="S37" s="269">
        <f t="shared" si="5"/>
        <v>0.37037037037037035</v>
      </c>
      <c r="T37" s="307"/>
    </row>
    <row r="38" spans="2:20" ht="13.5" customHeight="1">
      <c r="B38" s="649"/>
      <c r="C38" s="572"/>
      <c r="D38" s="439" t="s">
        <v>343</v>
      </c>
      <c r="E38" s="440">
        <f>市区町村別_推計残存歯数階層別人数!H37</f>
        <v>599</v>
      </c>
      <c r="F38" s="346">
        <v>540</v>
      </c>
      <c r="G38" s="132">
        <v>318</v>
      </c>
      <c r="H38" s="132">
        <v>435</v>
      </c>
      <c r="I38" s="132">
        <v>165</v>
      </c>
      <c r="J38" s="132">
        <v>196</v>
      </c>
      <c r="K38" s="132">
        <v>44</v>
      </c>
      <c r="L38" s="132">
        <v>228</v>
      </c>
      <c r="M38" s="441">
        <f t="shared" si="14"/>
        <v>0.90150250417362265</v>
      </c>
      <c r="N38" s="441">
        <f t="shared" si="0"/>
        <v>0.53088480801335558</v>
      </c>
      <c r="O38" s="441">
        <f t="shared" si="1"/>
        <v>0.72621035058430716</v>
      </c>
      <c r="P38" s="441">
        <f t="shared" si="2"/>
        <v>0.27545909849749584</v>
      </c>
      <c r="Q38" s="441">
        <f t="shared" si="3"/>
        <v>0.32721202003338901</v>
      </c>
      <c r="R38" s="441">
        <f t="shared" si="4"/>
        <v>7.3455759599332218E-2</v>
      </c>
      <c r="S38" s="317">
        <f t="shared" si="5"/>
        <v>0.38063439065108512</v>
      </c>
      <c r="T38" s="307"/>
    </row>
    <row r="39" spans="2:20" ht="13.5" customHeight="1">
      <c r="B39" s="649"/>
      <c r="C39" s="572"/>
      <c r="D39" s="436" t="s">
        <v>344</v>
      </c>
      <c r="E39" s="437">
        <f>市区町村別_推計残存歯数階層別人数!H38</f>
        <v>959</v>
      </c>
      <c r="F39" s="435">
        <v>857</v>
      </c>
      <c r="G39" s="427">
        <v>521</v>
      </c>
      <c r="H39" s="427">
        <v>685</v>
      </c>
      <c r="I39" s="427">
        <v>257</v>
      </c>
      <c r="J39" s="427">
        <v>284</v>
      </c>
      <c r="K39" s="427">
        <v>67</v>
      </c>
      <c r="L39" s="427">
        <v>368</v>
      </c>
      <c r="M39" s="438">
        <f t="shared" si="14"/>
        <v>0.89363920750782067</v>
      </c>
      <c r="N39" s="438">
        <f t="shared" si="0"/>
        <v>0.54327424400417101</v>
      </c>
      <c r="O39" s="438">
        <f t="shared" si="1"/>
        <v>0.7142857142857143</v>
      </c>
      <c r="P39" s="438">
        <f t="shared" si="2"/>
        <v>0.26798748696558916</v>
      </c>
      <c r="Q39" s="438">
        <f t="shared" si="3"/>
        <v>0.2961418143899896</v>
      </c>
      <c r="R39" s="438">
        <f t="shared" si="4"/>
        <v>6.9864442127215848E-2</v>
      </c>
      <c r="S39" s="425">
        <f t="shared" si="5"/>
        <v>0.38373305526590196</v>
      </c>
      <c r="T39" s="307"/>
    </row>
    <row r="40" spans="2:20" ht="13.5" customHeight="1">
      <c r="B40" s="655"/>
      <c r="C40" s="573"/>
      <c r="D40" s="344" t="s">
        <v>152</v>
      </c>
      <c r="E40" s="390">
        <f>市区町村別_推計残存歯数階層別人数!H39</f>
        <v>1990</v>
      </c>
      <c r="F40" s="304">
        <f t="shared" ref="F40" si="22">SUM(F37:F39)</f>
        <v>1792</v>
      </c>
      <c r="G40" s="304">
        <f t="shared" ref="G40" si="23">SUM(G37:G39)</f>
        <v>1087</v>
      </c>
      <c r="H40" s="304">
        <f t="shared" ref="H40" si="24">SUM(H37:H39)</f>
        <v>1440</v>
      </c>
      <c r="I40" s="304">
        <f t="shared" ref="I40" si="25">SUM(I37:I39)</f>
        <v>548</v>
      </c>
      <c r="J40" s="304">
        <f t="shared" ref="J40" si="26">SUM(J37:J39)</f>
        <v>632</v>
      </c>
      <c r="K40" s="304">
        <f t="shared" ref="K40" si="27">SUM(K37:K39)</f>
        <v>143</v>
      </c>
      <c r="L40" s="304">
        <f t="shared" ref="L40" si="28">SUM(L37:L39)</f>
        <v>756</v>
      </c>
      <c r="M40" s="303">
        <f t="shared" si="14"/>
        <v>0.90050251256281411</v>
      </c>
      <c r="N40" s="303">
        <f t="shared" si="0"/>
        <v>0.54623115577889447</v>
      </c>
      <c r="O40" s="303">
        <f t="shared" si="1"/>
        <v>0.72361809045226133</v>
      </c>
      <c r="P40" s="303">
        <f t="shared" si="2"/>
        <v>0.27537688442211056</v>
      </c>
      <c r="Q40" s="303">
        <f t="shared" si="3"/>
        <v>0.31758793969849247</v>
      </c>
      <c r="R40" s="303">
        <f t="shared" si="4"/>
        <v>7.1859296482412058E-2</v>
      </c>
      <c r="S40" s="269">
        <f t="shared" si="5"/>
        <v>0.37989949748743718</v>
      </c>
      <c r="T40" s="307"/>
    </row>
    <row r="41" spans="2:20" ht="13.5" customHeight="1">
      <c r="B41" s="648">
        <v>10</v>
      </c>
      <c r="C41" s="571" t="s">
        <v>60</v>
      </c>
      <c r="D41" s="356" t="s">
        <v>342</v>
      </c>
      <c r="E41" s="390">
        <f>市区町村別_推計残存歯数階層別人数!H40</f>
        <v>1014</v>
      </c>
      <c r="F41" s="304">
        <v>932</v>
      </c>
      <c r="G41" s="423">
        <v>559</v>
      </c>
      <c r="H41" s="423">
        <v>751</v>
      </c>
      <c r="I41" s="423">
        <v>359</v>
      </c>
      <c r="J41" s="423">
        <v>360</v>
      </c>
      <c r="K41" s="423">
        <v>55</v>
      </c>
      <c r="L41" s="423">
        <v>454</v>
      </c>
      <c r="M41" s="303">
        <f t="shared" si="14"/>
        <v>0.9191321499013807</v>
      </c>
      <c r="N41" s="303">
        <f t="shared" si="0"/>
        <v>0.55128205128205132</v>
      </c>
      <c r="O41" s="303">
        <f t="shared" si="1"/>
        <v>0.74063116370808679</v>
      </c>
      <c r="P41" s="303">
        <f t="shared" si="2"/>
        <v>0.35404339250493094</v>
      </c>
      <c r="Q41" s="303">
        <f t="shared" si="3"/>
        <v>0.35502958579881655</v>
      </c>
      <c r="R41" s="303">
        <f t="shared" si="4"/>
        <v>5.4240631163708086E-2</v>
      </c>
      <c r="S41" s="269">
        <f t="shared" si="5"/>
        <v>0.44773175542406313</v>
      </c>
      <c r="T41" s="307"/>
    </row>
    <row r="42" spans="2:20" ht="13.5" customHeight="1">
      <c r="B42" s="649"/>
      <c r="C42" s="572"/>
      <c r="D42" s="439" t="s">
        <v>343</v>
      </c>
      <c r="E42" s="440">
        <f>市区町村別_推計残存歯数階層別人数!H41</f>
        <v>1563</v>
      </c>
      <c r="F42" s="346">
        <v>1402</v>
      </c>
      <c r="G42" s="132">
        <v>861</v>
      </c>
      <c r="H42" s="132">
        <v>1145</v>
      </c>
      <c r="I42" s="132">
        <v>513</v>
      </c>
      <c r="J42" s="132">
        <v>461</v>
      </c>
      <c r="K42" s="132">
        <v>108</v>
      </c>
      <c r="L42" s="132">
        <v>614</v>
      </c>
      <c r="M42" s="441">
        <f t="shared" si="14"/>
        <v>0.89699296225207936</v>
      </c>
      <c r="N42" s="441">
        <f t="shared" si="0"/>
        <v>0.55086372360844527</v>
      </c>
      <c r="O42" s="441">
        <f t="shared" si="1"/>
        <v>0.73256557901471531</v>
      </c>
      <c r="P42" s="441">
        <f t="shared" si="2"/>
        <v>0.32821497120921306</v>
      </c>
      <c r="Q42" s="441">
        <f t="shared" si="3"/>
        <v>0.29494561740243125</v>
      </c>
      <c r="R42" s="441">
        <f t="shared" si="4"/>
        <v>6.9097888675623803E-2</v>
      </c>
      <c r="S42" s="317">
        <f t="shared" si="5"/>
        <v>0.39283429302623163</v>
      </c>
      <c r="T42" s="307"/>
    </row>
    <row r="43" spans="2:20" ht="13.5" customHeight="1">
      <c r="B43" s="649"/>
      <c r="C43" s="572"/>
      <c r="D43" s="436" t="s">
        <v>344</v>
      </c>
      <c r="E43" s="437">
        <f>市区町村別_推計残存歯数階層別人数!H42</f>
        <v>2675</v>
      </c>
      <c r="F43" s="435">
        <v>2372</v>
      </c>
      <c r="G43" s="427">
        <v>1419</v>
      </c>
      <c r="H43" s="427">
        <v>1869</v>
      </c>
      <c r="I43" s="427">
        <v>801</v>
      </c>
      <c r="J43" s="427">
        <v>743</v>
      </c>
      <c r="K43" s="427">
        <v>193</v>
      </c>
      <c r="L43" s="427">
        <v>1066</v>
      </c>
      <c r="M43" s="438">
        <f t="shared" si="14"/>
        <v>0.8867289719626168</v>
      </c>
      <c r="N43" s="438">
        <f t="shared" si="0"/>
        <v>0.5304672897196262</v>
      </c>
      <c r="O43" s="438">
        <f t="shared" si="1"/>
        <v>0.69869158878504678</v>
      </c>
      <c r="P43" s="438">
        <f t="shared" si="2"/>
        <v>0.29943925233644858</v>
      </c>
      <c r="Q43" s="438">
        <f t="shared" si="3"/>
        <v>0.27775700934579439</v>
      </c>
      <c r="R43" s="438">
        <f t="shared" si="4"/>
        <v>7.2149532710280379E-2</v>
      </c>
      <c r="S43" s="425">
        <f t="shared" si="5"/>
        <v>0.39850467289719627</v>
      </c>
      <c r="T43" s="307"/>
    </row>
    <row r="44" spans="2:20" ht="13.5" customHeight="1">
      <c r="B44" s="655"/>
      <c r="C44" s="573"/>
      <c r="D44" s="344" t="s">
        <v>152</v>
      </c>
      <c r="E44" s="390">
        <f>市区町村別_推計残存歯数階層別人数!H43</f>
        <v>5252</v>
      </c>
      <c r="F44" s="304">
        <f t="shared" ref="F44" si="29">SUM(F41:F43)</f>
        <v>4706</v>
      </c>
      <c r="G44" s="304">
        <f t="shared" ref="G44" si="30">SUM(G41:G43)</f>
        <v>2839</v>
      </c>
      <c r="H44" s="304">
        <f t="shared" ref="H44" si="31">SUM(H41:H43)</f>
        <v>3765</v>
      </c>
      <c r="I44" s="304">
        <f t="shared" ref="I44" si="32">SUM(I41:I43)</f>
        <v>1673</v>
      </c>
      <c r="J44" s="304">
        <f t="shared" ref="J44" si="33">SUM(J41:J43)</f>
        <v>1564</v>
      </c>
      <c r="K44" s="304">
        <f t="shared" ref="K44" si="34">SUM(K41:K43)</f>
        <v>356</v>
      </c>
      <c r="L44" s="304">
        <f t="shared" ref="L44" si="35">SUM(L41:L43)</f>
        <v>2134</v>
      </c>
      <c r="M44" s="303">
        <f t="shared" si="14"/>
        <v>0.89603960396039606</v>
      </c>
      <c r="N44" s="303">
        <f t="shared" si="0"/>
        <v>0.54055597867479055</v>
      </c>
      <c r="O44" s="303">
        <f t="shared" si="1"/>
        <v>0.71686976389946688</v>
      </c>
      <c r="P44" s="303">
        <f t="shared" si="2"/>
        <v>0.31854531607006853</v>
      </c>
      <c r="Q44" s="303">
        <f t="shared" si="3"/>
        <v>0.2977913175932978</v>
      </c>
      <c r="R44" s="303">
        <f t="shared" si="4"/>
        <v>6.7783701447067787E-2</v>
      </c>
      <c r="S44" s="269">
        <f t="shared" si="5"/>
        <v>0.40632140137090633</v>
      </c>
      <c r="T44" s="307"/>
    </row>
    <row r="45" spans="2:20" ht="13.5" customHeight="1">
      <c r="B45" s="648">
        <v>11</v>
      </c>
      <c r="C45" s="571" t="s">
        <v>61</v>
      </c>
      <c r="D45" s="356" t="s">
        <v>342</v>
      </c>
      <c r="E45" s="390">
        <f>市区町村別_推計残存歯数階層別人数!H44</f>
        <v>1873</v>
      </c>
      <c r="F45" s="304">
        <v>1708</v>
      </c>
      <c r="G45" s="423">
        <v>1108</v>
      </c>
      <c r="H45" s="423">
        <v>1373</v>
      </c>
      <c r="I45" s="423">
        <v>598</v>
      </c>
      <c r="J45" s="423">
        <v>595</v>
      </c>
      <c r="K45" s="423">
        <v>163</v>
      </c>
      <c r="L45" s="423">
        <v>793</v>
      </c>
      <c r="M45" s="303">
        <f t="shared" si="14"/>
        <v>0.91190603310197549</v>
      </c>
      <c r="N45" s="303">
        <f t="shared" si="0"/>
        <v>0.59156433529097707</v>
      </c>
      <c r="O45" s="303">
        <f t="shared" si="1"/>
        <v>0.73304858515750138</v>
      </c>
      <c r="P45" s="303">
        <f t="shared" si="2"/>
        <v>0.31927389215162838</v>
      </c>
      <c r="Q45" s="303">
        <f t="shared" si="3"/>
        <v>0.31767218366257344</v>
      </c>
      <c r="R45" s="303">
        <f t="shared" si="4"/>
        <v>8.7026161238654559E-2</v>
      </c>
      <c r="S45" s="269">
        <f t="shared" si="5"/>
        <v>0.42338494394020287</v>
      </c>
      <c r="T45" s="307"/>
    </row>
    <row r="46" spans="2:20" ht="13.5" customHeight="1">
      <c r="B46" s="649"/>
      <c r="C46" s="572"/>
      <c r="D46" s="439" t="s">
        <v>343</v>
      </c>
      <c r="E46" s="440">
        <f>市区町村別_推計残存歯数階層別人数!H45</f>
        <v>2737</v>
      </c>
      <c r="F46" s="346">
        <v>2519</v>
      </c>
      <c r="G46" s="132">
        <v>1590</v>
      </c>
      <c r="H46" s="132">
        <v>2020</v>
      </c>
      <c r="I46" s="132">
        <v>764</v>
      </c>
      <c r="J46" s="132">
        <v>824</v>
      </c>
      <c r="K46" s="132">
        <v>240</v>
      </c>
      <c r="L46" s="132">
        <v>1144</v>
      </c>
      <c r="M46" s="441">
        <f t="shared" si="14"/>
        <v>0.92035074899525027</v>
      </c>
      <c r="N46" s="441">
        <f t="shared" si="0"/>
        <v>0.58092802338326632</v>
      </c>
      <c r="O46" s="441">
        <f t="shared" si="1"/>
        <v>0.73803434417245162</v>
      </c>
      <c r="P46" s="441">
        <f t="shared" si="2"/>
        <v>0.27913774205334307</v>
      </c>
      <c r="Q46" s="441">
        <f t="shared" si="3"/>
        <v>0.30105955425648523</v>
      </c>
      <c r="R46" s="441">
        <f t="shared" si="4"/>
        <v>8.7687248812568508E-2</v>
      </c>
      <c r="S46" s="317">
        <f t="shared" si="5"/>
        <v>0.41797588600657654</v>
      </c>
      <c r="T46" s="307"/>
    </row>
    <row r="47" spans="2:20" ht="13.5" customHeight="1">
      <c r="B47" s="649"/>
      <c r="C47" s="572"/>
      <c r="D47" s="436" t="s">
        <v>344</v>
      </c>
      <c r="E47" s="437">
        <f>市区町村別_推計残存歯数階層別人数!H46</f>
        <v>4771</v>
      </c>
      <c r="F47" s="435">
        <v>4289</v>
      </c>
      <c r="G47" s="427">
        <v>2670</v>
      </c>
      <c r="H47" s="427">
        <v>3360</v>
      </c>
      <c r="I47" s="427">
        <v>1288</v>
      </c>
      <c r="J47" s="427">
        <v>1327</v>
      </c>
      <c r="K47" s="427">
        <v>423</v>
      </c>
      <c r="L47" s="427">
        <v>2006</v>
      </c>
      <c r="M47" s="438">
        <f t="shared" si="14"/>
        <v>0.89897296164326135</v>
      </c>
      <c r="N47" s="438">
        <f t="shared" si="0"/>
        <v>0.55963110459023269</v>
      </c>
      <c r="O47" s="438">
        <f t="shared" si="1"/>
        <v>0.70425487319220292</v>
      </c>
      <c r="P47" s="438">
        <f t="shared" si="2"/>
        <v>0.26996436805701113</v>
      </c>
      <c r="Q47" s="438">
        <f t="shared" si="3"/>
        <v>0.27813875497799201</v>
      </c>
      <c r="R47" s="438">
        <f t="shared" si="4"/>
        <v>8.8660658142946977E-2</v>
      </c>
      <c r="S47" s="425">
        <f t="shared" si="5"/>
        <v>0.42045692726891637</v>
      </c>
      <c r="T47" s="307"/>
    </row>
    <row r="48" spans="2:20" ht="13.5" customHeight="1">
      <c r="B48" s="655"/>
      <c r="C48" s="573"/>
      <c r="D48" s="344" t="s">
        <v>152</v>
      </c>
      <c r="E48" s="390">
        <f>市区町村別_推計残存歯数階層別人数!H47</f>
        <v>9381</v>
      </c>
      <c r="F48" s="304">
        <f t="shared" ref="F48" si="36">SUM(F45:F47)</f>
        <v>8516</v>
      </c>
      <c r="G48" s="304">
        <f t="shared" ref="G48" si="37">SUM(G45:G47)</f>
        <v>5368</v>
      </c>
      <c r="H48" s="304">
        <f t="shared" ref="H48" si="38">SUM(H45:H47)</f>
        <v>6753</v>
      </c>
      <c r="I48" s="304">
        <f t="shared" ref="I48" si="39">SUM(I45:I47)</f>
        <v>2650</v>
      </c>
      <c r="J48" s="304">
        <f t="shared" ref="J48" si="40">SUM(J45:J47)</f>
        <v>2746</v>
      </c>
      <c r="K48" s="304">
        <f t="shared" ref="K48" si="41">SUM(K45:K47)</f>
        <v>826</v>
      </c>
      <c r="L48" s="304">
        <f t="shared" ref="L48" si="42">SUM(L45:L47)</f>
        <v>3943</v>
      </c>
      <c r="M48" s="303">
        <f t="shared" si="14"/>
        <v>0.90779234623174498</v>
      </c>
      <c r="N48" s="303">
        <f t="shared" si="0"/>
        <v>0.57222044558149454</v>
      </c>
      <c r="O48" s="303">
        <f t="shared" si="1"/>
        <v>0.71985929005436522</v>
      </c>
      <c r="P48" s="303">
        <f t="shared" si="2"/>
        <v>0.2824858757062147</v>
      </c>
      <c r="Q48" s="303">
        <f t="shared" si="3"/>
        <v>0.29271932629783604</v>
      </c>
      <c r="R48" s="303">
        <f t="shared" si="4"/>
        <v>8.8050314465408799E-2</v>
      </c>
      <c r="S48" s="269">
        <f t="shared" si="5"/>
        <v>0.4203176633621149</v>
      </c>
      <c r="T48" s="307"/>
    </row>
    <row r="49" spans="2:20" ht="13.5" customHeight="1">
      <c r="B49" s="648">
        <v>12</v>
      </c>
      <c r="C49" s="571" t="s">
        <v>83</v>
      </c>
      <c r="D49" s="356" t="s">
        <v>342</v>
      </c>
      <c r="E49" s="390">
        <f>市区町村別_推計残存歯数階層別人数!H48</f>
        <v>958</v>
      </c>
      <c r="F49" s="304">
        <v>872</v>
      </c>
      <c r="G49" s="423">
        <v>519</v>
      </c>
      <c r="H49" s="423">
        <v>699</v>
      </c>
      <c r="I49" s="423">
        <v>260</v>
      </c>
      <c r="J49" s="423">
        <v>383</v>
      </c>
      <c r="K49" s="423">
        <v>75</v>
      </c>
      <c r="L49" s="423">
        <v>412</v>
      </c>
      <c r="M49" s="303">
        <f t="shared" si="14"/>
        <v>0.91022964509394577</v>
      </c>
      <c r="N49" s="303">
        <f t="shared" si="0"/>
        <v>0.54175365344467641</v>
      </c>
      <c r="O49" s="303">
        <f t="shared" si="1"/>
        <v>0.7296450939457203</v>
      </c>
      <c r="P49" s="303">
        <f t="shared" si="2"/>
        <v>0.27139874739039666</v>
      </c>
      <c r="Q49" s="303">
        <f t="shared" si="3"/>
        <v>0.39979123173277664</v>
      </c>
      <c r="R49" s="303">
        <f t="shared" si="4"/>
        <v>7.8288100208768266E-2</v>
      </c>
      <c r="S49" s="269">
        <f t="shared" si="5"/>
        <v>0.43006263048016702</v>
      </c>
      <c r="T49" s="307"/>
    </row>
    <row r="50" spans="2:20" ht="13.5" customHeight="1">
      <c r="B50" s="649"/>
      <c r="C50" s="572"/>
      <c r="D50" s="439" t="s">
        <v>343</v>
      </c>
      <c r="E50" s="440">
        <f>市区町村別_推計残存歯数階層別人数!H49</f>
        <v>1399</v>
      </c>
      <c r="F50" s="346">
        <v>1269</v>
      </c>
      <c r="G50" s="132">
        <v>774</v>
      </c>
      <c r="H50" s="132">
        <v>1028</v>
      </c>
      <c r="I50" s="132">
        <v>386</v>
      </c>
      <c r="J50" s="132">
        <v>508</v>
      </c>
      <c r="K50" s="132">
        <v>101</v>
      </c>
      <c r="L50" s="132">
        <v>607</v>
      </c>
      <c r="M50" s="441">
        <f t="shared" si="14"/>
        <v>0.9070764832022874</v>
      </c>
      <c r="N50" s="441">
        <f t="shared" si="0"/>
        <v>0.55325232308791994</v>
      </c>
      <c r="O50" s="441">
        <f t="shared" si="1"/>
        <v>0.73481057898498925</v>
      </c>
      <c r="P50" s="441">
        <f t="shared" si="2"/>
        <v>0.27591136526090065</v>
      </c>
      <c r="Q50" s="441">
        <f t="shared" si="3"/>
        <v>0.36311651179413867</v>
      </c>
      <c r="R50" s="441">
        <f t="shared" si="4"/>
        <v>7.219442458899214E-2</v>
      </c>
      <c r="S50" s="317">
        <f t="shared" si="5"/>
        <v>0.43388134381701216</v>
      </c>
      <c r="T50" s="307"/>
    </row>
    <row r="51" spans="2:20" ht="13.5" customHeight="1">
      <c r="B51" s="649"/>
      <c r="C51" s="572"/>
      <c r="D51" s="436" t="s">
        <v>344</v>
      </c>
      <c r="E51" s="437">
        <f>市区町村別_推計残存歯数階層別人数!H50</f>
        <v>2383</v>
      </c>
      <c r="F51" s="435">
        <v>2133</v>
      </c>
      <c r="G51" s="427">
        <v>1279</v>
      </c>
      <c r="H51" s="427">
        <v>1678</v>
      </c>
      <c r="I51" s="427">
        <v>658</v>
      </c>
      <c r="J51" s="427">
        <v>792</v>
      </c>
      <c r="K51" s="427">
        <v>179</v>
      </c>
      <c r="L51" s="427">
        <v>1028</v>
      </c>
      <c r="M51" s="438">
        <f t="shared" si="14"/>
        <v>0.89509022240872849</v>
      </c>
      <c r="N51" s="438">
        <f t="shared" si="0"/>
        <v>0.53671842215694499</v>
      </c>
      <c r="O51" s="438">
        <f t="shared" si="1"/>
        <v>0.70415442719261434</v>
      </c>
      <c r="P51" s="438">
        <f t="shared" si="2"/>
        <v>0.27612253462022662</v>
      </c>
      <c r="Q51" s="438">
        <f t="shared" si="3"/>
        <v>0.33235417540914813</v>
      </c>
      <c r="R51" s="438">
        <f t="shared" si="4"/>
        <v>7.5115400755350392E-2</v>
      </c>
      <c r="S51" s="425">
        <f t="shared" si="5"/>
        <v>0.43138900545530845</v>
      </c>
      <c r="T51" s="307"/>
    </row>
    <row r="52" spans="2:20" ht="13.5" customHeight="1">
      <c r="B52" s="655"/>
      <c r="C52" s="573"/>
      <c r="D52" s="344" t="s">
        <v>152</v>
      </c>
      <c r="E52" s="390">
        <f>市区町村別_推計残存歯数階層別人数!H51</f>
        <v>4740</v>
      </c>
      <c r="F52" s="304">
        <f t="shared" ref="F52" si="43">SUM(F49:F51)</f>
        <v>4274</v>
      </c>
      <c r="G52" s="304">
        <f t="shared" ref="G52" si="44">SUM(G49:G51)</f>
        <v>2572</v>
      </c>
      <c r="H52" s="304">
        <f t="shared" ref="H52" si="45">SUM(H49:H51)</f>
        <v>3405</v>
      </c>
      <c r="I52" s="304">
        <f t="shared" ref="I52" si="46">SUM(I49:I51)</f>
        <v>1304</v>
      </c>
      <c r="J52" s="304">
        <f t="shared" ref="J52" si="47">SUM(J49:J51)</f>
        <v>1683</v>
      </c>
      <c r="K52" s="304">
        <f t="shared" ref="K52" si="48">SUM(K49:K51)</f>
        <v>355</v>
      </c>
      <c r="L52" s="304">
        <f t="shared" ref="L52" si="49">SUM(L49:L51)</f>
        <v>2047</v>
      </c>
      <c r="M52" s="303">
        <f t="shared" si="14"/>
        <v>0.90168776371308013</v>
      </c>
      <c r="N52" s="303">
        <f t="shared" si="0"/>
        <v>0.54261603375527423</v>
      </c>
      <c r="O52" s="303">
        <f t="shared" si="1"/>
        <v>0.71835443037974689</v>
      </c>
      <c r="P52" s="303">
        <f t="shared" si="2"/>
        <v>0.27510548523206751</v>
      </c>
      <c r="Q52" s="303">
        <f t="shared" si="3"/>
        <v>0.35506329113924051</v>
      </c>
      <c r="R52" s="303">
        <f t="shared" si="4"/>
        <v>7.4894514767932491E-2</v>
      </c>
      <c r="S52" s="269">
        <f t="shared" si="5"/>
        <v>0.43185654008438817</v>
      </c>
      <c r="T52" s="307"/>
    </row>
    <row r="53" spans="2:20" ht="13.5" customHeight="1">
      <c r="B53" s="648">
        <v>13</v>
      </c>
      <c r="C53" s="571" t="s">
        <v>84</v>
      </c>
      <c r="D53" s="356" t="s">
        <v>342</v>
      </c>
      <c r="E53" s="390">
        <f>市区町村別_推計残存歯数階層別人数!H52</f>
        <v>1661</v>
      </c>
      <c r="F53" s="304">
        <v>1504</v>
      </c>
      <c r="G53" s="423">
        <v>869</v>
      </c>
      <c r="H53" s="423">
        <v>1268</v>
      </c>
      <c r="I53" s="423">
        <v>488</v>
      </c>
      <c r="J53" s="423">
        <v>543</v>
      </c>
      <c r="K53" s="423">
        <v>101</v>
      </c>
      <c r="L53" s="423">
        <v>690</v>
      </c>
      <c r="M53" s="303">
        <f t="shared" si="14"/>
        <v>0.90547862733293194</v>
      </c>
      <c r="N53" s="303">
        <f t="shared" si="0"/>
        <v>0.52317880794701987</v>
      </c>
      <c r="O53" s="303">
        <f t="shared" si="1"/>
        <v>0.7633955448524985</v>
      </c>
      <c r="P53" s="303">
        <f t="shared" si="2"/>
        <v>0.29379891631547261</v>
      </c>
      <c r="Q53" s="303">
        <f t="shared" si="3"/>
        <v>0.32691149909692957</v>
      </c>
      <c r="R53" s="303">
        <f t="shared" si="4"/>
        <v>6.0806742925948225E-2</v>
      </c>
      <c r="S53" s="269">
        <f t="shared" si="5"/>
        <v>0.41541240216736908</v>
      </c>
      <c r="T53" s="307"/>
    </row>
    <row r="54" spans="2:20" ht="13.5" customHeight="1">
      <c r="B54" s="649"/>
      <c r="C54" s="572"/>
      <c r="D54" s="439" t="s">
        <v>343</v>
      </c>
      <c r="E54" s="440">
        <f>市区町村別_推計残存歯数階層別人数!H53</f>
        <v>2371</v>
      </c>
      <c r="F54" s="346">
        <v>2160</v>
      </c>
      <c r="G54" s="132">
        <v>1232</v>
      </c>
      <c r="H54" s="132">
        <v>1792</v>
      </c>
      <c r="I54" s="132">
        <v>691</v>
      </c>
      <c r="J54" s="132">
        <v>737</v>
      </c>
      <c r="K54" s="132">
        <v>167</v>
      </c>
      <c r="L54" s="132">
        <v>965</v>
      </c>
      <c r="M54" s="441">
        <f t="shared" si="14"/>
        <v>0.91100801349641503</v>
      </c>
      <c r="N54" s="441">
        <f t="shared" si="0"/>
        <v>0.5196119780683256</v>
      </c>
      <c r="O54" s="441">
        <f t="shared" si="1"/>
        <v>0.75579924082665539</v>
      </c>
      <c r="P54" s="441">
        <f t="shared" si="2"/>
        <v>0.29143821172501055</v>
      </c>
      <c r="Q54" s="441">
        <f t="shared" si="3"/>
        <v>0.31083930830873047</v>
      </c>
      <c r="R54" s="441">
        <f t="shared" si="4"/>
        <v>7.0434415858287636E-2</v>
      </c>
      <c r="S54" s="317">
        <f t="shared" si="5"/>
        <v>0.40700126528890762</v>
      </c>
      <c r="T54" s="307"/>
    </row>
    <row r="55" spans="2:20" ht="13.5" customHeight="1">
      <c r="B55" s="649"/>
      <c r="C55" s="572"/>
      <c r="D55" s="436" t="s">
        <v>344</v>
      </c>
      <c r="E55" s="437">
        <f>市区町村別_推計残存歯数階層別人数!H54</f>
        <v>4203</v>
      </c>
      <c r="F55" s="435">
        <v>3789</v>
      </c>
      <c r="G55" s="427">
        <v>2113</v>
      </c>
      <c r="H55" s="427">
        <v>3047</v>
      </c>
      <c r="I55" s="427">
        <v>1150</v>
      </c>
      <c r="J55" s="427">
        <v>1240</v>
      </c>
      <c r="K55" s="427">
        <v>294</v>
      </c>
      <c r="L55" s="427">
        <v>1757</v>
      </c>
      <c r="M55" s="438">
        <f t="shared" si="14"/>
        <v>0.90149892933618847</v>
      </c>
      <c r="N55" s="438">
        <f t="shared" si="0"/>
        <v>0.50273614085177254</v>
      </c>
      <c r="O55" s="438">
        <f t="shared" si="1"/>
        <v>0.72495836307399475</v>
      </c>
      <c r="P55" s="438">
        <f t="shared" si="2"/>
        <v>0.27361408517725433</v>
      </c>
      <c r="Q55" s="438">
        <f t="shared" si="3"/>
        <v>0.29502736140851771</v>
      </c>
      <c r="R55" s="438">
        <f t="shared" si="4"/>
        <v>6.9950035688793724E-2</v>
      </c>
      <c r="S55" s="425">
        <f t="shared" si="5"/>
        <v>0.41803473709255295</v>
      </c>
      <c r="T55" s="307"/>
    </row>
    <row r="56" spans="2:20" ht="13.5" customHeight="1">
      <c r="B56" s="655"/>
      <c r="C56" s="573"/>
      <c r="D56" s="344" t="s">
        <v>152</v>
      </c>
      <c r="E56" s="390">
        <f>市区町村別_推計残存歯数階層別人数!H55</f>
        <v>8235</v>
      </c>
      <c r="F56" s="304">
        <f t="shared" ref="F56" si="50">SUM(F53:F55)</f>
        <v>7453</v>
      </c>
      <c r="G56" s="304">
        <f t="shared" ref="G56" si="51">SUM(G53:G55)</f>
        <v>4214</v>
      </c>
      <c r="H56" s="304">
        <f t="shared" ref="H56" si="52">SUM(H53:H55)</f>
        <v>6107</v>
      </c>
      <c r="I56" s="304">
        <f t="shared" ref="I56" si="53">SUM(I53:I55)</f>
        <v>2329</v>
      </c>
      <c r="J56" s="304">
        <f t="shared" ref="J56" si="54">SUM(J53:J55)</f>
        <v>2520</v>
      </c>
      <c r="K56" s="304">
        <f t="shared" ref="K56" si="55">SUM(K53:K55)</f>
        <v>562</v>
      </c>
      <c r="L56" s="304">
        <f t="shared" ref="L56" si="56">SUM(L53:L55)</f>
        <v>3412</v>
      </c>
      <c r="M56" s="303">
        <f t="shared" si="14"/>
        <v>0.90503946569520344</v>
      </c>
      <c r="N56" s="303">
        <f t="shared" si="0"/>
        <v>0.51171827565270189</v>
      </c>
      <c r="O56" s="303">
        <f t="shared" si="1"/>
        <v>0.74159077109896787</v>
      </c>
      <c r="P56" s="303">
        <f t="shared" si="2"/>
        <v>0.28281724347298115</v>
      </c>
      <c r="Q56" s="303">
        <f t="shared" si="3"/>
        <v>0.30601092896174864</v>
      </c>
      <c r="R56" s="303">
        <f t="shared" si="4"/>
        <v>6.8245294474802667E-2</v>
      </c>
      <c r="S56" s="269">
        <f t="shared" si="5"/>
        <v>0.41432908318154221</v>
      </c>
      <c r="T56" s="307"/>
    </row>
    <row r="57" spans="2:20" ht="13.5" customHeight="1">
      <c r="B57" s="648">
        <v>14</v>
      </c>
      <c r="C57" s="571" t="s">
        <v>85</v>
      </c>
      <c r="D57" s="356" t="s">
        <v>342</v>
      </c>
      <c r="E57" s="390">
        <f>市区町村別_推計残存歯数階層別人数!H56</f>
        <v>1078</v>
      </c>
      <c r="F57" s="304">
        <v>957</v>
      </c>
      <c r="G57" s="423">
        <v>602</v>
      </c>
      <c r="H57" s="423">
        <v>760</v>
      </c>
      <c r="I57" s="423">
        <v>325</v>
      </c>
      <c r="J57" s="423">
        <v>328</v>
      </c>
      <c r="K57" s="423">
        <v>89</v>
      </c>
      <c r="L57" s="423">
        <v>426</v>
      </c>
      <c r="M57" s="303">
        <f t="shared" si="14"/>
        <v>0.88775510204081631</v>
      </c>
      <c r="N57" s="303">
        <f t="shared" si="0"/>
        <v>0.55844155844155841</v>
      </c>
      <c r="O57" s="303">
        <f t="shared" si="1"/>
        <v>0.70500927643784783</v>
      </c>
      <c r="P57" s="303">
        <f t="shared" si="2"/>
        <v>0.30148423005565861</v>
      </c>
      <c r="Q57" s="303">
        <f t="shared" si="3"/>
        <v>0.30426716141001853</v>
      </c>
      <c r="R57" s="303">
        <f t="shared" si="4"/>
        <v>8.2560296846011128E-2</v>
      </c>
      <c r="S57" s="269">
        <f t="shared" si="5"/>
        <v>0.39517625231910947</v>
      </c>
      <c r="T57" s="307"/>
    </row>
    <row r="58" spans="2:20" ht="13.5" customHeight="1">
      <c r="B58" s="649"/>
      <c r="C58" s="572"/>
      <c r="D58" s="439" t="s">
        <v>343</v>
      </c>
      <c r="E58" s="440">
        <f>市区町村別_推計残存歯数階層別人数!H57</f>
        <v>1737</v>
      </c>
      <c r="F58" s="346">
        <v>1552</v>
      </c>
      <c r="G58" s="132">
        <v>960</v>
      </c>
      <c r="H58" s="132">
        <v>1229</v>
      </c>
      <c r="I58" s="132">
        <v>488</v>
      </c>
      <c r="J58" s="132">
        <v>519</v>
      </c>
      <c r="K58" s="132">
        <v>129</v>
      </c>
      <c r="L58" s="132">
        <v>745</v>
      </c>
      <c r="M58" s="441">
        <f t="shared" si="14"/>
        <v>0.89349453080023034</v>
      </c>
      <c r="N58" s="441">
        <f t="shared" si="0"/>
        <v>0.55267702936096719</v>
      </c>
      <c r="O58" s="441">
        <f t="shared" si="1"/>
        <v>0.7075417386298215</v>
      </c>
      <c r="P58" s="441">
        <f t="shared" si="2"/>
        <v>0.28094415659182498</v>
      </c>
      <c r="Q58" s="441">
        <f t="shared" si="3"/>
        <v>0.29879101899827287</v>
      </c>
      <c r="R58" s="441">
        <f t="shared" si="4"/>
        <v>7.426597582037997E-2</v>
      </c>
      <c r="S58" s="317">
        <f t="shared" si="5"/>
        <v>0.42890040299366722</v>
      </c>
      <c r="T58" s="307"/>
    </row>
    <row r="59" spans="2:20" ht="13.5" customHeight="1">
      <c r="B59" s="649"/>
      <c r="C59" s="572"/>
      <c r="D59" s="436" t="s">
        <v>344</v>
      </c>
      <c r="E59" s="437">
        <f>市区町村別_推計残存歯数階層別人数!H58</f>
        <v>3303</v>
      </c>
      <c r="F59" s="435">
        <v>2939</v>
      </c>
      <c r="G59" s="427">
        <v>1779</v>
      </c>
      <c r="H59" s="427">
        <v>2230</v>
      </c>
      <c r="I59" s="427">
        <v>866</v>
      </c>
      <c r="J59" s="427">
        <v>875</v>
      </c>
      <c r="K59" s="427">
        <v>260</v>
      </c>
      <c r="L59" s="427">
        <v>1350</v>
      </c>
      <c r="M59" s="438">
        <f t="shared" si="14"/>
        <v>0.88979715410233118</v>
      </c>
      <c r="N59" s="438">
        <f t="shared" si="0"/>
        <v>0.53860127157129878</v>
      </c>
      <c r="O59" s="438">
        <f t="shared" si="1"/>
        <v>0.67514380865879509</v>
      </c>
      <c r="P59" s="438">
        <f t="shared" si="2"/>
        <v>0.26218589161368455</v>
      </c>
      <c r="Q59" s="438">
        <f t="shared" si="3"/>
        <v>0.26491068725401151</v>
      </c>
      <c r="R59" s="438">
        <f t="shared" si="4"/>
        <v>7.8716318498334853E-2</v>
      </c>
      <c r="S59" s="425">
        <f t="shared" si="5"/>
        <v>0.40871934604904631</v>
      </c>
      <c r="T59" s="307"/>
    </row>
    <row r="60" spans="2:20" ht="13.5" customHeight="1">
      <c r="B60" s="655"/>
      <c r="C60" s="573"/>
      <c r="D60" s="344" t="s">
        <v>152</v>
      </c>
      <c r="E60" s="390">
        <f>市区町村別_推計残存歯数階層別人数!H59</f>
        <v>6118</v>
      </c>
      <c r="F60" s="304">
        <f t="shared" ref="F60" si="57">SUM(F57:F59)</f>
        <v>5448</v>
      </c>
      <c r="G60" s="304">
        <f t="shared" ref="G60" si="58">SUM(G57:G59)</f>
        <v>3341</v>
      </c>
      <c r="H60" s="304">
        <f t="shared" ref="H60" si="59">SUM(H57:H59)</f>
        <v>4219</v>
      </c>
      <c r="I60" s="304">
        <f t="shared" ref="I60" si="60">SUM(I57:I59)</f>
        <v>1679</v>
      </c>
      <c r="J60" s="304">
        <f t="shared" ref="J60" si="61">SUM(J57:J59)</f>
        <v>1722</v>
      </c>
      <c r="K60" s="304">
        <f t="shared" ref="K60" si="62">SUM(K57:K59)</f>
        <v>478</v>
      </c>
      <c r="L60" s="304">
        <f t="shared" ref="L60" si="63">SUM(L57:L59)</f>
        <v>2521</v>
      </c>
      <c r="M60" s="303">
        <f t="shared" si="14"/>
        <v>0.89048708728342596</v>
      </c>
      <c r="N60" s="303">
        <f t="shared" si="0"/>
        <v>0.54609349460608037</v>
      </c>
      <c r="O60" s="303">
        <f t="shared" si="1"/>
        <v>0.68960444589735204</v>
      </c>
      <c r="P60" s="303">
        <f t="shared" si="2"/>
        <v>0.27443609022556392</v>
      </c>
      <c r="Q60" s="303">
        <f t="shared" si="3"/>
        <v>0.28146453089244849</v>
      </c>
      <c r="R60" s="303">
        <f t="shared" si="4"/>
        <v>7.8130107878391628E-2</v>
      </c>
      <c r="S60" s="269">
        <f t="shared" si="5"/>
        <v>0.41206276560967636</v>
      </c>
      <c r="T60" s="307"/>
    </row>
    <row r="61" spans="2:20" ht="13.5" customHeight="1">
      <c r="B61" s="648">
        <v>15</v>
      </c>
      <c r="C61" s="571" t="s">
        <v>86</v>
      </c>
      <c r="D61" s="356" t="s">
        <v>342</v>
      </c>
      <c r="E61" s="390">
        <f>市区町村別_推計残存歯数階層別人数!H60</f>
        <v>1890</v>
      </c>
      <c r="F61" s="304">
        <v>1700</v>
      </c>
      <c r="G61" s="423">
        <v>1100</v>
      </c>
      <c r="H61" s="423">
        <v>1329</v>
      </c>
      <c r="I61" s="423">
        <v>551</v>
      </c>
      <c r="J61" s="423">
        <v>626</v>
      </c>
      <c r="K61" s="423">
        <v>155</v>
      </c>
      <c r="L61" s="423">
        <v>747</v>
      </c>
      <c r="M61" s="303">
        <f>IFERROR(F61/E61,"-")</f>
        <v>0.89947089947089942</v>
      </c>
      <c r="N61" s="303">
        <f t="shared" ref="N61:N88" si="64">IFERROR(G61/E61,"-")</f>
        <v>0.58201058201058198</v>
      </c>
      <c r="O61" s="303">
        <f t="shared" ref="O61:O88" si="65">IFERROR(H61/E61,"-")</f>
        <v>0.70317460317460323</v>
      </c>
      <c r="P61" s="303">
        <f t="shared" ref="P61:P88" si="66">IFERROR(I61/E61,"-")</f>
        <v>0.29153439153439153</v>
      </c>
      <c r="Q61" s="303">
        <f t="shared" ref="Q61:Q88" si="67">IFERROR(J61/E61,"-")</f>
        <v>0.33121693121693124</v>
      </c>
      <c r="R61" s="303">
        <f t="shared" ref="R61:R88" si="68">IFERROR(K61/E61,"-")</f>
        <v>8.2010582010582006E-2</v>
      </c>
      <c r="S61" s="269">
        <f t="shared" ref="S61:S88" si="69">IFERROR(L61/E61,"-")</f>
        <v>0.39523809523809522</v>
      </c>
      <c r="T61" s="307"/>
    </row>
    <row r="62" spans="2:20" ht="13.5" customHeight="1">
      <c r="B62" s="649"/>
      <c r="C62" s="572"/>
      <c r="D62" s="439" t="s">
        <v>343</v>
      </c>
      <c r="E62" s="440">
        <f>市区町村別_推計残存歯数階層別人数!H61</f>
        <v>2933</v>
      </c>
      <c r="F62" s="346">
        <v>2635</v>
      </c>
      <c r="G62" s="132">
        <v>1684</v>
      </c>
      <c r="H62" s="132">
        <v>2109</v>
      </c>
      <c r="I62" s="132">
        <v>805</v>
      </c>
      <c r="J62" s="132">
        <v>945</v>
      </c>
      <c r="K62" s="132">
        <v>238</v>
      </c>
      <c r="L62" s="132">
        <v>1249</v>
      </c>
      <c r="M62" s="441">
        <f t="shared" ref="M62:M88" si="70">IFERROR(F62/E62,"-")</f>
        <v>0.89839754517558812</v>
      </c>
      <c r="N62" s="441">
        <f t="shared" si="64"/>
        <v>0.57415615410842136</v>
      </c>
      <c r="O62" s="441">
        <f t="shared" si="65"/>
        <v>0.71905898397545176</v>
      </c>
      <c r="P62" s="441">
        <f t="shared" si="66"/>
        <v>0.27446300715990452</v>
      </c>
      <c r="Q62" s="441">
        <f t="shared" si="67"/>
        <v>0.32219570405727921</v>
      </c>
      <c r="R62" s="441">
        <f t="shared" si="68"/>
        <v>8.1145584725536998E-2</v>
      </c>
      <c r="S62" s="317">
        <f t="shared" si="69"/>
        <v>0.42584384589157859</v>
      </c>
      <c r="T62" s="307"/>
    </row>
    <row r="63" spans="2:20" ht="13.5" customHeight="1">
      <c r="B63" s="649"/>
      <c r="C63" s="572"/>
      <c r="D63" s="436" t="s">
        <v>344</v>
      </c>
      <c r="E63" s="437">
        <f>市区町村別_推計残存歯数階層別人数!H62</f>
        <v>5477</v>
      </c>
      <c r="F63" s="435">
        <v>4913</v>
      </c>
      <c r="G63" s="427">
        <v>3155</v>
      </c>
      <c r="H63" s="427">
        <v>3799</v>
      </c>
      <c r="I63" s="427">
        <v>1361</v>
      </c>
      <c r="J63" s="427">
        <v>1664</v>
      </c>
      <c r="K63" s="427">
        <v>438</v>
      </c>
      <c r="L63" s="427">
        <v>2259</v>
      </c>
      <c r="M63" s="438">
        <f t="shared" si="70"/>
        <v>0.897023918203396</v>
      </c>
      <c r="N63" s="438">
        <f t="shared" si="64"/>
        <v>0.57604528026291768</v>
      </c>
      <c r="O63" s="438">
        <f t="shared" si="65"/>
        <v>0.69362789848457185</v>
      </c>
      <c r="P63" s="438">
        <f t="shared" si="66"/>
        <v>0.24849370093116668</v>
      </c>
      <c r="Q63" s="438">
        <f t="shared" si="67"/>
        <v>0.30381595764104435</v>
      </c>
      <c r="R63" s="438">
        <f t="shared" si="68"/>
        <v>7.9970786927149901E-2</v>
      </c>
      <c r="S63" s="425">
        <f t="shared" si="69"/>
        <v>0.41245207230235531</v>
      </c>
      <c r="T63" s="307"/>
    </row>
    <row r="64" spans="2:20" ht="13.5" customHeight="1">
      <c r="B64" s="655"/>
      <c r="C64" s="573"/>
      <c r="D64" s="344" t="s">
        <v>152</v>
      </c>
      <c r="E64" s="390">
        <f>市区町村別_推計残存歯数階層別人数!H63</f>
        <v>10300</v>
      </c>
      <c r="F64" s="304">
        <f t="shared" ref="F64" si="71">SUM(F61:F63)</f>
        <v>9248</v>
      </c>
      <c r="G64" s="304">
        <f t="shared" ref="G64" si="72">SUM(G61:G63)</f>
        <v>5939</v>
      </c>
      <c r="H64" s="304">
        <f t="shared" ref="H64" si="73">SUM(H61:H63)</f>
        <v>7237</v>
      </c>
      <c r="I64" s="304">
        <f t="shared" ref="I64" si="74">SUM(I61:I63)</f>
        <v>2717</v>
      </c>
      <c r="J64" s="304">
        <f t="shared" ref="J64" si="75">SUM(J61:J63)</f>
        <v>3235</v>
      </c>
      <c r="K64" s="304">
        <f t="shared" ref="K64" si="76">SUM(K61:K63)</f>
        <v>831</v>
      </c>
      <c r="L64" s="304">
        <f t="shared" ref="L64" si="77">SUM(L61:L63)</f>
        <v>4255</v>
      </c>
      <c r="M64" s="303">
        <f t="shared" si="70"/>
        <v>0.89786407766990295</v>
      </c>
      <c r="N64" s="303">
        <f t="shared" si="64"/>
        <v>0.57660194174757284</v>
      </c>
      <c r="O64" s="303">
        <f t="shared" si="65"/>
        <v>0.70262135922330093</v>
      </c>
      <c r="P64" s="303">
        <f t="shared" si="66"/>
        <v>0.26378640776699031</v>
      </c>
      <c r="Q64" s="303">
        <f t="shared" si="67"/>
        <v>0.31407766990291264</v>
      </c>
      <c r="R64" s="303">
        <f t="shared" si="68"/>
        <v>8.0679611650485442E-2</v>
      </c>
      <c r="S64" s="269">
        <f t="shared" si="69"/>
        <v>0.41310679611650486</v>
      </c>
      <c r="T64" s="307"/>
    </row>
    <row r="65" spans="2:20" ht="13.5" customHeight="1">
      <c r="B65" s="648">
        <v>16</v>
      </c>
      <c r="C65" s="571" t="s">
        <v>62</v>
      </c>
      <c r="D65" s="356" t="s">
        <v>342</v>
      </c>
      <c r="E65" s="390">
        <f>市区町村別_推計残存歯数階層別人数!H64</f>
        <v>1160</v>
      </c>
      <c r="F65" s="304">
        <v>1046</v>
      </c>
      <c r="G65" s="423">
        <v>648</v>
      </c>
      <c r="H65" s="423">
        <v>824</v>
      </c>
      <c r="I65" s="423">
        <v>366</v>
      </c>
      <c r="J65" s="423">
        <v>392</v>
      </c>
      <c r="K65" s="423">
        <v>98</v>
      </c>
      <c r="L65" s="423">
        <v>539</v>
      </c>
      <c r="M65" s="303">
        <f t="shared" si="70"/>
        <v>0.90172413793103445</v>
      </c>
      <c r="N65" s="303">
        <f t="shared" si="64"/>
        <v>0.55862068965517242</v>
      </c>
      <c r="O65" s="303">
        <f t="shared" si="65"/>
        <v>0.71034482758620687</v>
      </c>
      <c r="P65" s="303">
        <f t="shared" si="66"/>
        <v>0.31551724137931036</v>
      </c>
      <c r="Q65" s="303">
        <f t="shared" si="67"/>
        <v>0.33793103448275863</v>
      </c>
      <c r="R65" s="303">
        <f t="shared" si="68"/>
        <v>8.4482758620689657E-2</v>
      </c>
      <c r="S65" s="269">
        <f t="shared" si="69"/>
        <v>0.46465517241379312</v>
      </c>
      <c r="T65" s="307"/>
    </row>
    <row r="66" spans="2:20" ht="13.5" customHeight="1">
      <c r="B66" s="649"/>
      <c r="C66" s="572"/>
      <c r="D66" s="439" t="s">
        <v>343</v>
      </c>
      <c r="E66" s="440">
        <f>市区町村別_推計残存歯数階層別人数!H65</f>
        <v>1920</v>
      </c>
      <c r="F66" s="346">
        <v>1729</v>
      </c>
      <c r="G66" s="132">
        <v>1062</v>
      </c>
      <c r="H66" s="132">
        <v>1357</v>
      </c>
      <c r="I66" s="132">
        <v>560</v>
      </c>
      <c r="J66" s="132">
        <v>617</v>
      </c>
      <c r="K66" s="132">
        <v>185</v>
      </c>
      <c r="L66" s="132">
        <v>876</v>
      </c>
      <c r="M66" s="441">
        <f t="shared" si="70"/>
        <v>0.90052083333333333</v>
      </c>
      <c r="N66" s="441">
        <f t="shared" si="64"/>
        <v>0.55312499999999998</v>
      </c>
      <c r="O66" s="441">
        <f t="shared" si="65"/>
        <v>0.70677083333333335</v>
      </c>
      <c r="P66" s="441">
        <f t="shared" si="66"/>
        <v>0.29166666666666669</v>
      </c>
      <c r="Q66" s="441">
        <f t="shared" si="67"/>
        <v>0.32135416666666666</v>
      </c>
      <c r="R66" s="441">
        <f t="shared" si="68"/>
        <v>9.6354166666666671E-2</v>
      </c>
      <c r="S66" s="317">
        <f t="shared" si="69"/>
        <v>0.45624999999999999</v>
      </c>
      <c r="T66" s="307"/>
    </row>
    <row r="67" spans="2:20" ht="13.5" customHeight="1">
      <c r="B67" s="649"/>
      <c r="C67" s="572"/>
      <c r="D67" s="436" t="s">
        <v>344</v>
      </c>
      <c r="E67" s="437">
        <f>市区町村別_推計残存歯数階層別人数!H66</f>
        <v>3921</v>
      </c>
      <c r="F67" s="435">
        <v>3490</v>
      </c>
      <c r="G67" s="427">
        <v>2185</v>
      </c>
      <c r="H67" s="427">
        <v>2628</v>
      </c>
      <c r="I67" s="427">
        <v>1070</v>
      </c>
      <c r="J67" s="427">
        <v>1108</v>
      </c>
      <c r="K67" s="427">
        <v>370</v>
      </c>
      <c r="L67" s="427">
        <v>1801</v>
      </c>
      <c r="M67" s="438">
        <f t="shared" si="70"/>
        <v>0.89007906146391225</v>
      </c>
      <c r="N67" s="438">
        <f t="shared" si="64"/>
        <v>0.55725580209130321</v>
      </c>
      <c r="O67" s="438">
        <f t="shared" si="65"/>
        <v>0.67023718439173685</v>
      </c>
      <c r="P67" s="438">
        <f t="shared" si="66"/>
        <v>0.27288956898750316</v>
      </c>
      <c r="Q67" s="438">
        <f t="shared" si="67"/>
        <v>0.28258097424126499</v>
      </c>
      <c r="R67" s="438">
        <f t="shared" si="68"/>
        <v>9.4363682733996423E-2</v>
      </c>
      <c r="S67" s="425">
        <f t="shared" si="69"/>
        <v>0.45932160163223668</v>
      </c>
      <c r="T67" s="307"/>
    </row>
    <row r="68" spans="2:20" ht="13.5" customHeight="1">
      <c r="B68" s="655"/>
      <c r="C68" s="573"/>
      <c r="D68" s="344" t="s">
        <v>152</v>
      </c>
      <c r="E68" s="390">
        <f>市区町村別_推計残存歯数階層別人数!H67</f>
        <v>7001</v>
      </c>
      <c r="F68" s="304">
        <f t="shared" ref="F68" si="78">SUM(F65:F67)</f>
        <v>6265</v>
      </c>
      <c r="G68" s="304">
        <f t="shared" ref="G68" si="79">SUM(G65:G67)</f>
        <v>3895</v>
      </c>
      <c r="H68" s="304">
        <f t="shared" ref="H68" si="80">SUM(H65:H67)</f>
        <v>4809</v>
      </c>
      <c r="I68" s="304">
        <f t="shared" ref="I68" si="81">SUM(I65:I67)</f>
        <v>1996</v>
      </c>
      <c r="J68" s="304">
        <f t="shared" ref="J68" si="82">SUM(J65:J67)</f>
        <v>2117</v>
      </c>
      <c r="K68" s="304">
        <f t="shared" ref="K68" si="83">SUM(K65:K67)</f>
        <v>653</v>
      </c>
      <c r="L68" s="304">
        <f t="shared" ref="L68" si="84">SUM(L65:L67)</f>
        <v>3216</v>
      </c>
      <c r="M68" s="303">
        <f t="shared" si="70"/>
        <v>0.89487216111984003</v>
      </c>
      <c r="N68" s="303">
        <f t="shared" si="64"/>
        <v>0.5563490929867162</v>
      </c>
      <c r="O68" s="303">
        <f t="shared" si="65"/>
        <v>0.68690187116126267</v>
      </c>
      <c r="P68" s="303">
        <f t="shared" si="66"/>
        <v>0.2851021282673904</v>
      </c>
      <c r="Q68" s="303">
        <f t="shared" si="67"/>
        <v>0.30238537351806882</v>
      </c>
      <c r="R68" s="303">
        <f t="shared" si="68"/>
        <v>9.3272389658620197E-2</v>
      </c>
      <c r="S68" s="269">
        <f t="shared" si="69"/>
        <v>0.45936294815026424</v>
      </c>
      <c r="T68" s="307"/>
    </row>
    <row r="69" spans="2:20" ht="13.5" customHeight="1">
      <c r="B69" s="648">
        <v>17</v>
      </c>
      <c r="C69" s="571" t="s">
        <v>87</v>
      </c>
      <c r="D69" s="356" t="s">
        <v>342</v>
      </c>
      <c r="E69" s="390">
        <f>市区町村別_推計残存歯数階層別人数!H68</f>
        <v>1660</v>
      </c>
      <c r="F69" s="304">
        <v>1534</v>
      </c>
      <c r="G69" s="423">
        <v>956</v>
      </c>
      <c r="H69" s="423">
        <v>1211</v>
      </c>
      <c r="I69" s="423">
        <v>554</v>
      </c>
      <c r="J69" s="423">
        <v>601</v>
      </c>
      <c r="K69" s="423">
        <v>161</v>
      </c>
      <c r="L69" s="423">
        <v>698</v>
      </c>
      <c r="M69" s="303">
        <f t="shared" si="70"/>
        <v>0.92409638554216866</v>
      </c>
      <c r="N69" s="303">
        <f t="shared" si="64"/>
        <v>0.57590361445783134</v>
      </c>
      <c r="O69" s="303">
        <f t="shared" si="65"/>
        <v>0.72951807228915666</v>
      </c>
      <c r="P69" s="303">
        <f t="shared" si="66"/>
        <v>0.33373493975903612</v>
      </c>
      <c r="Q69" s="303">
        <f t="shared" si="67"/>
        <v>0.36204819277108435</v>
      </c>
      <c r="R69" s="303">
        <f t="shared" si="68"/>
        <v>9.6987951807228912E-2</v>
      </c>
      <c r="S69" s="269">
        <f t="shared" si="69"/>
        <v>0.42048192771084336</v>
      </c>
      <c r="T69" s="307"/>
    </row>
    <row r="70" spans="2:20" ht="13.5" customHeight="1">
      <c r="B70" s="649"/>
      <c r="C70" s="572"/>
      <c r="D70" s="439" t="s">
        <v>343</v>
      </c>
      <c r="E70" s="440">
        <f>市区町村別_推計残存歯数階層別人数!H69</f>
        <v>2679</v>
      </c>
      <c r="F70" s="346">
        <v>2454</v>
      </c>
      <c r="G70" s="132">
        <v>1532</v>
      </c>
      <c r="H70" s="132">
        <v>1913</v>
      </c>
      <c r="I70" s="132">
        <v>887</v>
      </c>
      <c r="J70" s="132">
        <v>924</v>
      </c>
      <c r="K70" s="132">
        <v>245</v>
      </c>
      <c r="L70" s="132">
        <v>1181</v>
      </c>
      <c r="M70" s="441">
        <f t="shared" si="70"/>
        <v>0.91601343784994405</v>
      </c>
      <c r="N70" s="441">
        <f t="shared" si="64"/>
        <v>0.57185516983949236</v>
      </c>
      <c r="O70" s="441">
        <f t="shared" si="65"/>
        <v>0.71407241508025387</v>
      </c>
      <c r="P70" s="441">
        <f t="shared" si="66"/>
        <v>0.3310936916759985</v>
      </c>
      <c r="Q70" s="441">
        <f t="shared" si="67"/>
        <v>0.34490481522956329</v>
      </c>
      <c r="R70" s="441">
        <f t="shared" si="68"/>
        <v>9.1452034341172078E-2</v>
      </c>
      <c r="S70" s="317">
        <f t="shared" si="69"/>
        <v>0.44083613288540502</v>
      </c>
      <c r="T70" s="307"/>
    </row>
    <row r="71" spans="2:20" ht="13.5" customHeight="1">
      <c r="B71" s="649"/>
      <c r="C71" s="572"/>
      <c r="D71" s="436" t="s">
        <v>344</v>
      </c>
      <c r="E71" s="437">
        <f>市区町村別_推計残存歯数階層別人数!H70</f>
        <v>5097</v>
      </c>
      <c r="F71" s="435">
        <v>4618</v>
      </c>
      <c r="G71" s="427">
        <v>2897</v>
      </c>
      <c r="H71" s="427">
        <v>3584</v>
      </c>
      <c r="I71" s="427">
        <v>1535</v>
      </c>
      <c r="J71" s="427">
        <v>1670</v>
      </c>
      <c r="K71" s="427">
        <v>459</v>
      </c>
      <c r="L71" s="427">
        <v>2235</v>
      </c>
      <c r="M71" s="438">
        <f t="shared" si="70"/>
        <v>0.90602315087306262</v>
      </c>
      <c r="N71" s="438">
        <f t="shared" si="64"/>
        <v>0.56837355307043358</v>
      </c>
      <c r="O71" s="438">
        <f t="shared" si="65"/>
        <v>0.70315872081616637</v>
      </c>
      <c r="P71" s="438">
        <f t="shared" si="66"/>
        <v>0.3011575436531293</v>
      </c>
      <c r="Q71" s="438">
        <f t="shared" si="67"/>
        <v>0.32764371198744358</v>
      </c>
      <c r="R71" s="438">
        <f t="shared" si="68"/>
        <v>9.0052972336668632E-2</v>
      </c>
      <c r="S71" s="425">
        <f t="shared" si="69"/>
        <v>0.43849323131253681</v>
      </c>
      <c r="T71" s="307"/>
    </row>
    <row r="72" spans="2:20" ht="13.5" customHeight="1">
      <c r="B72" s="655"/>
      <c r="C72" s="573"/>
      <c r="D72" s="344" t="s">
        <v>152</v>
      </c>
      <c r="E72" s="390">
        <f>市区町村別_推計残存歯数階層別人数!H71</f>
        <v>9436</v>
      </c>
      <c r="F72" s="304">
        <f t="shared" ref="F72" si="85">SUM(F69:F71)</f>
        <v>8606</v>
      </c>
      <c r="G72" s="304">
        <f t="shared" ref="G72" si="86">SUM(G69:G71)</f>
        <v>5385</v>
      </c>
      <c r="H72" s="304">
        <f t="shared" ref="H72" si="87">SUM(H69:H71)</f>
        <v>6708</v>
      </c>
      <c r="I72" s="304">
        <f t="shared" ref="I72" si="88">SUM(I69:I71)</f>
        <v>2976</v>
      </c>
      <c r="J72" s="304">
        <f t="shared" ref="J72" si="89">SUM(J69:J71)</f>
        <v>3195</v>
      </c>
      <c r="K72" s="304">
        <f t="shared" ref="K72" si="90">SUM(K69:K71)</f>
        <v>865</v>
      </c>
      <c r="L72" s="304">
        <f t="shared" ref="L72" si="91">SUM(L69:L71)</f>
        <v>4114</v>
      </c>
      <c r="M72" s="303">
        <f t="shared" si="70"/>
        <v>0.91203899957609158</v>
      </c>
      <c r="N72" s="303">
        <f t="shared" si="64"/>
        <v>0.57068673166596018</v>
      </c>
      <c r="O72" s="303">
        <f t="shared" si="65"/>
        <v>0.71089444679949132</v>
      </c>
      <c r="P72" s="303">
        <f t="shared" si="66"/>
        <v>0.31538787621873676</v>
      </c>
      <c r="Q72" s="303">
        <f t="shared" si="67"/>
        <v>0.33859686307757525</v>
      </c>
      <c r="R72" s="303">
        <f t="shared" si="68"/>
        <v>9.1670199236964817E-2</v>
      </c>
      <c r="S72" s="269">
        <f t="shared" si="69"/>
        <v>0.43598982619754134</v>
      </c>
      <c r="T72" s="307"/>
    </row>
    <row r="73" spans="2:20" ht="13.5" customHeight="1">
      <c r="B73" s="648">
        <v>18</v>
      </c>
      <c r="C73" s="571" t="s">
        <v>63</v>
      </c>
      <c r="D73" s="356" t="s">
        <v>342</v>
      </c>
      <c r="E73" s="390">
        <f>市区町村別_推計残存歯数階層別人数!H72</f>
        <v>1631</v>
      </c>
      <c r="F73" s="304">
        <v>1485</v>
      </c>
      <c r="G73" s="423">
        <v>856</v>
      </c>
      <c r="H73" s="423">
        <v>1184</v>
      </c>
      <c r="I73" s="423">
        <v>507</v>
      </c>
      <c r="J73" s="423">
        <v>548</v>
      </c>
      <c r="K73" s="423">
        <v>126</v>
      </c>
      <c r="L73" s="423">
        <v>708</v>
      </c>
      <c r="M73" s="303">
        <f t="shared" si="70"/>
        <v>0.91048436541998778</v>
      </c>
      <c r="N73" s="303">
        <f t="shared" si="64"/>
        <v>0.52483139178418148</v>
      </c>
      <c r="O73" s="303">
        <f t="shared" si="65"/>
        <v>0.72593500919681175</v>
      </c>
      <c r="P73" s="303">
        <f t="shared" si="66"/>
        <v>0.31085223789086452</v>
      </c>
      <c r="Q73" s="303">
        <f t="shared" si="67"/>
        <v>0.3359901900674433</v>
      </c>
      <c r="R73" s="303">
        <f t="shared" si="68"/>
        <v>7.7253218884120178E-2</v>
      </c>
      <c r="S73" s="269">
        <f t="shared" si="69"/>
        <v>0.43408951563458004</v>
      </c>
      <c r="T73" s="307"/>
    </row>
    <row r="74" spans="2:20" ht="13.5" customHeight="1">
      <c r="B74" s="649"/>
      <c r="C74" s="572"/>
      <c r="D74" s="439" t="s">
        <v>343</v>
      </c>
      <c r="E74" s="440">
        <f>市区町村別_推計残存歯数階層別人数!H73</f>
        <v>2621</v>
      </c>
      <c r="F74" s="346">
        <v>2397</v>
      </c>
      <c r="G74" s="132">
        <v>1385</v>
      </c>
      <c r="H74" s="132">
        <v>1886</v>
      </c>
      <c r="I74" s="132">
        <v>705</v>
      </c>
      <c r="J74" s="132">
        <v>827</v>
      </c>
      <c r="K74" s="132">
        <v>220</v>
      </c>
      <c r="L74" s="132">
        <v>1212</v>
      </c>
      <c r="M74" s="441">
        <f t="shared" si="70"/>
        <v>0.91453643647462801</v>
      </c>
      <c r="N74" s="441">
        <f t="shared" si="64"/>
        <v>0.52842426554750099</v>
      </c>
      <c r="O74" s="441">
        <f t="shared" si="65"/>
        <v>0.71957268218237314</v>
      </c>
      <c r="P74" s="441">
        <f t="shared" si="66"/>
        <v>0.26898130484547883</v>
      </c>
      <c r="Q74" s="441">
        <f t="shared" si="67"/>
        <v>0.3155284242655475</v>
      </c>
      <c r="R74" s="441">
        <f t="shared" si="68"/>
        <v>8.3937428462418931E-2</v>
      </c>
      <c r="S74" s="317">
        <f t="shared" si="69"/>
        <v>0.46241892407478064</v>
      </c>
      <c r="T74" s="307"/>
    </row>
    <row r="75" spans="2:20" ht="13.5" customHeight="1">
      <c r="B75" s="649"/>
      <c r="C75" s="572"/>
      <c r="D75" s="436" t="s">
        <v>344</v>
      </c>
      <c r="E75" s="437">
        <f>市区町村別_推計残存歯数階層別人数!H74</f>
        <v>4843</v>
      </c>
      <c r="F75" s="435">
        <v>4307</v>
      </c>
      <c r="G75" s="427">
        <v>2453</v>
      </c>
      <c r="H75" s="427">
        <v>3299</v>
      </c>
      <c r="I75" s="427">
        <v>1271</v>
      </c>
      <c r="J75" s="427">
        <v>1404</v>
      </c>
      <c r="K75" s="427">
        <v>414</v>
      </c>
      <c r="L75" s="427">
        <v>2136</v>
      </c>
      <c r="M75" s="438">
        <f t="shared" si="70"/>
        <v>0.88932479867850511</v>
      </c>
      <c r="N75" s="438">
        <f t="shared" si="64"/>
        <v>0.50650423291348334</v>
      </c>
      <c r="O75" s="438">
        <f t="shared" si="65"/>
        <v>0.68118934544703691</v>
      </c>
      <c r="P75" s="438">
        <f t="shared" si="66"/>
        <v>0.26244063596944045</v>
      </c>
      <c r="Q75" s="438">
        <f t="shared" si="67"/>
        <v>0.28990295271525912</v>
      </c>
      <c r="R75" s="438">
        <f t="shared" si="68"/>
        <v>8.5484204005781536E-2</v>
      </c>
      <c r="S75" s="425">
        <f t="shared" si="69"/>
        <v>0.44104893660953953</v>
      </c>
      <c r="T75" s="307"/>
    </row>
    <row r="76" spans="2:20" ht="13.5" customHeight="1">
      <c r="B76" s="655"/>
      <c r="C76" s="573"/>
      <c r="D76" s="351" t="s">
        <v>152</v>
      </c>
      <c r="E76" s="392">
        <f>市区町村別_推計残存歯数階層別人数!H75</f>
        <v>9095</v>
      </c>
      <c r="F76" s="309">
        <f t="shared" ref="F76" si="92">SUM(F73:F75)</f>
        <v>8189</v>
      </c>
      <c r="G76" s="309">
        <f t="shared" ref="G76" si="93">SUM(G73:G75)</f>
        <v>4694</v>
      </c>
      <c r="H76" s="309">
        <f t="shared" ref="H76" si="94">SUM(H73:H75)</f>
        <v>6369</v>
      </c>
      <c r="I76" s="309">
        <f t="shared" ref="I76" si="95">SUM(I73:I75)</f>
        <v>2483</v>
      </c>
      <c r="J76" s="309">
        <f t="shared" ref="J76" si="96">SUM(J73:J75)</f>
        <v>2779</v>
      </c>
      <c r="K76" s="309">
        <f t="shared" ref="K76" si="97">SUM(K73:K75)</f>
        <v>760</v>
      </c>
      <c r="L76" s="309">
        <f t="shared" ref="L76" si="98">SUM(L73:L75)</f>
        <v>4056</v>
      </c>
      <c r="M76" s="360">
        <f t="shared" si="70"/>
        <v>0.90038482682792742</v>
      </c>
      <c r="N76" s="360">
        <f t="shared" si="64"/>
        <v>0.51610775151181965</v>
      </c>
      <c r="O76" s="360">
        <f t="shared" si="65"/>
        <v>0.70027487630566243</v>
      </c>
      <c r="P76" s="360">
        <f t="shared" si="66"/>
        <v>0.27300714678394722</v>
      </c>
      <c r="Q76" s="360">
        <f t="shared" si="67"/>
        <v>0.3055525013743815</v>
      </c>
      <c r="R76" s="360">
        <f t="shared" si="68"/>
        <v>8.3562396921385382E-2</v>
      </c>
      <c r="S76" s="464">
        <f t="shared" si="69"/>
        <v>0.44595931830676194</v>
      </c>
      <c r="T76" s="307"/>
    </row>
    <row r="77" spans="2:20" ht="13.5" customHeight="1">
      <c r="B77" s="648">
        <v>19</v>
      </c>
      <c r="C77" s="571" t="s">
        <v>88</v>
      </c>
      <c r="D77" s="356" t="s">
        <v>342</v>
      </c>
      <c r="E77" s="390">
        <f>市区町村別_推計残存歯数階層別人数!H76</f>
        <v>1077</v>
      </c>
      <c r="F77" s="304">
        <v>946</v>
      </c>
      <c r="G77" s="423">
        <v>608</v>
      </c>
      <c r="H77" s="423">
        <v>766</v>
      </c>
      <c r="I77" s="423">
        <v>310</v>
      </c>
      <c r="J77" s="423">
        <v>318</v>
      </c>
      <c r="K77" s="423">
        <v>54</v>
      </c>
      <c r="L77" s="423">
        <v>437</v>
      </c>
      <c r="M77" s="303">
        <f t="shared" si="70"/>
        <v>0.87836583101207055</v>
      </c>
      <c r="N77" s="303">
        <f t="shared" si="64"/>
        <v>0.56453110492107705</v>
      </c>
      <c r="O77" s="303">
        <f t="shared" si="65"/>
        <v>0.71123491179201481</v>
      </c>
      <c r="P77" s="303">
        <f t="shared" si="66"/>
        <v>0.28783658310120708</v>
      </c>
      <c r="Q77" s="303">
        <f t="shared" si="67"/>
        <v>0.29526462395543174</v>
      </c>
      <c r="R77" s="303">
        <f t="shared" si="68"/>
        <v>5.0139275766016712E-2</v>
      </c>
      <c r="S77" s="269">
        <f t="shared" si="69"/>
        <v>0.40575673166202414</v>
      </c>
      <c r="T77" s="307"/>
    </row>
    <row r="78" spans="2:20" ht="13.5" customHeight="1">
      <c r="B78" s="649"/>
      <c r="C78" s="572"/>
      <c r="D78" s="439" t="s">
        <v>343</v>
      </c>
      <c r="E78" s="440">
        <f>市区町村別_推計残存歯数階層別人数!H77</f>
        <v>1406</v>
      </c>
      <c r="F78" s="346">
        <v>1274</v>
      </c>
      <c r="G78" s="132">
        <v>813</v>
      </c>
      <c r="H78" s="132">
        <v>1020</v>
      </c>
      <c r="I78" s="132">
        <v>382</v>
      </c>
      <c r="J78" s="132">
        <v>420</v>
      </c>
      <c r="K78" s="132">
        <v>106</v>
      </c>
      <c r="L78" s="132">
        <v>598</v>
      </c>
      <c r="M78" s="441">
        <f t="shared" si="70"/>
        <v>0.90611664295874828</v>
      </c>
      <c r="N78" s="441">
        <f t="shared" si="64"/>
        <v>0.57823613086770986</v>
      </c>
      <c r="O78" s="441">
        <f t="shared" si="65"/>
        <v>0.72546230440967285</v>
      </c>
      <c r="P78" s="441">
        <f t="shared" si="66"/>
        <v>0.27169274537695592</v>
      </c>
      <c r="Q78" s="441">
        <f t="shared" si="67"/>
        <v>0.29871977240398295</v>
      </c>
      <c r="R78" s="441">
        <f t="shared" si="68"/>
        <v>7.5391180654338544E-2</v>
      </c>
      <c r="S78" s="317">
        <f t="shared" si="69"/>
        <v>0.42532005689900426</v>
      </c>
      <c r="T78" s="307"/>
    </row>
    <row r="79" spans="2:20" ht="13.5" customHeight="1">
      <c r="B79" s="649"/>
      <c r="C79" s="572"/>
      <c r="D79" s="436" t="s">
        <v>344</v>
      </c>
      <c r="E79" s="437">
        <f>市区町村別_推計残存歯数階層別人数!H78</f>
        <v>2242</v>
      </c>
      <c r="F79" s="435">
        <v>2010</v>
      </c>
      <c r="G79" s="427">
        <v>1246</v>
      </c>
      <c r="H79" s="427">
        <v>1612</v>
      </c>
      <c r="I79" s="427">
        <v>640</v>
      </c>
      <c r="J79" s="427">
        <v>675</v>
      </c>
      <c r="K79" s="427">
        <v>172</v>
      </c>
      <c r="L79" s="427">
        <v>1013</v>
      </c>
      <c r="M79" s="438">
        <f t="shared" si="70"/>
        <v>0.89652096342551291</v>
      </c>
      <c r="N79" s="438">
        <f t="shared" si="64"/>
        <v>0.55575379125780555</v>
      </c>
      <c r="O79" s="438">
        <f t="shared" si="65"/>
        <v>0.71900089206066009</v>
      </c>
      <c r="P79" s="438">
        <f t="shared" si="66"/>
        <v>0.28545941123996432</v>
      </c>
      <c r="Q79" s="438">
        <f t="shared" si="67"/>
        <v>0.30107047279214988</v>
      </c>
      <c r="R79" s="438">
        <f t="shared" si="68"/>
        <v>7.6717216770740407E-2</v>
      </c>
      <c r="S79" s="425">
        <f t="shared" si="69"/>
        <v>0.45182872435325599</v>
      </c>
      <c r="T79" s="307"/>
    </row>
    <row r="80" spans="2:20" ht="13.5" customHeight="1">
      <c r="B80" s="655"/>
      <c r="C80" s="573"/>
      <c r="D80" s="344" t="s">
        <v>152</v>
      </c>
      <c r="E80" s="390">
        <f>市区町村別_推計残存歯数階層別人数!H79</f>
        <v>4725</v>
      </c>
      <c r="F80" s="304">
        <f t="shared" ref="F80" si="99">SUM(F77:F79)</f>
        <v>4230</v>
      </c>
      <c r="G80" s="304">
        <f t="shared" ref="G80" si="100">SUM(G77:G79)</f>
        <v>2667</v>
      </c>
      <c r="H80" s="304">
        <f t="shared" ref="H80" si="101">SUM(H77:H79)</f>
        <v>3398</v>
      </c>
      <c r="I80" s="304">
        <f t="shared" ref="I80" si="102">SUM(I77:I79)</f>
        <v>1332</v>
      </c>
      <c r="J80" s="304">
        <f t="shared" ref="J80" si="103">SUM(J77:J79)</f>
        <v>1413</v>
      </c>
      <c r="K80" s="304">
        <f t="shared" ref="K80" si="104">SUM(K77:K79)</f>
        <v>332</v>
      </c>
      <c r="L80" s="304">
        <f t="shared" ref="L80" si="105">SUM(L77:L79)</f>
        <v>2048</v>
      </c>
      <c r="M80" s="303">
        <f t="shared" si="70"/>
        <v>0.89523809523809528</v>
      </c>
      <c r="N80" s="303">
        <f t="shared" si="64"/>
        <v>0.56444444444444442</v>
      </c>
      <c r="O80" s="303">
        <f t="shared" si="65"/>
        <v>0.7191534391534391</v>
      </c>
      <c r="P80" s="303">
        <f t="shared" si="66"/>
        <v>0.28190476190476188</v>
      </c>
      <c r="Q80" s="303">
        <f t="shared" si="67"/>
        <v>0.29904761904761906</v>
      </c>
      <c r="R80" s="303">
        <f t="shared" si="68"/>
        <v>7.0264550264550266E-2</v>
      </c>
      <c r="S80" s="269">
        <f t="shared" si="69"/>
        <v>0.43343915343915346</v>
      </c>
      <c r="T80" s="307"/>
    </row>
    <row r="81" spans="2:20" ht="13.5" customHeight="1">
      <c r="B81" s="648">
        <v>20</v>
      </c>
      <c r="C81" s="571" t="s">
        <v>89</v>
      </c>
      <c r="D81" s="356" t="s">
        <v>342</v>
      </c>
      <c r="E81" s="390">
        <f>市区町村別_推計残存歯数階層別人数!H80</f>
        <v>1722</v>
      </c>
      <c r="F81" s="304">
        <v>1551</v>
      </c>
      <c r="G81" s="423">
        <v>1057</v>
      </c>
      <c r="H81" s="423">
        <v>1244</v>
      </c>
      <c r="I81" s="423">
        <v>528</v>
      </c>
      <c r="J81" s="423">
        <v>562</v>
      </c>
      <c r="K81" s="423">
        <v>123</v>
      </c>
      <c r="L81" s="423">
        <v>740</v>
      </c>
      <c r="M81" s="303">
        <f t="shared" si="70"/>
        <v>0.9006968641114983</v>
      </c>
      <c r="N81" s="303">
        <f t="shared" si="64"/>
        <v>0.61382113821138207</v>
      </c>
      <c r="O81" s="303">
        <f t="shared" si="65"/>
        <v>0.72241579558652724</v>
      </c>
      <c r="P81" s="303">
        <f t="shared" si="66"/>
        <v>0.30662020905923343</v>
      </c>
      <c r="Q81" s="303">
        <f t="shared" si="67"/>
        <v>0.32636469221835074</v>
      </c>
      <c r="R81" s="303">
        <f t="shared" si="68"/>
        <v>7.1428571428571425E-2</v>
      </c>
      <c r="S81" s="269">
        <f t="shared" si="69"/>
        <v>0.42973286875725902</v>
      </c>
      <c r="T81" s="307"/>
    </row>
    <row r="82" spans="2:20" ht="13.5" customHeight="1">
      <c r="B82" s="649"/>
      <c r="C82" s="572"/>
      <c r="D82" s="439" t="s">
        <v>343</v>
      </c>
      <c r="E82" s="440">
        <f>市区町村別_推計残存歯数階層別人数!H81</f>
        <v>2664</v>
      </c>
      <c r="F82" s="346">
        <v>2403</v>
      </c>
      <c r="G82" s="132">
        <v>1614</v>
      </c>
      <c r="H82" s="132">
        <v>1914</v>
      </c>
      <c r="I82" s="132">
        <v>802</v>
      </c>
      <c r="J82" s="132">
        <v>779</v>
      </c>
      <c r="K82" s="132">
        <v>221</v>
      </c>
      <c r="L82" s="132">
        <v>1185</v>
      </c>
      <c r="M82" s="441">
        <f t="shared" si="70"/>
        <v>0.90202702702702697</v>
      </c>
      <c r="N82" s="441">
        <f t="shared" si="64"/>
        <v>0.60585585585585588</v>
      </c>
      <c r="O82" s="441">
        <f t="shared" si="65"/>
        <v>0.71846846846846846</v>
      </c>
      <c r="P82" s="441">
        <f t="shared" si="66"/>
        <v>0.30105105105105107</v>
      </c>
      <c r="Q82" s="441">
        <f t="shared" si="67"/>
        <v>0.29241741741741739</v>
      </c>
      <c r="R82" s="441">
        <f t="shared" si="68"/>
        <v>8.2957957957957962E-2</v>
      </c>
      <c r="S82" s="317">
        <f t="shared" si="69"/>
        <v>0.44481981981981983</v>
      </c>
      <c r="T82" s="307"/>
    </row>
    <row r="83" spans="2:20" ht="13.5" customHeight="1">
      <c r="B83" s="649"/>
      <c r="C83" s="572"/>
      <c r="D83" s="436" t="s">
        <v>344</v>
      </c>
      <c r="E83" s="437">
        <f>市区町村別_推計残存歯数階層別人数!H82</f>
        <v>5190</v>
      </c>
      <c r="F83" s="435">
        <v>4656</v>
      </c>
      <c r="G83" s="427">
        <v>3077</v>
      </c>
      <c r="H83" s="427">
        <v>3589</v>
      </c>
      <c r="I83" s="427">
        <v>1542</v>
      </c>
      <c r="J83" s="427">
        <v>1395</v>
      </c>
      <c r="K83" s="427">
        <v>421</v>
      </c>
      <c r="L83" s="427">
        <v>2381</v>
      </c>
      <c r="M83" s="438">
        <f t="shared" si="70"/>
        <v>0.89710982658959537</v>
      </c>
      <c r="N83" s="438">
        <f t="shared" si="64"/>
        <v>0.59287090558766864</v>
      </c>
      <c r="O83" s="438">
        <f t="shared" si="65"/>
        <v>0.69152215799614647</v>
      </c>
      <c r="P83" s="438">
        <f t="shared" si="66"/>
        <v>0.29710982658959539</v>
      </c>
      <c r="Q83" s="438">
        <f t="shared" si="67"/>
        <v>0.26878612716763006</v>
      </c>
      <c r="R83" s="438">
        <f t="shared" si="68"/>
        <v>8.1117533718689794E-2</v>
      </c>
      <c r="S83" s="425">
        <f t="shared" si="69"/>
        <v>0.45876685934489403</v>
      </c>
      <c r="T83" s="307"/>
    </row>
    <row r="84" spans="2:20" ht="13.5" customHeight="1">
      <c r="B84" s="655"/>
      <c r="C84" s="573"/>
      <c r="D84" s="344" t="s">
        <v>152</v>
      </c>
      <c r="E84" s="390">
        <f>市区町村別_推計残存歯数階層別人数!H83</f>
        <v>9576</v>
      </c>
      <c r="F84" s="304">
        <f t="shared" ref="F84" si="106">SUM(F81:F83)</f>
        <v>8610</v>
      </c>
      <c r="G84" s="304">
        <f t="shared" ref="G84" si="107">SUM(G81:G83)</f>
        <v>5748</v>
      </c>
      <c r="H84" s="304">
        <f t="shared" ref="H84" si="108">SUM(H81:H83)</f>
        <v>6747</v>
      </c>
      <c r="I84" s="304">
        <f t="shared" ref="I84" si="109">SUM(I81:I83)</f>
        <v>2872</v>
      </c>
      <c r="J84" s="304">
        <f t="shared" ref="J84" si="110">SUM(J81:J83)</f>
        <v>2736</v>
      </c>
      <c r="K84" s="304">
        <f t="shared" ref="K84" si="111">SUM(K81:K83)</f>
        <v>765</v>
      </c>
      <c r="L84" s="304">
        <f t="shared" ref="L84" si="112">SUM(L81:L83)</f>
        <v>4306</v>
      </c>
      <c r="M84" s="303">
        <f t="shared" si="70"/>
        <v>0.89912280701754388</v>
      </c>
      <c r="N84" s="303">
        <f t="shared" si="64"/>
        <v>0.60025062656641603</v>
      </c>
      <c r="O84" s="303">
        <f t="shared" si="65"/>
        <v>0.70457393483709274</v>
      </c>
      <c r="P84" s="303">
        <f t="shared" si="66"/>
        <v>0.29991645781119464</v>
      </c>
      <c r="Q84" s="303">
        <f t="shared" si="67"/>
        <v>0.2857142857142857</v>
      </c>
      <c r="R84" s="303">
        <f t="shared" si="68"/>
        <v>7.9887218045112784E-2</v>
      </c>
      <c r="S84" s="269">
        <f t="shared" si="69"/>
        <v>0.4496658312447786</v>
      </c>
      <c r="T84" s="307"/>
    </row>
    <row r="85" spans="2:20" ht="13.5" customHeight="1">
      <c r="B85" s="648">
        <v>21</v>
      </c>
      <c r="C85" s="571" t="s">
        <v>90</v>
      </c>
      <c r="D85" s="356" t="s">
        <v>342</v>
      </c>
      <c r="E85" s="390">
        <f>市区町村別_推計残存歯数階層別人数!H84</f>
        <v>1159</v>
      </c>
      <c r="F85" s="304">
        <v>1041</v>
      </c>
      <c r="G85" s="423">
        <v>671</v>
      </c>
      <c r="H85" s="423">
        <v>834</v>
      </c>
      <c r="I85" s="423">
        <v>330</v>
      </c>
      <c r="J85" s="423">
        <v>381</v>
      </c>
      <c r="K85" s="423">
        <v>112</v>
      </c>
      <c r="L85" s="423">
        <v>432</v>
      </c>
      <c r="M85" s="303">
        <f t="shared" si="70"/>
        <v>0.89818809318377912</v>
      </c>
      <c r="N85" s="303">
        <f t="shared" si="64"/>
        <v>0.57894736842105265</v>
      </c>
      <c r="O85" s="303">
        <f t="shared" si="65"/>
        <v>0.71958584987057805</v>
      </c>
      <c r="P85" s="303">
        <f t="shared" si="66"/>
        <v>0.28472821397756687</v>
      </c>
      <c r="Q85" s="303">
        <f t="shared" si="67"/>
        <v>0.32873166522864539</v>
      </c>
      <c r="R85" s="303">
        <f t="shared" si="68"/>
        <v>9.6635030198446936E-2</v>
      </c>
      <c r="S85" s="269">
        <f t="shared" si="69"/>
        <v>0.3727351164797239</v>
      </c>
      <c r="T85" s="307"/>
    </row>
    <row r="86" spans="2:20" ht="13.5" customHeight="1">
      <c r="B86" s="649"/>
      <c r="C86" s="572"/>
      <c r="D86" s="439" t="s">
        <v>343</v>
      </c>
      <c r="E86" s="440">
        <f>市区町村別_推計残存歯数階層別人数!H85</f>
        <v>1816</v>
      </c>
      <c r="F86" s="346">
        <v>1654</v>
      </c>
      <c r="G86" s="132">
        <v>1108</v>
      </c>
      <c r="H86" s="132">
        <v>1329</v>
      </c>
      <c r="I86" s="132">
        <v>552</v>
      </c>
      <c r="J86" s="132">
        <v>585</v>
      </c>
      <c r="K86" s="132">
        <v>195</v>
      </c>
      <c r="L86" s="132">
        <v>755</v>
      </c>
      <c r="M86" s="441">
        <f t="shared" si="70"/>
        <v>0.91079295154185025</v>
      </c>
      <c r="N86" s="441">
        <f t="shared" si="64"/>
        <v>0.61013215859030834</v>
      </c>
      <c r="O86" s="441">
        <f t="shared" si="65"/>
        <v>0.73182819383259912</v>
      </c>
      <c r="P86" s="441">
        <f t="shared" si="66"/>
        <v>0.30396475770925108</v>
      </c>
      <c r="Q86" s="441">
        <f t="shared" si="67"/>
        <v>0.32213656387665196</v>
      </c>
      <c r="R86" s="441">
        <f t="shared" si="68"/>
        <v>0.10737885462555066</v>
      </c>
      <c r="S86" s="317">
        <f t="shared" si="69"/>
        <v>0.41574889867841408</v>
      </c>
      <c r="T86" s="307"/>
    </row>
    <row r="87" spans="2:20" ht="13.5" customHeight="1">
      <c r="B87" s="649"/>
      <c r="C87" s="572"/>
      <c r="D87" s="436" t="s">
        <v>344</v>
      </c>
      <c r="E87" s="437">
        <f>市区町村別_推計残存歯数階層別人数!H86</f>
        <v>3421</v>
      </c>
      <c r="F87" s="435">
        <v>3118</v>
      </c>
      <c r="G87" s="427">
        <v>2047</v>
      </c>
      <c r="H87" s="427">
        <v>2465</v>
      </c>
      <c r="I87" s="427">
        <v>972</v>
      </c>
      <c r="J87" s="427">
        <v>1113</v>
      </c>
      <c r="K87" s="427">
        <v>374</v>
      </c>
      <c r="L87" s="427">
        <v>1401</v>
      </c>
      <c r="M87" s="438">
        <f t="shared" si="70"/>
        <v>0.91142940660625549</v>
      </c>
      <c r="N87" s="438">
        <f t="shared" si="64"/>
        <v>0.59836305173925752</v>
      </c>
      <c r="O87" s="438">
        <f t="shared" si="65"/>
        <v>0.7205495469161064</v>
      </c>
      <c r="P87" s="438">
        <f t="shared" si="66"/>
        <v>0.2841274481145864</v>
      </c>
      <c r="Q87" s="438">
        <f t="shared" si="67"/>
        <v>0.32534346682256648</v>
      </c>
      <c r="R87" s="438">
        <f t="shared" si="68"/>
        <v>0.10932475884244373</v>
      </c>
      <c r="S87" s="425">
        <f t="shared" si="69"/>
        <v>0.40952937737503653</v>
      </c>
      <c r="T87" s="307"/>
    </row>
    <row r="88" spans="2:20" ht="13.5" customHeight="1">
      <c r="B88" s="655"/>
      <c r="C88" s="573"/>
      <c r="D88" s="344" t="s">
        <v>152</v>
      </c>
      <c r="E88" s="390">
        <f>市区町村別_推計残存歯数階層別人数!H87</f>
        <v>6396</v>
      </c>
      <c r="F88" s="304">
        <f t="shared" ref="F88" si="113">SUM(F85:F87)</f>
        <v>5813</v>
      </c>
      <c r="G88" s="304">
        <f t="shared" ref="G88" si="114">SUM(G85:G87)</f>
        <v>3826</v>
      </c>
      <c r="H88" s="304">
        <f t="shared" ref="H88" si="115">SUM(H85:H87)</f>
        <v>4628</v>
      </c>
      <c r="I88" s="304">
        <f t="shared" ref="I88" si="116">SUM(I85:I87)</f>
        <v>1854</v>
      </c>
      <c r="J88" s="304">
        <f t="shared" ref="J88" si="117">SUM(J85:J87)</f>
        <v>2079</v>
      </c>
      <c r="K88" s="304">
        <f t="shared" ref="K88" si="118">SUM(K85:K87)</f>
        <v>681</v>
      </c>
      <c r="L88" s="304">
        <f t="shared" ref="L88" si="119">SUM(L85:L87)</f>
        <v>2588</v>
      </c>
      <c r="M88" s="303">
        <f t="shared" si="70"/>
        <v>0.90884928080050031</v>
      </c>
      <c r="N88" s="303">
        <f t="shared" si="64"/>
        <v>0.59818636647904944</v>
      </c>
      <c r="O88" s="303">
        <f t="shared" si="65"/>
        <v>0.72357723577235777</v>
      </c>
      <c r="P88" s="303">
        <f t="shared" si="66"/>
        <v>0.28986866791744842</v>
      </c>
      <c r="Q88" s="303">
        <f t="shared" si="67"/>
        <v>0.325046904315197</v>
      </c>
      <c r="R88" s="303">
        <f t="shared" si="68"/>
        <v>0.10647279549718575</v>
      </c>
      <c r="S88" s="269">
        <f t="shared" si="69"/>
        <v>0.40462789243277048</v>
      </c>
      <c r="T88" s="307"/>
    </row>
    <row r="89" spans="2:20" ht="13.5" customHeight="1">
      <c r="B89" s="648">
        <v>22</v>
      </c>
      <c r="C89" s="571" t="s">
        <v>64</v>
      </c>
      <c r="D89" s="356" t="s">
        <v>342</v>
      </c>
      <c r="E89" s="390">
        <f>市区町村別_推計残存歯数階層別人数!H88</f>
        <v>1437</v>
      </c>
      <c r="F89" s="304">
        <v>1301</v>
      </c>
      <c r="G89" s="423">
        <v>837</v>
      </c>
      <c r="H89" s="423">
        <v>1064</v>
      </c>
      <c r="I89" s="423">
        <v>430</v>
      </c>
      <c r="J89" s="423">
        <v>498</v>
      </c>
      <c r="K89" s="423">
        <v>111</v>
      </c>
      <c r="L89" s="423">
        <v>586</v>
      </c>
      <c r="M89" s="303">
        <f>IFERROR(F89/E89,"-")</f>
        <v>0.90535838552540016</v>
      </c>
      <c r="N89" s="303">
        <f t="shared" si="0"/>
        <v>0.58246346555323592</v>
      </c>
      <c r="O89" s="303">
        <f t="shared" si="1"/>
        <v>0.74043145441892833</v>
      </c>
      <c r="P89" s="303">
        <f t="shared" si="2"/>
        <v>0.29923451635351428</v>
      </c>
      <c r="Q89" s="303">
        <f t="shared" si="3"/>
        <v>0.3465553235908142</v>
      </c>
      <c r="R89" s="303">
        <f t="shared" si="4"/>
        <v>7.724425887265135E-2</v>
      </c>
      <c r="S89" s="269">
        <f t="shared" si="5"/>
        <v>0.40779401530967291</v>
      </c>
      <c r="T89" s="307"/>
    </row>
    <row r="90" spans="2:20" ht="13.5" customHeight="1">
      <c r="B90" s="649"/>
      <c r="C90" s="572"/>
      <c r="D90" s="439" t="s">
        <v>343</v>
      </c>
      <c r="E90" s="440">
        <f>市区町村別_推計残存歯数階層別人数!H89</f>
        <v>2149</v>
      </c>
      <c r="F90" s="346">
        <v>1954</v>
      </c>
      <c r="G90" s="132">
        <v>1295</v>
      </c>
      <c r="H90" s="132">
        <v>1539</v>
      </c>
      <c r="I90" s="132">
        <v>663</v>
      </c>
      <c r="J90" s="132">
        <v>700</v>
      </c>
      <c r="K90" s="132">
        <v>197</v>
      </c>
      <c r="L90" s="132">
        <v>877</v>
      </c>
      <c r="M90" s="441">
        <f t="shared" ref="M90:M116" si="120">IFERROR(F90/E90,"-")</f>
        <v>0.90926012098650533</v>
      </c>
      <c r="N90" s="441">
        <f t="shared" si="0"/>
        <v>0.60260586319218246</v>
      </c>
      <c r="O90" s="441">
        <f t="shared" si="1"/>
        <v>0.71614704513727312</v>
      </c>
      <c r="P90" s="441">
        <f t="shared" si="2"/>
        <v>0.3085155886458818</v>
      </c>
      <c r="Q90" s="441">
        <f t="shared" si="3"/>
        <v>0.32573289902280128</v>
      </c>
      <c r="R90" s="441">
        <f t="shared" si="4"/>
        <v>9.1670544439274082E-2</v>
      </c>
      <c r="S90" s="317">
        <f t="shared" si="5"/>
        <v>0.40809678920428105</v>
      </c>
      <c r="T90" s="307"/>
    </row>
    <row r="91" spans="2:20" ht="13.5" customHeight="1">
      <c r="B91" s="649"/>
      <c r="C91" s="572"/>
      <c r="D91" s="436" t="s">
        <v>344</v>
      </c>
      <c r="E91" s="437">
        <f>市区町村別_推計残存歯数階層別人数!H90</f>
        <v>4070</v>
      </c>
      <c r="F91" s="435">
        <v>3674</v>
      </c>
      <c r="G91" s="427">
        <v>2395</v>
      </c>
      <c r="H91" s="427">
        <v>2849</v>
      </c>
      <c r="I91" s="427">
        <v>1129</v>
      </c>
      <c r="J91" s="427">
        <v>1332</v>
      </c>
      <c r="K91" s="427">
        <v>359</v>
      </c>
      <c r="L91" s="427">
        <v>1662</v>
      </c>
      <c r="M91" s="438">
        <f t="shared" si="120"/>
        <v>0.9027027027027027</v>
      </c>
      <c r="N91" s="438">
        <f t="shared" si="0"/>
        <v>0.58845208845208841</v>
      </c>
      <c r="O91" s="438">
        <f t="shared" si="1"/>
        <v>0.7</v>
      </c>
      <c r="P91" s="438">
        <f t="shared" si="2"/>
        <v>0.27739557739557741</v>
      </c>
      <c r="Q91" s="438">
        <f t="shared" si="3"/>
        <v>0.32727272727272727</v>
      </c>
      <c r="R91" s="438">
        <f t="shared" si="4"/>
        <v>8.8206388206388209E-2</v>
      </c>
      <c r="S91" s="425">
        <f t="shared" si="5"/>
        <v>0.40835380835380836</v>
      </c>
      <c r="T91" s="307"/>
    </row>
    <row r="92" spans="2:20" ht="13.5" customHeight="1">
      <c r="B92" s="655"/>
      <c r="C92" s="573"/>
      <c r="D92" s="344" t="s">
        <v>152</v>
      </c>
      <c r="E92" s="390">
        <f>市区町村別_推計残存歯数階層別人数!H91</f>
        <v>7656</v>
      </c>
      <c r="F92" s="304">
        <f t="shared" ref="F92" si="121">SUM(F89:F91)</f>
        <v>6929</v>
      </c>
      <c r="G92" s="304">
        <f t="shared" ref="G92" si="122">SUM(G89:G91)</f>
        <v>4527</v>
      </c>
      <c r="H92" s="304">
        <f t="shared" ref="H92" si="123">SUM(H89:H91)</f>
        <v>5452</v>
      </c>
      <c r="I92" s="304">
        <f t="shared" ref="I92" si="124">SUM(I89:I91)</f>
        <v>2222</v>
      </c>
      <c r="J92" s="304">
        <f t="shared" ref="J92" si="125">SUM(J89:J91)</f>
        <v>2530</v>
      </c>
      <c r="K92" s="304">
        <f t="shared" ref="K92" si="126">SUM(K89:K91)</f>
        <v>667</v>
      </c>
      <c r="L92" s="304">
        <f t="shared" ref="L92" si="127">SUM(L89:L91)</f>
        <v>3125</v>
      </c>
      <c r="M92" s="303">
        <f t="shared" si="120"/>
        <v>0.90504179728317657</v>
      </c>
      <c r="N92" s="303">
        <f t="shared" si="0"/>
        <v>0.59130094043887149</v>
      </c>
      <c r="O92" s="303">
        <f t="shared" si="1"/>
        <v>0.71212121212121215</v>
      </c>
      <c r="P92" s="303">
        <f t="shared" si="2"/>
        <v>0.29022988505747127</v>
      </c>
      <c r="Q92" s="303">
        <f t="shared" si="3"/>
        <v>0.33045977011494254</v>
      </c>
      <c r="R92" s="303">
        <f t="shared" si="4"/>
        <v>8.7121212121212127E-2</v>
      </c>
      <c r="S92" s="269">
        <f t="shared" si="5"/>
        <v>0.4081765935214211</v>
      </c>
      <c r="T92" s="307"/>
    </row>
    <row r="93" spans="2:20" ht="13.5" customHeight="1">
      <c r="B93" s="648">
        <v>23</v>
      </c>
      <c r="C93" s="571" t="s">
        <v>91</v>
      </c>
      <c r="D93" s="356" t="s">
        <v>342</v>
      </c>
      <c r="E93" s="390">
        <f>市区町村別_推計残存歯数階層別人数!H92</f>
        <v>2544</v>
      </c>
      <c r="F93" s="304">
        <v>2316</v>
      </c>
      <c r="G93" s="423">
        <v>1415</v>
      </c>
      <c r="H93" s="423">
        <v>1862</v>
      </c>
      <c r="I93" s="423">
        <v>730</v>
      </c>
      <c r="J93" s="423">
        <v>910</v>
      </c>
      <c r="K93" s="423">
        <v>207</v>
      </c>
      <c r="L93" s="423">
        <v>1167</v>
      </c>
      <c r="M93" s="303">
        <f t="shared" si="120"/>
        <v>0.910377358490566</v>
      </c>
      <c r="N93" s="303">
        <f t="shared" si="0"/>
        <v>0.55621069182389937</v>
      </c>
      <c r="O93" s="303">
        <f t="shared" si="1"/>
        <v>0.73191823899371067</v>
      </c>
      <c r="P93" s="303">
        <f t="shared" si="2"/>
        <v>0.28694968553459121</v>
      </c>
      <c r="Q93" s="303">
        <f t="shared" si="3"/>
        <v>0.35770440251572327</v>
      </c>
      <c r="R93" s="303">
        <f t="shared" si="4"/>
        <v>8.1367924528301883E-2</v>
      </c>
      <c r="S93" s="269">
        <f t="shared" si="5"/>
        <v>0.45872641509433965</v>
      </c>
      <c r="T93" s="307"/>
    </row>
    <row r="94" spans="2:20" ht="13.5" customHeight="1">
      <c r="B94" s="649"/>
      <c r="C94" s="572"/>
      <c r="D94" s="439" t="s">
        <v>343</v>
      </c>
      <c r="E94" s="440">
        <f>市区町村別_推計残存歯数階層別人数!H93</f>
        <v>3672</v>
      </c>
      <c r="F94" s="346">
        <v>3367</v>
      </c>
      <c r="G94" s="132">
        <v>2100</v>
      </c>
      <c r="H94" s="132">
        <v>2714</v>
      </c>
      <c r="I94" s="132">
        <v>1028</v>
      </c>
      <c r="J94" s="132">
        <v>1268</v>
      </c>
      <c r="K94" s="132">
        <v>292</v>
      </c>
      <c r="L94" s="132">
        <v>1674</v>
      </c>
      <c r="M94" s="441">
        <f t="shared" si="120"/>
        <v>0.9169389978213508</v>
      </c>
      <c r="N94" s="441">
        <f t="shared" si="0"/>
        <v>0.57189542483660127</v>
      </c>
      <c r="O94" s="441">
        <f t="shared" si="1"/>
        <v>0.73910675381263613</v>
      </c>
      <c r="P94" s="441">
        <f t="shared" si="2"/>
        <v>0.27995642701525053</v>
      </c>
      <c r="Q94" s="441">
        <f t="shared" si="3"/>
        <v>0.34531590413943353</v>
      </c>
      <c r="R94" s="441">
        <f t="shared" si="4"/>
        <v>7.9520697167755991E-2</v>
      </c>
      <c r="S94" s="317">
        <f t="shared" si="5"/>
        <v>0.45588235294117646</v>
      </c>
      <c r="T94" s="307"/>
    </row>
    <row r="95" spans="2:20" ht="13.5" customHeight="1">
      <c r="B95" s="649"/>
      <c r="C95" s="572"/>
      <c r="D95" s="436" t="s">
        <v>344</v>
      </c>
      <c r="E95" s="437">
        <f>市区町村別_推計残存歯数階層別人数!H94</f>
        <v>6281</v>
      </c>
      <c r="F95" s="435">
        <v>5697</v>
      </c>
      <c r="G95" s="427">
        <v>3401</v>
      </c>
      <c r="H95" s="427">
        <v>4426</v>
      </c>
      <c r="I95" s="427">
        <v>1667</v>
      </c>
      <c r="J95" s="427">
        <v>2065</v>
      </c>
      <c r="K95" s="427">
        <v>487</v>
      </c>
      <c r="L95" s="427">
        <v>2849</v>
      </c>
      <c r="M95" s="438">
        <f t="shared" si="120"/>
        <v>0.90702117497213819</v>
      </c>
      <c r="N95" s="438">
        <f t="shared" si="0"/>
        <v>0.5414742875338322</v>
      </c>
      <c r="O95" s="438">
        <f t="shared" si="1"/>
        <v>0.7046648622830759</v>
      </c>
      <c r="P95" s="438">
        <f t="shared" si="2"/>
        <v>0.26540359815316034</v>
      </c>
      <c r="Q95" s="438">
        <f t="shared" si="3"/>
        <v>0.32876930425091544</v>
      </c>
      <c r="R95" s="438">
        <f t="shared" si="4"/>
        <v>7.7535424295494343E-2</v>
      </c>
      <c r="S95" s="425">
        <f t="shared" si="5"/>
        <v>0.45359019264448336</v>
      </c>
      <c r="T95" s="307"/>
    </row>
    <row r="96" spans="2:20" ht="13.5" customHeight="1">
      <c r="B96" s="655"/>
      <c r="C96" s="573"/>
      <c r="D96" s="344" t="s">
        <v>152</v>
      </c>
      <c r="E96" s="390">
        <f>市区町村別_推計残存歯数階層別人数!H95</f>
        <v>12497</v>
      </c>
      <c r="F96" s="304">
        <f t="shared" ref="F96" si="128">SUM(F93:F95)</f>
        <v>11380</v>
      </c>
      <c r="G96" s="304">
        <f t="shared" ref="G96" si="129">SUM(G93:G95)</f>
        <v>6916</v>
      </c>
      <c r="H96" s="304">
        <f t="shared" ref="H96" si="130">SUM(H93:H95)</f>
        <v>9002</v>
      </c>
      <c r="I96" s="304">
        <f t="shared" ref="I96" si="131">SUM(I93:I95)</f>
        <v>3425</v>
      </c>
      <c r="J96" s="304">
        <f t="shared" ref="J96" si="132">SUM(J93:J95)</f>
        <v>4243</v>
      </c>
      <c r="K96" s="304">
        <f t="shared" ref="K96" si="133">SUM(K93:K95)</f>
        <v>986</v>
      </c>
      <c r="L96" s="304">
        <f t="shared" ref="L96" si="134">SUM(L93:L95)</f>
        <v>5690</v>
      </c>
      <c r="M96" s="303">
        <f t="shared" si="120"/>
        <v>0.91061854845162837</v>
      </c>
      <c r="N96" s="303">
        <f t="shared" si="0"/>
        <v>0.55341281907657836</v>
      </c>
      <c r="O96" s="303">
        <f t="shared" si="1"/>
        <v>0.72033287989117389</v>
      </c>
      <c r="P96" s="303">
        <f t="shared" si="2"/>
        <v>0.27406577578618868</v>
      </c>
      <c r="Q96" s="303">
        <f t="shared" si="3"/>
        <v>0.33952148515643754</v>
      </c>
      <c r="R96" s="303">
        <f t="shared" si="4"/>
        <v>7.8898935744578694E-2</v>
      </c>
      <c r="S96" s="269">
        <f t="shared" si="5"/>
        <v>0.45530927422581419</v>
      </c>
      <c r="T96" s="307"/>
    </row>
    <row r="97" spans="2:20" ht="13.5" customHeight="1">
      <c r="B97" s="648">
        <v>24</v>
      </c>
      <c r="C97" s="571" t="s">
        <v>92</v>
      </c>
      <c r="D97" s="356" t="s">
        <v>342</v>
      </c>
      <c r="E97" s="390">
        <f>市区町村別_推計残存歯数階層別人数!H96</f>
        <v>1003</v>
      </c>
      <c r="F97" s="304">
        <v>893</v>
      </c>
      <c r="G97" s="423">
        <v>586</v>
      </c>
      <c r="H97" s="423">
        <v>699</v>
      </c>
      <c r="I97" s="423">
        <v>277</v>
      </c>
      <c r="J97" s="423">
        <v>295</v>
      </c>
      <c r="K97" s="423">
        <v>76</v>
      </c>
      <c r="L97" s="423">
        <v>382</v>
      </c>
      <c r="M97" s="303">
        <f t="shared" si="120"/>
        <v>0.89032901296111666</v>
      </c>
      <c r="N97" s="303">
        <f t="shared" si="0"/>
        <v>0.58424725822532397</v>
      </c>
      <c r="O97" s="303">
        <f t="shared" si="1"/>
        <v>0.69690927218344967</v>
      </c>
      <c r="P97" s="303">
        <f t="shared" si="2"/>
        <v>0.2761714855433699</v>
      </c>
      <c r="Q97" s="303">
        <f t="shared" si="3"/>
        <v>0.29411764705882354</v>
      </c>
      <c r="R97" s="303">
        <f t="shared" si="4"/>
        <v>7.5772681954137583E-2</v>
      </c>
      <c r="S97" s="269">
        <f t="shared" si="5"/>
        <v>0.38085742771684944</v>
      </c>
      <c r="T97" s="307"/>
    </row>
    <row r="98" spans="2:20" ht="13.5" customHeight="1">
      <c r="B98" s="649"/>
      <c r="C98" s="572"/>
      <c r="D98" s="439" t="s">
        <v>343</v>
      </c>
      <c r="E98" s="440">
        <f>市区町村別_推計残存歯数階層別人数!H97</f>
        <v>1686</v>
      </c>
      <c r="F98" s="346">
        <v>1500</v>
      </c>
      <c r="G98" s="132">
        <v>993</v>
      </c>
      <c r="H98" s="132">
        <v>1195</v>
      </c>
      <c r="I98" s="132">
        <v>488</v>
      </c>
      <c r="J98" s="132">
        <v>484</v>
      </c>
      <c r="K98" s="132">
        <v>103</v>
      </c>
      <c r="L98" s="132">
        <v>656</v>
      </c>
      <c r="M98" s="441">
        <f t="shared" si="120"/>
        <v>0.88967971530249113</v>
      </c>
      <c r="N98" s="441">
        <f t="shared" si="0"/>
        <v>0.58896797153024916</v>
      </c>
      <c r="O98" s="441">
        <f t="shared" si="1"/>
        <v>0.70877817319098457</v>
      </c>
      <c r="P98" s="441">
        <f t="shared" si="2"/>
        <v>0.28944246737841045</v>
      </c>
      <c r="Q98" s="441">
        <f t="shared" si="3"/>
        <v>0.28706998813760382</v>
      </c>
      <c r="R98" s="441">
        <f t="shared" si="4"/>
        <v>6.1091340450771053E-2</v>
      </c>
      <c r="S98" s="317">
        <f t="shared" si="5"/>
        <v>0.38908659549228947</v>
      </c>
      <c r="T98" s="307"/>
    </row>
    <row r="99" spans="2:20" ht="13.5" customHeight="1">
      <c r="B99" s="649"/>
      <c r="C99" s="572"/>
      <c r="D99" s="436" t="s">
        <v>344</v>
      </c>
      <c r="E99" s="437">
        <f>市区町村別_推計残存歯数階層別人数!H98</f>
        <v>3456</v>
      </c>
      <c r="F99" s="435">
        <v>3032</v>
      </c>
      <c r="G99" s="427">
        <v>1983</v>
      </c>
      <c r="H99" s="427">
        <v>2281</v>
      </c>
      <c r="I99" s="427">
        <v>939</v>
      </c>
      <c r="J99" s="427">
        <v>869</v>
      </c>
      <c r="K99" s="427">
        <v>241</v>
      </c>
      <c r="L99" s="427">
        <v>1329</v>
      </c>
      <c r="M99" s="438">
        <f t="shared" si="120"/>
        <v>0.87731481481481477</v>
      </c>
      <c r="N99" s="438">
        <f t="shared" si="0"/>
        <v>0.57378472222222221</v>
      </c>
      <c r="O99" s="438">
        <f t="shared" si="1"/>
        <v>0.66001157407407407</v>
      </c>
      <c r="P99" s="438">
        <f t="shared" si="2"/>
        <v>0.2717013888888889</v>
      </c>
      <c r="Q99" s="438">
        <f t="shared" si="3"/>
        <v>0.25144675925925924</v>
      </c>
      <c r="R99" s="438">
        <f t="shared" si="4"/>
        <v>6.9733796296296294E-2</v>
      </c>
      <c r="S99" s="425">
        <f t="shared" si="5"/>
        <v>0.3845486111111111</v>
      </c>
      <c r="T99" s="307"/>
    </row>
    <row r="100" spans="2:20" ht="13.5" customHeight="1">
      <c r="B100" s="655"/>
      <c r="C100" s="573"/>
      <c r="D100" s="344" t="s">
        <v>152</v>
      </c>
      <c r="E100" s="390">
        <f>市区町村別_推計残存歯数階層別人数!H99</f>
        <v>6145</v>
      </c>
      <c r="F100" s="304">
        <f t="shared" ref="F100" si="135">SUM(F97:F99)</f>
        <v>5425</v>
      </c>
      <c r="G100" s="304">
        <f t="shared" ref="G100" si="136">SUM(G97:G99)</f>
        <v>3562</v>
      </c>
      <c r="H100" s="304">
        <f t="shared" ref="H100" si="137">SUM(H97:H99)</f>
        <v>4175</v>
      </c>
      <c r="I100" s="304">
        <f t="shared" ref="I100" si="138">SUM(I97:I99)</f>
        <v>1704</v>
      </c>
      <c r="J100" s="304">
        <f t="shared" ref="J100" si="139">SUM(J97:J99)</f>
        <v>1648</v>
      </c>
      <c r="K100" s="304">
        <f t="shared" ref="K100" si="140">SUM(K97:K99)</f>
        <v>420</v>
      </c>
      <c r="L100" s="304">
        <f t="shared" ref="L100" si="141">SUM(L97:L99)</f>
        <v>2367</v>
      </c>
      <c r="M100" s="303">
        <f t="shared" si="120"/>
        <v>0.88283157038242477</v>
      </c>
      <c r="N100" s="303">
        <f t="shared" si="0"/>
        <v>0.57965825874694876</v>
      </c>
      <c r="O100" s="303">
        <f t="shared" si="1"/>
        <v>0.67941415785191217</v>
      </c>
      <c r="P100" s="303">
        <f t="shared" si="2"/>
        <v>0.27729861676159479</v>
      </c>
      <c r="Q100" s="303">
        <f t="shared" si="3"/>
        <v>0.26818551668022783</v>
      </c>
      <c r="R100" s="303">
        <f t="shared" si="4"/>
        <v>6.8348250610252237E-2</v>
      </c>
      <c r="S100" s="269">
        <f t="shared" si="5"/>
        <v>0.3851912123677787</v>
      </c>
      <c r="T100" s="307"/>
    </row>
    <row r="101" spans="2:20" ht="13.5" customHeight="1">
      <c r="B101" s="648">
        <v>25</v>
      </c>
      <c r="C101" s="571" t="s">
        <v>93</v>
      </c>
      <c r="D101" s="356" t="s">
        <v>342</v>
      </c>
      <c r="E101" s="390">
        <f>市区町村別_推計残存歯数階層別人数!H100</f>
        <v>655</v>
      </c>
      <c r="F101" s="304">
        <v>594</v>
      </c>
      <c r="G101" s="423">
        <v>335</v>
      </c>
      <c r="H101" s="423">
        <v>467</v>
      </c>
      <c r="I101" s="423">
        <v>198</v>
      </c>
      <c r="J101" s="423">
        <v>229</v>
      </c>
      <c r="K101" s="423">
        <v>51</v>
      </c>
      <c r="L101" s="423">
        <v>252</v>
      </c>
      <c r="M101" s="303">
        <f t="shared" si="120"/>
        <v>0.90687022900763359</v>
      </c>
      <c r="N101" s="303">
        <f t="shared" si="0"/>
        <v>0.51145038167938928</v>
      </c>
      <c r="O101" s="303">
        <f t="shared" si="1"/>
        <v>0.71297709923664121</v>
      </c>
      <c r="P101" s="303">
        <f t="shared" si="2"/>
        <v>0.30229007633587784</v>
      </c>
      <c r="Q101" s="303">
        <f t="shared" si="3"/>
        <v>0.34961832061068704</v>
      </c>
      <c r="R101" s="303">
        <f t="shared" si="4"/>
        <v>7.786259541984733E-2</v>
      </c>
      <c r="S101" s="269">
        <f t="shared" si="5"/>
        <v>0.38473282442748091</v>
      </c>
      <c r="T101" s="307"/>
    </row>
    <row r="102" spans="2:20" ht="13.5" customHeight="1">
      <c r="B102" s="649"/>
      <c r="C102" s="572"/>
      <c r="D102" s="439" t="s">
        <v>343</v>
      </c>
      <c r="E102" s="440">
        <f>市区町村別_推計残存歯数階層別人数!H101</f>
        <v>1125</v>
      </c>
      <c r="F102" s="346">
        <v>986</v>
      </c>
      <c r="G102" s="132">
        <v>577</v>
      </c>
      <c r="H102" s="132">
        <v>769</v>
      </c>
      <c r="I102" s="132">
        <v>300</v>
      </c>
      <c r="J102" s="132">
        <v>330</v>
      </c>
      <c r="K102" s="132">
        <v>79</v>
      </c>
      <c r="L102" s="132">
        <v>429</v>
      </c>
      <c r="M102" s="441">
        <f t="shared" si="120"/>
        <v>0.87644444444444447</v>
      </c>
      <c r="N102" s="441">
        <f t="shared" si="0"/>
        <v>0.51288888888888884</v>
      </c>
      <c r="O102" s="441">
        <f t="shared" si="1"/>
        <v>0.68355555555555558</v>
      </c>
      <c r="P102" s="441">
        <f t="shared" si="2"/>
        <v>0.26666666666666666</v>
      </c>
      <c r="Q102" s="441">
        <f t="shared" si="3"/>
        <v>0.29333333333333333</v>
      </c>
      <c r="R102" s="441">
        <f t="shared" si="4"/>
        <v>7.0222222222222228E-2</v>
      </c>
      <c r="S102" s="317">
        <f t="shared" si="5"/>
        <v>0.38133333333333336</v>
      </c>
      <c r="T102" s="307"/>
    </row>
    <row r="103" spans="2:20" ht="13.5" customHeight="1">
      <c r="B103" s="649"/>
      <c r="C103" s="572"/>
      <c r="D103" s="436" t="s">
        <v>344</v>
      </c>
      <c r="E103" s="437">
        <f>市区町村別_推計残存歯数階層別人数!H102</f>
        <v>2235</v>
      </c>
      <c r="F103" s="435">
        <v>1959</v>
      </c>
      <c r="G103" s="427">
        <v>1136</v>
      </c>
      <c r="H103" s="427">
        <v>1490</v>
      </c>
      <c r="I103" s="427">
        <v>622</v>
      </c>
      <c r="J103" s="427">
        <v>650</v>
      </c>
      <c r="K103" s="427">
        <v>150</v>
      </c>
      <c r="L103" s="427">
        <v>856</v>
      </c>
      <c r="M103" s="438">
        <f t="shared" si="120"/>
        <v>0.87651006711409396</v>
      </c>
      <c r="N103" s="438">
        <f t="shared" si="0"/>
        <v>0.50827740492170026</v>
      </c>
      <c r="O103" s="438">
        <f t="shared" si="1"/>
        <v>0.66666666666666663</v>
      </c>
      <c r="P103" s="438">
        <f t="shared" si="2"/>
        <v>0.2782997762863535</v>
      </c>
      <c r="Q103" s="438">
        <f t="shared" si="3"/>
        <v>0.29082774049217003</v>
      </c>
      <c r="R103" s="438">
        <f t="shared" si="4"/>
        <v>6.7114093959731544E-2</v>
      </c>
      <c r="S103" s="425">
        <f t="shared" si="5"/>
        <v>0.38299776286353465</v>
      </c>
      <c r="T103" s="307"/>
    </row>
    <row r="104" spans="2:20" ht="13.5" customHeight="1">
      <c r="B104" s="655"/>
      <c r="C104" s="573"/>
      <c r="D104" s="344" t="s">
        <v>152</v>
      </c>
      <c r="E104" s="390">
        <f>市区町村別_推計残存歯数階層別人数!H103</f>
        <v>4015</v>
      </c>
      <c r="F104" s="304">
        <f t="shared" ref="F104" si="142">SUM(F101:F103)</f>
        <v>3539</v>
      </c>
      <c r="G104" s="304">
        <f t="shared" ref="G104" si="143">SUM(G101:G103)</f>
        <v>2048</v>
      </c>
      <c r="H104" s="304">
        <f t="shared" ref="H104" si="144">SUM(H101:H103)</f>
        <v>2726</v>
      </c>
      <c r="I104" s="304">
        <f t="shared" ref="I104" si="145">SUM(I101:I103)</f>
        <v>1120</v>
      </c>
      <c r="J104" s="304">
        <f t="shared" ref="J104" si="146">SUM(J101:J103)</f>
        <v>1209</v>
      </c>
      <c r="K104" s="304">
        <f t="shared" ref="K104" si="147">SUM(K101:K103)</f>
        <v>280</v>
      </c>
      <c r="L104" s="304">
        <f t="shared" ref="L104" si="148">SUM(L101:L103)</f>
        <v>1537</v>
      </c>
      <c r="M104" s="303">
        <f t="shared" si="120"/>
        <v>0.88144458281444582</v>
      </c>
      <c r="N104" s="303">
        <f t="shared" si="0"/>
        <v>0.5100871731008717</v>
      </c>
      <c r="O104" s="303">
        <f t="shared" si="1"/>
        <v>0.67895392278953925</v>
      </c>
      <c r="P104" s="303">
        <f t="shared" si="2"/>
        <v>0.27895392278953923</v>
      </c>
      <c r="Q104" s="303">
        <f t="shared" si="3"/>
        <v>0.30112079701120797</v>
      </c>
      <c r="R104" s="303">
        <f t="shared" si="4"/>
        <v>6.9738480697384808E-2</v>
      </c>
      <c r="S104" s="269">
        <f t="shared" si="5"/>
        <v>0.38281444582814445</v>
      </c>
      <c r="T104" s="307"/>
    </row>
    <row r="105" spans="2:20" ht="13.5" customHeight="1">
      <c r="B105" s="648">
        <v>26</v>
      </c>
      <c r="C105" s="571" t="s">
        <v>36</v>
      </c>
      <c r="D105" s="356" t="s">
        <v>342</v>
      </c>
      <c r="E105" s="390">
        <f>市区町村別_推計残存歯数階層別人数!H104</f>
        <v>9550</v>
      </c>
      <c r="F105" s="304">
        <v>8450</v>
      </c>
      <c r="G105" s="423">
        <v>5228</v>
      </c>
      <c r="H105" s="423">
        <v>6809</v>
      </c>
      <c r="I105" s="423">
        <v>2737</v>
      </c>
      <c r="J105" s="423">
        <v>2800</v>
      </c>
      <c r="K105" s="423">
        <v>725</v>
      </c>
      <c r="L105" s="423">
        <v>3335</v>
      </c>
      <c r="M105" s="303">
        <f t="shared" si="120"/>
        <v>0.88481675392670156</v>
      </c>
      <c r="N105" s="303">
        <f t="shared" si="0"/>
        <v>0.54743455497382199</v>
      </c>
      <c r="O105" s="303">
        <f t="shared" si="1"/>
        <v>0.71298429319371726</v>
      </c>
      <c r="P105" s="303">
        <f t="shared" si="2"/>
        <v>0.28659685863874346</v>
      </c>
      <c r="Q105" s="303">
        <f t="shared" si="3"/>
        <v>0.29319371727748689</v>
      </c>
      <c r="R105" s="303">
        <f t="shared" si="4"/>
        <v>7.5916230366492143E-2</v>
      </c>
      <c r="S105" s="269">
        <f t="shared" si="5"/>
        <v>0.34921465968586385</v>
      </c>
      <c r="T105" s="307"/>
    </row>
    <row r="106" spans="2:20" ht="13.5" customHeight="1">
      <c r="B106" s="649"/>
      <c r="C106" s="572"/>
      <c r="D106" s="439" t="s">
        <v>343</v>
      </c>
      <c r="E106" s="440">
        <f>市区町村別_推計残存歯数階層別人数!H105</f>
        <v>15606</v>
      </c>
      <c r="F106" s="346">
        <v>13785</v>
      </c>
      <c r="G106" s="132">
        <v>8418</v>
      </c>
      <c r="H106" s="132">
        <v>10931</v>
      </c>
      <c r="I106" s="132">
        <v>4209</v>
      </c>
      <c r="J106" s="132">
        <v>4225</v>
      </c>
      <c r="K106" s="132">
        <v>1179</v>
      </c>
      <c r="L106" s="132">
        <v>5737</v>
      </c>
      <c r="M106" s="441">
        <f t="shared" si="120"/>
        <v>0.88331410995770854</v>
      </c>
      <c r="N106" s="441">
        <f t="shared" si="0"/>
        <v>0.53940792003075744</v>
      </c>
      <c r="O106" s="441">
        <f t="shared" si="1"/>
        <v>0.70043572984749458</v>
      </c>
      <c r="P106" s="441">
        <f t="shared" si="2"/>
        <v>0.26970396001537872</v>
      </c>
      <c r="Q106" s="441">
        <f t="shared" si="3"/>
        <v>0.27072920671536588</v>
      </c>
      <c r="R106" s="441">
        <f t="shared" si="4"/>
        <v>7.5547866205305653E-2</v>
      </c>
      <c r="S106" s="317">
        <f t="shared" si="5"/>
        <v>0.36761501986415479</v>
      </c>
      <c r="T106" s="307"/>
    </row>
    <row r="107" spans="2:20" ht="13.5" customHeight="1">
      <c r="B107" s="649"/>
      <c r="C107" s="572"/>
      <c r="D107" s="436" t="s">
        <v>344</v>
      </c>
      <c r="E107" s="437">
        <f>市区町村別_推計残存歯数階層別人数!H106</f>
        <v>30904</v>
      </c>
      <c r="F107" s="435">
        <v>26845</v>
      </c>
      <c r="G107" s="427">
        <v>16106</v>
      </c>
      <c r="H107" s="427">
        <v>20673</v>
      </c>
      <c r="I107" s="427">
        <v>7736</v>
      </c>
      <c r="J107" s="427">
        <v>8140</v>
      </c>
      <c r="K107" s="427">
        <v>2421</v>
      </c>
      <c r="L107" s="427">
        <v>11251</v>
      </c>
      <c r="M107" s="438">
        <f t="shared" si="120"/>
        <v>0.8686577789282941</v>
      </c>
      <c r="N107" s="438">
        <f t="shared" si="0"/>
        <v>0.52116230908620242</v>
      </c>
      <c r="O107" s="438">
        <f t="shared" si="1"/>
        <v>0.6689425317111054</v>
      </c>
      <c r="P107" s="438">
        <f t="shared" si="2"/>
        <v>0.25032358270774008</v>
      </c>
      <c r="Q107" s="438">
        <f t="shared" si="3"/>
        <v>0.26339632410044006</v>
      </c>
      <c r="R107" s="438">
        <f t="shared" si="4"/>
        <v>7.8339373543877822E-2</v>
      </c>
      <c r="S107" s="425">
        <f t="shared" si="5"/>
        <v>0.36406290447838469</v>
      </c>
      <c r="T107" s="307"/>
    </row>
    <row r="108" spans="2:20" ht="13.5" customHeight="1">
      <c r="B108" s="655"/>
      <c r="C108" s="573"/>
      <c r="D108" s="344" t="s">
        <v>152</v>
      </c>
      <c r="E108" s="390">
        <f>市区町村別_推計残存歯数階層別人数!H107</f>
        <v>56060</v>
      </c>
      <c r="F108" s="304">
        <f t="shared" ref="F108" si="149">SUM(F105:F107)</f>
        <v>49080</v>
      </c>
      <c r="G108" s="304">
        <f t="shared" ref="G108" si="150">SUM(G105:G107)</f>
        <v>29752</v>
      </c>
      <c r="H108" s="304">
        <f t="shared" ref="H108" si="151">SUM(H105:H107)</f>
        <v>38413</v>
      </c>
      <c r="I108" s="304">
        <f t="shared" ref="I108" si="152">SUM(I105:I107)</f>
        <v>14682</v>
      </c>
      <c r="J108" s="304">
        <f t="shared" ref="J108" si="153">SUM(J105:J107)</f>
        <v>15165</v>
      </c>
      <c r="K108" s="304">
        <f t="shared" ref="K108" si="154">SUM(K105:K107)</f>
        <v>4325</v>
      </c>
      <c r="L108" s="304">
        <f t="shared" ref="L108" si="155">SUM(L105:L107)</f>
        <v>20323</v>
      </c>
      <c r="M108" s="303">
        <f t="shared" si="120"/>
        <v>0.87549054584373887</v>
      </c>
      <c r="N108" s="303">
        <f t="shared" si="0"/>
        <v>0.53071708883339275</v>
      </c>
      <c r="O108" s="303">
        <f t="shared" si="1"/>
        <v>0.68521227256510886</v>
      </c>
      <c r="P108" s="303">
        <f t="shared" si="2"/>
        <v>0.26189796646450231</v>
      </c>
      <c r="Q108" s="303">
        <f t="shared" si="3"/>
        <v>0.27051373528362471</v>
      </c>
      <c r="R108" s="303">
        <f t="shared" si="4"/>
        <v>7.7149482697110236E-2</v>
      </c>
      <c r="S108" s="269">
        <f t="shared" si="5"/>
        <v>0.36252229753835175</v>
      </c>
      <c r="T108" s="307"/>
    </row>
    <row r="109" spans="2:20" ht="13.5" customHeight="1">
      <c r="B109" s="648">
        <v>27</v>
      </c>
      <c r="C109" s="571" t="s">
        <v>37</v>
      </c>
      <c r="D109" s="356" t="s">
        <v>342</v>
      </c>
      <c r="E109" s="390">
        <f>市区町村別_推計残存歯数階層別人数!H108</f>
        <v>1650</v>
      </c>
      <c r="F109" s="304">
        <v>1452</v>
      </c>
      <c r="G109" s="423">
        <v>890</v>
      </c>
      <c r="H109" s="423">
        <v>1189</v>
      </c>
      <c r="I109" s="423">
        <v>496</v>
      </c>
      <c r="J109" s="423">
        <v>472</v>
      </c>
      <c r="K109" s="423">
        <v>145</v>
      </c>
      <c r="L109" s="423">
        <v>622</v>
      </c>
      <c r="M109" s="303">
        <f t="shared" si="120"/>
        <v>0.88</v>
      </c>
      <c r="N109" s="303">
        <f t="shared" si="0"/>
        <v>0.53939393939393943</v>
      </c>
      <c r="O109" s="303">
        <f t="shared" si="1"/>
        <v>0.72060606060606058</v>
      </c>
      <c r="P109" s="303">
        <f t="shared" si="2"/>
        <v>0.3006060606060606</v>
      </c>
      <c r="Q109" s="303">
        <f t="shared" si="3"/>
        <v>0.28606060606060607</v>
      </c>
      <c r="R109" s="303">
        <f t="shared" si="4"/>
        <v>8.7878787878787876E-2</v>
      </c>
      <c r="S109" s="269">
        <f t="shared" si="5"/>
        <v>0.37696969696969695</v>
      </c>
      <c r="T109" s="307"/>
    </row>
    <row r="110" spans="2:20" ht="13.5" customHeight="1">
      <c r="B110" s="649"/>
      <c r="C110" s="572"/>
      <c r="D110" s="439" t="s">
        <v>343</v>
      </c>
      <c r="E110" s="440">
        <f>市区町村別_推計残存歯数階層別人数!H109</f>
        <v>2511</v>
      </c>
      <c r="F110" s="346">
        <v>2251</v>
      </c>
      <c r="G110" s="132">
        <v>1426</v>
      </c>
      <c r="H110" s="132">
        <v>1798</v>
      </c>
      <c r="I110" s="132">
        <v>730</v>
      </c>
      <c r="J110" s="132">
        <v>676</v>
      </c>
      <c r="K110" s="132">
        <v>223</v>
      </c>
      <c r="L110" s="132">
        <v>944</v>
      </c>
      <c r="M110" s="441">
        <f t="shared" si="120"/>
        <v>0.8964555953803266</v>
      </c>
      <c r="N110" s="441">
        <f t="shared" si="0"/>
        <v>0.5679012345679012</v>
      </c>
      <c r="O110" s="441">
        <f t="shared" si="1"/>
        <v>0.71604938271604934</v>
      </c>
      <c r="P110" s="441">
        <f t="shared" si="2"/>
        <v>0.29072082835523694</v>
      </c>
      <c r="Q110" s="441">
        <f t="shared" si="3"/>
        <v>0.26921545201115094</v>
      </c>
      <c r="R110" s="441">
        <f t="shared" si="4"/>
        <v>8.880923934687375E-2</v>
      </c>
      <c r="S110" s="317">
        <f t="shared" si="5"/>
        <v>0.37594583831142969</v>
      </c>
      <c r="T110" s="307"/>
    </row>
    <row r="111" spans="2:20" ht="13.5" customHeight="1">
      <c r="B111" s="649"/>
      <c r="C111" s="572"/>
      <c r="D111" s="436" t="s">
        <v>344</v>
      </c>
      <c r="E111" s="437">
        <f>市区町村別_推計残存歯数階層別人数!H110</f>
        <v>4880</v>
      </c>
      <c r="F111" s="435">
        <v>4308</v>
      </c>
      <c r="G111" s="427">
        <v>2684</v>
      </c>
      <c r="H111" s="427">
        <v>3422</v>
      </c>
      <c r="I111" s="427">
        <v>1360</v>
      </c>
      <c r="J111" s="427">
        <v>1294</v>
      </c>
      <c r="K111" s="427">
        <v>458</v>
      </c>
      <c r="L111" s="427">
        <v>1867</v>
      </c>
      <c r="M111" s="438">
        <f t="shared" si="120"/>
        <v>0.88278688524590165</v>
      </c>
      <c r="N111" s="438">
        <f t="shared" si="0"/>
        <v>0.55000000000000004</v>
      </c>
      <c r="O111" s="438">
        <f t="shared" si="1"/>
        <v>0.70122950819672136</v>
      </c>
      <c r="P111" s="438">
        <f t="shared" si="2"/>
        <v>0.27868852459016391</v>
      </c>
      <c r="Q111" s="438">
        <f t="shared" si="3"/>
        <v>0.26516393442622949</v>
      </c>
      <c r="R111" s="438">
        <f t="shared" si="4"/>
        <v>9.3852459016393441E-2</v>
      </c>
      <c r="S111" s="425">
        <f t="shared" si="5"/>
        <v>0.38258196721311477</v>
      </c>
      <c r="T111" s="307"/>
    </row>
    <row r="112" spans="2:20" ht="13.5" customHeight="1">
      <c r="B112" s="655"/>
      <c r="C112" s="573"/>
      <c r="D112" s="344" t="s">
        <v>152</v>
      </c>
      <c r="E112" s="390">
        <f>市区町村別_推計残存歯数階層別人数!H111</f>
        <v>9041</v>
      </c>
      <c r="F112" s="304">
        <f t="shared" ref="F112" si="156">SUM(F109:F111)</f>
        <v>8011</v>
      </c>
      <c r="G112" s="304">
        <f t="shared" ref="G112" si="157">SUM(G109:G111)</f>
        <v>5000</v>
      </c>
      <c r="H112" s="304">
        <f t="shared" ref="H112" si="158">SUM(H109:H111)</f>
        <v>6409</v>
      </c>
      <c r="I112" s="304">
        <f t="shared" ref="I112" si="159">SUM(I109:I111)</f>
        <v>2586</v>
      </c>
      <c r="J112" s="304">
        <f t="shared" ref="J112" si="160">SUM(J109:J111)</f>
        <v>2442</v>
      </c>
      <c r="K112" s="304">
        <f t="shared" ref="K112" si="161">SUM(K109:K111)</f>
        <v>826</v>
      </c>
      <c r="L112" s="304">
        <f t="shared" ref="L112" si="162">SUM(L109:L111)</f>
        <v>3433</v>
      </c>
      <c r="M112" s="303">
        <f t="shared" si="120"/>
        <v>0.88607454927552265</v>
      </c>
      <c r="N112" s="303">
        <f t="shared" si="0"/>
        <v>0.55303616856542415</v>
      </c>
      <c r="O112" s="303">
        <f t="shared" si="1"/>
        <v>0.7088817608671607</v>
      </c>
      <c r="P112" s="303">
        <f t="shared" si="2"/>
        <v>0.28603030638203736</v>
      </c>
      <c r="Q112" s="303">
        <f t="shared" si="3"/>
        <v>0.27010286472735318</v>
      </c>
      <c r="R112" s="303">
        <f t="shared" si="4"/>
        <v>9.1361575047008078E-2</v>
      </c>
      <c r="S112" s="269">
        <f t="shared" si="5"/>
        <v>0.37971463333702027</v>
      </c>
      <c r="T112" s="307"/>
    </row>
    <row r="113" spans="2:20" ht="13.5" customHeight="1">
      <c r="B113" s="648">
        <v>28</v>
      </c>
      <c r="C113" s="571" t="s">
        <v>38</v>
      </c>
      <c r="D113" s="356" t="s">
        <v>342</v>
      </c>
      <c r="E113" s="390">
        <f>市区町村別_推計残存歯数階層別人数!H112</f>
        <v>1413</v>
      </c>
      <c r="F113" s="304">
        <v>1272</v>
      </c>
      <c r="G113" s="423">
        <v>798</v>
      </c>
      <c r="H113" s="423">
        <v>1036</v>
      </c>
      <c r="I113" s="423">
        <v>413</v>
      </c>
      <c r="J113" s="423">
        <v>431</v>
      </c>
      <c r="K113" s="423">
        <v>104</v>
      </c>
      <c r="L113" s="423">
        <v>459</v>
      </c>
      <c r="M113" s="303">
        <f t="shared" si="120"/>
        <v>0.9002123142250531</v>
      </c>
      <c r="N113" s="303">
        <f t="shared" si="0"/>
        <v>0.56475583864118895</v>
      </c>
      <c r="O113" s="303">
        <f t="shared" si="1"/>
        <v>0.7331917905166313</v>
      </c>
      <c r="P113" s="303">
        <f t="shared" si="2"/>
        <v>0.29228591648973817</v>
      </c>
      <c r="Q113" s="303">
        <f t="shared" si="3"/>
        <v>0.30502476999292288</v>
      </c>
      <c r="R113" s="303">
        <f t="shared" si="4"/>
        <v>7.360226468506724E-2</v>
      </c>
      <c r="S113" s="269">
        <f t="shared" si="5"/>
        <v>0.32484076433121017</v>
      </c>
      <c r="T113" s="307"/>
    </row>
    <row r="114" spans="2:20" ht="13.5" customHeight="1">
      <c r="B114" s="649"/>
      <c r="C114" s="572"/>
      <c r="D114" s="439" t="s">
        <v>343</v>
      </c>
      <c r="E114" s="440">
        <f>市区町村別_推計残存歯数階層別人数!H113</f>
        <v>2145</v>
      </c>
      <c r="F114" s="346">
        <v>1904</v>
      </c>
      <c r="G114" s="132">
        <v>1145</v>
      </c>
      <c r="H114" s="132">
        <v>1549</v>
      </c>
      <c r="I114" s="132">
        <v>576</v>
      </c>
      <c r="J114" s="132">
        <v>589</v>
      </c>
      <c r="K114" s="132">
        <v>153</v>
      </c>
      <c r="L114" s="132">
        <v>773</v>
      </c>
      <c r="M114" s="441">
        <f t="shared" si="120"/>
        <v>0.88764568764568763</v>
      </c>
      <c r="N114" s="441">
        <f t="shared" si="0"/>
        <v>0.53379953379953382</v>
      </c>
      <c r="O114" s="441">
        <f t="shared" si="1"/>
        <v>0.72214452214452218</v>
      </c>
      <c r="P114" s="441">
        <f t="shared" si="2"/>
        <v>0.26853146853146853</v>
      </c>
      <c r="Q114" s="441">
        <f t="shared" si="3"/>
        <v>0.27459207459207458</v>
      </c>
      <c r="R114" s="441">
        <f t="shared" si="4"/>
        <v>7.1328671328671323E-2</v>
      </c>
      <c r="S114" s="317">
        <f t="shared" si="5"/>
        <v>0.36037296037296035</v>
      </c>
      <c r="T114" s="307"/>
    </row>
    <row r="115" spans="2:20" ht="13.5" customHeight="1">
      <c r="B115" s="649"/>
      <c r="C115" s="572"/>
      <c r="D115" s="436" t="s">
        <v>344</v>
      </c>
      <c r="E115" s="437">
        <f>市区町村別_推計残存歯数階層別人数!H114</f>
        <v>3794</v>
      </c>
      <c r="F115" s="435">
        <v>3326</v>
      </c>
      <c r="G115" s="427">
        <v>1926</v>
      </c>
      <c r="H115" s="427">
        <v>2649</v>
      </c>
      <c r="I115" s="427">
        <v>915</v>
      </c>
      <c r="J115" s="427">
        <v>1027</v>
      </c>
      <c r="K115" s="427">
        <v>271</v>
      </c>
      <c r="L115" s="427">
        <v>1325</v>
      </c>
      <c r="M115" s="438">
        <f t="shared" si="120"/>
        <v>0.87664733790195049</v>
      </c>
      <c r="N115" s="438">
        <f t="shared" si="0"/>
        <v>0.50764364786505012</v>
      </c>
      <c r="O115" s="438">
        <f t="shared" si="1"/>
        <v>0.69820769636267788</v>
      </c>
      <c r="P115" s="438">
        <f t="shared" si="2"/>
        <v>0.2411702688455456</v>
      </c>
      <c r="Q115" s="438">
        <f t="shared" si="3"/>
        <v>0.27069056404849762</v>
      </c>
      <c r="R115" s="438">
        <f t="shared" si="4"/>
        <v>7.1428571428571425E-2</v>
      </c>
      <c r="S115" s="425">
        <f t="shared" si="5"/>
        <v>0.34923563521349499</v>
      </c>
      <c r="T115" s="307"/>
    </row>
    <row r="116" spans="2:20" ht="13.5" customHeight="1">
      <c r="B116" s="655"/>
      <c r="C116" s="573"/>
      <c r="D116" s="344" t="s">
        <v>152</v>
      </c>
      <c r="E116" s="390">
        <f>市区町村別_推計残存歯数階層別人数!H115</f>
        <v>7352</v>
      </c>
      <c r="F116" s="304">
        <f t="shared" ref="F116" si="163">SUM(F113:F115)</f>
        <v>6502</v>
      </c>
      <c r="G116" s="304">
        <f t="shared" ref="G116" si="164">SUM(G113:G115)</f>
        <v>3869</v>
      </c>
      <c r="H116" s="304">
        <f t="shared" ref="H116" si="165">SUM(H113:H115)</f>
        <v>5234</v>
      </c>
      <c r="I116" s="304">
        <f t="shared" ref="I116" si="166">SUM(I113:I115)</f>
        <v>1904</v>
      </c>
      <c r="J116" s="304">
        <f t="shared" ref="J116" si="167">SUM(J113:J115)</f>
        <v>2047</v>
      </c>
      <c r="K116" s="304">
        <f t="shared" ref="K116" si="168">SUM(K113:K115)</f>
        <v>528</v>
      </c>
      <c r="L116" s="304">
        <f t="shared" ref="L116" si="169">SUM(L113:L115)</f>
        <v>2557</v>
      </c>
      <c r="M116" s="303">
        <f t="shared" si="120"/>
        <v>0.88438520130576714</v>
      </c>
      <c r="N116" s="303">
        <f t="shared" si="0"/>
        <v>0.52625136017410223</v>
      </c>
      <c r="O116" s="303">
        <f t="shared" si="1"/>
        <v>0.7119151251360174</v>
      </c>
      <c r="P116" s="303">
        <f t="shared" si="2"/>
        <v>0.25897714907508163</v>
      </c>
      <c r="Q116" s="303">
        <f t="shared" si="3"/>
        <v>0.27842763873775844</v>
      </c>
      <c r="R116" s="303">
        <f t="shared" si="4"/>
        <v>7.181719260065289E-2</v>
      </c>
      <c r="S116" s="269">
        <f t="shared" si="5"/>
        <v>0.34779651795429817</v>
      </c>
      <c r="T116" s="307"/>
    </row>
    <row r="117" spans="2:20" ht="13.5" customHeight="1">
      <c r="B117" s="648">
        <v>29</v>
      </c>
      <c r="C117" s="571" t="s">
        <v>39</v>
      </c>
      <c r="D117" s="356" t="s">
        <v>342</v>
      </c>
      <c r="E117" s="390">
        <f>市区町村別_推計残存歯数階層別人数!H116</f>
        <v>1161</v>
      </c>
      <c r="F117" s="304">
        <v>1011</v>
      </c>
      <c r="G117" s="423">
        <v>646</v>
      </c>
      <c r="H117" s="423">
        <v>820</v>
      </c>
      <c r="I117" s="423">
        <v>318</v>
      </c>
      <c r="J117" s="423">
        <v>340</v>
      </c>
      <c r="K117" s="423">
        <v>60</v>
      </c>
      <c r="L117" s="423">
        <v>412</v>
      </c>
      <c r="M117" s="303">
        <f>IFERROR(F117/E117,"-")</f>
        <v>0.87080103359173122</v>
      </c>
      <c r="N117" s="303">
        <f t="shared" ref="N117:N144" si="170">IFERROR(G117/E117,"-")</f>
        <v>0.55641688199827732</v>
      </c>
      <c r="O117" s="303">
        <f t="shared" ref="O117:O144" si="171">IFERROR(H117/E117,"-")</f>
        <v>0.70628768303186906</v>
      </c>
      <c r="P117" s="303">
        <f t="shared" ref="P117:P144" si="172">IFERROR(I117/E117,"-")</f>
        <v>0.27390180878552972</v>
      </c>
      <c r="Q117" s="303">
        <f t="shared" ref="Q117:Q144" si="173">IFERROR(J117/E117,"-")</f>
        <v>0.29285099052540914</v>
      </c>
      <c r="R117" s="303">
        <f t="shared" ref="R117:R144" si="174">IFERROR(K117/E117,"-")</f>
        <v>5.1679586563307491E-2</v>
      </c>
      <c r="S117" s="269">
        <f t="shared" ref="S117:S144" si="175">IFERROR(L117/E117,"-")</f>
        <v>0.35486649440137813</v>
      </c>
      <c r="T117" s="307"/>
    </row>
    <row r="118" spans="2:20" ht="13.5" customHeight="1">
      <c r="B118" s="649"/>
      <c r="C118" s="572"/>
      <c r="D118" s="439" t="s">
        <v>343</v>
      </c>
      <c r="E118" s="440">
        <f>市区町村別_推計残存歯数階層別人数!H117</f>
        <v>1837</v>
      </c>
      <c r="F118" s="346">
        <v>1629</v>
      </c>
      <c r="G118" s="132">
        <v>1012</v>
      </c>
      <c r="H118" s="132">
        <v>1296</v>
      </c>
      <c r="I118" s="132">
        <v>481</v>
      </c>
      <c r="J118" s="132">
        <v>494</v>
      </c>
      <c r="K118" s="132">
        <v>98</v>
      </c>
      <c r="L118" s="132">
        <v>669</v>
      </c>
      <c r="M118" s="441">
        <f t="shared" ref="M118:M144" si="176">IFERROR(F118/E118,"-")</f>
        <v>0.88677191072400652</v>
      </c>
      <c r="N118" s="441">
        <f t="shared" si="170"/>
        <v>0.55089820359281438</v>
      </c>
      <c r="O118" s="441">
        <f t="shared" si="171"/>
        <v>0.70549809471965164</v>
      </c>
      <c r="P118" s="441">
        <f t="shared" si="172"/>
        <v>0.26183995645073488</v>
      </c>
      <c r="Q118" s="441">
        <f t="shared" si="173"/>
        <v>0.26891671203048451</v>
      </c>
      <c r="R118" s="441">
        <f t="shared" si="174"/>
        <v>5.3347849755035384E-2</v>
      </c>
      <c r="S118" s="317">
        <f t="shared" si="175"/>
        <v>0.36418072945019053</v>
      </c>
      <c r="T118" s="307"/>
    </row>
    <row r="119" spans="2:20" ht="13.5" customHeight="1">
      <c r="B119" s="649"/>
      <c r="C119" s="572"/>
      <c r="D119" s="436" t="s">
        <v>344</v>
      </c>
      <c r="E119" s="437">
        <f>市区町村別_推計残存歯数階層別人数!H118</f>
        <v>3609</v>
      </c>
      <c r="F119" s="435">
        <v>3169</v>
      </c>
      <c r="G119" s="427">
        <v>1931</v>
      </c>
      <c r="H119" s="427">
        <v>2455</v>
      </c>
      <c r="I119" s="427">
        <v>841</v>
      </c>
      <c r="J119" s="427">
        <v>972</v>
      </c>
      <c r="K119" s="427">
        <v>241</v>
      </c>
      <c r="L119" s="427">
        <v>1325</v>
      </c>
      <c r="M119" s="438">
        <f t="shared" si="176"/>
        <v>0.87808257134940426</v>
      </c>
      <c r="N119" s="438">
        <f t="shared" si="170"/>
        <v>0.53505126073704623</v>
      </c>
      <c r="O119" s="438">
        <f t="shared" si="171"/>
        <v>0.68024383485730122</v>
      </c>
      <c r="P119" s="438">
        <f t="shared" si="172"/>
        <v>0.23302853976170684</v>
      </c>
      <c r="Q119" s="438">
        <f t="shared" si="173"/>
        <v>0.26932668329177056</v>
      </c>
      <c r="R119" s="438">
        <f t="shared" si="174"/>
        <v>6.6777500692712669E-2</v>
      </c>
      <c r="S119" s="425">
        <f t="shared" si="175"/>
        <v>0.36713771127736217</v>
      </c>
      <c r="T119" s="307"/>
    </row>
    <row r="120" spans="2:20" ht="13.5" customHeight="1">
      <c r="B120" s="655"/>
      <c r="C120" s="573"/>
      <c r="D120" s="344" t="s">
        <v>152</v>
      </c>
      <c r="E120" s="390">
        <f>市区町村別_推計残存歯数階層別人数!H119</f>
        <v>6607</v>
      </c>
      <c r="F120" s="304">
        <f t="shared" ref="F120" si="177">SUM(F117:F119)</f>
        <v>5809</v>
      </c>
      <c r="G120" s="304">
        <f t="shared" ref="G120" si="178">SUM(G117:G119)</f>
        <v>3589</v>
      </c>
      <c r="H120" s="304">
        <f t="shared" ref="H120" si="179">SUM(H117:H119)</f>
        <v>4571</v>
      </c>
      <c r="I120" s="304">
        <f t="shared" ref="I120" si="180">SUM(I117:I119)</f>
        <v>1640</v>
      </c>
      <c r="J120" s="304">
        <f t="shared" ref="J120" si="181">SUM(J117:J119)</f>
        <v>1806</v>
      </c>
      <c r="K120" s="304">
        <f t="shared" ref="K120" si="182">SUM(K117:K119)</f>
        <v>399</v>
      </c>
      <c r="L120" s="304">
        <f t="shared" ref="L120" si="183">SUM(L117:L119)</f>
        <v>2406</v>
      </c>
      <c r="M120" s="303">
        <f t="shared" si="176"/>
        <v>0.87921901014075976</v>
      </c>
      <c r="N120" s="303">
        <f t="shared" si="170"/>
        <v>0.54321174511881343</v>
      </c>
      <c r="O120" s="303">
        <f t="shared" si="171"/>
        <v>0.69184198577266531</v>
      </c>
      <c r="P120" s="303">
        <f t="shared" si="172"/>
        <v>0.24822158316936582</v>
      </c>
      <c r="Q120" s="303">
        <f t="shared" si="173"/>
        <v>0.27334645073406993</v>
      </c>
      <c r="R120" s="303">
        <f t="shared" si="174"/>
        <v>6.0390494929620099E-2</v>
      </c>
      <c r="S120" s="269">
        <f t="shared" si="175"/>
        <v>0.36415922506432574</v>
      </c>
      <c r="T120" s="307"/>
    </row>
    <row r="121" spans="2:20" ht="13.5" customHeight="1">
      <c r="B121" s="648">
        <v>30</v>
      </c>
      <c r="C121" s="571" t="s">
        <v>40</v>
      </c>
      <c r="D121" s="356" t="s">
        <v>342</v>
      </c>
      <c r="E121" s="390">
        <f>市区町村別_推計残存歯数階層別人数!H120</f>
        <v>1488</v>
      </c>
      <c r="F121" s="304">
        <v>1318</v>
      </c>
      <c r="G121" s="423">
        <v>790</v>
      </c>
      <c r="H121" s="423">
        <v>1053</v>
      </c>
      <c r="I121" s="423">
        <v>441</v>
      </c>
      <c r="J121" s="423">
        <v>454</v>
      </c>
      <c r="K121" s="423">
        <v>102</v>
      </c>
      <c r="L121" s="423">
        <v>557</v>
      </c>
      <c r="M121" s="303">
        <f t="shared" si="176"/>
        <v>0.885752688172043</v>
      </c>
      <c r="N121" s="303">
        <f t="shared" si="170"/>
        <v>0.53091397849462363</v>
      </c>
      <c r="O121" s="303">
        <f t="shared" si="171"/>
        <v>0.70766129032258063</v>
      </c>
      <c r="P121" s="303">
        <f t="shared" si="172"/>
        <v>0.2963709677419355</v>
      </c>
      <c r="Q121" s="303">
        <f t="shared" si="173"/>
        <v>0.30510752688172044</v>
      </c>
      <c r="R121" s="303">
        <f t="shared" si="174"/>
        <v>6.8548387096774188E-2</v>
      </c>
      <c r="S121" s="269">
        <f t="shared" si="175"/>
        <v>0.37432795698924731</v>
      </c>
      <c r="T121" s="307"/>
    </row>
    <row r="122" spans="2:20" ht="13.5" customHeight="1">
      <c r="B122" s="649"/>
      <c r="C122" s="572"/>
      <c r="D122" s="439" t="s">
        <v>343</v>
      </c>
      <c r="E122" s="440">
        <f>市区町村別_推計残存歯数階層別人数!H121</f>
        <v>2359</v>
      </c>
      <c r="F122" s="346">
        <v>2119</v>
      </c>
      <c r="G122" s="132">
        <v>1222</v>
      </c>
      <c r="H122" s="132">
        <v>1671</v>
      </c>
      <c r="I122" s="132">
        <v>662</v>
      </c>
      <c r="J122" s="132">
        <v>641</v>
      </c>
      <c r="K122" s="132">
        <v>159</v>
      </c>
      <c r="L122" s="132">
        <v>949</v>
      </c>
      <c r="M122" s="441">
        <f t="shared" si="176"/>
        <v>0.89826197541331076</v>
      </c>
      <c r="N122" s="441">
        <f t="shared" si="170"/>
        <v>0.51801610852055957</v>
      </c>
      <c r="O122" s="441">
        <f t="shared" si="171"/>
        <v>0.70835099618482411</v>
      </c>
      <c r="P122" s="441">
        <f t="shared" si="172"/>
        <v>0.28062738448495123</v>
      </c>
      <c r="Q122" s="441">
        <f t="shared" si="173"/>
        <v>0.27172530733361594</v>
      </c>
      <c r="R122" s="441">
        <f t="shared" si="174"/>
        <v>6.7401441288681641E-2</v>
      </c>
      <c r="S122" s="317">
        <f t="shared" si="175"/>
        <v>0.40228910555320052</v>
      </c>
      <c r="T122" s="307"/>
    </row>
    <row r="123" spans="2:20" ht="13.5" customHeight="1">
      <c r="B123" s="649"/>
      <c r="C123" s="572"/>
      <c r="D123" s="436" t="s">
        <v>344</v>
      </c>
      <c r="E123" s="437">
        <f>市区町村別_推計残存歯数階層別人数!H122</f>
        <v>4576</v>
      </c>
      <c r="F123" s="435">
        <v>4002</v>
      </c>
      <c r="G123" s="427">
        <v>2309</v>
      </c>
      <c r="H123" s="427">
        <v>3083</v>
      </c>
      <c r="I123" s="427">
        <v>1186</v>
      </c>
      <c r="J123" s="427">
        <v>1198</v>
      </c>
      <c r="K123" s="427">
        <v>334</v>
      </c>
      <c r="L123" s="427">
        <v>1771</v>
      </c>
      <c r="M123" s="438">
        <f t="shared" si="176"/>
        <v>0.87456293706293708</v>
      </c>
      <c r="N123" s="438">
        <f t="shared" si="170"/>
        <v>0.50458916083916083</v>
      </c>
      <c r="O123" s="438">
        <f t="shared" si="171"/>
        <v>0.6737325174825175</v>
      </c>
      <c r="P123" s="438">
        <f t="shared" si="172"/>
        <v>0.25917832167832167</v>
      </c>
      <c r="Q123" s="438">
        <f t="shared" si="173"/>
        <v>0.26180069930069932</v>
      </c>
      <c r="R123" s="438">
        <f t="shared" si="174"/>
        <v>7.2989510489510495E-2</v>
      </c>
      <c r="S123" s="425">
        <f t="shared" si="175"/>
        <v>0.38701923076923078</v>
      </c>
      <c r="T123" s="307"/>
    </row>
    <row r="124" spans="2:20" ht="13.5" customHeight="1">
      <c r="B124" s="655"/>
      <c r="C124" s="573"/>
      <c r="D124" s="344" t="s">
        <v>152</v>
      </c>
      <c r="E124" s="390">
        <f>市区町村別_推計残存歯数階層別人数!H123</f>
        <v>8423</v>
      </c>
      <c r="F124" s="304">
        <f t="shared" ref="F124" si="184">SUM(F121:F123)</f>
        <v>7439</v>
      </c>
      <c r="G124" s="304">
        <f t="shared" ref="G124" si="185">SUM(G121:G123)</f>
        <v>4321</v>
      </c>
      <c r="H124" s="304">
        <f t="shared" ref="H124" si="186">SUM(H121:H123)</f>
        <v>5807</v>
      </c>
      <c r="I124" s="304">
        <f t="shared" ref="I124" si="187">SUM(I121:I123)</f>
        <v>2289</v>
      </c>
      <c r="J124" s="304">
        <f t="shared" ref="J124" si="188">SUM(J121:J123)</f>
        <v>2293</v>
      </c>
      <c r="K124" s="304">
        <f t="shared" ref="K124" si="189">SUM(K121:K123)</f>
        <v>595</v>
      </c>
      <c r="L124" s="304">
        <f t="shared" ref="L124" si="190">SUM(L121:L123)</f>
        <v>3277</v>
      </c>
      <c r="M124" s="303">
        <f t="shared" si="176"/>
        <v>0.88317701531520831</v>
      </c>
      <c r="N124" s="303">
        <f t="shared" si="170"/>
        <v>0.51300011872254536</v>
      </c>
      <c r="O124" s="303">
        <f t="shared" si="171"/>
        <v>0.68942182120384665</v>
      </c>
      <c r="P124" s="303">
        <f t="shared" si="172"/>
        <v>0.27175590644663422</v>
      </c>
      <c r="Q124" s="303">
        <f t="shared" si="173"/>
        <v>0.2722307966282797</v>
      </c>
      <c r="R124" s="303">
        <f t="shared" si="174"/>
        <v>7.0639914519767311E-2</v>
      </c>
      <c r="S124" s="269">
        <f t="shared" si="175"/>
        <v>0.38905378131307133</v>
      </c>
      <c r="T124" s="307"/>
    </row>
    <row r="125" spans="2:20" ht="13.5" customHeight="1">
      <c r="B125" s="648">
        <v>31</v>
      </c>
      <c r="C125" s="571" t="s">
        <v>41</v>
      </c>
      <c r="D125" s="356" t="s">
        <v>342</v>
      </c>
      <c r="E125" s="390">
        <f>市区町村別_推計残存歯数階層別人数!H124</f>
        <v>1723</v>
      </c>
      <c r="F125" s="304">
        <v>1518</v>
      </c>
      <c r="G125" s="423">
        <v>972</v>
      </c>
      <c r="H125" s="423">
        <v>1193</v>
      </c>
      <c r="I125" s="423">
        <v>500</v>
      </c>
      <c r="J125" s="423">
        <v>468</v>
      </c>
      <c r="K125" s="423">
        <v>169</v>
      </c>
      <c r="L125" s="423">
        <v>608</v>
      </c>
      <c r="M125" s="303">
        <f t="shared" si="176"/>
        <v>0.88102147417295418</v>
      </c>
      <c r="N125" s="303">
        <f t="shared" si="170"/>
        <v>0.56413232733604179</v>
      </c>
      <c r="O125" s="303">
        <f t="shared" si="171"/>
        <v>0.69239698200812538</v>
      </c>
      <c r="P125" s="303">
        <f t="shared" si="172"/>
        <v>0.2901915264074289</v>
      </c>
      <c r="Q125" s="303">
        <f t="shared" si="173"/>
        <v>0.27161926871735348</v>
      </c>
      <c r="R125" s="303">
        <f t="shared" si="174"/>
        <v>9.8084735925710972E-2</v>
      </c>
      <c r="S125" s="269">
        <f t="shared" si="175"/>
        <v>0.35287289611143352</v>
      </c>
      <c r="T125" s="307"/>
    </row>
    <row r="126" spans="2:20" ht="13.5" customHeight="1">
      <c r="B126" s="649"/>
      <c r="C126" s="572"/>
      <c r="D126" s="439" t="s">
        <v>343</v>
      </c>
      <c r="E126" s="440">
        <f>市区町村別_推計残存歯数階層別人数!H125</f>
        <v>3326</v>
      </c>
      <c r="F126" s="346">
        <v>2853</v>
      </c>
      <c r="G126" s="132">
        <v>1789</v>
      </c>
      <c r="H126" s="132">
        <v>2205</v>
      </c>
      <c r="I126" s="132">
        <v>877</v>
      </c>
      <c r="J126" s="132">
        <v>862</v>
      </c>
      <c r="K126" s="132">
        <v>316</v>
      </c>
      <c r="L126" s="132">
        <v>1184</v>
      </c>
      <c r="M126" s="441">
        <f t="shared" si="176"/>
        <v>0.85778713168971743</v>
      </c>
      <c r="N126" s="441">
        <f t="shared" si="170"/>
        <v>0.53788334335538179</v>
      </c>
      <c r="O126" s="441">
        <f t="shared" si="171"/>
        <v>0.66295850871918216</v>
      </c>
      <c r="P126" s="441">
        <f t="shared" si="172"/>
        <v>0.26368009621166566</v>
      </c>
      <c r="Q126" s="441">
        <f t="shared" si="173"/>
        <v>0.25917017438364404</v>
      </c>
      <c r="R126" s="441">
        <f t="shared" si="174"/>
        <v>9.5009019843656048E-2</v>
      </c>
      <c r="S126" s="317">
        <f t="shared" si="175"/>
        <v>0.35598316295850874</v>
      </c>
      <c r="T126" s="307"/>
    </row>
    <row r="127" spans="2:20" ht="13.5" customHeight="1">
      <c r="B127" s="649"/>
      <c r="C127" s="572"/>
      <c r="D127" s="436" t="s">
        <v>344</v>
      </c>
      <c r="E127" s="437">
        <f>市区町村別_推計残存歯数階層別人数!H126</f>
        <v>7534</v>
      </c>
      <c r="F127" s="435">
        <v>6418</v>
      </c>
      <c r="G127" s="427">
        <v>3950</v>
      </c>
      <c r="H127" s="427">
        <v>4756</v>
      </c>
      <c r="I127" s="427">
        <v>1904</v>
      </c>
      <c r="J127" s="427">
        <v>1870</v>
      </c>
      <c r="K127" s="427">
        <v>666</v>
      </c>
      <c r="L127" s="427">
        <v>2633</v>
      </c>
      <c r="M127" s="438">
        <f t="shared" si="176"/>
        <v>0.85187151579506237</v>
      </c>
      <c r="N127" s="438">
        <f t="shared" si="170"/>
        <v>0.52428988585080971</v>
      </c>
      <c r="O127" s="438">
        <f t="shared" si="171"/>
        <v>0.63127156888770908</v>
      </c>
      <c r="P127" s="438">
        <f t="shared" si="172"/>
        <v>0.25272099814175736</v>
      </c>
      <c r="Q127" s="438">
        <f t="shared" si="173"/>
        <v>0.24820812317494026</v>
      </c>
      <c r="R127" s="438">
        <f t="shared" si="174"/>
        <v>8.8399256702946641E-2</v>
      </c>
      <c r="S127" s="425">
        <f t="shared" si="175"/>
        <v>0.34948234669498274</v>
      </c>
      <c r="T127" s="307"/>
    </row>
    <row r="128" spans="2:20" ht="13.5" customHeight="1">
      <c r="B128" s="655"/>
      <c r="C128" s="573"/>
      <c r="D128" s="344" t="s">
        <v>152</v>
      </c>
      <c r="E128" s="390">
        <f>市区町村別_推計残存歯数階層別人数!H127</f>
        <v>12583</v>
      </c>
      <c r="F128" s="304">
        <f t="shared" ref="F128" si="191">SUM(F125:F127)</f>
        <v>10789</v>
      </c>
      <c r="G128" s="304">
        <f t="shared" ref="G128" si="192">SUM(G125:G127)</f>
        <v>6711</v>
      </c>
      <c r="H128" s="304">
        <f t="shared" ref="H128" si="193">SUM(H125:H127)</f>
        <v>8154</v>
      </c>
      <c r="I128" s="304">
        <f t="shared" ref="I128" si="194">SUM(I125:I127)</f>
        <v>3281</v>
      </c>
      <c r="J128" s="304">
        <f t="shared" ref="J128" si="195">SUM(J125:J127)</f>
        <v>3200</v>
      </c>
      <c r="K128" s="304">
        <f t="shared" ref="K128" si="196">SUM(K125:K127)</f>
        <v>1151</v>
      </c>
      <c r="L128" s="304">
        <f t="shared" ref="L128" si="197">SUM(L125:L127)</f>
        <v>4425</v>
      </c>
      <c r="M128" s="303">
        <f t="shared" si="176"/>
        <v>0.85742668679965028</v>
      </c>
      <c r="N128" s="303">
        <f t="shared" si="170"/>
        <v>0.53333863148692684</v>
      </c>
      <c r="O128" s="303">
        <f t="shared" si="171"/>
        <v>0.64801716601764281</v>
      </c>
      <c r="P128" s="303">
        <f t="shared" si="172"/>
        <v>0.2607486291027577</v>
      </c>
      <c r="Q128" s="303">
        <f t="shared" si="173"/>
        <v>0.25431137248668839</v>
      </c>
      <c r="R128" s="303">
        <f t="shared" si="174"/>
        <v>9.1472621791305733E-2</v>
      </c>
      <c r="S128" s="269">
        <f t="shared" si="175"/>
        <v>0.35166494476674881</v>
      </c>
      <c r="T128" s="307"/>
    </row>
    <row r="129" spans="2:20" ht="13.5" customHeight="1">
      <c r="B129" s="648">
        <v>32</v>
      </c>
      <c r="C129" s="571" t="s">
        <v>42</v>
      </c>
      <c r="D129" s="356" t="s">
        <v>342</v>
      </c>
      <c r="E129" s="390">
        <f>市区町村別_推計残存歯数階層別人数!H128</f>
        <v>1666</v>
      </c>
      <c r="F129" s="304">
        <v>1479</v>
      </c>
      <c r="G129" s="423">
        <v>895</v>
      </c>
      <c r="H129" s="423">
        <v>1190</v>
      </c>
      <c r="I129" s="423">
        <v>441</v>
      </c>
      <c r="J129" s="423">
        <v>488</v>
      </c>
      <c r="K129" s="423">
        <v>110</v>
      </c>
      <c r="L129" s="423">
        <v>540</v>
      </c>
      <c r="M129" s="303">
        <f t="shared" si="176"/>
        <v>0.88775510204081631</v>
      </c>
      <c r="N129" s="303">
        <f t="shared" si="170"/>
        <v>0.53721488595438172</v>
      </c>
      <c r="O129" s="303">
        <f t="shared" si="171"/>
        <v>0.7142857142857143</v>
      </c>
      <c r="P129" s="303">
        <f t="shared" si="172"/>
        <v>0.26470588235294118</v>
      </c>
      <c r="Q129" s="303">
        <f t="shared" si="173"/>
        <v>0.29291716686674668</v>
      </c>
      <c r="R129" s="303">
        <f t="shared" si="174"/>
        <v>6.6026410564225688E-2</v>
      </c>
      <c r="S129" s="269">
        <f t="shared" si="175"/>
        <v>0.32412965186074427</v>
      </c>
      <c r="T129" s="307"/>
    </row>
    <row r="130" spans="2:20" ht="13.5" customHeight="1">
      <c r="B130" s="649"/>
      <c r="C130" s="572"/>
      <c r="D130" s="439" t="s">
        <v>343</v>
      </c>
      <c r="E130" s="440">
        <f>市区町村別_推計残存歯数階層別人数!H129</f>
        <v>2734</v>
      </c>
      <c r="F130" s="346">
        <v>2414</v>
      </c>
      <c r="G130" s="132">
        <v>1462</v>
      </c>
      <c r="H130" s="132">
        <v>1908</v>
      </c>
      <c r="I130" s="132">
        <v>688</v>
      </c>
      <c r="J130" s="132">
        <v>755</v>
      </c>
      <c r="K130" s="132">
        <v>175</v>
      </c>
      <c r="L130" s="132">
        <v>971</v>
      </c>
      <c r="M130" s="441">
        <f t="shared" si="176"/>
        <v>0.88295537673738111</v>
      </c>
      <c r="N130" s="441">
        <f t="shared" si="170"/>
        <v>0.53474762253108998</v>
      </c>
      <c r="O130" s="441">
        <f t="shared" si="171"/>
        <v>0.69787856620336508</v>
      </c>
      <c r="P130" s="441">
        <f t="shared" si="172"/>
        <v>0.25164594001463059</v>
      </c>
      <c r="Q130" s="441">
        <f t="shared" si="173"/>
        <v>0.2761521580102414</v>
      </c>
      <c r="R130" s="441">
        <f t="shared" si="174"/>
        <v>6.4008778346744691E-2</v>
      </c>
      <c r="S130" s="317">
        <f t="shared" si="175"/>
        <v>0.35515727871250913</v>
      </c>
      <c r="T130" s="307"/>
    </row>
    <row r="131" spans="2:20" ht="13.5" customHeight="1">
      <c r="B131" s="649"/>
      <c r="C131" s="572"/>
      <c r="D131" s="436" t="s">
        <v>344</v>
      </c>
      <c r="E131" s="437">
        <f>市区町村別_推計残存歯数階層別人数!H130</f>
        <v>5237</v>
      </c>
      <c r="F131" s="435">
        <v>4515</v>
      </c>
      <c r="G131" s="427">
        <v>2678</v>
      </c>
      <c r="H131" s="427">
        <v>3416</v>
      </c>
      <c r="I131" s="427">
        <v>1236</v>
      </c>
      <c r="J131" s="427">
        <v>1417</v>
      </c>
      <c r="K131" s="427">
        <v>362</v>
      </c>
      <c r="L131" s="427">
        <v>1895</v>
      </c>
      <c r="M131" s="438">
        <f t="shared" si="176"/>
        <v>0.86213481000572845</v>
      </c>
      <c r="N131" s="438">
        <f t="shared" si="170"/>
        <v>0.5113614664884476</v>
      </c>
      <c r="O131" s="438">
        <f t="shared" si="171"/>
        <v>0.65228184074852014</v>
      </c>
      <c r="P131" s="438">
        <f t="shared" si="172"/>
        <v>0.23601298453312966</v>
      </c>
      <c r="Q131" s="438">
        <f t="shared" si="173"/>
        <v>0.27057475654000379</v>
      </c>
      <c r="R131" s="438">
        <f t="shared" si="174"/>
        <v>6.9123544013748331E-2</v>
      </c>
      <c r="S131" s="425">
        <f t="shared" si="175"/>
        <v>0.36184838648080964</v>
      </c>
      <c r="T131" s="307"/>
    </row>
    <row r="132" spans="2:20" ht="13.5" customHeight="1">
      <c r="B132" s="655"/>
      <c r="C132" s="573"/>
      <c r="D132" s="344" t="s">
        <v>152</v>
      </c>
      <c r="E132" s="390">
        <f>市区町村別_推計残存歯数階層別人数!H131</f>
        <v>9637</v>
      </c>
      <c r="F132" s="304">
        <f t="shared" ref="F132" si="198">SUM(F129:F131)</f>
        <v>8408</v>
      </c>
      <c r="G132" s="304">
        <f t="shared" ref="G132" si="199">SUM(G129:G131)</f>
        <v>5035</v>
      </c>
      <c r="H132" s="304">
        <f t="shared" ref="H132" si="200">SUM(H129:H131)</f>
        <v>6514</v>
      </c>
      <c r="I132" s="304">
        <f t="shared" ref="I132" si="201">SUM(I129:I131)</f>
        <v>2365</v>
      </c>
      <c r="J132" s="304">
        <f t="shared" ref="J132" si="202">SUM(J129:J131)</f>
        <v>2660</v>
      </c>
      <c r="K132" s="304">
        <f t="shared" ref="K132" si="203">SUM(K129:K131)</f>
        <v>647</v>
      </c>
      <c r="L132" s="304">
        <f t="shared" ref="L132" si="204">SUM(L129:L131)</f>
        <v>3406</v>
      </c>
      <c r="M132" s="303">
        <f t="shared" si="176"/>
        <v>0.87247068589810106</v>
      </c>
      <c r="N132" s="303">
        <f t="shared" si="170"/>
        <v>0.52246549756148175</v>
      </c>
      <c r="O132" s="303">
        <f t="shared" si="171"/>
        <v>0.67593649475978002</v>
      </c>
      <c r="P132" s="303">
        <f t="shared" si="172"/>
        <v>0.24540832209193733</v>
      </c>
      <c r="Q132" s="303">
        <f t="shared" si="173"/>
        <v>0.27601950814568849</v>
      </c>
      <c r="R132" s="303">
        <f t="shared" si="174"/>
        <v>6.7137075853481373E-2</v>
      </c>
      <c r="S132" s="269">
        <f t="shared" si="175"/>
        <v>0.353429490505344</v>
      </c>
      <c r="T132" s="307"/>
    </row>
    <row r="133" spans="2:20" ht="13.5" customHeight="1">
      <c r="B133" s="648">
        <v>33</v>
      </c>
      <c r="C133" s="571" t="s">
        <v>43</v>
      </c>
      <c r="D133" s="356" t="s">
        <v>342</v>
      </c>
      <c r="E133" s="390">
        <f>市区町村別_推計残存歯数階層別人数!H132</f>
        <v>449</v>
      </c>
      <c r="F133" s="304">
        <v>400</v>
      </c>
      <c r="G133" s="423">
        <v>237</v>
      </c>
      <c r="H133" s="423">
        <v>328</v>
      </c>
      <c r="I133" s="423">
        <v>128</v>
      </c>
      <c r="J133" s="423">
        <v>147</v>
      </c>
      <c r="K133" s="423">
        <v>35</v>
      </c>
      <c r="L133" s="423">
        <v>137</v>
      </c>
      <c r="M133" s="303">
        <f t="shared" si="176"/>
        <v>0.89086859688195996</v>
      </c>
      <c r="N133" s="303">
        <f t="shared" si="170"/>
        <v>0.5278396436525612</v>
      </c>
      <c r="O133" s="303">
        <f t="shared" si="171"/>
        <v>0.73051224944320714</v>
      </c>
      <c r="P133" s="303">
        <f t="shared" si="172"/>
        <v>0.28507795100222716</v>
      </c>
      <c r="Q133" s="303">
        <f t="shared" si="173"/>
        <v>0.32739420935412028</v>
      </c>
      <c r="R133" s="303">
        <f t="shared" si="174"/>
        <v>7.7951002227171495E-2</v>
      </c>
      <c r="S133" s="269">
        <f t="shared" si="175"/>
        <v>0.30512249443207129</v>
      </c>
      <c r="T133" s="307"/>
    </row>
    <row r="134" spans="2:20" ht="13.5" customHeight="1">
      <c r="B134" s="649"/>
      <c r="C134" s="572"/>
      <c r="D134" s="439" t="s">
        <v>343</v>
      </c>
      <c r="E134" s="440">
        <f>市区町村別_推計残存歯数階層別人数!H133</f>
        <v>694</v>
      </c>
      <c r="F134" s="346">
        <v>615</v>
      </c>
      <c r="G134" s="132">
        <v>362</v>
      </c>
      <c r="H134" s="132">
        <v>504</v>
      </c>
      <c r="I134" s="132">
        <v>195</v>
      </c>
      <c r="J134" s="132">
        <v>208</v>
      </c>
      <c r="K134" s="132">
        <v>55</v>
      </c>
      <c r="L134" s="132">
        <v>247</v>
      </c>
      <c r="M134" s="441">
        <f t="shared" si="176"/>
        <v>0.8861671469740634</v>
      </c>
      <c r="N134" s="441">
        <f t="shared" si="170"/>
        <v>0.52161383285302598</v>
      </c>
      <c r="O134" s="441">
        <f t="shared" si="171"/>
        <v>0.72622478386167144</v>
      </c>
      <c r="P134" s="441">
        <f t="shared" si="172"/>
        <v>0.28097982708933716</v>
      </c>
      <c r="Q134" s="441">
        <f t="shared" si="173"/>
        <v>0.29971181556195964</v>
      </c>
      <c r="R134" s="441">
        <f t="shared" si="174"/>
        <v>7.9250720461095103E-2</v>
      </c>
      <c r="S134" s="317">
        <f t="shared" si="175"/>
        <v>0.35590778097982712</v>
      </c>
      <c r="T134" s="307"/>
    </row>
    <row r="135" spans="2:20" ht="13.5" customHeight="1">
      <c r="B135" s="649"/>
      <c r="C135" s="572"/>
      <c r="D135" s="436" t="s">
        <v>344</v>
      </c>
      <c r="E135" s="437">
        <f>市区町村別_推計残存歯数階層別人数!H134</f>
        <v>1274</v>
      </c>
      <c r="F135" s="435">
        <v>1107</v>
      </c>
      <c r="G135" s="427">
        <v>628</v>
      </c>
      <c r="H135" s="427">
        <v>892</v>
      </c>
      <c r="I135" s="427">
        <v>294</v>
      </c>
      <c r="J135" s="427">
        <v>362</v>
      </c>
      <c r="K135" s="427">
        <v>89</v>
      </c>
      <c r="L135" s="427">
        <v>435</v>
      </c>
      <c r="M135" s="438">
        <f t="shared" si="176"/>
        <v>0.86891679748822603</v>
      </c>
      <c r="N135" s="438">
        <f t="shared" si="170"/>
        <v>0.49293563579277866</v>
      </c>
      <c r="O135" s="438">
        <f t="shared" si="171"/>
        <v>0.70015698587127162</v>
      </c>
      <c r="P135" s="438">
        <f t="shared" si="172"/>
        <v>0.23076923076923078</v>
      </c>
      <c r="Q135" s="438">
        <f t="shared" si="173"/>
        <v>0.28414442700156983</v>
      </c>
      <c r="R135" s="438">
        <f t="shared" si="174"/>
        <v>6.9858712715855573E-2</v>
      </c>
      <c r="S135" s="425">
        <f t="shared" si="175"/>
        <v>0.3414442700156986</v>
      </c>
      <c r="T135" s="307"/>
    </row>
    <row r="136" spans="2:20" ht="13.5" customHeight="1">
      <c r="B136" s="655"/>
      <c r="C136" s="573"/>
      <c r="D136" s="344" t="s">
        <v>152</v>
      </c>
      <c r="E136" s="390">
        <f>市区町村別_推計残存歯数階層別人数!H135</f>
        <v>2417</v>
      </c>
      <c r="F136" s="304">
        <f t="shared" ref="F136" si="205">SUM(F133:F135)</f>
        <v>2122</v>
      </c>
      <c r="G136" s="304">
        <f t="shared" ref="G136" si="206">SUM(G133:G135)</f>
        <v>1227</v>
      </c>
      <c r="H136" s="304">
        <f t="shared" ref="H136" si="207">SUM(H133:H135)</f>
        <v>1724</v>
      </c>
      <c r="I136" s="304">
        <f t="shared" ref="I136" si="208">SUM(I133:I135)</f>
        <v>617</v>
      </c>
      <c r="J136" s="304">
        <f t="shared" ref="J136" si="209">SUM(J133:J135)</f>
        <v>717</v>
      </c>
      <c r="K136" s="304">
        <f t="shared" ref="K136" si="210">SUM(K133:K135)</f>
        <v>179</v>
      </c>
      <c r="L136" s="304">
        <f t="shared" ref="L136" si="211">SUM(L133:L135)</f>
        <v>819</v>
      </c>
      <c r="M136" s="303">
        <f t="shared" si="176"/>
        <v>0.87794786925941248</v>
      </c>
      <c r="N136" s="303">
        <f t="shared" si="170"/>
        <v>0.50765411667356231</v>
      </c>
      <c r="O136" s="303">
        <f t="shared" si="171"/>
        <v>0.71328092676872157</v>
      </c>
      <c r="P136" s="303">
        <f t="shared" si="172"/>
        <v>0.25527513446421185</v>
      </c>
      <c r="Q136" s="303">
        <f t="shared" si="173"/>
        <v>0.29664873810508896</v>
      </c>
      <c r="R136" s="303">
        <f t="shared" si="174"/>
        <v>7.4058750517170049E-2</v>
      </c>
      <c r="S136" s="269">
        <f t="shared" si="175"/>
        <v>0.3388498138187836</v>
      </c>
      <c r="T136" s="307"/>
    </row>
    <row r="137" spans="2:20" ht="13.5" customHeight="1">
      <c r="B137" s="648">
        <v>34</v>
      </c>
      <c r="C137" s="571" t="s">
        <v>45</v>
      </c>
      <c r="D137" s="356" t="s">
        <v>342</v>
      </c>
      <c r="E137" s="390">
        <f>市区町村別_推計残存歯数階層別人数!H136</f>
        <v>1921</v>
      </c>
      <c r="F137" s="304">
        <v>1735</v>
      </c>
      <c r="G137" s="423">
        <v>1068</v>
      </c>
      <c r="H137" s="423">
        <v>1391</v>
      </c>
      <c r="I137" s="423">
        <v>626</v>
      </c>
      <c r="J137" s="423">
        <v>575</v>
      </c>
      <c r="K137" s="423">
        <v>123</v>
      </c>
      <c r="L137" s="423">
        <v>664</v>
      </c>
      <c r="M137" s="303">
        <f t="shared" si="176"/>
        <v>0.9031754294638209</v>
      </c>
      <c r="N137" s="303">
        <f t="shared" si="170"/>
        <v>0.55596043727225408</v>
      </c>
      <c r="O137" s="303">
        <f t="shared" si="171"/>
        <v>0.72410203019260799</v>
      </c>
      <c r="P137" s="303">
        <f t="shared" si="172"/>
        <v>0.32587194169703282</v>
      </c>
      <c r="Q137" s="303">
        <f t="shared" si="173"/>
        <v>0.2993232691306611</v>
      </c>
      <c r="R137" s="303">
        <f t="shared" si="174"/>
        <v>6.402915148360229E-2</v>
      </c>
      <c r="S137" s="269">
        <f t="shared" si="175"/>
        <v>0.34565330557001561</v>
      </c>
      <c r="T137" s="307"/>
    </row>
    <row r="138" spans="2:20" ht="13.5" customHeight="1">
      <c r="B138" s="649"/>
      <c r="C138" s="572"/>
      <c r="D138" s="439" t="s">
        <v>343</v>
      </c>
      <c r="E138" s="440">
        <f>市区町村別_推計残存歯数階層別人数!H137</f>
        <v>3089</v>
      </c>
      <c r="F138" s="346">
        <v>2774</v>
      </c>
      <c r="G138" s="132">
        <v>1699</v>
      </c>
      <c r="H138" s="132">
        <v>2207</v>
      </c>
      <c r="I138" s="132">
        <v>899</v>
      </c>
      <c r="J138" s="132">
        <v>824</v>
      </c>
      <c r="K138" s="132">
        <v>179</v>
      </c>
      <c r="L138" s="132">
        <v>1068</v>
      </c>
      <c r="M138" s="441">
        <f t="shared" si="176"/>
        <v>0.89802525089025576</v>
      </c>
      <c r="N138" s="441">
        <f t="shared" si="170"/>
        <v>0.55001618646811268</v>
      </c>
      <c r="O138" s="441">
        <f t="shared" si="171"/>
        <v>0.71447070249271605</v>
      </c>
      <c r="P138" s="441">
        <f t="shared" si="172"/>
        <v>0.29103269666558756</v>
      </c>
      <c r="Q138" s="441">
        <f t="shared" si="173"/>
        <v>0.26675299449660084</v>
      </c>
      <c r="R138" s="441">
        <f t="shared" si="174"/>
        <v>5.7947555843314992E-2</v>
      </c>
      <c r="S138" s="317">
        <f t="shared" si="175"/>
        <v>0.34574295888637102</v>
      </c>
      <c r="T138" s="307"/>
    </row>
    <row r="139" spans="2:20" ht="13.5" customHeight="1">
      <c r="B139" s="649"/>
      <c r="C139" s="572"/>
      <c r="D139" s="436" t="s">
        <v>344</v>
      </c>
      <c r="E139" s="437">
        <f>市区町村別_推計残存歯数階層別人数!H138</f>
        <v>5114</v>
      </c>
      <c r="F139" s="435">
        <v>4506</v>
      </c>
      <c r="G139" s="427">
        <v>2644</v>
      </c>
      <c r="H139" s="427">
        <v>3525</v>
      </c>
      <c r="I139" s="427">
        <v>1432</v>
      </c>
      <c r="J139" s="427">
        <v>1234</v>
      </c>
      <c r="K139" s="427">
        <v>333</v>
      </c>
      <c r="L139" s="427">
        <v>1724</v>
      </c>
      <c r="M139" s="438">
        <f t="shared" si="176"/>
        <v>0.88111067657411024</v>
      </c>
      <c r="N139" s="438">
        <f t="shared" si="170"/>
        <v>0.51701212358232307</v>
      </c>
      <c r="O139" s="438">
        <f t="shared" si="171"/>
        <v>0.68928431755964026</v>
      </c>
      <c r="P139" s="438">
        <f t="shared" si="172"/>
        <v>0.28001564333202972</v>
      </c>
      <c r="Q139" s="438">
        <f t="shared" si="173"/>
        <v>0.24129839655846697</v>
      </c>
      <c r="R139" s="438">
        <f t="shared" si="174"/>
        <v>6.5115369573719203E-2</v>
      </c>
      <c r="S139" s="425">
        <f t="shared" si="175"/>
        <v>0.33711380524051621</v>
      </c>
      <c r="T139" s="307"/>
    </row>
    <row r="140" spans="2:20" ht="13.5" customHeight="1">
      <c r="B140" s="655"/>
      <c r="C140" s="573"/>
      <c r="D140" s="344" t="s">
        <v>152</v>
      </c>
      <c r="E140" s="390">
        <f>市区町村別_推計残存歯数階層別人数!H139</f>
        <v>10124</v>
      </c>
      <c r="F140" s="304">
        <f t="shared" ref="F140" si="212">SUM(F137:F139)</f>
        <v>9015</v>
      </c>
      <c r="G140" s="304">
        <f t="shared" ref="G140" si="213">SUM(G137:G139)</f>
        <v>5411</v>
      </c>
      <c r="H140" s="304">
        <f t="shared" ref="H140" si="214">SUM(H137:H139)</f>
        <v>7123</v>
      </c>
      <c r="I140" s="304">
        <f t="shared" ref="I140" si="215">SUM(I137:I139)</f>
        <v>2957</v>
      </c>
      <c r="J140" s="304">
        <f t="shared" ref="J140" si="216">SUM(J137:J139)</f>
        <v>2633</v>
      </c>
      <c r="K140" s="304">
        <f t="shared" ref="K140" si="217">SUM(K137:K139)</f>
        <v>635</v>
      </c>
      <c r="L140" s="304">
        <f t="shared" ref="L140" si="218">SUM(L137:L139)</f>
        <v>3456</v>
      </c>
      <c r="M140" s="303">
        <f t="shared" si="176"/>
        <v>0.89045831687080201</v>
      </c>
      <c r="N140" s="303">
        <f t="shared" si="170"/>
        <v>0.534472540497827</v>
      </c>
      <c r="O140" s="303">
        <f t="shared" si="171"/>
        <v>0.70357566179375741</v>
      </c>
      <c r="P140" s="303">
        <f t="shared" si="172"/>
        <v>0.29207822994863691</v>
      </c>
      <c r="Q140" s="303">
        <f t="shared" si="173"/>
        <v>0.26007506914263134</v>
      </c>
      <c r="R140" s="303">
        <f t="shared" si="174"/>
        <v>6.2722244172263922E-2</v>
      </c>
      <c r="S140" s="269">
        <f t="shared" si="175"/>
        <v>0.34136704859739231</v>
      </c>
      <c r="T140" s="307"/>
    </row>
    <row r="141" spans="2:20" ht="13.5" customHeight="1">
      <c r="B141" s="648">
        <v>35</v>
      </c>
      <c r="C141" s="571" t="s">
        <v>2</v>
      </c>
      <c r="D141" s="356" t="s">
        <v>342</v>
      </c>
      <c r="E141" s="390">
        <f>市区町村別_推計残存歯数階層別人数!H140</f>
        <v>4342</v>
      </c>
      <c r="F141" s="304">
        <v>3849</v>
      </c>
      <c r="G141" s="423">
        <v>2273</v>
      </c>
      <c r="H141" s="423">
        <v>3068</v>
      </c>
      <c r="I141" s="423">
        <v>1097</v>
      </c>
      <c r="J141" s="423">
        <v>1279</v>
      </c>
      <c r="K141" s="423">
        <v>301</v>
      </c>
      <c r="L141" s="423">
        <v>1658</v>
      </c>
      <c r="M141" s="303">
        <f t="shared" si="176"/>
        <v>0.88645785352372175</v>
      </c>
      <c r="N141" s="303">
        <f t="shared" si="170"/>
        <v>0.52349147858129896</v>
      </c>
      <c r="O141" s="303">
        <f t="shared" si="171"/>
        <v>0.70658682634730541</v>
      </c>
      <c r="P141" s="303">
        <f t="shared" si="172"/>
        <v>0.25264854905573469</v>
      </c>
      <c r="Q141" s="303">
        <f t="shared" si="173"/>
        <v>0.29456471672040535</v>
      </c>
      <c r="R141" s="303">
        <f t="shared" si="174"/>
        <v>6.932289267618609E-2</v>
      </c>
      <c r="S141" s="269">
        <f t="shared" si="175"/>
        <v>0.38185168125287888</v>
      </c>
      <c r="T141" s="307"/>
    </row>
    <row r="142" spans="2:20" ht="13.5" customHeight="1">
      <c r="B142" s="649"/>
      <c r="C142" s="572"/>
      <c r="D142" s="439" t="s">
        <v>343</v>
      </c>
      <c r="E142" s="440">
        <f>市区町村別_推計残存歯数階層別人数!H141</f>
        <v>7308</v>
      </c>
      <c r="F142" s="346">
        <v>6483</v>
      </c>
      <c r="G142" s="132">
        <v>3879</v>
      </c>
      <c r="H142" s="132">
        <v>5091</v>
      </c>
      <c r="I142" s="132">
        <v>1823</v>
      </c>
      <c r="J142" s="132">
        <v>2049</v>
      </c>
      <c r="K142" s="132">
        <v>531</v>
      </c>
      <c r="L142" s="132">
        <v>2814</v>
      </c>
      <c r="M142" s="441">
        <f t="shared" si="176"/>
        <v>0.88711001642036125</v>
      </c>
      <c r="N142" s="441">
        <f t="shared" si="170"/>
        <v>0.53078817733990147</v>
      </c>
      <c r="O142" s="441">
        <f t="shared" si="171"/>
        <v>0.69663382594417078</v>
      </c>
      <c r="P142" s="441">
        <f t="shared" si="172"/>
        <v>0.24945265462506841</v>
      </c>
      <c r="Q142" s="441">
        <f t="shared" si="173"/>
        <v>0.28037766830870281</v>
      </c>
      <c r="R142" s="441">
        <f t="shared" si="174"/>
        <v>7.2660098522167482E-2</v>
      </c>
      <c r="S142" s="317">
        <f t="shared" si="175"/>
        <v>0.38505747126436779</v>
      </c>
      <c r="T142" s="307"/>
    </row>
    <row r="143" spans="2:20" ht="13.5" customHeight="1">
      <c r="B143" s="649"/>
      <c r="C143" s="572"/>
      <c r="D143" s="436" t="s">
        <v>344</v>
      </c>
      <c r="E143" s="437">
        <f>市区町村別_推計残存歯数階層別人数!H142</f>
        <v>16208</v>
      </c>
      <c r="F143" s="435">
        <v>14099</v>
      </c>
      <c r="G143" s="427">
        <v>8145</v>
      </c>
      <c r="H143" s="427">
        <v>10563</v>
      </c>
      <c r="I143" s="427">
        <v>3635</v>
      </c>
      <c r="J143" s="427">
        <v>4194</v>
      </c>
      <c r="K143" s="427">
        <v>1222</v>
      </c>
      <c r="L143" s="427">
        <v>6360</v>
      </c>
      <c r="M143" s="438">
        <f t="shared" si="176"/>
        <v>0.86987907206317872</v>
      </c>
      <c r="N143" s="438">
        <f t="shared" si="170"/>
        <v>0.50252961500493587</v>
      </c>
      <c r="O143" s="438">
        <f t="shared" si="171"/>
        <v>0.65171520236920044</v>
      </c>
      <c r="P143" s="438">
        <f t="shared" si="172"/>
        <v>0.22427196446199407</v>
      </c>
      <c r="Q143" s="438">
        <f t="shared" si="173"/>
        <v>0.25876110562685095</v>
      </c>
      <c r="R143" s="438">
        <f t="shared" si="174"/>
        <v>7.5394866732477792E-2</v>
      </c>
      <c r="S143" s="425">
        <f t="shared" si="175"/>
        <v>0.39239881539980259</v>
      </c>
      <c r="T143" s="307"/>
    </row>
    <row r="144" spans="2:20" ht="13.5" customHeight="1">
      <c r="B144" s="655"/>
      <c r="C144" s="573"/>
      <c r="D144" s="344" t="s">
        <v>152</v>
      </c>
      <c r="E144" s="390">
        <f>市区町村別_推計残存歯数階層別人数!H143</f>
        <v>27858</v>
      </c>
      <c r="F144" s="304">
        <f t="shared" ref="F144" si="219">SUM(F141:F143)</f>
        <v>24431</v>
      </c>
      <c r="G144" s="304">
        <f t="shared" ref="G144" si="220">SUM(G141:G143)</f>
        <v>14297</v>
      </c>
      <c r="H144" s="304">
        <f t="shared" ref="H144" si="221">SUM(H141:H143)</f>
        <v>18722</v>
      </c>
      <c r="I144" s="304">
        <f t="shared" ref="I144" si="222">SUM(I141:I143)</f>
        <v>6555</v>
      </c>
      <c r="J144" s="304">
        <f t="shared" ref="J144" si="223">SUM(J141:J143)</f>
        <v>7522</v>
      </c>
      <c r="K144" s="304">
        <f t="shared" ref="K144" si="224">SUM(K141:K143)</f>
        <v>2054</v>
      </c>
      <c r="L144" s="304">
        <f t="shared" ref="L144" si="225">SUM(L141:L143)</f>
        <v>10832</v>
      </c>
      <c r="M144" s="303">
        <f t="shared" si="176"/>
        <v>0.87698327230956996</v>
      </c>
      <c r="N144" s="303">
        <f t="shared" si="170"/>
        <v>0.51320984995333474</v>
      </c>
      <c r="O144" s="303">
        <f t="shared" si="171"/>
        <v>0.67205111637590642</v>
      </c>
      <c r="P144" s="303">
        <f t="shared" si="172"/>
        <v>0.23530045229377558</v>
      </c>
      <c r="Q144" s="303">
        <f t="shared" si="173"/>
        <v>0.27001220475267429</v>
      </c>
      <c r="R144" s="303">
        <f t="shared" si="174"/>
        <v>7.3731064685189168E-2</v>
      </c>
      <c r="S144" s="269">
        <f t="shared" si="175"/>
        <v>0.38882906166989734</v>
      </c>
      <c r="T144" s="307"/>
    </row>
    <row r="145" spans="2:20" ht="13.5" customHeight="1">
      <c r="B145" s="648">
        <v>36</v>
      </c>
      <c r="C145" s="571" t="s">
        <v>3</v>
      </c>
      <c r="D145" s="356" t="s">
        <v>342</v>
      </c>
      <c r="E145" s="390">
        <f>市区町村別_推計残存歯数階層別人数!H144</f>
        <v>1218</v>
      </c>
      <c r="F145" s="304">
        <v>1071</v>
      </c>
      <c r="G145" s="423">
        <v>634</v>
      </c>
      <c r="H145" s="423">
        <v>832</v>
      </c>
      <c r="I145" s="423">
        <v>316</v>
      </c>
      <c r="J145" s="423">
        <v>362</v>
      </c>
      <c r="K145" s="423">
        <v>88</v>
      </c>
      <c r="L145" s="423">
        <v>472</v>
      </c>
      <c r="M145" s="303">
        <f>IFERROR(F145/E145,"-")</f>
        <v>0.87931034482758619</v>
      </c>
      <c r="N145" s="303">
        <f t="shared" si="0"/>
        <v>0.52052545155993435</v>
      </c>
      <c r="O145" s="303">
        <f t="shared" si="1"/>
        <v>0.68308702791461418</v>
      </c>
      <c r="P145" s="303">
        <f t="shared" si="2"/>
        <v>0.2594417077175698</v>
      </c>
      <c r="Q145" s="303">
        <f t="shared" si="3"/>
        <v>0.29720853858784896</v>
      </c>
      <c r="R145" s="303">
        <f t="shared" si="4"/>
        <v>7.2249589490968796E-2</v>
      </c>
      <c r="S145" s="269">
        <f t="shared" si="5"/>
        <v>0.38752052545155996</v>
      </c>
      <c r="T145" s="307"/>
    </row>
    <row r="146" spans="2:20" ht="13.5" customHeight="1">
      <c r="B146" s="649"/>
      <c r="C146" s="572"/>
      <c r="D146" s="439" t="s">
        <v>343</v>
      </c>
      <c r="E146" s="440">
        <f>市区町村別_推計残存歯数階層別人数!H145</f>
        <v>2083</v>
      </c>
      <c r="F146" s="346">
        <v>1837</v>
      </c>
      <c r="G146" s="132">
        <v>1099</v>
      </c>
      <c r="H146" s="132">
        <v>1414</v>
      </c>
      <c r="I146" s="132">
        <v>547</v>
      </c>
      <c r="J146" s="132">
        <v>620</v>
      </c>
      <c r="K146" s="132">
        <v>164</v>
      </c>
      <c r="L146" s="132">
        <v>835</v>
      </c>
      <c r="M146" s="441">
        <f t="shared" ref="M146:M172" si="226">IFERROR(F146/E146,"-")</f>
        <v>0.88190110417666823</v>
      </c>
      <c r="N146" s="441">
        <f t="shared" si="0"/>
        <v>0.52760441670667302</v>
      </c>
      <c r="O146" s="441">
        <f t="shared" si="1"/>
        <v>0.67882861257801252</v>
      </c>
      <c r="P146" s="441">
        <f t="shared" si="2"/>
        <v>0.2626020163226116</v>
      </c>
      <c r="Q146" s="441">
        <f t="shared" si="3"/>
        <v>0.29764762361977914</v>
      </c>
      <c r="R146" s="441">
        <f t="shared" si="4"/>
        <v>7.8732597215554492E-2</v>
      </c>
      <c r="S146" s="317">
        <f t="shared" si="5"/>
        <v>0.40086413826212192</v>
      </c>
      <c r="T146" s="307"/>
    </row>
    <row r="147" spans="2:20" ht="13.5" customHeight="1">
      <c r="B147" s="649"/>
      <c r="C147" s="572"/>
      <c r="D147" s="436" t="s">
        <v>344</v>
      </c>
      <c r="E147" s="437">
        <f>市区町村別_推計残存歯数階層別人数!H146</f>
        <v>4501</v>
      </c>
      <c r="F147" s="435">
        <v>3951</v>
      </c>
      <c r="G147" s="427">
        <v>2289</v>
      </c>
      <c r="H147" s="427">
        <v>2886</v>
      </c>
      <c r="I147" s="427">
        <v>1065</v>
      </c>
      <c r="J147" s="427">
        <v>1264</v>
      </c>
      <c r="K147" s="427">
        <v>366</v>
      </c>
      <c r="L147" s="427">
        <v>1807</v>
      </c>
      <c r="M147" s="438">
        <f t="shared" si="226"/>
        <v>0.87780493223728062</v>
      </c>
      <c r="N147" s="438">
        <f t="shared" si="0"/>
        <v>0.50855365474339032</v>
      </c>
      <c r="O147" s="438">
        <f t="shared" si="1"/>
        <v>0.64119084647856028</v>
      </c>
      <c r="P147" s="438">
        <f t="shared" si="2"/>
        <v>0.23661408575872028</v>
      </c>
      <c r="Q147" s="438">
        <f t="shared" si="3"/>
        <v>0.28082648300377694</v>
      </c>
      <c r="R147" s="438">
        <f t="shared" si="4"/>
        <v>8.1315263274827812E-2</v>
      </c>
      <c r="S147" s="425">
        <f t="shared" si="5"/>
        <v>0.40146634081315263</v>
      </c>
      <c r="T147" s="307"/>
    </row>
    <row r="148" spans="2:20" ht="13.5" customHeight="1">
      <c r="B148" s="655"/>
      <c r="C148" s="573"/>
      <c r="D148" s="351" t="s">
        <v>152</v>
      </c>
      <c r="E148" s="392">
        <f>市区町村別_推計残存歯数階層別人数!H147</f>
        <v>7802</v>
      </c>
      <c r="F148" s="309">
        <f t="shared" ref="F148" si="227">SUM(F145:F147)</f>
        <v>6859</v>
      </c>
      <c r="G148" s="309">
        <f t="shared" ref="G148" si="228">SUM(G145:G147)</f>
        <v>4022</v>
      </c>
      <c r="H148" s="309">
        <f t="shared" ref="H148" si="229">SUM(H145:H147)</f>
        <v>5132</v>
      </c>
      <c r="I148" s="309">
        <f t="shared" ref="I148" si="230">SUM(I145:I147)</f>
        <v>1928</v>
      </c>
      <c r="J148" s="309">
        <f t="shared" ref="J148" si="231">SUM(J145:J147)</f>
        <v>2246</v>
      </c>
      <c r="K148" s="309">
        <f t="shared" ref="K148" si="232">SUM(K145:K147)</f>
        <v>618</v>
      </c>
      <c r="L148" s="309">
        <f t="shared" ref="L148" si="233">SUM(L145:L147)</f>
        <v>3114</v>
      </c>
      <c r="M148" s="360">
        <f t="shared" si="226"/>
        <v>0.87913355549859007</v>
      </c>
      <c r="N148" s="360">
        <f t="shared" si="0"/>
        <v>0.51550884388618301</v>
      </c>
      <c r="O148" s="360">
        <f t="shared" si="1"/>
        <v>0.65778005639579595</v>
      </c>
      <c r="P148" s="360">
        <f t="shared" si="2"/>
        <v>0.24711612407075109</v>
      </c>
      <c r="Q148" s="360">
        <f t="shared" si="3"/>
        <v>0.28787490387080233</v>
      </c>
      <c r="R148" s="360">
        <f t="shared" si="4"/>
        <v>7.9210458856703414E-2</v>
      </c>
      <c r="S148" s="464">
        <f t="shared" si="5"/>
        <v>0.3991284286080492</v>
      </c>
      <c r="T148" s="307"/>
    </row>
    <row r="149" spans="2:20" ht="13.5" customHeight="1">
      <c r="B149" s="648">
        <v>37</v>
      </c>
      <c r="C149" s="571" t="s">
        <v>4</v>
      </c>
      <c r="D149" s="356" t="s">
        <v>342</v>
      </c>
      <c r="E149" s="390">
        <f>市区町村別_推計残存歯数階層別人数!H148</f>
        <v>3657</v>
      </c>
      <c r="F149" s="304">
        <v>3261</v>
      </c>
      <c r="G149" s="423">
        <v>2036</v>
      </c>
      <c r="H149" s="423">
        <v>2580</v>
      </c>
      <c r="I149" s="423">
        <v>997</v>
      </c>
      <c r="J149" s="423">
        <v>1159</v>
      </c>
      <c r="K149" s="423">
        <v>284</v>
      </c>
      <c r="L149" s="423">
        <v>1437</v>
      </c>
      <c r="M149" s="303">
        <f t="shared" si="226"/>
        <v>0.89171452009844132</v>
      </c>
      <c r="N149" s="303">
        <f t="shared" si="0"/>
        <v>0.55674049767569045</v>
      </c>
      <c r="O149" s="303">
        <f t="shared" si="1"/>
        <v>0.7054963084495488</v>
      </c>
      <c r="P149" s="303">
        <f t="shared" si="2"/>
        <v>0.2726278370248838</v>
      </c>
      <c r="Q149" s="303">
        <f t="shared" si="3"/>
        <v>0.3169264424391578</v>
      </c>
      <c r="R149" s="303">
        <f t="shared" si="4"/>
        <v>7.7659283565764292E-2</v>
      </c>
      <c r="S149" s="269">
        <f t="shared" si="5"/>
        <v>0.39294503691550453</v>
      </c>
      <c r="T149" s="307"/>
    </row>
    <row r="150" spans="2:20" ht="13.5" customHeight="1">
      <c r="B150" s="649"/>
      <c r="C150" s="572"/>
      <c r="D150" s="439" t="s">
        <v>343</v>
      </c>
      <c r="E150" s="440">
        <f>市区町村別_推計残存歯数階層別人数!H149</f>
        <v>6328</v>
      </c>
      <c r="F150" s="346">
        <v>5663</v>
      </c>
      <c r="G150" s="132">
        <v>3402</v>
      </c>
      <c r="H150" s="132">
        <v>4413</v>
      </c>
      <c r="I150" s="132">
        <v>1562</v>
      </c>
      <c r="J150" s="132">
        <v>1799</v>
      </c>
      <c r="K150" s="132">
        <v>469</v>
      </c>
      <c r="L150" s="132">
        <v>2591</v>
      </c>
      <c r="M150" s="441">
        <f t="shared" si="226"/>
        <v>0.89491150442477874</v>
      </c>
      <c r="N150" s="441">
        <f t="shared" si="0"/>
        <v>0.53761061946902655</v>
      </c>
      <c r="O150" s="441">
        <f t="shared" si="1"/>
        <v>0.69737673830594182</v>
      </c>
      <c r="P150" s="441">
        <f t="shared" si="2"/>
        <v>0.2468394437420986</v>
      </c>
      <c r="Q150" s="441">
        <f t="shared" si="3"/>
        <v>0.28429203539823011</v>
      </c>
      <c r="R150" s="441">
        <f t="shared" si="4"/>
        <v>7.4115044247787615E-2</v>
      </c>
      <c r="S150" s="317">
        <f t="shared" si="5"/>
        <v>0.40945006321112515</v>
      </c>
      <c r="T150" s="307"/>
    </row>
    <row r="151" spans="2:20" ht="13.5" customHeight="1">
      <c r="B151" s="649"/>
      <c r="C151" s="572"/>
      <c r="D151" s="436" t="s">
        <v>344</v>
      </c>
      <c r="E151" s="437">
        <f>市区町村別_推計残存歯数階層別人数!H150</f>
        <v>14367</v>
      </c>
      <c r="F151" s="435">
        <v>12540</v>
      </c>
      <c r="G151" s="427">
        <v>7390</v>
      </c>
      <c r="H151" s="427">
        <v>9260</v>
      </c>
      <c r="I151" s="427">
        <v>3328</v>
      </c>
      <c r="J151" s="427">
        <v>3813</v>
      </c>
      <c r="K151" s="427">
        <v>1166</v>
      </c>
      <c r="L151" s="427">
        <v>5930</v>
      </c>
      <c r="M151" s="438">
        <f t="shared" si="226"/>
        <v>0.87283357694717056</v>
      </c>
      <c r="N151" s="438">
        <f t="shared" si="0"/>
        <v>0.51437321639869149</v>
      </c>
      <c r="O151" s="438">
        <f t="shared" si="1"/>
        <v>0.64453260945221691</v>
      </c>
      <c r="P151" s="438">
        <f t="shared" si="2"/>
        <v>0.23164195726317255</v>
      </c>
      <c r="Q151" s="438">
        <f t="shared" si="3"/>
        <v>0.26539987471288368</v>
      </c>
      <c r="R151" s="438">
        <f t="shared" si="4"/>
        <v>8.1158209786315869E-2</v>
      </c>
      <c r="S151" s="425">
        <f t="shared" si="5"/>
        <v>0.4127514442820352</v>
      </c>
      <c r="T151" s="307"/>
    </row>
    <row r="152" spans="2:20" ht="13.5" customHeight="1">
      <c r="B152" s="655"/>
      <c r="C152" s="573"/>
      <c r="D152" s="344" t="s">
        <v>152</v>
      </c>
      <c r="E152" s="390">
        <f>市区町村別_推計残存歯数階層別人数!H151</f>
        <v>24352</v>
      </c>
      <c r="F152" s="304">
        <f t="shared" ref="F152" si="234">SUM(F149:F151)</f>
        <v>21464</v>
      </c>
      <c r="G152" s="304">
        <f t="shared" ref="G152" si="235">SUM(G149:G151)</f>
        <v>12828</v>
      </c>
      <c r="H152" s="304">
        <f t="shared" ref="H152" si="236">SUM(H149:H151)</f>
        <v>16253</v>
      </c>
      <c r="I152" s="304">
        <f t="shared" ref="I152" si="237">SUM(I149:I151)</f>
        <v>5887</v>
      </c>
      <c r="J152" s="304">
        <f t="shared" ref="J152" si="238">SUM(J149:J151)</f>
        <v>6771</v>
      </c>
      <c r="K152" s="304">
        <f t="shared" ref="K152" si="239">SUM(K149:K151)</f>
        <v>1919</v>
      </c>
      <c r="L152" s="304">
        <f t="shared" ref="L152" si="240">SUM(L149:L151)</f>
        <v>9958</v>
      </c>
      <c r="M152" s="303">
        <f t="shared" si="226"/>
        <v>0.88140604467805517</v>
      </c>
      <c r="N152" s="303">
        <f t="shared" si="0"/>
        <v>0.5267739816031537</v>
      </c>
      <c r="O152" s="303">
        <f t="shared" si="1"/>
        <v>0.66741951379763464</v>
      </c>
      <c r="P152" s="303">
        <f t="shared" si="2"/>
        <v>0.24174605781865965</v>
      </c>
      <c r="Q152" s="303">
        <f t="shared" si="3"/>
        <v>0.27804697766097242</v>
      </c>
      <c r="R152" s="303">
        <f t="shared" si="4"/>
        <v>7.8802562417871216E-2</v>
      </c>
      <c r="S152" s="269">
        <f t="shared" si="5"/>
        <v>0.40891918528252302</v>
      </c>
      <c r="T152" s="307"/>
    </row>
    <row r="153" spans="2:20" ht="13.5" customHeight="1">
      <c r="B153" s="648">
        <v>38</v>
      </c>
      <c r="C153" s="571" t="s">
        <v>46</v>
      </c>
      <c r="D153" s="356" t="s">
        <v>342</v>
      </c>
      <c r="E153" s="390">
        <f>市区町村別_推計残存歯数階層別人数!H152</f>
        <v>799</v>
      </c>
      <c r="F153" s="304">
        <v>725</v>
      </c>
      <c r="G153" s="423">
        <v>447</v>
      </c>
      <c r="H153" s="423">
        <v>584</v>
      </c>
      <c r="I153" s="423">
        <v>218</v>
      </c>
      <c r="J153" s="423">
        <v>297</v>
      </c>
      <c r="K153" s="423">
        <v>66</v>
      </c>
      <c r="L153" s="423">
        <v>297</v>
      </c>
      <c r="M153" s="303">
        <f t="shared" si="226"/>
        <v>0.90738423028785986</v>
      </c>
      <c r="N153" s="303">
        <f t="shared" si="0"/>
        <v>0.55944931163954947</v>
      </c>
      <c r="O153" s="303">
        <f t="shared" si="1"/>
        <v>0.7309136420525657</v>
      </c>
      <c r="P153" s="303">
        <f t="shared" si="2"/>
        <v>0.27284105131414266</v>
      </c>
      <c r="Q153" s="303">
        <f t="shared" si="3"/>
        <v>0.37171464330413018</v>
      </c>
      <c r="R153" s="303">
        <f t="shared" si="4"/>
        <v>8.2603254067584481E-2</v>
      </c>
      <c r="S153" s="269">
        <f t="shared" si="5"/>
        <v>0.37171464330413018</v>
      </c>
      <c r="T153" s="307"/>
    </row>
    <row r="154" spans="2:20" ht="13.5" customHeight="1">
      <c r="B154" s="649"/>
      <c r="C154" s="572"/>
      <c r="D154" s="439" t="s">
        <v>343</v>
      </c>
      <c r="E154" s="440">
        <f>市区町村別_推計残存歯数階層別人数!H153</f>
        <v>1319</v>
      </c>
      <c r="F154" s="346">
        <v>1197</v>
      </c>
      <c r="G154" s="132">
        <v>742</v>
      </c>
      <c r="H154" s="132">
        <v>967</v>
      </c>
      <c r="I154" s="132">
        <v>316</v>
      </c>
      <c r="J154" s="132">
        <v>469</v>
      </c>
      <c r="K154" s="132">
        <v>119</v>
      </c>
      <c r="L154" s="132">
        <v>490</v>
      </c>
      <c r="M154" s="441">
        <f t="shared" si="226"/>
        <v>0.90750568612585292</v>
      </c>
      <c r="N154" s="441">
        <f t="shared" si="0"/>
        <v>0.56254738438210761</v>
      </c>
      <c r="O154" s="441">
        <f t="shared" si="1"/>
        <v>0.73313115996967404</v>
      </c>
      <c r="P154" s="441">
        <f t="shared" si="2"/>
        <v>0.23957543593631539</v>
      </c>
      <c r="Q154" s="441">
        <f t="shared" si="3"/>
        <v>0.35557240333586049</v>
      </c>
      <c r="R154" s="441">
        <f t="shared" si="4"/>
        <v>9.0219863532979533E-2</v>
      </c>
      <c r="S154" s="317">
        <f t="shared" si="5"/>
        <v>0.37149355572403336</v>
      </c>
      <c r="T154" s="307"/>
    </row>
    <row r="155" spans="2:20" ht="13.5" customHeight="1">
      <c r="B155" s="649"/>
      <c r="C155" s="572"/>
      <c r="D155" s="436" t="s">
        <v>344</v>
      </c>
      <c r="E155" s="437">
        <f>市区町村別_推計残存歯数階層別人数!H154</f>
        <v>2314</v>
      </c>
      <c r="F155" s="435">
        <v>2089</v>
      </c>
      <c r="G155" s="427">
        <v>1239</v>
      </c>
      <c r="H155" s="427">
        <v>1637</v>
      </c>
      <c r="I155" s="427">
        <v>575</v>
      </c>
      <c r="J155" s="427">
        <v>830</v>
      </c>
      <c r="K155" s="427">
        <v>181</v>
      </c>
      <c r="L155" s="427">
        <v>907</v>
      </c>
      <c r="M155" s="438">
        <f t="shared" si="226"/>
        <v>0.90276577355229037</v>
      </c>
      <c r="N155" s="438">
        <f t="shared" si="0"/>
        <v>0.53543647363872082</v>
      </c>
      <c r="O155" s="438">
        <f t="shared" si="1"/>
        <v>0.70743301642178047</v>
      </c>
      <c r="P155" s="438">
        <f t="shared" si="2"/>
        <v>0.24848746758859119</v>
      </c>
      <c r="Q155" s="438">
        <f t="shared" si="3"/>
        <v>0.35868625756266204</v>
      </c>
      <c r="R155" s="438">
        <f t="shared" si="4"/>
        <v>7.8219533275713057E-2</v>
      </c>
      <c r="S155" s="425">
        <f t="shared" si="5"/>
        <v>0.39196197061365601</v>
      </c>
      <c r="T155" s="307"/>
    </row>
    <row r="156" spans="2:20" ht="13.5" customHeight="1">
      <c r="B156" s="655"/>
      <c r="C156" s="573"/>
      <c r="D156" s="344" t="s">
        <v>152</v>
      </c>
      <c r="E156" s="390">
        <f>市区町村別_推計残存歯数階層別人数!H155</f>
        <v>4432</v>
      </c>
      <c r="F156" s="304">
        <f t="shared" ref="F156" si="241">SUM(F153:F155)</f>
        <v>4011</v>
      </c>
      <c r="G156" s="304">
        <f t="shared" ref="G156" si="242">SUM(G153:G155)</f>
        <v>2428</v>
      </c>
      <c r="H156" s="304">
        <f t="shared" ref="H156" si="243">SUM(H153:H155)</f>
        <v>3188</v>
      </c>
      <c r="I156" s="304">
        <f t="shared" ref="I156" si="244">SUM(I153:I155)</f>
        <v>1109</v>
      </c>
      <c r="J156" s="304">
        <f t="shared" ref="J156" si="245">SUM(J153:J155)</f>
        <v>1596</v>
      </c>
      <c r="K156" s="304">
        <f t="shared" ref="K156" si="246">SUM(K153:K155)</f>
        <v>366</v>
      </c>
      <c r="L156" s="304">
        <f t="shared" ref="L156" si="247">SUM(L153:L155)</f>
        <v>1694</v>
      </c>
      <c r="M156" s="303">
        <f t="shared" si="226"/>
        <v>0.90500902527075811</v>
      </c>
      <c r="N156" s="303">
        <f t="shared" si="0"/>
        <v>0.54783393501805056</v>
      </c>
      <c r="O156" s="303">
        <f t="shared" si="1"/>
        <v>0.71931407942238268</v>
      </c>
      <c r="P156" s="303">
        <f t="shared" si="2"/>
        <v>0.25022563176895307</v>
      </c>
      <c r="Q156" s="303">
        <f t="shared" si="3"/>
        <v>0.36010830324909748</v>
      </c>
      <c r="R156" s="303">
        <f t="shared" si="4"/>
        <v>8.2581227436823099E-2</v>
      </c>
      <c r="S156" s="269">
        <f t="shared" si="5"/>
        <v>0.38222021660649819</v>
      </c>
      <c r="T156" s="307"/>
    </row>
    <row r="157" spans="2:20" ht="13.5" customHeight="1">
      <c r="B157" s="648">
        <v>39</v>
      </c>
      <c r="C157" s="571" t="s">
        <v>9</v>
      </c>
      <c r="D157" s="356" t="s">
        <v>342</v>
      </c>
      <c r="E157" s="390">
        <f>市区町村別_推計残存歯数階層別人数!H156</f>
        <v>4208</v>
      </c>
      <c r="F157" s="304">
        <v>3756</v>
      </c>
      <c r="G157" s="423">
        <v>2401</v>
      </c>
      <c r="H157" s="423">
        <v>2966</v>
      </c>
      <c r="I157" s="423">
        <v>1158</v>
      </c>
      <c r="J157" s="423">
        <v>1373</v>
      </c>
      <c r="K157" s="423">
        <v>279</v>
      </c>
      <c r="L157" s="423">
        <v>1303</v>
      </c>
      <c r="M157" s="303">
        <f t="shared" si="226"/>
        <v>0.89258555133079853</v>
      </c>
      <c r="N157" s="303">
        <f t="shared" si="0"/>
        <v>0.57057984790874527</v>
      </c>
      <c r="O157" s="303">
        <f t="shared" si="1"/>
        <v>0.70484790874524716</v>
      </c>
      <c r="P157" s="303">
        <f t="shared" si="2"/>
        <v>0.27519011406844107</v>
      </c>
      <c r="Q157" s="303">
        <f t="shared" si="3"/>
        <v>0.32628326996197721</v>
      </c>
      <c r="R157" s="303">
        <f t="shared" si="4"/>
        <v>6.6302281368821298E-2</v>
      </c>
      <c r="S157" s="269">
        <f t="shared" si="5"/>
        <v>0.30964828897338403</v>
      </c>
      <c r="T157" s="307"/>
    </row>
    <row r="158" spans="2:20" ht="13.5" customHeight="1">
      <c r="B158" s="649"/>
      <c r="C158" s="572"/>
      <c r="D158" s="439" t="s">
        <v>343</v>
      </c>
      <c r="E158" s="440">
        <f>市区町村別_推計残存歯数階層別人数!H157</f>
        <v>7309</v>
      </c>
      <c r="F158" s="346">
        <v>6434</v>
      </c>
      <c r="G158" s="132">
        <v>4110</v>
      </c>
      <c r="H158" s="132">
        <v>5026</v>
      </c>
      <c r="I158" s="132">
        <v>1998</v>
      </c>
      <c r="J158" s="132">
        <v>2185</v>
      </c>
      <c r="K158" s="132">
        <v>498</v>
      </c>
      <c r="L158" s="132">
        <v>2345</v>
      </c>
      <c r="M158" s="441">
        <f t="shared" si="226"/>
        <v>0.88028458065398818</v>
      </c>
      <c r="N158" s="441">
        <f t="shared" si="0"/>
        <v>0.56232042687098094</v>
      </c>
      <c r="O158" s="441">
        <f t="shared" si="1"/>
        <v>0.68764536872349158</v>
      </c>
      <c r="P158" s="441">
        <f t="shared" si="2"/>
        <v>0.27336160897523604</v>
      </c>
      <c r="Q158" s="441">
        <f t="shared" si="3"/>
        <v>0.29894650430975511</v>
      </c>
      <c r="R158" s="441">
        <f t="shared" si="4"/>
        <v>6.8135175810644405E-2</v>
      </c>
      <c r="S158" s="317">
        <f t="shared" si="5"/>
        <v>0.32083732384731151</v>
      </c>
      <c r="T158" s="307"/>
    </row>
    <row r="159" spans="2:20" ht="13.5" customHeight="1">
      <c r="B159" s="649"/>
      <c r="C159" s="572"/>
      <c r="D159" s="436" t="s">
        <v>344</v>
      </c>
      <c r="E159" s="437">
        <f>市区町村別_推計残存歯数階層別人数!H158</f>
        <v>15464</v>
      </c>
      <c r="F159" s="435">
        <v>13406</v>
      </c>
      <c r="G159" s="427">
        <v>8427</v>
      </c>
      <c r="H159" s="427">
        <v>10178</v>
      </c>
      <c r="I159" s="427">
        <v>4023</v>
      </c>
      <c r="J159" s="427">
        <v>4316</v>
      </c>
      <c r="K159" s="427">
        <v>1037</v>
      </c>
      <c r="L159" s="427">
        <v>4914</v>
      </c>
      <c r="M159" s="438">
        <f t="shared" si="226"/>
        <v>0.86691670977754787</v>
      </c>
      <c r="N159" s="438">
        <f t="shared" si="0"/>
        <v>0.54494309363683391</v>
      </c>
      <c r="O159" s="438">
        <f t="shared" si="1"/>
        <v>0.65817382307294359</v>
      </c>
      <c r="P159" s="438">
        <f t="shared" si="2"/>
        <v>0.26015261251939992</v>
      </c>
      <c r="Q159" s="438">
        <f t="shared" si="3"/>
        <v>0.27909984480082772</v>
      </c>
      <c r="R159" s="438">
        <f t="shared" si="4"/>
        <v>6.7058975685463013E-2</v>
      </c>
      <c r="S159" s="425">
        <f t="shared" si="5"/>
        <v>0.3177703052250388</v>
      </c>
      <c r="T159" s="307"/>
    </row>
    <row r="160" spans="2:20" ht="13.5" customHeight="1">
      <c r="B160" s="655"/>
      <c r="C160" s="573"/>
      <c r="D160" s="344" t="s">
        <v>152</v>
      </c>
      <c r="E160" s="390">
        <f>市区町村別_推計残存歯数階層別人数!H159</f>
        <v>26981</v>
      </c>
      <c r="F160" s="304">
        <f t="shared" ref="F160" si="248">SUM(F157:F159)</f>
        <v>23596</v>
      </c>
      <c r="G160" s="304">
        <f t="shared" ref="G160" si="249">SUM(G157:G159)</f>
        <v>14938</v>
      </c>
      <c r="H160" s="304">
        <f t="shared" ref="H160" si="250">SUM(H157:H159)</f>
        <v>18170</v>
      </c>
      <c r="I160" s="304">
        <f t="shared" ref="I160" si="251">SUM(I157:I159)</f>
        <v>7179</v>
      </c>
      <c r="J160" s="304">
        <f t="shared" ref="J160" si="252">SUM(J157:J159)</f>
        <v>7874</v>
      </c>
      <c r="K160" s="304">
        <f t="shared" ref="K160" si="253">SUM(K157:K159)</f>
        <v>1814</v>
      </c>
      <c r="L160" s="304">
        <f t="shared" ref="L160" si="254">SUM(L157:L159)</f>
        <v>8562</v>
      </c>
      <c r="M160" s="303">
        <f t="shared" si="226"/>
        <v>0.87454134390867644</v>
      </c>
      <c r="N160" s="303">
        <f t="shared" si="0"/>
        <v>0.55364886401541824</v>
      </c>
      <c r="O160" s="303">
        <f t="shared" si="1"/>
        <v>0.67343686297765093</v>
      </c>
      <c r="P160" s="303">
        <f t="shared" si="2"/>
        <v>0.26607612764538008</v>
      </c>
      <c r="Q160" s="303">
        <f t="shared" si="3"/>
        <v>0.29183499499647902</v>
      </c>
      <c r="R160" s="303">
        <f t="shared" si="4"/>
        <v>6.7232496942292719E-2</v>
      </c>
      <c r="S160" s="269">
        <f t="shared" si="5"/>
        <v>0.31733442051814242</v>
      </c>
      <c r="T160" s="307"/>
    </row>
    <row r="161" spans="2:20" ht="13.5" customHeight="1">
      <c r="B161" s="648">
        <v>40</v>
      </c>
      <c r="C161" s="571" t="s">
        <v>47</v>
      </c>
      <c r="D161" s="356" t="s">
        <v>342</v>
      </c>
      <c r="E161" s="390">
        <f>市区町村別_推計残存歯数階層別人数!H160</f>
        <v>853</v>
      </c>
      <c r="F161" s="304">
        <v>750</v>
      </c>
      <c r="G161" s="423">
        <v>484</v>
      </c>
      <c r="H161" s="423">
        <v>638</v>
      </c>
      <c r="I161" s="423">
        <v>237</v>
      </c>
      <c r="J161" s="423">
        <v>245</v>
      </c>
      <c r="K161" s="423">
        <v>36</v>
      </c>
      <c r="L161" s="423">
        <v>248</v>
      </c>
      <c r="M161" s="303">
        <f t="shared" si="226"/>
        <v>0.87924970691676441</v>
      </c>
      <c r="N161" s="303">
        <f t="shared" si="0"/>
        <v>0.56740914419695199</v>
      </c>
      <c r="O161" s="303">
        <f t="shared" si="1"/>
        <v>0.74794841735052753</v>
      </c>
      <c r="P161" s="303">
        <f t="shared" si="2"/>
        <v>0.27784290738569756</v>
      </c>
      <c r="Q161" s="303">
        <f t="shared" si="3"/>
        <v>0.28722157092614303</v>
      </c>
      <c r="R161" s="303">
        <f t="shared" si="4"/>
        <v>4.2203985932004688E-2</v>
      </c>
      <c r="S161" s="269">
        <f t="shared" si="5"/>
        <v>0.29073856975381007</v>
      </c>
      <c r="T161" s="307"/>
    </row>
    <row r="162" spans="2:20" ht="13.5" customHeight="1">
      <c r="B162" s="649"/>
      <c r="C162" s="572"/>
      <c r="D162" s="439" t="s">
        <v>343</v>
      </c>
      <c r="E162" s="440">
        <f>市区町村別_推計残存歯数階層別人数!H161</f>
        <v>1376</v>
      </c>
      <c r="F162" s="346">
        <v>1217</v>
      </c>
      <c r="G162" s="132">
        <v>797</v>
      </c>
      <c r="H162" s="132">
        <v>1030</v>
      </c>
      <c r="I162" s="132">
        <v>385</v>
      </c>
      <c r="J162" s="132">
        <v>363</v>
      </c>
      <c r="K162" s="132">
        <v>81</v>
      </c>
      <c r="L162" s="132">
        <v>483</v>
      </c>
      <c r="M162" s="441">
        <f t="shared" si="226"/>
        <v>0.88444767441860461</v>
      </c>
      <c r="N162" s="441">
        <f t="shared" si="0"/>
        <v>0.57921511627906974</v>
      </c>
      <c r="O162" s="441">
        <f t="shared" si="1"/>
        <v>0.74854651162790697</v>
      </c>
      <c r="P162" s="441">
        <f t="shared" si="2"/>
        <v>0.27979651162790697</v>
      </c>
      <c r="Q162" s="441">
        <f t="shared" si="3"/>
        <v>0.26380813953488375</v>
      </c>
      <c r="R162" s="441">
        <f t="shared" si="4"/>
        <v>5.8866279069767442E-2</v>
      </c>
      <c r="S162" s="317">
        <f t="shared" si="5"/>
        <v>0.35101744186046513</v>
      </c>
      <c r="T162" s="307"/>
    </row>
    <row r="163" spans="2:20" ht="13.5" customHeight="1">
      <c r="B163" s="649"/>
      <c r="C163" s="572"/>
      <c r="D163" s="436" t="s">
        <v>344</v>
      </c>
      <c r="E163" s="437">
        <f>市区町村別_推計残存歯数階層別人数!H162</f>
        <v>2564</v>
      </c>
      <c r="F163" s="435">
        <v>2256</v>
      </c>
      <c r="G163" s="427">
        <v>1443</v>
      </c>
      <c r="H163" s="427">
        <v>1848</v>
      </c>
      <c r="I163" s="427">
        <v>656</v>
      </c>
      <c r="J163" s="427">
        <v>678</v>
      </c>
      <c r="K163" s="427">
        <v>155</v>
      </c>
      <c r="L163" s="427">
        <v>850</v>
      </c>
      <c r="M163" s="438">
        <f t="shared" si="226"/>
        <v>0.87987519500780031</v>
      </c>
      <c r="N163" s="438">
        <f t="shared" si="0"/>
        <v>0.56279251170046807</v>
      </c>
      <c r="O163" s="438">
        <f t="shared" si="1"/>
        <v>0.72074882995319811</v>
      </c>
      <c r="P163" s="438">
        <f t="shared" si="2"/>
        <v>0.25585023400936036</v>
      </c>
      <c r="Q163" s="438">
        <f t="shared" si="3"/>
        <v>0.26443057722308894</v>
      </c>
      <c r="R163" s="438">
        <f t="shared" si="4"/>
        <v>6.0452418096723866E-2</v>
      </c>
      <c r="S163" s="425">
        <f t="shared" si="5"/>
        <v>0.33151326053042124</v>
      </c>
      <c r="T163" s="307"/>
    </row>
    <row r="164" spans="2:20" ht="13.5" customHeight="1">
      <c r="B164" s="655"/>
      <c r="C164" s="573"/>
      <c r="D164" s="344" t="s">
        <v>152</v>
      </c>
      <c r="E164" s="390">
        <f>市区町村別_推計残存歯数階層別人数!H163</f>
        <v>4793</v>
      </c>
      <c r="F164" s="304">
        <f t="shared" ref="F164" si="255">SUM(F161:F163)</f>
        <v>4223</v>
      </c>
      <c r="G164" s="304">
        <f t="shared" ref="G164" si="256">SUM(G161:G163)</f>
        <v>2724</v>
      </c>
      <c r="H164" s="304">
        <f t="shared" ref="H164" si="257">SUM(H161:H163)</f>
        <v>3516</v>
      </c>
      <c r="I164" s="304">
        <f t="shared" ref="I164" si="258">SUM(I161:I163)</f>
        <v>1278</v>
      </c>
      <c r="J164" s="304">
        <f t="shared" ref="J164" si="259">SUM(J161:J163)</f>
        <v>1286</v>
      </c>
      <c r="K164" s="304">
        <f t="shared" ref="K164" si="260">SUM(K161:K163)</f>
        <v>272</v>
      </c>
      <c r="L164" s="304">
        <f t="shared" ref="L164" si="261">SUM(L161:L163)</f>
        <v>1581</v>
      </c>
      <c r="M164" s="303">
        <f t="shared" si="226"/>
        <v>0.88107656999791362</v>
      </c>
      <c r="N164" s="303">
        <f t="shared" si="0"/>
        <v>0.56832881285207593</v>
      </c>
      <c r="O164" s="303">
        <f t="shared" si="1"/>
        <v>0.73356978927602756</v>
      </c>
      <c r="P164" s="303">
        <f t="shared" si="2"/>
        <v>0.26663884832046736</v>
      </c>
      <c r="Q164" s="303">
        <f t="shared" si="3"/>
        <v>0.26830794909242645</v>
      </c>
      <c r="R164" s="303">
        <f t="shared" si="4"/>
        <v>5.6749426246609641E-2</v>
      </c>
      <c r="S164" s="269">
        <f t="shared" si="5"/>
        <v>0.32985604005841851</v>
      </c>
      <c r="T164" s="307"/>
    </row>
    <row r="165" spans="2:20" ht="13.5" customHeight="1">
      <c r="B165" s="648">
        <v>41</v>
      </c>
      <c r="C165" s="571" t="s">
        <v>14</v>
      </c>
      <c r="D165" s="356" t="s">
        <v>342</v>
      </c>
      <c r="E165" s="390">
        <f>市区町村別_推計残存歯数階層別人数!H164</f>
        <v>1823</v>
      </c>
      <c r="F165" s="304">
        <v>1652</v>
      </c>
      <c r="G165" s="423">
        <v>1112</v>
      </c>
      <c r="H165" s="423">
        <v>1326</v>
      </c>
      <c r="I165" s="423">
        <v>546</v>
      </c>
      <c r="J165" s="423">
        <v>601</v>
      </c>
      <c r="K165" s="423">
        <v>157</v>
      </c>
      <c r="L165" s="423">
        <v>710</v>
      </c>
      <c r="M165" s="303">
        <f t="shared" si="226"/>
        <v>0.90619857377948432</v>
      </c>
      <c r="N165" s="303">
        <f t="shared" si="0"/>
        <v>0.60998354360943496</v>
      </c>
      <c r="O165" s="303">
        <f t="shared" si="1"/>
        <v>0.72737246297312119</v>
      </c>
      <c r="P165" s="303">
        <f t="shared" si="2"/>
        <v>0.29950630828304992</v>
      </c>
      <c r="Q165" s="303">
        <f t="shared" si="3"/>
        <v>0.32967635765222159</v>
      </c>
      <c r="R165" s="303">
        <f t="shared" si="4"/>
        <v>8.6121777290181015E-2</v>
      </c>
      <c r="S165" s="269">
        <f t="shared" si="5"/>
        <v>0.38946791003839826</v>
      </c>
      <c r="T165" s="307"/>
    </row>
    <row r="166" spans="2:20" ht="13.5" customHeight="1">
      <c r="B166" s="649"/>
      <c r="C166" s="572"/>
      <c r="D166" s="439" t="s">
        <v>343</v>
      </c>
      <c r="E166" s="440">
        <f>市区町村別_推計残存歯数階層別人数!H165</f>
        <v>2819</v>
      </c>
      <c r="F166" s="346">
        <v>2543</v>
      </c>
      <c r="G166" s="132">
        <v>1686</v>
      </c>
      <c r="H166" s="132">
        <v>2034</v>
      </c>
      <c r="I166" s="132">
        <v>786</v>
      </c>
      <c r="J166" s="132">
        <v>778</v>
      </c>
      <c r="K166" s="132">
        <v>243</v>
      </c>
      <c r="L166" s="132">
        <v>1081</v>
      </c>
      <c r="M166" s="441">
        <f t="shared" si="226"/>
        <v>0.90209294075913449</v>
      </c>
      <c r="N166" s="441">
        <f t="shared" si="0"/>
        <v>0.5980844271018092</v>
      </c>
      <c r="O166" s="441">
        <f t="shared" si="1"/>
        <v>0.72153245831855273</v>
      </c>
      <c r="P166" s="441">
        <f t="shared" si="2"/>
        <v>0.27882227740333454</v>
      </c>
      <c r="Q166" s="441">
        <f t="shared" si="3"/>
        <v>0.27598439162823696</v>
      </c>
      <c r="R166" s="441">
        <f t="shared" si="4"/>
        <v>8.6200780418588155E-2</v>
      </c>
      <c r="S166" s="317">
        <f t="shared" si="5"/>
        <v>0.38346931536005674</v>
      </c>
      <c r="T166" s="307"/>
    </row>
    <row r="167" spans="2:20" ht="13.5" customHeight="1">
      <c r="B167" s="649"/>
      <c r="C167" s="572"/>
      <c r="D167" s="436" t="s">
        <v>344</v>
      </c>
      <c r="E167" s="437">
        <f>市区町村別_推計残存歯数階層別人数!H166</f>
        <v>5142</v>
      </c>
      <c r="F167" s="435">
        <v>4585</v>
      </c>
      <c r="G167" s="427">
        <v>2984</v>
      </c>
      <c r="H167" s="427">
        <v>3618</v>
      </c>
      <c r="I167" s="427">
        <v>1409</v>
      </c>
      <c r="J167" s="427">
        <v>1436</v>
      </c>
      <c r="K167" s="427">
        <v>388</v>
      </c>
      <c r="L167" s="427">
        <v>1983</v>
      </c>
      <c r="M167" s="438">
        <f t="shared" si="226"/>
        <v>0.8916763905095294</v>
      </c>
      <c r="N167" s="438">
        <f t="shared" si="0"/>
        <v>0.58031894204589651</v>
      </c>
      <c r="O167" s="438">
        <f t="shared" si="1"/>
        <v>0.70361726954492421</v>
      </c>
      <c r="P167" s="438">
        <f t="shared" si="2"/>
        <v>0.27401789187086739</v>
      </c>
      <c r="Q167" s="438">
        <f t="shared" si="3"/>
        <v>0.27926876701672498</v>
      </c>
      <c r="R167" s="438">
        <f t="shared" si="4"/>
        <v>7.5457020614546871E-2</v>
      </c>
      <c r="S167" s="425">
        <f t="shared" si="5"/>
        <v>0.3856476079346558</v>
      </c>
      <c r="T167" s="307"/>
    </row>
    <row r="168" spans="2:20" ht="13.5" customHeight="1">
      <c r="B168" s="655"/>
      <c r="C168" s="573"/>
      <c r="D168" s="344" t="s">
        <v>152</v>
      </c>
      <c r="E168" s="390">
        <f>市区町村別_推計残存歯数階層別人数!H167</f>
        <v>9784</v>
      </c>
      <c r="F168" s="304">
        <f t="shared" ref="F168" si="262">SUM(F165:F167)</f>
        <v>8780</v>
      </c>
      <c r="G168" s="304">
        <f t="shared" ref="G168" si="263">SUM(G165:G167)</f>
        <v>5782</v>
      </c>
      <c r="H168" s="304">
        <f t="shared" ref="H168" si="264">SUM(H165:H167)</f>
        <v>6978</v>
      </c>
      <c r="I168" s="304">
        <f t="shared" ref="I168" si="265">SUM(I165:I167)</f>
        <v>2741</v>
      </c>
      <c r="J168" s="304">
        <f t="shared" ref="J168" si="266">SUM(J165:J167)</f>
        <v>2815</v>
      </c>
      <c r="K168" s="304">
        <f t="shared" ref="K168" si="267">SUM(K165:K167)</f>
        <v>788</v>
      </c>
      <c r="L168" s="304">
        <f t="shared" ref="L168" si="268">SUM(L165:L167)</f>
        <v>3774</v>
      </c>
      <c r="M168" s="303">
        <f t="shared" si="226"/>
        <v>0.89738348323793948</v>
      </c>
      <c r="N168" s="303">
        <f t="shared" si="0"/>
        <v>0.59096484055600984</v>
      </c>
      <c r="O168" s="303">
        <f t="shared" si="1"/>
        <v>0.71320523303352412</v>
      </c>
      <c r="P168" s="303">
        <f t="shared" si="2"/>
        <v>0.2801512673753066</v>
      </c>
      <c r="Q168" s="303">
        <f t="shared" si="3"/>
        <v>0.2877146361406378</v>
      </c>
      <c r="R168" s="303">
        <f t="shared" si="4"/>
        <v>8.0539656582174976E-2</v>
      </c>
      <c r="S168" s="269">
        <f t="shared" si="5"/>
        <v>0.38573180703188881</v>
      </c>
      <c r="T168" s="307"/>
    </row>
    <row r="169" spans="2:20" ht="13.5" customHeight="1">
      <c r="B169" s="648">
        <v>42</v>
      </c>
      <c r="C169" s="571" t="s">
        <v>15</v>
      </c>
      <c r="D169" s="356" t="s">
        <v>342</v>
      </c>
      <c r="E169" s="390">
        <f>市区町村別_推計残存歯数階層別人数!H168</f>
        <v>4025</v>
      </c>
      <c r="F169" s="304">
        <v>3594</v>
      </c>
      <c r="G169" s="423">
        <v>2341</v>
      </c>
      <c r="H169" s="423">
        <v>2790</v>
      </c>
      <c r="I169" s="423">
        <v>1111</v>
      </c>
      <c r="J169" s="423">
        <v>1275</v>
      </c>
      <c r="K169" s="423">
        <v>276</v>
      </c>
      <c r="L169" s="423">
        <v>1302</v>
      </c>
      <c r="M169" s="303">
        <f t="shared" si="226"/>
        <v>0.89291925465838506</v>
      </c>
      <c r="N169" s="303">
        <f t="shared" si="0"/>
        <v>0.58161490683229811</v>
      </c>
      <c r="O169" s="303">
        <f t="shared" si="1"/>
        <v>0.69316770186335408</v>
      </c>
      <c r="P169" s="303">
        <f t="shared" si="2"/>
        <v>0.27602484472049688</v>
      </c>
      <c r="Q169" s="303">
        <f t="shared" si="3"/>
        <v>0.31677018633540371</v>
      </c>
      <c r="R169" s="303">
        <f t="shared" si="4"/>
        <v>6.8571428571428575E-2</v>
      </c>
      <c r="S169" s="269">
        <f t="shared" si="5"/>
        <v>0.32347826086956522</v>
      </c>
      <c r="T169" s="307"/>
    </row>
    <row r="170" spans="2:20" ht="13.5" customHeight="1">
      <c r="B170" s="649"/>
      <c r="C170" s="572"/>
      <c r="D170" s="439" t="s">
        <v>343</v>
      </c>
      <c r="E170" s="440">
        <f>市区町村別_推計残存歯数階層別人数!H169</f>
        <v>7081</v>
      </c>
      <c r="F170" s="346">
        <v>6305</v>
      </c>
      <c r="G170" s="132">
        <v>4031</v>
      </c>
      <c r="H170" s="132">
        <v>4915</v>
      </c>
      <c r="I170" s="132">
        <v>1850</v>
      </c>
      <c r="J170" s="132">
        <v>2020</v>
      </c>
      <c r="K170" s="132">
        <v>471</v>
      </c>
      <c r="L170" s="132">
        <v>2274</v>
      </c>
      <c r="M170" s="441">
        <f t="shared" si="226"/>
        <v>0.8904109589041096</v>
      </c>
      <c r="N170" s="441">
        <f t="shared" si="0"/>
        <v>0.56926987713599775</v>
      </c>
      <c r="O170" s="441">
        <f t="shared" si="1"/>
        <v>0.69411100127100689</v>
      </c>
      <c r="P170" s="441">
        <f t="shared" si="2"/>
        <v>0.26126253354046036</v>
      </c>
      <c r="Q170" s="441">
        <f t="shared" si="3"/>
        <v>0.28527044202796215</v>
      </c>
      <c r="R170" s="441">
        <f t="shared" si="4"/>
        <v>6.6516028809490188E-2</v>
      </c>
      <c r="S170" s="317">
        <f t="shared" si="5"/>
        <v>0.32114108176811185</v>
      </c>
      <c r="T170" s="307"/>
    </row>
    <row r="171" spans="2:20" ht="13.5" customHeight="1">
      <c r="B171" s="649"/>
      <c r="C171" s="572"/>
      <c r="D171" s="436" t="s">
        <v>344</v>
      </c>
      <c r="E171" s="437">
        <f>市区町村別_推計残存歯数階層別人数!H170</f>
        <v>15196</v>
      </c>
      <c r="F171" s="435">
        <v>13073</v>
      </c>
      <c r="G171" s="427">
        <v>8210</v>
      </c>
      <c r="H171" s="427">
        <v>9756</v>
      </c>
      <c r="I171" s="427">
        <v>3679</v>
      </c>
      <c r="J171" s="427">
        <v>3988</v>
      </c>
      <c r="K171" s="427">
        <v>983</v>
      </c>
      <c r="L171" s="427">
        <v>4706</v>
      </c>
      <c r="M171" s="438">
        <f t="shared" si="226"/>
        <v>0.86029218215319825</v>
      </c>
      <c r="N171" s="438">
        <f t="shared" si="0"/>
        <v>0.5402737562516452</v>
      </c>
      <c r="O171" s="438">
        <f t="shared" si="1"/>
        <v>0.64201105554093185</v>
      </c>
      <c r="P171" s="438">
        <f t="shared" si="2"/>
        <v>0.24210318504869702</v>
      </c>
      <c r="Q171" s="438">
        <f t="shared" si="3"/>
        <v>0.26243748354830221</v>
      </c>
      <c r="R171" s="438">
        <f t="shared" si="4"/>
        <v>6.4688075809423526E-2</v>
      </c>
      <c r="S171" s="425">
        <f t="shared" si="5"/>
        <v>0.30968675967359832</v>
      </c>
      <c r="T171" s="307"/>
    </row>
    <row r="172" spans="2:20" ht="13.5" customHeight="1">
      <c r="B172" s="655"/>
      <c r="C172" s="573"/>
      <c r="D172" s="344" t="s">
        <v>152</v>
      </c>
      <c r="E172" s="390">
        <f>市区町村別_推計残存歯数階層別人数!H171</f>
        <v>26302</v>
      </c>
      <c r="F172" s="304">
        <f t="shared" ref="F172" si="269">SUM(F169:F171)</f>
        <v>22972</v>
      </c>
      <c r="G172" s="304">
        <f t="shared" ref="G172" si="270">SUM(G169:G171)</f>
        <v>14582</v>
      </c>
      <c r="H172" s="304">
        <f t="shared" ref="H172" si="271">SUM(H169:H171)</f>
        <v>17461</v>
      </c>
      <c r="I172" s="304">
        <f t="shared" ref="I172" si="272">SUM(I169:I171)</f>
        <v>6640</v>
      </c>
      <c r="J172" s="304">
        <f t="shared" ref="J172" si="273">SUM(J169:J171)</f>
        <v>7283</v>
      </c>
      <c r="K172" s="304">
        <f t="shared" ref="K172" si="274">SUM(K169:K171)</f>
        <v>1730</v>
      </c>
      <c r="L172" s="304">
        <f t="shared" ref="L172" si="275">SUM(L169:L171)</f>
        <v>8282</v>
      </c>
      <c r="M172" s="303">
        <f t="shared" si="226"/>
        <v>0.87339365827693716</v>
      </c>
      <c r="N172" s="303">
        <f t="shared" si="0"/>
        <v>0.55440650901072164</v>
      </c>
      <c r="O172" s="303">
        <f t="shared" si="1"/>
        <v>0.66386586571363393</v>
      </c>
      <c r="P172" s="303">
        <f t="shared" si="2"/>
        <v>0.25245228499733863</v>
      </c>
      <c r="Q172" s="303">
        <f t="shared" si="3"/>
        <v>0.27689909512584593</v>
      </c>
      <c r="R172" s="303">
        <f t="shared" si="4"/>
        <v>6.5774465820089723E-2</v>
      </c>
      <c r="S172" s="269">
        <f t="shared" si="5"/>
        <v>0.31488099764276478</v>
      </c>
      <c r="T172" s="307"/>
    </row>
    <row r="173" spans="2:20" ht="13.5" customHeight="1">
      <c r="B173" s="648">
        <v>43</v>
      </c>
      <c r="C173" s="571" t="s">
        <v>10</v>
      </c>
      <c r="D173" s="356" t="s">
        <v>342</v>
      </c>
      <c r="E173" s="390">
        <f>市区町村別_推計残存歯数階層別人数!H172</f>
        <v>2844</v>
      </c>
      <c r="F173" s="304">
        <v>2472</v>
      </c>
      <c r="G173" s="423">
        <v>1569</v>
      </c>
      <c r="H173" s="423">
        <v>1882</v>
      </c>
      <c r="I173" s="423">
        <v>703</v>
      </c>
      <c r="J173" s="423">
        <v>962</v>
      </c>
      <c r="K173" s="423">
        <v>178</v>
      </c>
      <c r="L173" s="423">
        <v>939</v>
      </c>
      <c r="M173" s="303">
        <f>IFERROR(F173/E173,"-")</f>
        <v>0.86919831223628696</v>
      </c>
      <c r="N173" s="303">
        <f t="shared" ref="N173:N200" si="276">IFERROR(G173/E173,"-")</f>
        <v>0.55168776371308015</v>
      </c>
      <c r="O173" s="303">
        <f t="shared" ref="O173:O200" si="277">IFERROR(H173/E173,"-")</f>
        <v>0.66174402250351616</v>
      </c>
      <c r="P173" s="303">
        <f t="shared" ref="P173:P200" si="278">IFERROR(I173/E173,"-")</f>
        <v>0.24718706047819972</v>
      </c>
      <c r="Q173" s="303">
        <f t="shared" ref="Q173:Q200" si="279">IFERROR(J173/E173,"-")</f>
        <v>0.33825597749648384</v>
      </c>
      <c r="R173" s="303">
        <f t="shared" ref="R173:R200" si="280">IFERROR(K173/E173,"-")</f>
        <v>6.2587904360056262E-2</v>
      </c>
      <c r="S173" s="269">
        <f t="shared" ref="S173:S200" si="281">IFERROR(L173/E173,"-")</f>
        <v>0.33016877637130804</v>
      </c>
      <c r="T173" s="307"/>
    </row>
    <row r="174" spans="2:20" ht="13.5" customHeight="1">
      <c r="B174" s="649"/>
      <c r="C174" s="572"/>
      <c r="D174" s="439" t="s">
        <v>343</v>
      </c>
      <c r="E174" s="440">
        <f>市区町村別_推計残存歯数階層別人数!H173</f>
        <v>4944</v>
      </c>
      <c r="F174" s="346">
        <v>4333</v>
      </c>
      <c r="G174" s="132">
        <v>2766</v>
      </c>
      <c r="H174" s="132">
        <v>3360</v>
      </c>
      <c r="I174" s="132">
        <v>1214</v>
      </c>
      <c r="J174" s="132">
        <v>1553</v>
      </c>
      <c r="K174" s="132">
        <v>332</v>
      </c>
      <c r="L174" s="132">
        <v>1697</v>
      </c>
      <c r="M174" s="441">
        <f t="shared" ref="M174:M200" si="282">IFERROR(F174/E174,"-")</f>
        <v>0.87641585760517804</v>
      </c>
      <c r="N174" s="441">
        <f t="shared" si="276"/>
        <v>0.55946601941747576</v>
      </c>
      <c r="O174" s="441">
        <f t="shared" si="277"/>
        <v>0.67961165048543692</v>
      </c>
      <c r="P174" s="441">
        <f t="shared" si="278"/>
        <v>0.24555016181229775</v>
      </c>
      <c r="Q174" s="441">
        <f t="shared" si="279"/>
        <v>0.31411812297734626</v>
      </c>
      <c r="R174" s="441">
        <f t="shared" si="280"/>
        <v>6.7152103559870543E-2</v>
      </c>
      <c r="S174" s="317">
        <f t="shared" si="281"/>
        <v>0.34324433656957931</v>
      </c>
      <c r="T174" s="307"/>
    </row>
    <row r="175" spans="2:20" ht="13.5" customHeight="1">
      <c r="B175" s="649"/>
      <c r="C175" s="572"/>
      <c r="D175" s="436" t="s">
        <v>344</v>
      </c>
      <c r="E175" s="437">
        <f>市区町村別_推計残存歯数階層別人数!H174</f>
        <v>10596</v>
      </c>
      <c r="F175" s="435">
        <v>9124</v>
      </c>
      <c r="G175" s="427">
        <v>5608</v>
      </c>
      <c r="H175" s="427">
        <v>6644</v>
      </c>
      <c r="I175" s="427">
        <v>2424</v>
      </c>
      <c r="J175" s="427">
        <v>3282</v>
      </c>
      <c r="K175" s="427">
        <v>719</v>
      </c>
      <c r="L175" s="427">
        <v>3488</v>
      </c>
      <c r="M175" s="438">
        <f t="shared" si="282"/>
        <v>0.86107965269913178</v>
      </c>
      <c r="N175" s="438">
        <f t="shared" si="276"/>
        <v>0.52925632314080784</v>
      </c>
      <c r="O175" s="438">
        <f t="shared" si="277"/>
        <v>0.62702906757266896</v>
      </c>
      <c r="P175" s="438">
        <f t="shared" si="278"/>
        <v>0.22876557191392979</v>
      </c>
      <c r="Q175" s="438">
        <f t="shared" si="279"/>
        <v>0.30973952434881086</v>
      </c>
      <c r="R175" s="438">
        <f t="shared" si="280"/>
        <v>6.78557946394866E-2</v>
      </c>
      <c r="S175" s="425">
        <f t="shared" si="281"/>
        <v>0.32918082295205736</v>
      </c>
      <c r="T175" s="307"/>
    </row>
    <row r="176" spans="2:20" ht="13.5" customHeight="1">
      <c r="B176" s="655"/>
      <c r="C176" s="573"/>
      <c r="D176" s="344" t="s">
        <v>152</v>
      </c>
      <c r="E176" s="390">
        <f>市区町村別_推計残存歯数階層別人数!H175</f>
        <v>18384</v>
      </c>
      <c r="F176" s="304">
        <f t="shared" ref="F176" si="283">SUM(F173:F175)</f>
        <v>15929</v>
      </c>
      <c r="G176" s="304">
        <f t="shared" ref="G176" si="284">SUM(G173:G175)</f>
        <v>9943</v>
      </c>
      <c r="H176" s="304">
        <f t="shared" ref="H176" si="285">SUM(H173:H175)</f>
        <v>11886</v>
      </c>
      <c r="I176" s="304">
        <f t="shared" ref="I176" si="286">SUM(I173:I175)</f>
        <v>4341</v>
      </c>
      <c r="J176" s="304">
        <f t="shared" ref="J176" si="287">SUM(J173:J175)</f>
        <v>5797</v>
      </c>
      <c r="K176" s="304">
        <f t="shared" ref="K176" si="288">SUM(K173:K175)</f>
        <v>1229</v>
      </c>
      <c r="L176" s="304">
        <f t="shared" ref="L176" si="289">SUM(L173:L175)</f>
        <v>6124</v>
      </c>
      <c r="M176" s="303">
        <f t="shared" si="282"/>
        <v>0.86645996518711921</v>
      </c>
      <c r="N176" s="303">
        <f t="shared" si="276"/>
        <v>0.54085073977371623</v>
      </c>
      <c r="O176" s="303">
        <f t="shared" si="277"/>
        <v>0.64654046997389036</v>
      </c>
      <c r="P176" s="303">
        <f t="shared" si="278"/>
        <v>0.23612924281984335</v>
      </c>
      <c r="Q176" s="303">
        <f t="shared" si="279"/>
        <v>0.31532854656222803</v>
      </c>
      <c r="R176" s="303">
        <f t="shared" si="280"/>
        <v>6.6851610095735425E-2</v>
      </c>
      <c r="S176" s="269">
        <f t="shared" si="281"/>
        <v>0.33311575282854655</v>
      </c>
      <c r="T176" s="307"/>
    </row>
    <row r="177" spans="2:20" ht="13.5" customHeight="1">
      <c r="B177" s="648">
        <v>44</v>
      </c>
      <c r="C177" s="571" t="s">
        <v>22</v>
      </c>
      <c r="D177" s="356" t="s">
        <v>342</v>
      </c>
      <c r="E177" s="390">
        <f>市区町村別_推計残存歯数階層別人数!H176</f>
        <v>3468</v>
      </c>
      <c r="F177" s="304">
        <v>3101</v>
      </c>
      <c r="G177" s="423">
        <v>2001</v>
      </c>
      <c r="H177" s="423">
        <v>2461</v>
      </c>
      <c r="I177" s="423">
        <v>928</v>
      </c>
      <c r="J177" s="423">
        <v>999</v>
      </c>
      <c r="K177" s="423">
        <v>212</v>
      </c>
      <c r="L177" s="423">
        <v>1171</v>
      </c>
      <c r="M177" s="303">
        <f t="shared" si="282"/>
        <v>0.89417531718569776</v>
      </c>
      <c r="N177" s="303">
        <f t="shared" si="276"/>
        <v>0.57698961937716264</v>
      </c>
      <c r="O177" s="303">
        <f t="shared" si="277"/>
        <v>0.70963091118800459</v>
      </c>
      <c r="P177" s="303">
        <f t="shared" si="278"/>
        <v>0.26758938869665511</v>
      </c>
      <c r="Q177" s="303">
        <f t="shared" si="279"/>
        <v>0.28806228373702419</v>
      </c>
      <c r="R177" s="303">
        <f t="shared" si="280"/>
        <v>6.1130334486735868E-2</v>
      </c>
      <c r="S177" s="269">
        <f t="shared" si="281"/>
        <v>0.33765859284890426</v>
      </c>
      <c r="T177" s="307"/>
    </row>
    <row r="178" spans="2:20" ht="13.5" customHeight="1">
      <c r="B178" s="649"/>
      <c r="C178" s="572"/>
      <c r="D178" s="439" t="s">
        <v>343</v>
      </c>
      <c r="E178" s="440">
        <f>市区町村別_推計残存歯数階層別人数!H177</f>
        <v>5620</v>
      </c>
      <c r="F178" s="346">
        <v>4973</v>
      </c>
      <c r="G178" s="132">
        <v>3161</v>
      </c>
      <c r="H178" s="132">
        <v>3965</v>
      </c>
      <c r="I178" s="132">
        <v>1429</v>
      </c>
      <c r="J178" s="132">
        <v>1570</v>
      </c>
      <c r="K178" s="132">
        <v>336</v>
      </c>
      <c r="L178" s="132">
        <v>1915</v>
      </c>
      <c r="M178" s="441">
        <f t="shared" si="282"/>
        <v>0.88487544483985769</v>
      </c>
      <c r="N178" s="441">
        <f t="shared" si="276"/>
        <v>0.56245551601423482</v>
      </c>
      <c r="O178" s="441">
        <f t="shared" si="277"/>
        <v>0.70551601423487542</v>
      </c>
      <c r="P178" s="441">
        <f t="shared" si="278"/>
        <v>0.25427046263345193</v>
      </c>
      <c r="Q178" s="441">
        <f t="shared" si="279"/>
        <v>0.2793594306049822</v>
      </c>
      <c r="R178" s="441">
        <f t="shared" si="280"/>
        <v>5.9786476868327401E-2</v>
      </c>
      <c r="S178" s="317">
        <f t="shared" si="281"/>
        <v>0.34074733096085408</v>
      </c>
      <c r="T178" s="307"/>
    </row>
    <row r="179" spans="2:20" ht="13.5" customHeight="1">
      <c r="B179" s="649"/>
      <c r="C179" s="572"/>
      <c r="D179" s="436" t="s">
        <v>344</v>
      </c>
      <c r="E179" s="437">
        <f>市区町村別_推計残存歯数階層別人数!H178</f>
        <v>10136</v>
      </c>
      <c r="F179" s="435">
        <v>8887</v>
      </c>
      <c r="G179" s="427">
        <v>5540</v>
      </c>
      <c r="H179" s="427">
        <v>6878</v>
      </c>
      <c r="I179" s="427">
        <v>2519</v>
      </c>
      <c r="J179" s="427">
        <v>2664</v>
      </c>
      <c r="K179" s="427">
        <v>643</v>
      </c>
      <c r="L179" s="427">
        <v>3349</v>
      </c>
      <c r="M179" s="438">
        <f t="shared" si="282"/>
        <v>0.87677584846093137</v>
      </c>
      <c r="N179" s="438">
        <f t="shared" si="276"/>
        <v>0.54656669297553273</v>
      </c>
      <c r="O179" s="438">
        <f t="shared" si="277"/>
        <v>0.6785714285714286</v>
      </c>
      <c r="P179" s="438">
        <f t="shared" si="278"/>
        <v>0.24852012628255724</v>
      </c>
      <c r="Q179" s="438">
        <f t="shared" si="279"/>
        <v>0.26282557221783742</v>
      </c>
      <c r="R179" s="438">
        <f t="shared" si="280"/>
        <v>6.3437253354380427E-2</v>
      </c>
      <c r="S179" s="425">
        <f t="shared" si="281"/>
        <v>0.3304064719810576</v>
      </c>
      <c r="T179" s="307"/>
    </row>
    <row r="180" spans="2:20" ht="13.5" customHeight="1">
      <c r="B180" s="655"/>
      <c r="C180" s="573"/>
      <c r="D180" s="344" t="s">
        <v>152</v>
      </c>
      <c r="E180" s="390">
        <f>市区町村別_推計残存歯数階層別人数!H179</f>
        <v>19224</v>
      </c>
      <c r="F180" s="304">
        <f t="shared" ref="F180" si="290">SUM(F177:F179)</f>
        <v>16961</v>
      </c>
      <c r="G180" s="304">
        <f t="shared" ref="G180" si="291">SUM(G177:G179)</f>
        <v>10702</v>
      </c>
      <c r="H180" s="304">
        <f t="shared" ref="H180" si="292">SUM(H177:H179)</f>
        <v>13304</v>
      </c>
      <c r="I180" s="304">
        <f t="shared" ref="I180" si="293">SUM(I177:I179)</f>
        <v>4876</v>
      </c>
      <c r="J180" s="304">
        <f t="shared" ref="J180" si="294">SUM(J177:J179)</f>
        <v>5233</v>
      </c>
      <c r="K180" s="304">
        <f t="shared" ref="K180" si="295">SUM(K177:K179)</f>
        <v>1191</v>
      </c>
      <c r="L180" s="304">
        <f t="shared" ref="L180" si="296">SUM(L177:L179)</f>
        <v>6435</v>
      </c>
      <c r="M180" s="303">
        <f t="shared" si="282"/>
        <v>0.8822825634623388</v>
      </c>
      <c r="N180" s="303">
        <f t="shared" si="276"/>
        <v>0.55669995838535169</v>
      </c>
      <c r="O180" s="303">
        <f t="shared" si="277"/>
        <v>0.69205160216396167</v>
      </c>
      <c r="P180" s="303">
        <f t="shared" si="278"/>
        <v>0.2536412817311694</v>
      </c>
      <c r="Q180" s="303">
        <f t="shared" si="279"/>
        <v>0.27221181856013316</v>
      </c>
      <c r="R180" s="303">
        <f t="shared" si="280"/>
        <v>6.1953807740324593E-2</v>
      </c>
      <c r="S180" s="269">
        <f t="shared" si="281"/>
        <v>0.33473782771535582</v>
      </c>
      <c r="T180" s="307"/>
    </row>
    <row r="181" spans="2:20" ht="13.5" customHeight="1">
      <c r="B181" s="648">
        <v>45</v>
      </c>
      <c r="C181" s="571" t="s">
        <v>48</v>
      </c>
      <c r="D181" s="356" t="s">
        <v>342</v>
      </c>
      <c r="E181" s="390">
        <f>市区町村別_推計残存歯数階層別人数!H180</f>
        <v>1069</v>
      </c>
      <c r="F181" s="304">
        <v>961</v>
      </c>
      <c r="G181" s="423">
        <v>607</v>
      </c>
      <c r="H181" s="423">
        <v>814</v>
      </c>
      <c r="I181" s="423">
        <v>311</v>
      </c>
      <c r="J181" s="423">
        <v>332</v>
      </c>
      <c r="K181" s="423">
        <v>70</v>
      </c>
      <c r="L181" s="423">
        <v>364</v>
      </c>
      <c r="M181" s="303">
        <f t="shared" si="282"/>
        <v>0.89897100093545368</v>
      </c>
      <c r="N181" s="303">
        <f t="shared" si="276"/>
        <v>0.56782039289055197</v>
      </c>
      <c r="O181" s="303">
        <f t="shared" si="277"/>
        <v>0.76145930776426562</v>
      </c>
      <c r="P181" s="303">
        <f t="shared" si="278"/>
        <v>0.2909260991580917</v>
      </c>
      <c r="Q181" s="303">
        <f t="shared" si="279"/>
        <v>0.31057062675397568</v>
      </c>
      <c r="R181" s="303">
        <f t="shared" si="280"/>
        <v>6.5481758652946684E-2</v>
      </c>
      <c r="S181" s="269">
        <f t="shared" si="281"/>
        <v>0.34050514499532275</v>
      </c>
      <c r="T181" s="307"/>
    </row>
    <row r="182" spans="2:20" ht="13.5" customHeight="1">
      <c r="B182" s="649"/>
      <c r="C182" s="572"/>
      <c r="D182" s="439" t="s">
        <v>343</v>
      </c>
      <c r="E182" s="440">
        <f>市区町村別_推計残存歯数階層別人数!H181</f>
        <v>1679</v>
      </c>
      <c r="F182" s="346">
        <v>1518</v>
      </c>
      <c r="G182" s="132">
        <v>966</v>
      </c>
      <c r="H182" s="132">
        <v>1224</v>
      </c>
      <c r="I182" s="132">
        <v>480</v>
      </c>
      <c r="J182" s="132">
        <v>453</v>
      </c>
      <c r="K182" s="132">
        <v>126</v>
      </c>
      <c r="L182" s="132">
        <v>581</v>
      </c>
      <c r="M182" s="441">
        <f t="shared" si="282"/>
        <v>0.90410958904109584</v>
      </c>
      <c r="N182" s="441">
        <f t="shared" si="276"/>
        <v>0.57534246575342463</v>
      </c>
      <c r="O182" s="441">
        <f t="shared" si="277"/>
        <v>0.72900536033353192</v>
      </c>
      <c r="P182" s="441">
        <f t="shared" si="278"/>
        <v>0.28588445503275761</v>
      </c>
      <c r="Q182" s="441">
        <f t="shared" si="279"/>
        <v>0.26980345443716497</v>
      </c>
      <c r="R182" s="441">
        <f t="shared" si="280"/>
        <v>7.5044669446098874E-2</v>
      </c>
      <c r="S182" s="317">
        <f t="shared" si="281"/>
        <v>0.34603930911256703</v>
      </c>
      <c r="T182" s="307"/>
    </row>
    <row r="183" spans="2:20" ht="13.5" customHeight="1">
      <c r="B183" s="649"/>
      <c r="C183" s="572"/>
      <c r="D183" s="436" t="s">
        <v>344</v>
      </c>
      <c r="E183" s="437">
        <f>市区町村別_推計残存歯数階層別人数!H182</f>
        <v>2992</v>
      </c>
      <c r="F183" s="435">
        <v>2704</v>
      </c>
      <c r="G183" s="427">
        <v>1712</v>
      </c>
      <c r="H183" s="427">
        <v>2183</v>
      </c>
      <c r="I183" s="427">
        <v>836</v>
      </c>
      <c r="J183" s="427">
        <v>803</v>
      </c>
      <c r="K183" s="427">
        <v>232</v>
      </c>
      <c r="L183" s="427">
        <v>1032</v>
      </c>
      <c r="M183" s="438">
        <f t="shared" si="282"/>
        <v>0.90374331550802134</v>
      </c>
      <c r="N183" s="438">
        <f t="shared" si="276"/>
        <v>0.57219251336898391</v>
      </c>
      <c r="O183" s="438">
        <f t="shared" si="277"/>
        <v>0.72961229946524064</v>
      </c>
      <c r="P183" s="438">
        <f t="shared" si="278"/>
        <v>0.27941176470588236</v>
      </c>
      <c r="Q183" s="438">
        <f t="shared" si="279"/>
        <v>0.26838235294117646</v>
      </c>
      <c r="R183" s="438">
        <f t="shared" si="280"/>
        <v>7.7540106951871662E-2</v>
      </c>
      <c r="S183" s="425">
        <f t="shared" si="281"/>
        <v>0.34491978609625668</v>
      </c>
      <c r="T183" s="307"/>
    </row>
    <row r="184" spans="2:20" ht="13.5" customHeight="1">
      <c r="B184" s="655"/>
      <c r="C184" s="573"/>
      <c r="D184" s="344" t="s">
        <v>152</v>
      </c>
      <c r="E184" s="390">
        <f>市区町村別_推計残存歯数階層別人数!H183</f>
        <v>5740</v>
      </c>
      <c r="F184" s="304">
        <f t="shared" ref="F184" si="297">SUM(F181:F183)</f>
        <v>5183</v>
      </c>
      <c r="G184" s="304">
        <f t="shared" ref="G184" si="298">SUM(G181:G183)</f>
        <v>3285</v>
      </c>
      <c r="H184" s="304">
        <f t="shared" ref="H184" si="299">SUM(H181:H183)</f>
        <v>4221</v>
      </c>
      <c r="I184" s="304">
        <f t="shared" ref="I184" si="300">SUM(I181:I183)</f>
        <v>1627</v>
      </c>
      <c r="J184" s="304">
        <f t="shared" ref="J184" si="301">SUM(J181:J183)</f>
        <v>1588</v>
      </c>
      <c r="K184" s="304">
        <f t="shared" ref="K184" si="302">SUM(K181:K183)</f>
        <v>428</v>
      </c>
      <c r="L184" s="304">
        <f t="shared" ref="L184" si="303">SUM(L181:L183)</f>
        <v>1977</v>
      </c>
      <c r="M184" s="303">
        <f t="shared" si="282"/>
        <v>0.9029616724738676</v>
      </c>
      <c r="N184" s="303">
        <f t="shared" si="276"/>
        <v>0.57229965156794427</v>
      </c>
      <c r="O184" s="303">
        <f t="shared" si="277"/>
        <v>0.73536585365853657</v>
      </c>
      <c r="P184" s="303">
        <f t="shared" si="278"/>
        <v>0.28344947735191639</v>
      </c>
      <c r="Q184" s="303">
        <f t="shared" si="279"/>
        <v>0.27665505226480835</v>
      </c>
      <c r="R184" s="303">
        <f t="shared" si="280"/>
        <v>7.456445993031359E-2</v>
      </c>
      <c r="S184" s="269">
        <f t="shared" si="281"/>
        <v>0.34442508710801395</v>
      </c>
      <c r="T184" s="307"/>
    </row>
    <row r="185" spans="2:20" ht="13.5" customHeight="1">
      <c r="B185" s="648">
        <v>46</v>
      </c>
      <c r="C185" s="571" t="s">
        <v>26</v>
      </c>
      <c r="D185" s="356" t="s">
        <v>342</v>
      </c>
      <c r="E185" s="390">
        <f>市区町村別_推計残存歯数階層別人数!H184</f>
        <v>1404</v>
      </c>
      <c r="F185" s="304">
        <v>1245</v>
      </c>
      <c r="G185" s="423">
        <v>714</v>
      </c>
      <c r="H185" s="423">
        <v>985</v>
      </c>
      <c r="I185" s="423">
        <v>324</v>
      </c>
      <c r="J185" s="423">
        <v>422</v>
      </c>
      <c r="K185" s="423">
        <v>96</v>
      </c>
      <c r="L185" s="423">
        <v>461</v>
      </c>
      <c r="M185" s="303">
        <f t="shared" si="282"/>
        <v>0.88675213675213671</v>
      </c>
      <c r="N185" s="303">
        <f t="shared" si="276"/>
        <v>0.50854700854700852</v>
      </c>
      <c r="O185" s="303">
        <f t="shared" si="277"/>
        <v>0.70156695156695159</v>
      </c>
      <c r="P185" s="303">
        <f t="shared" si="278"/>
        <v>0.23076923076923078</v>
      </c>
      <c r="Q185" s="303">
        <f t="shared" si="279"/>
        <v>0.30056980056980059</v>
      </c>
      <c r="R185" s="303">
        <f t="shared" si="280"/>
        <v>6.8376068376068383E-2</v>
      </c>
      <c r="S185" s="269">
        <f t="shared" si="281"/>
        <v>0.32834757834757833</v>
      </c>
      <c r="T185" s="307"/>
    </row>
    <row r="186" spans="2:20" ht="13.5" customHeight="1">
      <c r="B186" s="649"/>
      <c r="C186" s="572"/>
      <c r="D186" s="439" t="s">
        <v>343</v>
      </c>
      <c r="E186" s="440">
        <f>市区町村別_推計残存歯数階層別人数!H185</f>
        <v>2177</v>
      </c>
      <c r="F186" s="346">
        <v>1929</v>
      </c>
      <c r="G186" s="132">
        <v>1119</v>
      </c>
      <c r="H186" s="132">
        <v>1535</v>
      </c>
      <c r="I186" s="132">
        <v>487</v>
      </c>
      <c r="J186" s="132">
        <v>589</v>
      </c>
      <c r="K186" s="132">
        <v>123</v>
      </c>
      <c r="L186" s="132">
        <v>740</v>
      </c>
      <c r="M186" s="441">
        <f t="shared" si="282"/>
        <v>0.88608176389526871</v>
      </c>
      <c r="N186" s="441">
        <f t="shared" si="276"/>
        <v>0.51401010564997707</v>
      </c>
      <c r="O186" s="441">
        <f t="shared" si="277"/>
        <v>0.70509875976113923</v>
      </c>
      <c r="P186" s="441">
        <f t="shared" si="278"/>
        <v>0.22370234267340378</v>
      </c>
      <c r="Q186" s="441">
        <f t="shared" si="279"/>
        <v>0.2705558107487368</v>
      </c>
      <c r="R186" s="441">
        <f t="shared" si="280"/>
        <v>5.6499770326136886E-2</v>
      </c>
      <c r="S186" s="317">
        <f t="shared" si="281"/>
        <v>0.33991731740927883</v>
      </c>
      <c r="T186" s="307"/>
    </row>
    <row r="187" spans="2:20" ht="13.5" customHeight="1">
      <c r="B187" s="649"/>
      <c r="C187" s="572"/>
      <c r="D187" s="436" t="s">
        <v>344</v>
      </c>
      <c r="E187" s="437">
        <f>市区町村別_推計残存歯数階層別人数!H186</f>
        <v>4394</v>
      </c>
      <c r="F187" s="435">
        <v>3820</v>
      </c>
      <c r="G187" s="427">
        <v>2125</v>
      </c>
      <c r="H187" s="427">
        <v>2942</v>
      </c>
      <c r="I187" s="427">
        <v>845</v>
      </c>
      <c r="J187" s="427">
        <v>1143</v>
      </c>
      <c r="K187" s="427">
        <v>277</v>
      </c>
      <c r="L187" s="427">
        <v>1519</v>
      </c>
      <c r="M187" s="438">
        <f t="shared" si="282"/>
        <v>0.86936731907146103</v>
      </c>
      <c r="N187" s="438">
        <f t="shared" si="276"/>
        <v>0.48361401911697771</v>
      </c>
      <c r="O187" s="438">
        <f t="shared" si="277"/>
        <v>0.66954938552571686</v>
      </c>
      <c r="P187" s="438">
        <f t="shared" si="278"/>
        <v>0.19230769230769232</v>
      </c>
      <c r="Q187" s="438">
        <f t="shared" si="279"/>
        <v>0.26012744651797909</v>
      </c>
      <c r="R187" s="438">
        <f t="shared" si="280"/>
        <v>6.304050978607191E-2</v>
      </c>
      <c r="S187" s="425">
        <f t="shared" si="281"/>
        <v>0.34569868001820664</v>
      </c>
      <c r="T187" s="307"/>
    </row>
    <row r="188" spans="2:20" ht="13.5" customHeight="1">
      <c r="B188" s="655"/>
      <c r="C188" s="573"/>
      <c r="D188" s="344" t="s">
        <v>152</v>
      </c>
      <c r="E188" s="390">
        <f>市区町村別_推計残存歯数階層別人数!H187</f>
        <v>7975</v>
      </c>
      <c r="F188" s="304">
        <f t="shared" ref="F188" si="304">SUM(F185:F187)</f>
        <v>6994</v>
      </c>
      <c r="G188" s="304">
        <f t="shared" ref="G188" si="305">SUM(G185:G187)</f>
        <v>3958</v>
      </c>
      <c r="H188" s="304">
        <f t="shared" ref="H188" si="306">SUM(H185:H187)</f>
        <v>5462</v>
      </c>
      <c r="I188" s="304">
        <f t="shared" ref="I188" si="307">SUM(I185:I187)</f>
        <v>1656</v>
      </c>
      <c r="J188" s="304">
        <f t="shared" ref="J188" si="308">SUM(J185:J187)</f>
        <v>2154</v>
      </c>
      <c r="K188" s="304">
        <f t="shared" ref="K188" si="309">SUM(K185:K187)</f>
        <v>496</v>
      </c>
      <c r="L188" s="304">
        <f t="shared" ref="L188" si="310">SUM(L185:L187)</f>
        <v>2720</v>
      </c>
      <c r="M188" s="303">
        <f t="shared" si="282"/>
        <v>0.87699059561128523</v>
      </c>
      <c r="N188" s="303">
        <f t="shared" si="276"/>
        <v>0.49630094043887146</v>
      </c>
      <c r="O188" s="303">
        <f t="shared" si="277"/>
        <v>0.68489028213166148</v>
      </c>
      <c r="P188" s="303">
        <f t="shared" si="278"/>
        <v>0.20764890282131662</v>
      </c>
      <c r="Q188" s="303">
        <f t="shared" si="279"/>
        <v>0.27009404388714736</v>
      </c>
      <c r="R188" s="303">
        <f t="shared" si="280"/>
        <v>6.2194357366771161E-2</v>
      </c>
      <c r="S188" s="269">
        <f t="shared" si="281"/>
        <v>0.34106583072100316</v>
      </c>
      <c r="T188" s="307"/>
    </row>
    <row r="189" spans="2:20" ht="13.5" customHeight="1">
      <c r="B189" s="648">
        <v>47</v>
      </c>
      <c r="C189" s="571" t="s">
        <v>16</v>
      </c>
      <c r="D189" s="356" t="s">
        <v>342</v>
      </c>
      <c r="E189" s="390">
        <f>市区町村別_推計残存歯数階層別人数!H188</f>
        <v>2901</v>
      </c>
      <c r="F189" s="304">
        <v>2565</v>
      </c>
      <c r="G189" s="423">
        <v>1653</v>
      </c>
      <c r="H189" s="423">
        <v>2019</v>
      </c>
      <c r="I189" s="423">
        <v>751</v>
      </c>
      <c r="J189" s="423">
        <v>804</v>
      </c>
      <c r="K189" s="423">
        <v>225</v>
      </c>
      <c r="L189" s="423">
        <v>929</v>
      </c>
      <c r="M189" s="303">
        <f t="shared" si="282"/>
        <v>0.88417786970010337</v>
      </c>
      <c r="N189" s="303">
        <f t="shared" si="276"/>
        <v>0.56980351602895551</v>
      </c>
      <c r="O189" s="303">
        <f t="shared" si="277"/>
        <v>0.6959669079627715</v>
      </c>
      <c r="P189" s="303">
        <f t="shared" si="278"/>
        <v>0.25887624956911409</v>
      </c>
      <c r="Q189" s="303">
        <f t="shared" si="279"/>
        <v>0.27714581178903824</v>
      </c>
      <c r="R189" s="303">
        <f t="shared" si="280"/>
        <v>7.7559462254395042E-2</v>
      </c>
      <c r="S189" s="269">
        <f t="shared" si="281"/>
        <v>0.32023440193036884</v>
      </c>
      <c r="T189" s="307"/>
    </row>
    <row r="190" spans="2:20" ht="13.5" customHeight="1">
      <c r="B190" s="649"/>
      <c r="C190" s="572"/>
      <c r="D190" s="439" t="s">
        <v>343</v>
      </c>
      <c r="E190" s="440">
        <f>市区町村別_推計残存歯数階層別人数!H189</f>
        <v>4693</v>
      </c>
      <c r="F190" s="346">
        <v>4150</v>
      </c>
      <c r="G190" s="132">
        <v>2524</v>
      </c>
      <c r="H190" s="132">
        <v>3254</v>
      </c>
      <c r="I190" s="132">
        <v>1186</v>
      </c>
      <c r="J190" s="132">
        <v>1272</v>
      </c>
      <c r="K190" s="132">
        <v>347</v>
      </c>
      <c r="L190" s="132">
        <v>1610</v>
      </c>
      <c r="M190" s="441">
        <f t="shared" si="282"/>
        <v>0.88429575964202001</v>
      </c>
      <c r="N190" s="441">
        <f t="shared" si="276"/>
        <v>0.53782228851480929</v>
      </c>
      <c r="O190" s="441">
        <f t="shared" si="277"/>
        <v>0.69337310888557424</v>
      </c>
      <c r="P190" s="441">
        <f t="shared" si="278"/>
        <v>0.25271681227359899</v>
      </c>
      <c r="Q190" s="441">
        <f t="shared" si="279"/>
        <v>0.27104197741316854</v>
      </c>
      <c r="R190" s="441">
        <f t="shared" si="280"/>
        <v>7.3939910505007464E-2</v>
      </c>
      <c r="S190" s="317">
        <f t="shared" si="281"/>
        <v>0.34306413807798847</v>
      </c>
      <c r="T190" s="307"/>
    </row>
    <row r="191" spans="2:20" ht="13.5" customHeight="1">
      <c r="B191" s="649"/>
      <c r="C191" s="572"/>
      <c r="D191" s="436" t="s">
        <v>344</v>
      </c>
      <c r="E191" s="437">
        <f>市区町村別_推計残存歯数階層別人数!H190</f>
        <v>8685</v>
      </c>
      <c r="F191" s="435">
        <v>7558</v>
      </c>
      <c r="G191" s="427">
        <v>4537</v>
      </c>
      <c r="H191" s="427">
        <v>5693</v>
      </c>
      <c r="I191" s="427">
        <v>1967</v>
      </c>
      <c r="J191" s="427">
        <v>2162</v>
      </c>
      <c r="K191" s="427">
        <v>648</v>
      </c>
      <c r="L191" s="427">
        <v>2923</v>
      </c>
      <c r="M191" s="438">
        <f t="shared" si="282"/>
        <v>0.87023603914795622</v>
      </c>
      <c r="N191" s="438">
        <f t="shared" si="276"/>
        <v>0.52239493379389756</v>
      </c>
      <c r="O191" s="438">
        <f t="shared" si="277"/>
        <v>0.65549798503166379</v>
      </c>
      <c r="P191" s="438">
        <f t="shared" si="278"/>
        <v>0.226482440990213</v>
      </c>
      <c r="Q191" s="438">
        <f t="shared" si="279"/>
        <v>0.24893494530800231</v>
      </c>
      <c r="R191" s="438">
        <f t="shared" si="280"/>
        <v>7.4611398963730563E-2</v>
      </c>
      <c r="S191" s="425">
        <f t="shared" si="281"/>
        <v>0.33655728267127233</v>
      </c>
      <c r="T191" s="307"/>
    </row>
    <row r="192" spans="2:20" ht="13.5" customHeight="1">
      <c r="B192" s="655"/>
      <c r="C192" s="573"/>
      <c r="D192" s="344" t="s">
        <v>152</v>
      </c>
      <c r="E192" s="390">
        <f>市区町村別_推計残存歯数階層別人数!H191</f>
        <v>16279</v>
      </c>
      <c r="F192" s="304">
        <f t="shared" ref="F192" si="311">SUM(F189:F191)</f>
        <v>14273</v>
      </c>
      <c r="G192" s="304">
        <f t="shared" ref="G192" si="312">SUM(G189:G191)</f>
        <v>8714</v>
      </c>
      <c r="H192" s="304">
        <f t="shared" ref="H192" si="313">SUM(H189:H191)</f>
        <v>10966</v>
      </c>
      <c r="I192" s="304">
        <f t="shared" ref="I192" si="314">SUM(I189:I191)</f>
        <v>3904</v>
      </c>
      <c r="J192" s="304">
        <f t="shared" ref="J192" si="315">SUM(J189:J191)</f>
        <v>4238</v>
      </c>
      <c r="K192" s="304">
        <f t="shared" ref="K192" si="316">SUM(K189:K191)</f>
        <v>1220</v>
      </c>
      <c r="L192" s="304">
        <f t="shared" ref="L192" si="317">SUM(L189:L191)</f>
        <v>5462</v>
      </c>
      <c r="M192" s="303">
        <f t="shared" si="282"/>
        <v>0.8767737576018183</v>
      </c>
      <c r="N192" s="303">
        <f t="shared" si="276"/>
        <v>0.53529086553228089</v>
      </c>
      <c r="O192" s="303">
        <f t="shared" si="277"/>
        <v>0.673628601265434</v>
      </c>
      <c r="P192" s="303">
        <f t="shared" si="278"/>
        <v>0.23981817064930278</v>
      </c>
      <c r="Q192" s="303">
        <f t="shared" si="279"/>
        <v>0.26033540143743472</v>
      </c>
      <c r="R192" s="303">
        <f t="shared" si="280"/>
        <v>7.4943178327907117E-2</v>
      </c>
      <c r="S192" s="269">
        <f t="shared" si="281"/>
        <v>0.33552429510412185</v>
      </c>
      <c r="T192" s="307"/>
    </row>
    <row r="193" spans="2:20" ht="13.5" customHeight="1">
      <c r="B193" s="648">
        <v>48</v>
      </c>
      <c r="C193" s="571" t="s">
        <v>27</v>
      </c>
      <c r="D193" s="356" t="s">
        <v>342</v>
      </c>
      <c r="E193" s="390">
        <f>市区町村別_推計残存歯数階層別人数!H192</f>
        <v>1349</v>
      </c>
      <c r="F193" s="304">
        <v>1200</v>
      </c>
      <c r="G193" s="423">
        <v>743</v>
      </c>
      <c r="H193" s="423">
        <v>950</v>
      </c>
      <c r="I193" s="423">
        <v>330</v>
      </c>
      <c r="J193" s="423">
        <v>402</v>
      </c>
      <c r="K193" s="423">
        <v>109</v>
      </c>
      <c r="L193" s="423">
        <v>456</v>
      </c>
      <c r="M193" s="303">
        <f t="shared" si="282"/>
        <v>0.88954781319495924</v>
      </c>
      <c r="N193" s="303">
        <f t="shared" si="276"/>
        <v>0.55077835433654554</v>
      </c>
      <c r="O193" s="303">
        <f t="shared" si="277"/>
        <v>0.70422535211267601</v>
      </c>
      <c r="P193" s="303">
        <f t="shared" si="278"/>
        <v>0.2446256486286138</v>
      </c>
      <c r="Q193" s="303">
        <f t="shared" si="279"/>
        <v>0.29799851742031136</v>
      </c>
      <c r="R193" s="303">
        <f t="shared" si="280"/>
        <v>8.0800593031875464E-2</v>
      </c>
      <c r="S193" s="269">
        <f t="shared" si="281"/>
        <v>0.3380281690140845</v>
      </c>
      <c r="T193" s="307"/>
    </row>
    <row r="194" spans="2:20" ht="13.5" customHeight="1">
      <c r="B194" s="649"/>
      <c r="C194" s="572"/>
      <c r="D194" s="439" t="s">
        <v>343</v>
      </c>
      <c r="E194" s="440">
        <f>市区町村別_推計残存歯数階層別人数!H193</f>
        <v>2442</v>
      </c>
      <c r="F194" s="346">
        <v>2150</v>
      </c>
      <c r="G194" s="132">
        <v>1244</v>
      </c>
      <c r="H194" s="132">
        <v>1687</v>
      </c>
      <c r="I194" s="132">
        <v>530</v>
      </c>
      <c r="J194" s="132">
        <v>601</v>
      </c>
      <c r="K194" s="132">
        <v>233</v>
      </c>
      <c r="L194" s="132">
        <v>898</v>
      </c>
      <c r="M194" s="441">
        <f t="shared" si="282"/>
        <v>0.88042588042588044</v>
      </c>
      <c r="N194" s="441">
        <f t="shared" si="276"/>
        <v>0.50941850941850941</v>
      </c>
      <c r="O194" s="441">
        <f t="shared" si="277"/>
        <v>0.6908271908271908</v>
      </c>
      <c r="P194" s="441">
        <f t="shared" si="278"/>
        <v>0.21703521703521703</v>
      </c>
      <c r="Q194" s="441">
        <f t="shared" si="279"/>
        <v>0.24610974610974612</v>
      </c>
      <c r="R194" s="441">
        <f t="shared" si="280"/>
        <v>9.5413595413595412E-2</v>
      </c>
      <c r="S194" s="317">
        <f t="shared" si="281"/>
        <v>0.36773136773136772</v>
      </c>
      <c r="T194" s="307"/>
    </row>
    <row r="195" spans="2:20" ht="13.5" customHeight="1">
      <c r="B195" s="649"/>
      <c r="C195" s="572"/>
      <c r="D195" s="436" t="s">
        <v>344</v>
      </c>
      <c r="E195" s="437">
        <f>市区町村別_推計残存歯数階層別人数!H194</f>
        <v>5522</v>
      </c>
      <c r="F195" s="435">
        <v>4738</v>
      </c>
      <c r="G195" s="427">
        <v>2700</v>
      </c>
      <c r="H195" s="427">
        <v>3515</v>
      </c>
      <c r="I195" s="427">
        <v>1171</v>
      </c>
      <c r="J195" s="427">
        <v>1332</v>
      </c>
      <c r="K195" s="427">
        <v>458</v>
      </c>
      <c r="L195" s="427">
        <v>1831</v>
      </c>
      <c r="M195" s="438">
        <f t="shared" si="282"/>
        <v>0.8580224556320174</v>
      </c>
      <c r="N195" s="438">
        <f t="shared" si="276"/>
        <v>0.48895327779789932</v>
      </c>
      <c r="O195" s="438">
        <f t="shared" si="277"/>
        <v>0.63654473017022817</v>
      </c>
      <c r="P195" s="438">
        <f t="shared" si="278"/>
        <v>0.21206084751901486</v>
      </c>
      <c r="Q195" s="438">
        <f t="shared" si="279"/>
        <v>0.241216950380297</v>
      </c>
      <c r="R195" s="438">
        <f t="shared" si="280"/>
        <v>8.2940963419051064E-2</v>
      </c>
      <c r="S195" s="425">
        <f t="shared" si="281"/>
        <v>0.33158275986961244</v>
      </c>
      <c r="T195" s="307"/>
    </row>
    <row r="196" spans="2:20" ht="13.5" customHeight="1">
      <c r="B196" s="655"/>
      <c r="C196" s="573"/>
      <c r="D196" s="344" t="s">
        <v>152</v>
      </c>
      <c r="E196" s="390">
        <f>市区町村別_推計残存歯数階層別人数!H195</f>
        <v>9313</v>
      </c>
      <c r="F196" s="304">
        <f t="shared" ref="F196" si="318">SUM(F193:F195)</f>
        <v>8088</v>
      </c>
      <c r="G196" s="304">
        <f t="shared" ref="G196" si="319">SUM(G193:G195)</f>
        <v>4687</v>
      </c>
      <c r="H196" s="304">
        <f t="shared" ref="H196" si="320">SUM(H193:H195)</f>
        <v>6152</v>
      </c>
      <c r="I196" s="304">
        <f t="shared" ref="I196" si="321">SUM(I193:I195)</f>
        <v>2031</v>
      </c>
      <c r="J196" s="304">
        <f t="shared" ref="J196" si="322">SUM(J193:J195)</f>
        <v>2335</v>
      </c>
      <c r="K196" s="304">
        <f t="shared" ref="K196" si="323">SUM(K193:K195)</f>
        <v>800</v>
      </c>
      <c r="L196" s="304">
        <f t="shared" ref="L196" si="324">SUM(L193:L195)</f>
        <v>3185</v>
      </c>
      <c r="M196" s="303">
        <f t="shared" si="282"/>
        <v>0.8684634382046601</v>
      </c>
      <c r="N196" s="303">
        <f t="shared" si="276"/>
        <v>0.50327499194674108</v>
      </c>
      <c r="O196" s="303">
        <f t="shared" si="277"/>
        <v>0.66058198217545372</v>
      </c>
      <c r="P196" s="303">
        <f t="shared" si="278"/>
        <v>0.21808225061741651</v>
      </c>
      <c r="Q196" s="303">
        <f t="shared" si="279"/>
        <v>0.25072479329968861</v>
      </c>
      <c r="R196" s="303">
        <f t="shared" si="280"/>
        <v>8.5901428111242351E-2</v>
      </c>
      <c r="S196" s="269">
        <f t="shared" si="281"/>
        <v>0.3419950606678836</v>
      </c>
      <c r="T196" s="307"/>
    </row>
    <row r="197" spans="2:20" ht="13.5" customHeight="1">
      <c r="B197" s="648">
        <v>49</v>
      </c>
      <c r="C197" s="571" t="s">
        <v>28</v>
      </c>
      <c r="D197" s="356" t="s">
        <v>342</v>
      </c>
      <c r="E197" s="390">
        <f>市区町村別_推計残存歯数階層別人数!H196</f>
        <v>1631</v>
      </c>
      <c r="F197" s="304">
        <v>1445</v>
      </c>
      <c r="G197" s="423">
        <v>923</v>
      </c>
      <c r="H197" s="423">
        <v>1169</v>
      </c>
      <c r="I197" s="423">
        <v>451</v>
      </c>
      <c r="J197" s="423">
        <v>494</v>
      </c>
      <c r="K197" s="423">
        <v>114</v>
      </c>
      <c r="L197" s="423">
        <v>556</v>
      </c>
      <c r="M197" s="303">
        <f t="shared" si="282"/>
        <v>0.8859595340282036</v>
      </c>
      <c r="N197" s="303">
        <f t="shared" si="276"/>
        <v>0.56591048436542002</v>
      </c>
      <c r="O197" s="303">
        <f t="shared" si="277"/>
        <v>0.71673819742489275</v>
      </c>
      <c r="P197" s="303">
        <f t="shared" si="278"/>
        <v>0.27651747394236664</v>
      </c>
      <c r="Q197" s="303">
        <f t="shared" si="279"/>
        <v>0.30288166768853464</v>
      </c>
      <c r="R197" s="303">
        <f t="shared" si="280"/>
        <v>6.989576946658492E-2</v>
      </c>
      <c r="S197" s="269">
        <f t="shared" si="281"/>
        <v>0.34089515634580014</v>
      </c>
      <c r="T197" s="307"/>
    </row>
    <row r="198" spans="2:20" ht="13.5" customHeight="1">
      <c r="B198" s="649"/>
      <c r="C198" s="572"/>
      <c r="D198" s="439" t="s">
        <v>343</v>
      </c>
      <c r="E198" s="440">
        <f>市区町村別_推計残存歯数階層別人数!H197</f>
        <v>2665</v>
      </c>
      <c r="F198" s="346">
        <v>2363</v>
      </c>
      <c r="G198" s="132">
        <v>1453</v>
      </c>
      <c r="H198" s="132">
        <v>1897</v>
      </c>
      <c r="I198" s="132">
        <v>643</v>
      </c>
      <c r="J198" s="132">
        <v>770</v>
      </c>
      <c r="K198" s="132">
        <v>228</v>
      </c>
      <c r="L198" s="132">
        <v>950</v>
      </c>
      <c r="M198" s="441">
        <f t="shared" si="282"/>
        <v>0.88667917448405253</v>
      </c>
      <c r="N198" s="441">
        <f t="shared" si="276"/>
        <v>0.54521575984990622</v>
      </c>
      <c r="O198" s="441">
        <f t="shared" si="277"/>
        <v>0.71181988742964353</v>
      </c>
      <c r="P198" s="441">
        <f t="shared" si="278"/>
        <v>0.24127579737335836</v>
      </c>
      <c r="Q198" s="441">
        <f t="shared" si="279"/>
        <v>0.28893058161350843</v>
      </c>
      <c r="R198" s="441">
        <f t="shared" si="280"/>
        <v>8.5553470919324581E-2</v>
      </c>
      <c r="S198" s="317">
        <f t="shared" si="281"/>
        <v>0.35647279549718575</v>
      </c>
      <c r="T198" s="307"/>
    </row>
    <row r="199" spans="2:20" ht="13.5" customHeight="1">
      <c r="B199" s="649"/>
      <c r="C199" s="572"/>
      <c r="D199" s="436" t="s">
        <v>344</v>
      </c>
      <c r="E199" s="437">
        <f>市区町村別_推計残存歯数階層別人数!H198</f>
        <v>4684</v>
      </c>
      <c r="F199" s="435">
        <v>4172</v>
      </c>
      <c r="G199" s="427">
        <v>2570</v>
      </c>
      <c r="H199" s="427">
        <v>3282</v>
      </c>
      <c r="I199" s="427">
        <v>1195</v>
      </c>
      <c r="J199" s="427">
        <v>1294</v>
      </c>
      <c r="K199" s="427">
        <v>366</v>
      </c>
      <c r="L199" s="427">
        <v>1767</v>
      </c>
      <c r="M199" s="438">
        <f t="shared" si="282"/>
        <v>0.89069171648163958</v>
      </c>
      <c r="N199" s="438">
        <f t="shared" si="276"/>
        <v>0.54867634500426987</v>
      </c>
      <c r="O199" s="438">
        <f t="shared" si="277"/>
        <v>0.70068317677198977</v>
      </c>
      <c r="P199" s="438">
        <f t="shared" si="278"/>
        <v>0.25512382578992315</v>
      </c>
      <c r="Q199" s="438">
        <f t="shared" si="279"/>
        <v>0.27625960717335613</v>
      </c>
      <c r="R199" s="438">
        <f t="shared" si="280"/>
        <v>7.813834329632792E-2</v>
      </c>
      <c r="S199" s="425">
        <f t="shared" si="281"/>
        <v>0.37724167378309137</v>
      </c>
      <c r="T199" s="307"/>
    </row>
    <row r="200" spans="2:20" ht="13.5" customHeight="1">
      <c r="B200" s="655"/>
      <c r="C200" s="573"/>
      <c r="D200" s="344" t="s">
        <v>152</v>
      </c>
      <c r="E200" s="390">
        <f>市区町村別_推計残存歯数階層別人数!H199</f>
        <v>8980</v>
      </c>
      <c r="F200" s="304">
        <f t="shared" ref="F200" si="325">SUM(F197:F199)</f>
        <v>7980</v>
      </c>
      <c r="G200" s="304">
        <f t="shared" ref="G200" si="326">SUM(G197:G199)</f>
        <v>4946</v>
      </c>
      <c r="H200" s="304">
        <f t="shared" ref="H200" si="327">SUM(H197:H199)</f>
        <v>6348</v>
      </c>
      <c r="I200" s="304">
        <f t="shared" ref="I200" si="328">SUM(I197:I199)</f>
        <v>2289</v>
      </c>
      <c r="J200" s="304">
        <f t="shared" ref="J200" si="329">SUM(J197:J199)</f>
        <v>2558</v>
      </c>
      <c r="K200" s="304">
        <f t="shared" ref="K200" si="330">SUM(K197:K199)</f>
        <v>708</v>
      </c>
      <c r="L200" s="304">
        <f t="shared" ref="L200" si="331">SUM(L197:L199)</f>
        <v>3273</v>
      </c>
      <c r="M200" s="303">
        <f t="shared" si="282"/>
        <v>0.88864142538975499</v>
      </c>
      <c r="N200" s="303">
        <f t="shared" si="276"/>
        <v>0.55077951002227177</v>
      </c>
      <c r="O200" s="303">
        <f t="shared" si="277"/>
        <v>0.70690423162583516</v>
      </c>
      <c r="P200" s="303">
        <f t="shared" si="278"/>
        <v>0.25489977728285079</v>
      </c>
      <c r="Q200" s="303">
        <f t="shared" si="279"/>
        <v>0.28485523385300671</v>
      </c>
      <c r="R200" s="303">
        <f t="shared" si="280"/>
        <v>7.8841870824053459E-2</v>
      </c>
      <c r="S200" s="269">
        <f t="shared" si="281"/>
        <v>0.36447661469933185</v>
      </c>
      <c r="T200" s="307"/>
    </row>
    <row r="201" spans="2:20" ht="13.5" customHeight="1">
      <c r="B201" s="648">
        <v>50</v>
      </c>
      <c r="C201" s="571" t="s">
        <v>17</v>
      </c>
      <c r="D201" s="356" t="s">
        <v>342</v>
      </c>
      <c r="E201" s="390">
        <f>市区町村別_推計残存歯数階層別人数!H200</f>
        <v>1503</v>
      </c>
      <c r="F201" s="304">
        <v>1361</v>
      </c>
      <c r="G201" s="423">
        <v>893</v>
      </c>
      <c r="H201" s="423">
        <v>1103</v>
      </c>
      <c r="I201" s="423">
        <v>470</v>
      </c>
      <c r="J201" s="423">
        <v>475</v>
      </c>
      <c r="K201" s="423">
        <v>93</v>
      </c>
      <c r="L201" s="423">
        <v>464</v>
      </c>
      <c r="M201" s="303">
        <f>IFERROR(F201/E201,"-")</f>
        <v>0.90552228875582164</v>
      </c>
      <c r="N201" s="303">
        <f t="shared" si="0"/>
        <v>0.5941450432468397</v>
      </c>
      <c r="O201" s="303">
        <f t="shared" si="1"/>
        <v>0.73386560212907515</v>
      </c>
      <c r="P201" s="303">
        <f t="shared" si="2"/>
        <v>0.31270791749833665</v>
      </c>
      <c r="Q201" s="303">
        <f t="shared" si="3"/>
        <v>0.31603459747172324</v>
      </c>
      <c r="R201" s="303">
        <f t="shared" si="4"/>
        <v>6.1876247504990017E-2</v>
      </c>
      <c r="S201" s="269">
        <f t="shared" si="5"/>
        <v>0.30871590153027278</v>
      </c>
      <c r="T201" s="307"/>
    </row>
    <row r="202" spans="2:20" ht="13.5" customHeight="1">
      <c r="B202" s="649"/>
      <c r="C202" s="572"/>
      <c r="D202" s="439" t="s">
        <v>343</v>
      </c>
      <c r="E202" s="440">
        <f>市区町村別_推計残存歯数階層別人数!H201</f>
        <v>2247</v>
      </c>
      <c r="F202" s="346">
        <v>1954</v>
      </c>
      <c r="G202" s="132">
        <v>1243</v>
      </c>
      <c r="H202" s="132">
        <v>1539</v>
      </c>
      <c r="I202" s="132">
        <v>595</v>
      </c>
      <c r="J202" s="132">
        <v>615</v>
      </c>
      <c r="K202" s="132">
        <v>152</v>
      </c>
      <c r="L202" s="132">
        <v>728</v>
      </c>
      <c r="M202" s="441">
        <f t="shared" ref="M202:M228" si="332">IFERROR(F202/E202,"-")</f>
        <v>0.86960391633288825</v>
      </c>
      <c r="N202" s="441">
        <f t="shared" si="0"/>
        <v>0.55318202047174014</v>
      </c>
      <c r="O202" s="441">
        <f t="shared" si="1"/>
        <v>0.68491321762349799</v>
      </c>
      <c r="P202" s="441">
        <f t="shared" si="2"/>
        <v>0.26479750778816197</v>
      </c>
      <c r="Q202" s="441">
        <f t="shared" si="3"/>
        <v>0.27369826435246997</v>
      </c>
      <c r="R202" s="441">
        <f t="shared" si="4"/>
        <v>6.7645749888740545E-2</v>
      </c>
      <c r="S202" s="317">
        <f t="shared" si="5"/>
        <v>0.32398753894080995</v>
      </c>
      <c r="T202" s="307"/>
    </row>
    <row r="203" spans="2:20" ht="13.5" customHeight="1">
      <c r="B203" s="649"/>
      <c r="C203" s="572"/>
      <c r="D203" s="436" t="s">
        <v>344</v>
      </c>
      <c r="E203" s="437">
        <f>市区町村別_推計残存歯数階層別人数!H202</f>
        <v>3836</v>
      </c>
      <c r="F203" s="435">
        <v>3366</v>
      </c>
      <c r="G203" s="427">
        <v>2111</v>
      </c>
      <c r="H203" s="427">
        <v>2670</v>
      </c>
      <c r="I203" s="427">
        <v>1024</v>
      </c>
      <c r="J203" s="427">
        <v>1036</v>
      </c>
      <c r="K203" s="427">
        <v>265</v>
      </c>
      <c r="L203" s="427">
        <v>1196</v>
      </c>
      <c r="M203" s="438">
        <f t="shared" si="332"/>
        <v>0.87747653806047965</v>
      </c>
      <c r="N203" s="438">
        <f t="shared" si="0"/>
        <v>0.55031282586027108</v>
      </c>
      <c r="O203" s="438">
        <f t="shared" si="1"/>
        <v>0.69603753910323252</v>
      </c>
      <c r="P203" s="438">
        <f t="shared" si="2"/>
        <v>0.26694473409801878</v>
      </c>
      <c r="Q203" s="438">
        <f t="shared" si="3"/>
        <v>0.27007299270072993</v>
      </c>
      <c r="R203" s="438">
        <f t="shared" si="4"/>
        <v>6.9082377476538059E-2</v>
      </c>
      <c r="S203" s="425">
        <f t="shared" si="5"/>
        <v>0.31178310740354537</v>
      </c>
      <c r="T203" s="307"/>
    </row>
    <row r="204" spans="2:20" ht="13.5" customHeight="1">
      <c r="B204" s="655"/>
      <c r="C204" s="573"/>
      <c r="D204" s="344" t="s">
        <v>152</v>
      </c>
      <c r="E204" s="390">
        <f>市区町村別_推計残存歯数階層別人数!H203</f>
        <v>7586</v>
      </c>
      <c r="F204" s="304">
        <f t="shared" ref="F204" si="333">SUM(F201:F203)</f>
        <v>6681</v>
      </c>
      <c r="G204" s="304">
        <f t="shared" ref="G204" si="334">SUM(G201:G203)</f>
        <v>4247</v>
      </c>
      <c r="H204" s="304">
        <f t="shared" ref="H204" si="335">SUM(H201:H203)</f>
        <v>5312</v>
      </c>
      <c r="I204" s="304">
        <f t="shared" ref="I204" si="336">SUM(I201:I203)</f>
        <v>2089</v>
      </c>
      <c r="J204" s="304">
        <f t="shared" ref="J204" si="337">SUM(J201:J203)</f>
        <v>2126</v>
      </c>
      <c r="K204" s="304">
        <f t="shared" ref="K204" si="338">SUM(K201:K203)</f>
        <v>510</v>
      </c>
      <c r="L204" s="304">
        <f t="shared" ref="L204" si="339">SUM(L201:L203)</f>
        <v>2388</v>
      </c>
      <c r="M204" s="303">
        <f t="shared" si="332"/>
        <v>0.88070129185341417</v>
      </c>
      <c r="N204" s="303">
        <f t="shared" si="0"/>
        <v>0.55984708673872918</v>
      </c>
      <c r="O204" s="303">
        <f t="shared" si="1"/>
        <v>0.70023727919852363</v>
      </c>
      <c r="P204" s="303">
        <f t="shared" si="2"/>
        <v>0.27537569206432905</v>
      </c>
      <c r="Q204" s="303">
        <f t="shared" si="3"/>
        <v>0.2802530978117585</v>
      </c>
      <c r="R204" s="303">
        <f t="shared" si="4"/>
        <v>6.7229106248352224E-2</v>
      </c>
      <c r="S204" s="269">
        <f t="shared" si="5"/>
        <v>0.31479040337463748</v>
      </c>
      <c r="T204" s="307"/>
    </row>
    <row r="205" spans="2:20" ht="13.5" customHeight="1">
      <c r="B205" s="648">
        <v>51</v>
      </c>
      <c r="C205" s="571" t="s">
        <v>49</v>
      </c>
      <c r="D205" s="356" t="s">
        <v>342</v>
      </c>
      <c r="E205" s="390">
        <f>市区町村別_推計残存歯数階層別人数!H204</f>
        <v>2009</v>
      </c>
      <c r="F205" s="304">
        <v>1747</v>
      </c>
      <c r="G205" s="423">
        <v>1006</v>
      </c>
      <c r="H205" s="423">
        <v>1408</v>
      </c>
      <c r="I205" s="423">
        <v>512</v>
      </c>
      <c r="J205" s="423">
        <v>557</v>
      </c>
      <c r="K205" s="423">
        <v>142</v>
      </c>
      <c r="L205" s="423">
        <v>621</v>
      </c>
      <c r="M205" s="303">
        <f t="shared" si="332"/>
        <v>0.86958685913389744</v>
      </c>
      <c r="N205" s="303">
        <f t="shared" si="0"/>
        <v>0.50074664011946246</v>
      </c>
      <c r="O205" s="303">
        <f t="shared" si="1"/>
        <v>0.70084619213539079</v>
      </c>
      <c r="P205" s="303">
        <f t="shared" si="2"/>
        <v>0.25485316077650572</v>
      </c>
      <c r="Q205" s="303">
        <f t="shared" si="3"/>
        <v>0.27725236436037831</v>
      </c>
      <c r="R205" s="303">
        <f t="shared" si="4"/>
        <v>7.0681931309109006E-2</v>
      </c>
      <c r="S205" s="269">
        <f t="shared" si="5"/>
        <v>0.30910900945744152</v>
      </c>
      <c r="T205" s="307"/>
    </row>
    <row r="206" spans="2:20" ht="13.5" customHeight="1">
      <c r="B206" s="649"/>
      <c r="C206" s="572"/>
      <c r="D206" s="439" t="s">
        <v>343</v>
      </c>
      <c r="E206" s="440">
        <f>市区町村別_推計残存歯数階層別人数!H205</f>
        <v>2866</v>
      </c>
      <c r="F206" s="346">
        <v>2500</v>
      </c>
      <c r="G206" s="132">
        <v>1524</v>
      </c>
      <c r="H206" s="132">
        <v>1987</v>
      </c>
      <c r="I206" s="132">
        <v>651</v>
      </c>
      <c r="J206" s="132">
        <v>762</v>
      </c>
      <c r="K206" s="132">
        <v>196</v>
      </c>
      <c r="L206" s="132">
        <v>860</v>
      </c>
      <c r="M206" s="441">
        <f t="shared" si="332"/>
        <v>0.87229588276343339</v>
      </c>
      <c r="N206" s="441">
        <f t="shared" si="0"/>
        <v>0.531751570132589</v>
      </c>
      <c r="O206" s="441">
        <f t="shared" si="1"/>
        <v>0.69330076762037685</v>
      </c>
      <c r="P206" s="441">
        <f t="shared" si="2"/>
        <v>0.22714584787159806</v>
      </c>
      <c r="Q206" s="441">
        <f t="shared" si="3"/>
        <v>0.2658757850662945</v>
      </c>
      <c r="R206" s="441">
        <f t="shared" si="4"/>
        <v>6.838799720865317E-2</v>
      </c>
      <c r="S206" s="317">
        <f t="shared" si="5"/>
        <v>0.30006978367062109</v>
      </c>
      <c r="T206" s="307"/>
    </row>
    <row r="207" spans="2:20" ht="13.5" customHeight="1">
      <c r="B207" s="649"/>
      <c r="C207" s="572"/>
      <c r="D207" s="436" t="s">
        <v>344</v>
      </c>
      <c r="E207" s="437">
        <f>市区町村別_推計残存歯数階層別人数!H206</f>
        <v>5792</v>
      </c>
      <c r="F207" s="435">
        <v>4945</v>
      </c>
      <c r="G207" s="427">
        <v>2865</v>
      </c>
      <c r="H207" s="427">
        <v>3822</v>
      </c>
      <c r="I207" s="427">
        <v>1236</v>
      </c>
      <c r="J207" s="427">
        <v>1420</v>
      </c>
      <c r="K207" s="427">
        <v>384</v>
      </c>
      <c r="L207" s="427">
        <v>1736</v>
      </c>
      <c r="M207" s="438">
        <f t="shared" si="332"/>
        <v>0.8537638121546961</v>
      </c>
      <c r="N207" s="438">
        <f t="shared" si="0"/>
        <v>0.49464779005524862</v>
      </c>
      <c r="O207" s="438">
        <f t="shared" si="1"/>
        <v>0.65987569060773477</v>
      </c>
      <c r="P207" s="438">
        <f t="shared" si="2"/>
        <v>0.21339779005524862</v>
      </c>
      <c r="Q207" s="438">
        <f t="shared" si="3"/>
        <v>0.24516574585635359</v>
      </c>
      <c r="R207" s="438">
        <f t="shared" si="4"/>
        <v>6.6298342541436461E-2</v>
      </c>
      <c r="S207" s="425">
        <f t="shared" si="5"/>
        <v>0.29972375690607733</v>
      </c>
      <c r="T207" s="307"/>
    </row>
    <row r="208" spans="2:20" ht="13.5" customHeight="1">
      <c r="B208" s="655"/>
      <c r="C208" s="573"/>
      <c r="D208" s="344" t="s">
        <v>152</v>
      </c>
      <c r="E208" s="390">
        <f>市区町村別_推計残存歯数階層別人数!H207</f>
        <v>10667</v>
      </c>
      <c r="F208" s="304">
        <f t="shared" ref="F208" si="340">SUM(F205:F207)</f>
        <v>9192</v>
      </c>
      <c r="G208" s="304">
        <f t="shared" ref="G208" si="341">SUM(G205:G207)</f>
        <v>5395</v>
      </c>
      <c r="H208" s="304">
        <f t="shared" ref="H208" si="342">SUM(H205:H207)</f>
        <v>7217</v>
      </c>
      <c r="I208" s="304">
        <f t="shared" ref="I208" si="343">SUM(I205:I207)</f>
        <v>2399</v>
      </c>
      <c r="J208" s="304">
        <f t="shared" ref="J208" si="344">SUM(J205:J207)</f>
        <v>2739</v>
      </c>
      <c r="K208" s="304">
        <f t="shared" ref="K208" si="345">SUM(K205:K207)</f>
        <v>722</v>
      </c>
      <c r="L208" s="304">
        <f t="shared" ref="L208" si="346">SUM(L205:L207)</f>
        <v>3217</v>
      </c>
      <c r="M208" s="303">
        <f t="shared" si="332"/>
        <v>0.86172307115402647</v>
      </c>
      <c r="N208" s="303">
        <f t="shared" si="0"/>
        <v>0.50576544482984909</v>
      </c>
      <c r="O208" s="303">
        <f t="shared" si="1"/>
        <v>0.67657260710602796</v>
      </c>
      <c r="P208" s="303">
        <f t="shared" si="2"/>
        <v>0.22489922189931566</v>
      </c>
      <c r="Q208" s="303">
        <f t="shared" si="3"/>
        <v>0.2567732258366926</v>
      </c>
      <c r="R208" s="303">
        <f t="shared" si="4"/>
        <v>6.768538483172401E-2</v>
      </c>
      <c r="S208" s="269">
        <f t="shared" si="5"/>
        <v>0.30158432548982844</v>
      </c>
      <c r="T208" s="307"/>
    </row>
    <row r="209" spans="2:20" ht="13.5" customHeight="1">
      <c r="B209" s="648">
        <v>52</v>
      </c>
      <c r="C209" s="571" t="s">
        <v>5</v>
      </c>
      <c r="D209" s="356" t="s">
        <v>342</v>
      </c>
      <c r="E209" s="390">
        <f>市区町村別_推計残存歯数階層別人数!H208</f>
        <v>1438</v>
      </c>
      <c r="F209" s="304">
        <v>1271</v>
      </c>
      <c r="G209" s="423">
        <v>751</v>
      </c>
      <c r="H209" s="423">
        <v>1003</v>
      </c>
      <c r="I209" s="423">
        <v>407</v>
      </c>
      <c r="J209" s="423">
        <v>414</v>
      </c>
      <c r="K209" s="423">
        <v>105</v>
      </c>
      <c r="L209" s="423">
        <v>471</v>
      </c>
      <c r="M209" s="303">
        <f t="shared" si="332"/>
        <v>0.88386648122392208</v>
      </c>
      <c r="N209" s="303">
        <f t="shared" si="0"/>
        <v>0.52225312934631429</v>
      </c>
      <c r="O209" s="303">
        <f t="shared" si="1"/>
        <v>0.69749652294853959</v>
      </c>
      <c r="P209" s="303">
        <f t="shared" si="2"/>
        <v>0.28303198887343534</v>
      </c>
      <c r="Q209" s="303">
        <f t="shared" si="3"/>
        <v>0.28789986091794156</v>
      </c>
      <c r="R209" s="303">
        <f t="shared" si="4"/>
        <v>7.3018080667593882E-2</v>
      </c>
      <c r="S209" s="269">
        <f t="shared" si="5"/>
        <v>0.32753824756606398</v>
      </c>
      <c r="T209" s="307"/>
    </row>
    <row r="210" spans="2:20" ht="13.5" customHeight="1">
      <c r="B210" s="649"/>
      <c r="C210" s="572"/>
      <c r="D210" s="439" t="s">
        <v>343</v>
      </c>
      <c r="E210" s="440">
        <f>市区町村別_推計残存歯数階層別人数!H209</f>
        <v>2569</v>
      </c>
      <c r="F210" s="346">
        <v>2249</v>
      </c>
      <c r="G210" s="132">
        <v>1316</v>
      </c>
      <c r="H210" s="132">
        <v>1747</v>
      </c>
      <c r="I210" s="132">
        <v>624</v>
      </c>
      <c r="J210" s="132">
        <v>671</v>
      </c>
      <c r="K210" s="132">
        <v>205</v>
      </c>
      <c r="L210" s="132">
        <v>860</v>
      </c>
      <c r="M210" s="441">
        <f t="shared" si="332"/>
        <v>0.87543791358505252</v>
      </c>
      <c r="N210" s="441">
        <f t="shared" si="0"/>
        <v>0.5122615803814714</v>
      </c>
      <c r="O210" s="441">
        <f t="shared" si="1"/>
        <v>0.68003114052160374</v>
      </c>
      <c r="P210" s="441">
        <f t="shared" si="2"/>
        <v>0.24289606850914752</v>
      </c>
      <c r="Q210" s="441">
        <f t="shared" si="3"/>
        <v>0.26119112495134295</v>
      </c>
      <c r="R210" s="441">
        <f t="shared" si="4"/>
        <v>7.9797586609575713E-2</v>
      </c>
      <c r="S210" s="317">
        <f t="shared" si="5"/>
        <v>0.33476060724017126</v>
      </c>
      <c r="T210" s="307"/>
    </row>
    <row r="211" spans="2:20" ht="13.5" customHeight="1">
      <c r="B211" s="649"/>
      <c r="C211" s="572"/>
      <c r="D211" s="436" t="s">
        <v>344</v>
      </c>
      <c r="E211" s="437">
        <f>市区町村別_推計残存歯数階層別人数!H210</f>
        <v>6247</v>
      </c>
      <c r="F211" s="435">
        <v>5267</v>
      </c>
      <c r="G211" s="427">
        <v>2981</v>
      </c>
      <c r="H211" s="427">
        <v>3859</v>
      </c>
      <c r="I211" s="427">
        <v>1358</v>
      </c>
      <c r="J211" s="427">
        <v>1478</v>
      </c>
      <c r="K211" s="427">
        <v>455</v>
      </c>
      <c r="L211" s="427">
        <v>2011</v>
      </c>
      <c r="M211" s="438">
        <f t="shared" si="332"/>
        <v>0.84312469985593086</v>
      </c>
      <c r="N211" s="438">
        <f t="shared" si="0"/>
        <v>0.4771890507443573</v>
      </c>
      <c r="O211" s="438">
        <f t="shared" si="1"/>
        <v>0.61773651352649273</v>
      </c>
      <c r="P211" s="438">
        <f t="shared" si="2"/>
        <v>0.21738434448535296</v>
      </c>
      <c r="Q211" s="438">
        <f t="shared" si="3"/>
        <v>0.23659356491115735</v>
      </c>
      <c r="R211" s="438">
        <f t="shared" si="4"/>
        <v>7.2834960781174962E-2</v>
      </c>
      <c r="S211" s="425">
        <f t="shared" si="5"/>
        <v>0.32191451896910517</v>
      </c>
      <c r="T211" s="307"/>
    </row>
    <row r="212" spans="2:20" ht="13.5" customHeight="1">
      <c r="B212" s="655"/>
      <c r="C212" s="573"/>
      <c r="D212" s="344" t="s">
        <v>152</v>
      </c>
      <c r="E212" s="390">
        <f>市区町村別_推計残存歯数階層別人数!H211</f>
        <v>10254</v>
      </c>
      <c r="F212" s="304">
        <f t="shared" ref="F212" si="347">SUM(F209:F211)</f>
        <v>8787</v>
      </c>
      <c r="G212" s="304">
        <f t="shared" ref="G212" si="348">SUM(G209:G211)</f>
        <v>5048</v>
      </c>
      <c r="H212" s="304">
        <f t="shared" ref="H212" si="349">SUM(H209:H211)</f>
        <v>6609</v>
      </c>
      <c r="I212" s="304">
        <f t="shared" ref="I212" si="350">SUM(I209:I211)</f>
        <v>2389</v>
      </c>
      <c r="J212" s="304">
        <f t="shared" ref="J212" si="351">SUM(J209:J211)</f>
        <v>2563</v>
      </c>
      <c r="K212" s="304">
        <f t="shared" ref="K212" si="352">SUM(K209:K211)</f>
        <v>765</v>
      </c>
      <c r="L212" s="304">
        <f t="shared" ref="L212" si="353">SUM(L209:L211)</f>
        <v>3342</v>
      </c>
      <c r="M212" s="303">
        <f t="shared" si="332"/>
        <v>0.85693387946167354</v>
      </c>
      <c r="N212" s="303">
        <f t="shared" si="0"/>
        <v>0.49229568948702945</v>
      </c>
      <c r="O212" s="303">
        <f t="shared" si="1"/>
        <v>0.64452896430661211</v>
      </c>
      <c r="P212" s="303">
        <f t="shared" si="2"/>
        <v>0.2329822508289448</v>
      </c>
      <c r="Q212" s="303">
        <f t="shared" si="3"/>
        <v>0.24995123854105714</v>
      </c>
      <c r="R212" s="303">
        <f t="shared" si="4"/>
        <v>7.4605032182562897E-2</v>
      </c>
      <c r="S212" s="269">
        <f t="shared" si="5"/>
        <v>0.3259215915740199</v>
      </c>
      <c r="T212" s="307"/>
    </row>
    <row r="213" spans="2:20" ht="13.5" customHeight="1">
      <c r="B213" s="648">
        <v>53</v>
      </c>
      <c r="C213" s="571" t="s">
        <v>23</v>
      </c>
      <c r="D213" s="356" t="s">
        <v>342</v>
      </c>
      <c r="E213" s="390">
        <f>市区町村別_推計残存歯数階層別人数!H212</f>
        <v>759</v>
      </c>
      <c r="F213" s="304">
        <v>682</v>
      </c>
      <c r="G213" s="423">
        <v>448</v>
      </c>
      <c r="H213" s="423">
        <v>542</v>
      </c>
      <c r="I213" s="423">
        <v>203</v>
      </c>
      <c r="J213" s="423">
        <v>242</v>
      </c>
      <c r="K213" s="423">
        <v>56</v>
      </c>
      <c r="L213" s="423">
        <v>287</v>
      </c>
      <c r="M213" s="303">
        <f t="shared" si="332"/>
        <v>0.89855072463768115</v>
      </c>
      <c r="N213" s="303">
        <f t="shared" si="0"/>
        <v>0.59025032938076416</v>
      </c>
      <c r="O213" s="303">
        <f t="shared" si="1"/>
        <v>0.71409749670619238</v>
      </c>
      <c r="P213" s="303">
        <f t="shared" si="2"/>
        <v>0.26745718050065875</v>
      </c>
      <c r="Q213" s="303">
        <f t="shared" si="3"/>
        <v>0.3188405797101449</v>
      </c>
      <c r="R213" s="303">
        <f t="shared" si="4"/>
        <v>7.378129117259552E-2</v>
      </c>
      <c r="S213" s="269">
        <f t="shared" si="5"/>
        <v>0.37812911725955206</v>
      </c>
      <c r="T213" s="307"/>
    </row>
    <row r="214" spans="2:20" ht="13.5" customHeight="1">
      <c r="B214" s="649"/>
      <c r="C214" s="572"/>
      <c r="D214" s="439" t="s">
        <v>343</v>
      </c>
      <c r="E214" s="440">
        <f>市区町村別_推計残存歯数階層別人数!H213</f>
        <v>1193</v>
      </c>
      <c r="F214" s="346">
        <v>1069</v>
      </c>
      <c r="G214" s="132">
        <v>676</v>
      </c>
      <c r="H214" s="132">
        <v>846</v>
      </c>
      <c r="I214" s="132">
        <v>288</v>
      </c>
      <c r="J214" s="132">
        <v>323</v>
      </c>
      <c r="K214" s="132">
        <v>82</v>
      </c>
      <c r="L214" s="132">
        <v>456</v>
      </c>
      <c r="M214" s="441">
        <f t="shared" si="332"/>
        <v>0.89606035205364631</v>
      </c>
      <c r="N214" s="441">
        <f t="shared" si="0"/>
        <v>0.56663872590108966</v>
      </c>
      <c r="O214" s="441">
        <f t="shared" si="1"/>
        <v>0.70913663034367147</v>
      </c>
      <c r="P214" s="441">
        <f t="shared" si="2"/>
        <v>0.24140821458507963</v>
      </c>
      <c r="Q214" s="441">
        <f t="shared" si="3"/>
        <v>0.27074601844090529</v>
      </c>
      <c r="R214" s="441">
        <f t="shared" si="4"/>
        <v>6.8734283319362946E-2</v>
      </c>
      <c r="S214" s="317">
        <f t="shared" si="5"/>
        <v>0.38222967309304273</v>
      </c>
      <c r="T214" s="307"/>
    </row>
    <row r="215" spans="2:20" ht="13.5" customHeight="1">
      <c r="B215" s="649"/>
      <c r="C215" s="572"/>
      <c r="D215" s="436" t="s">
        <v>344</v>
      </c>
      <c r="E215" s="437">
        <f>市区町村別_推計残存歯数階層別人数!H214</f>
        <v>2245</v>
      </c>
      <c r="F215" s="435">
        <v>2008</v>
      </c>
      <c r="G215" s="427">
        <v>1260</v>
      </c>
      <c r="H215" s="427">
        <v>1579</v>
      </c>
      <c r="I215" s="427">
        <v>515</v>
      </c>
      <c r="J215" s="427">
        <v>553</v>
      </c>
      <c r="K215" s="427">
        <v>131</v>
      </c>
      <c r="L215" s="427">
        <v>802</v>
      </c>
      <c r="M215" s="438">
        <f t="shared" si="332"/>
        <v>0.89443207126948776</v>
      </c>
      <c r="N215" s="438">
        <f t="shared" si="0"/>
        <v>0.56124721603563477</v>
      </c>
      <c r="O215" s="438">
        <f t="shared" si="1"/>
        <v>0.70334075723830736</v>
      </c>
      <c r="P215" s="438">
        <f t="shared" si="2"/>
        <v>0.22939866369710468</v>
      </c>
      <c r="Q215" s="438">
        <f t="shared" si="3"/>
        <v>0.24632516703786192</v>
      </c>
      <c r="R215" s="438">
        <f t="shared" si="4"/>
        <v>5.8351893095768374E-2</v>
      </c>
      <c r="S215" s="425">
        <f t="shared" si="5"/>
        <v>0.35723830734966594</v>
      </c>
      <c r="T215" s="307"/>
    </row>
    <row r="216" spans="2:20" ht="13.5" customHeight="1">
      <c r="B216" s="655"/>
      <c r="C216" s="573"/>
      <c r="D216" s="344" t="s">
        <v>152</v>
      </c>
      <c r="E216" s="390">
        <f>市区町村別_推計残存歯数階層別人数!H215</f>
        <v>4197</v>
      </c>
      <c r="F216" s="304">
        <f t="shared" ref="F216" si="354">SUM(F213:F215)</f>
        <v>3759</v>
      </c>
      <c r="G216" s="304">
        <f t="shared" ref="G216" si="355">SUM(G213:G215)</f>
        <v>2384</v>
      </c>
      <c r="H216" s="304">
        <f t="shared" ref="H216" si="356">SUM(H213:H215)</f>
        <v>2967</v>
      </c>
      <c r="I216" s="304">
        <f t="shared" ref="I216" si="357">SUM(I213:I215)</f>
        <v>1006</v>
      </c>
      <c r="J216" s="304">
        <f t="shared" ref="J216" si="358">SUM(J213:J215)</f>
        <v>1118</v>
      </c>
      <c r="K216" s="304">
        <f t="shared" ref="K216" si="359">SUM(K213:K215)</f>
        <v>269</v>
      </c>
      <c r="L216" s="304">
        <f t="shared" ref="L216" si="360">SUM(L213:L215)</f>
        <v>1545</v>
      </c>
      <c r="M216" s="303">
        <f t="shared" si="332"/>
        <v>0.89563974267333812</v>
      </c>
      <c r="N216" s="303">
        <f t="shared" si="0"/>
        <v>0.56802477960447939</v>
      </c>
      <c r="O216" s="303">
        <f t="shared" si="1"/>
        <v>0.70693352394567543</v>
      </c>
      <c r="P216" s="303">
        <f t="shared" si="2"/>
        <v>0.23969502025256134</v>
      </c>
      <c r="Q216" s="303">
        <f t="shared" si="3"/>
        <v>0.26638074815344293</v>
      </c>
      <c r="R216" s="303">
        <f t="shared" si="4"/>
        <v>6.4093400047653085E-2</v>
      </c>
      <c r="S216" s="269">
        <f t="shared" si="5"/>
        <v>0.36812008577555394</v>
      </c>
      <c r="T216" s="307"/>
    </row>
    <row r="217" spans="2:20" ht="13.5" customHeight="1">
      <c r="B217" s="648">
        <v>54</v>
      </c>
      <c r="C217" s="571" t="s">
        <v>29</v>
      </c>
      <c r="D217" s="356" t="s">
        <v>342</v>
      </c>
      <c r="E217" s="390">
        <f>市区町村別_推計残存歯数階層別人数!H216</f>
        <v>1497</v>
      </c>
      <c r="F217" s="304">
        <v>1338</v>
      </c>
      <c r="G217" s="423">
        <v>842</v>
      </c>
      <c r="H217" s="423">
        <v>1079</v>
      </c>
      <c r="I217" s="423">
        <v>455</v>
      </c>
      <c r="J217" s="423">
        <v>499</v>
      </c>
      <c r="K217" s="423">
        <v>102</v>
      </c>
      <c r="L217" s="423">
        <v>504</v>
      </c>
      <c r="M217" s="303">
        <f t="shared" si="332"/>
        <v>0.89378757515030061</v>
      </c>
      <c r="N217" s="303">
        <f t="shared" si="0"/>
        <v>0.5624582498329993</v>
      </c>
      <c r="O217" s="303">
        <f t="shared" si="1"/>
        <v>0.72077488309953242</v>
      </c>
      <c r="P217" s="303">
        <f t="shared" si="2"/>
        <v>0.30394121576486305</v>
      </c>
      <c r="Q217" s="303">
        <f t="shared" si="3"/>
        <v>0.33333333333333331</v>
      </c>
      <c r="R217" s="303">
        <f t="shared" si="4"/>
        <v>6.8136272545090179E-2</v>
      </c>
      <c r="S217" s="269">
        <f t="shared" si="5"/>
        <v>0.33667334669338678</v>
      </c>
      <c r="T217" s="307"/>
    </row>
    <row r="218" spans="2:20" ht="13.5" customHeight="1">
      <c r="B218" s="649"/>
      <c r="C218" s="572"/>
      <c r="D218" s="439" t="s">
        <v>343</v>
      </c>
      <c r="E218" s="440">
        <f>市区町村別_推計残存歯数階層別人数!H217</f>
        <v>2330</v>
      </c>
      <c r="F218" s="346">
        <v>2076</v>
      </c>
      <c r="G218" s="132">
        <v>1281</v>
      </c>
      <c r="H218" s="132">
        <v>1678</v>
      </c>
      <c r="I218" s="132">
        <v>624</v>
      </c>
      <c r="J218" s="132">
        <v>712</v>
      </c>
      <c r="K218" s="132">
        <v>155</v>
      </c>
      <c r="L218" s="132">
        <v>764</v>
      </c>
      <c r="M218" s="441">
        <f t="shared" si="332"/>
        <v>0.89098712446351935</v>
      </c>
      <c r="N218" s="441">
        <f t="shared" si="0"/>
        <v>0.54978540772532192</v>
      </c>
      <c r="O218" s="441">
        <f t="shared" si="1"/>
        <v>0.72017167381974245</v>
      </c>
      <c r="P218" s="441">
        <f t="shared" si="2"/>
        <v>0.26781115879828327</v>
      </c>
      <c r="Q218" s="441">
        <f t="shared" si="3"/>
        <v>0.3055793991416309</v>
      </c>
      <c r="R218" s="441">
        <f t="shared" si="4"/>
        <v>6.652360515021459E-2</v>
      </c>
      <c r="S218" s="317">
        <f t="shared" si="5"/>
        <v>0.3278969957081545</v>
      </c>
      <c r="T218" s="307"/>
    </row>
    <row r="219" spans="2:20" ht="13.5" customHeight="1">
      <c r="B219" s="649"/>
      <c r="C219" s="572"/>
      <c r="D219" s="436" t="s">
        <v>344</v>
      </c>
      <c r="E219" s="437">
        <f>市区町村別_推計残存歯数階層別人数!H218</f>
        <v>4563</v>
      </c>
      <c r="F219" s="435">
        <v>3959</v>
      </c>
      <c r="G219" s="427">
        <v>2403</v>
      </c>
      <c r="H219" s="427">
        <v>3089</v>
      </c>
      <c r="I219" s="427">
        <v>1190</v>
      </c>
      <c r="J219" s="427">
        <v>1328</v>
      </c>
      <c r="K219" s="427">
        <v>271</v>
      </c>
      <c r="L219" s="427">
        <v>1436</v>
      </c>
      <c r="M219" s="438">
        <f t="shared" si="332"/>
        <v>0.86763094455402145</v>
      </c>
      <c r="N219" s="438">
        <f t="shared" si="0"/>
        <v>0.52662721893491127</v>
      </c>
      <c r="O219" s="438">
        <f t="shared" si="1"/>
        <v>0.67696690773613855</v>
      </c>
      <c r="P219" s="438">
        <f t="shared" si="2"/>
        <v>0.26079333771641466</v>
      </c>
      <c r="Q219" s="438">
        <f t="shared" si="3"/>
        <v>0.29103659872890641</v>
      </c>
      <c r="R219" s="438">
        <f t="shared" si="4"/>
        <v>5.939075169844401E-2</v>
      </c>
      <c r="S219" s="425">
        <f t="shared" si="5"/>
        <v>0.31470523778216086</v>
      </c>
      <c r="T219" s="307"/>
    </row>
    <row r="220" spans="2:20" ht="13.5" customHeight="1">
      <c r="B220" s="655"/>
      <c r="C220" s="573"/>
      <c r="D220" s="351" t="s">
        <v>152</v>
      </c>
      <c r="E220" s="392">
        <f>市区町村別_推計残存歯数階層別人数!H219</f>
        <v>8390</v>
      </c>
      <c r="F220" s="309">
        <f t="shared" ref="F220" si="361">SUM(F217:F219)</f>
        <v>7373</v>
      </c>
      <c r="G220" s="309">
        <f t="shared" ref="G220" si="362">SUM(G217:G219)</f>
        <v>4526</v>
      </c>
      <c r="H220" s="309">
        <f t="shared" ref="H220" si="363">SUM(H217:H219)</f>
        <v>5846</v>
      </c>
      <c r="I220" s="309">
        <f t="shared" ref="I220" si="364">SUM(I217:I219)</f>
        <v>2269</v>
      </c>
      <c r="J220" s="309">
        <f t="shared" ref="J220" si="365">SUM(J217:J219)</f>
        <v>2539</v>
      </c>
      <c r="K220" s="309">
        <f t="shared" ref="K220" si="366">SUM(K217:K219)</f>
        <v>528</v>
      </c>
      <c r="L220" s="463">
        <f t="shared" ref="L220" si="367">SUM(L217:L219)</f>
        <v>2704</v>
      </c>
      <c r="M220" s="360">
        <f t="shared" si="332"/>
        <v>0.8787842669845054</v>
      </c>
      <c r="N220" s="360">
        <f t="shared" si="0"/>
        <v>0.53945172824791421</v>
      </c>
      <c r="O220" s="360">
        <f t="shared" si="1"/>
        <v>0.69678188319427892</v>
      </c>
      <c r="P220" s="360">
        <f t="shared" si="2"/>
        <v>0.27044100119189513</v>
      </c>
      <c r="Q220" s="360">
        <f t="shared" si="3"/>
        <v>0.30262216924910607</v>
      </c>
      <c r="R220" s="360">
        <f t="shared" si="4"/>
        <v>6.2932061978545895E-2</v>
      </c>
      <c r="S220" s="464">
        <f t="shared" si="5"/>
        <v>0.3222884386174017</v>
      </c>
      <c r="T220" s="307"/>
    </row>
    <row r="221" spans="2:20" ht="13.5" customHeight="1">
      <c r="B221" s="648">
        <v>55</v>
      </c>
      <c r="C221" s="571" t="s">
        <v>18</v>
      </c>
      <c r="D221" s="356" t="s">
        <v>342</v>
      </c>
      <c r="E221" s="390">
        <f>市区町村別_推計残存歯数階層別人数!H220</f>
        <v>1513</v>
      </c>
      <c r="F221" s="304">
        <v>1357</v>
      </c>
      <c r="G221" s="423">
        <v>847</v>
      </c>
      <c r="H221" s="423">
        <v>1094</v>
      </c>
      <c r="I221" s="423">
        <v>432</v>
      </c>
      <c r="J221" s="423">
        <v>471</v>
      </c>
      <c r="K221" s="423">
        <v>103</v>
      </c>
      <c r="L221" s="423">
        <v>551</v>
      </c>
      <c r="M221" s="303">
        <f t="shared" si="332"/>
        <v>0.89689358889623261</v>
      </c>
      <c r="N221" s="303">
        <f t="shared" si="0"/>
        <v>0.55981493721083941</v>
      </c>
      <c r="O221" s="303">
        <f t="shared" si="1"/>
        <v>0.72306675479180438</v>
      </c>
      <c r="P221" s="303">
        <f t="shared" si="2"/>
        <v>0.28552544613350961</v>
      </c>
      <c r="Q221" s="303">
        <f t="shared" si="3"/>
        <v>0.3113020489094514</v>
      </c>
      <c r="R221" s="303">
        <f t="shared" si="4"/>
        <v>6.8076668869795104E-2</v>
      </c>
      <c r="S221" s="269">
        <f t="shared" si="5"/>
        <v>0.36417713152676801</v>
      </c>
      <c r="T221" s="307"/>
    </row>
    <row r="222" spans="2:20" ht="13.5" customHeight="1">
      <c r="B222" s="649"/>
      <c r="C222" s="572"/>
      <c r="D222" s="439" t="s">
        <v>343</v>
      </c>
      <c r="E222" s="440">
        <f>市区町村別_推計残存歯数階層別人数!H221</f>
        <v>2231</v>
      </c>
      <c r="F222" s="346">
        <v>2022</v>
      </c>
      <c r="G222" s="132">
        <v>1265</v>
      </c>
      <c r="H222" s="132">
        <v>1643</v>
      </c>
      <c r="I222" s="132">
        <v>615</v>
      </c>
      <c r="J222" s="132">
        <v>652</v>
      </c>
      <c r="K222" s="132">
        <v>146</v>
      </c>
      <c r="L222" s="132">
        <v>819</v>
      </c>
      <c r="M222" s="441">
        <f t="shared" si="332"/>
        <v>0.90632003585835952</v>
      </c>
      <c r="N222" s="441">
        <f t="shared" si="0"/>
        <v>0.5670103092783505</v>
      </c>
      <c r="O222" s="441">
        <f t="shared" si="1"/>
        <v>0.73644105782160463</v>
      </c>
      <c r="P222" s="441">
        <f t="shared" si="2"/>
        <v>0.27566113850291352</v>
      </c>
      <c r="Q222" s="441">
        <f t="shared" si="3"/>
        <v>0.29224562976243834</v>
      </c>
      <c r="R222" s="441">
        <f t="shared" si="4"/>
        <v>6.5441506051098164E-2</v>
      </c>
      <c r="S222" s="317">
        <f t="shared" si="5"/>
        <v>0.36709995517705063</v>
      </c>
      <c r="T222" s="307"/>
    </row>
    <row r="223" spans="2:20" ht="13.5" customHeight="1">
      <c r="B223" s="649"/>
      <c r="C223" s="572"/>
      <c r="D223" s="436" t="s">
        <v>344</v>
      </c>
      <c r="E223" s="437">
        <f>市区町村別_推計残存歯数階層別人数!H222</f>
        <v>4044</v>
      </c>
      <c r="F223" s="435">
        <v>3629</v>
      </c>
      <c r="G223" s="427">
        <v>2224</v>
      </c>
      <c r="H223" s="427">
        <v>2855</v>
      </c>
      <c r="I223" s="427">
        <v>1062</v>
      </c>
      <c r="J223" s="427">
        <v>1118</v>
      </c>
      <c r="K223" s="427">
        <v>264</v>
      </c>
      <c r="L223" s="427">
        <v>1469</v>
      </c>
      <c r="M223" s="438">
        <f t="shared" si="332"/>
        <v>0.89737883283877351</v>
      </c>
      <c r="N223" s="438">
        <f t="shared" si="0"/>
        <v>0.54995054401582588</v>
      </c>
      <c r="O223" s="438">
        <f t="shared" si="1"/>
        <v>0.70598417408506431</v>
      </c>
      <c r="P223" s="438">
        <f t="shared" si="2"/>
        <v>0.26261127596439171</v>
      </c>
      <c r="Q223" s="438">
        <f t="shared" si="3"/>
        <v>0.27645895153313549</v>
      </c>
      <c r="R223" s="438">
        <f t="shared" si="4"/>
        <v>6.5281899109792291E-2</v>
      </c>
      <c r="S223" s="425">
        <f t="shared" si="5"/>
        <v>0.3632542037586548</v>
      </c>
      <c r="T223" s="307"/>
    </row>
    <row r="224" spans="2:20" ht="13.5" customHeight="1">
      <c r="B224" s="655"/>
      <c r="C224" s="573"/>
      <c r="D224" s="344" t="s">
        <v>152</v>
      </c>
      <c r="E224" s="390">
        <f>市区町村別_推計残存歯数階層別人数!H223</f>
        <v>7788</v>
      </c>
      <c r="F224" s="304">
        <f t="shared" ref="F224" si="368">SUM(F221:F223)</f>
        <v>7008</v>
      </c>
      <c r="G224" s="304">
        <f t="shared" ref="G224" si="369">SUM(G221:G223)</f>
        <v>4336</v>
      </c>
      <c r="H224" s="304">
        <f t="shared" ref="H224" si="370">SUM(H221:H223)</f>
        <v>5592</v>
      </c>
      <c r="I224" s="304">
        <f t="shared" ref="I224" si="371">SUM(I221:I223)</f>
        <v>2109</v>
      </c>
      <c r="J224" s="304">
        <f t="shared" ref="J224" si="372">SUM(J221:J223)</f>
        <v>2241</v>
      </c>
      <c r="K224" s="304">
        <f t="shared" ref="K224" si="373">SUM(K221:K223)</f>
        <v>513</v>
      </c>
      <c r="L224" s="304">
        <f t="shared" ref="L224" si="374">SUM(L221:L223)</f>
        <v>2839</v>
      </c>
      <c r="M224" s="303">
        <f t="shared" si="332"/>
        <v>0.89984591679506931</v>
      </c>
      <c r="N224" s="303">
        <f t="shared" si="0"/>
        <v>0.55675398048279401</v>
      </c>
      <c r="O224" s="303">
        <f t="shared" si="1"/>
        <v>0.71802773497688754</v>
      </c>
      <c r="P224" s="303">
        <f t="shared" si="2"/>
        <v>0.27080123266563944</v>
      </c>
      <c r="Q224" s="303">
        <f t="shared" si="3"/>
        <v>0.28775038520801233</v>
      </c>
      <c r="R224" s="303">
        <f t="shared" si="4"/>
        <v>6.587057010785824E-2</v>
      </c>
      <c r="S224" s="269">
        <f t="shared" si="5"/>
        <v>0.3645351823317925</v>
      </c>
      <c r="T224" s="307"/>
    </row>
    <row r="225" spans="2:20" ht="13.5" customHeight="1">
      <c r="B225" s="648">
        <v>56</v>
      </c>
      <c r="C225" s="571" t="s">
        <v>11</v>
      </c>
      <c r="D225" s="356" t="s">
        <v>342</v>
      </c>
      <c r="E225" s="390">
        <f>市区町村別_推計残存歯数階層別人数!H224</f>
        <v>855</v>
      </c>
      <c r="F225" s="304">
        <v>767</v>
      </c>
      <c r="G225" s="423">
        <v>498</v>
      </c>
      <c r="H225" s="423">
        <v>597</v>
      </c>
      <c r="I225" s="423">
        <v>216</v>
      </c>
      <c r="J225" s="423">
        <v>262</v>
      </c>
      <c r="K225" s="423">
        <v>59</v>
      </c>
      <c r="L225" s="423">
        <v>301</v>
      </c>
      <c r="M225" s="303">
        <f t="shared" si="332"/>
        <v>0.89707602339181292</v>
      </c>
      <c r="N225" s="303">
        <f t="shared" si="0"/>
        <v>0.58245614035087723</v>
      </c>
      <c r="O225" s="303">
        <f t="shared" si="1"/>
        <v>0.69824561403508767</v>
      </c>
      <c r="P225" s="303">
        <f t="shared" si="2"/>
        <v>0.25263157894736843</v>
      </c>
      <c r="Q225" s="303">
        <f t="shared" si="3"/>
        <v>0.30643274853801172</v>
      </c>
      <c r="R225" s="303">
        <f t="shared" si="4"/>
        <v>6.9005847953216376E-2</v>
      </c>
      <c r="S225" s="269">
        <f t="shared" si="5"/>
        <v>0.352046783625731</v>
      </c>
      <c r="T225" s="307"/>
    </row>
    <row r="226" spans="2:20" ht="13.5" customHeight="1">
      <c r="B226" s="649"/>
      <c r="C226" s="572"/>
      <c r="D226" s="439" t="s">
        <v>343</v>
      </c>
      <c r="E226" s="440">
        <f>市区町村別_推計残存歯数階層別人数!H225</f>
        <v>1450</v>
      </c>
      <c r="F226" s="346">
        <v>1299</v>
      </c>
      <c r="G226" s="132">
        <v>868</v>
      </c>
      <c r="H226" s="132">
        <v>1009</v>
      </c>
      <c r="I226" s="132">
        <v>346</v>
      </c>
      <c r="J226" s="132">
        <v>427</v>
      </c>
      <c r="K226" s="132">
        <v>112</v>
      </c>
      <c r="L226" s="132">
        <v>517</v>
      </c>
      <c r="M226" s="441">
        <f t="shared" si="332"/>
        <v>0.89586206896551723</v>
      </c>
      <c r="N226" s="441">
        <f t="shared" si="0"/>
        <v>0.59862068965517246</v>
      </c>
      <c r="O226" s="441">
        <f t="shared" si="1"/>
        <v>0.69586206896551728</v>
      </c>
      <c r="P226" s="441">
        <f t="shared" si="2"/>
        <v>0.23862068965517241</v>
      </c>
      <c r="Q226" s="441">
        <f t="shared" si="3"/>
        <v>0.29448275862068968</v>
      </c>
      <c r="R226" s="441">
        <f t="shared" si="4"/>
        <v>7.7241379310344832E-2</v>
      </c>
      <c r="S226" s="317">
        <f t="shared" si="5"/>
        <v>0.35655172413793101</v>
      </c>
      <c r="T226" s="307"/>
    </row>
    <row r="227" spans="2:20" ht="13.5" customHeight="1">
      <c r="B227" s="649"/>
      <c r="C227" s="572"/>
      <c r="D227" s="436" t="s">
        <v>344</v>
      </c>
      <c r="E227" s="437">
        <f>市区町村別_推計残存歯数階層別人数!H226</f>
        <v>2702</v>
      </c>
      <c r="F227" s="435">
        <v>2401</v>
      </c>
      <c r="G227" s="427">
        <v>1575</v>
      </c>
      <c r="H227" s="427">
        <v>1832</v>
      </c>
      <c r="I227" s="427">
        <v>665</v>
      </c>
      <c r="J227" s="427">
        <v>757</v>
      </c>
      <c r="K227" s="427">
        <v>218</v>
      </c>
      <c r="L227" s="427">
        <v>974</v>
      </c>
      <c r="M227" s="438">
        <f t="shared" si="332"/>
        <v>0.8886010362694301</v>
      </c>
      <c r="N227" s="438">
        <f t="shared" si="0"/>
        <v>0.58290155440414504</v>
      </c>
      <c r="O227" s="438">
        <f t="shared" si="1"/>
        <v>0.67801628423390081</v>
      </c>
      <c r="P227" s="438">
        <f t="shared" si="2"/>
        <v>0.24611398963730569</v>
      </c>
      <c r="Q227" s="438">
        <f t="shared" si="3"/>
        <v>0.28016284233900812</v>
      </c>
      <c r="R227" s="438">
        <f t="shared" si="4"/>
        <v>8.0680977054034042E-2</v>
      </c>
      <c r="S227" s="425">
        <f t="shared" si="5"/>
        <v>0.36047372316802367</v>
      </c>
      <c r="T227" s="307"/>
    </row>
    <row r="228" spans="2:20" ht="13.5" customHeight="1">
      <c r="B228" s="655"/>
      <c r="C228" s="573"/>
      <c r="D228" s="344" t="s">
        <v>152</v>
      </c>
      <c r="E228" s="390">
        <f>市区町村別_推計残存歯数階層別人数!H227</f>
        <v>5007</v>
      </c>
      <c r="F228" s="304">
        <f t="shared" ref="F228" si="375">SUM(F225:F227)</f>
        <v>4467</v>
      </c>
      <c r="G228" s="304">
        <f t="shared" ref="G228" si="376">SUM(G225:G227)</f>
        <v>2941</v>
      </c>
      <c r="H228" s="304">
        <f t="shared" ref="H228" si="377">SUM(H225:H227)</f>
        <v>3438</v>
      </c>
      <c r="I228" s="304">
        <f t="shared" ref="I228" si="378">SUM(I225:I227)</f>
        <v>1227</v>
      </c>
      <c r="J228" s="304">
        <f t="shared" ref="J228" si="379">SUM(J225:J227)</f>
        <v>1446</v>
      </c>
      <c r="K228" s="304">
        <f t="shared" ref="K228" si="380">SUM(K225:K227)</f>
        <v>389</v>
      </c>
      <c r="L228" s="304">
        <f t="shared" ref="L228" si="381">SUM(L225:L227)</f>
        <v>1792</v>
      </c>
      <c r="M228" s="303">
        <f t="shared" si="332"/>
        <v>0.89215098861593767</v>
      </c>
      <c r="N228" s="303">
        <f t="shared" si="0"/>
        <v>0.58737767126023566</v>
      </c>
      <c r="O228" s="303">
        <f t="shared" si="1"/>
        <v>0.68663870581186337</v>
      </c>
      <c r="P228" s="303">
        <f t="shared" si="2"/>
        <v>0.24505692031156381</v>
      </c>
      <c r="Q228" s="303">
        <f t="shared" si="3"/>
        <v>0.28879568603954464</v>
      </c>
      <c r="R228" s="303">
        <f t="shared" si="4"/>
        <v>7.7691232274815253E-2</v>
      </c>
      <c r="S228" s="269">
        <f t="shared" si="5"/>
        <v>0.3578989414819253</v>
      </c>
      <c r="T228" s="307"/>
    </row>
    <row r="229" spans="2:20" ht="13.5" customHeight="1">
      <c r="B229" s="648">
        <v>57</v>
      </c>
      <c r="C229" s="571" t="s">
        <v>50</v>
      </c>
      <c r="D229" s="356" t="s">
        <v>342</v>
      </c>
      <c r="E229" s="390">
        <f>市区町村別_推計残存歯数階層別人数!H228</f>
        <v>672</v>
      </c>
      <c r="F229" s="304">
        <v>583</v>
      </c>
      <c r="G229" s="423">
        <v>383</v>
      </c>
      <c r="H229" s="423">
        <v>473</v>
      </c>
      <c r="I229" s="423">
        <v>200</v>
      </c>
      <c r="J229" s="423">
        <v>211</v>
      </c>
      <c r="K229" s="423">
        <v>41</v>
      </c>
      <c r="L229" s="423">
        <v>255</v>
      </c>
      <c r="M229" s="303">
        <f>IFERROR(F229/E229,"-")</f>
        <v>0.86755952380952384</v>
      </c>
      <c r="N229" s="303">
        <f t="shared" ref="N229:N256" si="382">IFERROR(G229/E229,"-")</f>
        <v>0.56994047619047616</v>
      </c>
      <c r="O229" s="303">
        <f t="shared" ref="O229:O256" si="383">IFERROR(H229/E229,"-")</f>
        <v>0.70386904761904767</v>
      </c>
      <c r="P229" s="303">
        <f t="shared" ref="P229:P256" si="384">IFERROR(I229/E229,"-")</f>
        <v>0.29761904761904762</v>
      </c>
      <c r="Q229" s="303">
        <f t="shared" ref="Q229:Q256" si="385">IFERROR(J229/E229,"-")</f>
        <v>0.31398809523809523</v>
      </c>
      <c r="R229" s="303">
        <f t="shared" ref="R229:R256" si="386">IFERROR(K229/E229,"-")</f>
        <v>6.101190476190476E-2</v>
      </c>
      <c r="S229" s="269">
        <f t="shared" ref="S229:S256" si="387">IFERROR(L229/E229,"-")</f>
        <v>0.3794642857142857</v>
      </c>
      <c r="T229" s="307"/>
    </row>
    <row r="230" spans="2:20" ht="13.5" customHeight="1">
      <c r="B230" s="649"/>
      <c r="C230" s="572"/>
      <c r="D230" s="439" t="s">
        <v>343</v>
      </c>
      <c r="E230" s="440">
        <f>市区町村別_推計残存歯数階層別人数!H229</f>
        <v>1141</v>
      </c>
      <c r="F230" s="346">
        <v>1011</v>
      </c>
      <c r="G230" s="132">
        <v>625</v>
      </c>
      <c r="H230" s="132">
        <v>835</v>
      </c>
      <c r="I230" s="132">
        <v>308</v>
      </c>
      <c r="J230" s="132">
        <v>344</v>
      </c>
      <c r="K230" s="132">
        <v>104</v>
      </c>
      <c r="L230" s="132">
        <v>411</v>
      </c>
      <c r="M230" s="441">
        <f t="shared" ref="M230:M256" si="388">IFERROR(F230/E230,"-")</f>
        <v>0.88606485539000879</v>
      </c>
      <c r="N230" s="441">
        <f t="shared" si="382"/>
        <v>0.5477651183172656</v>
      </c>
      <c r="O230" s="441">
        <f t="shared" si="383"/>
        <v>0.73181419807186676</v>
      </c>
      <c r="P230" s="441">
        <f t="shared" si="384"/>
        <v>0.26993865030674846</v>
      </c>
      <c r="Q230" s="441">
        <f t="shared" si="385"/>
        <v>0.30148992112182293</v>
      </c>
      <c r="R230" s="441">
        <f t="shared" si="386"/>
        <v>9.1148115687992984E-2</v>
      </c>
      <c r="S230" s="317">
        <f t="shared" si="387"/>
        <v>0.36021034180543382</v>
      </c>
      <c r="T230" s="307"/>
    </row>
    <row r="231" spans="2:20" ht="13.5" customHeight="1">
      <c r="B231" s="649"/>
      <c r="C231" s="572"/>
      <c r="D231" s="436" t="s">
        <v>344</v>
      </c>
      <c r="E231" s="437">
        <f>市区町村別_推計残存歯数階層別人数!H230</f>
        <v>2124</v>
      </c>
      <c r="F231" s="435">
        <v>1892</v>
      </c>
      <c r="G231" s="427">
        <v>1186</v>
      </c>
      <c r="H231" s="427">
        <v>1508</v>
      </c>
      <c r="I231" s="427">
        <v>584</v>
      </c>
      <c r="J231" s="427">
        <v>663</v>
      </c>
      <c r="K231" s="427">
        <v>157</v>
      </c>
      <c r="L231" s="427">
        <v>790</v>
      </c>
      <c r="M231" s="438">
        <f t="shared" si="388"/>
        <v>0.89077212806026362</v>
      </c>
      <c r="N231" s="438">
        <f t="shared" si="382"/>
        <v>0.55838041431261776</v>
      </c>
      <c r="O231" s="438">
        <f t="shared" si="383"/>
        <v>0.70998116760828622</v>
      </c>
      <c r="P231" s="438">
        <f t="shared" si="384"/>
        <v>0.27495291902071561</v>
      </c>
      <c r="Q231" s="438">
        <f t="shared" si="385"/>
        <v>0.31214689265536721</v>
      </c>
      <c r="R231" s="438">
        <f t="shared" si="386"/>
        <v>7.3917137476459505E-2</v>
      </c>
      <c r="S231" s="425">
        <f t="shared" si="387"/>
        <v>0.371939736346516</v>
      </c>
      <c r="T231" s="307"/>
    </row>
    <row r="232" spans="2:20" ht="13.5" customHeight="1">
      <c r="B232" s="655"/>
      <c r="C232" s="573"/>
      <c r="D232" s="344" t="s">
        <v>152</v>
      </c>
      <c r="E232" s="390">
        <f>市区町村別_推計残存歯数階層別人数!H231</f>
        <v>3937</v>
      </c>
      <c r="F232" s="304">
        <f t="shared" ref="F232" si="389">SUM(F229:F231)</f>
        <v>3486</v>
      </c>
      <c r="G232" s="304">
        <f t="shared" ref="G232" si="390">SUM(G229:G231)</f>
        <v>2194</v>
      </c>
      <c r="H232" s="304">
        <f t="shared" ref="H232" si="391">SUM(H229:H231)</f>
        <v>2816</v>
      </c>
      <c r="I232" s="304">
        <f t="shared" ref="I232" si="392">SUM(I229:I231)</f>
        <v>1092</v>
      </c>
      <c r="J232" s="304">
        <f t="shared" ref="J232" si="393">SUM(J229:J231)</f>
        <v>1218</v>
      </c>
      <c r="K232" s="304">
        <f t="shared" ref="K232" si="394">SUM(K229:K231)</f>
        <v>302</v>
      </c>
      <c r="L232" s="304">
        <f t="shared" ref="L232" si="395">SUM(L229:L231)</f>
        <v>1456</v>
      </c>
      <c r="M232" s="303">
        <f t="shared" si="388"/>
        <v>0.88544577089154175</v>
      </c>
      <c r="N232" s="303">
        <f t="shared" si="382"/>
        <v>0.55727711455422912</v>
      </c>
      <c r="O232" s="303">
        <f t="shared" si="383"/>
        <v>0.71526543053086111</v>
      </c>
      <c r="P232" s="303">
        <f t="shared" si="384"/>
        <v>0.27736855473710947</v>
      </c>
      <c r="Q232" s="303">
        <f t="shared" si="385"/>
        <v>0.30937261874523747</v>
      </c>
      <c r="R232" s="303">
        <f t="shared" si="386"/>
        <v>7.6708153416306837E-2</v>
      </c>
      <c r="S232" s="269">
        <f t="shared" si="387"/>
        <v>0.36982473964947932</v>
      </c>
      <c r="T232" s="307"/>
    </row>
    <row r="233" spans="2:20" ht="13.5" customHeight="1">
      <c r="B233" s="648">
        <v>58</v>
      </c>
      <c r="C233" s="571" t="s">
        <v>30</v>
      </c>
      <c r="D233" s="356" t="s">
        <v>342</v>
      </c>
      <c r="E233" s="390">
        <f>市区町村別_推計残存歯数階層別人数!H232</f>
        <v>731</v>
      </c>
      <c r="F233" s="304">
        <v>657</v>
      </c>
      <c r="G233" s="423">
        <v>402</v>
      </c>
      <c r="H233" s="423">
        <v>548</v>
      </c>
      <c r="I233" s="423">
        <v>219</v>
      </c>
      <c r="J233" s="423">
        <v>230</v>
      </c>
      <c r="K233" s="423">
        <v>51</v>
      </c>
      <c r="L233" s="423">
        <v>233</v>
      </c>
      <c r="M233" s="303">
        <f t="shared" si="388"/>
        <v>0.89876880984952123</v>
      </c>
      <c r="N233" s="303">
        <f t="shared" si="382"/>
        <v>0.54993160054719559</v>
      </c>
      <c r="O233" s="303">
        <f t="shared" si="383"/>
        <v>0.74965800273597816</v>
      </c>
      <c r="P233" s="303">
        <f t="shared" si="384"/>
        <v>0.29958960328317374</v>
      </c>
      <c r="Q233" s="303">
        <f t="shared" si="385"/>
        <v>0.31463748290013682</v>
      </c>
      <c r="R233" s="303">
        <f t="shared" si="386"/>
        <v>6.9767441860465115E-2</v>
      </c>
      <c r="S233" s="269">
        <f t="shared" si="387"/>
        <v>0.31874145006839943</v>
      </c>
      <c r="T233" s="307"/>
    </row>
    <row r="234" spans="2:20" ht="13.5" customHeight="1">
      <c r="B234" s="649"/>
      <c r="C234" s="572"/>
      <c r="D234" s="439" t="s">
        <v>343</v>
      </c>
      <c r="E234" s="440">
        <f>市区町村別_推計残存歯数階層別人数!H233</f>
        <v>1189</v>
      </c>
      <c r="F234" s="346">
        <v>1044</v>
      </c>
      <c r="G234" s="132">
        <v>637</v>
      </c>
      <c r="H234" s="132">
        <v>838</v>
      </c>
      <c r="I234" s="132">
        <v>329</v>
      </c>
      <c r="J234" s="132">
        <v>322</v>
      </c>
      <c r="K234" s="132">
        <v>60</v>
      </c>
      <c r="L234" s="132">
        <v>406</v>
      </c>
      <c r="M234" s="441">
        <f t="shared" si="388"/>
        <v>0.87804878048780488</v>
      </c>
      <c r="N234" s="441">
        <f t="shared" si="382"/>
        <v>0.53574432296047103</v>
      </c>
      <c r="O234" s="441">
        <f t="shared" si="383"/>
        <v>0.70479394449116906</v>
      </c>
      <c r="P234" s="441">
        <f t="shared" si="384"/>
        <v>0.27670311185870478</v>
      </c>
      <c r="Q234" s="441">
        <f t="shared" si="385"/>
        <v>0.2708158116063919</v>
      </c>
      <c r="R234" s="441">
        <f t="shared" si="386"/>
        <v>5.0462573591253154E-2</v>
      </c>
      <c r="S234" s="317">
        <f t="shared" si="387"/>
        <v>0.34146341463414637</v>
      </c>
      <c r="T234" s="307"/>
    </row>
    <row r="235" spans="2:20" ht="13.5" customHeight="1">
      <c r="B235" s="649"/>
      <c r="C235" s="572"/>
      <c r="D235" s="436" t="s">
        <v>344</v>
      </c>
      <c r="E235" s="437">
        <f>市区町村別_推計残存歯数階層別人数!H234</f>
        <v>2434</v>
      </c>
      <c r="F235" s="435">
        <v>2140</v>
      </c>
      <c r="G235" s="427">
        <v>1262</v>
      </c>
      <c r="H235" s="427">
        <v>1640</v>
      </c>
      <c r="I235" s="427">
        <v>549</v>
      </c>
      <c r="J235" s="427">
        <v>663</v>
      </c>
      <c r="K235" s="427">
        <v>144</v>
      </c>
      <c r="L235" s="427">
        <v>850</v>
      </c>
      <c r="M235" s="438">
        <f t="shared" si="388"/>
        <v>0.87921117502054236</v>
      </c>
      <c r="N235" s="438">
        <f t="shared" si="382"/>
        <v>0.51848808545603942</v>
      </c>
      <c r="O235" s="438">
        <f t="shared" si="383"/>
        <v>0.6737880032867708</v>
      </c>
      <c r="P235" s="438">
        <f t="shared" si="384"/>
        <v>0.22555464256368118</v>
      </c>
      <c r="Q235" s="438">
        <f t="shared" si="385"/>
        <v>0.27239112571898111</v>
      </c>
      <c r="R235" s="438">
        <f t="shared" si="386"/>
        <v>5.9161873459326213E-2</v>
      </c>
      <c r="S235" s="425">
        <f t="shared" si="387"/>
        <v>0.34921939194741169</v>
      </c>
      <c r="T235" s="307"/>
    </row>
    <row r="236" spans="2:20" ht="13.5" customHeight="1">
      <c r="B236" s="655"/>
      <c r="C236" s="573"/>
      <c r="D236" s="344" t="s">
        <v>152</v>
      </c>
      <c r="E236" s="390">
        <f>市区町村別_推計残存歯数階層別人数!H235</f>
        <v>4354</v>
      </c>
      <c r="F236" s="304">
        <f t="shared" ref="F236" si="396">SUM(F233:F235)</f>
        <v>3841</v>
      </c>
      <c r="G236" s="304">
        <f t="shared" ref="G236" si="397">SUM(G233:G235)</f>
        <v>2301</v>
      </c>
      <c r="H236" s="304">
        <f t="shared" ref="H236" si="398">SUM(H233:H235)</f>
        <v>3026</v>
      </c>
      <c r="I236" s="304">
        <f t="shared" ref="I236" si="399">SUM(I233:I235)</f>
        <v>1097</v>
      </c>
      <c r="J236" s="304">
        <f t="shared" ref="J236" si="400">SUM(J233:J235)</f>
        <v>1215</v>
      </c>
      <c r="K236" s="304">
        <f t="shared" ref="K236" si="401">SUM(K233:K235)</f>
        <v>255</v>
      </c>
      <c r="L236" s="304">
        <f t="shared" ref="L236" si="402">SUM(L233:L235)</f>
        <v>1489</v>
      </c>
      <c r="M236" s="303">
        <f t="shared" si="388"/>
        <v>0.88217730822232432</v>
      </c>
      <c r="N236" s="303">
        <f t="shared" si="382"/>
        <v>0.52847955902618282</v>
      </c>
      <c r="O236" s="303">
        <f t="shared" si="383"/>
        <v>0.69499310978410656</v>
      </c>
      <c r="P236" s="303">
        <f t="shared" si="384"/>
        <v>0.2519522278364722</v>
      </c>
      <c r="Q236" s="303">
        <f t="shared" si="385"/>
        <v>0.27905374368396879</v>
      </c>
      <c r="R236" s="303">
        <f t="shared" si="386"/>
        <v>5.8566835094166284E-2</v>
      </c>
      <c r="S236" s="269">
        <f t="shared" si="387"/>
        <v>0.3419843821773082</v>
      </c>
      <c r="T236" s="307"/>
    </row>
    <row r="237" spans="2:20" ht="13.5" customHeight="1">
      <c r="B237" s="648">
        <v>59</v>
      </c>
      <c r="C237" s="571" t="s">
        <v>24</v>
      </c>
      <c r="D237" s="356" t="s">
        <v>342</v>
      </c>
      <c r="E237" s="390">
        <f>市区町村別_推計残存歯数階層別人数!H236</f>
        <v>6260</v>
      </c>
      <c r="F237" s="304">
        <v>5522</v>
      </c>
      <c r="G237" s="423">
        <v>3535</v>
      </c>
      <c r="H237" s="423">
        <v>4441</v>
      </c>
      <c r="I237" s="423">
        <v>1742</v>
      </c>
      <c r="J237" s="423">
        <v>1769</v>
      </c>
      <c r="K237" s="423">
        <v>404</v>
      </c>
      <c r="L237" s="423">
        <v>2188</v>
      </c>
      <c r="M237" s="303">
        <f t="shared" si="388"/>
        <v>0.88210862619808306</v>
      </c>
      <c r="N237" s="303">
        <f t="shared" si="382"/>
        <v>0.56469648562300323</v>
      </c>
      <c r="O237" s="303">
        <f t="shared" si="383"/>
        <v>0.70942492012779557</v>
      </c>
      <c r="P237" s="303">
        <f t="shared" si="384"/>
        <v>0.27827476038338655</v>
      </c>
      <c r="Q237" s="303">
        <f t="shared" si="385"/>
        <v>0.28258785942492015</v>
      </c>
      <c r="R237" s="303">
        <f t="shared" si="386"/>
        <v>6.4536741214057503E-2</v>
      </c>
      <c r="S237" s="269">
        <f t="shared" si="387"/>
        <v>0.34952076677316296</v>
      </c>
      <c r="T237" s="307"/>
    </row>
    <row r="238" spans="2:20" ht="13.5" customHeight="1">
      <c r="B238" s="649"/>
      <c r="C238" s="572"/>
      <c r="D238" s="439" t="s">
        <v>343</v>
      </c>
      <c r="E238" s="440">
        <f>市区町村別_推計残存歯数階層別人数!H237</f>
        <v>9876</v>
      </c>
      <c r="F238" s="346">
        <v>8823</v>
      </c>
      <c r="G238" s="132">
        <v>5557</v>
      </c>
      <c r="H238" s="132">
        <v>7089</v>
      </c>
      <c r="I238" s="132">
        <v>2556</v>
      </c>
      <c r="J238" s="132">
        <v>2615</v>
      </c>
      <c r="K238" s="132">
        <v>624</v>
      </c>
      <c r="L238" s="132">
        <v>3553</v>
      </c>
      <c r="M238" s="441">
        <f t="shared" si="388"/>
        <v>0.89337788578371813</v>
      </c>
      <c r="N238" s="441">
        <f t="shared" si="382"/>
        <v>0.56267719724584853</v>
      </c>
      <c r="O238" s="441">
        <f t="shared" si="383"/>
        <v>0.71780072904009717</v>
      </c>
      <c r="P238" s="441">
        <f t="shared" si="384"/>
        <v>0.25880923450789795</v>
      </c>
      <c r="Q238" s="441">
        <f t="shared" si="385"/>
        <v>0.26478331308221953</v>
      </c>
      <c r="R238" s="441">
        <f t="shared" si="386"/>
        <v>6.3183475091130009E-2</v>
      </c>
      <c r="S238" s="317">
        <f t="shared" si="387"/>
        <v>0.35976103685702715</v>
      </c>
      <c r="T238" s="307"/>
    </row>
    <row r="239" spans="2:20" ht="13.5" customHeight="1">
      <c r="B239" s="649"/>
      <c r="C239" s="572"/>
      <c r="D239" s="436" t="s">
        <v>344</v>
      </c>
      <c r="E239" s="437">
        <f>市区町村別_推計残存歯数階層別人数!H238</f>
        <v>16774</v>
      </c>
      <c r="F239" s="435">
        <v>14730</v>
      </c>
      <c r="G239" s="427">
        <v>9133</v>
      </c>
      <c r="H239" s="427">
        <v>11488</v>
      </c>
      <c r="I239" s="427">
        <v>4167</v>
      </c>
      <c r="J239" s="427">
        <v>4265</v>
      </c>
      <c r="K239" s="427">
        <v>1064</v>
      </c>
      <c r="L239" s="427">
        <v>6041</v>
      </c>
      <c r="M239" s="438">
        <f t="shared" si="388"/>
        <v>0.87814474782401331</v>
      </c>
      <c r="N239" s="438">
        <f t="shared" si="382"/>
        <v>0.54447359007988549</v>
      </c>
      <c r="O239" s="438">
        <f t="shared" si="383"/>
        <v>0.68486944080124001</v>
      </c>
      <c r="P239" s="438">
        <f t="shared" si="384"/>
        <v>0.24842017407893169</v>
      </c>
      <c r="Q239" s="438">
        <f t="shared" si="385"/>
        <v>0.2542625491832598</v>
      </c>
      <c r="R239" s="438">
        <f t="shared" si="386"/>
        <v>6.3431501132705376E-2</v>
      </c>
      <c r="S239" s="425">
        <f t="shared" si="387"/>
        <v>0.36014069393108383</v>
      </c>
      <c r="T239" s="307"/>
    </row>
    <row r="240" spans="2:20" ht="13.5" customHeight="1">
      <c r="B240" s="655"/>
      <c r="C240" s="573"/>
      <c r="D240" s="344" t="s">
        <v>152</v>
      </c>
      <c r="E240" s="390">
        <f>市区町村別_推計残存歯数階層別人数!H239</f>
        <v>32910</v>
      </c>
      <c r="F240" s="304">
        <f t="shared" ref="F240" si="403">SUM(F237:F239)</f>
        <v>29075</v>
      </c>
      <c r="G240" s="304">
        <f t="shared" ref="G240" si="404">SUM(G237:G239)</f>
        <v>18225</v>
      </c>
      <c r="H240" s="304">
        <f t="shared" ref="H240" si="405">SUM(H237:H239)</f>
        <v>23018</v>
      </c>
      <c r="I240" s="304">
        <f t="shared" ref="I240" si="406">SUM(I237:I239)</f>
        <v>8465</v>
      </c>
      <c r="J240" s="304">
        <f t="shared" ref="J240" si="407">SUM(J237:J239)</f>
        <v>8649</v>
      </c>
      <c r="K240" s="304">
        <f t="shared" ref="K240" si="408">SUM(K237:K239)</f>
        <v>2092</v>
      </c>
      <c r="L240" s="304">
        <f t="shared" ref="L240" si="409">SUM(L237:L239)</f>
        <v>11782</v>
      </c>
      <c r="M240" s="303">
        <f t="shared" si="388"/>
        <v>0.88347006988757215</v>
      </c>
      <c r="N240" s="303">
        <f t="shared" si="382"/>
        <v>0.55378304466727435</v>
      </c>
      <c r="O240" s="303">
        <f t="shared" si="383"/>
        <v>0.69942266788210272</v>
      </c>
      <c r="P240" s="303">
        <f t="shared" si="384"/>
        <v>0.2572166514737162</v>
      </c>
      <c r="Q240" s="303">
        <f t="shared" si="385"/>
        <v>0.26280765724703736</v>
      </c>
      <c r="R240" s="303">
        <f t="shared" si="386"/>
        <v>6.3567304770586447E-2</v>
      </c>
      <c r="S240" s="269">
        <f t="shared" si="387"/>
        <v>0.35800668489820725</v>
      </c>
      <c r="T240" s="307"/>
    </row>
    <row r="241" spans="2:20" ht="13.5" customHeight="1">
      <c r="B241" s="648">
        <v>60</v>
      </c>
      <c r="C241" s="571" t="s">
        <v>51</v>
      </c>
      <c r="D241" s="356" t="s">
        <v>342</v>
      </c>
      <c r="E241" s="390">
        <f>市区町村別_推計残存歯数階層別人数!H240</f>
        <v>640</v>
      </c>
      <c r="F241" s="304">
        <v>576</v>
      </c>
      <c r="G241" s="423">
        <v>359</v>
      </c>
      <c r="H241" s="423">
        <v>470</v>
      </c>
      <c r="I241" s="423">
        <v>166</v>
      </c>
      <c r="J241" s="423">
        <v>208</v>
      </c>
      <c r="K241" s="423">
        <v>52</v>
      </c>
      <c r="L241" s="423">
        <v>198</v>
      </c>
      <c r="M241" s="303">
        <f t="shared" si="388"/>
        <v>0.9</v>
      </c>
      <c r="N241" s="303">
        <f t="shared" si="382"/>
        <v>0.56093749999999998</v>
      </c>
      <c r="O241" s="303">
        <f t="shared" si="383"/>
        <v>0.734375</v>
      </c>
      <c r="P241" s="303">
        <f t="shared" si="384"/>
        <v>0.25937500000000002</v>
      </c>
      <c r="Q241" s="303">
        <f t="shared" si="385"/>
        <v>0.32500000000000001</v>
      </c>
      <c r="R241" s="303">
        <f t="shared" si="386"/>
        <v>8.1250000000000003E-2</v>
      </c>
      <c r="S241" s="269">
        <f t="shared" si="387"/>
        <v>0.30937500000000001</v>
      </c>
      <c r="T241" s="307"/>
    </row>
    <row r="242" spans="2:20" ht="13.5" customHeight="1">
      <c r="B242" s="649"/>
      <c r="C242" s="572"/>
      <c r="D242" s="439" t="s">
        <v>343</v>
      </c>
      <c r="E242" s="440">
        <f>市区町村別_推計残存歯数階層別人数!H241</f>
        <v>975</v>
      </c>
      <c r="F242" s="346">
        <v>854</v>
      </c>
      <c r="G242" s="132">
        <v>524</v>
      </c>
      <c r="H242" s="132">
        <v>683</v>
      </c>
      <c r="I242" s="132">
        <v>227</v>
      </c>
      <c r="J242" s="132">
        <v>270</v>
      </c>
      <c r="K242" s="132">
        <v>68</v>
      </c>
      <c r="L242" s="132">
        <v>281</v>
      </c>
      <c r="M242" s="441">
        <f t="shared" si="388"/>
        <v>0.87589743589743585</v>
      </c>
      <c r="N242" s="441">
        <f t="shared" si="382"/>
        <v>0.53743589743589748</v>
      </c>
      <c r="O242" s="441">
        <f t="shared" si="383"/>
        <v>0.70051282051282049</v>
      </c>
      <c r="P242" s="441">
        <f t="shared" si="384"/>
        <v>0.23282051282051283</v>
      </c>
      <c r="Q242" s="441">
        <f t="shared" si="385"/>
        <v>0.27692307692307694</v>
      </c>
      <c r="R242" s="441">
        <f t="shared" si="386"/>
        <v>6.974358974358974E-2</v>
      </c>
      <c r="S242" s="317">
        <f t="shared" si="387"/>
        <v>0.28820512820512822</v>
      </c>
      <c r="T242" s="307"/>
    </row>
    <row r="243" spans="2:20" ht="13.5" customHeight="1">
      <c r="B243" s="649"/>
      <c r="C243" s="572"/>
      <c r="D243" s="436" t="s">
        <v>344</v>
      </c>
      <c r="E243" s="437">
        <f>市区町村別_推計残存歯数階層別人数!H242</f>
        <v>1853</v>
      </c>
      <c r="F243" s="435">
        <v>1582</v>
      </c>
      <c r="G243" s="427">
        <v>905</v>
      </c>
      <c r="H243" s="427">
        <v>1261</v>
      </c>
      <c r="I243" s="427">
        <v>399</v>
      </c>
      <c r="J243" s="427">
        <v>478</v>
      </c>
      <c r="K243" s="427">
        <v>126</v>
      </c>
      <c r="L243" s="427">
        <v>562</v>
      </c>
      <c r="M243" s="438">
        <f t="shared" si="388"/>
        <v>0.85375067458175935</v>
      </c>
      <c r="N243" s="438">
        <f t="shared" si="382"/>
        <v>0.48839719373988127</v>
      </c>
      <c r="O243" s="438">
        <f t="shared" si="383"/>
        <v>0.68051807879114945</v>
      </c>
      <c r="P243" s="438">
        <f t="shared" si="384"/>
        <v>0.21532649757150565</v>
      </c>
      <c r="Q243" s="438">
        <f t="shared" si="385"/>
        <v>0.25796006475984889</v>
      </c>
      <c r="R243" s="438">
        <f t="shared" si="386"/>
        <v>6.799784133837021E-2</v>
      </c>
      <c r="S243" s="425">
        <f t="shared" si="387"/>
        <v>0.30329195898542904</v>
      </c>
      <c r="T243" s="307"/>
    </row>
    <row r="244" spans="2:20" ht="13.5" customHeight="1">
      <c r="B244" s="655"/>
      <c r="C244" s="573"/>
      <c r="D244" s="344" t="s">
        <v>152</v>
      </c>
      <c r="E244" s="390">
        <f>市区町村別_推計残存歯数階層別人数!H243</f>
        <v>3468</v>
      </c>
      <c r="F244" s="304">
        <f t="shared" ref="F244" si="410">SUM(F241:F243)</f>
        <v>3012</v>
      </c>
      <c r="G244" s="304">
        <f t="shared" ref="G244" si="411">SUM(G241:G243)</f>
        <v>1788</v>
      </c>
      <c r="H244" s="304">
        <f t="shared" ref="H244" si="412">SUM(H241:H243)</f>
        <v>2414</v>
      </c>
      <c r="I244" s="304">
        <f t="shared" ref="I244" si="413">SUM(I241:I243)</f>
        <v>792</v>
      </c>
      <c r="J244" s="304">
        <f t="shared" ref="J244" si="414">SUM(J241:J243)</f>
        <v>956</v>
      </c>
      <c r="K244" s="304">
        <f t="shared" ref="K244" si="415">SUM(K241:K243)</f>
        <v>246</v>
      </c>
      <c r="L244" s="304">
        <f t="shared" ref="L244" si="416">SUM(L241:L243)</f>
        <v>1041</v>
      </c>
      <c r="M244" s="303">
        <f t="shared" si="388"/>
        <v>0.86851211072664358</v>
      </c>
      <c r="N244" s="303">
        <f t="shared" si="382"/>
        <v>0.51557093425605538</v>
      </c>
      <c r="O244" s="303">
        <f t="shared" si="383"/>
        <v>0.69607843137254899</v>
      </c>
      <c r="P244" s="303">
        <f t="shared" si="384"/>
        <v>0.22837370242214533</v>
      </c>
      <c r="Q244" s="303">
        <f t="shared" si="385"/>
        <v>0.27566320645905423</v>
      </c>
      <c r="R244" s="303">
        <f t="shared" si="386"/>
        <v>7.0934256055363326E-2</v>
      </c>
      <c r="S244" s="269">
        <f t="shared" si="387"/>
        <v>0.30017301038062283</v>
      </c>
      <c r="T244" s="307"/>
    </row>
    <row r="245" spans="2:20" ht="13.5" customHeight="1">
      <c r="B245" s="648">
        <v>61</v>
      </c>
      <c r="C245" s="571" t="s">
        <v>19</v>
      </c>
      <c r="D245" s="356" t="s">
        <v>342</v>
      </c>
      <c r="E245" s="390">
        <f>市区町村別_推計残存歯数階層別人数!H244</f>
        <v>687</v>
      </c>
      <c r="F245" s="304">
        <v>597</v>
      </c>
      <c r="G245" s="423">
        <v>390</v>
      </c>
      <c r="H245" s="423">
        <v>444</v>
      </c>
      <c r="I245" s="423">
        <v>200</v>
      </c>
      <c r="J245" s="423">
        <v>202</v>
      </c>
      <c r="K245" s="423">
        <v>38</v>
      </c>
      <c r="L245" s="423">
        <v>197</v>
      </c>
      <c r="M245" s="303">
        <f t="shared" si="388"/>
        <v>0.86899563318777295</v>
      </c>
      <c r="N245" s="303">
        <f t="shared" si="382"/>
        <v>0.56768558951965065</v>
      </c>
      <c r="O245" s="303">
        <f t="shared" si="383"/>
        <v>0.64628820960698685</v>
      </c>
      <c r="P245" s="303">
        <f t="shared" si="384"/>
        <v>0.29112081513828236</v>
      </c>
      <c r="Q245" s="303">
        <f t="shared" si="385"/>
        <v>0.29403202328966521</v>
      </c>
      <c r="R245" s="303">
        <f t="shared" si="386"/>
        <v>5.5312954876273655E-2</v>
      </c>
      <c r="S245" s="269">
        <f t="shared" si="387"/>
        <v>0.28675400291120817</v>
      </c>
      <c r="T245" s="307"/>
    </row>
    <row r="246" spans="2:20" ht="13.5" customHeight="1">
      <c r="B246" s="649"/>
      <c r="C246" s="572"/>
      <c r="D246" s="439" t="s">
        <v>343</v>
      </c>
      <c r="E246" s="440">
        <f>市区町村別_推計残存歯数階層別人数!H245</f>
        <v>991</v>
      </c>
      <c r="F246" s="346">
        <v>884</v>
      </c>
      <c r="G246" s="132">
        <v>549</v>
      </c>
      <c r="H246" s="132">
        <v>699</v>
      </c>
      <c r="I246" s="132">
        <v>278</v>
      </c>
      <c r="J246" s="132">
        <v>281</v>
      </c>
      <c r="K246" s="132">
        <v>65</v>
      </c>
      <c r="L246" s="132">
        <v>316</v>
      </c>
      <c r="M246" s="441">
        <f t="shared" si="388"/>
        <v>0.89202825428859733</v>
      </c>
      <c r="N246" s="441">
        <f t="shared" si="382"/>
        <v>0.55398587285570133</v>
      </c>
      <c r="O246" s="441">
        <f t="shared" si="383"/>
        <v>0.70534813319878908</v>
      </c>
      <c r="P246" s="441">
        <f t="shared" si="384"/>
        <v>0.28052472250252269</v>
      </c>
      <c r="Q246" s="441">
        <f t="shared" si="385"/>
        <v>0.28355196770938446</v>
      </c>
      <c r="R246" s="441">
        <f t="shared" si="386"/>
        <v>6.5590312815338045E-2</v>
      </c>
      <c r="S246" s="317">
        <f t="shared" si="387"/>
        <v>0.31886982845610495</v>
      </c>
      <c r="T246" s="307"/>
    </row>
    <row r="247" spans="2:20" ht="13.5" customHeight="1">
      <c r="B247" s="649"/>
      <c r="C247" s="572"/>
      <c r="D247" s="436" t="s">
        <v>344</v>
      </c>
      <c r="E247" s="437">
        <f>市区町村別_推計残存歯数階層別人数!H246</f>
        <v>1876</v>
      </c>
      <c r="F247" s="435">
        <v>1622</v>
      </c>
      <c r="G247" s="427">
        <v>1024</v>
      </c>
      <c r="H247" s="427">
        <v>1224</v>
      </c>
      <c r="I247" s="427">
        <v>494</v>
      </c>
      <c r="J247" s="427">
        <v>543</v>
      </c>
      <c r="K247" s="427">
        <v>109</v>
      </c>
      <c r="L247" s="427">
        <v>551</v>
      </c>
      <c r="M247" s="438">
        <f t="shared" si="388"/>
        <v>0.8646055437100213</v>
      </c>
      <c r="N247" s="438">
        <f t="shared" si="382"/>
        <v>0.54584221748400852</v>
      </c>
      <c r="O247" s="438">
        <f t="shared" si="383"/>
        <v>0.65245202558635396</v>
      </c>
      <c r="P247" s="438">
        <f t="shared" si="384"/>
        <v>0.26332622601279315</v>
      </c>
      <c r="Q247" s="438">
        <f t="shared" si="385"/>
        <v>0.2894456289978678</v>
      </c>
      <c r="R247" s="438">
        <f t="shared" si="386"/>
        <v>5.8102345415778252E-2</v>
      </c>
      <c r="S247" s="425">
        <f t="shared" si="387"/>
        <v>0.29371002132196161</v>
      </c>
      <c r="T247" s="307"/>
    </row>
    <row r="248" spans="2:20" ht="13.5" customHeight="1">
      <c r="B248" s="655"/>
      <c r="C248" s="573"/>
      <c r="D248" s="344" t="s">
        <v>152</v>
      </c>
      <c r="E248" s="390">
        <f>市区町村別_推計残存歯数階層別人数!H247</f>
        <v>3554</v>
      </c>
      <c r="F248" s="304">
        <f t="shared" ref="F248" si="417">SUM(F245:F247)</f>
        <v>3103</v>
      </c>
      <c r="G248" s="304">
        <f t="shared" ref="G248" si="418">SUM(G245:G247)</f>
        <v>1963</v>
      </c>
      <c r="H248" s="304">
        <f t="shared" ref="H248" si="419">SUM(H245:H247)</f>
        <v>2367</v>
      </c>
      <c r="I248" s="304">
        <f t="shared" ref="I248" si="420">SUM(I245:I247)</f>
        <v>972</v>
      </c>
      <c r="J248" s="304">
        <f t="shared" ref="J248" si="421">SUM(J245:J247)</f>
        <v>1026</v>
      </c>
      <c r="K248" s="304">
        <f t="shared" ref="K248" si="422">SUM(K245:K247)</f>
        <v>212</v>
      </c>
      <c r="L248" s="304">
        <f t="shared" ref="L248" si="423">SUM(L245:L247)</f>
        <v>1064</v>
      </c>
      <c r="M248" s="303">
        <f t="shared" si="388"/>
        <v>0.87310073157006185</v>
      </c>
      <c r="N248" s="303">
        <f t="shared" si="382"/>
        <v>0.55233539673607202</v>
      </c>
      <c r="O248" s="303">
        <f t="shared" si="383"/>
        <v>0.6660101294316263</v>
      </c>
      <c r="P248" s="303">
        <f t="shared" si="384"/>
        <v>0.27349465391108613</v>
      </c>
      <c r="Q248" s="303">
        <f t="shared" si="385"/>
        <v>0.28868880135059088</v>
      </c>
      <c r="R248" s="303">
        <f t="shared" si="386"/>
        <v>5.9651097355092851E-2</v>
      </c>
      <c r="S248" s="269">
        <f t="shared" si="387"/>
        <v>0.29938097917839057</v>
      </c>
      <c r="T248" s="307"/>
    </row>
    <row r="249" spans="2:20" ht="13.5" customHeight="1">
      <c r="B249" s="648">
        <v>62</v>
      </c>
      <c r="C249" s="571" t="s">
        <v>20</v>
      </c>
      <c r="D249" s="356" t="s">
        <v>342</v>
      </c>
      <c r="E249" s="390">
        <f>市区町村別_推計残存歯数階層別人数!H248</f>
        <v>929</v>
      </c>
      <c r="F249" s="304">
        <v>794</v>
      </c>
      <c r="G249" s="423">
        <v>514</v>
      </c>
      <c r="H249" s="423">
        <v>607</v>
      </c>
      <c r="I249" s="423">
        <v>226</v>
      </c>
      <c r="J249" s="423">
        <v>259</v>
      </c>
      <c r="K249" s="423">
        <v>65</v>
      </c>
      <c r="L249" s="423">
        <v>250</v>
      </c>
      <c r="M249" s="303">
        <f t="shared" si="388"/>
        <v>0.85468245425188372</v>
      </c>
      <c r="N249" s="303">
        <f t="shared" si="382"/>
        <v>0.55328310010764259</v>
      </c>
      <c r="O249" s="303">
        <f t="shared" si="383"/>
        <v>0.65339074273412268</v>
      </c>
      <c r="P249" s="303">
        <f t="shared" si="384"/>
        <v>0.24327233584499461</v>
      </c>
      <c r="Q249" s="303">
        <f t="shared" si="385"/>
        <v>0.27879440258342303</v>
      </c>
      <c r="R249" s="303">
        <f t="shared" si="386"/>
        <v>6.9967707212055974E-2</v>
      </c>
      <c r="S249" s="269">
        <f t="shared" si="387"/>
        <v>0.26910656620021528</v>
      </c>
      <c r="T249" s="307"/>
    </row>
    <row r="250" spans="2:20" ht="13.5" customHeight="1">
      <c r="B250" s="649"/>
      <c r="C250" s="572"/>
      <c r="D250" s="439" t="s">
        <v>343</v>
      </c>
      <c r="E250" s="440">
        <f>市区町村別_推計残存歯数階層別人数!H249</f>
        <v>1605</v>
      </c>
      <c r="F250" s="346">
        <v>1414</v>
      </c>
      <c r="G250" s="132">
        <v>885</v>
      </c>
      <c r="H250" s="132">
        <v>1079</v>
      </c>
      <c r="I250" s="132">
        <v>420</v>
      </c>
      <c r="J250" s="132">
        <v>403</v>
      </c>
      <c r="K250" s="132">
        <v>105</v>
      </c>
      <c r="L250" s="132">
        <v>491</v>
      </c>
      <c r="M250" s="441">
        <f t="shared" si="388"/>
        <v>0.88099688473520255</v>
      </c>
      <c r="N250" s="441">
        <f t="shared" si="382"/>
        <v>0.55140186915887845</v>
      </c>
      <c r="O250" s="441">
        <f t="shared" si="383"/>
        <v>0.67227414330218072</v>
      </c>
      <c r="P250" s="441">
        <f t="shared" si="384"/>
        <v>0.26168224299065418</v>
      </c>
      <c r="Q250" s="441">
        <f t="shared" si="385"/>
        <v>0.25109034267912772</v>
      </c>
      <c r="R250" s="441">
        <f t="shared" si="386"/>
        <v>6.5420560747663545E-2</v>
      </c>
      <c r="S250" s="317">
        <f t="shared" si="387"/>
        <v>0.30591900311526482</v>
      </c>
      <c r="T250" s="307"/>
    </row>
    <row r="251" spans="2:20" ht="13.5" customHeight="1">
      <c r="B251" s="649"/>
      <c r="C251" s="572"/>
      <c r="D251" s="436" t="s">
        <v>344</v>
      </c>
      <c r="E251" s="437">
        <f>市区町村別_推計残存歯数階層別人数!H250</f>
        <v>3280</v>
      </c>
      <c r="F251" s="435">
        <v>2817</v>
      </c>
      <c r="G251" s="427">
        <v>1731</v>
      </c>
      <c r="H251" s="427">
        <v>2104</v>
      </c>
      <c r="I251" s="427">
        <v>767</v>
      </c>
      <c r="J251" s="427">
        <v>795</v>
      </c>
      <c r="K251" s="427">
        <v>228</v>
      </c>
      <c r="L251" s="427">
        <v>966</v>
      </c>
      <c r="M251" s="438">
        <f t="shared" si="388"/>
        <v>0.85884146341463419</v>
      </c>
      <c r="N251" s="438">
        <f t="shared" si="382"/>
        <v>0.52774390243902436</v>
      </c>
      <c r="O251" s="438">
        <f t="shared" si="383"/>
        <v>0.64146341463414636</v>
      </c>
      <c r="P251" s="438">
        <f t="shared" si="384"/>
        <v>0.23384146341463416</v>
      </c>
      <c r="Q251" s="438">
        <f t="shared" si="385"/>
        <v>0.2423780487804878</v>
      </c>
      <c r="R251" s="438">
        <f t="shared" si="386"/>
        <v>6.9512195121951226E-2</v>
      </c>
      <c r="S251" s="425">
        <f t="shared" si="387"/>
        <v>0.2945121951219512</v>
      </c>
      <c r="T251" s="307"/>
    </row>
    <row r="252" spans="2:20" ht="13.5" customHeight="1">
      <c r="B252" s="655"/>
      <c r="C252" s="573"/>
      <c r="D252" s="344" t="s">
        <v>152</v>
      </c>
      <c r="E252" s="390">
        <f>市区町村別_推計残存歯数階層別人数!H251</f>
        <v>5814</v>
      </c>
      <c r="F252" s="304">
        <f t="shared" ref="F252" si="424">SUM(F249:F251)</f>
        <v>5025</v>
      </c>
      <c r="G252" s="304">
        <f t="shared" ref="G252" si="425">SUM(G249:G251)</f>
        <v>3130</v>
      </c>
      <c r="H252" s="304">
        <f t="shared" ref="H252" si="426">SUM(H249:H251)</f>
        <v>3790</v>
      </c>
      <c r="I252" s="304">
        <f t="shared" ref="I252" si="427">SUM(I249:I251)</f>
        <v>1413</v>
      </c>
      <c r="J252" s="304">
        <f t="shared" ref="J252" si="428">SUM(J249:J251)</f>
        <v>1457</v>
      </c>
      <c r="K252" s="304">
        <f t="shared" ref="K252" si="429">SUM(K249:K251)</f>
        <v>398</v>
      </c>
      <c r="L252" s="304">
        <f t="shared" ref="L252" si="430">SUM(L249:L251)</f>
        <v>1707</v>
      </c>
      <c r="M252" s="303">
        <f t="shared" si="388"/>
        <v>0.86429308565531471</v>
      </c>
      <c r="N252" s="303">
        <f t="shared" si="382"/>
        <v>0.53835569315445475</v>
      </c>
      <c r="O252" s="303">
        <f t="shared" si="383"/>
        <v>0.65187478500172003</v>
      </c>
      <c r="P252" s="303">
        <f t="shared" si="384"/>
        <v>0.24303405572755418</v>
      </c>
      <c r="Q252" s="303">
        <f t="shared" si="385"/>
        <v>0.25060199518403853</v>
      </c>
      <c r="R252" s="303">
        <f t="shared" si="386"/>
        <v>6.8455452356381147E-2</v>
      </c>
      <c r="S252" s="269">
        <f t="shared" si="387"/>
        <v>0.29360165118679049</v>
      </c>
      <c r="T252" s="307"/>
    </row>
    <row r="253" spans="2:20" ht="13.5" customHeight="1">
      <c r="B253" s="648">
        <v>63</v>
      </c>
      <c r="C253" s="571" t="s">
        <v>31</v>
      </c>
      <c r="D253" s="356" t="s">
        <v>342</v>
      </c>
      <c r="E253" s="390">
        <f>市区町村別_推計残存歯数階層別人数!H252</f>
        <v>689</v>
      </c>
      <c r="F253" s="304">
        <v>615</v>
      </c>
      <c r="G253" s="423">
        <v>344</v>
      </c>
      <c r="H253" s="423">
        <v>506</v>
      </c>
      <c r="I253" s="423">
        <v>168</v>
      </c>
      <c r="J253" s="423">
        <v>239</v>
      </c>
      <c r="K253" s="423">
        <v>50</v>
      </c>
      <c r="L253" s="423">
        <v>269</v>
      </c>
      <c r="M253" s="303">
        <f t="shared" si="388"/>
        <v>0.89259796806966618</v>
      </c>
      <c r="N253" s="303">
        <f t="shared" si="382"/>
        <v>0.49927431059506533</v>
      </c>
      <c r="O253" s="303">
        <f t="shared" si="383"/>
        <v>0.73439767779390419</v>
      </c>
      <c r="P253" s="303">
        <f t="shared" si="384"/>
        <v>0.24383164005805516</v>
      </c>
      <c r="Q253" s="303">
        <f t="shared" si="385"/>
        <v>0.34687953555878082</v>
      </c>
      <c r="R253" s="303">
        <f t="shared" si="386"/>
        <v>7.2568940493468792E-2</v>
      </c>
      <c r="S253" s="269">
        <f t="shared" si="387"/>
        <v>0.39042089985486211</v>
      </c>
      <c r="T253" s="307"/>
    </row>
    <row r="254" spans="2:20" ht="13.5" customHeight="1">
      <c r="B254" s="649"/>
      <c r="C254" s="572"/>
      <c r="D254" s="439" t="s">
        <v>343</v>
      </c>
      <c r="E254" s="440">
        <f>市区町村別_推計残存歯数階層別人数!H253</f>
        <v>1173</v>
      </c>
      <c r="F254" s="346">
        <v>1029</v>
      </c>
      <c r="G254" s="132">
        <v>592</v>
      </c>
      <c r="H254" s="132">
        <v>804</v>
      </c>
      <c r="I254" s="132">
        <v>238</v>
      </c>
      <c r="J254" s="132">
        <v>351</v>
      </c>
      <c r="K254" s="132">
        <v>80</v>
      </c>
      <c r="L254" s="132">
        <v>429</v>
      </c>
      <c r="M254" s="441">
        <f t="shared" si="388"/>
        <v>0.87723785166240409</v>
      </c>
      <c r="N254" s="441">
        <f t="shared" si="382"/>
        <v>0.50468883205456094</v>
      </c>
      <c r="O254" s="441">
        <f t="shared" si="383"/>
        <v>0.68542199488491051</v>
      </c>
      <c r="P254" s="441">
        <f t="shared" si="384"/>
        <v>0.20289855072463769</v>
      </c>
      <c r="Q254" s="441">
        <f t="shared" si="385"/>
        <v>0.29923273657289001</v>
      </c>
      <c r="R254" s="441">
        <f t="shared" si="386"/>
        <v>6.8201193520886619E-2</v>
      </c>
      <c r="S254" s="317">
        <f t="shared" si="387"/>
        <v>0.3657289002557545</v>
      </c>
      <c r="T254" s="307"/>
    </row>
    <row r="255" spans="2:20" ht="13.5" customHeight="1">
      <c r="B255" s="649"/>
      <c r="C255" s="572"/>
      <c r="D255" s="436" t="s">
        <v>344</v>
      </c>
      <c r="E255" s="437">
        <f>市区町村別_推計残存歯数階層別人数!H254</f>
        <v>2482</v>
      </c>
      <c r="F255" s="435">
        <v>2132</v>
      </c>
      <c r="G255" s="427">
        <v>1175</v>
      </c>
      <c r="H255" s="427">
        <v>1605</v>
      </c>
      <c r="I255" s="427">
        <v>475</v>
      </c>
      <c r="J255" s="427">
        <v>703</v>
      </c>
      <c r="K255" s="427">
        <v>193</v>
      </c>
      <c r="L255" s="427">
        <v>921</v>
      </c>
      <c r="M255" s="438">
        <f t="shared" si="388"/>
        <v>0.85898468976631748</v>
      </c>
      <c r="N255" s="438">
        <f t="shared" si="382"/>
        <v>0.4734085414987913</v>
      </c>
      <c r="O255" s="438">
        <f t="shared" si="383"/>
        <v>0.64665592264302985</v>
      </c>
      <c r="P255" s="438">
        <f t="shared" si="384"/>
        <v>0.19137792103142626</v>
      </c>
      <c r="Q255" s="438">
        <f t="shared" si="385"/>
        <v>0.2832393231265109</v>
      </c>
      <c r="R255" s="438">
        <f t="shared" si="386"/>
        <v>7.7759871071716363E-2</v>
      </c>
      <c r="S255" s="425">
        <f t="shared" si="387"/>
        <v>0.37107171635777597</v>
      </c>
      <c r="T255" s="307"/>
    </row>
    <row r="256" spans="2:20" ht="13.5" customHeight="1">
      <c r="B256" s="655"/>
      <c r="C256" s="573"/>
      <c r="D256" s="344" t="s">
        <v>152</v>
      </c>
      <c r="E256" s="390">
        <f>市区町村別_推計残存歯数階層別人数!H255</f>
        <v>4344</v>
      </c>
      <c r="F256" s="304">
        <f t="shared" ref="F256" si="431">SUM(F253:F255)</f>
        <v>3776</v>
      </c>
      <c r="G256" s="304">
        <f t="shared" ref="G256" si="432">SUM(G253:G255)</f>
        <v>2111</v>
      </c>
      <c r="H256" s="304">
        <f t="shared" ref="H256" si="433">SUM(H253:H255)</f>
        <v>2915</v>
      </c>
      <c r="I256" s="304">
        <f t="shared" ref="I256" si="434">SUM(I253:I255)</f>
        <v>881</v>
      </c>
      <c r="J256" s="304">
        <f t="shared" ref="J256" si="435">SUM(J253:J255)</f>
        <v>1293</v>
      </c>
      <c r="K256" s="304">
        <f t="shared" ref="K256" si="436">SUM(K253:K255)</f>
        <v>323</v>
      </c>
      <c r="L256" s="304">
        <f t="shared" ref="L256" si="437">SUM(L253:L255)</f>
        <v>1619</v>
      </c>
      <c r="M256" s="303">
        <f t="shared" si="388"/>
        <v>0.86924493554327809</v>
      </c>
      <c r="N256" s="303">
        <f t="shared" si="382"/>
        <v>0.48595764272559855</v>
      </c>
      <c r="O256" s="303">
        <f t="shared" si="383"/>
        <v>0.67104051565377532</v>
      </c>
      <c r="P256" s="303">
        <f t="shared" si="384"/>
        <v>0.20280847145488029</v>
      </c>
      <c r="Q256" s="303">
        <f t="shared" si="385"/>
        <v>0.29765193370165743</v>
      </c>
      <c r="R256" s="303">
        <f t="shared" si="386"/>
        <v>7.435543278084715E-2</v>
      </c>
      <c r="S256" s="269">
        <f t="shared" si="387"/>
        <v>0.37269797421731121</v>
      </c>
      <c r="T256" s="307"/>
    </row>
    <row r="257" spans="2:20" ht="13.5" customHeight="1">
      <c r="B257" s="648">
        <v>64</v>
      </c>
      <c r="C257" s="571" t="s">
        <v>52</v>
      </c>
      <c r="D257" s="356" t="s">
        <v>342</v>
      </c>
      <c r="E257" s="390">
        <f>市区町村別_推計残存歯数階層別人数!H256</f>
        <v>655</v>
      </c>
      <c r="F257" s="304">
        <v>595</v>
      </c>
      <c r="G257" s="423">
        <v>392</v>
      </c>
      <c r="H257" s="423">
        <v>484</v>
      </c>
      <c r="I257" s="423">
        <v>195</v>
      </c>
      <c r="J257" s="423">
        <v>231</v>
      </c>
      <c r="K257" s="423">
        <v>34</v>
      </c>
      <c r="L257" s="423">
        <v>204</v>
      </c>
      <c r="M257" s="303">
        <f>IFERROR(F257/E257,"-")</f>
        <v>0.90839694656488545</v>
      </c>
      <c r="N257" s="303">
        <f t="shared" si="0"/>
        <v>0.59847328244274811</v>
      </c>
      <c r="O257" s="303">
        <f t="shared" si="1"/>
        <v>0.73893129770992372</v>
      </c>
      <c r="P257" s="303">
        <f t="shared" si="2"/>
        <v>0.29770992366412213</v>
      </c>
      <c r="Q257" s="303">
        <f t="shared" si="3"/>
        <v>0.35267175572519083</v>
      </c>
      <c r="R257" s="303">
        <f t="shared" si="4"/>
        <v>5.1908396946564885E-2</v>
      </c>
      <c r="S257" s="269">
        <f t="shared" si="5"/>
        <v>0.31145038167938932</v>
      </c>
      <c r="T257" s="307"/>
    </row>
    <row r="258" spans="2:20" ht="13.5" customHeight="1">
      <c r="B258" s="649"/>
      <c r="C258" s="572"/>
      <c r="D258" s="439" t="s">
        <v>343</v>
      </c>
      <c r="E258" s="440">
        <f>市区町村別_推計残存歯数階層別人数!H257</f>
        <v>1071</v>
      </c>
      <c r="F258" s="346">
        <v>948</v>
      </c>
      <c r="G258" s="132">
        <v>621</v>
      </c>
      <c r="H258" s="132">
        <v>749</v>
      </c>
      <c r="I258" s="132">
        <v>250</v>
      </c>
      <c r="J258" s="132">
        <v>342</v>
      </c>
      <c r="K258" s="132">
        <v>66</v>
      </c>
      <c r="L258" s="132">
        <v>361</v>
      </c>
      <c r="M258" s="441">
        <f t="shared" ref="M258:M284" si="438">IFERROR(F258/E258,"-")</f>
        <v>0.88515406162464982</v>
      </c>
      <c r="N258" s="441">
        <f t="shared" si="0"/>
        <v>0.57983193277310929</v>
      </c>
      <c r="O258" s="441">
        <f t="shared" si="1"/>
        <v>0.69934640522875813</v>
      </c>
      <c r="P258" s="441">
        <f t="shared" si="2"/>
        <v>0.23342670401493931</v>
      </c>
      <c r="Q258" s="441">
        <f t="shared" si="3"/>
        <v>0.31932773109243695</v>
      </c>
      <c r="R258" s="441">
        <f t="shared" si="4"/>
        <v>6.1624649859943981E-2</v>
      </c>
      <c r="S258" s="317">
        <f t="shared" si="5"/>
        <v>0.33706816059757239</v>
      </c>
      <c r="T258" s="307"/>
    </row>
    <row r="259" spans="2:20" ht="13.5" customHeight="1">
      <c r="B259" s="649"/>
      <c r="C259" s="572"/>
      <c r="D259" s="436" t="s">
        <v>344</v>
      </c>
      <c r="E259" s="437">
        <f>市区町村別_推計残存歯数階層別人数!H258</f>
        <v>2222</v>
      </c>
      <c r="F259" s="435">
        <v>1953</v>
      </c>
      <c r="G259" s="427">
        <v>1237</v>
      </c>
      <c r="H259" s="427">
        <v>1517</v>
      </c>
      <c r="I259" s="427">
        <v>528</v>
      </c>
      <c r="J259" s="427">
        <v>625</v>
      </c>
      <c r="K259" s="427">
        <v>128</v>
      </c>
      <c r="L259" s="427">
        <v>676</v>
      </c>
      <c r="M259" s="438">
        <f t="shared" si="438"/>
        <v>0.87893789378937892</v>
      </c>
      <c r="N259" s="438">
        <f t="shared" si="0"/>
        <v>0.55670567056705667</v>
      </c>
      <c r="O259" s="438">
        <f t="shared" si="1"/>
        <v>0.6827182718271827</v>
      </c>
      <c r="P259" s="438">
        <f t="shared" si="2"/>
        <v>0.23762376237623761</v>
      </c>
      <c r="Q259" s="438">
        <f t="shared" si="3"/>
        <v>0.28127812781278128</v>
      </c>
      <c r="R259" s="438">
        <f t="shared" si="4"/>
        <v>5.7605760576057603E-2</v>
      </c>
      <c r="S259" s="425">
        <f t="shared" si="5"/>
        <v>0.30423042304230424</v>
      </c>
      <c r="T259" s="307"/>
    </row>
    <row r="260" spans="2:20" ht="13.5" customHeight="1">
      <c r="B260" s="655"/>
      <c r="C260" s="573"/>
      <c r="D260" s="344" t="s">
        <v>152</v>
      </c>
      <c r="E260" s="390">
        <f>市区町村別_推計残存歯数階層別人数!H259</f>
        <v>3948</v>
      </c>
      <c r="F260" s="304">
        <f t="shared" ref="F260" si="439">SUM(F257:F259)</f>
        <v>3496</v>
      </c>
      <c r="G260" s="304">
        <f t="shared" ref="G260" si="440">SUM(G257:G259)</f>
        <v>2250</v>
      </c>
      <c r="H260" s="304">
        <f t="shared" ref="H260" si="441">SUM(H257:H259)</f>
        <v>2750</v>
      </c>
      <c r="I260" s="304">
        <f t="shared" ref="I260" si="442">SUM(I257:I259)</f>
        <v>973</v>
      </c>
      <c r="J260" s="304">
        <f t="shared" ref="J260" si="443">SUM(J257:J259)</f>
        <v>1198</v>
      </c>
      <c r="K260" s="304">
        <f t="shared" ref="K260" si="444">SUM(K257:K259)</f>
        <v>228</v>
      </c>
      <c r="L260" s="304">
        <f t="shared" ref="L260" si="445">SUM(L257:L259)</f>
        <v>1241</v>
      </c>
      <c r="M260" s="303">
        <f t="shared" si="438"/>
        <v>0.88551165146909827</v>
      </c>
      <c r="N260" s="303">
        <f t="shared" si="0"/>
        <v>0.56990881458966569</v>
      </c>
      <c r="O260" s="303">
        <f t="shared" si="1"/>
        <v>0.69655521783181362</v>
      </c>
      <c r="P260" s="303">
        <f t="shared" si="2"/>
        <v>0.24645390070921985</v>
      </c>
      <c r="Q260" s="303">
        <f t="shared" si="3"/>
        <v>0.30344478216818643</v>
      </c>
      <c r="R260" s="303">
        <f t="shared" si="4"/>
        <v>5.7750759878419454E-2</v>
      </c>
      <c r="S260" s="269">
        <f t="shared" si="5"/>
        <v>0.31433637284701116</v>
      </c>
      <c r="T260" s="307"/>
    </row>
    <row r="261" spans="2:20" ht="13.5" customHeight="1">
      <c r="B261" s="648">
        <v>65</v>
      </c>
      <c r="C261" s="571" t="s">
        <v>12</v>
      </c>
      <c r="D261" s="356" t="s">
        <v>342</v>
      </c>
      <c r="E261" s="390">
        <f>市区町村別_推計残存歯数階層別人数!H260</f>
        <v>330</v>
      </c>
      <c r="F261" s="304">
        <v>300</v>
      </c>
      <c r="G261" s="423">
        <v>191</v>
      </c>
      <c r="H261" s="423">
        <v>234</v>
      </c>
      <c r="I261" s="423">
        <v>94</v>
      </c>
      <c r="J261" s="423">
        <v>98</v>
      </c>
      <c r="K261" s="423">
        <v>25</v>
      </c>
      <c r="L261" s="423">
        <v>111</v>
      </c>
      <c r="M261" s="303">
        <f t="shared" si="438"/>
        <v>0.90909090909090906</v>
      </c>
      <c r="N261" s="303">
        <f t="shared" si="0"/>
        <v>0.57878787878787874</v>
      </c>
      <c r="O261" s="303">
        <f t="shared" si="1"/>
        <v>0.70909090909090911</v>
      </c>
      <c r="P261" s="303">
        <f t="shared" si="2"/>
        <v>0.28484848484848485</v>
      </c>
      <c r="Q261" s="303">
        <f t="shared" si="3"/>
        <v>0.29696969696969699</v>
      </c>
      <c r="R261" s="303">
        <f t="shared" si="4"/>
        <v>7.575757575757576E-2</v>
      </c>
      <c r="S261" s="269">
        <f t="shared" si="5"/>
        <v>0.33636363636363636</v>
      </c>
      <c r="T261" s="307"/>
    </row>
    <row r="262" spans="2:20" ht="13.5" customHeight="1">
      <c r="B262" s="649"/>
      <c r="C262" s="572"/>
      <c r="D262" s="439" t="s">
        <v>343</v>
      </c>
      <c r="E262" s="440">
        <f>市区町村別_推計残存歯数階層別人数!H261</f>
        <v>533</v>
      </c>
      <c r="F262" s="346">
        <v>459</v>
      </c>
      <c r="G262" s="132">
        <v>269</v>
      </c>
      <c r="H262" s="132">
        <v>342</v>
      </c>
      <c r="I262" s="132">
        <v>138</v>
      </c>
      <c r="J262" s="132">
        <v>126</v>
      </c>
      <c r="K262" s="132">
        <v>58</v>
      </c>
      <c r="L262" s="132">
        <v>164</v>
      </c>
      <c r="M262" s="441">
        <f t="shared" si="438"/>
        <v>0.86116322701688552</v>
      </c>
      <c r="N262" s="441">
        <f t="shared" si="0"/>
        <v>0.50469043151969983</v>
      </c>
      <c r="O262" s="441">
        <f t="shared" si="1"/>
        <v>0.64165103189493433</v>
      </c>
      <c r="P262" s="441">
        <f t="shared" si="2"/>
        <v>0.25891181988742962</v>
      </c>
      <c r="Q262" s="441">
        <f t="shared" si="3"/>
        <v>0.23639774859287055</v>
      </c>
      <c r="R262" s="441">
        <f t="shared" si="4"/>
        <v>0.10881801125703565</v>
      </c>
      <c r="S262" s="317">
        <f t="shared" si="5"/>
        <v>0.30769230769230771</v>
      </c>
      <c r="T262" s="307"/>
    </row>
    <row r="263" spans="2:20" ht="13.5" customHeight="1">
      <c r="B263" s="649"/>
      <c r="C263" s="572"/>
      <c r="D263" s="436" t="s">
        <v>344</v>
      </c>
      <c r="E263" s="437">
        <f>市区町村別_推計残存歯数階層別人数!H262</f>
        <v>1322</v>
      </c>
      <c r="F263" s="435">
        <v>1142</v>
      </c>
      <c r="G263" s="427">
        <v>662</v>
      </c>
      <c r="H263" s="427">
        <v>852</v>
      </c>
      <c r="I263" s="427">
        <v>315</v>
      </c>
      <c r="J263" s="427">
        <v>305</v>
      </c>
      <c r="K263" s="427">
        <v>133</v>
      </c>
      <c r="L263" s="427">
        <v>418</v>
      </c>
      <c r="M263" s="438">
        <f t="shared" si="438"/>
        <v>0.86384266263237519</v>
      </c>
      <c r="N263" s="438">
        <f t="shared" si="0"/>
        <v>0.50075642965204237</v>
      </c>
      <c r="O263" s="438">
        <f t="shared" si="1"/>
        <v>0.64447806354009074</v>
      </c>
      <c r="P263" s="438">
        <f t="shared" si="2"/>
        <v>0.23827534039334342</v>
      </c>
      <c r="Q263" s="438">
        <f t="shared" si="3"/>
        <v>0.23071104387291982</v>
      </c>
      <c r="R263" s="438">
        <f t="shared" si="4"/>
        <v>0.10060514372163389</v>
      </c>
      <c r="S263" s="425">
        <f t="shared" si="5"/>
        <v>0.31618759455370649</v>
      </c>
      <c r="T263" s="307"/>
    </row>
    <row r="264" spans="2:20" ht="13.5" customHeight="1">
      <c r="B264" s="655"/>
      <c r="C264" s="573"/>
      <c r="D264" s="344" t="s">
        <v>152</v>
      </c>
      <c r="E264" s="390">
        <f>市区町村別_推計残存歯数階層別人数!H263</f>
        <v>2185</v>
      </c>
      <c r="F264" s="304">
        <f t="shared" ref="F264" si="446">SUM(F261:F263)</f>
        <v>1901</v>
      </c>
      <c r="G264" s="304">
        <f t="shared" ref="G264" si="447">SUM(G261:G263)</f>
        <v>1122</v>
      </c>
      <c r="H264" s="304">
        <f t="shared" ref="H264" si="448">SUM(H261:H263)</f>
        <v>1428</v>
      </c>
      <c r="I264" s="304">
        <f t="shared" ref="I264" si="449">SUM(I261:I263)</f>
        <v>547</v>
      </c>
      <c r="J264" s="304">
        <f t="shared" ref="J264" si="450">SUM(J261:J263)</f>
        <v>529</v>
      </c>
      <c r="K264" s="304">
        <f t="shared" ref="K264" si="451">SUM(K261:K263)</f>
        <v>216</v>
      </c>
      <c r="L264" s="304">
        <f t="shared" ref="L264" si="452">SUM(L261:L263)</f>
        <v>693</v>
      </c>
      <c r="M264" s="303">
        <f t="shared" si="438"/>
        <v>0.8700228832951945</v>
      </c>
      <c r="N264" s="303">
        <f t="shared" si="0"/>
        <v>0.51350114416475967</v>
      </c>
      <c r="O264" s="303">
        <f t="shared" si="1"/>
        <v>0.6535469107551487</v>
      </c>
      <c r="P264" s="303">
        <f t="shared" si="2"/>
        <v>0.25034324942791764</v>
      </c>
      <c r="Q264" s="303">
        <f t="shared" si="3"/>
        <v>0.24210526315789474</v>
      </c>
      <c r="R264" s="303">
        <f t="shared" si="4"/>
        <v>9.8855835240274595E-2</v>
      </c>
      <c r="S264" s="269">
        <f t="shared" si="5"/>
        <v>0.317162471395881</v>
      </c>
      <c r="T264" s="307"/>
    </row>
    <row r="265" spans="2:20" ht="13.5" customHeight="1">
      <c r="B265" s="648">
        <v>66</v>
      </c>
      <c r="C265" s="571" t="s">
        <v>6</v>
      </c>
      <c r="D265" s="356" t="s">
        <v>342</v>
      </c>
      <c r="E265" s="390">
        <f>市区町村別_推計残存歯数階層別人数!H264</f>
        <v>368</v>
      </c>
      <c r="F265" s="304">
        <v>305</v>
      </c>
      <c r="G265" s="423">
        <v>156</v>
      </c>
      <c r="H265" s="423">
        <v>246</v>
      </c>
      <c r="I265" s="423">
        <v>84</v>
      </c>
      <c r="J265" s="423">
        <v>80</v>
      </c>
      <c r="K265" s="423">
        <v>27</v>
      </c>
      <c r="L265" s="423">
        <v>108</v>
      </c>
      <c r="M265" s="303">
        <f t="shared" si="438"/>
        <v>0.82880434782608692</v>
      </c>
      <c r="N265" s="303">
        <f t="shared" si="0"/>
        <v>0.42391304347826086</v>
      </c>
      <c r="O265" s="303">
        <f t="shared" si="1"/>
        <v>0.66847826086956519</v>
      </c>
      <c r="P265" s="303">
        <f t="shared" si="2"/>
        <v>0.22826086956521738</v>
      </c>
      <c r="Q265" s="303">
        <f t="shared" si="3"/>
        <v>0.21739130434782608</v>
      </c>
      <c r="R265" s="303">
        <f t="shared" si="4"/>
        <v>7.3369565217391311E-2</v>
      </c>
      <c r="S265" s="269">
        <f t="shared" si="5"/>
        <v>0.29347826086956524</v>
      </c>
      <c r="T265" s="307"/>
    </row>
    <row r="266" spans="2:20" ht="13.5" customHeight="1">
      <c r="B266" s="649"/>
      <c r="C266" s="572"/>
      <c r="D266" s="439" t="s">
        <v>343</v>
      </c>
      <c r="E266" s="440">
        <f>市区町村別_推計残存歯数階層別人数!H265</f>
        <v>654</v>
      </c>
      <c r="F266" s="346">
        <v>541</v>
      </c>
      <c r="G266" s="132">
        <v>272</v>
      </c>
      <c r="H266" s="132">
        <v>422</v>
      </c>
      <c r="I266" s="132">
        <v>135</v>
      </c>
      <c r="J266" s="132">
        <v>151</v>
      </c>
      <c r="K266" s="132">
        <v>28</v>
      </c>
      <c r="L266" s="132">
        <v>175</v>
      </c>
      <c r="M266" s="441">
        <f t="shared" si="438"/>
        <v>0.827217125382263</v>
      </c>
      <c r="N266" s="441">
        <f t="shared" si="0"/>
        <v>0.41590214067278286</v>
      </c>
      <c r="O266" s="441">
        <f t="shared" si="1"/>
        <v>0.64525993883792054</v>
      </c>
      <c r="P266" s="441">
        <f t="shared" si="2"/>
        <v>0.20642201834862386</v>
      </c>
      <c r="Q266" s="441">
        <f t="shared" si="3"/>
        <v>0.23088685015290519</v>
      </c>
      <c r="R266" s="441">
        <f t="shared" si="4"/>
        <v>4.2813455657492352E-2</v>
      </c>
      <c r="S266" s="317">
        <f t="shared" si="5"/>
        <v>0.26758409785932724</v>
      </c>
      <c r="T266" s="307"/>
    </row>
    <row r="267" spans="2:20" ht="13.5" customHeight="1">
      <c r="B267" s="649"/>
      <c r="C267" s="572"/>
      <c r="D267" s="436" t="s">
        <v>344</v>
      </c>
      <c r="E267" s="437">
        <f>市区町村別_推計残存歯数階層別人数!H266</f>
        <v>1684</v>
      </c>
      <c r="F267" s="435">
        <v>1353</v>
      </c>
      <c r="G267" s="427">
        <v>692</v>
      </c>
      <c r="H267" s="427">
        <v>977</v>
      </c>
      <c r="I267" s="427">
        <v>329</v>
      </c>
      <c r="J267" s="427">
        <v>357</v>
      </c>
      <c r="K267" s="427">
        <v>82</v>
      </c>
      <c r="L267" s="427">
        <v>406</v>
      </c>
      <c r="M267" s="438">
        <f t="shared" si="438"/>
        <v>0.80344418052256528</v>
      </c>
      <c r="N267" s="438">
        <f t="shared" si="0"/>
        <v>0.41092636579572445</v>
      </c>
      <c r="O267" s="438">
        <f t="shared" si="1"/>
        <v>0.58016627078384797</v>
      </c>
      <c r="P267" s="438">
        <f t="shared" si="2"/>
        <v>0.19536817102137768</v>
      </c>
      <c r="Q267" s="438">
        <f t="shared" si="3"/>
        <v>0.21199524940617578</v>
      </c>
      <c r="R267" s="438">
        <f t="shared" si="4"/>
        <v>4.8693586698337295E-2</v>
      </c>
      <c r="S267" s="425">
        <f t="shared" si="5"/>
        <v>0.24109263657957244</v>
      </c>
      <c r="T267" s="307"/>
    </row>
    <row r="268" spans="2:20" ht="13.5" customHeight="1">
      <c r="B268" s="655"/>
      <c r="C268" s="573"/>
      <c r="D268" s="344" t="s">
        <v>152</v>
      </c>
      <c r="E268" s="390">
        <f>市区町村別_推計残存歯数階層別人数!H267</f>
        <v>2706</v>
      </c>
      <c r="F268" s="304">
        <f t="shared" ref="F268" si="453">SUM(F265:F267)</f>
        <v>2199</v>
      </c>
      <c r="G268" s="304">
        <f t="shared" ref="G268" si="454">SUM(G265:G267)</f>
        <v>1120</v>
      </c>
      <c r="H268" s="304">
        <f t="shared" ref="H268" si="455">SUM(H265:H267)</f>
        <v>1645</v>
      </c>
      <c r="I268" s="304">
        <f t="shared" ref="I268" si="456">SUM(I265:I267)</f>
        <v>548</v>
      </c>
      <c r="J268" s="304">
        <f t="shared" ref="J268" si="457">SUM(J265:J267)</f>
        <v>588</v>
      </c>
      <c r="K268" s="304">
        <f t="shared" ref="K268" si="458">SUM(K265:K267)</f>
        <v>137</v>
      </c>
      <c r="L268" s="304">
        <f t="shared" ref="L268" si="459">SUM(L265:L267)</f>
        <v>689</v>
      </c>
      <c r="M268" s="303">
        <f t="shared" si="438"/>
        <v>0.81263858093126384</v>
      </c>
      <c r="N268" s="303">
        <f t="shared" si="0"/>
        <v>0.41389504804138949</v>
      </c>
      <c r="O268" s="303">
        <f t="shared" si="1"/>
        <v>0.60790835181079084</v>
      </c>
      <c r="P268" s="303">
        <f t="shared" si="2"/>
        <v>0.20251293422025129</v>
      </c>
      <c r="Q268" s="303">
        <f t="shared" si="3"/>
        <v>0.21729490022172948</v>
      </c>
      <c r="R268" s="303">
        <f t="shared" si="4"/>
        <v>5.0628233555062824E-2</v>
      </c>
      <c r="S268" s="269">
        <f t="shared" si="5"/>
        <v>0.25461936437546195</v>
      </c>
      <c r="T268" s="307"/>
    </row>
    <row r="269" spans="2:20" ht="13.5" customHeight="1">
      <c r="B269" s="648">
        <v>67</v>
      </c>
      <c r="C269" s="571" t="s">
        <v>7</v>
      </c>
      <c r="D269" s="356" t="s">
        <v>342</v>
      </c>
      <c r="E269" s="390">
        <f>市区町村別_推計残存歯数階層別人数!H268</f>
        <v>176</v>
      </c>
      <c r="F269" s="304">
        <v>150</v>
      </c>
      <c r="G269" s="423">
        <v>79</v>
      </c>
      <c r="H269" s="423">
        <v>118</v>
      </c>
      <c r="I269" s="423">
        <v>49</v>
      </c>
      <c r="J269" s="423">
        <v>56</v>
      </c>
      <c r="K269" s="423">
        <v>14</v>
      </c>
      <c r="L269" s="423">
        <v>32</v>
      </c>
      <c r="M269" s="303">
        <f t="shared" si="438"/>
        <v>0.85227272727272729</v>
      </c>
      <c r="N269" s="303">
        <f t="shared" si="0"/>
        <v>0.44886363636363635</v>
      </c>
      <c r="O269" s="303">
        <f t="shared" si="1"/>
        <v>0.67045454545454541</v>
      </c>
      <c r="P269" s="303">
        <f t="shared" si="2"/>
        <v>0.27840909090909088</v>
      </c>
      <c r="Q269" s="303">
        <f t="shared" si="3"/>
        <v>0.31818181818181818</v>
      </c>
      <c r="R269" s="303">
        <f t="shared" si="4"/>
        <v>7.9545454545454544E-2</v>
      </c>
      <c r="S269" s="269">
        <f t="shared" si="5"/>
        <v>0.18181818181818182</v>
      </c>
      <c r="T269" s="307"/>
    </row>
    <row r="270" spans="2:20" ht="13.5" customHeight="1">
      <c r="B270" s="649"/>
      <c r="C270" s="572"/>
      <c r="D270" s="439" t="s">
        <v>343</v>
      </c>
      <c r="E270" s="440">
        <f>市区町村別_推計残存歯数階層別人数!H269</f>
        <v>264</v>
      </c>
      <c r="F270" s="346">
        <v>222</v>
      </c>
      <c r="G270" s="132">
        <v>141</v>
      </c>
      <c r="H270" s="132">
        <v>176</v>
      </c>
      <c r="I270" s="132">
        <v>68</v>
      </c>
      <c r="J270" s="132">
        <v>77</v>
      </c>
      <c r="K270" s="132">
        <v>19</v>
      </c>
      <c r="L270" s="132">
        <v>58</v>
      </c>
      <c r="M270" s="441">
        <f t="shared" si="438"/>
        <v>0.84090909090909094</v>
      </c>
      <c r="N270" s="441">
        <f t="shared" si="0"/>
        <v>0.53409090909090906</v>
      </c>
      <c r="O270" s="441">
        <f t="shared" si="1"/>
        <v>0.66666666666666663</v>
      </c>
      <c r="P270" s="441">
        <f t="shared" si="2"/>
        <v>0.25757575757575757</v>
      </c>
      <c r="Q270" s="441">
        <f t="shared" si="3"/>
        <v>0.29166666666666669</v>
      </c>
      <c r="R270" s="441">
        <f t="shared" si="4"/>
        <v>7.1969696969696975E-2</v>
      </c>
      <c r="S270" s="317">
        <f t="shared" si="5"/>
        <v>0.2196969696969697</v>
      </c>
      <c r="T270" s="307"/>
    </row>
    <row r="271" spans="2:20" ht="13.5" customHeight="1">
      <c r="B271" s="649"/>
      <c r="C271" s="572"/>
      <c r="D271" s="436" t="s">
        <v>344</v>
      </c>
      <c r="E271" s="437">
        <f>市区町村別_推計残存歯数階層別人数!H270</f>
        <v>394</v>
      </c>
      <c r="F271" s="435">
        <v>344</v>
      </c>
      <c r="G271" s="427">
        <v>220</v>
      </c>
      <c r="H271" s="427">
        <v>273</v>
      </c>
      <c r="I271" s="427">
        <v>101</v>
      </c>
      <c r="J271" s="427">
        <v>94</v>
      </c>
      <c r="K271" s="427">
        <v>27</v>
      </c>
      <c r="L271" s="427">
        <v>95</v>
      </c>
      <c r="M271" s="438">
        <f t="shared" si="438"/>
        <v>0.87309644670050757</v>
      </c>
      <c r="N271" s="438">
        <f t="shared" si="0"/>
        <v>0.55837563451776651</v>
      </c>
      <c r="O271" s="438">
        <f t="shared" si="1"/>
        <v>0.69289340101522845</v>
      </c>
      <c r="P271" s="438">
        <f t="shared" si="2"/>
        <v>0.25634517766497461</v>
      </c>
      <c r="Q271" s="438">
        <f t="shared" si="3"/>
        <v>0.23857868020304568</v>
      </c>
      <c r="R271" s="438">
        <f t="shared" si="4"/>
        <v>6.8527918781725886E-2</v>
      </c>
      <c r="S271" s="425">
        <f t="shared" si="5"/>
        <v>0.24111675126903553</v>
      </c>
      <c r="T271" s="307"/>
    </row>
    <row r="272" spans="2:20" ht="13.5" customHeight="1">
      <c r="B272" s="655"/>
      <c r="C272" s="573"/>
      <c r="D272" s="344" t="s">
        <v>152</v>
      </c>
      <c r="E272" s="390">
        <f>市区町村別_推計残存歯数階層別人数!H271</f>
        <v>834</v>
      </c>
      <c r="F272" s="304">
        <f t="shared" ref="F272" si="460">SUM(F269:F271)</f>
        <v>716</v>
      </c>
      <c r="G272" s="304">
        <f t="shared" ref="G272" si="461">SUM(G269:G271)</f>
        <v>440</v>
      </c>
      <c r="H272" s="304">
        <f t="shared" ref="H272" si="462">SUM(H269:H271)</f>
        <v>567</v>
      </c>
      <c r="I272" s="304">
        <f t="shared" ref="I272" si="463">SUM(I269:I271)</f>
        <v>218</v>
      </c>
      <c r="J272" s="304">
        <f t="shared" ref="J272" si="464">SUM(J269:J271)</f>
        <v>227</v>
      </c>
      <c r="K272" s="304">
        <f t="shared" ref="K272" si="465">SUM(K269:K271)</f>
        <v>60</v>
      </c>
      <c r="L272" s="304">
        <f t="shared" ref="L272" si="466">SUM(L269:L271)</f>
        <v>185</v>
      </c>
      <c r="M272" s="303">
        <f t="shared" si="438"/>
        <v>0.85851318944844124</v>
      </c>
      <c r="N272" s="303">
        <f t="shared" si="0"/>
        <v>0.52757793764988015</v>
      </c>
      <c r="O272" s="303">
        <f t="shared" si="1"/>
        <v>0.67985611510791366</v>
      </c>
      <c r="P272" s="303">
        <f t="shared" si="2"/>
        <v>0.26139088729016785</v>
      </c>
      <c r="Q272" s="303">
        <f t="shared" si="3"/>
        <v>0.27218225419664266</v>
      </c>
      <c r="R272" s="303">
        <f t="shared" si="4"/>
        <v>7.1942446043165464E-2</v>
      </c>
      <c r="S272" s="269">
        <f t="shared" si="5"/>
        <v>0.22182254196642687</v>
      </c>
      <c r="T272" s="307"/>
    </row>
    <row r="273" spans="2:20" ht="13.5" customHeight="1">
      <c r="B273" s="648">
        <v>68</v>
      </c>
      <c r="C273" s="571" t="s">
        <v>53</v>
      </c>
      <c r="D273" s="356" t="s">
        <v>342</v>
      </c>
      <c r="E273" s="390">
        <f>市区町村別_推計残存歯数階層別人数!H272</f>
        <v>211</v>
      </c>
      <c r="F273" s="304">
        <v>198</v>
      </c>
      <c r="G273" s="423">
        <v>125</v>
      </c>
      <c r="H273" s="423">
        <v>169</v>
      </c>
      <c r="I273" s="423">
        <v>75</v>
      </c>
      <c r="J273" s="423">
        <v>73</v>
      </c>
      <c r="K273" s="423">
        <v>15</v>
      </c>
      <c r="L273" s="423">
        <v>90</v>
      </c>
      <c r="M273" s="303">
        <f t="shared" si="438"/>
        <v>0.93838862559241709</v>
      </c>
      <c r="N273" s="303">
        <f t="shared" si="0"/>
        <v>0.59241706161137442</v>
      </c>
      <c r="O273" s="303">
        <f t="shared" si="1"/>
        <v>0.80094786729857825</v>
      </c>
      <c r="P273" s="303">
        <f t="shared" si="2"/>
        <v>0.35545023696682465</v>
      </c>
      <c r="Q273" s="303">
        <f t="shared" si="3"/>
        <v>0.34597156398104267</v>
      </c>
      <c r="R273" s="303">
        <f t="shared" si="4"/>
        <v>7.1090047393364927E-2</v>
      </c>
      <c r="S273" s="269">
        <f t="shared" si="5"/>
        <v>0.42654028436018959</v>
      </c>
      <c r="T273" s="307"/>
    </row>
    <row r="274" spans="2:20" ht="13.5" customHeight="1">
      <c r="B274" s="649"/>
      <c r="C274" s="572"/>
      <c r="D274" s="439" t="s">
        <v>343</v>
      </c>
      <c r="E274" s="440">
        <f>市区町村別_推計残存歯数階層別人数!H273</f>
        <v>339</v>
      </c>
      <c r="F274" s="346">
        <v>307</v>
      </c>
      <c r="G274" s="132">
        <v>177</v>
      </c>
      <c r="H274" s="132">
        <v>252</v>
      </c>
      <c r="I274" s="132">
        <v>95</v>
      </c>
      <c r="J274" s="132">
        <v>98</v>
      </c>
      <c r="K274" s="132">
        <v>18</v>
      </c>
      <c r="L274" s="132">
        <v>146</v>
      </c>
      <c r="M274" s="441">
        <f t="shared" si="438"/>
        <v>0.9056047197640118</v>
      </c>
      <c r="N274" s="441">
        <f t="shared" si="0"/>
        <v>0.52212389380530977</v>
      </c>
      <c r="O274" s="441">
        <f t="shared" si="1"/>
        <v>0.74336283185840712</v>
      </c>
      <c r="P274" s="441">
        <f t="shared" si="2"/>
        <v>0.28023598820058998</v>
      </c>
      <c r="Q274" s="441">
        <f t="shared" si="3"/>
        <v>0.28908554572271389</v>
      </c>
      <c r="R274" s="441">
        <f t="shared" si="4"/>
        <v>5.3097345132743362E-2</v>
      </c>
      <c r="S274" s="317">
        <f t="shared" si="5"/>
        <v>0.43067846607669619</v>
      </c>
      <c r="T274" s="307"/>
    </row>
    <row r="275" spans="2:20" ht="13.5" customHeight="1">
      <c r="B275" s="649"/>
      <c r="C275" s="572"/>
      <c r="D275" s="436" t="s">
        <v>344</v>
      </c>
      <c r="E275" s="437">
        <f>市区町村別_推計残存歯数階層別人数!H274</f>
        <v>556</v>
      </c>
      <c r="F275" s="435">
        <v>482</v>
      </c>
      <c r="G275" s="427">
        <v>277</v>
      </c>
      <c r="H275" s="427">
        <v>388</v>
      </c>
      <c r="I275" s="427">
        <v>134</v>
      </c>
      <c r="J275" s="427">
        <v>177</v>
      </c>
      <c r="K275" s="427">
        <v>40</v>
      </c>
      <c r="L275" s="427">
        <v>204</v>
      </c>
      <c r="M275" s="438">
        <f t="shared" si="438"/>
        <v>0.86690647482014394</v>
      </c>
      <c r="N275" s="438">
        <f t="shared" si="0"/>
        <v>0.49820143884892087</v>
      </c>
      <c r="O275" s="438">
        <f t="shared" si="1"/>
        <v>0.69784172661870503</v>
      </c>
      <c r="P275" s="438">
        <f t="shared" si="2"/>
        <v>0.24100719424460432</v>
      </c>
      <c r="Q275" s="438">
        <f t="shared" si="3"/>
        <v>0.31834532374100721</v>
      </c>
      <c r="R275" s="438">
        <f t="shared" si="4"/>
        <v>7.1942446043165464E-2</v>
      </c>
      <c r="S275" s="425">
        <f t="shared" si="5"/>
        <v>0.36690647482014388</v>
      </c>
      <c r="T275" s="307"/>
    </row>
    <row r="276" spans="2:20" ht="13.5" customHeight="1">
      <c r="B276" s="655"/>
      <c r="C276" s="573"/>
      <c r="D276" s="344" t="s">
        <v>152</v>
      </c>
      <c r="E276" s="390">
        <f>市区町村別_推計残存歯数階層別人数!H275</f>
        <v>1106</v>
      </c>
      <c r="F276" s="304">
        <f t="shared" ref="F276" si="467">SUM(F273:F275)</f>
        <v>987</v>
      </c>
      <c r="G276" s="304">
        <f t="shared" ref="G276" si="468">SUM(G273:G275)</f>
        <v>579</v>
      </c>
      <c r="H276" s="304">
        <f t="shared" ref="H276" si="469">SUM(H273:H275)</f>
        <v>809</v>
      </c>
      <c r="I276" s="304">
        <f t="shared" ref="I276" si="470">SUM(I273:I275)</f>
        <v>304</v>
      </c>
      <c r="J276" s="304">
        <f t="shared" ref="J276" si="471">SUM(J273:J275)</f>
        <v>348</v>
      </c>
      <c r="K276" s="304">
        <f t="shared" ref="K276" si="472">SUM(K273:K275)</f>
        <v>73</v>
      </c>
      <c r="L276" s="304">
        <f t="shared" ref="L276" si="473">SUM(L273:L275)</f>
        <v>440</v>
      </c>
      <c r="M276" s="303">
        <f t="shared" si="438"/>
        <v>0.89240506329113922</v>
      </c>
      <c r="N276" s="303">
        <f t="shared" si="0"/>
        <v>0.52350813743218805</v>
      </c>
      <c r="O276" s="303">
        <f t="shared" si="1"/>
        <v>0.73146473779385168</v>
      </c>
      <c r="P276" s="303">
        <f t="shared" si="2"/>
        <v>0.27486437613019893</v>
      </c>
      <c r="Q276" s="303">
        <f t="shared" si="3"/>
        <v>0.31464737793851716</v>
      </c>
      <c r="R276" s="303">
        <f t="shared" si="4"/>
        <v>6.6003616636528026E-2</v>
      </c>
      <c r="S276" s="269">
        <f t="shared" si="5"/>
        <v>0.39783001808318263</v>
      </c>
      <c r="T276" s="307"/>
    </row>
    <row r="277" spans="2:20" ht="13.5" customHeight="1">
      <c r="B277" s="648">
        <v>69</v>
      </c>
      <c r="C277" s="571" t="s">
        <v>54</v>
      </c>
      <c r="D277" s="356" t="s">
        <v>342</v>
      </c>
      <c r="E277" s="390">
        <f>市区町村別_推計残存歯数階層別人数!H276</f>
        <v>420</v>
      </c>
      <c r="F277" s="304">
        <v>362</v>
      </c>
      <c r="G277" s="423">
        <v>239</v>
      </c>
      <c r="H277" s="423">
        <v>288</v>
      </c>
      <c r="I277" s="423">
        <v>115</v>
      </c>
      <c r="J277" s="423">
        <v>115</v>
      </c>
      <c r="K277" s="423">
        <v>39</v>
      </c>
      <c r="L277" s="423">
        <v>121</v>
      </c>
      <c r="M277" s="303">
        <f t="shared" si="438"/>
        <v>0.86190476190476195</v>
      </c>
      <c r="N277" s="303">
        <f t="shared" si="0"/>
        <v>0.56904761904761902</v>
      </c>
      <c r="O277" s="303">
        <f t="shared" si="1"/>
        <v>0.68571428571428572</v>
      </c>
      <c r="P277" s="303">
        <f t="shared" si="2"/>
        <v>0.27380952380952384</v>
      </c>
      <c r="Q277" s="303">
        <f t="shared" si="3"/>
        <v>0.27380952380952384</v>
      </c>
      <c r="R277" s="303">
        <f t="shared" si="4"/>
        <v>9.285714285714286E-2</v>
      </c>
      <c r="S277" s="269">
        <f t="shared" si="5"/>
        <v>0.28809523809523807</v>
      </c>
      <c r="T277" s="307"/>
    </row>
    <row r="278" spans="2:20" ht="13.5" customHeight="1">
      <c r="B278" s="649"/>
      <c r="C278" s="572"/>
      <c r="D278" s="439" t="s">
        <v>343</v>
      </c>
      <c r="E278" s="440">
        <f>市区町村別_推計残存歯数階層別人数!H277</f>
        <v>702</v>
      </c>
      <c r="F278" s="346">
        <v>624</v>
      </c>
      <c r="G278" s="132">
        <v>406</v>
      </c>
      <c r="H278" s="132">
        <v>475</v>
      </c>
      <c r="I278" s="132">
        <v>170</v>
      </c>
      <c r="J278" s="132">
        <v>191</v>
      </c>
      <c r="K278" s="132">
        <v>65</v>
      </c>
      <c r="L278" s="132">
        <v>203</v>
      </c>
      <c r="M278" s="441">
        <f t="shared" si="438"/>
        <v>0.88888888888888884</v>
      </c>
      <c r="N278" s="441">
        <f t="shared" si="0"/>
        <v>0.57834757834757833</v>
      </c>
      <c r="O278" s="441">
        <f t="shared" si="1"/>
        <v>0.6766381766381766</v>
      </c>
      <c r="P278" s="441">
        <f t="shared" si="2"/>
        <v>0.24216524216524216</v>
      </c>
      <c r="Q278" s="441">
        <f t="shared" si="3"/>
        <v>0.27207977207977208</v>
      </c>
      <c r="R278" s="441">
        <f t="shared" si="4"/>
        <v>9.2592592592592587E-2</v>
      </c>
      <c r="S278" s="317">
        <f t="shared" si="5"/>
        <v>0.28917378917378916</v>
      </c>
      <c r="T278" s="307"/>
    </row>
    <row r="279" spans="2:20" ht="13.5" customHeight="1">
      <c r="B279" s="649"/>
      <c r="C279" s="572"/>
      <c r="D279" s="436" t="s">
        <v>344</v>
      </c>
      <c r="E279" s="437">
        <f>市区町村別_推計残存歯数階層別人数!H278</f>
        <v>1603</v>
      </c>
      <c r="F279" s="435">
        <v>1379</v>
      </c>
      <c r="G279" s="427">
        <v>911</v>
      </c>
      <c r="H279" s="427">
        <v>1057</v>
      </c>
      <c r="I279" s="427">
        <v>372</v>
      </c>
      <c r="J279" s="427">
        <v>396</v>
      </c>
      <c r="K279" s="427">
        <v>140</v>
      </c>
      <c r="L279" s="427">
        <v>453</v>
      </c>
      <c r="M279" s="438">
        <f t="shared" si="438"/>
        <v>0.86026200873362446</v>
      </c>
      <c r="N279" s="438">
        <f t="shared" si="0"/>
        <v>0.56830941983780414</v>
      </c>
      <c r="O279" s="438">
        <f t="shared" si="1"/>
        <v>0.65938864628820959</v>
      </c>
      <c r="P279" s="438">
        <f t="shared" si="2"/>
        <v>0.23206487835308795</v>
      </c>
      <c r="Q279" s="438">
        <f t="shared" si="3"/>
        <v>0.24703680598877106</v>
      </c>
      <c r="R279" s="438">
        <f t="shared" si="4"/>
        <v>8.7336244541484712E-2</v>
      </c>
      <c r="S279" s="425">
        <f t="shared" si="5"/>
        <v>0.28259513412351839</v>
      </c>
      <c r="T279" s="307"/>
    </row>
    <row r="280" spans="2:20" ht="13.5" customHeight="1">
      <c r="B280" s="655"/>
      <c r="C280" s="573"/>
      <c r="D280" s="344" t="s">
        <v>152</v>
      </c>
      <c r="E280" s="390">
        <f>市区町村別_推計残存歯数階層別人数!H279</f>
        <v>2725</v>
      </c>
      <c r="F280" s="304">
        <f t="shared" ref="F280" si="474">SUM(F277:F279)</f>
        <v>2365</v>
      </c>
      <c r="G280" s="304">
        <f t="shared" ref="G280" si="475">SUM(G277:G279)</f>
        <v>1556</v>
      </c>
      <c r="H280" s="304">
        <f t="shared" ref="H280" si="476">SUM(H277:H279)</f>
        <v>1820</v>
      </c>
      <c r="I280" s="304">
        <f t="shared" ref="I280" si="477">SUM(I277:I279)</f>
        <v>657</v>
      </c>
      <c r="J280" s="304">
        <f t="shared" ref="J280" si="478">SUM(J277:J279)</f>
        <v>702</v>
      </c>
      <c r="K280" s="304">
        <f t="shared" ref="K280" si="479">SUM(K277:K279)</f>
        <v>244</v>
      </c>
      <c r="L280" s="304">
        <f t="shared" ref="L280" si="480">SUM(L277:L279)</f>
        <v>777</v>
      </c>
      <c r="M280" s="303">
        <f t="shared" si="438"/>
        <v>0.86788990825688073</v>
      </c>
      <c r="N280" s="303">
        <f t="shared" si="0"/>
        <v>0.57100917431192666</v>
      </c>
      <c r="O280" s="303">
        <f t="shared" si="1"/>
        <v>0.66788990825688077</v>
      </c>
      <c r="P280" s="303">
        <f t="shared" si="2"/>
        <v>0.24110091743119266</v>
      </c>
      <c r="Q280" s="303">
        <f t="shared" si="3"/>
        <v>0.25761467889908257</v>
      </c>
      <c r="R280" s="303">
        <f t="shared" si="4"/>
        <v>8.9541284403669721E-2</v>
      </c>
      <c r="S280" s="269">
        <f t="shared" si="5"/>
        <v>0.28513761467889909</v>
      </c>
      <c r="T280" s="307"/>
    </row>
    <row r="281" spans="2:20" ht="13.5" customHeight="1">
      <c r="B281" s="648">
        <v>70</v>
      </c>
      <c r="C281" s="571" t="s">
        <v>55</v>
      </c>
      <c r="D281" s="356" t="s">
        <v>342</v>
      </c>
      <c r="E281" s="390">
        <f>市区町村別_推計残存歯数階層別人数!H280</f>
        <v>91</v>
      </c>
      <c r="F281" s="304">
        <v>82</v>
      </c>
      <c r="G281" s="423">
        <v>45</v>
      </c>
      <c r="H281" s="423">
        <v>67</v>
      </c>
      <c r="I281" s="423">
        <v>29</v>
      </c>
      <c r="J281" s="423">
        <v>27</v>
      </c>
      <c r="K281" s="423">
        <v>13</v>
      </c>
      <c r="L281" s="423">
        <v>32</v>
      </c>
      <c r="M281" s="303">
        <f t="shared" si="438"/>
        <v>0.90109890109890112</v>
      </c>
      <c r="N281" s="303">
        <f t="shared" si="0"/>
        <v>0.49450549450549453</v>
      </c>
      <c r="O281" s="303">
        <f t="shared" si="1"/>
        <v>0.73626373626373631</v>
      </c>
      <c r="P281" s="303">
        <f t="shared" si="2"/>
        <v>0.31868131868131866</v>
      </c>
      <c r="Q281" s="303">
        <f t="shared" si="3"/>
        <v>0.2967032967032967</v>
      </c>
      <c r="R281" s="303">
        <f t="shared" si="4"/>
        <v>0.14285714285714285</v>
      </c>
      <c r="S281" s="269">
        <f t="shared" si="5"/>
        <v>0.35164835164835168</v>
      </c>
      <c r="T281" s="307"/>
    </row>
    <row r="282" spans="2:20" ht="13.5" customHeight="1">
      <c r="B282" s="649"/>
      <c r="C282" s="572"/>
      <c r="D282" s="439" t="s">
        <v>343</v>
      </c>
      <c r="E282" s="440">
        <f>市区町村別_推計残存歯数階層別人数!H281</f>
        <v>151</v>
      </c>
      <c r="F282" s="346">
        <v>142</v>
      </c>
      <c r="G282" s="132">
        <v>80</v>
      </c>
      <c r="H282" s="132">
        <v>117</v>
      </c>
      <c r="I282" s="132">
        <v>35</v>
      </c>
      <c r="J282" s="132">
        <v>42</v>
      </c>
      <c r="K282" s="132">
        <v>18</v>
      </c>
      <c r="L282" s="132">
        <v>61</v>
      </c>
      <c r="M282" s="441">
        <f t="shared" si="438"/>
        <v>0.94039735099337751</v>
      </c>
      <c r="N282" s="441">
        <f t="shared" si="0"/>
        <v>0.5298013245033113</v>
      </c>
      <c r="O282" s="441">
        <f t="shared" si="1"/>
        <v>0.77483443708609268</v>
      </c>
      <c r="P282" s="441">
        <f t="shared" si="2"/>
        <v>0.23178807947019867</v>
      </c>
      <c r="Q282" s="441">
        <f t="shared" si="3"/>
        <v>0.27814569536423839</v>
      </c>
      <c r="R282" s="441">
        <f t="shared" si="4"/>
        <v>0.11920529801324503</v>
      </c>
      <c r="S282" s="317">
        <f t="shared" si="5"/>
        <v>0.40397350993377484</v>
      </c>
      <c r="T282" s="307"/>
    </row>
    <row r="283" spans="2:20" ht="13.5" customHeight="1">
      <c r="B283" s="649"/>
      <c r="C283" s="572"/>
      <c r="D283" s="436" t="s">
        <v>344</v>
      </c>
      <c r="E283" s="437">
        <f>市区町村別_推計残存歯数階層別人数!H282</f>
        <v>247</v>
      </c>
      <c r="F283" s="435">
        <v>225</v>
      </c>
      <c r="G283" s="427">
        <v>125</v>
      </c>
      <c r="H283" s="427">
        <v>181</v>
      </c>
      <c r="I283" s="427">
        <v>64</v>
      </c>
      <c r="J283" s="427">
        <v>65</v>
      </c>
      <c r="K283" s="427">
        <v>36</v>
      </c>
      <c r="L283" s="427">
        <v>96</v>
      </c>
      <c r="M283" s="438">
        <f t="shared" si="438"/>
        <v>0.91093117408906887</v>
      </c>
      <c r="N283" s="438">
        <f t="shared" si="0"/>
        <v>0.50607287449392713</v>
      </c>
      <c r="O283" s="438">
        <f t="shared" si="1"/>
        <v>0.73279352226720651</v>
      </c>
      <c r="P283" s="438">
        <f t="shared" si="2"/>
        <v>0.25910931174089069</v>
      </c>
      <c r="Q283" s="438">
        <f t="shared" si="3"/>
        <v>0.26315789473684209</v>
      </c>
      <c r="R283" s="438">
        <f t="shared" si="4"/>
        <v>0.145748987854251</v>
      </c>
      <c r="S283" s="425">
        <f t="shared" si="5"/>
        <v>0.38866396761133604</v>
      </c>
      <c r="T283" s="307"/>
    </row>
    <row r="284" spans="2:20" ht="13.5" customHeight="1">
      <c r="B284" s="655"/>
      <c r="C284" s="573"/>
      <c r="D284" s="344" t="s">
        <v>152</v>
      </c>
      <c r="E284" s="390">
        <f>市区町村別_推計残存歯数階層別人数!H283</f>
        <v>489</v>
      </c>
      <c r="F284" s="304">
        <f t="shared" ref="F284" si="481">SUM(F281:F283)</f>
        <v>449</v>
      </c>
      <c r="G284" s="304">
        <f t="shared" ref="G284" si="482">SUM(G281:G283)</f>
        <v>250</v>
      </c>
      <c r="H284" s="304">
        <f t="shared" ref="H284" si="483">SUM(H281:H283)</f>
        <v>365</v>
      </c>
      <c r="I284" s="304">
        <f t="shared" ref="I284" si="484">SUM(I281:I283)</f>
        <v>128</v>
      </c>
      <c r="J284" s="304">
        <f t="shared" ref="J284" si="485">SUM(J281:J283)</f>
        <v>134</v>
      </c>
      <c r="K284" s="304">
        <f t="shared" ref="K284" si="486">SUM(K281:K283)</f>
        <v>67</v>
      </c>
      <c r="L284" s="304">
        <f t="shared" ref="L284" si="487">SUM(L281:L283)</f>
        <v>189</v>
      </c>
      <c r="M284" s="303">
        <f t="shared" si="438"/>
        <v>0.91820040899795496</v>
      </c>
      <c r="N284" s="303">
        <f t="shared" si="0"/>
        <v>0.5112474437627812</v>
      </c>
      <c r="O284" s="303">
        <f t="shared" si="1"/>
        <v>0.74642126789366048</v>
      </c>
      <c r="P284" s="303">
        <f t="shared" si="2"/>
        <v>0.26175869120654399</v>
      </c>
      <c r="Q284" s="303">
        <f t="shared" si="3"/>
        <v>0.27402862985685073</v>
      </c>
      <c r="R284" s="303">
        <f t="shared" si="4"/>
        <v>0.13701431492842536</v>
      </c>
      <c r="S284" s="269">
        <f t="shared" si="5"/>
        <v>0.38650306748466257</v>
      </c>
      <c r="T284" s="307"/>
    </row>
    <row r="285" spans="2:20" ht="13.5" customHeight="1">
      <c r="B285" s="648">
        <v>71</v>
      </c>
      <c r="C285" s="571" t="s">
        <v>56</v>
      </c>
      <c r="D285" s="356" t="s">
        <v>342</v>
      </c>
      <c r="E285" s="390">
        <f>市区町村別_推計残存歯数階層別人数!H284</f>
        <v>196</v>
      </c>
      <c r="F285" s="304">
        <v>180</v>
      </c>
      <c r="G285" s="423">
        <v>100</v>
      </c>
      <c r="H285" s="423">
        <v>154</v>
      </c>
      <c r="I285" s="423">
        <v>51</v>
      </c>
      <c r="J285" s="423">
        <v>65</v>
      </c>
      <c r="K285" s="423">
        <v>14</v>
      </c>
      <c r="L285" s="423">
        <v>69</v>
      </c>
      <c r="M285" s="303">
        <f>IFERROR(F285/E285,"-")</f>
        <v>0.91836734693877553</v>
      </c>
      <c r="N285" s="303">
        <f t="shared" ref="N285:N300" si="488">IFERROR(G285/E285,"-")</f>
        <v>0.51020408163265307</v>
      </c>
      <c r="O285" s="303">
        <f t="shared" ref="O285:O300" si="489">IFERROR(H285/E285,"-")</f>
        <v>0.7857142857142857</v>
      </c>
      <c r="P285" s="303">
        <f t="shared" ref="P285:P300" si="490">IFERROR(I285/E285,"-")</f>
        <v>0.26020408163265307</v>
      </c>
      <c r="Q285" s="303">
        <f t="shared" ref="Q285:Q300" si="491">IFERROR(J285/E285,"-")</f>
        <v>0.33163265306122447</v>
      </c>
      <c r="R285" s="303">
        <f t="shared" ref="R285:R300" si="492">IFERROR(K285/E285,"-")</f>
        <v>7.1428571428571425E-2</v>
      </c>
      <c r="S285" s="269">
        <f t="shared" ref="S285:S300" si="493">IFERROR(L285/E285,"-")</f>
        <v>0.35204081632653061</v>
      </c>
      <c r="T285" s="307"/>
    </row>
    <row r="286" spans="2:20" ht="13.5" customHeight="1">
      <c r="B286" s="649"/>
      <c r="C286" s="572"/>
      <c r="D286" s="439" t="s">
        <v>343</v>
      </c>
      <c r="E286" s="440">
        <f>市区町村別_推計残存歯数階層別人数!H285</f>
        <v>366</v>
      </c>
      <c r="F286" s="346">
        <v>328</v>
      </c>
      <c r="G286" s="132">
        <v>205</v>
      </c>
      <c r="H286" s="132">
        <v>268</v>
      </c>
      <c r="I286" s="132">
        <v>89</v>
      </c>
      <c r="J286" s="132">
        <v>88</v>
      </c>
      <c r="K286" s="132">
        <v>22</v>
      </c>
      <c r="L286" s="132">
        <v>115</v>
      </c>
      <c r="M286" s="441">
        <f t="shared" ref="M286:M300" si="494">IFERROR(F286/E286,"-")</f>
        <v>0.89617486338797814</v>
      </c>
      <c r="N286" s="441">
        <f t="shared" si="488"/>
        <v>0.56010928961748629</v>
      </c>
      <c r="O286" s="441">
        <f t="shared" si="489"/>
        <v>0.73224043715846998</v>
      </c>
      <c r="P286" s="441">
        <f t="shared" si="490"/>
        <v>0.24316939890710382</v>
      </c>
      <c r="Q286" s="441">
        <f t="shared" si="491"/>
        <v>0.24043715846994534</v>
      </c>
      <c r="R286" s="441">
        <f t="shared" si="492"/>
        <v>6.0109289617486336E-2</v>
      </c>
      <c r="S286" s="317">
        <f t="shared" si="493"/>
        <v>0.31420765027322406</v>
      </c>
      <c r="T286" s="307"/>
    </row>
    <row r="287" spans="2:20" ht="13.5" customHeight="1">
      <c r="B287" s="649"/>
      <c r="C287" s="572"/>
      <c r="D287" s="436" t="s">
        <v>344</v>
      </c>
      <c r="E287" s="437">
        <f>市区町村別_推計残存歯数階層別人数!H286</f>
        <v>683</v>
      </c>
      <c r="F287" s="435">
        <v>591</v>
      </c>
      <c r="G287" s="427">
        <v>359</v>
      </c>
      <c r="H287" s="427">
        <v>452</v>
      </c>
      <c r="I287" s="427">
        <v>156</v>
      </c>
      <c r="J287" s="427">
        <v>168</v>
      </c>
      <c r="K287" s="427">
        <v>42</v>
      </c>
      <c r="L287" s="427">
        <v>198</v>
      </c>
      <c r="M287" s="438">
        <f t="shared" si="494"/>
        <v>0.86530014641288433</v>
      </c>
      <c r="N287" s="438">
        <f t="shared" si="488"/>
        <v>0.52562225475841873</v>
      </c>
      <c r="O287" s="438">
        <f t="shared" si="489"/>
        <v>0.66178623718887264</v>
      </c>
      <c r="P287" s="438">
        <f t="shared" si="490"/>
        <v>0.22840409956076135</v>
      </c>
      <c r="Q287" s="438">
        <f t="shared" si="491"/>
        <v>0.24597364568081992</v>
      </c>
      <c r="R287" s="438">
        <f t="shared" si="492"/>
        <v>6.149341142020498E-2</v>
      </c>
      <c r="S287" s="425">
        <f t="shared" si="493"/>
        <v>0.28989751098096633</v>
      </c>
      <c r="T287" s="307"/>
    </row>
    <row r="288" spans="2:20" ht="13.5" customHeight="1">
      <c r="B288" s="655"/>
      <c r="C288" s="573"/>
      <c r="D288" s="344" t="s">
        <v>152</v>
      </c>
      <c r="E288" s="390">
        <f>市区町村別_推計残存歯数階層別人数!H287</f>
        <v>1245</v>
      </c>
      <c r="F288" s="304">
        <f t="shared" ref="F288" si="495">SUM(F285:F287)</f>
        <v>1099</v>
      </c>
      <c r="G288" s="304">
        <f t="shared" ref="G288" si="496">SUM(G285:G287)</f>
        <v>664</v>
      </c>
      <c r="H288" s="304">
        <f t="shared" ref="H288" si="497">SUM(H285:H287)</f>
        <v>874</v>
      </c>
      <c r="I288" s="304">
        <f t="shared" ref="I288" si="498">SUM(I285:I287)</f>
        <v>296</v>
      </c>
      <c r="J288" s="304">
        <f t="shared" ref="J288" si="499">SUM(J285:J287)</f>
        <v>321</v>
      </c>
      <c r="K288" s="304">
        <f t="shared" ref="K288" si="500">SUM(K285:K287)</f>
        <v>78</v>
      </c>
      <c r="L288" s="304">
        <f t="shared" ref="L288" si="501">SUM(L285:L287)</f>
        <v>382</v>
      </c>
      <c r="M288" s="303">
        <f t="shared" si="494"/>
        <v>0.88273092369477912</v>
      </c>
      <c r="N288" s="303">
        <f t="shared" si="488"/>
        <v>0.53333333333333333</v>
      </c>
      <c r="O288" s="303">
        <f t="shared" si="489"/>
        <v>0.70200803212851404</v>
      </c>
      <c r="P288" s="303">
        <f t="shared" si="490"/>
        <v>0.23775100401606425</v>
      </c>
      <c r="Q288" s="303">
        <f t="shared" si="491"/>
        <v>0.25783132530120484</v>
      </c>
      <c r="R288" s="303">
        <f t="shared" si="492"/>
        <v>6.2650602409638559E-2</v>
      </c>
      <c r="S288" s="269">
        <f t="shared" si="493"/>
        <v>0.30682730923694779</v>
      </c>
      <c r="T288" s="307"/>
    </row>
    <row r="289" spans="2:20" ht="13.5" customHeight="1">
      <c r="B289" s="648">
        <v>72</v>
      </c>
      <c r="C289" s="571" t="s">
        <v>32</v>
      </c>
      <c r="D289" s="356" t="s">
        <v>342</v>
      </c>
      <c r="E289" s="390">
        <f>市区町村別_推計残存歯数階層別人数!H288</f>
        <v>150</v>
      </c>
      <c r="F289" s="304">
        <v>137</v>
      </c>
      <c r="G289" s="423">
        <v>78</v>
      </c>
      <c r="H289" s="423">
        <v>111</v>
      </c>
      <c r="I289" s="423">
        <v>41</v>
      </c>
      <c r="J289" s="423">
        <v>41</v>
      </c>
      <c r="K289" s="423">
        <v>13</v>
      </c>
      <c r="L289" s="423">
        <v>45</v>
      </c>
      <c r="M289" s="303">
        <f t="shared" si="494"/>
        <v>0.91333333333333333</v>
      </c>
      <c r="N289" s="303">
        <f t="shared" si="488"/>
        <v>0.52</v>
      </c>
      <c r="O289" s="303">
        <f t="shared" si="489"/>
        <v>0.74</v>
      </c>
      <c r="P289" s="303">
        <f t="shared" si="490"/>
        <v>0.27333333333333332</v>
      </c>
      <c r="Q289" s="303">
        <f t="shared" si="491"/>
        <v>0.27333333333333332</v>
      </c>
      <c r="R289" s="303">
        <f t="shared" si="492"/>
        <v>8.666666666666667E-2</v>
      </c>
      <c r="S289" s="269">
        <f t="shared" si="493"/>
        <v>0.3</v>
      </c>
      <c r="T289" s="307"/>
    </row>
    <row r="290" spans="2:20" ht="13.5" customHeight="1">
      <c r="B290" s="649"/>
      <c r="C290" s="572"/>
      <c r="D290" s="439" t="s">
        <v>343</v>
      </c>
      <c r="E290" s="440">
        <f>市区町村別_推計残存歯数階層別人数!H289</f>
        <v>273</v>
      </c>
      <c r="F290" s="346">
        <v>239</v>
      </c>
      <c r="G290" s="132">
        <v>140</v>
      </c>
      <c r="H290" s="132">
        <v>195</v>
      </c>
      <c r="I290" s="132">
        <v>65</v>
      </c>
      <c r="J290" s="132">
        <v>78</v>
      </c>
      <c r="K290" s="132">
        <v>22</v>
      </c>
      <c r="L290" s="132">
        <v>73</v>
      </c>
      <c r="M290" s="441">
        <f t="shared" si="494"/>
        <v>0.87545787545787546</v>
      </c>
      <c r="N290" s="441">
        <f t="shared" si="488"/>
        <v>0.51282051282051277</v>
      </c>
      <c r="O290" s="441">
        <f t="shared" si="489"/>
        <v>0.7142857142857143</v>
      </c>
      <c r="P290" s="441">
        <f t="shared" si="490"/>
        <v>0.23809523809523808</v>
      </c>
      <c r="Q290" s="441">
        <f t="shared" si="491"/>
        <v>0.2857142857142857</v>
      </c>
      <c r="R290" s="441">
        <f t="shared" si="492"/>
        <v>8.0586080586080591E-2</v>
      </c>
      <c r="S290" s="317">
        <f t="shared" si="493"/>
        <v>0.26739926739926739</v>
      </c>
      <c r="T290" s="307"/>
    </row>
    <row r="291" spans="2:20" ht="13.5" customHeight="1">
      <c r="B291" s="649"/>
      <c r="C291" s="572"/>
      <c r="D291" s="436" t="s">
        <v>344</v>
      </c>
      <c r="E291" s="437">
        <f>市区町村別_推計残存歯数階層別人数!H290</f>
        <v>440</v>
      </c>
      <c r="F291" s="435">
        <v>389</v>
      </c>
      <c r="G291" s="427">
        <v>219</v>
      </c>
      <c r="H291" s="427">
        <v>303</v>
      </c>
      <c r="I291" s="427">
        <v>108</v>
      </c>
      <c r="J291" s="427">
        <v>113</v>
      </c>
      <c r="K291" s="427">
        <v>33</v>
      </c>
      <c r="L291" s="427">
        <v>120</v>
      </c>
      <c r="M291" s="438">
        <f t="shared" si="494"/>
        <v>0.88409090909090904</v>
      </c>
      <c r="N291" s="438">
        <f t="shared" si="488"/>
        <v>0.49772727272727274</v>
      </c>
      <c r="O291" s="438">
        <f t="shared" si="489"/>
        <v>0.6886363636363636</v>
      </c>
      <c r="P291" s="438">
        <f t="shared" si="490"/>
        <v>0.24545454545454545</v>
      </c>
      <c r="Q291" s="438">
        <f t="shared" si="491"/>
        <v>0.25681818181818183</v>
      </c>
      <c r="R291" s="438">
        <f t="shared" si="492"/>
        <v>7.4999999999999997E-2</v>
      </c>
      <c r="S291" s="425">
        <f t="shared" si="493"/>
        <v>0.27272727272727271</v>
      </c>
      <c r="T291" s="307"/>
    </row>
    <row r="292" spans="2:20" ht="13.5" customHeight="1">
      <c r="B292" s="655"/>
      <c r="C292" s="573"/>
      <c r="D292" s="351" t="s">
        <v>152</v>
      </c>
      <c r="E292" s="392">
        <f>市区町村別_推計残存歯数階層別人数!H291</f>
        <v>863</v>
      </c>
      <c r="F292" s="309">
        <f t="shared" ref="F292" si="502">SUM(F289:F291)</f>
        <v>765</v>
      </c>
      <c r="G292" s="309">
        <f t="shared" ref="G292" si="503">SUM(G289:G291)</f>
        <v>437</v>
      </c>
      <c r="H292" s="309">
        <f t="shared" ref="H292" si="504">SUM(H289:H291)</f>
        <v>609</v>
      </c>
      <c r="I292" s="309">
        <f t="shared" ref="I292" si="505">SUM(I289:I291)</f>
        <v>214</v>
      </c>
      <c r="J292" s="309">
        <f t="shared" ref="J292" si="506">SUM(J289:J291)</f>
        <v>232</v>
      </c>
      <c r="K292" s="309">
        <f t="shared" ref="K292" si="507">SUM(K289:K291)</f>
        <v>68</v>
      </c>
      <c r="L292" s="309">
        <f t="shared" ref="L292" si="508">SUM(L289:L291)</f>
        <v>238</v>
      </c>
      <c r="M292" s="360">
        <f t="shared" si="494"/>
        <v>0.88644264194669753</v>
      </c>
      <c r="N292" s="360">
        <f t="shared" si="488"/>
        <v>0.50637311703360366</v>
      </c>
      <c r="O292" s="360">
        <f t="shared" si="489"/>
        <v>0.70567786790266507</v>
      </c>
      <c r="P292" s="360">
        <f t="shared" si="490"/>
        <v>0.24797219003476245</v>
      </c>
      <c r="Q292" s="360">
        <f t="shared" si="491"/>
        <v>0.26882966396292007</v>
      </c>
      <c r="R292" s="360">
        <f t="shared" si="492"/>
        <v>7.8794901506373111E-2</v>
      </c>
      <c r="S292" s="464">
        <f t="shared" si="493"/>
        <v>0.27578215527230593</v>
      </c>
      <c r="T292" s="307"/>
    </row>
    <row r="293" spans="2:20" ht="13.5" customHeight="1">
      <c r="B293" s="648">
        <v>73</v>
      </c>
      <c r="C293" s="571" t="s">
        <v>33</v>
      </c>
      <c r="D293" s="356" t="s">
        <v>342</v>
      </c>
      <c r="E293" s="390">
        <f>市区町村別_推計残存歯数階層別人数!H292</f>
        <v>235</v>
      </c>
      <c r="F293" s="304">
        <v>215</v>
      </c>
      <c r="G293" s="423">
        <v>124</v>
      </c>
      <c r="H293" s="423">
        <v>167</v>
      </c>
      <c r="I293" s="423">
        <v>40</v>
      </c>
      <c r="J293" s="423">
        <v>62</v>
      </c>
      <c r="K293" s="423">
        <v>19</v>
      </c>
      <c r="L293" s="423">
        <v>75</v>
      </c>
      <c r="M293" s="303">
        <f t="shared" si="494"/>
        <v>0.91489361702127658</v>
      </c>
      <c r="N293" s="303">
        <f t="shared" si="488"/>
        <v>0.52765957446808509</v>
      </c>
      <c r="O293" s="303">
        <f t="shared" si="489"/>
        <v>0.71063829787234045</v>
      </c>
      <c r="P293" s="303">
        <f t="shared" si="490"/>
        <v>0.1702127659574468</v>
      </c>
      <c r="Q293" s="303">
        <f t="shared" si="491"/>
        <v>0.26382978723404255</v>
      </c>
      <c r="R293" s="303">
        <f t="shared" si="492"/>
        <v>8.085106382978724E-2</v>
      </c>
      <c r="S293" s="269">
        <f t="shared" si="493"/>
        <v>0.31914893617021278</v>
      </c>
      <c r="T293" s="307"/>
    </row>
    <row r="294" spans="2:20" ht="13.5" customHeight="1">
      <c r="B294" s="649"/>
      <c r="C294" s="572"/>
      <c r="D294" s="439" t="s">
        <v>343</v>
      </c>
      <c r="E294" s="440">
        <f>市区町村別_推計残存歯数階層別人数!H293</f>
        <v>385</v>
      </c>
      <c r="F294" s="346">
        <v>338</v>
      </c>
      <c r="G294" s="132">
        <v>181</v>
      </c>
      <c r="H294" s="132">
        <v>284</v>
      </c>
      <c r="I294" s="132">
        <v>80</v>
      </c>
      <c r="J294" s="132">
        <v>113</v>
      </c>
      <c r="K294" s="132">
        <v>25</v>
      </c>
      <c r="L294" s="132">
        <v>122</v>
      </c>
      <c r="M294" s="441">
        <f t="shared" si="494"/>
        <v>0.87792207792207788</v>
      </c>
      <c r="N294" s="441">
        <f t="shared" si="488"/>
        <v>0.47012987012987012</v>
      </c>
      <c r="O294" s="441">
        <f t="shared" si="489"/>
        <v>0.73766233766233769</v>
      </c>
      <c r="P294" s="441">
        <f t="shared" si="490"/>
        <v>0.20779220779220781</v>
      </c>
      <c r="Q294" s="441">
        <f t="shared" si="491"/>
        <v>0.29350649350649349</v>
      </c>
      <c r="R294" s="441">
        <f t="shared" si="492"/>
        <v>6.4935064935064929E-2</v>
      </c>
      <c r="S294" s="317">
        <f t="shared" si="493"/>
        <v>0.31688311688311688</v>
      </c>
      <c r="T294" s="307"/>
    </row>
    <row r="295" spans="2:20" ht="13.5" customHeight="1">
      <c r="B295" s="649"/>
      <c r="C295" s="572"/>
      <c r="D295" s="436" t="s">
        <v>344</v>
      </c>
      <c r="E295" s="437">
        <f>市区町村別_推計残存歯数階層別人数!H294</f>
        <v>640</v>
      </c>
      <c r="F295" s="435">
        <v>549</v>
      </c>
      <c r="G295" s="427">
        <v>300</v>
      </c>
      <c r="H295" s="427">
        <v>427</v>
      </c>
      <c r="I295" s="427">
        <v>128</v>
      </c>
      <c r="J295" s="427">
        <v>149</v>
      </c>
      <c r="K295" s="427">
        <v>46</v>
      </c>
      <c r="L295" s="427">
        <v>192</v>
      </c>
      <c r="M295" s="438">
        <f t="shared" si="494"/>
        <v>0.85781249999999998</v>
      </c>
      <c r="N295" s="438">
        <f t="shared" si="488"/>
        <v>0.46875</v>
      </c>
      <c r="O295" s="438">
        <f t="shared" si="489"/>
        <v>0.66718750000000004</v>
      </c>
      <c r="P295" s="438">
        <f t="shared" si="490"/>
        <v>0.2</v>
      </c>
      <c r="Q295" s="438">
        <f t="shared" si="491"/>
        <v>0.23281250000000001</v>
      </c>
      <c r="R295" s="438">
        <f t="shared" si="492"/>
        <v>7.1874999999999994E-2</v>
      </c>
      <c r="S295" s="425">
        <f t="shared" si="493"/>
        <v>0.3</v>
      </c>
      <c r="T295" s="307"/>
    </row>
    <row r="296" spans="2:20" ht="13.5" customHeight="1">
      <c r="B296" s="655"/>
      <c r="C296" s="573"/>
      <c r="D296" s="344" t="s">
        <v>152</v>
      </c>
      <c r="E296" s="390">
        <f>市区町村別_推計残存歯数階層別人数!H295</f>
        <v>1260</v>
      </c>
      <c r="F296" s="304">
        <f t="shared" ref="F296" si="509">SUM(F293:F295)</f>
        <v>1102</v>
      </c>
      <c r="G296" s="304">
        <f t="shared" ref="G296" si="510">SUM(G293:G295)</f>
        <v>605</v>
      </c>
      <c r="H296" s="304">
        <f t="shared" ref="H296" si="511">SUM(H293:H295)</f>
        <v>878</v>
      </c>
      <c r="I296" s="304">
        <f t="shared" ref="I296" si="512">SUM(I293:I295)</f>
        <v>248</v>
      </c>
      <c r="J296" s="304">
        <f t="shared" ref="J296" si="513">SUM(J293:J295)</f>
        <v>324</v>
      </c>
      <c r="K296" s="304">
        <f t="shared" ref="K296" si="514">SUM(K293:K295)</f>
        <v>90</v>
      </c>
      <c r="L296" s="304">
        <f t="shared" ref="L296" si="515">SUM(L293:L295)</f>
        <v>389</v>
      </c>
      <c r="M296" s="303">
        <f t="shared" si="494"/>
        <v>0.8746031746031746</v>
      </c>
      <c r="N296" s="303">
        <f t="shared" si="488"/>
        <v>0.48015873015873017</v>
      </c>
      <c r="O296" s="303">
        <f t="shared" si="489"/>
        <v>0.69682539682539679</v>
      </c>
      <c r="P296" s="303">
        <f t="shared" si="490"/>
        <v>0.19682539682539682</v>
      </c>
      <c r="Q296" s="303">
        <f t="shared" si="491"/>
        <v>0.25714285714285712</v>
      </c>
      <c r="R296" s="303">
        <f t="shared" si="492"/>
        <v>7.1428571428571425E-2</v>
      </c>
      <c r="S296" s="269">
        <f t="shared" si="493"/>
        <v>0.30873015873015874</v>
      </c>
      <c r="T296" s="307"/>
    </row>
    <row r="297" spans="2:20" ht="13.5" customHeight="1">
      <c r="B297" s="648">
        <v>74</v>
      </c>
      <c r="C297" s="571" t="s">
        <v>34</v>
      </c>
      <c r="D297" s="356" t="s">
        <v>342</v>
      </c>
      <c r="E297" s="390">
        <f>市区町村別_推計残存歯数階層別人数!H296</f>
        <v>86</v>
      </c>
      <c r="F297" s="304">
        <v>80</v>
      </c>
      <c r="G297" s="423">
        <v>61</v>
      </c>
      <c r="H297" s="423">
        <v>65</v>
      </c>
      <c r="I297" s="423">
        <v>19</v>
      </c>
      <c r="J297" s="423">
        <v>19</v>
      </c>
      <c r="K297" s="423">
        <v>7</v>
      </c>
      <c r="L297" s="423">
        <v>34</v>
      </c>
      <c r="M297" s="303">
        <f t="shared" si="494"/>
        <v>0.93023255813953487</v>
      </c>
      <c r="N297" s="303">
        <f t="shared" si="488"/>
        <v>0.70930232558139539</v>
      </c>
      <c r="O297" s="303">
        <f t="shared" si="489"/>
        <v>0.7558139534883721</v>
      </c>
      <c r="P297" s="303">
        <f t="shared" si="490"/>
        <v>0.22093023255813954</v>
      </c>
      <c r="Q297" s="303">
        <f t="shared" si="491"/>
        <v>0.22093023255813954</v>
      </c>
      <c r="R297" s="303">
        <f t="shared" si="492"/>
        <v>8.1395348837209308E-2</v>
      </c>
      <c r="S297" s="269">
        <f t="shared" si="493"/>
        <v>0.39534883720930231</v>
      </c>
      <c r="T297" s="307"/>
    </row>
    <row r="298" spans="2:20" ht="13.5" customHeight="1">
      <c r="B298" s="649"/>
      <c r="C298" s="572"/>
      <c r="D298" s="439" t="s">
        <v>343</v>
      </c>
      <c r="E298" s="440">
        <f>市区町村別_推計残存歯数階層別人数!H297</f>
        <v>118</v>
      </c>
      <c r="F298" s="346">
        <v>104</v>
      </c>
      <c r="G298" s="132">
        <v>61</v>
      </c>
      <c r="H298" s="132">
        <v>79</v>
      </c>
      <c r="I298" s="132">
        <v>35</v>
      </c>
      <c r="J298" s="132">
        <v>28</v>
      </c>
      <c r="K298" s="132">
        <v>4</v>
      </c>
      <c r="L298" s="132">
        <v>42</v>
      </c>
      <c r="M298" s="441">
        <f t="shared" si="494"/>
        <v>0.88135593220338981</v>
      </c>
      <c r="N298" s="441">
        <f t="shared" si="488"/>
        <v>0.51694915254237284</v>
      </c>
      <c r="O298" s="441">
        <f t="shared" si="489"/>
        <v>0.66949152542372881</v>
      </c>
      <c r="P298" s="441">
        <f t="shared" si="490"/>
        <v>0.29661016949152541</v>
      </c>
      <c r="Q298" s="441">
        <f t="shared" si="491"/>
        <v>0.23728813559322035</v>
      </c>
      <c r="R298" s="441">
        <f t="shared" si="492"/>
        <v>3.3898305084745763E-2</v>
      </c>
      <c r="S298" s="317">
        <f t="shared" si="493"/>
        <v>0.3559322033898305</v>
      </c>
      <c r="T298" s="307"/>
    </row>
    <row r="299" spans="2:20" ht="13.5" customHeight="1">
      <c r="B299" s="649"/>
      <c r="C299" s="572"/>
      <c r="D299" s="436" t="s">
        <v>344</v>
      </c>
      <c r="E299" s="437">
        <f>市区町村別_推計残存歯数階層別人数!H298</f>
        <v>257</v>
      </c>
      <c r="F299" s="435">
        <v>217</v>
      </c>
      <c r="G299" s="427">
        <v>126</v>
      </c>
      <c r="H299" s="427">
        <v>154</v>
      </c>
      <c r="I299" s="427">
        <v>55</v>
      </c>
      <c r="J299" s="427">
        <v>62</v>
      </c>
      <c r="K299" s="427">
        <v>25</v>
      </c>
      <c r="L299" s="427">
        <v>82</v>
      </c>
      <c r="M299" s="438">
        <f t="shared" si="494"/>
        <v>0.8443579766536965</v>
      </c>
      <c r="N299" s="438">
        <f t="shared" si="488"/>
        <v>0.49027237354085601</v>
      </c>
      <c r="O299" s="438">
        <f t="shared" si="489"/>
        <v>0.59922178988326846</v>
      </c>
      <c r="P299" s="438">
        <f t="shared" si="490"/>
        <v>0.2140077821011673</v>
      </c>
      <c r="Q299" s="438">
        <f t="shared" si="491"/>
        <v>0.24124513618677043</v>
      </c>
      <c r="R299" s="438">
        <f t="shared" si="492"/>
        <v>9.727626459143969E-2</v>
      </c>
      <c r="S299" s="425">
        <f t="shared" si="493"/>
        <v>0.31906614785992216</v>
      </c>
      <c r="T299" s="307"/>
    </row>
    <row r="300" spans="2:20" ht="13.5" customHeight="1" thickBot="1">
      <c r="B300" s="655"/>
      <c r="C300" s="573"/>
      <c r="D300" s="344" t="s">
        <v>152</v>
      </c>
      <c r="E300" s="390">
        <f>市区町村別_推計残存歯数階層別人数!H299</f>
        <v>461</v>
      </c>
      <c r="F300" s="304">
        <f t="shared" ref="F300" si="516">SUM(F297:F299)</f>
        <v>401</v>
      </c>
      <c r="G300" s="304">
        <f t="shared" ref="G300" si="517">SUM(G297:G299)</f>
        <v>248</v>
      </c>
      <c r="H300" s="304">
        <f t="shared" ref="H300" si="518">SUM(H297:H299)</f>
        <v>298</v>
      </c>
      <c r="I300" s="304">
        <f t="shared" ref="I300" si="519">SUM(I297:I299)</f>
        <v>109</v>
      </c>
      <c r="J300" s="304">
        <f t="shared" ref="J300" si="520">SUM(J297:J299)</f>
        <v>109</v>
      </c>
      <c r="K300" s="304">
        <f t="shared" ref="K300" si="521">SUM(K297:K299)</f>
        <v>36</v>
      </c>
      <c r="L300" s="304">
        <f t="shared" ref="L300" si="522">SUM(L297:L299)</f>
        <v>158</v>
      </c>
      <c r="M300" s="303">
        <f t="shared" si="494"/>
        <v>0.86984815618221256</v>
      </c>
      <c r="N300" s="303">
        <f t="shared" si="488"/>
        <v>0.53796095444685466</v>
      </c>
      <c r="O300" s="303">
        <f t="shared" si="489"/>
        <v>0.6464208242950108</v>
      </c>
      <c r="P300" s="303">
        <f t="shared" si="490"/>
        <v>0.23644251626898047</v>
      </c>
      <c r="Q300" s="303">
        <f t="shared" si="491"/>
        <v>0.23644251626898047</v>
      </c>
      <c r="R300" s="303">
        <f t="shared" si="492"/>
        <v>7.8091106290672452E-2</v>
      </c>
      <c r="S300" s="269">
        <f t="shared" si="493"/>
        <v>0.34273318872017355</v>
      </c>
      <c r="T300" s="307"/>
    </row>
    <row r="301" spans="2:20" ht="13.5" customHeight="1" thickTop="1">
      <c r="B301" s="488" t="s">
        <v>337</v>
      </c>
      <c r="C301" s="489"/>
      <c r="D301" s="358" t="s">
        <v>342</v>
      </c>
      <c r="E301" s="391">
        <f>推計残存歯数階層別生活習慣病等患者数!C4</f>
        <v>98824</v>
      </c>
      <c r="F301" s="348">
        <f>推計残存歯数階層別生活習慣病等患者数!C10</f>
        <v>88211</v>
      </c>
      <c r="G301" s="426">
        <f>推計残存歯数階層別生活習慣病等患者数!D10</f>
        <v>55309</v>
      </c>
      <c r="H301" s="426">
        <f>推計残存歯数階層別生活習慣病等患者数!E10</f>
        <v>70459</v>
      </c>
      <c r="I301" s="426">
        <f>推計残存歯数階層別生活習慣病等患者数!F10</f>
        <v>27959</v>
      </c>
      <c r="J301" s="426">
        <f>推計残存歯数階層別生活習慣病等患者数!G10</f>
        <v>30804</v>
      </c>
      <c r="K301" s="426">
        <f>推計残存歯数階層別生活習慣病等患者数!H10</f>
        <v>7126</v>
      </c>
      <c r="L301" s="426">
        <f>推計残存歯数階層別生活習慣病等患者数!I10</f>
        <v>35959</v>
      </c>
      <c r="M301" s="359">
        <f>推計残存歯数階層別生活習慣病等患者数!C16</f>
        <v>0.89260705901400472</v>
      </c>
      <c r="N301" s="359">
        <f>推計残存歯数階層別生活習慣病等患者数!D16</f>
        <v>0.55967173965838257</v>
      </c>
      <c r="O301" s="359">
        <f>推計残存歯数階層別生活習慣病等患者数!E16</f>
        <v>0.71297458107342349</v>
      </c>
      <c r="P301" s="359">
        <f>推計残存歯数階層別生活習慣病等患者数!F16</f>
        <v>0.28291710515664209</v>
      </c>
      <c r="Q301" s="359">
        <f>推計残存歯数階層別生活習慣病等患者数!G16</f>
        <v>0.31170565854448312</v>
      </c>
      <c r="R301" s="359">
        <f>推計残存歯数階層別生活習慣病等患者数!H16</f>
        <v>7.2107989961952557E-2</v>
      </c>
      <c r="S301" s="321">
        <f>推計残存歯数階層別生活習慣病等患者数!I16</f>
        <v>0.36386910062333039</v>
      </c>
      <c r="T301" s="307"/>
    </row>
    <row r="302" spans="2:20" ht="13.5" customHeight="1">
      <c r="B302" s="674"/>
      <c r="C302" s="675"/>
      <c r="D302" s="439" t="s">
        <v>343</v>
      </c>
      <c r="E302" s="440">
        <f>推計残存歯数階層別生活習慣病等患者数!C5</f>
        <v>159057</v>
      </c>
      <c r="F302" s="346">
        <f>推計残存歯数階層別生活習慣病等患者数!C11</f>
        <v>141856</v>
      </c>
      <c r="G302" s="132">
        <f>推計残存歯数階層別生活習慣病等患者数!D11</f>
        <v>88181</v>
      </c>
      <c r="H302" s="132">
        <f>推計残存歯数階層別生活習慣病等患者数!E11</f>
        <v>112479</v>
      </c>
      <c r="I302" s="132">
        <f>推計残存歯数階層別生活習慣病等患者数!F11</f>
        <v>42287</v>
      </c>
      <c r="J302" s="132">
        <f>推計残存歯数階層別生活習慣病等患者数!G11</f>
        <v>46009</v>
      </c>
      <c r="K302" s="132">
        <f>推計残存歯数階層別生活習慣病等患者数!H11</f>
        <v>11719</v>
      </c>
      <c r="L302" s="132">
        <f>推計残存歯数階層別生活習慣病等患者数!I11</f>
        <v>59203</v>
      </c>
      <c r="M302" s="441">
        <f>推計残存歯数階層別生活習慣病等患者数!C17</f>
        <v>0.89185637853096689</v>
      </c>
      <c r="N302" s="441">
        <f>推計残存歯数階層別生活習慣病等患者数!D17</f>
        <v>0.55439873755949121</v>
      </c>
      <c r="O302" s="441">
        <f>推計残存歯数階層別生活習慣病等患者数!E17</f>
        <v>0.70716158358324377</v>
      </c>
      <c r="P302" s="441">
        <f>推計残存歯数階層別生活習慣病等患者数!F17</f>
        <v>0.26586066630201749</v>
      </c>
      <c r="Q302" s="441">
        <f>推計残存歯数階層別生活習慣病等患者数!G17</f>
        <v>0.28926108250501392</v>
      </c>
      <c r="R302" s="441">
        <f>推計残存歯数階層別生活習慣病等患者数!H17</f>
        <v>7.3677989651508582E-2</v>
      </c>
      <c r="S302" s="317">
        <f>推計残存歯数階層別生活習慣病等患者数!I17</f>
        <v>0.37221247728801626</v>
      </c>
      <c r="T302" s="307"/>
    </row>
    <row r="303" spans="2:20" ht="13.5" customHeight="1">
      <c r="B303" s="674"/>
      <c r="C303" s="675"/>
      <c r="D303" s="436" t="s">
        <v>344</v>
      </c>
      <c r="E303" s="437">
        <f>推計残存歯数階層別生活習慣病等患者数!C6</f>
        <v>309422</v>
      </c>
      <c r="F303" s="435">
        <f>推計残存歯数階層別生活習慣病等患者数!C12</f>
        <v>271407</v>
      </c>
      <c r="G303" s="427">
        <f>推計残存歯数階層別生活習慣病等患者数!D12</f>
        <v>165145</v>
      </c>
      <c r="H303" s="427">
        <f>推計残存歯数階層別生活習慣病等患者数!E12</f>
        <v>208029</v>
      </c>
      <c r="I303" s="427">
        <f>推計残存歯数階層別生活習慣病等患者数!F12</f>
        <v>77432</v>
      </c>
      <c r="J303" s="427">
        <f>推計残存歯数階層別生活習慣病等患者数!G12</f>
        <v>84637</v>
      </c>
      <c r="K303" s="427">
        <f>推計残存歯数階層別生活習慣病等患者数!H12</f>
        <v>22869</v>
      </c>
      <c r="L303" s="427">
        <f>推計残存歯数階層別生活習慣病等患者数!I12</f>
        <v>113429</v>
      </c>
      <c r="M303" s="438">
        <f>推計残存歯数階層別生活習慣病等患者数!C18</f>
        <v>0.87714189682698707</v>
      </c>
      <c r="N303" s="438">
        <f>推計残存歯数階層別生活習慣病等患者数!D18</f>
        <v>0.53372093774844709</v>
      </c>
      <c r="O303" s="438">
        <f>推計残存歯数階層別生活習慣病等患者数!E18</f>
        <v>0.672314832170951</v>
      </c>
      <c r="P303" s="438">
        <f>推計残存歯数階層別生活習慣病等患者数!F18</f>
        <v>0.25024723516750585</v>
      </c>
      <c r="Q303" s="438">
        <f>推計残存歯数階層別生活習慣病等患者数!G18</f>
        <v>0.27353258656462692</v>
      </c>
      <c r="R303" s="438">
        <f>推計残存歯数階層別生活習慣病等患者数!H18</f>
        <v>7.3908771839106463E-2</v>
      </c>
      <c r="S303" s="425">
        <f>推計残存歯数階層別生活習慣病等患者数!I18</f>
        <v>0.36658350084997188</v>
      </c>
      <c r="T303" s="307"/>
    </row>
    <row r="304" spans="2:20" ht="13.5" customHeight="1">
      <c r="B304" s="674"/>
      <c r="C304" s="675"/>
      <c r="D304" s="351" t="s">
        <v>152</v>
      </c>
      <c r="E304" s="392">
        <f>推計残存歯数階層別生活習慣病等患者数!C7</f>
        <v>567303</v>
      </c>
      <c r="F304" s="309">
        <f>推計残存歯数階層別生活習慣病等患者数!C13</f>
        <v>501474</v>
      </c>
      <c r="G304" s="309">
        <f>推計残存歯数階層別生活習慣病等患者数!D13</f>
        <v>308635</v>
      </c>
      <c r="H304" s="309">
        <f>推計残存歯数階層別生活習慣病等患者数!E13</f>
        <v>390967</v>
      </c>
      <c r="I304" s="309">
        <f>推計残存歯数階層別生活習慣病等患者数!F13</f>
        <v>147678</v>
      </c>
      <c r="J304" s="309">
        <f>推計残存歯数階層別生活習慣病等患者数!G13</f>
        <v>161450</v>
      </c>
      <c r="K304" s="309">
        <f>推計残存歯数階層別生活習慣病等患者数!H13</f>
        <v>41714</v>
      </c>
      <c r="L304" s="309">
        <f>推計残存歯数階層別生活習慣病等患者数!I13</f>
        <v>208591</v>
      </c>
      <c r="M304" s="360">
        <f>推計残存歯数階層別生活習慣病等患者数!C19</f>
        <v>0.88396148090174032</v>
      </c>
      <c r="N304" s="360">
        <f>推計残存歯数階層別生活習慣病等患者数!D19</f>
        <v>0.54403907611981606</v>
      </c>
      <c r="O304" s="360">
        <f>推計残存歯数階層別生活習慣病等患者数!E19</f>
        <v>0.68916786972746491</v>
      </c>
      <c r="P304" s="360">
        <f>推計残存歯数階層別生活習慣病等患者数!F19</f>
        <v>0.26031591583333774</v>
      </c>
      <c r="Q304" s="360">
        <f>推計残存歯数階層別生活習慣病等患者数!G19</f>
        <v>0.28459218442349149</v>
      </c>
      <c r="R304" s="360">
        <f>推計残存歯数階層別生活習慣病等患者数!H19</f>
        <v>7.3530370895271133E-2</v>
      </c>
      <c r="S304" s="305">
        <f>推計残存歯数階層別生活習慣病等患者数!I19</f>
        <v>0.36768887173168485</v>
      </c>
      <c r="T304" s="307"/>
    </row>
    <row r="305" spans="2:19">
      <c r="B305" s="329"/>
      <c r="C305" s="329"/>
      <c r="D305" s="329"/>
      <c r="E305" s="329"/>
      <c r="F305" s="329"/>
      <c r="G305" s="329"/>
      <c r="H305" s="329"/>
      <c r="I305" s="329"/>
      <c r="J305" s="329"/>
      <c r="K305" s="329"/>
      <c r="L305" s="329"/>
      <c r="M305" s="329"/>
      <c r="N305" s="329"/>
      <c r="O305" s="329"/>
      <c r="P305" s="329"/>
      <c r="Q305" s="329"/>
      <c r="R305" s="329"/>
      <c r="S305" s="329"/>
    </row>
  </sheetData>
  <mergeCells count="154">
    <mergeCell ref="C3:C4"/>
    <mergeCell ref="D3:D4"/>
    <mergeCell ref="E3:E4"/>
    <mergeCell ref="F3:L3"/>
    <mergeCell ref="M3:S3"/>
    <mergeCell ref="B5:B8"/>
    <mergeCell ref="C5:C8"/>
    <mergeCell ref="B21:B24"/>
    <mergeCell ref="C21:C24"/>
    <mergeCell ref="B25:B28"/>
    <mergeCell ref="C25:C28"/>
    <mergeCell ref="B29:B32"/>
    <mergeCell ref="C29:C32"/>
    <mergeCell ref="B9:B12"/>
    <mergeCell ref="C9:C12"/>
    <mergeCell ref="B13:B16"/>
    <mergeCell ref="C13:C16"/>
    <mergeCell ref="B17:B20"/>
    <mergeCell ref="C17:C20"/>
    <mergeCell ref="C297:C300"/>
    <mergeCell ref="B301:C304"/>
    <mergeCell ref="B285:B288"/>
    <mergeCell ref="C285:C288"/>
    <mergeCell ref="B289:B292"/>
    <mergeCell ref="C289:C292"/>
    <mergeCell ref="B293:B296"/>
    <mergeCell ref="C293:C296"/>
    <mergeCell ref="B297:B300"/>
    <mergeCell ref="B281:B284"/>
    <mergeCell ref="C281:C284"/>
    <mergeCell ref="B229:B232"/>
    <mergeCell ref="C229:C232"/>
    <mergeCell ref="B233:B236"/>
    <mergeCell ref="C233:C236"/>
    <mergeCell ref="B237:B240"/>
    <mergeCell ref="C237:C240"/>
    <mergeCell ref="B241:B244"/>
    <mergeCell ref="C241:C244"/>
    <mergeCell ref="B269:B272"/>
    <mergeCell ref="C269:C272"/>
    <mergeCell ref="B273:B276"/>
    <mergeCell ref="C273:C276"/>
    <mergeCell ref="B277:B280"/>
    <mergeCell ref="C277:C280"/>
    <mergeCell ref="B257:B260"/>
    <mergeCell ref="C257:C260"/>
    <mergeCell ref="B261:B264"/>
    <mergeCell ref="C261:C264"/>
    <mergeCell ref="B265:B268"/>
    <mergeCell ref="C265:C268"/>
    <mergeCell ref="B205:B208"/>
    <mergeCell ref="C205:C208"/>
    <mergeCell ref="B209:B212"/>
    <mergeCell ref="C209:C212"/>
    <mergeCell ref="B245:B248"/>
    <mergeCell ref="C245:C248"/>
    <mergeCell ref="B249:B252"/>
    <mergeCell ref="C249:C252"/>
    <mergeCell ref="B253:B256"/>
    <mergeCell ref="C253:C256"/>
    <mergeCell ref="B189:B192"/>
    <mergeCell ref="C189:C192"/>
    <mergeCell ref="B193:B196"/>
    <mergeCell ref="C193:C196"/>
    <mergeCell ref="B197:B200"/>
    <mergeCell ref="C197:C200"/>
    <mergeCell ref="B225:B228"/>
    <mergeCell ref="C225:C228"/>
    <mergeCell ref="B173:B176"/>
    <mergeCell ref="C173:C176"/>
    <mergeCell ref="B177:B180"/>
    <mergeCell ref="C177:C180"/>
    <mergeCell ref="B181:B184"/>
    <mergeCell ref="C181:C184"/>
    <mergeCell ref="B185:B188"/>
    <mergeCell ref="C185:C188"/>
    <mergeCell ref="B213:B216"/>
    <mergeCell ref="C213:C216"/>
    <mergeCell ref="B217:B220"/>
    <mergeCell ref="C217:C220"/>
    <mergeCell ref="B221:B224"/>
    <mergeCell ref="C221:C224"/>
    <mergeCell ref="B201:B204"/>
    <mergeCell ref="C201:C204"/>
    <mergeCell ref="B169:B172"/>
    <mergeCell ref="C169:C172"/>
    <mergeCell ref="B117:B120"/>
    <mergeCell ref="C117:C120"/>
    <mergeCell ref="B121:B124"/>
    <mergeCell ref="C121:C124"/>
    <mergeCell ref="B125:B128"/>
    <mergeCell ref="C125:C128"/>
    <mergeCell ref="B129:B132"/>
    <mergeCell ref="C129:C132"/>
    <mergeCell ref="B157:B160"/>
    <mergeCell ref="C157:C160"/>
    <mergeCell ref="B161:B164"/>
    <mergeCell ref="C161:C164"/>
    <mergeCell ref="B165:B168"/>
    <mergeCell ref="C165:C168"/>
    <mergeCell ref="B145:B148"/>
    <mergeCell ref="C145:C148"/>
    <mergeCell ref="B149:B152"/>
    <mergeCell ref="C149:C152"/>
    <mergeCell ref="B153:B156"/>
    <mergeCell ref="C153:C156"/>
    <mergeCell ref="B93:B96"/>
    <mergeCell ref="C93:C96"/>
    <mergeCell ref="B97:B100"/>
    <mergeCell ref="C97:C100"/>
    <mergeCell ref="B133:B136"/>
    <mergeCell ref="C133:C136"/>
    <mergeCell ref="B137:B140"/>
    <mergeCell ref="C137:C140"/>
    <mergeCell ref="B141:B144"/>
    <mergeCell ref="C141:C144"/>
    <mergeCell ref="B77:B80"/>
    <mergeCell ref="C77:C80"/>
    <mergeCell ref="B81:B84"/>
    <mergeCell ref="C81:C84"/>
    <mergeCell ref="B85:B88"/>
    <mergeCell ref="C85:C88"/>
    <mergeCell ref="B113:B116"/>
    <mergeCell ref="C113:C116"/>
    <mergeCell ref="B61:B64"/>
    <mergeCell ref="C61:C64"/>
    <mergeCell ref="B65:B68"/>
    <mergeCell ref="C65:C68"/>
    <mergeCell ref="B69:B72"/>
    <mergeCell ref="C69:C72"/>
    <mergeCell ref="B73:B76"/>
    <mergeCell ref="C73:C76"/>
    <mergeCell ref="B101:B104"/>
    <mergeCell ref="C101:C104"/>
    <mergeCell ref="B105:B108"/>
    <mergeCell ref="C105:C108"/>
    <mergeCell ref="B109:B112"/>
    <mergeCell ref="C109:C112"/>
    <mergeCell ref="B89:B92"/>
    <mergeCell ref="C89:C92"/>
    <mergeCell ref="B57:B60"/>
    <mergeCell ref="C57:C60"/>
    <mergeCell ref="B45:B48"/>
    <mergeCell ref="C45:C48"/>
    <mergeCell ref="B49:B52"/>
    <mergeCell ref="C49:C52"/>
    <mergeCell ref="B53:B56"/>
    <mergeCell ref="C53:C56"/>
    <mergeCell ref="B33:B36"/>
    <mergeCell ref="C33:C36"/>
    <mergeCell ref="B37:B40"/>
    <mergeCell ref="C37:C40"/>
    <mergeCell ref="B41:B44"/>
    <mergeCell ref="C41:C44"/>
  </mergeCells>
  <phoneticPr fontId="4"/>
  <pageMargins left="0.70866141732283472" right="0.43307086614173229" top="0.74803149606299213" bottom="0.74803149606299213" header="0.31496062992125984" footer="0.31496062992125984"/>
  <pageSetup paperSize="8" scale="75" fitToHeight="0" pageOrder="overThenDown" orientation="landscape" r:id="rId1"/>
  <headerFooter>
    <oddHeader>&amp;R&amp;"ＭＳ 明朝,標準"&amp;12 2-5.歯科医療費の状況</oddHeader>
  </headerFooter>
  <rowBreaks count="4" manualBreakCount="4">
    <brk id="76" max="18" man="1"/>
    <brk id="148" max="18" man="1"/>
    <brk id="220" max="18" man="1"/>
    <brk id="292" max="18" man="1"/>
  </rowBreaks>
  <colBreaks count="1" manualBreakCount="1">
    <brk id="19" max="105" man="1"/>
  </colBreaks>
  <ignoredErrors>
    <ignoredError sqref="E5:E7 M5:S7 E9:E11 M9:S11 E13:E15 M13:S15 E17:E19 M17:S19 E21:E23 M21:S23 E25:E27 M25:S27 E29:E31 M29:S31 E33:E35 M33:S35 E37:E39 M37:S39 E41:E43 M41:S43 E45:E47 M45:S47 E49:E51 M49:S51 E53:E55 M53:S55 E57:E59 M57:S59 E61:E63 M61:S63 E65:E67 M65:S67 E69:E71 M69:S71 E73:E75 M73:S75 E77:E79 M77:S79 E81:E83 M81:S83 E85:E87 M85:S87 E89:E91 M89:S91 E93:E95 M93:S95 E97:E99 M97:S99 E101:E103 M101:S103 E105:E107 M105:S107 E109:E111 M109:S111 E113:E115 M113:S115 E117:E119 M117:S119 E121:E123 M121:S123 E125:E127 M125:S127 E129:E131 M129:S131 E133:E135 M133:S135 E137:E139 M137:S139 E141:E143 M141:S143 E145:E147 M145:S147 E149:E151 M149:S151 E153:E155 M153:S155 E157:E159 M157:S159 E161:E163 M161:S163 E165:E167 M165:S167 E169:E171 M169:S171 E173:E175 M173:S175 E177:E179 M177:S179 E181:E183 M181:S183 E185:E187 M185:S187 E189:E191 M189:S191 E193:E195 M193:S195 E197:E199 M197:S199 E201:E203 M201:S203 E205:E207 M205:S207 E209:E211 M209:S211 E213:E215 M213:S215 E217:E219 M217:S219 E221:E223 M221:S223 E225:E227 M225:S227 E229:E231 M229:S231 E233:E235 M233:S235 E237:E239 M237:S239 E241:E243 M241:S243 E245:E247 M245:S247 E249:E251 M249:S251 E253:E255 M253:S255 E257:E259 M257:S259 E261:E263 M261:S263 E265:E267 M265:S267 E269:E271 M269:S271 E273:E275 M273:S275 E277:E279 M277:S279 E281:E283 M281:S283 E285:E287 M285:S287 E289:E291 M289:S291 E293:E295 M293:S295 E297:E299 M297:S299 F300:L303" emptyCellReference="1"/>
  </ignoredError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BCB7F-5829-480B-B228-29C9D516B7D7}">
  <dimension ref="A1:L50"/>
  <sheetViews>
    <sheetView showGridLines="0" zoomScaleNormal="100" zoomScaleSheetLayoutView="100" workbookViewId="0"/>
  </sheetViews>
  <sheetFormatPr defaultColWidth="9" defaultRowHeight="13.5"/>
  <cols>
    <col min="1" max="1" width="4.625" style="3" customWidth="1"/>
    <col min="2" max="2" width="10.625" style="3" customWidth="1"/>
    <col min="3" max="3" width="12.625" style="3" customWidth="1"/>
    <col min="4" max="5" width="20.625" style="3" customWidth="1"/>
    <col min="6" max="8" width="10.625" style="3" customWidth="1"/>
    <col min="9" max="12" width="8.625" style="3" customWidth="1"/>
    <col min="13" max="16384" width="9" style="3"/>
  </cols>
  <sheetData>
    <row r="1" spans="2:12" ht="16.5" customHeight="1">
      <c r="B1" s="2" t="s">
        <v>388</v>
      </c>
      <c r="C1" s="2"/>
      <c r="D1" s="2"/>
      <c r="E1" s="2"/>
      <c r="F1" s="2"/>
      <c r="G1" s="2"/>
      <c r="H1" s="2"/>
      <c r="I1" s="2"/>
      <c r="J1" s="2"/>
      <c r="K1" s="2"/>
      <c r="L1" s="2"/>
    </row>
    <row r="2" spans="2:12" ht="16.5" customHeight="1">
      <c r="B2" s="2" t="s">
        <v>122</v>
      </c>
      <c r="C2" s="2"/>
      <c r="D2" s="2"/>
      <c r="E2" s="2"/>
      <c r="F2" s="2"/>
      <c r="G2" s="2"/>
      <c r="H2" s="2"/>
      <c r="I2" s="2"/>
      <c r="J2" s="2"/>
      <c r="K2" s="2"/>
      <c r="L2" s="2"/>
    </row>
    <row r="3" spans="2:12" ht="52.5" customHeight="1">
      <c r="B3" s="370" t="s">
        <v>363</v>
      </c>
      <c r="C3" s="375" t="s">
        <v>517</v>
      </c>
      <c r="D3" s="383" t="s">
        <v>518</v>
      </c>
      <c r="E3" s="184" t="s">
        <v>519</v>
      </c>
      <c r="F3" s="377"/>
      <c r="G3" s="377"/>
      <c r="H3" s="377"/>
      <c r="I3" s="377"/>
      <c r="J3" s="377"/>
      <c r="K3" s="377"/>
      <c r="L3" s="377"/>
    </row>
    <row r="4" spans="2:12" ht="13.5" customHeight="1">
      <c r="B4" s="374" t="s">
        <v>342</v>
      </c>
      <c r="C4" s="442">
        <f>年齢階層別_推計残存歯数階層別人数!G32</f>
        <v>98824</v>
      </c>
      <c r="D4" s="442">
        <v>3583</v>
      </c>
      <c r="E4" s="443">
        <f>IFERROR(D4/C4,"-")</f>
        <v>3.6256374969642999E-2</v>
      </c>
      <c r="F4" s="377"/>
      <c r="G4" s="377"/>
      <c r="H4" s="377"/>
      <c r="I4" s="377"/>
      <c r="J4" s="377"/>
      <c r="K4" s="377"/>
      <c r="L4" s="377"/>
    </row>
    <row r="5" spans="2:12" ht="13.5" customHeight="1">
      <c r="B5" s="434" t="s">
        <v>343</v>
      </c>
      <c r="C5" s="449">
        <f>年齢階層別_推計残存歯数階層別人数!G33</f>
        <v>159057</v>
      </c>
      <c r="D5" s="449">
        <v>3629</v>
      </c>
      <c r="E5" s="317">
        <f t="shared" ref="E5:E7" si="0">IFERROR(D5/C5,"-")</f>
        <v>2.2815720150637823E-2</v>
      </c>
      <c r="F5" s="377"/>
      <c r="G5" s="377"/>
      <c r="H5" s="377"/>
      <c r="I5" s="377"/>
      <c r="J5" s="377"/>
      <c r="K5" s="377"/>
      <c r="L5" s="377"/>
    </row>
    <row r="6" spans="2:12" ht="13.5" customHeight="1">
      <c r="B6" s="448" t="s">
        <v>344</v>
      </c>
      <c r="C6" s="446">
        <f>年齢階層別_推計残存歯数階層別人数!G34</f>
        <v>309422</v>
      </c>
      <c r="D6" s="446">
        <v>5069</v>
      </c>
      <c r="E6" s="447">
        <f t="shared" si="0"/>
        <v>1.6382157700486715E-2</v>
      </c>
      <c r="F6" s="377"/>
      <c r="G6" s="377"/>
      <c r="H6" s="377"/>
      <c r="I6" s="377"/>
      <c r="J6" s="377"/>
      <c r="K6" s="377"/>
      <c r="L6" s="377"/>
    </row>
    <row r="7" spans="2:12" ht="13.5" customHeight="1">
      <c r="B7" s="371" t="s">
        <v>152</v>
      </c>
      <c r="C7" s="121">
        <f>年齢階層別_推計残存歯数階層別人数!G35</f>
        <v>567303</v>
      </c>
      <c r="D7" s="121">
        <f>SUM(D4:D6)</f>
        <v>12281</v>
      </c>
      <c r="E7" s="305">
        <f t="shared" si="0"/>
        <v>2.1648043461783208E-2</v>
      </c>
      <c r="F7" s="384"/>
      <c r="G7" s="377"/>
      <c r="H7" s="377"/>
      <c r="I7" s="377"/>
      <c r="J7" s="377"/>
      <c r="K7" s="377"/>
      <c r="L7" s="377"/>
    </row>
    <row r="8" spans="2:12" ht="13.5" customHeight="1">
      <c r="B8" s="22" t="s">
        <v>396</v>
      </c>
    </row>
    <row r="9" spans="2:12" ht="13.5" customHeight="1">
      <c r="B9" s="22" t="s">
        <v>103</v>
      </c>
    </row>
    <row r="10" spans="2:12" ht="13.5" customHeight="1">
      <c r="B10" s="37" t="s">
        <v>383</v>
      </c>
    </row>
    <row r="11" spans="2:12" ht="13.5" customHeight="1">
      <c r="B11" s="37" t="s">
        <v>401</v>
      </c>
    </row>
    <row r="12" spans="2:12" ht="13.5" customHeight="1">
      <c r="B12" s="37" t="s">
        <v>402</v>
      </c>
    </row>
    <row r="13" spans="2:12" ht="13.5" customHeight="1">
      <c r="B13" s="37" t="s">
        <v>347</v>
      </c>
    </row>
    <row r="14" spans="2:12" ht="13.5" customHeight="1">
      <c r="B14" s="37"/>
    </row>
    <row r="15" spans="2:12" ht="13.5" customHeight="1">
      <c r="B15" s="2"/>
    </row>
    <row r="16" spans="2:12" ht="16.5" customHeight="1">
      <c r="B16" s="2" t="s">
        <v>397</v>
      </c>
    </row>
    <row r="17" spans="1:12" ht="16.5" customHeight="1">
      <c r="B17" s="2" t="s">
        <v>122</v>
      </c>
      <c r="L17" s="15" t="s">
        <v>214</v>
      </c>
    </row>
    <row r="18" spans="1:12" ht="13.5" customHeight="1">
      <c r="A18" s="2"/>
      <c r="B18" s="2"/>
      <c r="L18" s="15" t="s">
        <v>389</v>
      </c>
    </row>
    <row r="19" spans="1:12" ht="13.5" customHeight="1">
      <c r="A19" s="2"/>
      <c r="B19" s="2"/>
      <c r="L19" s="15"/>
    </row>
    <row r="20" spans="1:12" ht="13.5" customHeight="1">
      <c r="A20" s="2"/>
      <c r="B20" s="2"/>
      <c r="L20" s="15"/>
    </row>
    <row r="21" spans="1:12" ht="13.5" customHeight="1">
      <c r="A21" s="2"/>
      <c r="B21" s="2"/>
      <c r="L21" s="15"/>
    </row>
    <row r="22" spans="1:12" ht="13.5" customHeight="1">
      <c r="A22" s="2"/>
      <c r="B22" s="2"/>
      <c r="L22" s="15"/>
    </row>
    <row r="23" spans="1:12" ht="13.5" customHeight="1">
      <c r="A23" s="2"/>
      <c r="B23" s="2"/>
      <c r="L23" s="15"/>
    </row>
    <row r="24" spans="1:12" ht="13.5" customHeight="1">
      <c r="A24" s="2"/>
      <c r="B24" s="2"/>
      <c r="L24" s="15"/>
    </row>
    <row r="25" spans="1:12" ht="13.5" customHeight="1">
      <c r="A25" s="2"/>
      <c r="B25" s="2"/>
    </row>
    <row r="26" spans="1:12" ht="13.5" customHeight="1">
      <c r="A26" s="2"/>
      <c r="B26" s="2"/>
    </row>
    <row r="27" spans="1:12" ht="13.5" customHeight="1">
      <c r="A27" s="2"/>
      <c r="B27" s="2"/>
    </row>
    <row r="28" spans="1:12" ht="13.5" customHeight="1">
      <c r="A28" s="2"/>
      <c r="B28" s="2"/>
    </row>
    <row r="29" spans="1:12" ht="13.5" customHeight="1">
      <c r="A29" s="2"/>
      <c r="B29" s="2"/>
    </row>
    <row r="30" spans="1:12" ht="13.5" customHeight="1">
      <c r="A30" s="2"/>
      <c r="B30" s="2"/>
    </row>
    <row r="31" spans="1:12" ht="13.5" customHeight="1">
      <c r="A31" s="2"/>
      <c r="B31" s="2"/>
    </row>
    <row r="32" spans="1:12" ht="13.5" customHeight="1">
      <c r="A32" s="2"/>
      <c r="B32" s="2"/>
    </row>
    <row r="33" spans="1:2" ht="13.5" customHeight="1">
      <c r="A33" s="2"/>
      <c r="B33" s="2"/>
    </row>
    <row r="34" spans="1:2" ht="13.5" customHeight="1">
      <c r="A34" s="2"/>
      <c r="B34" s="2"/>
    </row>
    <row r="35" spans="1:2" ht="13.5" customHeight="1">
      <c r="A35" s="2"/>
      <c r="B35" s="2"/>
    </row>
    <row r="36" spans="1:2" ht="13.5" customHeight="1">
      <c r="A36" s="2"/>
      <c r="B36" s="2"/>
    </row>
    <row r="37" spans="1:2" ht="13.5" customHeight="1">
      <c r="A37" s="2"/>
      <c r="B37" s="2"/>
    </row>
    <row r="38" spans="1:2" ht="13.5" customHeight="1">
      <c r="A38" s="2"/>
      <c r="B38" s="2"/>
    </row>
    <row r="39" spans="1:2" ht="13.5" customHeight="1">
      <c r="A39" s="2"/>
      <c r="B39" s="2"/>
    </row>
    <row r="40" spans="1:2" ht="13.5" customHeight="1">
      <c r="A40" s="2"/>
      <c r="B40" s="2"/>
    </row>
    <row r="41" spans="1:2" ht="13.5" customHeight="1">
      <c r="A41" s="2"/>
      <c r="B41" s="2"/>
    </row>
    <row r="42" spans="1:2" ht="13.5" customHeight="1">
      <c r="A42" s="2"/>
      <c r="B42" s="2"/>
    </row>
    <row r="43" spans="1:2" ht="13.5" customHeight="1">
      <c r="A43" s="2"/>
    </row>
    <row r="44" spans="1:2" ht="13.5" customHeight="1">
      <c r="A44" s="2"/>
    </row>
    <row r="45" spans="1:2" ht="13.5" customHeight="1">
      <c r="A45" s="2"/>
    </row>
    <row r="46" spans="1:2" ht="16.5" customHeight="1">
      <c r="A46" s="2"/>
      <c r="B46" s="2"/>
    </row>
    <row r="48" spans="1:2">
      <c r="B48" s="22" t="s">
        <v>396</v>
      </c>
    </row>
    <row r="49" spans="2:2">
      <c r="B49" s="22" t="s">
        <v>103</v>
      </c>
    </row>
    <row r="50" spans="2:2">
      <c r="B50" s="37" t="s">
        <v>347</v>
      </c>
    </row>
  </sheetData>
  <phoneticPr fontId="4"/>
  <pageMargins left="0.70866141732283472" right="0.43307086614173229" top="0.74803149606299213" bottom="0.74803149606299213" header="0.31496062992125984" footer="0.31496062992125984"/>
  <pageSetup paperSize="9" scale="75" fitToHeight="0" orientation="portrait" r:id="rId1"/>
  <headerFooter>
    <oddHeader>&amp;R&amp;"ＭＳ 明朝,標準"&amp;12 2-5.歯科医療費の状況</oddHeader>
  </headerFooter>
  <colBreaks count="1" manualBreakCount="1">
    <brk id="12" max="105" man="1"/>
  </colBreaks>
  <ignoredErrors>
    <ignoredError sqref="E4:E6 D7" emptyCellReference="1"/>
  </ignoredError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907A7-18DC-45F5-8A7C-97A743B0D935}">
  <dimension ref="B1:H40"/>
  <sheetViews>
    <sheetView showGridLines="0" zoomScaleNormal="100" zoomScaleSheetLayoutView="100" workbookViewId="0"/>
  </sheetViews>
  <sheetFormatPr defaultColWidth="9" defaultRowHeight="13.5"/>
  <cols>
    <col min="1" max="1" width="4.625" style="3" customWidth="1"/>
    <col min="2" max="2" width="3.375" style="3" customWidth="1"/>
    <col min="3" max="3" width="12.375" style="3" customWidth="1"/>
    <col min="4" max="4" width="10.625" style="3" customWidth="1"/>
    <col min="5" max="5" width="12.625" style="3" customWidth="1"/>
    <col min="6" max="7" width="20.625" style="3" customWidth="1"/>
    <col min="8" max="16384" width="9" style="3"/>
  </cols>
  <sheetData>
    <row r="1" spans="2:8" ht="16.5" customHeight="1">
      <c r="B1" s="2" t="s">
        <v>388</v>
      </c>
      <c r="F1" s="2"/>
      <c r="G1" s="2"/>
    </row>
    <row r="2" spans="2:8" ht="16.5" customHeight="1">
      <c r="B2" s="2" t="s">
        <v>209</v>
      </c>
      <c r="F2" s="2"/>
      <c r="G2" s="2"/>
    </row>
    <row r="3" spans="2:8" ht="52.5" customHeight="1">
      <c r="B3" s="372"/>
      <c r="C3" s="422" t="s">
        <v>95</v>
      </c>
      <c r="D3" s="370" t="s">
        <v>373</v>
      </c>
      <c r="E3" s="375" t="s">
        <v>515</v>
      </c>
      <c r="F3" s="383" t="s">
        <v>520</v>
      </c>
      <c r="G3" s="382" t="s">
        <v>519</v>
      </c>
      <c r="H3" s="307"/>
    </row>
    <row r="4" spans="2:8" ht="13.5" customHeight="1">
      <c r="B4" s="648">
        <v>1</v>
      </c>
      <c r="C4" s="571" t="s">
        <v>113</v>
      </c>
      <c r="D4" s="356" t="s">
        <v>342</v>
      </c>
      <c r="E4" s="390">
        <f>地区別_推計残存歯数階層別人数!H4</f>
        <v>11199</v>
      </c>
      <c r="F4" s="304">
        <v>426</v>
      </c>
      <c r="G4" s="269">
        <f t="shared" ref="G4:G35" si="0">IFERROR(F4/E4,"-")</f>
        <v>3.8039110634878116E-2</v>
      </c>
      <c r="H4" s="307"/>
    </row>
    <row r="5" spans="2:8" ht="13.5" customHeight="1">
      <c r="B5" s="649"/>
      <c r="C5" s="572"/>
      <c r="D5" s="439" t="s">
        <v>343</v>
      </c>
      <c r="E5" s="440">
        <f>地区別_推計残存歯数階層別人数!H5</f>
        <v>19206</v>
      </c>
      <c r="F5" s="346">
        <v>428</v>
      </c>
      <c r="G5" s="317">
        <f t="shared" si="0"/>
        <v>2.2284702697073833E-2</v>
      </c>
      <c r="H5" s="307"/>
    </row>
    <row r="6" spans="2:8" ht="13.5" customHeight="1">
      <c r="B6" s="649"/>
      <c r="C6" s="572"/>
      <c r="D6" s="436" t="s">
        <v>344</v>
      </c>
      <c r="E6" s="437">
        <f>地区別_推計残存歯数階層別人数!H6</f>
        <v>43401</v>
      </c>
      <c r="F6" s="435">
        <v>652</v>
      </c>
      <c r="G6" s="444">
        <f t="shared" si="0"/>
        <v>1.50226953296007E-2</v>
      </c>
      <c r="H6" s="307"/>
    </row>
    <row r="7" spans="2:8" ht="13.5" customHeight="1">
      <c r="B7" s="655"/>
      <c r="C7" s="573"/>
      <c r="D7" s="344" t="s">
        <v>152</v>
      </c>
      <c r="E7" s="390">
        <f>地区別_推計残存歯数階層別人数!H7</f>
        <v>73806</v>
      </c>
      <c r="F7" s="304">
        <f t="shared" ref="F7" si="1">SUM(F4:F6)</f>
        <v>1506</v>
      </c>
      <c r="G7" s="269">
        <f t="shared" si="0"/>
        <v>2.0404845134541907E-2</v>
      </c>
      <c r="H7" s="307"/>
    </row>
    <row r="8" spans="2:8" ht="13.5" customHeight="1">
      <c r="B8" s="648">
        <v>2</v>
      </c>
      <c r="C8" s="571" t="s">
        <v>116</v>
      </c>
      <c r="D8" s="356" t="s">
        <v>342</v>
      </c>
      <c r="E8" s="390">
        <f>地区別_推計残存歯数階層別人数!H8</f>
        <v>8237</v>
      </c>
      <c r="F8" s="304">
        <v>358</v>
      </c>
      <c r="G8" s="269">
        <f t="shared" si="0"/>
        <v>4.3462425640403056E-2</v>
      </c>
      <c r="H8" s="307"/>
    </row>
    <row r="9" spans="2:8" ht="13.5" customHeight="1">
      <c r="B9" s="649"/>
      <c r="C9" s="572"/>
      <c r="D9" s="439" t="s">
        <v>343</v>
      </c>
      <c r="E9" s="440">
        <f>地区別_推計残存歯数階層別人数!H9</f>
        <v>14236</v>
      </c>
      <c r="F9" s="346">
        <v>397</v>
      </c>
      <c r="G9" s="317">
        <f t="shared" si="0"/>
        <v>2.7887046923293059E-2</v>
      </c>
      <c r="H9" s="307"/>
    </row>
    <row r="10" spans="2:8" ht="13.5" customHeight="1">
      <c r="B10" s="649"/>
      <c r="C10" s="572"/>
      <c r="D10" s="436" t="s">
        <v>344</v>
      </c>
      <c r="E10" s="437">
        <f>地区別_推計残存歯数階層別人数!H10</f>
        <v>30084</v>
      </c>
      <c r="F10" s="435">
        <v>583</v>
      </c>
      <c r="G10" s="444">
        <f t="shared" si="0"/>
        <v>1.9379071931923945E-2</v>
      </c>
      <c r="H10" s="307"/>
    </row>
    <row r="11" spans="2:8" ht="13.5" customHeight="1">
      <c r="B11" s="655"/>
      <c r="C11" s="573"/>
      <c r="D11" s="344" t="s">
        <v>152</v>
      </c>
      <c r="E11" s="390">
        <f>地区別_推計残存歯数階層別人数!H11</f>
        <v>52557</v>
      </c>
      <c r="F11" s="304">
        <f t="shared" ref="F11" si="2">SUM(F8:F10)</f>
        <v>1338</v>
      </c>
      <c r="G11" s="269">
        <f t="shared" si="0"/>
        <v>2.5458074090986927E-2</v>
      </c>
      <c r="H11" s="307"/>
    </row>
    <row r="12" spans="2:8" ht="13.5" customHeight="1">
      <c r="B12" s="648">
        <v>3</v>
      </c>
      <c r="C12" s="571" t="s">
        <v>117</v>
      </c>
      <c r="D12" s="356" t="s">
        <v>342</v>
      </c>
      <c r="E12" s="390">
        <f>地区別_推計残存歯数階層別人数!H12</f>
        <v>13381</v>
      </c>
      <c r="F12" s="304">
        <v>511</v>
      </c>
      <c r="G12" s="269">
        <f t="shared" si="0"/>
        <v>3.81884761975936E-2</v>
      </c>
      <c r="H12" s="307"/>
    </row>
    <row r="13" spans="2:8" ht="13.5" customHeight="1">
      <c r="B13" s="649"/>
      <c r="C13" s="572"/>
      <c r="D13" s="439" t="s">
        <v>343</v>
      </c>
      <c r="E13" s="440">
        <f>地区別_推計残存歯数階層別人数!H13</f>
        <v>21667</v>
      </c>
      <c r="F13" s="346">
        <v>490</v>
      </c>
      <c r="G13" s="317">
        <f t="shared" si="0"/>
        <v>2.2615036691743202E-2</v>
      </c>
      <c r="H13" s="307"/>
    </row>
    <row r="14" spans="2:8" ht="13.5" customHeight="1">
      <c r="B14" s="649"/>
      <c r="C14" s="572"/>
      <c r="D14" s="436" t="s">
        <v>344</v>
      </c>
      <c r="E14" s="437">
        <f>地区別_推計残存歯数階層別人数!H14</f>
        <v>42059</v>
      </c>
      <c r="F14" s="435">
        <v>740</v>
      </c>
      <c r="G14" s="444">
        <f t="shared" si="0"/>
        <v>1.7594331772034524E-2</v>
      </c>
      <c r="H14" s="307"/>
    </row>
    <row r="15" spans="2:8" ht="13.5" customHeight="1">
      <c r="B15" s="655"/>
      <c r="C15" s="573"/>
      <c r="D15" s="344" t="s">
        <v>152</v>
      </c>
      <c r="E15" s="390">
        <f>地区別_推計残存歯数階層別人数!H15</f>
        <v>77107</v>
      </c>
      <c r="F15" s="304">
        <f t="shared" ref="F15" si="3">SUM(F12:F14)</f>
        <v>1741</v>
      </c>
      <c r="G15" s="269">
        <f t="shared" si="0"/>
        <v>2.2579013578533726E-2</v>
      </c>
      <c r="H15" s="307"/>
    </row>
    <row r="16" spans="2:8" ht="13.5" customHeight="1">
      <c r="B16" s="648">
        <v>4</v>
      </c>
      <c r="C16" s="571" t="s">
        <v>118</v>
      </c>
      <c r="D16" s="356" t="s">
        <v>342</v>
      </c>
      <c r="E16" s="390">
        <f>地区別_推計残存歯数階層別人数!H16</f>
        <v>10487</v>
      </c>
      <c r="F16" s="304">
        <v>319</v>
      </c>
      <c r="G16" s="269">
        <f t="shared" si="0"/>
        <v>3.0418613521502814E-2</v>
      </c>
      <c r="H16" s="307"/>
    </row>
    <row r="17" spans="2:8" ht="13.5" customHeight="1">
      <c r="B17" s="649"/>
      <c r="C17" s="572"/>
      <c r="D17" s="439" t="s">
        <v>343</v>
      </c>
      <c r="E17" s="440">
        <f>地区別_推計残存歯数階層別人数!H17</f>
        <v>16689</v>
      </c>
      <c r="F17" s="346">
        <v>363</v>
      </c>
      <c r="G17" s="317">
        <f t="shared" si="0"/>
        <v>2.1750853855833183E-2</v>
      </c>
      <c r="H17" s="307"/>
    </row>
    <row r="18" spans="2:8" ht="13.5" customHeight="1">
      <c r="B18" s="649"/>
      <c r="C18" s="572"/>
      <c r="D18" s="436" t="s">
        <v>344</v>
      </c>
      <c r="E18" s="437">
        <f>地区別_推計残存歯数階層別人数!H18</f>
        <v>29155</v>
      </c>
      <c r="F18" s="435">
        <v>438</v>
      </c>
      <c r="G18" s="444">
        <f t="shared" si="0"/>
        <v>1.5023152117990053E-2</v>
      </c>
      <c r="H18" s="307"/>
    </row>
    <row r="19" spans="2:8" ht="13.5" customHeight="1">
      <c r="B19" s="655"/>
      <c r="C19" s="573"/>
      <c r="D19" s="344" t="s">
        <v>152</v>
      </c>
      <c r="E19" s="390">
        <f>地区別_推計残存歯数階層別人数!H19</f>
        <v>56331</v>
      </c>
      <c r="F19" s="304">
        <f t="shared" ref="F19" si="4">SUM(F16:F18)</f>
        <v>1120</v>
      </c>
      <c r="G19" s="269">
        <f t="shared" si="0"/>
        <v>1.9882480339422342E-2</v>
      </c>
      <c r="H19" s="307"/>
    </row>
    <row r="20" spans="2:8" ht="13.5" customHeight="1">
      <c r="B20" s="648">
        <v>5</v>
      </c>
      <c r="C20" s="571" t="s">
        <v>119</v>
      </c>
      <c r="D20" s="356" t="s">
        <v>342</v>
      </c>
      <c r="E20" s="390">
        <f>地区別_推計残存歯数階層別人数!H20</f>
        <v>7772</v>
      </c>
      <c r="F20" s="304">
        <v>238</v>
      </c>
      <c r="G20" s="269">
        <f t="shared" si="0"/>
        <v>3.0622748327328874E-2</v>
      </c>
      <c r="H20" s="307"/>
    </row>
    <row r="21" spans="2:8" ht="13.5" customHeight="1">
      <c r="B21" s="649"/>
      <c r="C21" s="572"/>
      <c r="D21" s="439" t="s">
        <v>343</v>
      </c>
      <c r="E21" s="440">
        <f>地区別_推計残存歯数階層別人数!H21</f>
        <v>12752</v>
      </c>
      <c r="F21" s="346">
        <v>236</v>
      </c>
      <c r="G21" s="317">
        <f t="shared" si="0"/>
        <v>1.8506900878293601E-2</v>
      </c>
      <c r="H21" s="307"/>
    </row>
    <row r="22" spans="2:8" ht="13.5" customHeight="1">
      <c r="B22" s="649"/>
      <c r="C22" s="572"/>
      <c r="D22" s="436" t="s">
        <v>344</v>
      </c>
      <c r="E22" s="437">
        <f>地区別_推計残存歯数階層別人数!H22</f>
        <v>25416</v>
      </c>
      <c r="F22" s="435">
        <v>334</v>
      </c>
      <c r="G22" s="444">
        <f t="shared" si="0"/>
        <v>1.3141328297135662E-2</v>
      </c>
      <c r="H22" s="307"/>
    </row>
    <row r="23" spans="2:8" ht="13.5" customHeight="1">
      <c r="B23" s="655"/>
      <c r="C23" s="573"/>
      <c r="D23" s="344" t="s">
        <v>152</v>
      </c>
      <c r="E23" s="390">
        <f>地区別_推計残存歯数階層別人数!H23</f>
        <v>45940</v>
      </c>
      <c r="F23" s="304">
        <f t="shared" ref="F23" si="5">SUM(F20:F22)</f>
        <v>808</v>
      </c>
      <c r="G23" s="269">
        <f t="shared" si="0"/>
        <v>1.7588158467566391E-2</v>
      </c>
      <c r="H23" s="307"/>
    </row>
    <row r="24" spans="2:8" ht="13.5" customHeight="1">
      <c r="B24" s="648">
        <v>6</v>
      </c>
      <c r="C24" s="571" t="s">
        <v>120</v>
      </c>
      <c r="D24" s="356" t="s">
        <v>342</v>
      </c>
      <c r="E24" s="390">
        <f>地区別_推計残存歯数階層別人数!H24</f>
        <v>9550</v>
      </c>
      <c r="F24" s="304">
        <v>335</v>
      </c>
      <c r="G24" s="269">
        <f t="shared" si="0"/>
        <v>3.5078534031413609E-2</v>
      </c>
      <c r="H24" s="307"/>
    </row>
    <row r="25" spans="2:8" ht="13.5" customHeight="1">
      <c r="B25" s="649"/>
      <c r="C25" s="572"/>
      <c r="D25" s="439" t="s">
        <v>343</v>
      </c>
      <c r="E25" s="440">
        <f>地区別_推計残存歯数階層別人数!H25</f>
        <v>15606</v>
      </c>
      <c r="F25" s="346">
        <v>339</v>
      </c>
      <c r="G25" s="317">
        <f t="shared" si="0"/>
        <v>2.1722414455978469E-2</v>
      </c>
      <c r="H25" s="307"/>
    </row>
    <row r="26" spans="2:8" ht="13.5" customHeight="1">
      <c r="B26" s="649"/>
      <c r="C26" s="572"/>
      <c r="D26" s="436" t="s">
        <v>344</v>
      </c>
      <c r="E26" s="437">
        <f>地区別_推計残存歯数階層別人数!H26</f>
        <v>30904</v>
      </c>
      <c r="F26" s="435">
        <v>507</v>
      </c>
      <c r="G26" s="444">
        <f t="shared" si="0"/>
        <v>1.6405643282422989E-2</v>
      </c>
      <c r="H26" s="307"/>
    </row>
    <row r="27" spans="2:8" ht="13.5" customHeight="1">
      <c r="B27" s="655"/>
      <c r="C27" s="573"/>
      <c r="D27" s="344" t="s">
        <v>152</v>
      </c>
      <c r="E27" s="390">
        <f>地区別_推計残存歯数階層別人数!H27</f>
        <v>56060</v>
      </c>
      <c r="F27" s="304">
        <f t="shared" ref="F27" si="6">SUM(F24:F26)</f>
        <v>1181</v>
      </c>
      <c r="G27" s="269">
        <f t="shared" si="0"/>
        <v>2.1066714234748485E-2</v>
      </c>
      <c r="H27" s="307"/>
    </row>
    <row r="28" spans="2:8" ht="13.5" customHeight="1">
      <c r="B28" s="648">
        <v>7</v>
      </c>
      <c r="C28" s="571" t="s">
        <v>121</v>
      </c>
      <c r="D28" s="356" t="s">
        <v>342</v>
      </c>
      <c r="E28" s="390">
        <f>地区別_推計残存歯数階層別人数!H28</f>
        <v>9536</v>
      </c>
      <c r="F28" s="304">
        <v>272</v>
      </c>
      <c r="G28" s="269">
        <f t="shared" si="0"/>
        <v>2.8523489932885907E-2</v>
      </c>
      <c r="H28" s="307"/>
    </row>
    <row r="29" spans="2:8" ht="13.5" customHeight="1">
      <c r="B29" s="649"/>
      <c r="C29" s="572"/>
      <c r="D29" s="439" t="s">
        <v>343</v>
      </c>
      <c r="E29" s="440">
        <f>地区別_推計残存歯数階層別人数!H29</f>
        <v>15074</v>
      </c>
      <c r="F29" s="346">
        <v>269</v>
      </c>
      <c r="G29" s="317">
        <f t="shared" si="0"/>
        <v>1.7845296537083721E-2</v>
      </c>
      <c r="H29" s="307"/>
    </row>
    <row r="30" spans="2:8" ht="13.5" customHeight="1">
      <c r="B30" s="649"/>
      <c r="C30" s="572"/>
      <c r="D30" s="436" t="s">
        <v>344</v>
      </c>
      <c r="E30" s="437">
        <f>地区別_推計残存歯数階層別人数!H30</f>
        <v>28064</v>
      </c>
      <c r="F30" s="435">
        <v>351</v>
      </c>
      <c r="G30" s="444">
        <f t="shared" si="0"/>
        <v>1.2507126567844926E-2</v>
      </c>
      <c r="H30" s="307"/>
    </row>
    <row r="31" spans="2:8" ht="13.5" customHeight="1">
      <c r="B31" s="655"/>
      <c r="C31" s="573"/>
      <c r="D31" s="344" t="s">
        <v>152</v>
      </c>
      <c r="E31" s="390">
        <f>地区別_推計残存歯数階層別人数!H31</f>
        <v>52674</v>
      </c>
      <c r="F31" s="304">
        <f t="shared" ref="F31" si="7">SUM(F28:F30)</f>
        <v>892</v>
      </c>
      <c r="G31" s="269">
        <f t="shared" si="0"/>
        <v>1.693435091316399E-2</v>
      </c>
      <c r="H31" s="307"/>
    </row>
    <row r="32" spans="2:8" ht="13.5" customHeight="1">
      <c r="B32" s="648">
        <v>8</v>
      </c>
      <c r="C32" s="571" t="s">
        <v>169</v>
      </c>
      <c r="D32" s="356" t="s">
        <v>342</v>
      </c>
      <c r="E32" s="390">
        <f>地区別_推計残存歯数階層別人数!H32</f>
        <v>28662</v>
      </c>
      <c r="F32" s="304">
        <v>1124</v>
      </c>
      <c r="G32" s="269">
        <f t="shared" si="0"/>
        <v>3.9215686274509803E-2</v>
      </c>
      <c r="H32" s="307"/>
    </row>
    <row r="33" spans="2:8" ht="13.5" customHeight="1">
      <c r="B33" s="649"/>
      <c r="C33" s="572"/>
      <c r="D33" s="439" t="s">
        <v>343</v>
      </c>
      <c r="E33" s="440">
        <f>地区別_推計残存歯数階層別人数!H33</f>
        <v>43827</v>
      </c>
      <c r="F33" s="346">
        <v>1107</v>
      </c>
      <c r="G33" s="317">
        <f t="shared" si="0"/>
        <v>2.5258402354712849E-2</v>
      </c>
      <c r="H33" s="307"/>
    </row>
    <row r="34" spans="2:8" ht="13.5" customHeight="1">
      <c r="B34" s="649"/>
      <c r="C34" s="572"/>
      <c r="D34" s="436" t="s">
        <v>344</v>
      </c>
      <c r="E34" s="437">
        <f>地区別_推計残存歯数階層別人数!H34</f>
        <v>80339</v>
      </c>
      <c r="F34" s="435">
        <v>1464</v>
      </c>
      <c r="G34" s="444">
        <f t="shared" si="0"/>
        <v>1.8222780965658023E-2</v>
      </c>
      <c r="H34" s="307"/>
    </row>
    <row r="35" spans="2:8" ht="13.5" customHeight="1" thickBot="1">
      <c r="B35" s="655"/>
      <c r="C35" s="572"/>
      <c r="D35" s="344" t="s">
        <v>152</v>
      </c>
      <c r="E35" s="390">
        <f>地区別_推計残存歯数階層別人数!H35</f>
        <v>152828</v>
      </c>
      <c r="F35" s="304">
        <f t="shared" ref="F35" si="8">SUM(F32:F34)</f>
        <v>3695</v>
      </c>
      <c r="G35" s="269">
        <f t="shared" si="0"/>
        <v>2.417750673960269E-2</v>
      </c>
      <c r="H35" s="307"/>
    </row>
    <row r="36" spans="2:8" ht="13.5" customHeight="1" thickTop="1">
      <c r="B36" s="488" t="s">
        <v>337</v>
      </c>
      <c r="C36" s="489"/>
      <c r="D36" s="358" t="s">
        <v>342</v>
      </c>
      <c r="E36" s="391">
        <f>推計残存歯数階層別誤嚥性肺炎患者数!C4</f>
        <v>98824</v>
      </c>
      <c r="F36" s="348">
        <f>推計残存歯数階層別誤嚥性肺炎患者数!D4</f>
        <v>3583</v>
      </c>
      <c r="G36" s="321">
        <f>推計残存歯数階層別誤嚥性肺炎患者数!E4</f>
        <v>3.6256374969642999E-2</v>
      </c>
      <c r="H36" s="307"/>
    </row>
    <row r="37" spans="2:8" ht="13.5" customHeight="1">
      <c r="B37" s="674"/>
      <c r="C37" s="675"/>
      <c r="D37" s="439" t="s">
        <v>343</v>
      </c>
      <c r="E37" s="440">
        <f>推計残存歯数階層別誤嚥性肺炎患者数!C5</f>
        <v>159057</v>
      </c>
      <c r="F37" s="346">
        <f>推計残存歯数階層別誤嚥性肺炎患者数!D5</f>
        <v>3629</v>
      </c>
      <c r="G37" s="317">
        <f>推計残存歯数階層別誤嚥性肺炎患者数!E5</f>
        <v>2.2815720150637823E-2</v>
      </c>
      <c r="H37" s="307"/>
    </row>
    <row r="38" spans="2:8" ht="13.5" customHeight="1">
      <c r="B38" s="674"/>
      <c r="C38" s="675"/>
      <c r="D38" s="436" t="s">
        <v>344</v>
      </c>
      <c r="E38" s="437">
        <f>推計残存歯数階層別誤嚥性肺炎患者数!C6</f>
        <v>309422</v>
      </c>
      <c r="F38" s="435">
        <f>推計残存歯数階層別誤嚥性肺炎患者数!D6</f>
        <v>5069</v>
      </c>
      <c r="G38" s="444">
        <f>推計残存歯数階層別誤嚥性肺炎患者数!E6</f>
        <v>1.6382157700486715E-2</v>
      </c>
      <c r="H38" s="307"/>
    </row>
    <row r="39" spans="2:8" ht="13.5" customHeight="1">
      <c r="B39" s="674"/>
      <c r="C39" s="675"/>
      <c r="D39" s="351" t="s">
        <v>152</v>
      </c>
      <c r="E39" s="392">
        <f>推計残存歯数階層別誤嚥性肺炎患者数!C7</f>
        <v>567303</v>
      </c>
      <c r="F39" s="309">
        <f>推計残存歯数階層別誤嚥性肺炎患者数!D7</f>
        <v>12281</v>
      </c>
      <c r="G39" s="305">
        <f>推計残存歯数階層別誤嚥性肺炎患者数!E7</f>
        <v>2.1648043461783208E-2</v>
      </c>
      <c r="H39" s="307"/>
    </row>
    <row r="40" spans="2:8">
      <c r="B40" s="329"/>
      <c r="C40" s="329"/>
      <c r="D40" s="329"/>
      <c r="E40" s="329"/>
      <c r="F40" s="329"/>
      <c r="G40" s="329"/>
    </row>
  </sheetData>
  <mergeCells count="17">
    <mergeCell ref="B4:B7"/>
    <mergeCell ref="C4:C7"/>
    <mergeCell ref="B8:B11"/>
    <mergeCell ref="C8:C11"/>
    <mergeCell ref="B12:B15"/>
    <mergeCell ref="C12:C15"/>
    <mergeCell ref="B16:B19"/>
    <mergeCell ref="C16:C19"/>
    <mergeCell ref="B32:B35"/>
    <mergeCell ref="C32:C35"/>
    <mergeCell ref="B36:C39"/>
    <mergeCell ref="B20:B23"/>
    <mergeCell ref="C20:C23"/>
    <mergeCell ref="B24:B27"/>
    <mergeCell ref="C24:C27"/>
    <mergeCell ref="B28:B31"/>
    <mergeCell ref="C28:C31"/>
  </mergeCells>
  <phoneticPr fontId="4"/>
  <pageMargins left="0.70866141732283472" right="0.43307086614173229" top="0.74803149606299213" bottom="0.74803149606299213" header="0.31496062992125984" footer="0.31496062992125984"/>
  <pageSetup paperSize="9" scale="75" fitToHeight="0" orientation="portrait" r:id="rId1"/>
  <headerFooter>
    <oddHeader>&amp;R&amp;"ＭＳ 明朝,標準"&amp;12 2-5.歯科医療費の状況</oddHeader>
  </headerFooter>
  <colBreaks count="1" manualBreakCount="1">
    <brk id="7" max="105" man="1"/>
  </colBreaks>
  <ignoredErrors>
    <ignoredError sqref="E4:E6 G4:G6 E8:E10 G8:G10 E12:E14 G12:G14 E16:E18 G16:G18 E20:E22 G20:G22 E24:E26 G24:G26 E28:E30 G28:G30 E32:E34 G32:G34 F35:F38" emptyCellReferenc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P64"/>
  <sheetViews>
    <sheetView showGridLines="0" zoomScaleNormal="100" zoomScaleSheetLayoutView="100" zoomScalePageLayoutView="85" workbookViewId="0"/>
  </sheetViews>
  <sheetFormatPr defaultColWidth="9" defaultRowHeight="13.5"/>
  <cols>
    <col min="1" max="1" width="4.625" style="3" customWidth="1"/>
    <col min="2" max="2" width="11.25" style="3" customWidth="1"/>
    <col min="3" max="14" width="10.625" style="3" customWidth="1"/>
    <col min="15" max="15" width="10.75" style="3" customWidth="1"/>
    <col min="16" max="17" width="8.625" style="3" customWidth="1"/>
    <col min="18" max="16384" width="9" style="3"/>
  </cols>
  <sheetData>
    <row r="1" spans="2:14" ht="16.5" customHeight="1">
      <c r="B1" s="4" t="s">
        <v>247</v>
      </c>
      <c r="C1" s="2"/>
      <c r="D1" s="2"/>
      <c r="E1" s="2"/>
      <c r="F1" s="2"/>
      <c r="G1" s="2"/>
      <c r="H1" s="2"/>
      <c r="I1" s="2"/>
    </row>
    <row r="2" spans="2:14" ht="16.5" customHeight="1">
      <c r="B2" s="2" t="s">
        <v>242</v>
      </c>
      <c r="C2" s="2"/>
      <c r="D2" s="2"/>
      <c r="E2" s="2"/>
      <c r="F2" s="2"/>
      <c r="G2" s="2"/>
      <c r="H2" s="2"/>
      <c r="I2" s="2"/>
    </row>
    <row r="3" spans="2:14" ht="18" customHeight="1">
      <c r="B3" s="475" t="s">
        <v>65</v>
      </c>
      <c r="C3" s="5" t="s">
        <v>66</v>
      </c>
      <c r="D3" s="63" t="s">
        <v>67</v>
      </c>
      <c r="E3" s="5" t="s">
        <v>68</v>
      </c>
      <c r="F3" s="5" t="s">
        <v>69</v>
      </c>
      <c r="G3" s="260" t="s">
        <v>280</v>
      </c>
      <c r="H3" s="5" t="s">
        <v>70</v>
      </c>
      <c r="I3" s="5" t="s">
        <v>71</v>
      </c>
      <c r="J3" s="5" t="s">
        <v>72</v>
      </c>
      <c r="K3" s="5" t="s">
        <v>74</v>
      </c>
      <c r="L3" s="260" t="s">
        <v>161</v>
      </c>
      <c r="M3" s="260" t="s">
        <v>282</v>
      </c>
      <c r="N3" s="260" t="s">
        <v>283</v>
      </c>
    </row>
    <row r="4" spans="2:14" ht="26.25" customHeight="1">
      <c r="B4" s="476"/>
      <c r="C4" s="478" t="s">
        <v>75</v>
      </c>
      <c r="D4" s="478" t="s">
        <v>172</v>
      </c>
      <c r="E4" s="478" t="s">
        <v>173</v>
      </c>
      <c r="F4" s="478" t="s">
        <v>174</v>
      </c>
      <c r="G4" s="478" t="s">
        <v>281</v>
      </c>
      <c r="H4" s="473" t="s">
        <v>192</v>
      </c>
      <c r="I4" s="473" t="s">
        <v>287</v>
      </c>
      <c r="J4" s="473" t="s">
        <v>296</v>
      </c>
      <c r="K4" s="473" t="s">
        <v>211</v>
      </c>
      <c r="L4" s="478" t="s">
        <v>284</v>
      </c>
      <c r="M4" s="492" t="s">
        <v>285</v>
      </c>
      <c r="N4" s="492" t="s">
        <v>286</v>
      </c>
    </row>
    <row r="5" spans="2:14" ht="26.25" customHeight="1">
      <c r="B5" s="477"/>
      <c r="C5" s="479"/>
      <c r="D5" s="479"/>
      <c r="E5" s="479"/>
      <c r="F5" s="479"/>
      <c r="G5" s="479"/>
      <c r="H5" s="474"/>
      <c r="I5" s="474"/>
      <c r="J5" s="474"/>
      <c r="K5" s="474"/>
      <c r="L5" s="479"/>
      <c r="M5" s="492"/>
      <c r="N5" s="492"/>
    </row>
    <row r="6" spans="2:14" ht="26.65" customHeight="1">
      <c r="B6" s="10" t="s">
        <v>96</v>
      </c>
      <c r="C6" s="403">
        <v>2443</v>
      </c>
      <c r="D6" s="407">
        <v>7052</v>
      </c>
      <c r="E6" s="403">
        <v>125488720</v>
      </c>
      <c r="F6" s="403">
        <v>1359</v>
      </c>
      <c r="G6" s="403">
        <v>13706</v>
      </c>
      <c r="H6" s="128">
        <f>IFERROR(E6/C6,"-")</f>
        <v>51366.647564469917</v>
      </c>
      <c r="I6" s="128">
        <f t="shared" ref="I6:I13" si="0">IFERROR(E6/D6,"-")</f>
        <v>17794.770277935339</v>
      </c>
      <c r="J6" s="128">
        <f t="shared" ref="J6:J13" si="1">IFERROR(E6/F6,"-")</f>
        <v>92339.013980868287</v>
      </c>
      <c r="K6" s="7">
        <f t="shared" ref="K6:K13" si="2">IFERROR(F6/C6,"-")</f>
        <v>0.55628325828898895</v>
      </c>
      <c r="L6" s="286">
        <f>IFERROR(D6/C6,"-")</f>
        <v>2.8866148178469095</v>
      </c>
      <c r="M6" s="285">
        <f>IFERROR(G6/D6,"-")</f>
        <v>1.9435621100397051</v>
      </c>
      <c r="N6" s="224">
        <f>IFERROR(E6/G6,"-")</f>
        <v>9155.7507660878455</v>
      </c>
    </row>
    <row r="7" spans="2:14" ht="26.65" customHeight="1">
      <c r="B7" s="10" t="s">
        <v>97</v>
      </c>
      <c r="C7" s="403">
        <v>8023</v>
      </c>
      <c r="D7" s="407">
        <v>24089</v>
      </c>
      <c r="E7" s="403">
        <v>436476270</v>
      </c>
      <c r="F7" s="403">
        <v>4403</v>
      </c>
      <c r="G7" s="403">
        <v>46446</v>
      </c>
      <c r="H7" s="128">
        <f t="shared" ref="H7:H13" si="3">IFERROR(E7/C7,"-")</f>
        <v>54403.124766296896</v>
      </c>
      <c r="I7" s="128">
        <f t="shared" si="0"/>
        <v>18119.318776204906</v>
      </c>
      <c r="J7" s="128">
        <f t="shared" si="1"/>
        <v>99131.562570974333</v>
      </c>
      <c r="K7" s="7">
        <f t="shared" si="2"/>
        <v>0.54879720802692256</v>
      </c>
      <c r="L7" s="286">
        <f t="shared" ref="L7:L12" si="4">IFERROR(D7/C7,"-")</f>
        <v>3.0024928331048235</v>
      </c>
      <c r="M7" s="285">
        <f t="shared" ref="M7:M13" si="5">IFERROR(G7/D7,"-")</f>
        <v>1.9280999626385487</v>
      </c>
      <c r="N7" s="224">
        <f t="shared" ref="N7:N13" si="6">IFERROR(E7/G7,"-")</f>
        <v>9397.4996770443104</v>
      </c>
    </row>
    <row r="8" spans="2:14" ht="26.65" customHeight="1">
      <c r="B8" s="10" t="s">
        <v>98</v>
      </c>
      <c r="C8" s="403">
        <v>462860</v>
      </c>
      <c r="D8" s="407">
        <v>1201822</v>
      </c>
      <c r="E8" s="403">
        <v>18687158970</v>
      </c>
      <c r="F8" s="403">
        <v>264713</v>
      </c>
      <c r="G8" s="403">
        <v>2194477</v>
      </c>
      <c r="H8" s="128">
        <f t="shared" si="3"/>
        <v>40373.242384306272</v>
      </c>
      <c r="I8" s="128">
        <f t="shared" si="0"/>
        <v>15549.023873751687</v>
      </c>
      <c r="J8" s="128">
        <f t="shared" si="1"/>
        <v>70594.035691484736</v>
      </c>
      <c r="K8" s="7">
        <f t="shared" si="2"/>
        <v>0.57190727217733228</v>
      </c>
      <c r="L8" s="286">
        <f t="shared" si="4"/>
        <v>2.5965129844877501</v>
      </c>
      <c r="M8" s="285">
        <f t="shared" si="5"/>
        <v>1.8259584197992715</v>
      </c>
      <c r="N8" s="224">
        <f t="shared" si="6"/>
        <v>8515.5410469100389</v>
      </c>
    </row>
    <row r="9" spans="2:14" ht="26.65" customHeight="1">
      <c r="B9" s="10" t="s">
        <v>99</v>
      </c>
      <c r="C9" s="403">
        <v>402345</v>
      </c>
      <c r="D9" s="407">
        <v>1178047</v>
      </c>
      <c r="E9" s="403">
        <v>18943013400</v>
      </c>
      <c r="F9" s="403">
        <v>235528</v>
      </c>
      <c r="G9" s="403">
        <v>2234909</v>
      </c>
      <c r="H9" s="128">
        <f t="shared" si="3"/>
        <v>47081.518100137939</v>
      </c>
      <c r="I9" s="128">
        <f t="shared" si="0"/>
        <v>16080.014973935675</v>
      </c>
      <c r="J9" s="128">
        <f t="shared" si="1"/>
        <v>80427.861655514425</v>
      </c>
      <c r="K9" s="7">
        <f t="shared" si="2"/>
        <v>0.58538816190085619</v>
      </c>
      <c r="L9" s="286">
        <f t="shared" si="4"/>
        <v>2.9279523791770745</v>
      </c>
      <c r="M9" s="285">
        <f t="shared" si="5"/>
        <v>1.8971305898661088</v>
      </c>
      <c r="N9" s="224">
        <f t="shared" si="6"/>
        <v>8475.966314512134</v>
      </c>
    </row>
    <row r="10" spans="2:14" ht="26.65" customHeight="1">
      <c r="B10" s="10" t="s">
        <v>100</v>
      </c>
      <c r="C10" s="403">
        <v>259897</v>
      </c>
      <c r="D10" s="407">
        <v>718333</v>
      </c>
      <c r="E10" s="403">
        <v>12049654420</v>
      </c>
      <c r="F10" s="403">
        <v>138460</v>
      </c>
      <c r="G10" s="403">
        <v>1451403</v>
      </c>
      <c r="H10" s="128">
        <f t="shared" si="3"/>
        <v>46363.191648999411</v>
      </c>
      <c r="I10" s="128">
        <f t="shared" si="0"/>
        <v>16774.468693488954</v>
      </c>
      <c r="J10" s="128">
        <f t="shared" si="1"/>
        <v>87026.24888054312</v>
      </c>
      <c r="K10" s="7">
        <f t="shared" si="2"/>
        <v>0.53274951230679846</v>
      </c>
      <c r="L10" s="286">
        <f t="shared" si="4"/>
        <v>2.7639141659965296</v>
      </c>
      <c r="M10" s="285">
        <f t="shared" si="5"/>
        <v>2.0205155547635987</v>
      </c>
      <c r="N10" s="224">
        <f t="shared" si="6"/>
        <v>8302.073524720563</v>
      </c>
    </row>
    <row r="11" spans="2:14" ht="26.65" customHeight="1">
      <c r="B11" s="10" t="s">
        <v>101</v>
      </c>
      <c r="C11" s="403">
        <v>121354</v>
      </c>
      <c r="D11" s="407">
        <v>327209</v>
      </c>
      <c r="E11" s="403">
        <v>5582818990</v>
      </c>
      <c r="F11" s="403">
        <v>58048</v>
      </c>
      <c r="G11" s="403">
        <v>706129</v>
      </c>
      <c r="H11" s="128">
        <f t="shared" si="3"/>
        <v>46004.408507342159</v>
      </c>
      <c r="I11" s="128">
        <f t="shared" si="0"/>
        <v>17061.935918633044</v>
      </c>
      <c r="J11" s="128">
        <f t="shared" si="1"/>
        <v>96175.905974366047</v>
      </c>
      <c r="K11" s="7">
        <f t="shared" si="2"/>
        <v>0.47833610758607048</v>
      </c>
      <c r="L11" s="286">
        <f t="shared" si="4"/>
        <v>2.6963182095357383</v>
      </c>
      <c r="M11" s="285">
        <f t="shared" si="5"/>
        <v>2.1580366065725576</v>
      </c>
      <c r="N11" s="224">
        <f t="shared" si="6"/>
        <v>7906.2310002846507</v>
      </c>
    </row>
    <row r="12" spans="2:14" ht="26.65" customHeight="1" thickBot="1">
      <c r="B12" s="455" t="s">
        <v>102</v>
      </c>
      <c r="C12" s="284">
        <v>46223</v>
      </c>
      <c r="D12" s="284">
        <v>122368</v>
      </c>
      <c r="E12" s="284">
        <v>2108201090</v>
      </c>
      <c r="F12" s="284">
        <v>19280</v>
      </c>
      <c r="G12" s="284">
        <v>276015</v>
      </c>
      <c r="H12" s="456">
        <f t="shared" si="3"/>
        <v>45609.352270514682</v>
      </c>
      <c r="I12" s="456">
        <f t="shared" si="0"/>
        <v>17228.369263206067</v>
      </c>
      <c r="J12" s="456">
        <f t="shared" si="1"/>
        <v>109346.52956431535</v>
      </c>
      <c r="K12" s="457">
        <f t="shared" si="2"/>
        <v>0.41710836596499579</v>
      </c>
      <c r="L12" s="459">
        <f t="shared" si="4"/>
        <v>2.6473400687969191</v>
      </c>
      <c r="M12" s="459">
        <f t="shared" si="5"/>
        <v>2.2556142128661087</v>
      </c>
      <c r="N12" s="456">
        <f t="shared" si="6"/>
        <v>7637.9946379725743</v>
      </c>
    </row>
    <row r="13" spans="2:14" ht="26.65" customHeight="1" thickTop="1">
      <c r="B13" s="451" t="s">
        <v>224</v>
      </c>
      <c r="C13" s="450">
        <f>SUM(C6:C12)</f>
        <v>1303145</v>
      </c>
      <c r="D13" s="452">
        <f>SUM(D6:D12)</f>
        <v>3578920</v>
      </c>
      <c r="E13" s="450">
        <f>SUM(E6:E12)</f>
        <v>57932811860</v>
      </c>
      <c r="F13" s="450">
        <f>SUM(F6:F12)</f>
        <v>721791</v>
      </c>
      <c r="G13" s="450">
        <f>SUM(G6:G12)</f>
        <v>6923085</v>
      </c>
      <c r="H13" s="453">
        <f t="shared" si="3"/>
        <v>44456.15174059679</v>
      </c>
      <c r="I13" s="453">
        <f t="shared" si="0"/>
        <v>16187.232980899265</v>
      </c>
      <c r="J13" s="453">
        <f t="shared" si="1"/>
        <v>80262.585512980906</v>
      </c>
      <c r="K13" s="454">
        <f t="shared" si="2"/>
        <v>0.5538838732451109</v>
      </c>
      <c r="L13" s="458">
        <f>IFERROR(D13/C13,"-")</f>
        <v>2.7463712787141876</v>
      </c>
      <c r="M13" s="458">
        <f t="shared" si="5"/>
        <v>1.9344061895767439</v>
      </c>
      <c r="N13" s="453">
        <f t="shared" si="6"/>
        <v>8368.0630614819838</v>
      </c>
    </row>
    <row r="14" spans="2:14" ht="13.5" customHeight="1">
      <c r="B14" s="22" t="s">
        <v>225</v>
      </c>
    </row>
    <row r="15" spans="2:14" ht="13.5" customHeight="1">
      <c r="B15" s="22" t="s">
        <v>103</v>
      </c>
    </row>
    <row r="16" spans="2:14" ht="13.5" customHeight="1">
      <c r="B16" s="22" t="s">
        <v>226</v>
      </c>
    </row>
    <row r="17" spans="2:16">
      <c r="B17" s="37" t="s">
        <v>289</v>
      </c>
    </row>
    <row r="18" spans="2:16">
      <c r="B18" s="37" t="s">
        <v>290</v>
      </c>
    </row>
    <row r="19" spans="2:16">
      <c r="B19" s="37" t="s">
        <v>291</v>
      </c>
    </row>
    <row r="20" spans="2:16" ht="13.5" customHeight="1">
      <c r="B20" s="22"/>
    </row>
    <row r="21" spans="2:16" ht="13.5" customHeight="1">
      <c r="B21" s="2"/>
    </row>
    <row r="22" spans="2:16" ht="16.5" customHeight="1">
      <c r="B22" s="2" t="s">
        <v>247</v>
      </c>
    </row>
    <row r="23" spans="2:16" ht="16.5" customHeight="1">
      <c r="B23" s="2" t="s">
        <v>242</v>
      </c>
    </row>
    <row r="24" spans="2:16">
      <c r="P24" s="15" t="s">
        <v>214</v>
      </c>
    </row>
    <row r="25" spans="2:16">
      <c r="P25" s="15" t="s">
        <v>215</v>
      </c>
    </row>
    <row r="26" spans="2:16">
      <c r="P26" s="15" t="s">
        <v>216</v>
      </c>
    </row>
    <row r="54" spans="2:2" ht="13.5" customHeight="1"/>
    <row r="55" spans="2:2" ht="13.5" customHeight="1"/>
    <row r="56" spans="2:2" ht="13.5" customHeight="1"/>
    <row r="57" spans="2:2" ht="13.5" customHeight="1"/>
    <row r="62" spans="2:2">
      <c r="B62" s="22" t="s">
        <v>225</v>
      </c>
    </row>
    <row r="63" spans="2:2">
      <c r="B63" s="22" t="s">
        <v>103</v>
      </c>
    </row>
    <row r="64" spans="2:2">
      <c r="B64" s="22" t="s">
        <v>226</v>
      </c>
    </row>
  </sheetData>
  <mergeCells count="13">
    <mergeCell ref="L4:L5"/>
    <mergeCell ref="M4:M5"/>
    <mergeCell ref="N4:N5"/>
    <mergeCell ref="F4:F5"/>
    <mergeCell ref="I4:I5"/>
    <mergeCell ref="J4:J5"/>
    <mergeCell ref="K4:K5"/>
    <mergeCell ref="B3:B5"/>
    <mergeCell ref="C4:C5"/>
    <mergeCell ref="E4:E5"/>
    <mergeCell ref="D4:D5"/>
    <mergeCell ref="H4:H5"/>
    <mergeCell ref="G4:G5"/>
  </mergeCells>
  <phoneticPr fontId="4"/>
  <pageMargins left="0.70866141732283472" right="0.43307086614173229" top="0.74803149606299213" bottom="0.74803149606299213" header="0.31496062992125984" footer="0.31496062992125984"/>
  <pageSetup paperSize="9" scale="63" fitToHeight="0" orientation="portrait" r:id="rId1"/>
  <headerFooter scaleWithDoc="0" alignWithMargins="0">
    <oddHeader>&amp;R&amp;"ＭＳ 明朝,標準"&amp;9 2-5.歯科医療費の状況</oddHeader>
  </headerFooter>
  <ignoredErrors>
    <ignoredError sqref="H6:N12 C13:G13" emptyCellReference="1"/>
  </ignoredError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8E830-581E-4EC9-945F-119643CB4EC8}">
  <dimension ref="B1:H303"/>
  <sheetViews>
    <sheetView showGridLines="0" zoomScaleNormal="100" zoomScaleSheetLayoutView="100" workbookViewId="0"/>
  </sheetViews>
  <sheetFormatPr defaultColWidth="9" defaultRowHeight="13.5"/>
  <cols>
    <col min="1" max="1" width="4.625" style="3" customWidth="1"/>
    <col min="2" max="2" width="3.375" style="3" customWidth="1"/>
    <col min="3" max="3" width="12.375" style="3" customWidth="1"/>
    <col min="4" max="4" width="10.625" style="3" customWidth="1"/>
    <col min="5" max="5" width="12.625" style="3" customWidth="1"/>
    <col min="6" max="7" width="20.625" style="3" customWidth="1"/>
    <col min="8" max="16384" width="9" style="3"/>
  </cols>
  <sheetData>
    <row r="1" spans="2:8" ht="16.5" customHeight="1">
      <c r="B1" s="2" t="s">
        <v>388</v>
      </c>
      <c r="F1" s="2"/>
      <c r="G1" s="2"/>
    </row>
    <row r="2" spans="2:8" ht="16.5" customHeight="1">
      <c r="B2" s="2" t="s">
        <v>360</v>
      </c>
      <c r="F2" s="2"/>
      <c r="G2" s="2"/>
    </row>
    <row r="3" spans="2:8" ht="52.5" customHeight="1">
      <c r="B3" s="372"/>
      <c r="C3" s="369" t="s">
        <v>309</v>
      </c>
      <c r="D3" s="370" t="s">
        <v>373</v>
      </c>
      <c r="E3" s="375" t="s">
        <v>515</v>
      </c>
      <c r="F3" s="383" t="s">
        <v>520</v>
      </c>
      <c r="G3" s="184" t="s">
        <v>519</v>
      </c>
      <c r="H3" s="307"/>
    </row>
    <row r="4" spans="2:8" ht="13.5" customHeight="1">
      <c r="B4" s="648">
        <v>1</v>
      </c>
      <c r="C4" s="571" t="s">
        <v>58</v>
      </c>
      <c r="D4" s="356" t="s">
        <v>342</v>
      </c>
      <c r="E4" s="390">
        <f>市区町村別_推計残存歯数階層別人数!H4</f>
        <v>28662</v>
      </c>
      <c r="F4" s="304">
        <v>1124</v>
      </c>
      <c r="G4" s="269">
        <f t="shared" ref="G4:G67" si="0">IFERROR(F4/E4,"-")</f>
        <v>3.9215686274509803E-2</v>
      </c>
      <c r="H4" s="307"/>
    </row>
    <row r="5" spans="2:8" ht="13.5" customHeight="1">
      <c r="B5" s="649"/>
      <c r="C5" s="572"/>
      <c r="D5" s="439" t="s">
        <v>343</v>
      </c>
      <c r="E5" s="440">
        <f>市区町村別_推計残存歯数階層別人数!H5</f>
        <v>43827</v>
      </c>
      <c r="F5" s="346">
        <v>1107</v>
      </c>
      <c r="G5" s="317">
        <f t="shared" si="0"/>
        <v>2.5258402354712849E-2</v>
      </c>
      <c r="H5" s="307"/>
    </row>
    <row r="6" spans="2:8" ht="13.5" customHeight="1">
      <c r="B6" s="649"/>
      <c r="C6" s="572"/>
      <c r="D6" s="436" t="s">
        <v>344</v>
      </c>
      <c r="E6" s="437">
        <f>市区町村別_推計残存歯数階層別人数!H6</f>
        <v>80339</v>
      </c>
      <c r="F6" s="435">
        <v>1464</v>
      </c>
      <c r="G6" s="444">
        <f t="shared" si="0"/>
        <v>1.8222780965658023E-2</v>
      </c>
      <c r="H6" s="307"/>
    </row>
    <row r="7" spans="2:8" ht="13.5" customHeight="1">
      <c r="B7" s="655"/>
      <c r="C7" s="573"/>
      <c r="D7" s="344" t="s">
        <v>152</v>
      </c>
      <c r="E7" s="390">
        <f>市区町村別_推計残存歯数階層別人数!H7</f>
        <v>152828</v>
      </c>
      <c r="F7" s="304">
        <f t="shared" ref="F7" si="1">SUM(F4:F6)</f>
        <v>3695</v>
      </c>
      <c r="G7" s="269">
        <f t="shared" si="0"/>
        <v>2.417750673960269E-2</v>
      </c>
      <c r="H7" s="307"/>
    </row>
    <row r="8" spans="2:8" ht="13.5" customHeight="1">
      <c r="B8" s="648">
        <v>2</v>
      </c>
      <c r="C8" s="571" t="s">
        <v>76</v>
      </c>
      <c r="D8" s="356" t="s">
        <v>342</v>
      </c>
      <c r="E8" s="390">
        <f>市区町村別_推計残存歯数階層別人数!H8</f>
        <v>1063</v>
      </c>
      <c r="F8" s="304">
        <v>32</v>
      </c>
      <c r="G8" s="269">
        <f t="shared" si="0"/>
        <v>3.0103480714957668E-2</v>
      </c>
      <c r="H8" s="307"/>
    </row>
    <row r="9" spans="2:8" ht="13.5" customHeight="1">
      <c r="B9" s="649"/>
      <c r="C9" s="572"/>
      <c r="D9" s="439" t="s">
        <v>343</v>
      </c>
      <c r="E9" s="440">
        <f>市区町村別_推計残存歯数階層別人数!H9</f>
        <v>1729</v>
      </c>
      <c r="F9" s="346">
        <v>36</v>
      </c>
      <c r="G9" s="317">
        <f t="shared" si="0"/>
        <v>2.0821283979178717E-2</v>
      </c>
      <c r="H9" s="307"/>
    </row>
    <row r="10" spans="2:8" ht="13.5" customHeight="1">
      <c r="B10" s="649"/>
      <c r="C10" s="572"/>
      <c r="D10" s="436" t="s">
        <v>344</v>
      </c>
      <c r="E10" s="437">
        <f>市区町村別_推計残存歯数階層別人数!H10</f>
        <v>3243</v>
      </c>
      <c r="F10" s="435">
        <v>46</v>
      </c>
      <c r="G10" s="444">
        <f t="shared" si="0"/>
        <v>1.4184397163120567E-2</v>
      </c>
      <c r="H10" s="307"/>
    </row>
    <row r="11" spans="2:8" ht="13.5" customHeight="1">
      <c r="B11" s="655"/>
      <c r="C11" s="573"/>
      <c r="D11" s="344" t="s">
        <v>152</v>
      </c>
      <c r="E11" s="390">
        <f>市区町村別_推計残存歯数階層別人数!H11</f>
        <v>6035</v>
      </c>
      <c r="F11" s="304">
        <f t="shared" ref="F11" si="2">SUM(F8:F10)</f>
        <v>114</v>
      </c>
      <c r="G11" s="269">
        <f t="shared" si="0"/>
        <v>1.8889809444904721E-2</v>
      </c>
      <c r="H11" s="307"/>
    </row>
    <row r="12" spans="2:8" ht="13.5" customHeight="1">
      <c r="B12" s="648">
        <v>3</v>
      </c>
      <c r="C12" s="571" t="s">
        <v>77</v>
      </c>
      <c r="D12" s="356" t="s">
        <v>342</v>
      </c>
      <c r="E12" s="390">
        <f>市区町村別_推計残存歯数階層別人数!H12</f>
        <v>740</v>
      </c>
      <c r="F12" s="304">
        <v>31</v>
      </c>
      <c r="G12" s="269">
        <f t="shared" si="0"/>
        <v>4.1891891891891894E-2</v>
      </c>
      <c r="H12" s="307"/>
    </row>
    <row r="13" spans="2:8" ht="13.5" customHeight="1">
      <c r="B13" s="649"/>
      <c r="C13" s="572"/>
      <c r="D13" s="439" t="s">
        <v>343</v>
      </c>
      <c r="E13" s="440">
        <f>市区町村別_推計残存歯数階層別人数!H13</f>
        <v>1104</v>
      </c>
      <c r="F13" s="346">
        <v>29</v>
      </c>
      <c r="G13" s="317">
        <f t="shared" si="0"/>
        <v>2.6268115942028984E-2</v>
      </c>
      <c r="H13" s="307"/>
    </row>
    <row r="14" spans="2:8" ht="13.5" customHeight="1">
      <c r="B14" s="649"/>
      <c r="C14" s="572"/>
      <c r="D14" s="436" t="s">
        <v>344</v>
      </c>
      <c r="E14" s="437">
        <f>市区町村別_推計残存歯数階層別人数!H14</f>
        <v>2124</v>
      </c>
      <c r="F14" s="435">
        <v>43</v>
      </c>
      <c r="G14" s="444">
        <f t="shared" si="0"/>
        <v>2.0244821092278719E-2</v>
      </c>
      <c r="H14" s="307"/>
    </row>
    <row r="15" spans="2:8" ht="13.5" customHeight="1">
      <c r="B15" s="655"/>
      <c r="C15" s="573"/>
      <c r="D15" s="344" t="s">
        <v>152</v>
      </c>
      <c r="E15" s="390">
        <f>市区町村別_推計残存歯数階層別人数!H15</f>
        <v>3968</v>
      </c>
      <c r="F15" s="304">
        <f t="shared" ref="F15" si="3">SUM(F12:F14)</f>
        <v>103</v>
      </c>
      <c r="G15" s="269">
        <f t="shared" si="0"/>
        <v>2.5957661290322582E-2</v>
      </c>
      <c r="H15" s="307"/>
    </row>
    <row r="16" spans="2:8" ht="13.5" customHeight="1">
      <c r="B16" s="648">
        <v>4</v>
      </c>
      <c r="C16" s="571" t="s">
        <v>78</v>
      </c>
      <c r="D16" s="356" t="s">
        <v>342</v>
      </c>
      <c r="E16" s="390">
        <f>市区町村別_推計残存歯数階層別人数!H16</f>
        <v>829</v>
      </c>
      <c r="F16" s="304">
        <v>32</v>
      </c>
      <c r="G16" s="269">
        <f t="shared" si="0"/>
        <v>3.8600723763570564E-2</v>
      </c>
      <c r="H16" s="307"/>
    </row>
    <row r="17" spans="2:8" ht="13.5" customHeight="1">
      <c r="B17" s="649"/>
      <c r="C17" s="572"/>
      <c r="D17" s="439" t="s">
        <v>343</v>
      </c>
      <c r="E17" s="440">
        <f>市区町村別_推計残存歯数階層別人数!H17</f>
        <v>1187</v>
      </c>
      <c r="F17" s="346">
        <v>28</v>
      </c>
      <c r="G17" s="317">
        <f t="shared" si="0"/>
        <v>2.358887952822241E-2</v>
      </c>
      <c r="H17" s="307"/>
    </row>
    <row r="18" spans="2:8" ht="13.5" customHeight="1">
      <c r="B18" s="649"/>
      <c r="C18" s="572"/>
      <c r="D18" s="436" t="s">
        <v>344</v>
      </c>
      <c r="E18" s="437">
        <f>市区町村別_推計残存歯数階層別人数!H18</f>
        <v>1911</v>
      </c>
      <c r="F18" s="435">
        <v>41</v>
      </c>
      <c r="G18" s="444">
        <f t="shared" si="0"/>
        <v>2.1454735740450027E-2</v>
      </c>
      <c r="H18" s="307"/>
    </row>
    <row r="19" spans="2:8" ht="13.5" customHeight="1">
      <c r="B19" s="655"/>
      <c r="C19" s="573"/>
      <c r="D19" s="344" t="s">
        <v>152</v>
      </c>
      <c r="E19" s="390">
        <f>市区町村別_推計残存歯数階層別人数!H19</f>
        <v>3927</v>
      </c>
      <c r="F19" s="304">
        <f t="shared" ref="F19" si="4">SUM(F16:F18)</f>
        <v>101</v>
      </c>
      <c r="G19" s="269">
        <f t="shared" si="0"/>
        <v>2.5719378660555132E-2</v>
      </c>
      <c r="H19" s="307"/>
    </row>
    <row r="20" spans="2:8" ht="13.5" customHeight="1">
      <c r="B20" s="648">
        <v>5</v>
      </c>
      <c r="C20" s="571" t="s">
        <v>79</v>
      </c>
      <c r="D20" s="356" t="s">
        <v>342</v>
      </c>
      <c r="E20" s="390">
        <f>市区町村別_推計残存歯数階層別人数!H20</f>
        <v>565</v>
      </c>
      <c r="F20" s="304">
        <v>25</v>
      </c>
      <c r="G20" s="269">
        <f t="shared" si="0"/>
        <v>4.4247787610619468E-2</v>
      </c>
      <c r="H20" s="307"/>
    </row>
    <row r="21" spans="2:8" ht="13.5" customHeight="1">
      <c r="B21" s="649"/>
      <c r="C21" s="572"/>
      <c r="D21" s="439" t="s">
        <v>343</v>
      </c>
      <c r="E21" s="440">
        <f>市区町村別_推計残存歯数階層別人数!H21</f>
        <v>957</v>
      </c>
      <c r="F21" s="346">
        <v>15</v>
      </c>
      <c r="G21" s="317">
        <f t="shared" si="0"/>
        <v>1.5673981191222569E-2</v>
      </c>
      <c r="H21" s="307"/>
    </row>
    <row r="22" spans="2:8" ht="13.5" customHeight="1">
      <c r="B22" s="649"/>
      <c r="C22" s="572"/>
      <c r="D22" s="436" t="s">
        <v>344</v>
      </c>
      <c r="E22" s="437">
        <f>市区町村別_推計残存歯数階層別人数!H22</f>
        <v>1907</v>
      </c>
      <c r="F22" s="435">
        <v>24</v>
      </c>
      <c r="G22" s="444">
        <f t="shared" si="0"/>
        <v>1.2585212375458836E-2</v>
      </c>
      <c r="H22" s="307"/>
    </row>
    <row r="23" spans="2:8" ht="13.5" customHeight="1">
      <c r="B23" s="655"/>
      <c r="C23" s="573"/>
      <c r="D23" s="344" t="s">
        <v>152</v>
      </c>
      <c r="E23" s="390">
        <f>市区町村別_推計残存歯数階層別人数!H23</f>
        <v>3429</v>
      </c>
      <c r="F23" s="304">
        <f t="shared" ref="F23" si="5">SUM(F20:F22)</f>
        <v>64</v>
      </c>
      <c r="G23" s="269">
        <f t="shared" si="0"/>
        <v>1.8664333624963548E-2</v>
      </c>
      <c r="H23" s="307"/>
    </row>
    <row r="24" spans="2:8" ht="13.5" customHeight="1">
      <c r="B24" s="648">
        <v>6</v>
      </c>
      <c r="C24" s="571" t="s">
        <v>80</v>
      </c>
      <c r="D24" s="356" t="s">
        <v>342</v>
      </c>
      <c r="E24" s="390">
        <f>市区町村別_推計残存歯数階層別人数!H24</f>
        <v>950</v>
      </c>
      <c r="F24" s="304">
        <v>38</v>
      </c>
      <c r="G24" s="269">
        <f t="shared" si="0"/>
        <v>0.04</v>
      </c>
      <c r="H24" s="307"/>
    </row>
    <row r="25" spans="2:8" ht="13.5" customHeight="1">
      <c r="B25" s="649"/>
      <c r="C25" s="572"/>
      <c r="D25" s="439" t="s">
        <v>343</v>
      </c>
      <c r="E25" s="440">
        <f>市区町村別_推計残存歯数階層別人数!H25</f>
        <v>1466</v>
      </c>
      <c r="F25" s="346">
        <v>41</v>
      </c>
      <c r="G25" s="317">
        <f t="shared" si="0"/>
        <v>2.796725784447476E-2</v>
      </c>
      <c r="H25" s="307"/>
    </row>
    <row r="26" spans="2:8" ht="13.5" customHeight="1">
      <c r="B26" s="649"/>
      <c r="C26" s="572"/>
      <c r="D26" s="436" t="s">
        <v>344</v>
      </c>
      <c r="E26" s="437">
        <f>市区町村別_推計残存歯数階層別人数!H26</f>
        <v>2310</v>
      </c>
      <c r="F26" s="435">
        <v>48</v>
      </c>
      <c r="G26" s="444">
        <f t="shared" si="0"/>
        <v>2.0779220779220779E-2</v>
      </c>
      <c r="H26" s="307"/>
    </row>
    <row r="27" spans="2:8" ht="13.5" customHeight="1">
      <c r="B27" s="655"/>
      <c r="C27" s="573"/>
      <c r="D27" s="344" t="s">
        <v>152</v>
      </c>
      <c r="E27" s="390">
        <f>市区町村別_推計残存歯数階層別人数!H27</f>
        <v>4726</v>
      </c>
      <c r="F27" s="304">
        <f t="shared" ref="F27" si="6">SUM(F24:F26)</f>
        <v>127</v>
      </c>
      <c r="G27" s="269">
        <f t="shared" si="0"/>
        <v>2.687261955141769E-2</v>
      </c>
      <c r="H27" s="307"/>
    </row>
    <row r="28" spans="2:8" ht="13.5" customHeight="1">
      <c r="B28" s="648">
        <v>7</v>
      </c>
      <c r="C28" s="571" t="s">
        <v>81</v>
      </c>
      <c r="D28" s="356" t="s">
        <v>342</v>
      </c>
      <c r="E28" s="390">
        <f>市区町村別_推計残存歯数階層別人数!H28</f>
        <v>932</v>
      </c>
      <c r="F28" s="304">
        <v>38</v>
      </c>
      <c r="G28" s="269">
        <f t="shared" si="0"/>
        <v>4.07725321888412E-2</v>
      </c>
      <c r="H28" s="307"/>
    </row>
    <row r="29" spans="2:8" ht="13.5" customHeight="1">
      <c r="B29" s="649"/>
      <c r="C29" s="572"/>
      <c r="D29" s="439" t="s">
        <v>343</v>
      </c>
      <c r="E29" s="440">
        <f>市区町村別_推計残存歯数階層別人数!H29</f>
        <v>1246</v>
      </c>
      <c r="F29" s="346">
        <v>24</v>
      </c>
      <c r="G29" s="317">
        <f t="shared" si="0"/>
        <v>1.9261637239165328E-2</v>
      </c>
      <c r="H29" s="307"/>
    </row>
    <row r="30" spans="2:8" ht="13.5" customHeight="1">
      <c r="B30" s="649"/>
      <c r="C30" s="572"/>
      <c r="D30" s="436" t="s">
        <v>344</v>
      </c>
      <c r="E30" s="437">
        <f>市区町村別_推計残存歯数階層別人数!H30</f>
        <v>2049</v>
      </c>
      <c r="F30" s="435">
        <v>43</v>
      </c>
      <c r="G30" s="444">
        <f t="shared" si="0"/>
        <v>2.0985846754514398E-2</v>
      </c>
      <c r="H30" s="307"/>
    </row>
    <row r="31" spans="2:8" ht="13.5" customHeight="1">
      <c r="B31" s="655"/>
      <c r="C31" s="573"/>
      <c r="D31" s="344" t="s">
        <v>152</v>
      </c>
      <c r="E31" s="390">
        <f>市区町村別_推計残存歯数階層別人数!H31</f>
        <v>4227</v>
      </c>
      <c r="F31" s="304">
        <f t="shared" ref="F31" si="7">SUM(F28:F30)</f>
        <v>105</v>
      </c>
      <c r="G31" s="269">
        <f t="shared" si="0"/>
        <v>2.4840312278211499E-2</v>
      </c>
      <c r="H31" s="307"/>
    </row>
    <row r="32" spans="2:8" ht="13.5" customHeight="1">
      <c r="B32" s="648">
        <v>8</v>
      </c>
      <c r="C32" s="571" t="s">
        <v>59</v>
      </c>
      <c r="D32" s="356" t="s">
        <v>342</v>
      </c>
      <c r="E32" s="390">
        <f>市区町村別_推計残存歯数階層別人数!H32</f>
        <v>629</v>
      </c>
      <c r="F32" s="304">
        <v>31</v>
      </c>
      <c r="G32" s="269">
        <f t="shared" si="0"/>
        <v>4.9284578696343402E-2</v>
      </c>
      <c r="H32" s="307"/>
    </row>
    <row r="33" spans="2:8" ht="13.5" customHeight="1">
      <c r="B33" s="649"/>
      <c r="C33" s="572"/>
      <c r="D33" s="439" t="s">
        <v>343</v>
      </c>
      <c r="E33" s="440">
        <f>市区町村別_推計残存歯数階層別人数!H33</f>
        <v>1061</v>
      </c>
      <c r="F33" s="346">
        <v>37</v>
      </c>
      <c r="G33" s="317">
        <f t="shared" si="0"/>
        <v>3.4872761545711596E-2</v>
      </c>
      <c r="H33" s="307"/>
    </row>
    <row r="34" spans="2:8" ht="13.5" customHeight="1">
      <c r="B34" s="649"/>
      <c r="C34" s="572"/>
      <c r="D34" s="436" t="s">
        <v>344</v>
      </c>
      <c r="E34" s="437">
        <f>市区町村別_推計残存歯数階層別人数!H34</f>
        <v>2268</v>
      </c>
      <c r="F34" s="435">
        <v>53</v>
      </c>
      <c r="G34" s="444">
        <f t="shared" si="0"/>
        <v>2.3368606701940034E-2</v>
      </c>
      <c r="H34" s="307"/>
    </row>
    <row r="35" spans="2:8" ht="13.5" customHeight="1">
      <c r="B35" s="655"/>
      <c r="C35" s="573"/>
      <c r="D35" s="344" t="s">
        <v>152</v>
      </c>
      <c r="E35" s="390">
        <f>市区町村別_推計残存歯数階層別人数!H35</f>
        <v>3958</v>
      </c>
      <c r="F35" s="304">
        <f t="shared" ref="F35" si="8">SUM(F32:F34)</f>
        <v>121</v>
      </c>
      <c r="G35" s="269">
        <f t="shared" si="0"/>
        <v>3.057099545224861E-2</v>
      </c>
      <c r="H35" s="307"/>
    </row>
    <row r="36" spans="2:8" ht="13.5" customHeight="1">
      <c r="B36" s="648">
        <v>9</v>
      </c>
      <c r="C36" s="571" t="s">
        <v>82</v>
      </c>
      <c r="D36" s="356" t="s">
        <v>342</v>
      </c>
      <c r="E36" s="390">
        <f>市区町村別_推計残存歯数階層別人数!H36</f>
        <v>432</v>
      </c>
      <c r="F36" s="304">
        <v>21</v>
      </c>
      <c r="G36" s="269">
        <f t="shared" si="0"/>
        <v>4.8611111111111112E-2</v>
      </c>
      <c r="H36" s="307"/>
    </row>
    <row r="37" spans="2:8" ht="13.5" customHeight="1">
      <c r="B37" s="649"/>
      <c r="C37" s="572"/>
      <c r="D37" s="439" t="s">
        <v>343</v>
      </c>
      <c r="E37" s="440">
        <f>市区町村別_推計残存歯数階層別人数!H37</f>
        <v>599</v>
      </c>
      <c r="F37" s="346">
        <v>15</v>
      </c>
      <c r="G37" s="317">
        <f t="shared" si="0"/>
        <v>2.5041736227045076E-2</v>
      </c>
      <c r="H37" s="307"/>
    </row>
    <row r="38" spans="2:8" ht="13.5" customHeight="1">
      <c r="B38" s="649"/>
      <c r="C38" s="572"/>
      <c r="D38" s="436" t="s">
        <v>344</v>
      </c>
      <c r="E38" s="437">
        <f>市区町村別_推計残存歯数階層別人数!H38</f>
        <v>959</v>
      </c>
      <c r="F38" s="435">
        <v>19</v>
      </c>
      <c r="G38" s="444">
        <f t="shared" si="0"/>
        <v>1.9812304483837331E-2</v>
      </c>
      <c r="H38" s="307"/>
    </row>
    <row r="39" spans="2:8" ht="13.5" customHeight="1">
      <c r="B39" s="655"/>
      <c r="C39" s="573"/>
      <c r="D39" s="344" t="s">
        <v>152</v>
      </c>
      <c r="E39" s="390">
        <f>市区町村別_推計残存歯数階層別人数!H39</f>
        <v>1990</v>
      </c>
      <c r="F39" s="304">
        <f t="shared" ref="F39" si="9">SUM(F36:F38)</f>
        <v>55</v>
      </c>
      <c r="G39" s="269">
        <f t="shared" si="0"/>
        <v>2.7638190954773871E-2</v>
      </c>
      <c r="H39" s="307"/>
    </row>
    <row r="40" spans="2:8" ht="13.5" customHeight="1">
      <c r="B40" s="648">
        <v>10</v>
      </c>
      <c r="C40" s="571" t="s">
        <v>60</v>
      </c>
      <c r="D40" s="356" t="s">
        <v>342</v>
      </c>
      <c r="E40" s="390">
        <f>市区町村別_推計残存歯数階層別人数!H40</f>
        <v>1014</v>
      </c>
      <c r="F40" s="304">
        <v>31</v>
      </c>
      <c r="G40" s="269">
        <f t="shared" si="0"/>
        <v>3.0571992110453649E-2</v>
      </c>
      <c r="H40" s="307"/>
    </row>
    <row r="41" spans="2:8" ht="13.5" customHeight="1">
      <c r="B41" s="649"/>
      <c r="C41" s="572"/>
      <c r="D41" s="439" t="s">
        <v>343</v>
      </c>
      <c r="E41" s="440">
        <f>市区町村別_推計残存歯数階層別人数!H41</f>
        <v>1563</v>
      </c>
      <c r="F41" s="346">
        <v>31</v>
      </c>
      <c r="G41" s="317">
        <f t="shared" si="0"/>
        <v>1.983365323096609E-2</v>
      </c>
      <c r="H41" s="307"/>
    </row>
    <row r="42" spans="2:8" ht="13.5" customHeight="1">
      <c r="B42" s="649"/>
      <c r="C42" s="572"/>
      <c r="D42" s="436" t="s">
        <v>344</v>
      </c>
      <c r="E42" s="437">
        <f>市区町村別_推計残存歯数階層別人数!H42</f>
        <v>2675</v>
      </c>
      <c r="F42" s="435">
        <v>43</v>
      </c>
      <c r="G42" s="444">
        <f t="shared" si="0"/>
        <v>1.6074766355140185E-2</v>
      </c>
      <c r="H42" s="307"/>
    </row>
    <row r="43" spans="2:8" ht="13.5" customHeight="1">
      <c r="B43" s="655"/>
      <c r="C43" s="573"/>
      <c r="D43" s="344" t="s">
        <v>152</v>
      </c>
      <c r="E43" s="390">
        <f>市区町村別_推計残存歯数階層別人数!H43</f>
        <v>5252</v>
      </c>
      <c r="F43" s="304">
        <f t="shared" ref="F43" si="10">SUM(F40:F42)</f>
        <v>105</v>
      </c>
      <c r="G43" s="269">
        <f t="shared" si="0"/>
        <v>1.9992383853769991E-2</v>
      </c>
      <c r="H43" s="307"/>
    </row>
    <row r="44" spans="2:8" ht="13.5" customHeight="1">
      <c r="B44" s="648">
        <v>11</v>
      </c>
      <c r="C44" s="571" t="s">
        <v>61</v>
      </c>
      <c r="D44" s="356" t="s">
        <v>342</v>
      </c>
      <c r="E44" s="390">
        <f>市区町村別_推計残存歯数階層別人数!H44</f>
        <v>1873</v>
      </c>
      <c r="F44" s="304">
        <v>91</v>
      </c>
      <c r="G44" s="269">
        <f t="shared" si="0"/>
        <v>4.8585157501334755E-2</v>
      </c>
      <c r="H44" s="307"/>
    </row>
    <row r="45" spans="2:8" ht="13.5" customHeight="1">
      <c r="B45" s="649"/>
      <c r="C45" s="572"/>
      <c r="D45" s="439" t="s">
        <v>343</v>
      </c>
      <c r="E45" s="440">
        <f>市区町村別_推計残存歯数階層別人数!H45</f>
        <v>2737</v>
      </c>
      <c r="F45" s="346">
        <v>68</v>
      </c>
      <c r="G45" s="317">
        <f t="shared" si="0"/>
        <v>2.4844720496894408E-2</v>
      </c>
      <c r="H45" s="307"/>
    </row>
    <row r="46" spans="2:8" ht="13.5" customHeight="1">
      <c r="B46" s="649"/>
      <c r="C46" s="572"/>
      <c r="D46" s="436" t="s">
        <v>344</v>
      </c>
      <c r="E46" s="437">
        <f>市区町村別_推計残存歯数階層別人数!H46</f>
        <v>4771</v>
      </c>
      <c r="F46" s="435">
        <v>90</v>
      </c>
      <c r="G46" s="444">
        <f t="shared" si="0"/>
        <v>1.8863969817648291E-2</v>
      </c>
      <c r="H46" s="307"/>
    </row>
    <row r="47" spans="2:8" ht="13.5" customHeight="1">
      <c r="B47" s="655"/>
      <c r="C47" s="573"/>
      <c r="D47" s="344" t="s">
        <v>152</v>
      </c>
      <c r="E47" s="390">
        <f>市区町村別_推計残存歯数階層別人数!H47</f>
        <v>9381</v>
      </c>
      <c r="F47" s="304">
        <f t="shared" ref="F47" si="11">SUM(F44:F46)</f>
        <v>249</v>
      </c>
      <c r="G47" s="269">
        <f t="shared" si="0"/>
        <v>2.6543012472017909E-2</v>
      </c>
      <c r="H47" s="307"/>
    </row>
    <row r="48" spans="2:8" ht="13.5" customHeight="1">
      <c r="B48" s="648">
        <v>12</v>
      </c>
      <c r="C48" s="571" t="s">
        <v>83</v>
      </c>
      <c r="D48" s="356" t="s">
        <v>342</v>
      </c>
      <c r="E48" s="390">
        <f>市区町村別_推計残存歯数階層別人数!H48</f>
        <v>958</v>
      </c>
      <c r="F48" s="304">
        <v>32</v>
      </c>
      <c r="G48" s="269">
        <f t="shared" si="0"/>
        <v>3.3402922755741124E-2</v>
      </c>
      <c r="H48" s="307"/>
    </row>
    <row r="49" spans="2:8" ht="13.5" customHeight="1">
      <c r="B49" s="649"/>
      <c r="C49" s="572"/>
      <c r="D49" s="439" t="s">
        <v>343</v>
      </c>
      <c r="E49" s="440">
        <f>市区町村別_推計残存歯数階層別人数!H49</f>
        <v>1399</v>
      </c>
      <c r="F49" s="346">
        <v>35</v>
      </c>
      <c r="G49" s="317">
        <f t="shared" si="0"/>
        <v>2.5017869907076482E-2</v>
      </c>
      <c r="H49" s="307"/>
    </row>
    <row r="50" spans="2:8" ht="13.5" customHeight="1">
      <c r="B50" s="649"/>
      <c r="C50" s="572"/>
      <c r="D50" s="436" t="s">
        <v>344</v>
      </c>
      <c r="E50" s="437">
        <f>市区町村別_推計残存歯数階層別人数!H50</f>
        <v>2383</v>
      </c>
      <c r="F50" s="435">
        <v>51</v>
      </c>
      <c r="G50" s="444">
        <f t="shared" si="0"/>
        <v>2.1401594628619389E-2</v>
      </c>
      <c r="H50" s="307"/>
    </row>
    <row r="51" spans="2:8" ht="13.5" customHeight="1">
      <c r="B51" s="655"/>
      <c r="C51" s="573"/>
      <c r="D51" s="344" t="s">
        <v>152</v>
      </c>
      <c r="E51" s="390">
        <f>市区町村別_推計残存歯数階層別人数!H51</f>
        <v>4740</v>
      </c>
      <c r="F51" s="304">
        <f t="shared" ref="F51" si="12">SUM(F48:F50)</f>
        <v>118</v>
      </c>
      <c r="G51" s="269">
        <f t="shared" si="0"/>
        <v>2.4894514767932488E-2</v>
      </c>
      <c r="H51" s="307"/>
    </row>
    <row r="52" spans="2:8" ht="13.5" customHeight="1">
      <c r="B52" s="648">
        <v>13</v>
      </c>
      <c r="C52" s="571" t="s">
        <v>84</v>
      </c>
      <c r="D52" s="356" t="s">
        <v>342</v>
      </c>
      <c r="E52" s="390">
        <f>市区町村別_推計残存歯数階層別人数!H52</f>
        <v>1661</v>
      </c>
      <c r="F52" s="304">
        <v>63</v>
      </c>
      <c r="G52" s="269">
        <f t="shared" si="0"/>
        <v>3.7928958458759786E-2</v>
      </c>
      <c r="H52" s="307"/>
    </row>
    <row r="53" spans="2:8" ht="13.5" customHeight="1">
      <c r="B53" s="649"/>
      <c r="C53" s="572"/>
      <c r="D53" s="439" t="s">
        <v>343</v>
      </c>
      <c r="E53" s="440">
        <f>市区町村別_推計残存歯数階層別人数!H53</f>
        <v>2371</v>
      </c>
      <c r="F53" s="346">
        <v>63</v>
      </c>
      <c r="G53" s="317">
        <f t="shared" si="0"/>
        <v>2.6571067060312106E-2</v>
      </c>
      <c r="H53" s="307"/>
    </row>
    <row r="54" spans="2:8" ht="13.5" customHeight="1">
      <c r="B54" s="649"/>
      <c r="C54" s="572"/>
      <c r="D54" s="436" t="s">
        <v>344</v>
      </c>
      <c r="E54" s="437">
        <f>市区町村別_推計残存歯数階層別人数!H54</f>
        <v>4203</v>
      </c>
      <c r="F54" s="435">
        <v>94</v>
      </c>
      <c r="G54" s="444">
        <f t="shared" si="0"/>
        <v>2.2364977397097311E-2</v>
      </c>
      <c r="H54" s="307"/>
    </row>
    <row r="55" spans="2:8" ht="13.5" customHeight="1">
      <c r="B55" s="655"/>
      <c r="C55" s="573"/>
      <c r="D55" s="344" t="s">
        <v>152</v>
      </c>
      <c r="E55" s="390">
        <f>市区町村別_推計残存歯数階層別人数!H55</f>
        <v>8235</v>
      </c>
      <c r="F55" s="304">
        <f t="shared" ref="F55" si="13">SUM(F52:F54)</f>
        <v>220</v>
      </c>
      <c r="G55" s="269">
        <f t="shared" si="0"/>
        <v>2.6715239829993929E-2</v>
      </c>
      <c r="H55" s="307"/>
    </row>
    <row r="56" spans="2:8" ht="13.5" customHeight="1">
      <c r="B56" s="648">
        <v>14</v>
      </c>
      <c r="C56" s="571" t="s">
        <v>85</v>
      </c>
      <c r="D56" s="356" t="s">
        <v>342</v>
      </c>
      <c r="E56" s="390">
        <f>市区町村別_推計残存歯数階層別人数!H56</f>
        <v>1078</v>
      </c>
      <c r="F56" s="304">
        <v>47</v>
      </c>
      <c r="G56" s="269">
        <f t="shared" si="0"/>
        <v>4.3599257884972167E-2</v>
      </c>
      <c r="H56" s="307"/>
    </row>
    <row r="57" spans="2:8" ht="13.5" customHeight="1">
      <c r="B57" s="649"/>
      <c r="C57" s="572"/>
      <c r="D57" s="439" t="s">
        <v>343</v>
      </c>
      <c r="E57" s="440">
        <f>市区町村別_推計残存歯数階層別人数!H57</f>
        <v>1737</v>
      </c>
      <c r="F57" s="346">
        <v>53</v>
      </c>
      <c r="G57" s="317">
        <f t="shared" si="0"/>
        <v>3.051237766263673E-2</v>
      </c>
      <c r="H57" s="307"/>
    </row>
    <row r="58" spans="2:8" ht="13.5" customHeight="1">
      <c r="B58" s="649"/>
      <c r="C58" s="572"/>
      <c r="D58" s="436" t="s">
        <v>344</v>
      </c>
      <c r="E58" s="437">
        <f>市区町村別_推計残存歯数階層別人数!H58</f>
        <v>3303</v>
      </c>
      <c r="F58" s="435">
        <v>62</v>
      </c>
      <c r="G58" s="444">
        <f t="shared" si="0"/>
        <v>1.8770814411141385E-2</v>
      </c>
      <c r="H58" s="307"/>
    </row>
    <row r="59" spans="2:8" ht="13.5" customHeight="1">
      <c r="B59" s="655"/>
      <c r="C59" s="573"/>
      <c r="D59" s="344" t="s">
        <v>152</v>
      </c>
      <c r="E59" s="390">
        <f>市区町村別_推計残存歯数階層別人数!H59</f>
        <v>6118</v>
      </c>
      <c r="F59" s="304">
        <f t="shared" ref="F59" si="14">SUM(F56:F58)</f>
        <v>162</v>
      </c>
      <c r="G59" s="269">
        <f t="shared" si="0"/>
        <v>2.6479241582216411E-2</v>
      </c>
      <c r="H59" s="307"/>
    </row>
    <row r="60" spans="2:8" ht="13.5" customHeight="1">
      <c r="B60" s="648">
        <v>15</v>
      </c>
      <c r="C60" s="571" t="s">
        <v>86</v>
      </c>
      <c r="D60" s="356" t="s">
        <v>342</v>
      </c>
      <c r="E60" s="390">
        <f>市区町村別_推計残存歯数階層別人数!H60</f>
        <v>1890</v>
      </c>
      <c r="F60" s="304">
        <v>70</v>
      </c>
      <c r="G60" s="269">
        <f t="shared" si="0"/>
        <v>3.7037037037037035E-2</v>
      </c>
      <c r="H60" s="307"/>
    </row>
    <row r="61" spans="2:8" ht="13.5" customHeight="1">
      <c r="B61" s="649"/>
      <c r="C61" s="572"/>
      <c r="D61" s="439" t="s">
        <v>343</v>
      </c>
      <c r="E61" s="440">
        <f>市区町村別_推計残存歯数階層別人数!H61</f>
        <v>2933</v>
      </c>
      <c r="F61" s="346">
        <v>80</v>
      </c>
      <c r="G61" s="317">
        <f t="shared" si="0"/>
        <v>2.7275826798499828E-2</v>
      </c>
      <c r="H61" s="307"/>
    </row>
    <row r="62" spans="2:8" ht="13.5" customHeight="1">
      <c r="B62" s="649"/>
      <c r="C62" s="572"/>
      <c r="D62" s="436" t="s">
        <v>344</v>
      </c>
      <c r="E62" s="437">
        <f>市区町村別_推計残存歯数階層別人数!H62</f>
        <v>5477</v>
      </c>
      <c r="F62" s="435">
        <v>90</v>
      </c>
      <c r="G62" s="444">
        <f t="shared" si="0"/>
        <v>1.6432353478181488E-2</v>
      </c>
      <c r="H62" s="307"/>
    </row>
    <row r="63" spans="2:8" ht="13.5" customHeight="1">
      <c r="B63" s="655"/>
      <c r="C63" s="573"/>
      <c r="D63" s="344" t="s">
        <v>152</v>
      </c>
      <c r="E63" s="390">
        <f>市区町村別_推計残存歯数階層別人数!H63</f>
        <v>10300</v>
      </c>
      <c r="F63" s="304">
        <f t="shared" ref="F63" si="15">SUM(F60:F62)</f>
        <v>240</v>
      </c>
      <c r="G63" s="269">
        <f t="shared" si="0"/>
        <v>2.3300970873786409E-2</v>
      </c>
      <c r="H63" s="307"/>
    </row>
    <row r="64" spans="2:8" ht="13.5" customHeight="1">
      <c r="B64" s="648">
        <v>16</v>
      </c>
      <c r="C64" s="571" t="s">
        <v>62</v>
      </c>
      <c r="D64" s="356" t="s">
        <v>342</v>
      </c>
      <c r="E64" s="390">
        <f>市区町村別_推計残存歯数階層別人数!H64</f>
        <v>1160</v>
      </c>
      <c r="F64" s="304">
        <v>52</v>
      </c>
      <c r="G64" s="269">
        <f t="shared" si="0"/>
        <v>4.4827586206896551E-2</v>
      </c>
      <c r="H64" s="307"/>
    </row>
    <row r="65" spans="2:8" ht="13.5" customHeight="1">
      <c r="B65" s="649"/>
      <c r="C65" s="572"/>
      <c r="D65" s="439" t="s">
        <v>343</v>
      </c>
      <c r="E65" s="440">
        <f>市区町村別_推計残存歯数階層別人数!H65</f>
        <v>1920</v>
      </c>
      <c r="F65" s="346">
        <v>60</v>
      </c>
      <c r="G65" s="317">
        <f t="shared" si="0"/>
        <v>3.125E-2</v>
      </c>
      <c r="H65" s="307"/>
    </row>
    <row r="66" spans="2:8" ht="13.5" customHeight="1">
      <c r="B66" s="649"/>
      <c r="C66" s="572"/>
      <c r="D66" s="436" t="s">
        <v>344</v>
      </c>
      <c r="E66" s="437">
        <f>市区町村別_推計残存歯数階層別人数!H66</f>
        <v>3921</v>
      </c>
      <c r="F66" s="435">
        <v>70</v>
      </c>
      <c r="G66" s="444">
        <f t="shared" si="0"/>
        <v>1.7852588625350677E-2</v>
      </c>
      <c r="H66" s="307"/>
    </row>
    <row r="67" spans="2:8" ht="13.5" customHeight="1">
      <c r="B67" s="655"/>
      <c r="C67" s="573"/>
      <c r="D67" s="344" t="s">
        <v>152</v>
      </c>
      <c r="E67" s="390">
        <f>市区町村別_推計残存歯数階層別人数!H67</f>
        <v>7001</v>
      </c>
      <c r="F67" s="304">
        <f t="shared" ref="F67" si="16">SUM(F64:F66)</f>
        <v>182</v>
      </c>
      <c r="G67" s="269">
        <f t="shared" si="0"/>
        <v>2.599628624482217E-2</v>
      </c>
      <c r="H67" s="307"/>
    </row>
    <row r="68" spans="2:8" ht="13.5" customHeight="1">
      <c r="B68" s="648">
        <v>17</v>
      </c>
      <c r="C68" s="571" t="s">
        <v>87</v>
      </c>
      <c r="D68" s="356" t="s">
        <v>342</v>
      </c>
      <c r="E68" s="390">
        <f>市区町村別_推計残存歯数階層別人数!H68</f>
        <v>1660</v>
      </c>
      <c r="F68" s="304">
        <v>57</v>
      </c>
      <c r="G68" s="269">
        <f t="shared" ref="G68:G131" si="17">IFERROR(F68/E68,"-")</f>
        <v>3.433734939759036E-2</v>
      </c>
      <c r="H68" s="307"/>
    </row>
    <row r="69" spans="2:8" ht="13.5" customHeight="1">
      <c r="B69" s="649"/>
      <c r="C69" s="572"/>
      <c r="D69" s="439" t="s">
        <v>343</v>
      </c>
      <c r="E69" s="440">
        <f>市区町村別_推計残存歯数階層別人数!H69</f>
        <v>2679</v>
      </c>
      <c r="F69" s="346">
        <v>72</v>
      </c>
      <c r="G69" s="317">
        <f t="shared" si="17"/>
        <v>2.6875699888017916E-2</v>
      </c>
      <c r="H69" s="307"/>
    </row>
    <row r="70" spans="2:8" ht="13.5" customHeight="1">
      <c r="B70" s="649"/>
      <c r="C70" s="572"/>
      <c r="D70" s="436" t="s">
        <v>344</v>
      </c>
      <c r="E70" s="437">
        <f>市区町村別_推計残存歯数階層別人数!H70</f>
        <v>5097</v>
      </c>
      <c r="F70" s="435">
        <v>76</v>
      </c>
      <c r="G70" s="444">
        <f t="shared" si="17"/>
        <v>1.4910731803021385E-2</v>
      </c>
      <c r="H70" s="307"/>
    </row>
    <row r="71" spans="2:8" ht="13.5" customHeight="1">
      <c r="B71" s="655"/>
      <c r="C71" s="573"/>
      <c r="D71" s="344" t="s">
        <v>152</v>
      </c>
      <c r="E71" s="390">
        <f>市区町村別_推計残存歯数階層別人数!H71</f>
        <v>9436</v>
      </c>
      <c r="F71" s="304">
        <f t="shared" ref="F71" si="18">SUM(F68:F70)</f>
        <v>205</v>
      </c>
      <c r="G71" s="269">
        <f t="shared" si="17"/>
        <v>2.172530733361594E-2</v>
      </c>
      <c r="H71" s="307"/>
    </row>
    <row r="72" spans="2:8" ht="13.5" customHeight="1">
      <c r="B72" s="648">
        <v>18</v>
      </c>
      <c r="C72" s="571" t="s">
        <v>63</v>
      </c>
      <c r="D72" s="356" t="s">
        <v>342</v>
      </c>
      <c r="E72" s="390">
        <f>市区町村別_推計残存歯数階層別人数!H72</f>
        <v>1631</v>
      </c>
      <c r="F72" s="304">
        <v>76</v>
      </c>
      <c r="G72" s="269">
        <f t="shared" si="17"/>
        <v>4.6597179644389947E-2</v>
      </c>
      <c r="H72" s="307"/>
    </row>
    <row r="73" spans="2:8" ht="13.5" customHeight="1">
      <c r="B73" s="649"/>
      <c r="C73" s="572"/>
      <c r="D73" s="439" t="s">
        <v>343</v>
      </c>
      <c r="E73" s="440">
        <f>市区町村別_推計残存歯数階層別人数!H73</f>
        <v>2621</v>
      </c>
      <c r="F73" s="346">
        <v>66</v>
      </c>
      <c r="G73" s="317">
        <f t="shared" si="17"/>
        <v>2.5181228538725679E-2</v>
      </c>
      <c r="H73" s="307"/>
    </row>
    <row r="74" spans="2:8" ht="13.5" customHeight="1">
      <c r="B74" s="649"/>
      <c r="C74" s="572"/>
      <c r="D74" s="436" t="s">
        <v>344</v>
      </c>
      <c r="E74" s="437">
        <f>市区町村別_推計残存歯数階層別人数!H74</f>
        <v>4843</v>
      </c>
      <c r="F74" s="435">
        <v>90</v>
      </c>
      <c r="G74" s="444">
        <f t="shared" si="17"/>
        <v>1.858352260995251E-2</v>
      </c>
      <c r="H74" s="307"/>
    </row>
    <row r="75" spans="2:8" ht="13.5" customHeight="1">
      <c r="B75" s="655"/>
      <c r="C75" s="573"/>
      <c r="D75" s="351" t="s">
        <v>152</v>
      </c>
      <c r="E75" s="392">
        <f>市区町村別_推計残存歯数階層別人数!H75</f>
        <v>9095</v>
      </c>
      <c r="F75" s="309">
        <f t="shared" ref="F75" si="19">SUM(F72:F74)</f>
        <v>232</v>
      </c>
      <c r="G75" s="464">
        <f t="shared" si="17"/>
        <v>2.5508521165475535E-2</v>
      </c>
      <c r="H75" s="307"/>
    </row>
    <row r="76" spans="2:8" ht="13.5" customHeight="1">
      <c r="B76" s="648">
        <v>19</v>
      </c>
      <c r="C76" s="571" t="s">
        <v>88</v>
      </c>
      <c r="D76" s="356" t="s">
        <v>342</v>
      </c>
      <c r="E76" s="390">
        <f>市区町村別_推計残存歯数階層別人数!H76</f>
        <v>1077</v>
      </c>
      <c r="F76" s="304">
        <v>37</v>
      </c>
      <c r="G76" s="269">
        <f t="shared" si="17"/>
        <v>3.4354688950789226E-2</v>
      </c>
      <c r="H76" s="307"/>
    </row>
    <row r="77" spans="2:8" ht="13.5" customHeight="1">
      <c r="B77" s="649"/>
      <c r="C77" s="572"/>
      <c r="D77" s="439" t="s">
        <v>343</v>
      </c>
      <c r="E77" s="440">
        <f>市区町村別_推計残存歯数階層別人数!H77</f>
        <v>1406</v>
      </c>
      <c r="F77" s="346">
        <v>29</v>
      </c>
      <c r="G77" s="317">
        <f t="shared" si="17"/>
        <v>2.0625889046941678E-2</v>
      </c>
      <c r="H77" s="307"/>
    </row>
    <row r="78" spans="2:8" ht="13.5" customHeight="1">
      <c r="B78" s="649"/>
      <c r="C78" s="572"/>
      <c r="D78" s="436" t="s">
        <v>344</v>
      </c>
      <c r="E78" s="437">
        <f>市区町村別_推計残存歯数階層別人数!H78</f>
        <v>2242</v>
      </c>
      <c r="F78" s="435">
        <v>42</v>
      </c>
      <c r="G78" s="444">
        <f t="shared" si="17"/>
        <v>1.8733273862622659E-2</v>
      </c>
      <c r="H78" s="307"/>
    </row>
    <row r="79" spans="2:8" ht="13.5" customHeight="1">
      <c r="B79" s="655"/>
      <c r="C79" s="573"/>
      <c r="D79" s="344" t="s">
        <v>152</v>
      </c>
      <c r="E79" s="390">
        <f>市区町村別_推計残存歯数階層別人数!H79</f>
        <v>4725</v>
      </c>
      <c r="F79" s="304">
        <f t="shared" ref="F79" si="20">SUM(F76:F78)</f>
        <v>108</v>
      </c>
      <c r="G79" s="269">
        <f t="shared" si="17"/>
        <v>2.2857142857142857E-2</v>
      </c>
      <c r="H79" s="307"/>
    </row>
    <row r="80" spans="2:8" ht="13.5" customHeight="1">
      <c r="B80" s="648">
        <v>20</v>
      </c>
      <c r="C80" s="571" t="s">
        <v>89</v>
      </c>
      <c r="D80" s="356" t="s">
        <v>342</v>
      </c>
      <c r="E80" s="390">
        <f>市区町村別_推計残存歯数階層別人数!H80</f>
        <v>1722</v>
      </c>
      <c r="F80" s="304">
        <v>46</v>
      </c>
      <c r="G80" s="269">
        <f t="shared" si="17"/>
        <v>2.6713124274099883E-2</v>
      </c>
      <c r="H80" s="307"/>
    </row>
    <row r="81" spans="2:8" ht="13.5" customHeight="1">
      <c r="B81" s="649"/>
      <c r="C81" s="572"/>
      <c r="D81" s="439" t="s">
        <v>343</v>
      </c>
      <c r="E81" s="440">
        <f>市区町村別_推計残存歯数階層別人数!H81</f>
        <v>2664</v>
      </c>
      <c r="F81" s="346">
        <v>58</v>
      </c>
      <c r="G81" s="317">
        <f t="shared" si="17"/>
        <v>2.177177177177177E-2</v>
      </c>
      <c r="H81" s="307"/>
    </row>
    <row r="82" spans="2:8" ht="13.5" customHeight="1">
      <c r="B82" s="649"/>
      <c r="C82" s="572"/>
      <c r="D82" s="436" t="s">
        <v>344</v>
      </c>
      <c r="E82" s="437">
        <f>市区町村別_推計残存歯数階層別人数!H82</f>
        <v>5190</v>
      </c>
      <c r="F82" s="435">
        <v>84</v>
      </c>
      <c r="G82" s="444">
        <f t="shared" si="17"/>
        <v>1.6184971098265895E-2</v>
      </c>
      <c r="H82" s="307"/>
    </row>
    <row r="83" spans="2:8" ht="13.5" customHeight="1">
      <c r="B83" s="655"/>
      <c r="C83" s="573"/>
      <c r="D83" s="344" t="s">
        <v>152</v>
      </c>
      <c r="E83" s="390">
        <f>市区町村別_推計残存歯数階層別人数!H83</f>
        <v>9576</v>
      </c>
      <c r="F83" s="304">
        <f t="shared" ref="F83" si="21">SUM(F80:F82)</f>
        <v>188</v>
      </c>
      <c r="G83" s="269">
        <f t="shared" si="17"/>
        <v>1.9632414369256473E-2</v>
      </c>
      <c r="H83" s="307"/>
    </row>
    <row r="84" spans="2:8" ht="13.5" customHeight="1">
      <c r="B84" s="648">
        <v>21</v>
      </c>
      <c r="C84" s="571" t="s">
        <v>90</v>
      </c>
      <c r="D84" s="356" t="s">
        <v>342</v>
      </c>
      <c r="E84" s="390">
        <f>市区町村別_推計残存歯数階層別人数!H84</f>
        <v>1159</v>
      </c>
      <c r="F84" s="304">
        <v>47</v>
      </c>
      <c r="G84" s="269">
        <f t="shared" si="17"/>
        <v>4.0552200172562551E-2</v>
      </c>
      <c r="H84" s="307"/>
    </row>
    <row r="85" spans="2:8" ht="13.5" customHeight="1">
      <c r="B85" s="649"/>
      <c r="C85" s="572"/>
      <c r="D85" s="439" t="s">
        <v>343</v>
      </c>
      <c r="E85" s="440">
        <f>市区町村別_推計残存歯数階層別人数!H85</f>
        <v>1816</v>
      </c>
      <c r="F85" s="346">
        <v>50</v>
      </c>
      <c r="G85" s="317">
        <f t="shared" si="17"/>
        <v>2.7533039647577091E-2</v>
      </c>
      <c r="H85" s="307"/>
    </row>
    <row r="86" spans="2:8" ht="13.5" customHeight="1">
      <c r="B86" s="649"/>
      <c r="C86" s="572"/>
      <c r="D86" s="436" t="s">
        <v>344</v>
      </c>
      <c r="E86" s="437">
        <f>市区町村別_推計残存歯数階層別人数!H86</f>
        <v>3421</v>
      </c>
      <c r="F86" s="435">
        <v>65</v>
      </c>
      <c r="G86" s="444">
        <f t="shared" si="17"/>
        <v>1.9000292312189419E-2</v>
      </c>
      <c r="H86" s="307"/>
    </row>
    <row r="87" spans="2:8" ht="13.5" customHeight="1">
      <c r="B87" s="655"/>
      <c r="C87" s="573"/>
      <c r="D87" s="344" t="s">
        <v>152</v>
      </c>
      <c r="E87" s="390">
        <f>市区町村別_推計残存歯数階層別人数!H87</f>
        <v>6396</v>
      </c>
      <c r="F87" s="304">
        <f t="shared" ref="F87" si="22">SUM(F84:F86)</f>
        <v>162</v>
      </c>
      <c r="G87" s="269">
        <f t="shared" si="17"/>
        <v>2.5328330206378986E-2</v>
      </c>
      <c r="H87" s="307"/>
    </row>
    <row r="88" spans="2:8" ht="13.5" customHeight="1">
      <c r="B88" s="648">
        <v>22</v>
      </c>
      <c r="C88" s="571" t="s">
        <v>64</v>
      </c>
      <c r="D88" s="356" t="s">
        <v>342</v>
      </c>
      <c r="E88" s="390">
        <f>市区町村別_推計残存歯数階層別人数!H88</f>
        <v>1437</v>
      </c>
      <c r="F88" s="304">
        <v>61</v>
      </c>
      <c r="G88" s="269">
        <f t="shared" si="17"/>
        <v>4.2449547668754348E-2</v>
      </c>
      <c r="H88" s="307"/>
    </row>
    <row r="89" spans="2:8" ht="13.5" customHeight="1">
      <c r="B89" s="649"/>
      <c r="C89" s="572"/>
      <c r="D89" s="439" t="s">
        <v>343</v>
      </c>
      <c r="E89" s="440">
        <f>市区町村別_推計残存歯数階層別人数!H89</f>
        <v>2149</v>
      </c>
      <c r="F89" s="346">
        <v>34</v>
      </c>
      <c r="G89" s="317">
        <f t="shared" si="17"/>
        <v>1.5821312238250351E-2</v>
      </c>
      <c r="H89" s="307"/>
    </row>
    <row r="90" spans="2:8" ht="13.5" customHeight="1">
      <c r="B90" s="649"/>
      <c r="C90" s="572"/>
      <c r="D90" s="436" t="s">
        <v>344</v>
      </c>
      <c r="E90" s="437">
        <f>市区町村別_推計残存歯数階層別人数!H90</f>
        <v>4070</v>
      </c>
      <c r="F90" s="435">
        <v>71</v>
      </c>
      <c r="G90" s="444">
        <f t="shared" si="17"/>
        <v>1.7444717444717445E-2</v>
      </c>
      <c r="H90" s="307"/>
    </row>
    <row r="91" spans="2:8" ht="13.5" customHeight="1">
      <c r="B91" s="655"/>
      <c r="C91" s="573"/>
      <c r="D91" s="344" t="s">
        <v>152</v>
      </c>
      <c r="E91" s="390">
        <f>市区町村別_推計残存歯数階層別人数!H91</f>
        <v>7656</v>
      </c>
      <c r="F91" s="304">
        <f t="shared" ref="F91" si="23">SUM(F88:F90)</f>
        <v>166</v>
      </c>
      <c r="G91" s="269">
        <f t="shared" si="17"/>
        <v>2.168234064785789E-2</v>
      </c>
      <c r="H91" s="307"/>
    </row>
    <row r="92" spans="2:8" ht="13.5" customHeight="1">
      <c r="B92" s="648">
        <v>23</v>
      </c>
      <c r="C92" s="571" t="s">
        <v>91</v>
      </c>
      <c r="D92" s="356" t="s">
        <v>342</v>
      </c>
      <c r="E92" s="390">
        <f>市区町村別_推計残存歯数階層別人数!H92</f>
        <v>2544</v>
      </c>
      <c r="F92" s="304">
        <v>95</v>
      </c>
      <c r="G92" s="269">
        <f t="shared" si="17"/>
        <v>3.7342767295597483E-2</v>
      </c>
      <c r="H92" s="307"/>
    </row>
    <row r="93" spans="2:8" ht="13.5" customHeight="1">
      <c r="B93" s="649"/>
      <c r="C93" s="572"/>
      <c r="D93" s="439" t="s">
        <v>343</v>
      </c>
      <c r="E93" s="440">
        <f>市区町村別_推計残存歯数階層別人数!H93</f>
        <v>3672</v>
      </c>
      <c r="F93" s="346">
        <v>94</v>
      </c>
      <c r="G93" s="317">
        <f t="shared" si="17"/>
        <v>2.5599128540305011E-2</v>
      </c>
      <c r="H93" s="307"/>
    </row>
    <row r="94" spans="2:8" ht="13.5" customHeight="1">
      <c r="B94" s="649"/>
      <c r="C94" s="572"/>
      <c r="D94" s="436" t="s">
        <v>344</v>
      </c>
      <c r="E94" s="437">
        <f>市区町村別_推計残存歯数階層別人数!H94</f>
        <v>6281</v>
      </c>
      <c r="F94" s="435">
        <v>118</v>
      </c>
      <c r="G94" s="444">
        <f t="shared" si="17"/>
        <v>1.8786817385766597E-2</v>
      </c>
      <c r="H94" s="307"/>
    </row>
    <row r="95" spans="2:8" ht="13.5" customHeight="1">
      <c r="B95" s="655"/>
      <c r="C95" s="573"/>
      <c r="D95" s="344" t="s">
        <v>152</v>
      </c>
      <c r="E95" s="390">
        <f>市区町村別_推計残存歯数階層別人数!H95</f>
        <v>12497</v>
      </c>
      <c r="F95" s="304">
        <f t="shared" ref="F95" si="24">SUM(F92:F94)</f>
        <v>307</v>
      </c>
      <c r="G95" s="269">
        <f t="shared" si="17"/>
        <v>2.45658958149956E-2</v>
      </c>
      <c r="H95" s="307"/>
    </row>
    <row r="96" spans="2:8" ht="13.5" customHeight="1">
      <c r="B96" s="648">
        <v>24</v>
      </c>
      <c r="C96" s="571" t="s">
        <v>92</v>
      </c>
      <c r="D96" s="356" t="s">
        <v>342</v>
      </c>
      <c r="E96" s="390">
        <f>市区町村別_推計残存歯数階層別人数!H96</f>
        <v>1003</v>
      </c>
      <c r="F96" s="304">
        <v>42</v>
      </c>
      <c r="G96" s="269">
        <f t="shared" si="17"/>
        <v>4.1874376869391827E-2</v>
      </c>
      <c r="H96" s="307"/>
    </row>
    <row r="97" spans="2:8" ht="13.5" customHeight="1">
      <c r="B97" s="649"/>
      <c r="C97" s="572"/>
      <c r="D97" s="439" t="s">
        <v>343</v>
      </c>
      <c r="E97" s="440">
        <f>市区町村別_推計残存歯数階層別人数!H97</f>
        <v>1686</v>
      </c>
      <c r="F97" s="346">
        <v>53</v>
      </c>
      <c r="G97" s="317">
        <f t="shared" si="17"/>
        <v>3.1435349940688022E-2</v>
      </c>
      <c r="H97" s="307"/>
    </row>
    <row r="98" spans="2:8" ht="13.5" customHeight="1">
      <c r="B98" s="649"/>
      <c r="C98" s="572"/>
      <c r="D98" s="436" t="s">
        <v>344</v>
      </c>
      <c r="E98" s="437">
        <f>市区町村別_推計残存歯数階層別人数!H98</f>
        <v>3456</v>
      </c>
      <c r="F98" s="435">
        <v>60</v>
      </c>
      <c r="G98" s="444">
        <f t="shared" si="17"/>
        <v>1.7361111111111112E-2</v>
      </c>
      <c r="H98" s="307"/>
    </row>
    <row r="99" spans="2:8" ht="13.5" customHeight="1">
      <c r="B99" s="655"/>
      <c r="C99" s="573"/>
      <c r="D99" s="344" t="s">
        <v>152</v>
      </c>
      <c r="E99" s="390">
        <f>市区町村別_推計残存歯数階層別人数!H99</f>
        <v>6145</v>
      </c>
      <c r="F99" s="304">
        <f t="shared" ref="F99" si="25">SUM(F96:F98)</f>
        <v>155</v>
      </c>
      <c r="G99" s="269">
        <f t="shared" si="17"/>
        <v>2.5223759153783564E-2</v>
      </c>
      <c r="H99" s="307"/>
    </row>
    <row r="100" spans="2:8" ht="13.5" customHeight="1">
      <c r="B100" s="648">
        <v>25</v>
      </c>
      <c r="C100" s="571" t="s">
        <v>93</v>
      </c>
      <c r="D100" s="356" t="s">
        <v>342</v>
      </c>
      <c r="E100" s="390">
        <f>市区町村別_推計残存歯数階層別人数!H100</f>
        <v>655</v>
      </c>
      <c r="F100" s="304">
        <v>29</v>
      </c>
      <c r="G100" s="269">
        <f t="shared" si="17"/>
        <v>4.4274809160305344E-2</v>
      </c>
      <c r="H100" s="307"/>
    </row>
    <row r="101" spans="2:8" ht="13.5" customHeight="1">
      <c r="B101" s="649"/>
      <c r="C101" s="572"/>
      <c r="D101" s="439" t="s">
        <v>343</v>
      </c>
      <c r="E101" s="440">
        <f>市区町村別_推計残存歯数階層別人数!H101</f>
        <v>1125</v>
      </c>
      <c r="F101" s="346">
        <v>36</v>
      </c>
      <c r="G101" s="317">
        <f t="shared" si="17"/>
        <v>3.2000000000000001E-2</v>
      </c>
      <c r="H101" s="307"/>
    </row>
    <row r="102" spans="2:8" ht="13.5" customHeight="1">
      <c r="B102" s="649"/>
      <c r="C102" s="572"/>
      <c r="D102" s="436" t="s">
        <v>344</v>
      </c>
      <c r="E102" s="437">
        <f>市区町村別_推計残存歯数階層別人数!H102</f>
        <v>2235</v>
      </c>
      <c r="F102" s="435">
        <v>41</v>
      </c>
      <c r="G102" s="444">
        <f t="shared" si="17"/>
        <v>1.8344519015659956E-2</v>
      </c>
      <c r="H102" s="307"/>
    </row>
    <row r="103" spans="2:8" ht="13.5" customHeight="1">
      <c r="B103" s="655"/>
      <c r="C103" s="573"/>
      <c r="D103" s="344" t="s">
        <v>152</v>
      </c>
      <c r="E103" s="390">
        <f>市区町村別_推計残存歯数階層別人数!H103</f>
        <v>4015</v>
      </c>
      <c r="F103" s="304">
        <f t="shared" ref="F103" si="26">SUM(F100:F102)</f>
        <v>106</v>
      </c>
      <c r="G103" s="269">
        <f t="shared" si="17"/>
        <v>2.6400996264009963E-2</v>
      </c>
      <c r="H103" s="307"/>
    </row>
    <row r="104" spans="2:8" ht="13.5" customHeight="1">
      <c r="B104" s="648">
        <v>26</v>
      </c>
      <c r="C104" s="571" t="s">
        <v>36</v>
      </c>
      <c r="D104" s="356" t="s">
        <v>342</v>
      </c>
      <c r="E104" s="390">
        <f>市区町村別_推計残存歯数階層別人数!H104</f>
        <v>9550</v>
      </c>
      <c r="F104" s="304">
        <v>335</v>
      </c>
      <c r="G104" s="269">
        <f t="shared" si="17"/>
        <v>3.5078534031413609E-2</v>
      </c>
      <c r="H104" s="307"/>
    </row>
    <row r="105" spans="2:8" ht="13.5" customHeight="1">
      <c r="B105" s="649"/>
      <c r="C105" s="572"/>
      <c r="D105" s="439" t="s">
        <v>343</v>
      </c>
      <c r="E105" s="440">
        <f>市区町村別_推計残存歯数階層別人数!H105</f>
        <v>15606</v>
      </c>
      <c r="F105" s="346">
        <v>339</v>
      </c>
      <c r="G105" s="317">
        <f t="shared" si="17"/>
        <v>2.1722414455978469E-2</v>
      </c>
      <c r="H105" s="307"/>
    </row>
    <row r="106" spans="2:8" ht="13.5" customHeight="1">
      <c r="B106" s="649"/>
      <c r="C106" s="572"/>
      <c r="D106" s="436" t="s">
        <v>344</v>
      </c>
      <c r="E106" s="437">
        <f>市区町村別_推計残存歯数階層別人数!H106</f>
        <v>30904</v>
      </c>
      <c r="F106" s="435">
        <v>507</v>
      </c>
      <c r="G106" s="444">
        <f t="shared" si="17"/>
        <v>1.6405643282422989E-2</v>
      </c>
      <c r="H106" s="307"/>
    </row>
    <row r="107" spans="2:8" ht="13.5" customHeight="1">
      <c r="B107" s="655"/>
      <c r="C107" s="573"/>
      <c r="D107" s="344" t="s">
        <v>152</v>
      </c>
      <c r="E107" s="390">
        <f>市区町村別_推計残存歯数階層別人数!H107</f>
        <v>56060</v>
      </c>
      <c r="F107" s="304">
        <f t="shared" ref="F107" si="27">SUM(F104:F106)</f>
        <v>1181</v>
      </c>
      <c r="G107" s="269">
        <f t="shared" si="17"/>
        <v>2.1066714234748485E-2</v>
      </c>
      <c r="H107" s="307"/>
    </row>
    <row r="108" spans="2:8" ht="13.5" customHeight="1">
      <c r="B108" s="648">
        <v>27</v>
      </c>
      <c r="C108" s="571" t="s">
        <v>37</v>
      </c>
      <c r="D108" s="356" t="s">
        <v>342</v>
      </c>
      <c r="E108" s="390">
        <f>市区町村別_推計残存歯数階層別人数!H108</f>
        <v>1650</v>
      </c>
      <c r="F108" s="304">
        <v>57</v>
      </c>
      <c r="G108" s="269">
        <f t="shared" si="17"/>
        <v>3.4545454545454546E-2</v>
      </c>
      <c r="H108" s="307"/>
    </row>
    <row r="109" spans="2:8" ht="13.5" customHeight="1">
      <c r="B109" s="649"/>
      <c r="C109" s="572"/>
      <c r="D109" s="439" t="s">
        <v>343</v>
      </c>
      <c r="E109" s="440">
        <f>市区町村別_推計残存歯数階層別人数!H109</f>
        <v>2511</v>
      </c>
      <c r="F109" s="346">
        <v>63</v>
      </c>
      <c r="G109" s="317">
        <f t="shared" si="17"/>
        <v>2.5089605734767026E-2</v>
      </c>
      <c r="H109" s="307"/>
    </row>
    <row r="110" spans="2:8" ht="13.5" customHeight="1">
      <c r="B110" s="649"/>
      <c r="C110" s="572"/>
      <c r="D110" s="436" t="s">
        <v>344</v>
      </c>
      <c r="E110" s="437">
        <f>市区町村別_推計残存歯数階層別人数!H110</f>
        <v>4880</v>
      </c>
      <c r="F110" s="435">
        <v>98</v>
      </c>
      <c r="G110" s="444">
        <f t="shared" si="17"/>
        <v>2.0081967213114754E-2</v>
      </c>
      <c r="H110" s="307"/>
    </row>
    <row r="111" spans="2:8" ht="13.5" customHeight="1">
      <c r="B111" s="655"/>
      <c r="C111" s="573"/>
      <c r="D111" s="344" t="s">
        <v>152</v>
      </c>
      <c r="E111" s="390">
        <f>市区町村別_推計残存歯数階層別人数!H111</f>
        <v>9041</v>
      </c>
      <c r="F111" s="304">
        <f t="shared" ref="F111" si="28">SUM(F108:F110)</f>
        <v>218</v>
      </c>
      <c r="G111" s="269">
        <f t="shared" si="17"/>
        <v>2.4112376949452494E-2</v>
      </c>
      <c r="H111" s="307"/>
    </row>
    <row r="112" spans="2:8" ht="13.5" customHeight="1">
      <c r="B112" s="648">
        <v>28</v>
      </c>
      <c r="C112" s="571" t="s">
        <v>38</v>
      </c>
      <c r="D112" s="356" t="s">
        <v>342</v>
      </c>
      <c r="E112" s="390">
        <f>市区町村別_推計残存歯数階層別人数!H112</f>
        <v>1413</v>
      </c>
      <c r="F112" s="304">
        <v>46</v>
      </c>
      <c r="G112" s="269">
        <f t="shared" si="17"/>
        <v>3.2554847841472043E-2</v>
      </c>
      <c r="H112" s="307"/>
    </row>
    <row r="113" spans="2:8" ht="13.5" customHeight="1">
      <c r="B113" s="649"/>
      <c r="C113" s="572"/>
      <c r="D113" s="439" t="s">
        <v>343</v>
      </c>
      <c r="E113" s="440">
        <f>市区町村別_推計残存歯数階層別人数!H113</f>
        <v>2145</v>
      </c>
      <c r="F113" s="346">
        <v>40</v>
      </c>
      <c r="G113" s="317">
        <f t="shared" si="17"/>
        <v>1.8648018648018648E-2</v>
      </c>
      <c r="H113" s="307"/>
    </row>
    <row r="114" spans="2:8" ht="13.5" customHeight="1">
      <c r="B114" s="649"/>
      <c r="C114" s="572"/>
      <c r="D114" s="436" t="s">
        <v>344</v>
      </c>
      <c r="E114" s="437">
        <f>市区町村別_推計残存歯数階層別人数!H114</f>
        <v>3794</v>
      </c>
      <c r="F114" s="435">
        <v>61</v>
      </c>
      <c r="G114" s="444">
        <f t="shared" si="17"/>
        <v>1.6078017923036373E-2</v>
      </c>
      <c r="H114" s="307"/>
    </row>
    <row r="115" spans="2:8" ht="13.5" customHeight="1">
      <c r="B115" s="655"/>
      <c r="C115" s="573"/>
      <c r="D115" s="344" t="s">
        <v>152</v>
      </c>
      <c r="E115" s="390">
        <f>市区町村別_推計残存歯数階層別人数!H115</f>
        <v>7352</v>
      </c>
      <c r="F115" s="304">
        <f t="shared" ref="F115" si="29">SUM(F112:F114)</f>
        <v>147</v>
      </c>
      <c r="G115" s="269">
        <f t="shared" si="17"/>
        <v>1.9994559303590859E-2</v>
      </c>
      <c r="H115" s="307"/>
    </row>
    <row r="116" spans="2:8" ht="13.5" customHeight="1">
      <c r="B116" s="648">
        <v>29</v>
      </c>
      <c r="C116" s="571" t="s">
        <v>39</v>
      </c>
      <c r="D116" s="356" t="s">
        <v>342</v>
      </c>
      <c r="E116" s="390">
        <f>市区町村別_推計残存歯数階層別人数!H116</f>
        <v>1161</v>
      </c>
      <c r="F116" s="304">
        <v>43</v>
      </c>
      <c r="G116" s="269">
        <f t="shared" si="17"/>
        <v>3.7037037037037035E-2</v>
      </c>
      <c r="H116" s="307"/>
    </row>
    <row r="117" spans="2:8" ht="13.5" customHeight="1">
      <c r="B117" s="649"/>
      <c r="C117" s="572"/>
      <c r="D117" s="439" t="s">
        <v>343</v>
      </c>
      <c r="E117" s="440">
        <f>市区町村別_推計残存歯数階層別人数!H117</f>
        <v>1837</v>
      </c>
      <c r="F117" s="346">
        <v>40</v>
      </c>
      <c r="G117" s="317">
        <f t="shared" si="17"/>
        <v>2.1774632553075667E-2</v>
      </c>
      <c r="H117" s="307"/>
    </row>
    <row r="118" spans="2:8" ht="13.5" customHeight="1">
      <c r="B118" s="649"/>
      <c r="C118" s="572"/>
      <c r="D118" s="436" t="s">
        <v>344</v>
      </c>
      <c r="E118" s="437">
        <f>市区町村別_推計残存歯数階層別人数!H118</f>
        <v>3609</v>
      </c>
      <c r="F118" s="435">
        <v>58</v>
      </c>
      <c r="G118" s="444">
        <f t="shared" si="17"/>
        <v>1.6070933776669436E-2</v>
      </c>
      <c r="H118" s="307"/>
    </row>
    <row r="119" spans="2:8" ht="13.5" customHeight="1">
      <c r="B119" s="655"/>
      <c r="C119" s="573"/>
      <c r="D119" s="344" t="s">
        <v>152</v>
      </c>
      <c r="E119" s="390">
        <f>市区町村別_推計残存歯数階層別人数!H119</f>
        <v>6607</v>
      </c>
      <c r="F119" s="304">
        <f t="shared" ref="F119" si="30">SUM(F116:F118)</f>
        <v>141</v>
      </c>
      <c r="G119" s="269">
        <f t="shared" si="17"/>
        <v>2.1341001967610112E-2</v>
      </c>
      <c r="H119" s="307"/>
    </row>
    <row r="120" spans="2:8" ht="13.5" customHeight="1">
      <c r="B120" s="648">
        <v>30</v>
      </c>
      <c r="C120" s="571" t="s">
        <v>40</v>
      </c>
      <c r="D120" s="356" t="s">
        <v>342</v>
      </c>
      <c r="E120" s="390">
        <f>市区町村別_推計残存歯数階層別人数!H120</f>
        <v>1488</v>
      </c>
      <c r="F120" s="304">
        <v>65</v>
      </c>
      <c r="G120" s="269">
        <f t="shared" si="17"/>
        <v>4.3682795698924734E-2</v>
      </c>
      <c r="H120" s="307"/>
    </row>
    <row r="121" spans="2:8" ht="13.5" customHeight="1">
      <c r="B121" s="649"/>
      <c r="C121" s="572"/>
      <c r="D121" s="439" t="s">
        <v>343</v>
      </c>
      <c r="E121" s="440">
        <f>市区町村別_推計残存歯数階層別人数!H121</f>
        <v>2359</v>
      </c>
      <c r="F121" s="346">
        <v>56</v>
      </c>
      <c r="G121" s="317">
        <f t="shared" si="17"/>
        <v>2.3738872403560832E-2</v>
      </c>
      <c r="H121" s="307"/>
    </row>
    <row r="122" spans="2:8" ht="13.5" customHeight="1">
      <c r="B122" s="649"/>
      <c r="C122" s="572"/>
      <c r="D122" s="436" t="s">
        <v>344</v>
      </c>
      <c r="E122" s="437">
        <f>市区町村別_推計残存歯数階層別人数!H122</f>
        <v>4576</v>
      </c>
      <c r="F122" s="435">
        <v>83</v>
      </c>
      <c r="G122" s="444">
        <f t="shared" si="17"/>
        <v>1.8138111888111888E-2</v>
      </c>
      <c r="H122" s="307"/>
    </row>
    <row r="123" spans="2:8" ht="13.5" customHeight="1">
      <c r="B123" s="655"/>
      <c r="C123" s="573"/>
      <c r="D123" s="344" t="s">
        <v>152</v>
      </c>
      <c r="E123" s="390">
        <f>市区町村別_推計残存歯数階層別人数!H123</f>
        <v>8423</v>
      </c>
      <c r="F123" s="304">
        <f t="shared" ref="F123" si="31">SUM(F120:F122)</f>
        <v>204</v>
      </c>
      <c r="G123" s="269">
        <f t="shared" si="17"/>
        <v>2.4219399263920218E-2</v>
      </c>
      <c r="H123" s="307"/>
    </row>
    <row r="124" spans="2:8" ht="13.5" customHeight="1">
      <c r="B124" s="648">
        <v>31</v>
      </c>
      <c r="C124" s="571" t="s">
        <v>41</v>
      </c>
      <c r="D124" s="356" t="s">
        <v>342</v>
      </c>
      <c r="E124" s="390">
        <f>市区町村別_推計残存歯数階層別人数!H124</f>
        <v>1723</v>
      </c>
      <c r="F124" s="304">
        <v>48</v>
      </c>
      <c r="G124" s="269">
        <f t="shared" si="17"/>
        <v>2.7858386535113175E-2</v>
      </c>
      <c r="H124" s="307"/>
    </row>
    <row r="125" spans="2:8" ht="13.5" customHeight="1">
      <c r="B125" s="649"/>
      <c r="C125" s="572"/>
      <c r="D125" s="439" t="s">
        <v>343</v>
      </c>
      <c r="E125" s="440">
        <f>市区町村別_推計残存歯数階層別人数!H125</f>
        <v>3326</v>
      </c>
      <c r="F125" s="346">
        <v>62</v>
      </c>
      <c r="G125" s="317">
        <f t="shared" si="17"/>
        <v>1.8641010222489478E-2</v>
      </c>
      <c r="H125" s="307"/>
    </row>
    <row r="126" spans="2:8" ht="13.5" customHeight="1">
      <c r="B126" s="649"/>
      <c r="C126" s="572"/>
      <c r="D126" s="436" t="s">
        <v>344</v>
      </c>
      <c r="E126" s="437">
        <f>市区町村別_推計残存歯数階層別人数!H126</f>
        <v>7534</v>
      </c>
      <c r="F126" s="435">
        <v>90</v>
      </c>
      <c r="G126" s="444">
        <f t="shared" si="17"/>
        <v>1.1945845500398195E-2</v>
      </c>
      <c r="H126" s="307"/>
    </row>
    <row r="127" spans="2:8" ht="13.5" customHeight="1">
      <c r="B127" s="655"/>
      <c r="C127" s="573"/>
      <c r="D127" s="344" t="s">
        <v>152</v>
      </c>
      <c r="E127" s="390">
        <f>市区町村別_推計残存歯数階層別人数!H127</f>
        <v>12583</v>
      </c>
      <c r="F127" s="304">
        <f t="shared" ref="F127" si="32">SUM(F124:F126)</f>
        <v>200</v>
      </c>
      <c r="G127" s="269">
        <f t="shared" si="17"/>
        <v>1.5894460780418024E-2</v>
      </c>
      <c r="H127" s="307"/>
    </row>
    <row r="128" spans="2:8" ht="13.5" customHeight="1">
      <c r="B128" s="648">
        <v>32</v>
      </c>
      <c r="C128" s="571" t="s">
        <v>42</v>
      </c>
      <c r="D128" s="356" t="s">
        <v>342</v>
      </c>
      <c r="E128" s="390">
        <f>市区町村別_推計残存歯数階層別人数!H128</f>
        <v>1666</v>
      </c>
      <c r="F128" s="304">
        <v>58</v>
      </c>
      <c r="G128" s="269">
        <f t="shared" si="17"/>
        <v>3.4813925570228089E-2</v>
      </c>
      <c r="H128" s="307"/>
    </row>
    <row r="129" spans="2:8" ht="13.5" customHeight="1">
      <c r="B129" s="649"/>
      <c r="C129" s="572"/>
      <c r="D129" s="439" t="s">
        <v>343</v>
      </c>
      <c r="E129" s="440">
        <f>市区町村別_推計残存歯数階層別人数!H129</f>
        <v>2734</v>
      </c>
      <c r="F129" s="346">
        <v>65</v>
      </c>
      <c r="G129" s="317">
        <f t="shared" si="17"/>
        <v>2.3774689100219459E-2</v>
      </c>
      <c r="H129" s="307"/>
    </row>
    <row r="130" spans="2:8" ht="13.5" customHeight="1">
      <c r="B130" s="649"/>
      <c r="C130" s="572"/>
      <c r="D130" s="436" t="s">
        <v>344</v>
      </c>
      <c r="E130" s="437">
        <f>市区町村別_推計残存歯数階層別人数!H130</f>
        <v>5237</v>
      </c>
      <c r="F130" s="435">
        <v>96</v>
      </c>
      <c r="G130" s="444">
        <f t="shared" si="17"/>
        <v>1.8331105594806187E-2</v>
      </c>
      <c r="H130" s="307"/>
    </row>
    <row r="131" spans="2:8" ht="13.5" customHeight="1">
      <c r="B131" s="655"/>
      <c r="C131" s="573"/>
      <c r="D131" s="344" t="s">
        <v>152</v>
      </c>
      <c r="E131" s="390">
        <f>市区町村別_推計残存歯数階層別人数!H131</f>
        <v>9637</v>
      </c>
      <c r="F131" s="304">
        <f t="shared" ref="F131" si="33">SUM(F128:F130)</f>
        <v>219</v>
      </c>
      <c r="G131" s="269">
        <f t="shared" si="17"/>
        <v>2.2724914392445783E-2</v>
      </c>
      <c r="H131" s="307"/>
    </row>
    <row r="132" spans="2:8" ht="13.5" customHeight="1">
      <c r="B132" s="648">
        <v>33</v>
      </c>
      <c r="C132" s="571" t="s">
        <v>43</v>
      </c>
      <c r="D132" s="356" t="s">
        <v>342</v>
      </c>
      <c r="E132" s="390">
        <f>市区町村別_推計残存歯数階層別人数!H132</f>
        <v>449</v>
      </c>
      <c r="F132" s="304">
        <v>18</v>
      </c>
      <c r="G132" s="269">
        <f t="shared" ref="G132:G195" si="34">IFERROR(F132/E132,"-")</f>
        <v>4.0089086859688199E-2</v>
      </c>
      <c r="H132" s="307"/>
    </row>
    <row r="133" spans="2:8" ht="13.5" customHeight="1">
      <c r="B133" s="649"/>
      <c r="C133" s="572"/>
      <c r="D133" s="439" t="s">
        <v>343</v>
      </c>
      <c r="E133" s="440">
        <f>市区町村別_推計残存歯数階層別人数!H133</f>
        <v>694</v>
      </c>
      <c r="F133" s="346">
        <v>13</v>
      </c>
      <c r="G133" s="317">
        <f t="shared" si="34"/>
        <v>1.8731988472622477E-2</v>
      </c>
      <c r="H133" s="307"/>
    </row>
    <row r="134" spans="2:8" ht="13.5" customHeight="1">
      <c r="B134" s="649"/>
      <c r="C134" s="572"/>
      <c r="D134" s="436" t="s">
        <v>344</v>
      </c>
      <c r="E134" s="437">
        <f>市区町村別_推計残存歯数階層別人数!H134</f>
        <v>1274</v>
      </c>
      <c r="F134" s="435">
        <v>21</v>
      </c>
      <c r="G134" s="444">
        <f t="shared" si="34"/>
        <v>1.6483516483516484E-2</v>
      </c>
      <c r="H134" s="307"/>
    </row>
    <row r="135" spans="2:8" ht="13.5" customHeight="1">
      <c r="B135" s="655"/>
      <c r="C135" s="573"/>
      <c r="D135" s="344" t="s">
        <v>152</v>
      </c>
      <c r="E135" s="390">
        <f>市区町村別_推計残存歯数階層別人数!H135</f>
        <v>2417</v>
      </c>
      <c r="F135" s="304">
        <f t="shared" ref="F135" si="35">SUM(F132:F134)</f>
        <v>52</v>
      </c>
      <c r="G135" s="269">
        <f t="shared" si="34"/>
        <v>2.1514273893256101E-2</v>
      </c>
      <c r="H135" s="307"/>
    </row>
    <row r="136" spans="2:8" ht="13.5" customHeight="1">
      <c r="B136" s="648">
        <v>34</v>
      </c>
      <c r="C136" s="571" t="s">
        <v>45</v>
      </c>
      <c r="D136" s="356" t="s">
        <v>342</v>
      </c>
      <c r="E136" s="390">
        <f>市区町村別_推計残存歯数階層別人数!H136</f>
        <v>1921</v>
      </c>
      <c r="F136" s="304">
        <v>66</v>
      </c>
      <c r="G136" s="269">
        <f t="shared" si="34"/>
        <v>3.4357105674128058E-2</v>
      </c>
      <c r="H136" s="307"/>
    </row>
    <row r="137" spans="2:8" ht="13.5" customHeight="1">
      <c r="B137" s="649"/>
      <c r="C137" s="572"/>
      <c r="D137" s="439" t="s">
        <v>343</v>
      </c>
      <c r="E137" s="440">
        <f>市区町村別_推計残存歯数階層別人数!H137</f>
        <v>3089</v>
      </c>
      <c r="F137" s="346">
        <v>56</v>
      </c>
      <c r="G137" s="317">
        <f t="shared" si="34"/>
        <v>1.8128844286176757E-2</v>
      </c>
      <c r="H137" s="307"/>
    </row>
    <row r="138" spans="2:8" ht="13.5" customHeight="1">
      <c r="B138" s="649"/>
      <c r="C138" s="572"/>
      <c r="D138" s="436" t="s">
        <v>344</v>
      </c>
      <c r="E138" s="437">
        <f>市区町村別_推計残存歯数階層別人数!H138</f>
        <v>5114</v>
      </c>
      <c r="F138" s="435">
        <v>76</v>
      </c>
      <c r="G138" s="444">
        <f t="shared" si="34"/>
        <v>1.4861165428236215E-2</v>
      </c>
      <c r="H138" s="307"/>
    </row>
    <row r="139" spans="2:8" ht="13.5" customHeight="1">
      <c r="B139" s="655"/>
      <c r="C139" s="573"/>
      <c r="D139" s="344" t="s">
        <v>152</v>
      </c>
      <c r="E139" s="390">
        <f>市区町村別_推計残存歯数階層別人数!H139</f>
        <v>10124</v>
      </c>
      <c r="F139" s="304">
        <f t="shared" ref="F139" si="36">SUM(F136:F138)</f>
        <v>198</v>
      </c>
      <c r="G139" s="269">
        <f t="shared" si="34"/>
        <v>1.9557487159225603E-2</v>
      </c>
      <c r="H139" s="307"/>
    </row>
    <row r="140" spans="2:8" ht="13.5" customHeight="1">
      <c r="B140" s="648">
        <v>35</v>
      </c>
      <c r="C140" s="571" t="s">
        <v>2</v>
      </c>
      <c r="D140" s="356" t="s">
        <v>342</v>
      </c>
      <c r="E140" s="390">
        <f>市区町村別_推計残存歯数階層別人数!H140</f>
        <v>4342</v>
      </c>
      <c r="F140" s="304">
        <v>141</v>
      </c>
      <c r="G140" s="269">
        <f t="shared" si="34"/>
        <v>3.247351450944265E-2</v>
      </c>
      <c r="H140" s="307"/>
    </row>
    <row r="141" spans="2:8" ht="13.5" customHeight="1">
      <c r="B141" s="649"/>
      <c r="C141" s="572"/>
      <c r="D141" s="439" t="s">
        <v>343</v>
      </c>
      <c r="E141" s="440">
        <f>市区町村別_推計残存歯数階層別人数!H141</f>
        <v>7308</v>
      </c>
      <c r="F141" s="346">
        <v>133</v>
      </c>
      <c r="G141" s="317">
        <f t="shared" si="34"/>
        <v>1.8199233716475097E-2</v>
      </c>
      <c r="H141" s="307"/>
    </row>
    <row r="142" spans="2:8" ht="13.5" customHeight="1">
      <c r="B142" s="649"/>
      <c r="C142" s="572"/>
      <c r="D142" s="436" t="s">
        <v>344</v>
      </c>
      <c r="E142" s="437">
        <f>市区町村別_推計残存歯数階層別人数!H142</f>
        <v>16208</v>
      </c>
      <c r="F142" s="435">
        <v>227</v>
      </c>
      <c r="G142" s="444">
        <f t="shared" si="34"/>
        <v>1.4005429417571569E-2</v>
      </c>
      <c r="H142" s="307"/>
    </row>
    <row r="143" spans="2:8" ht="13.5" customHeight="1">
      <c r="B143" s="655"/>
      <c r="C143" s="573"/>
      <c r="D143" s="344" t="s">
        <v>152</v>
      </c>
      <c r="E143" s="390">
        <f>市区町村別_推計残存歯数階層別人数!H143</f>
        <v>27858</v>
      </c>
      <c r="F143" s="304">
        <f t="shared" ref="F143" si="37">SUM(F140:F142)</f>
        <v>501</v>
      </c>
      <c r="G143" s="269">
        <f t="shared" si="34"/>
        <v>1.7984062028860652E-2</v>
      </c>
      <c r="H143" s="307"/>
    </row>
    <row r="144" spans="2:8" ht="13.5" customHeight="1">
      <c r="B144" s="648">
        <v>36</v>
      </c>
      <c r="C144" s="571" t="s">
        <v>3</v>
      </c>
      <c r="D144" s="356" t="s">
        <v>342</v>
      </c>
      <c r="E144" s="390">
        <f>市区町村別_推計残存歯数階層別人数!H144</f>
        <v>1218</v>
      </c>
      <c r="F144" s="304">
        <v>42</v>
      </c>
      <c r="G144" s="269">
        <f t="shared" si="34"/>
        <v>3.4482758620689655E-2</v>
      </c>
      <c r="H144" s="307"/>
    </row>
    <row r="145" spans="2:8" ht="13.5" customHeight="1">
      <c r="B145" s="649"/>
      <c r="C145" s="572"/>
      <c r="D145" s="439" t="s">
        <v>343</v>
      </c>
      <c r="E145" s="440">
        <f>市区町村別_推計残存歯数階層別人数!H145</f>
        <v>2083</v>
      </c>
      <c r="F145" s="346">
        <v>45</v>
      </c>
      <c r="G145" s="317">
        <f t="shared" si="34"/>
        <v>2.1603456553048489E-2</v>
      </c>
      <c r="H145" s="307"/>
    </row>
    <row r="146" spans="2:8" ht="13.5" customHeight="1">
      <c r="B146" s="649"/>
      <c r="C146" s="572"/>
      <c r="D146" s="436" t="s">
        <v>344</v>
      </c>
      <c r="E146" s="437">
        <f>市区町村別_推計残存歯数階層別人数!H146</f>
        <v>4501</v>
      </c>
      <c r="F146" s="435">
        <v>69</v>
      </c>
      <c r="G146" s="444">
        <f t="shared" si="34"/>
        <v>1.5329926682959343E-2</v>
      </c>
      <c r="H146" s="307"/>
    </row>
    <row r="147" spans="2:8" ht="13.5" customHeight="1">
      <c r="B147" s="655"/>
      <c r="C147" s="573"/>
      <c r="D147" s="351" t="s">
        <v>152</v>
      </c>
      <c r="E147" s="392">
        <f>市区町村別_推計残存歯数階層別人数!H147</f>
        <v>7802</v>
      </c>
      <c r="F147" s="309">
        <f t="shared" ref="F147" si="38">SUM(F144:F146)</f>
        <v>156</v>
      </c>
      <c r="G147" s="464">
        <f t="shared" si="34"/>
        <v>1.9994873109459112E-2</v>
      </c>
      <c r="H147" s="307"/>
    </row>
    <row r="148" spans="2:8" ht="13.5" customHeight="1">
      <c r="B148" s="648">
        <v>37</v>
      </c>
      <c r="C148" s="571" t="s">
        <v>4</v>
      </c>
      <c r="D148" s="356" t="s">
        <v>342</v>
      </c>
      <c r="E148" s="390">
        <f>市区町村別_推計残存歯数階層別人数!H148</f>
        <v>3657</v>
      </c>
      <c r="F148" s="304">
        <v>169</v>
      </c>
      <c r="G148" s="269">
        <f t="shared" si="34"/>
        <v>4.6212742685261141E-2</v>
      </c>
      <c r="H148" s="307"/>
    </row>
    <row r="149" spans="2:8" ht="13.5" customHeight="1">
      <c r="B149" s="649"/>
      <c r="C149" s="572"/>
      <c r="D149" s="439" t="s">
        <v>343</v>
      </c>
      <c r="E149" s="440">
        <f>市区町村別_推計残存歯数階層別人数!H149</f>
        <v>6328</v>
      </c>
      <c r="F149" s="346">
        <v>161</v>
      </c>
      <c r="G149" s="317">
        <f t="shared" si="34"/>
        <v>2.5442477876106196E-2</v>
      </c>
      <c r="H149" s="307"/>
    </row>
    <row r="150" spans="2:8" ht="13.5" customHeight="1">
      <c r="B150" s="649"/>
      <c r="C150" s="572"/>
      <c r="D150" s="436" t="s">
        <v>344</v>
      </c>
      <c r="E150" s="437">
        <f>市区町村別_推計残存歯数階層別人数!H150</f>
        <v>14367</v>
      </c>
      <c r="F150" s="435">
        <v>239</v>
      </c>
      <c r="G150" s="444">
        <f t="shared" si="34"/>
        <v>1.6635344887589616E-2</v>
      </c>
      <c r="H150" s="307"/>
    </row>
    <row r="151" spans="2:8" ht="13.5" customHeight="1">
      <c r="B151" s="655"/>
      <c r="C151" s="573"/>
      <c r="D151" s="344" t="s">
        <v>152</v>
      </c>
      <c r="E151" s="390">
        <f>市区町村別_推計残存歯数階層別人数!H151</f>
        <v>24352</v>
      </c>
      <c r="F151" s="304">
        <f t="shared" ref="F151" si="39">SUM(F148:F150)</f>
        <v>569</v>
      </c>
      <c r="G151" s="269">
        <f t="shared" si="34"/>
        <v>2.3365637319316689E-2</v>
      </c>
      <c r="H151" s="307"/>
    </row>
    <row r="152" spans="2:8" ht="13.5" customHeight="1">
      <c r="B152" s="648">
        <v>38</v>
      </c>
      <c r="C152" s="571" t="s">
        <v>46</v>
      </c>
      <c r="D152" s="356" t="s">
        <v>342</v>
      </c>
      <c r="E152" s="390">
        <f>市区町村別_推計残存歯数階層別人数!H152</f>
        <v>799</v>
      </c>
      <c r="F152" s="304">
        <v>27</v>
      </c>
      <c r="G152" s="269">
        <f t="shared" si="34"/>
        <v>3.3792240300375469E-2</v>
      </c>
      <c r="H152" s="307"/>
    </row>
    <row r="153" spans="2:8" ht="13.5" customHeight="1">
      <c r="B153" s="649"/>
      <c r="C153" s="572"/>
      <c r="D153" s="439" t="s">
        <v>343</v>
      </c>
      <c r="E153" s="440">
        <f>市区町村別_推計残存歯数階層別人数!H153</f>
        <v>1319</v>
      </c>
      <c r="F153" s="346">
        <v>18</v>
      </c>
      <c r="G153" s="317">
        <f t="shared" si="34"/>
        <v>1.3646702047005308E-2</v>
      </c>
      <c r="H153" s="307"/>
    </row>
    <row r="154" spans="2:8" ht="13.5" customHeight="1">
      <c r="B154" s="649"/>
      <c r="C154" s="572"/>
      <c r="D154" s="436" t="s">
        <v>344</v>
      </c>
      <c r="E154" s="437">
        <f>市区町村別_推計残存歯数階層別人数!H154</f>
        <v>2314</v>
      </c>
      <c r="F154" s="435">
        <v>32</v>
      </c>
      <c r="G154" s="444">
        <f t="shared" si="34"/>
        <v>1.3828867761452032E-2</v>
      </c>
      <c r="H154" s="307"/>
    </row>
    <row r="155" spans="2:8" ht="13.5" customHeight="1">
      <c r="B155" s="655"/>
      <c r="C155" s="573"/>
      <c r="D155" s="344" t="s">
        <v>152</v>
      </c>
      <c r="E155" s="390">
        <f>市区町村別_推計残存歯数階層別人数!H155</f>
        <v>4432</v>
      </c>
      <c r="F155" s="304">
        <f t="shared" ref="F155" si="40">SUM(F152:F154)</f>
        <v>77</v>
      </c>
      <c r="G155" s="269">
        <f t="shared" si="34"/>
        <v>1.7373646209386282E-2</v>
      </c>
      <c r="H155" s="307"/>
    </row>
    <row r="156" spans="2:8" ht="13.5" customHeight="1">
      <c r="B156" s="648">
        <v>39</v>
      </c>
      <c r="C156" s="571" t="s">
        <v>9</v>
      </c>
      <c r="D156" s="356" t="s">
        <v>342</v>
      </c>
      <c r="E156" s="390">
        <f>市区町村別_推計残存歯数階層別人数!H156</f>
        <v>4208</v>
      </c>
      <c r="F156" s="304">
        <v>202</v>
      </c>
      <c r="G156" s="269">
        <f t="shared" si="34"/>
        <v>4.8003802281368822E-2</v>
      </c>
      <c r="H156" s="307"/>
    </row>
    <row r="157" spans="2:8" ht="13.5" customHeight="1">
      <c r="B157" s="649"/>
      <c r="C157" s="572"/>
      <c r="D157" s="439" t="s">
        <v>343</v>
      </c>
      <c r="E157" s="440">
        <f>市区町村別_推計残存歯数階層別人数!H157</f>
        <v>7309</v>
      </c>
      <c r="F157" s="346">
        <v>199</v>
      </c>
      <c r="G157" s="317">
        <f t="shared" si="34"/>
        <v>2.7226706799835819E-2</v>
      </c>
      <c r="H157" s="307"/>
    </row>
    <row r="158" spans="2:8" ht="13.5" customHeight="1">
      <c r="B158" s="649"/>
      <c r="C158" s="572"/>
      <c r="D158" s="436" t="s">
        <v>344</v>
      </c>
      <c r="E158" s="437">
        <f>市区町村別_推計残存歯数階層別人数!H158</f>
        <v>15464</v>
      </c>
      <c r="F158" s="435">
        <v>318</v>
      </c>
      <c r="G158" s="444">
        <f t="shared" si="34"/>
        <v>2.0563890325918262E-2</v>
      </c>
      <c r="H158" s="307"/>
    </row>
    <row r="159" spans="2:8" ht="13.5" customHeight="1">
      <c r="B159" s="655"/>
      <c r="C159" s="573"/>
      <c r="D159" s="344" t="s">
        <v>152</v>
      </c>
      <c r="E159" s="390">
        <f>市区町村別_推計残存歯数階層別人数!H159</f>
        <v>26981</v>
      </c>
      <c r="F159" s="304">
        <f t="shared" ref="F159" si="41">SUM(F156:F158)</f>
        <v>719</v>
      </c>
      <c r="G159" s="269">
        <f t="shared" si="34"/>
        <v>2.6648382194877876E-2</v>
      </c>
      <c r="H159" s="307"/>
    </row>
    <row r="160" spans="2:8" ht="13.5" customHeight="1">
      <c r="B160" s="648">
        <v>40</v>
      </c>
      <c r="C160" s="571" t="s">
        <v>47</v>
      </c>
      <c r="D160" s="356" t="s">
        <v>342</v>
      </c>
      <c r="E160" s="390">
        <f>市区町村別_推計残存歯数階層別人数!H160</f>
        <v>853</v>
      </c>
      <c r="F160" s="304">
        <v>19</v>
      </c>
      <c r="G160" s="269">
        <f t="shared" si="34"/>
        <v>2.2274325908558032E-2</v>
      </c>
      <c r="H160" s="307"/>
    </row>
    <row r="161" spans="2:8" ht="13.5" customHeight="1">
      <c r="B161" s="649"/>
      <c r="C161" s="572"/>
      <c r="D161" s="439" t="s">
        <v>343</v>
      </c>
      <c r="E161" s="440">
        <f>市区町村別_推計残存歯数階層別人数!H161</f>
        <v>1376</v>
      </c>
      <c r="F161" s="346">
        <v>25</v>
      </c>
      <c r="G161" s="317">
        <f t="shared" si="34"/>
        <v>1.8168604651162792E-2</v>
      </c>
      <c r="H161" s="307"/>
    </row>
    <row r="162" spans="2:8" ht="13.5" customHeight="1">
      <c r="B162" s="649"/>
      <c r="C162" s="572"/>
      <c r="D162" s="436" t="s">
        <v>344</v>
      </c>
      <c r="E162" s="437">
        <f>市区町村別_推計残存歯数階層別人数!H162</f>
        <v>2564</v>
      </c>
      <c r="F162" s="435">
        <v>31</v>
      </c>
      <c r="G162" s="444">
        <f t="shared" si="34"/>
        <v>1.2090483619344774E-2</v>
      </c>
      <c r="H162" s="307"/>
    </row>
    <row r="163" spans="2:8" ht="13.5" customHeight="1">
      <c r="B163" s="655"/>
      <c r="C163" s="573"/>
      <c r="D163" s="344" t="s">
        <v>152</v>
      </c>
      <c r="E163" s="390">
        <f>市区町村別_推計残存歯数階層別人数!H163</f>
        <v>4793</v>
      </c>
      <c r="F163" s="304">
        <f t="shared" ref="F163" si="42">SUM(F160:F162)</f>
        <v>75</v>
      </c>
      <c r="G163" s="269">
        <f t="shared" si="34"/>
        <v>1.5647819737116628E-2</v>
      </c>
      <c r="H163" s="307"/>
    </row>
    <row r="164" spans="2:8" ht="13.5" customHeight="1">
      <c r="B164" s="648">
        <v>41</v>
      </c>
      <c r="C164" s="571" t="s">
        <v>14</v>
      </c>
      <c r="D164" s="356" t="s">
        <v>342</v>
      </c>
      <c r="E164" s="390">
        <f>市区町村別_推計残存歯数階層別人数!H164</f>
        <v>1823</v>
      </c>
      <c r="F164" s="304">
        <v>83</v>
      </c>
      <c r="G164" s="269">
        <f t="shared" si="34"/>
        <v>4.5529347229840922E-2</v>
      </c>
      <c r="H164" s="307"/>
    </row>
    <row r="165" spans="2:8" ht="13.5" customHeight="1">
      <c r="B165" s="649"/>
      <c r="C165" s="572"/>
      <c r="D165" s="439" t="s">
        <v>343</v>
      </c>
      <c r="E165" s="440">
        <f>市区町村別_推計残存歯数階層別人数!H165</f>
        <v>2819</v>
      </c>
      <c r="F165" s="346">
        <v>77</v>
      </c>
      <c r="G165" s="317">
        <f t="shared" si="34"/>
        <v>2.7314650585313942E-2</v>
      </c>
      <c r="H165" s="307"/>
    </row>
    <row r="166" spans="2:8" ht="13.5" customHeight="1">
      <c r="B166" s="649"/>
      <c r="C166" s="572"/>
      <c r="D166" s="436" t="s">
        <v>344</v>
      </c>
      <c r="E166" s="437">
        <f>市区町村別_推計残存歯数階層別人数!H166</f>
        <v>5142</v>
      </c>
      <c r="F166" s="435">
        <v>130</v>
      </c>
      <c r="G166" s="444">
        <f t="shared" si="34"/>
        <v>2.5281991443018282E-2</v>
      </c>
      <c r="H166" s="307"/>
    </row>
    <row r="167" spans="2:8" ht="13.5" customHeight="1">
      <c r="B167" s="655"/>
      <c r="C167" s="573"/>
      <c r="D167" s="344" t="s">
        <v>152</v>
      </c>
      <c r="E167" s="390">
        <f>市区町村別_推計残存歯数階層別人数!H167</f>
        <v>9784</v>
      </c>
      <c r="F167" s="304">
        <f t="shared" ref="F167" si="43">SUM(F164:F166)</f>
        <v>290</v>
      </c>
      <c r="G167" s="269">
        <f t="shared" si="34"/>
        <v>2.964022894521668E-2</v>
      </c>
      <c r="H167" s="307"/>
    </row>
    <row r="168" spans="2:8" ht="13.5" customHeight="1">
      <c r="B168" s="648">
        <v>42</v>
      </c>
      <c r="C168" s="571" t="s">
        <v>15</v>
      </c>
      <c r="D168" s="356" t="s">
        <v>342</v>
      </c>
      <c r="E168" s="390">
        <f>市区町村別_推計残存歯数階層別人数!H168</f>
        <v>4025</v>
      </c>
      <c r="F168" s="304">
        <v>145</v>
      </c>
      <c r="G168" s="269">
        <f t="shared" si="34"/>
        <v>3.6024844720496892E-2</v>
      </c>
      <c r="H168" s="307"/>
    </row>
    <row r="169" spans="2:8" ht="13.5" customHeight="1">
      <c r="B169" s="649"/>
      <c r="C169" s="572"/>
      <c r="D169" s="439" t="s">
        <v>343</v>
      </c>
      <c r="E169" s="440">
        <f>市区町村別_推計残存歯数階層別人数!H169</f>
        <v>7081</v>
      </c>
      <c r="F169" s="346">
        <v>145</v>
      </c>
      <c r="G169" s="317">
        <f t="shared" si="34"/>
        <v>2.0477333709927978E-2</v>
      </c>
      <c r="H169" s="307"/>
    </row>
    <row r="170" spans="2:8" ht="13.5" customHeight="1">
      <c r="B170" s="649"/>
      <c r="C170" s="572"/>
      <c r="D170" s="436" t="s">
        <v>344</v>
      </c>
      <c r="E170" s="437">
        <f>市区町村別_推計残存歯数階層別人数!H170</f>
        <v>15196</v>
      </c>
      <c r="F170" s="435">
        <v>220</v>
      </c>
      <c r="G170" s="444">
        <f t="shared" si="34"/>
        <v>1.4477494077388787E-2</v>
      </c>
      <c r="H170" s="307"/>
    </row>
    <row r="171" spans="2:8" ht="13.5" customHeight="1">
      <c r="B171" s="655"/>
      <c r="C171" s="573"/>
      <c r="D171" s="344" t="s">
        <v>152</v>
      </c>
      <c r="E171" s="390">
        <f>市区町村別_推計残存歯数階層別人数!H171</f>
        <v>26302</v>
      </c>
      <c r="F171" s="304">
        <f t="shared" ref="F171" si="44">SUM(F168:F170)</f>
        <v>510</v>
      </c>
      <c r="G171" s="269">
        <f t="shared" si="34"/>
        <v>1.9390160444072695E-2</v>
      </c>
      <c r="H171" s="307"/>
    </row>
    <row r="172" spans="2:8" ht="13.5" customHeight="1">
      <c r="B172" s="648">
        <v>43</v>
      </c>
      <c r="C172" s="571" t="s">
        <v>10</v>
      </c>
      <c r="D172" s="356" t="s">
        <v>342</v>
      </c>
      <c r="E172" s="390">
        <f>市区町村別_推計残存歯数階層別人数!H172</f>
        <v>2844</v>
      </c>
      <c r="F172" s="304">
        <v>108</v>
      </c>
      <c r="G172" s="269">
        <f t="shared" si="34"/>
        <v>3.7974683544303799E-2</v>
      </c>
      <c r="H172" s="307"/>
    </row>
    <row r="173" spans="2:8" ht="13.5" customHeight="1">
      <c r="B173" s="649"/>
      <c r="C173" s="572"/>
      <c r="D173" s="439" t="s">
        <v>343</v>
      </c>
      <c r="E173" s="440">
        <f>市区町村別_推計残存歯数階層別人数!H173</f>
        <v>4944</v>
      </c>
      <c r="F173" s="346">
        <v>130</v>
      </c>
      <c r="G173" s="317">
        <f t="shared" si="34"/>
        <v>2.6294498381877023E-2</v>
      </c>
      <c r="H173" s="307"/>
    </row>
    <row r="174" spans="2:8" ht="13.5" customHeight="1">
      <c r="B174" s="649"/>
      <c r="C174" s="572"/>
      <c r="D174" s="436" t="s">
        <v>344</v>
      </c>
      <c r="E174" s="437">
        <f>市区町村別_推計残存歯数階層別人数!H174</f>
        <v>10596</v>
      </c>
      <c r="F174" s="435">
        <v>205</v>
      </c>
      <c r="G174" s="444">
        <f t="shared" si="34"/>
        <v>1.9346923367308418E-2</v>
      </c>
      <c r="H174" s="307"/>
    </row>
    <row r="175" spans="2:8" ht="13.5" customHeight="1">
      <c r="B175" s="655"/>
      <c r="C175" s="573"/>
      <c r="D175" s="344" t="s">
        <v>152</v>
      </c>
      <c r="E175" s="390">
        <f>市区町村別_推計残存歯数階層別人数!H175</f>
        <v>18384</v>
      </c>
      <c r="F175" s="304">
        <f t="shared" ref="F175" si="45">SUM(F172:F174)</f>
        <v>443</v>
      </c>
      <c r="G175" s="269">
        <f t="shared" si="34"/>
        <v>2.4097040905134901E-2</v>
      </c>
      <c r="H175" s="307"/>
    </row>
    <row r="176" spans="2:8" ht="13.5" customHeight="1">
      <c r="B176" s="648">
        <v>44</v>
      </c>
      <c r="C176" s="571" t="s">
        <v>22</v>
      </c>
      <c r="D176" s="356" t="s">
        <v>342</v>
      </c>
      <c r="E176" s="390">
        <f>市区町村別_推計残存歯数階層別人数!H176</f>
        <v>3468</v>
      </c>
      <c r="F176" s="304">
        <v>112</v>
      </c>
      <c r="G176" s="269">
        <f t="shared" si="34"/>
        <v>3.2295271049596307E-2</v>
      </c>
      <c r="H176" s="307"/>
    </row>
    <row r="177" spans="2:8" ht="13.5" customHeight="1">
      <c r="B177" s="649"/>
      <c r="C177" s="572"/>
      <c r="D177" s="439" t="s">
        <v>343</v>
      </c>
      <c r="E177" s="440">
        <f>市区町村別_推計残存歯数階層別人数!H177</f>
        <v>5620</v>
      </c>
      <c r="F177" s="346">
        <v>100</v>
      </c>
      <c r="G177" s="317">
        <f t="shared" si="34"/>
        <v>1.7793594306049824E-2</v>
      </c>
      <c r="H177" s="307"/>
    </row>
    <row r="178" spans="2:8" ht="13.5" customHeight="1">
      <c r="B178" s="649"/>
      <c r="C178" s="572"/>
      <c r="D178" s="436" t="s">
        <v>344</v>
      </c>
      <c r="E178" s="437">
        <f>市区町村別_推計残存歯数階層別人数!H178</f>
        <v>10136</v>
      </c>
      <c r="F178" s="435">
        <v>142</v>
      </c>
      <c r="G178" s="444">
        <f t="shared" si="34"/>
        <v>1.4009471191791634E-2</v>
      </c>
      <c r="H178" s="307"/>
    </row>
    <row r="179" spans="2:8" ht="13.5" customHeight="1">
      <c r="B179" s="655"/>
      <c r="C179" s="573"/>
      <c r="D179" s="344" t="s">
        <v>152</v>
      </c>
      <c r="E179" s="390">
        <f>市区町村別_推計残存歯数階層別人数!H179</f>
        <v>19224</v>
      </c>
      <c r="F179" s="304">
        <f t="shared" ref="F179" si="46">SUM(F176:F178)</f>
        <v>354</v>
      </c>
      <c r="G179" s="269">
        <f t="shared" si="34"/>
        <v>1.8414481897627965E-2</v>
      </c>
      <c r="H179" s="307"/>
    </row>
    <row r="180" spans="2:8" ht="13.5" customHeight="1">
      <c r="B180" s="648">
        <v>45</v>
      </c>
      <c r="C180" s="571" t="s">
        <v>48</v>
      </c>
      <c r="D180" s="356" t="s">
        <v>342</v>
      </c>
      <c r="E180" s="390">
        <f>市区町村別_推計残存歯数階層別人数!H180</f>
        <v>1069</v>
      </c>
      <c r="F180" s="304">
        <v>27</v>
      </c>
      <c r="G180" s="269">
        <f t="shared" si="34"/>
        <v>2.5257249766136577E-2</v>
      </c>
      <c r="H180" s="307"/>
    </row>
    <row r="181" spans="2:8" ht="13.5" customHeight="1">
      <c r="B181" s="649"/>
      <c r="C181" s="572"/>
      <c r="D181" s="439" t="s">
        <v>343</v>
      </c>
      <c r="E181" s="440">
        <f>市区町村別_推計残存歯数階層別人数!H181</f>
        <v>1679</v>
      </c>
      <c r="F181" s="346">
        <v>22</v>
      </c>
      <c r="G181" s="317">
        <f t="shared" si="34"/>
        <v>1.3103037522334724E-2</v>
      </c>
      <c r="H181" s="307"/>
    </row>
    <row r="182" spans="2:8" ht="13.5" customHeight="1">
      <c r="B182" s="649"/>
      <c r="C182" s="572"/>
      <c r="D182" s="436" t="s">
        <v>344</v>
      </c>
      <c r="E182" s="437">
        <f>市区町村別_推計残存歯数階層別人数!H182</f>
        <v>2992</v>
      </c>
      <c r="F182" s="435">
        <v>40</v>
      </c>
      <c r="G182" s="444">
        <f t="shared" si="34"/>
        <v>1.3368983957219251E-2</v>
      </c>
      <c r="H182" s="307"/>
    </row>
    <row r="183" spans="2:8" ht="13.5" customHeight="1">
      <c r="B183" s="655"/>
      <c r="C183" s="573"/>
      <c r="D183" s="344" t="s">
        <v>152</v>
      </c>
      <c r="E183" s="390">
        <f>市区町村別_推計残存歯数階層別人数!H183</f>
        <v>5740</v>
      </c>
      <c r="F183" s="304">
        <f t="shared" ref="F183" si="47">SUM(F180:F182)</f>
        <v>89</v>
      </c>
      <c r="G183" s="269">
        <f t="shared" si="34"/>
        <v>1.5505226480836238E-2</v>
      </c>
      <c r="H183" s="307"/>
    </row>
    <row r="184" spans="2:8" ht="13.5" customHeight="1">
      <c r="B184" s="648">
        <v>46</v>
      </c>
      <c r="C184" s="571" t="s">
        <v>26</v>
      </c>
      <c r="D184" s="356" t="s">
        <v>342</v>
      </c>
      <c r="E184" s="390">
        <f>市区町村別_推計残存歯数階層別人数!H184</f>
        <v>1404</v>
      </c>
      <c r="F184" s="304">
        <v>36</v>
      </c>
      <c r="G184" s="269">
        <f t="shared" si="34"/>
        <v>2.564102564102564E-2</v>
      </c>
      <c r="H184" s="307"/>
    </row>
    <row r="185" spans="2:8" ht="13.5" customHeight="1">
      <c r="B185" s="649"/>
      <c r="C185" s="572"/>
      <c r="D185" s="439" t="s">
        <v>343</v>
      </c>
      <c r="E185" s="440">
        <f>市区町村別_推計残存歯数階層別人数!H185</f>
        <v>2177</v>
      </c>
      <c r="F185" s="346">
        <v>41</v>
      </c>
      <c r="G185" s="317">
        <f t="shared" si="34"/>
        <v>1.8833256775378962E-2</v>
      </c>
      <c r="H185" s="307"/>
    </row>
    <row r="186" spans="2:8" ht="13.5" customHeight="1">
      <c r="B186" s="649"/>
      <c r="C186" s="572"/>
      <c r="D186" s="436" t="s">
        <v>344</v>
      </c>
      <c r="E186" s="437">
        <f>市区町村別_推計残存歯数階層別人数!H186</f>
        <v>4394</v>
      </c>
      <c r="F186" s="435">
        <v>68</v>
      </c>
      <c r="G186" s="444">
        <f t="shared" si="34"/>
        <v>1.5475648611743286E-2</v>
      </c>
      <c r="H186" s="307"/>
    </row>
    <row r="187" spans="2:8" ht="13.5" customHeight="1">
      <c r="B187" s="655"/>
      <c r="C187" s="573"/>
      <c r="D187" s="344" t="s">
        <v>152</v>
      </c>
      <c r="E187" s="390">
        <f>市区町村別_推計残存歯数階層別人数!H187</f>
        <v>7975</v>
      </c>
      <c r="F187" s="304">
        <f t="shared" ref="F187" si="48">SUM(F184:F186)</f>
        <v>145</v>
      </c>
      <c r="G187" s="269">
        <f t="shared" si="34"/>
        <v>1.8181818181818181E-2</v>
      </c>
      <c r="H187" s="307"/>
    </row>
    <row r="188" spans="2:8" ht="13.5" customHeight="1">
      <c r="B188" s="648">
        <v>47</v>
      </c>
      <c r="C188" s="571" t="s">
        <v>16</v>
      </c>
      <c r="D188" s="356" t="s">
        <v>342</v>
      </c>
      <c r="E188" s="390">
        <f>市区町村別_推計残存歯数階層別人数!H188</f>
        <v>2901</v>
      </c>
      <c r="F188" s="304">
        <v>115</v>
      </c>
      <c r="G188" s="269">
        <f t="shared" si="34"/>
        <v>3.9641502930024129E-2</v>
      </c>
      <c r="H188" s="307"/>
    </row>
    <row r="189" spans="2:8" ht="13.5" customHeight="1">
      <c r="B189" s="649"/>
      <c r="C189" s="572"/>
      <c r="D189" s="439" t="s">
        <v>343</v>
      </c>
      <c r="E189" s="440">
        <f>市区町村別_推計残存歯数階層別人数!H189</f>
        <v>4693</v>
      </c>
      <c r="F189" s="346">
        <v>111</v>
      </c>
      <c r="G189" s="317">
        <f t="shared" si="34"/>
        <v>2.365224802897933E-2</v>
      </c>
      <c r="H189" s="307"/>
    </row>
    <row r="190" spans="2:8" ht="13.5" customHeight="1">
      <c r="B190" s="649"/>
      <c r="C190" s="572"/>
      <c r="D190" s="436" t="s">
        <v>344</v>
      </c>
      <c r="E190" s="437">
        <f>市区町村別_推計残存歯数階層別人数!H190</f>
        <v>8685</v>
      </c>
      <c r="F190" s="435">
        <v>155</v>
      </c>
      <c r="G190" s="444">
        <f t="shared" si="34"/>
        <v>1.7846862406447898E-2</v>
      </c>
      <c r="H190" s="307"/>
    </row>
    <row r="191" spans="2:8" ht="13.5" customHeight="1">
      <c r="B191" s="655"/>
      <c r="C191" s="573"/>
      <c r="D191" s="344" t="s">
        <v>152</v>
      </c>
      <c r="E191" s="390">
        <f>市区町村別_推計残存歯数階層別人数!H191</f>
        <v>16279</v>
      </c>
      <c r="F191" s="304">
        <f t="shared" ref="F191" si="49">SUM(F188:F190)</f>
        <v>381</v>
      </c>
      <c r="G191" s="269">
        <f t="shared" si="34"/>
        <v>2.3404386018797223E-2</v>
      </c>
      <c r="H191" s="307"/>
    </row>
    <row r="192" spans="2:8" ht="13.5" customHeight="1">
      <c r="B192" s="648">
        <v>48</v>
      </c>
      <c r="C192" s="571" t="s">
        <v>27</v>
      </c>
      <c r="D192" s="356" t="s">
        <v>342</v>
      </c>
      <c r="E192" s="390">
        <f>市区町村別_推計残存歯数階層別人数!H192</f>
        <v>1349</v>
      </c>
      <c r="F192" s="304">
        <v>43</v>
      </c>
      <c r="G192" s="269">
        <f t="shared" si="34"/>
        <v>3.1875463306152707E-2</v>
      </c>
      <c r="H192" s="307"/>
    </row>
    <row r="193" spans="2:8" ht="13.5" customHeight="1">
      <c r="B193" s="649"/>
      <c r="C193" s="572"/>
      <c r="D193" s="439" t="s">
        <v>343</v>
      </c>
      <c r="E193" s="440">
        <f>市区町村別_推計残存歯数階層別人数!H193</f>
        <v>2442</v>
      </c>
      <c r="F193" s="346">
        <v>43</v>
      </c>
      <c r="G193" s="317">
        <f t="shared" si="34"/>
        <v>1.7608517608517608E-2</v>
      </c>
      <c r="H193" s="307"/>
    </row>
    <row r="194" spans="2:8" ht="13.5" customHeight="1">
      <c r="B194" s="649"/>
      <c r="C194" s="572"/>
      <c r="D194" s="436" t="s">
        <v>344</v>
      </c>
      <c r="E194" s="437">
        <f>市区町村別_推計残存歯数階層別人数!H194</f>
        <v>5522</v>
      </c>
      <c r="F194" s="435">
        <v>70</v>
      </c>
      <c r="G194" s="444">
        <f t="shared" si="34"/>
        <v>1.2676566461427018E-2</v>
      </c>
      <c r="H194" s="307"/>
    </row>
    <row r="195" spans="2:8" ht="13.5" customHeight="1">
      <c r="B195" s="655"/>
      <c r="C195" s="573"/>
      <c r="D195" s="344" t="s">
        <v>152</v>
      </c>
      <c r="E195" s="390">
        <f>市区町村別_推計残存歯数階層別人数!H195</f>
        <v>9313</v>
      </c>
      <c r="F195" s="304">
        <f t="shared" ref="F195" si="50">SUM(F192:F194)</f>
        <v>156</v>
      </c>
      <c r="G195" s="269">
        <f t="shared" si="34"/>
        <v>1.6750778481692256E-2</v>
      </c>
      <c r="H195" s="307"/>
    </row>
    <row r="196" spans="2:8" ht="13.5" customHeight="1">
      <c r="B196" s="648">
        <v>49</v>
      </c>
      <c r="C196" s="571" t="s">
        <v>28</v>
      </c>
      <c r="D196" s="356" t="s">
        <v>342</v>
      </c>
      <c r="E196" s="390">
        <f>市区町村別_推計残存歯数階層別人数!H196</f>
        <v>1631</v>
      </c>
      <c r="F196" s="304">
        <v>49</v>
      </c>
      <c r="G196" s="269">
        <f t="shared" ref="G196:G259" si="51">IFERROR(F196/E196,"-")</f>
        <v>3.0042918454935622E-2</v>
      </c>
      <c r="H196" s="307"/>
    </row>
    <row r="197" spans="2:8" ht="13.5" customHeight="1">
      <c r="B197" s="649"/>
      <c r="C197" s="572"/>
      <c r="D197" s="439" t="s">
        <v>343</v>
      </c>
      <c r="E197" s="440">
        <f>市区町村別_推計残存歯数階層別人数!H197</f>
        <v>2665</v>
      </c>
      <c r="F197" s="346">
        <v>45</v>
      </c>
      <c r="G197" s="317">
        <f t="shared" si="51"/>
        <v>1.6885553470919325E-2</v>
      </c>
      <c r="H197" s="307"/>
    </row>
    <row r="198" spans="2:8" ht="13.5" customHeight="1">
      <c r="B198" s="649"/>
      <c r="C198" s="572"/>
      <c r="D198" s="436" t="s">
        <v>344</v>
      </c>
      <c r="E198" s="437">
        <f>市区町村別_推計残存歯数階層別人数!H198</f>
        <v>4684</v>
      </c>
      <c r="F198" s="435">
        <v>63</v>
      </c>
      <c r="G198" s="444">
        <f t="shared" si="51"/>
        <v>1.3450042698548249E-2</v>
      </c>
      <c r="H198" s="307"/>
    </row>
    <row r="199" spans="2:8" ht="13.5" customHeight="1">
      <c r="B199" s="655"/>
      <c r="C199" s="573"/>
      <c r="D199" s="344" t="s">
        <v>152</v>
      </c>
      <c r="E199" s="390">
        <f>市区町村別_推計残存歯数階層別人数!H199</f>
        <v>8980</v>
      </c>
      <c r="F199" s="304">
        <f t="shared" ref="F199" si="52">SUM(F196:F198)</f>
        <v>157</v>
      </c>
      <c r="G199" s="269">
        <f t="shared" si="51"/>
        <v>1.7483296213808463E-2</v>
      </c>
      <c r="H199" s="307"/>
    </row>
    <row r="200" spans="2:8" ht="13.5" customHeight="1">
      <c r="B200" s="648">
        <v>50</v>
      </c>
      <c r="C200" s="571" t="s">
        <v>17</v>
      </c>
      <c r="D200" s="356" t="s">
        <v>342</v>
      </c>
      <c r="E200" s="390">
        <f>市区町村別_推計残存歯数階層別人数!H200</f>
        <v>1503</v>
      </c>
      <c r="F200" s="304">
        <v>39</v>
      </c>
      <c r="G200" s="269">
        <f t="shared" si="51"/>
        <v>2.5948103792415168E-2</v>
      </c>
      <c r="H200" s="307"/>
    </row>
    <row r="201" spans="2:8" ht="13.5" customHeight="1">
      <c r="B201" s="649"/>
      <c r="C201" s="572"/>
      <c r="D201" s="439" t="s">
        <v>343</v>
      </c>
      <c r="E201" s="440">
        <f>市区町村別_推計残存歯数階層別人数!H201</f>
        <v>2247</v>
      </c>
      <c r="F201" s="346">
        <v>50</v>
      </c>
      <c r="G201" s="317">
        <f t="shared" si="51"/>
        <v>2.2251891410769914E-2</v>
      </c>
      <c r="H201" s="307"/>
    </row>
    <row r="202" spans="2:8" ht="13.5" customHeight="1">
      <c r="B202" s="649"/>
      <c r="C202" s="572"/>
      <c r="D202" s="436" t="s">
        <v>344</v>
      </c>
      <c r="E202" s="437">
        <f>市区町村別_推計残存歯数階層別人数!H202</f>
        <v>3836</v>
      </c>
      <c r="F202" s="435">
        <v>65</v>
      </c>
      <c r="G202" s="444">
        <f t="shared" si="51"/>
        <v>1.694473409801877E-2</v>
      </c>
      <c r="H202" s="307"/>
    </row>
    <row r="203" spans="2:8" ht="13.5" customHeight="1">
      <c r="B203" s="655"/>
      <c r="C203" s="573"/>
      <c r="D203" s="344" t="s">
        <v>152</v>
      </c>
      <c r="E203" s="390">
        <f>市区町村別_推計残存歯数階層別人数!H203</f>
        <v>7586</v>
      </c>
      <c r="F203" s="304">
        <f t="shared" ref="F203" si="53">SUM(F200:F202)</f>
        <v>154</v>
      </c>
      <c r="G203" s="269">
        <f t="shared" si="51"/>
        <v>2.0300553651463223E-2</v>
      </c>
      <c r="H203" s="307"/>
    </row>
    <row r="204" spans="2:8" ht="13.5" customHeight="1">
      <c r="B204" s="648">
        <v>51</v>
      </c>
      <c r="C204" s="571" t="s">
        <v>49</v>
      </c>
      <c r="D204" s="356" t="s">
        <v>342</v>
      </c>
      <c r="E204" s="390">
        <f>市区町村別_推計残存歯数階層別人数!H204</f>
        <v>2009</v>
      </c>
      <c r="F204" s="304">
        <v>51</v>
      </c>
      <c r="G204" s="269">
        <f t="shared" si="51"/>
        <v>2.538576406172225E-2</v>
      </c>
      <c r="H204" s="307"/>
    </row>
    <row r="205" spans="2:8" ht="13.5" customHeight="1">
      <c r="B205" s="649"/>
      <c r="C205" s="572"/>
      <c r="D205" s="439" t="s">
        <v>343</v>
      </c>
      <c r="E205" s="440">
        <f>市区町村別_推計残存歯数階層別人数!H205</f>
        <v>2866</v>
      </c>
      <c r="F205" s="346">
        <v>54</v>
      </c>
      <c r="G205" s="317">
        <f t="shared" si="51"/>
        <v>1.884159106769016E-2</v>
      </c>
      <c r="H205" s="307"/>
    </row>
    <row r="206" spans="2:8" ht="13.5" customHeight="1">
      <c r="B206" s="649"/>
      <c r="C206" s="572"/>
      <c r="D206" s="436" t="s">
        <v>344</v>
      </c>
      <c r="E206" s="437">
        <f>市区町村別_推計残存歯数階層別人数!H206</f>
        <v>5792</v>
      </c>
      <c r="F206" s="435">
        <v>71</v>
      </c>
      <c r="G206" s="444">
        <f t="shared" si="51"/>
        <v>1.2258287292817679E-2</v>
      </c>
      <c r="H206" s="307"/>
    </row>
    <row r="207" spans="2:8" ht="13.5" customHeight="1">
      <c r="B207" s="655"/>
      <c r="C207" s="573"/>
      <c r="D207" s="344" t="s">
        <v>152</v>
      </c>
      <c r="E207" s="390">
        <f>市区町村別_推計残存歯数階層別人数!H207</f>
        <v>10667</v>
      </c>
      <c r="F207" s="304">
        <f t="shared" ref="F207" si="54">SUM(F204:F206)</f>
        <v>176</v>
      </c>
      <c r="G207" s="269">
        <f t="shared" si="51"/>
        <v>1.6499484391112779E-2</v>
      </c>
      <c r="H207" s="307"/>
    </row>
    <row r="208" spans="2:8" ht="13.5" customHeight="1">
      <c r="B208" s="648">
        <v>52</v>
      </c>
      <c r="C208" s="571" t="s">
        <v>5</v>
      </c>
      <c r="D208" s="356" t="s">
        <v>342</v>
      </c>
      <c r="E208" s="390">
        <f>市区町村別_推計残存歯数階層別人数!H208</f>
        <v>1438</v>
      </c>
      <c r="F208" s="304">
        <v>57</v>
      </c>
      <c r="G208" s="269">
        <f t="shared" si="51"/>
        <v>3.9638386648122394E-2</v>
      </c>
      <c r="H208" s="307"/>
    </row>
    <row r="209" spans="2:8" ht="13.5" customHeight="1">
      <c r="B209" s="649"/>
      <c r="C209" s="572"/>
      <c r="D209" s="439" t="s">
        <v>343</v>
      </c>
      <c r="E209" s="440">
        <f>市区町村別_推計残存歯数階層別人数!H209</f>
        <v>2569</v>
      </c>
      <c r="F209" s="346">
        <v>72</v>
      </c>
      <c r="G209" s="317">
        <f t="shared" si="51"/>
        <v>2.8026469443363178E-2</v>
      </c>
      <c r="H209" s="307"/>
    </row>
    <row r="210" spans="2:8" ht="13.5" customHeight="1">
      <c r="B210" s="649"/>
      <c r="C210" s="572"/>
      <c r="D210" s="436" t="s">
        <v>344</v>
      </c>
      <c r="E210" s="437">
        <f>市区町村別_推計残存歯数階層別人数!H210</f>
        <v>6247</v>
      </c>
      <c r="F210" s="435">
        <v>97</v>
      </c>
      <c r="G210" s="444">
        <f t="shared" si="51"/>
        <v>1.5527453177525212E-2</v>
      </c>
      <c r="H210" s="307"/>
    </row>
    <row r="211" spans="2:8" ht="13.5" customHeight="1">
      <c r="B211" s="655"/>
      <c r="C211" s="573"/>
      <c r="D211" s="344" t="s">
        <v>152</v>
      </c>
      <c r="E211" s="390">
        <f>市区町村別_推計残存歯数階層別人数!H211</f>
        <v>10254</v>
      </c>
      <c r="F211" s="304">
        <f t="shared" ref="F211" si="55">SUM(F208:F210)</f>
        <v>226</v>
      </c>
      <c r="G211" s="269">
        <f t="shared" si="51"/>
        <v>2.2040179442168909E-2</v>
      </c>
      <c r="H211" s="307"/>
    </row>
    <row r="212" spans="2:8" ht="13.5" customHeight="1">
      <c r="B212" s="648">
        <v>53</v>
      </c>
      <c r="C212" s="571" t="s">
        <v>23</v>
      </c>
      <c r="D212" s="356" t="s">
        <v>342</v>
      </c>
      <c r="E212" s="390">
        <f>市区町村別_推計残存歯数階層別人数!H212</f>
        <v>759</v>
      </c>
      <c r="F212" s="304">
        <v>23</v>
      </c>
      <c r="G212" s="269">
        <f t="shared" si="51"/>
        <v>3.0303030303030304E-2</v>
      </c>
      <c r="H212" s="307"/>
    </row>
    <row r="213" spans="2:8" ht="13.5" customHeight="1">
      <c r="B213" s="649"/>
      <c r="C213" s="572"/>
      <c r="D213" s="439" t="s">
        <v>343</v>
      </c>
      <c r="E213" s="440">
        <f>市区町村別_推計残存歯数階層別人数!H213</f>
        <v>1193</v>
      </c>
      <c r="F213" s="346">
        <v>30</v>
      </c>
      <c r="G213" s="317">
        <f t="shared" si="51"/>
        <v>2.5146689019279127E-2</v>
      </c>
      <c r="H213" s="307"/>
    </row>
    <row r="214" spans="2:8" ht="13.5" customHeight="1">
      <c r="B214" s="649"/>
      <c r="C214" s="572"/>
      <c r="D214" s="436" t="s">
        <v>344</v>
      </c>
      <c r="E214" s="437">
        <f>市区町村別_推計残存歯数階層別人数!H214</f>
        <v>2245</v>
      </c>
      <c r="F214" s="435">
        <v>25</v>
      </c>
      <c r="G214" s="444">
        <f t="shared" si="51"/>
        <v>1.1135857461024499E-2</v>
      </c>
      <c r="H214" s="307"/>
    </row>
    <row r="215" spans="2:8" ht="13.5" customHeight="1">
      <c r="B215" s="655"/>
      <c r="C215" s="573"/>
      <c r="D215" s="344" t="s">
        <v>152</v>
      </c>
      <c r="E215" s="390">
        <f>市区町村別_推計残存歯数階層別人数!H215</f>
        <v>4197</v>
      </c>
      <c r="F215" s="304">
        <f t="shared" ref="F215" si="56">SUM(F212:F214)</f>
        <v>78</v>
      </c>
      <c r="G215" s="269">
        <f t="shared" si="51"/>
        <v>1.8584703359542529E-2</v>
      </c>
      <c r="H215" s="307"/>
    </row>
    <row r="216" spans="2:8" ht="13.5" customHeight="1">
      <c r="B216" s="648">
        <v>54</v>
      </c>
      <c r="C216" s="571" t="s">
        <v>29</v>
      </c>
      <c r="D216" s="356" t="s">
        <v>342</v>
      </c>
      <c r="E216" s="390">
        <f>市区町村別_推計残存歯数階層別人数!H216</f>
        <v>1497</v>
      </c>
      <c r="F216" s="304">
        <v>49</v>
      </c>
      <c r="G216" s="269">
        <f t="shared" si="51"/>
        <v>3.2732130928523714E-2</v>
      </c>
      <c r="H216" s="307"/>
    </row>
    <row r="217" spans="2:8" ht="13.5" customHeight="1">
      <c r="B217" s="649"/>
      <c r="C217" s="572"/>
      <c r="D217" s="439" t="s">
        <v>343</v>
      </c>
      <c r="E217" s="440">
        <f>市区町村別_推計残存歯数階層別人数!H217</f>
        <v>2330</v>
      </c>
      <c r="F217" s="346">
        <v>51</v>
      </c>
      <c r="G217" s="317">
        <f t="shared" si="51"/>
        <v>2.1888412017167382E-2</v>
      </c>
      <c r="H217" s="307"/>
    </row>
    <row r="218" spans="2:8" ht="13.5" customHeight="1">
      <c r="B218" s="649"/>
      <c r="C218" s="572"/>
      <c r="D218" s="436" t="s">
        <v>344</v>
      </c>
      <c r="E218" s="437">
        <f>市区町村別_推計残存歯数階層別人数!H218</f>
        <v>4563</v>
      </c>
      <c r="F218" s="435">
        <v>47</v>
      </c>
      <c r="G218" s="444">
        <f t="shared" si="51"/>
        <v>1.0300241069471838E-2</v>
      </c>
      <c r="H218" s="307"/>
    </row>
    <row r="219" spans="2:8" ht="13.5" customHeight="1">
      <c r="B219" s="655"/>
      <c r="C219" s="573"/>
      <c r="D219" s="351" t="s">
        <v>152</v>
      </c>
      <c r="E219" s="392">
        <f>市区町村別_推計残存歯数階層別人数!H219</f>
        <v>8390</v>
      </c>
      <c r="F219" s="309">
        <f t="shared" ref="F219" si="57">SUM(F216:F218)</f>
        <v>147</v>
      </c>
      <c r="G219" s="464">
        <f t="shared" si="51"/>
        <v>1.7520858164481526E-2</v>
      </c>
      <c r="H219" s="307"/>
    </row>
    <row r="220" spans="2:8" ht="13.5" customHeight="1">
      <c r="B220" s="648">
        <v>55</v>
      </c>
      <c r="C220" s="571" t="s">
        <v>18</v>
      </c>
      <c r="D220" s="356" t="s">
        <v>342</v>
      </c>
      <c r="E220" s="390">
        <f>市区町村別_推計残存歯数階層別人数!H220</f>
        <v>1513</v>
      </c>
      <c r="F220" s="304">
        <v>64</v>
      </c>
      <c r="G220" s="269">
        <f t="shared" si="51"/>
        <v>4.230006609385327E-2</v>
      </c>
      <c r="H220" s="307"/>
    </row>
    <row r="221" spans="2:8" ht="13.5" customHeight="1">
      <c r="B221" s="649"/>
      <c r="C221" s="572"/>
      <c r="D221" s="439" t="s">
        <v>343</v>
      </c>
      <c r="E221" s="440">
        <f>市区町村別_推計残存歯数階層別人数!H221</f>
        <v>2231</v>
      </c>
      <c r="F221" s="346">
        <v>60</v>
      </c>
      <c r="G221" s="317">
        <f t="shared" si="51"/>
        <v>2.6893769610040339E-2</v>
      </c>
      <c r="H221" s="307"/>
    </row>
    <row r="222" spans="2:8" ht="13.5" customHeight="1">
      <c r="B222" s="649"/>
      <c r="C222" s="572"/>
      <c r="D222" s="436" t="s">
        <v>344</v>
      </c>
      <c r="E222" s="437">
        <f>市区町村別_推計残存歯数階層別人数!H222</f>
        <v>4044</v>
      </c>
      <c r="F222" s="435">
        <v>85</v>
      </c>
      <c r="G222" s="444">
        <f t="shared" si="51"/>
        <v>2.1018793273986151E-2</v>
      </c>
      <c r="H222" s="307"/>
    </row>
    <row r="223" spans="2:8" ht="13.5" customHeight="1">
      <c r="B223" s="655"/>
      <c r="C223" s="573"/>
      <c r="D223" s="344" t="s">
        <v>152</v>
      </c>
      <c r="E223" s="390">
        <f>市区町村別_推計残存歯数階層別人数!H223</f>
        <v>7788</v>
      </c>
      <c r="F223" s="304">
        <f t="shared" ref="F223" si="58">SUM(F220:F222)</f>
        <v>209</v>
      </c>
      <c r="G223" s="269">
        <f t="shared" si="51"/>
        <v>2.6836158192090395E-2</v>
      </c>
      <c r="H223" s="307"/>
    </row>
    <row r="224" spans="2:8" ht="13.5" customHeight="1">
      <c r="B224" s="648">
        <v>56</v>
      </c>
      <c r="C224" s="571" t="s">
        <v>11</v>
      </c>
      <c r="D224" s="356" t="s">
        <v>342</v>
      </c>
      <c r="E224" s="390">
        <f>市区町村別_推計残存歯数階層別人数!H224</f>
        <v>855</v>
      </c>
      <c r="F224" s="304">
        <v>30</v>
      </c>
      <c r="G224" s="269">
        <f t="shared" si="51"/>
        <v>3.5087719298245612E-2</v>
      </c>
      <c r="H224" s="307"/>
    </row>
    <row r="225" spans="2:8" ht="13.5" customHeight="1">
      <c r="B225" s="649"/>
      <c r="C225" s="572"/>
      <c r="D225" s="439" t="s">
        <v>343</v>
      </c>
      <c r="E225" s="440">
        <f>市区町村別_推計残存歯数階層別人数!H225</f>
        <v>1450</v>
      </c>
      <c r="F225" s="346">
        <v>51</v>
      </c>
      <c r="G225" s="317">
        <f t="shared" si="51"/>
        <v>3.5172413793103451E-2</v>
      </c>
      <c r="H225" s="307"/>
    </row>
    <row r="226" spans="2:8" ht="13.5" customHeight="1">
      <c r="B226" s="649"/>
      <c r="C226" s="572"/>
      <c r="D226" s="436" t="s">
        <v>344</v>
      </c>
      <c r="E226" s="437">
        <f>市区町村別_推計残存歯数階層別人数!H226</f>
        <v>2702</v>
      </c>
      <c r="F226" s="435">
        <v>39</v>
      </c>
      <c r="G226" s="444">
        <f t="shared" si="51"/>
        <v>1.4433752775721688E-2</v>
      </c>
      <c r="H226" s="307"/>
    </row>
    <row r="227" spans="2:8" ht="13.5" customHeight="1">
      <c r="B227" s="655"/>
      <c r="C227" s="573"/>
      <c r="D227" s="344" t="s">
        <v>152</v>
      </c>
      <c r="E227" s="390">
        <f>市区町村別_推計残存歯数階層別人数!H227</f>
        <v>5007</v>
      </c>
      <c r="F227" s="304">
        <f t="shared" ref="F227" si="59">SUM(F224:F226)</f>
        <v>120</v>
      </c>
      <c r="G227" s="269">
        <f t="shared" si="51"/>
        <v>2.3966446974236069E-2</v>
      </c>
      <c r="H227" s="307"/>
    </row>
    <row r="228" spans="2:8" ht="13.5" customHeight="1">
      <c r="B228" s="648">
        <v>57</v>
      </c>
      <c r="C228" s="571" t="s">
        <v>50</v>
      </c>
      <c r="D228" s="356" t="s">
        <v>342</v>
      </c>
      <c r="E228" s="390">
        <f>市区町村別_推計残存歯数階層別人数!H228</f>
        <v>672</v>
      </c>
      <c r="F228" s="304">
        <v>20</v>
      </c>
      <c r="G228" s="269">
        <f t="shared" si="51"/>
        <v>2.976190476190476E-2</v>
      </c>
      <c r="H228" s="307"/>
    </row>
    <row r="229" spans="2:8" ht="13.5" customHeight="1">
      <c r="B229" s="649"/>
      <c r="C229" s="572"/>
      <c r="D229" s="439" t="s">
        <v>343</v>
      </c>
      <c r="E229" s="440">
        <f>市区町村別_推計残存歯数階層別人数!H229</f>
        <v>1141</v>
      </c>
      <c r="F229" s="346">
        <v>31</v>
      </c>
      <c r="G229" s="317">
        <f t="shared" si="51"/>
        <v>2.7169149868536371E-2</v>
      </c>
      <c r="H229" s="307"/>
    </row>
    <row r="230" spans="2:8" ht="13.5" customHeight="1">
      <c r="B230" s="649"/>
      <c r="C230" s="572"/>
      <c r="D230" s="436" t="s">
        <v>344</v>
      </c>
      <c r="E230" s="437">
        <f>市区町村別_推計残存歯数階層別人数!H230</f>
        <v>2124</v>
      </c>
      <c r="F230" s="435">
        <v>28</v>
      </c>
      <c r="G230" s="444">
        <f t="shared" si="51"/>
        <v>1.3182674199623353E-2</v>
      </c>
      <c r="H230" s="307"/>
    </row>
    <row r="231" spans="2:8" ht="13.5" customHeight="1">
      <c r="B231" s="655"/>
      <c r="C231" s="573"/>
      <c r="D231" s="344" t="s">
        <v>152</v>
      </c>
      <c r="E231" s="390">
        <f>市区町村別_推計残存歯数階層別人数!H231</f>
        <v>3937</v>
      </c>
      <c r="F231" s="304">
        <f t="shared" ref="F231" si="60">SUM(F228:F230)</f>
        <v>79</v>
      </c>
      <c r="G231" s="269">
        <f t="shared" si="51"/>
        <v>2.0066040132080264E-2</v>
      </c>
      <c r="H231" s="307"/>
    </row>
    <row r="232" spans="2:8" ht="13.5" customHeight="1">
      <c r="B232" s="648">
        <v>58</v>
      </c>
      <c r="C232" s="571" t="s">
        <v>30</v>
      </c>
      <c r="D232" s="356" t="s">
        <v>342</v>
      </c>
      <c r="E232" s="390">
        <f>市区町村別_推計残存歯数階層別人数!H232</f>
        <v>731</v>
      </c>
      <c r="F232" s="304">
        <v>38</v>
      </c>
      <c r="G232" s="269">
        <f t="shared" si="51"/>
        <v>5.1983584131326949E-2</v>
      </c>
      <c r="H232" s="307"/>
    </row>
    <row r="233" spans="2:8" ht="13.5" customHeight="1">
      <c r="B233" s="649"/>
      <c r="C233" s="572"/>
      <c r="D233" s="439" t="s">
        <v>343</v>
      </c>
      <c r="E233" s="440">
        <f>市区町村別_推計残存歯数階層別人数!H233</f>
        <v>1189</v>
      </c>
      <c r="F233" s="346">
        <v>30</v>
      </c>
      <c r="G233" s="317">
        <f t="shared" si="51"/>
        <v>2.5231286795626577E-2</v>
      </c>
      <c r="H233" s="307"/>
    </row>
    <row r="234" spans="2:8" ht="13.5" customHeight="1">
      <c r="B234" s="649"/>
      <c r="C234" s="572"/>
      <c r="D234" s="436" t="s">
        <v>344</v>
      </c>
      <c r="E234" s="437">
        <f>市区町村別_推計残存歯数階層別人数!H234</f>
        <v>2434</v>
      </c>
      <c r="F234" s="435">
        <v>39</v>
      </c>
      <c r="G234" s="444">
        <f t="shared" si="51"/>
        <v>1.6023007395234181E-2</v>
      </c>
      <c r="H234" s="307"/>
    </row>
    <row r="235" spans="2:8" ht="13.5" customHeight="1">
      <c r="B235" s="655"/>
      <c r="C235" s="573"/>
      <c r="D235" s="344" t="s">
        <v>152</v>
      </c>
      <c r="E235" s="390">
        <f>市区町村別_推計残存歯数階層別人数!H235</f>
        <v>4354</v>
      </c>
      <c r="F235" s="304">
        <f t="shared" ref="F235" si="61">SUM(F232:F234)</f>
        <v>107</v>
      </c>
      <c r="G235" s="269">
        <f t="shared" si="51"/>
        <v>2.4575103353238401E-2</v>
      </c>
      <c r="H235" s="307"/>
    </row>
    <row r="236" spans="2:8" ht="13.5" customHeight="1">
      <c r="B236" s="648">
        <v>59</v>
      </c>
      <c r="C236" s="571" t="s">
        <v>24</v>
      </c>
      <c r="D236" s="356" t="s">
        <v>342</v>
      </c>
      <c r="E236" s="390">
        <f>市区町村別_推計残存歯数階層別人数!H236</f>
        <v>6260</v>
      </c>
      <c r="F236" s="304">
        <v>184</v>
      </c>
      <c r="G236" s="269">
        <f t="shared" si="51"/>
        <v>2.9392971246006389E-2</v>
      </c>
      <c r="H236" s="307"/>
    </row>
    <row r="237" spans="2:8" ht="13.5" customHeight="1">
      <c r="B237" s="649"/>
      <c r="C237" s="572"/>
      <c r="D237" s="439" t="s">
        <v>343</v>
      </c>
      <c r="E237" s="440">
        <f>市区町村別_推計残存歯数階層別人数!H237</f>
        <v>9876</v>
      </c>
      <c r="F237" s="346">
        <v>233</v>
      </c>
      <c r="G237" s="317">
        <f t="shared" si="51"/>
        <v>2.3592547590117457E-2</v>
      </c>
      <c r="H237" s="307"/>
    </row>
    <row r="238" spans="2:8" ht="13.5" customHeight="1">
      <c r="B238" s="649"/>
      <c r="C238" s="572"/>
      <c r="D238" s="436" t="s">
        <v>344</v>
      </c>
      <c r="E238" s="437">
        <f>市区町村別_推計残存歯数階層別人数!H238</f>
        <v>16774</v>
      </c>
      <c r="F238" s="435">
        <v>271</v>
      </c>
      <c r="G238" s="444">
        <f t="shared" si="51"/>
        <v>1.6155955645642064E-2</v>
      </c>
      <c r="H238" s="307"/>
    </row>
    <row r="239" spans="2:8" ht="13.5" customHeight="1">
      <c r="B239" s="655"/>
      <c r="C239" s="573"/>
      <c r="D239" s="344" t="s">
        <v>152</v>
      </c>
      <c r="E239" s="390">
        <f>市区町村別_推計残存歯数階層別人数!H239</f>
        <v>32910</v>
      </c>
      <c r="F239" s="304">
        <f t="shared" ref="F239" si="62">SUM(F236:F238)</f>
        <v>688</v>
      </c>
      <c r="G239" s="269">
        <f t="shared" si="51"/>
        <v>2.0905499848070497E-2</v>
      </c>
      <c r="H239" s="307"/>
    </row>
    <row r="240" spans="2:8" ht="13.5" customHeight="1">
      <c r="B240" s="648">
        <v>60</v>
      </c>
      <c r="C240" s="571" t="s">
        <v>51</v>
      </c>
      <c r="D240" s="356" t="s">
        <v>342</v>
      </c>
      <c r="E240" s="390">
        <f>市区町村別_推計残存歯数階層別人数!H240</f>
        <v>640</v>
      </c>
      <c r="F240" s="304">
        <v>20</v>
      </c>
      <c r="G240" s="269">
        <f t="shared" si="51"/>
        <v>3.125E-2</v>
      </c>
      <c r="H240" s="307"/>
    </row>
    <row r="241" spans="2:8" ht="13.5" customHeight="1">
      <c r="B241" s="649"/>
      <c r="C241" s="572"/>
      <c r="D241" s="439" t="s">
        <v>343</v>
      </c>
      <c r="E241" s="440">
        <f>市区町村別_推計残存歯数階層別人数!H241</f>
        <v>975</v>
      </c>
      <c r="F241" s="346">
        <v>18</v>
      </c>
      <c r="G241" s="317">
        <f t="shared" si="51"/>
        <v>1.8461538461538463E-2</v>
      </c>
      <c r="H241" s="307"/>
    </row>
    <row r="242" spans="2:8" ht="13.5" customHeight="1">
      <c r="B242" s="649"/>
      <c r="C242" s="572"/>
      <c r="D242" s="436" t="s">
        <v>344</v>
      </c>
      <c r="E242" s="437">
        <f>市区町村別_推計残存歯数階層別人数!H242</f>
        <v>1853</v>
      </c>
      <c r="F242" s="435">
        <v>17</v>
      </c>
      <c r="G242" s="444">
        <f t="shared" si="51"/>
        <v>9.1743119266055051E-3</v>
      </c>
      <c r="H242" s="307"/>
    </row>
    <row r="243" spans="2:8" ht="13.5" customHeight="1">
      <c r="B243" s="655"/>
      <c r="C243" s="573"/>
      <c r="D243" s="344" t="s">
        <v>152</v>
      </c>
      <c r="E243" s="390">
        <f>市区町村別_推計残存歯数階層別人数!H243</f>
        <v>3468</v>
      </c>
      <c r="F243" s="304">
        <f t="shared" ref="F243" si="63">SUM(F240:F242)</f>
        <v>55</v>
      </c>
      <c r="G243" s="269">
        <f t="shared" si="51"/>
        <v>1.5859284890426758E-2</v>
      </c>
      <c r="H243" s="307"/>
    </row>
    <row r="244" spans="2:8" ht="13.5" customHeight="1">
      <c r="B244" s="648">
        <v>61</v>
      </c>
      <c r="C244" s="571" t="s">
        <v>19</v>
      </c>
      <c r="D244" s="356" t="s">
        <v>342</v>
      </c>
      <c r="E244" s="390">
        <f>市区町村別_推計残存歯数階層別人数!H244</f>
        <v>687</v>
      </c>
      <c r="F244" s="304">
        <v>28</v>
      </c>
      <c r="G244" s="269">
        <f t="shared" si="51"/>
        <v>4.0756914119359534E-2</v>
      </c>
      <c r="H244" s="307"/>
    </row>
    <row r="245" spans="2:8" ht="13.5" customHeight="1">
      <c r="B245" s="649"/>
      <c r="C245" s="572"/>
      <c r="D245" s="439" t="s">
        <v>343</v>
      </c>
      <c r="E245" s="440">
        <f>市区町村別_推計残存歯数階層別人数!H245</f>
        <v>991</v>
      </c>
      <c r="F245" s="346">
        <v>20</v>
      </c>
      <c r="G245" s="317">
        <f t="shared" si="51"/>
        <v>2.0181634712411706E-2</v>
      </c>
      <c r="H245" s="307"/>
    </row>
    <row r="246" spans="2:8" ht="13.5" customHeight="1">
      <c r="B246" s="649"/>
      <c r="C246" s="572"/>
      <c r="D246" s="436" t="s">
        <v>344</v>
      </c>
      <c r="E246" s="437">
        <f>市区町村別_推計残存歯数階層別人数!H246</f>
        <v>1876</v>
      </c>
      <c r="F246" s="435">
        <v>43</v>
      </c>
      <c r="G246" s="444">
        <f t="shared" si="51"/>
        <v>2.2921108742004266E-2</v>
      </c>
      <c r="H246" s="307"/>
    </row>
    <row r="247" spans="2:8" ht="13.5" customHeight="1">
      <c r="B247" s="655"/>
      <c r="C247" s="573"/>
      <c r="D247" s="344" t="s">
        <v>152</v>
      </c>
      <c r="E247" s="390">
        <f>市区町村別_推計残存歯数階層別人数!H247</f>
        <v>3554</v>
      </c>
      <c r="F247" s="304">
        <f t="shared" ref="F247" si="64">SUM(F244:F246)</f>
        <v>91</v>
      </c>
      <c r="G247" s="269">
        <f t="shared" si="51"/>
        <v>2.5604952166572877E-2</v>
      </c>
      <c r="H247" s="307"/>
    </row>
    <row r="248" spans="2:8" ht="13.5" customHeight="1">
      <c r="B248" s="648">
        <v>62</v>
      </c>
      <c r="C248" s="571" t="s">
        <v>20</v>
      </c>
      <c r="D248" s="356" t="s">
        <v>342</v>
      </c>
      <c r="E248" s="390">
        <f>市区町村別_推計残存歯数階層別人数!H248</f>
        <v>929</v>
      </c>
      <c r="F248" s="304">
        <v>37</v>
      </c>
      <c r="G248" s="269">
        <f t="shared" si="51"/>
        <v>3.9827771797631861E-2</v>
      </c>
      <c r="H248" s="307"/>
    </row>
    <row r="249" spans="2:8" ht="13.5" customHeight="1">
      <c r="B249" s="649"/>
      <c r="C249" s="572"/>
      <c r="D249" s="439" t="s">
        <v>343</v>
      </c>
      <c r="E249" s="440">
        <f>市区町村別_推計残存歯数階層別人数!H249</f>
        <v>1605</v>
      </c>
      <c r="F249" s="346">
        <v>27</v>
      </c>
      <c r="G249" s="317">
        <f t="shared" si="51"/>
        <v>1.6822429906542057E-2</v>
      </c>
      <c r="H249" s="307"/>
    </row>
    <row r="250" spans="2:8" ht="13.5" customHeight="1">
      <c r="B250" s="649"/>
      <c r="C250" s="572"/>
      <c r="D250" s="436" t="s">
        <v>344</v>
      </c>
      <c r="E250" s="437">
        <f>市区町村別_推計残存歯数階層別人数!H250</f>
        <v>3280</v>
      </c>
      <c r="F250" s="435">
        <v>42</v>
      </c>
      <c r="G250" s="444">
        <f t="shared" si="51"/>
        <v>1.2804878048780487E-2</v>
      </c>
      <c r="H250" s="307"/>
    </row>
    <row r="251" spans="2:8" ht="13.5" customHeight="1">
      <c r="B251" s="655"/>
      <c r="C251" s="573"/>
      <c r="D251" s="344" t="s">
        <v>152</v>
      </c>
      <c r="E251" s="390">
        <f>市区町村別_推計残存歯数階層別人数!H251</f>
        <v>5814</v>
      </c>
      <c r="F251" s="304">
        <f t="shared" ref="F251" si="65">SUM(F248:F250)</f>
        <v>106</v>
      </c>
      <c r="G251" s="269">
        <f t="shared" si="51"/>
        <v>1.8231854145166839E-2</v>
      </c>
      <c r="H251" s="307"/>
    </row>
    <row r="252" spans="2:8" ht="13.5" customHeight="1">
      <c r="B252" s="648">
        <v>63</v>
      </c>
      <c r="C252" s="571" t="s">
        <v>31</v>
      </c>
      <c r="D252" s="356" t="s">
        <v>342</v>
      </c>
      <c r="E252" s="390">
        <f>市区町村別_推計残存歯数階層別人数!H252</f>
        <v>689</v>
      </c>
      <c r="F252" s="304">
        <v>16</v>
      </c>
      <c r="G252" s="269">
        <f t="shared" si="51"/>
        <v>2.3222060957910014E-2</v>
      </c>
      <c r="H252" s="307"/>
    </row>
    <row r="253" spans="2:8" ht="13.5" customHeight="1">
      <c r="B253" s="649"/>
      <c r="C253" s="572"/>
      <c r="D253" s="439" t="s">
        <v>343</v>
      </c>
      <c r="E253" s="440">
        <f>市区町村別_推計残存歯数階層別人数!H253</f>
        <v>1173</v>
      </c>
      <c r="F253" s="346">
        <v>19</v>
      </c>
      <c r="G253" s="317">
        <f t="shared" si="51"/>
        <v>1.619778346121057E-2</v>
      </c>
      <c r="H253" s="307"/>
    </row>
    <row r="254" spans="2:8" ht="13.5" customHeight="1">
      <c r="B254" s="649"/>
      <c r="C254" s="572"/>
      <c r="D254" s="436" t="s">
        <v>344</v>
      </c>
      <c r="E254" s="437">
        <f>市区町村別_推計残存歯数階層別人数!H254</f>
        <v>2482</v>
      </c>
      <c r="F254" s="435">
        <v>33</v>
      </c>
      <c r="G254" s="444">
        <f t="shared" si="51"/>
        <v>1.3295729250604351E-2</v>
      </c>
      <c r="H254" s="307"/>
    </row>
    <row r="255" spans="2:8" ht="13.5" customHeight="1">
      <c r="B255" s="655"/>
      <c r="C255" s="573"/>
      <c r="D255" s="344" t="s">
        <v>152</v>
      </c>
      <c r="E255" s="390">
        <f>市区町村別_推計残存歯数階層別人数!H255</f>
        <v>4344</v>
      </c>
      <c r="F255" s="304">
        <f t="shared" ref="F255" si="66">SUM(F252:F254)</f>
        <v>68</v>
      </c>
      <c r="G255" s="269">
        <f t="shared" si="51"/>
        <v>1.5653775322283611E-2</v>
      </c>
      <c r="H255" s="307"/>
    </row>
    <row r="256" spans="2:8" ht="13.5" customHeight="1">
      <c r="B256" s="648">
        <v>64</v>
      </c>
      <c r="C256" s="571" t="s">
        <v>52</v>
      </c>
      <c r="D256" s="356" t="s">
        <v>342</v>
      </c>
      <c r="E256" s="390">
        <f>市区町村別_推計残存歯数階層別人数!H256</f>
        <v>655</v>
      </c>
      <c r="F256" s="304">
        <v>18</v>
      </c>
      <c r="G256" s="269">
        <f t="shared" si="51"/>
        <v>2.748091603053435E-2</v>
      </c>
      <c r="H256" s="307"/>
    </row>
    <row r="257" spans="2:8" ht="13.5" customHeight="1">
      <c r="B257" s="649"/>
      <c r="C257" s="572"/>
      <c r="D257" s="439" t="s">
        <v>343</v>
      </c>
      <c r="E257" s="440">
        <f>市区町村別_推計残存歯数階層別人数!H257</f>
        <v>1071</v>
      </c>
      <c r="F257" s="346">
        <v>16</v>
      </c>
      <c r="G257" s="317">
        <f t="shared" si="51"/>
        <v>1.4939309056956116E-2</v>
      </c>
      <c r="H257" s="307"/>
    </row>
    <row r="258" spans="2:8" ht="13.5" customHeight="1">
      <c r="B258" s="649"/>
      <c r="C258" s="572"/>
      <c r="D258" s="436" t="s">
        <v>344</v>
      </c>
      <c r="E258" s="437">
        <f>市区町村別_推計残存歯数階層別人数!H258</f>
        <v>2222</v>
      </c>
      <c r="F258" s="435">
        <v>23</v>
      </c>
      <c r="G258" s="444">
        <f t="shared" si="51"/>
        <v>1.0351035103510351E-2</v>
      </c>
      <c r="H258" s="307"/>
    </row>
    <row r="259" spans="2:8" ht="13.5" customHeight="1">
      <c r="B259" s="655"/>
      <c r="C259" s="573"/>
      <c r="D259" s="344" t="s">
        <v>152</v>
      </c>
      <c r="E259" s="390">
        <f>市区町村別_推計残存歯数階層別人数!H259</f>
        <v>3948</v>
      </c>
      <c r="F259" s="304">
        <f t="shared" ref="F259" si="67">SUM(F256:F258)</f>
        <v>57</v>
      </c>
      <c r="G259" s="269">
        <f t="shared" si="51"/>
        <v>1.4437689969604863E-2</v>
      </c>
      <c r="H259" s="307"/>
    </row>
    <row r="260" spans="2:8" ht="13.5" customHeight="1">
      <c r="B260" s="648">
        <v>65</v>
      </c>
      <c r="C260" s="571" t="s">
        <v>12</v>
      </c>
      <c r="D260" s="356" t="s">
        <v>342</v>
      </c>
      <c r="E260" s="390">
        <f>市区町村別_推計残存歯数階層別人数!H260</f>
        <v>330</v>
      </c>
      <c r="F260" s="304">
        <v>18</v>
      </c>
      <c r="G260" s="269">
        <f t="shared" ref="G260:G299" si="68">IFERROR(F260/E260,"-")</f>
        <v>5.4545454545454543E-2</v>
      </c>
      <c r="H260" s="307"/>
    </row>
    <row r="261" spans="2:8" ht="13.5" customHeight="1">
      <c r="B261" s="649"/>
      <c r="C261" s="572"/>
      <c r="D261" s="439" t="s">
        <v>343</v>
      </c>
      <c r="E261" s="440">
        <f>市区町村別_推計残存歯数階層別人数!H261</f>
        <v>533</v>
      </c>
      <c r="F261" s="346">
        <v>17</v>
      </c>
      <c r="G261" s="317">
        <f t="shared" si="68"/>
        <v>3.1894934333958722E-2</v>
      </c>
      <c r="H261" s="307"/>
    </row>
    <row r="262" spans="2:8" ht="13.5" customHeight="1">
      <c r="B262" s="649"/>
      <c r="C262" s="572"/>
      <c r="D262" s="436" t="s">
        <v>344</v>
      </c>
      <c r="E262" s="437">
        <f>市区町村別_推計残存歯数階層別人数!H262</f>
        <v>1322</v>
      </c>
      <c r="F262" s="435">
        <v>21</v>
      </c>
      <c r="G262" s="444">
        <f t="shared" si="68"/>
        <v>1.588502269288956E-2</v>
      </c>
      <c r="H262" s="307"/>
    </row>
    <row r="263" spans="2:8" ht="13.5" customHeight="1">
      <c r="B263" s="655"/>
      <c r="C263" s="573"/>
      <c r="D263" s="344" t="s">
        <v>152</v>
      </c>
      <c r="E263" s="390">
        <f>市区町村別_推計残存歯数階層別人数!H263</f>
        <v>2185</v>
      </c>
      <c r="F263" s="304">
        <f t="shared" ref="F263" si="69">SUM(F260:F262)</f>
        <v>56</v>
      </c>
      <c r="G263" s="269">
        <f t="shared" si="68"/>
        <v>2.5629290617848969E-2</v>
      </c>
      <c r="H263" s="307"/>
    </row>
    <row r="264" spans="2:8" ht="13.5" customHeight="1">
      <c r="B264" s="648">
        <v>66</v>
      </c>
      <c r="C264" s="571" t="s">
        <v>6</v>
      </c>
      <c r="D264" s="356" t="s">
        <v>342</v>
      </c>
      <c r="E264" s="390">
        <f>市区町村別_推計残存歯数階層別人数!H264</f>
        <v>368</v>
      </c>
      <c r="F264" s="304">
        <v>13</v>
      </c>
      <c r="G264" s="269">
        <f t="shared" si="68"/>
        <v>3.5326086956521736E-2</v>
      </c>
      <c r="H264" s="307"/>
    </row>
    <row r="265" spans="2:8" ht="13.5" customHeight="1">
      <c r="B265" s="649"/>
      <c r="C265" s="572"/>
      <c r="D265" s="439" t="s">
        <v>343</v>
      </c>
      <c r="E265" s="440">
        <f>市区町村別_推計残存歯数階層別人数!H265</f>
        <v>654</v>
      </c>
      <c r="F265" s="346">
        <v>12</v>
      </c>
      <c r="G265" s="317">
        <f t="shared" si="68"/>
        <v>1.834862385321101E-2</v>
      </c>
      <c r="H265" s="307"/>
    </row>
    <row r="266" spans="2:8" ht="13.5" customHeight="1">
      <c r="B266" s="649"/>
      <c r="C266" s="572"/>
      <c r="D266" s="436" t="s">
        <v>344</v>
      </c>
      <c r="E266" s="437">
        <f>市区町村別_推計残存歯数階層別人数!H266</f>
        <v>1684</v>
      </c>
      <c r="F266" s="435">
        <v>17</v>
      </c>
      <c r="G266" s="444">
        <f t="shared" si="68"/>
        <v>1.0095011876484561E-2</v>
      </c>
      <c r="H266" s="307"/>
    </row>
    <row r="267" spans="2:8" ht="13.5" customHeight="1">
      <c r="B267" s="655"/>
      <c r="C267" s="573"/>
      <c r="D267" s="344" t="s">
        <v>152</v>
      </c>
      <c r="E267" s="390">
        <f>市区町村別_推計残存歯数階層別人数!H267</f>
        <v>2706</v>
      </c>
      <c r="F267" s="304">
        <f t="shared" ref="F267" si="70">SUM(F264:F266)</f>
        <v>42</v>
      </c>
      <c r="G267" s="269">
        <f t="shared" si="68"/>
        <v>1.5521064301552107E-2</v>
      </c>
      <c r="H267" s="307"/>
    </row>
    <row r="268" spans="2:8" ht="13.5" customHeight="1">
      <c r="B268" s="648">
        <v>67</v>
      </c>
      <c r="C268" s="571" t="s">
        <v>7</v>
      </c>
      <c r="D268" s="356" t="s">
        <v>342</v>
      </c>
      <c r="E268" s="390">
        <f>市区町村別_推計残存歯数階層別人数!H268</f>
        <v>176</v>
      </c>
      <c r="F268" s="304">
        <v>4</v>
      </c>
      <c r="G268" s="269">
        <f t="shared" si="68"/>
        <v>2.2727272727272728E-2</v>
      </c>
      <c r="H268" s="307"/>
    </row>
    <row r="269" spans="2:8" ht="13.5" customHeight="1">
      <c r="B269" s="649"/>
      <c r="C269" s="572"/>
      <c r="D269" s="439" t="s">
        <v>343</v>
      </c>
      <c r="E269" s="440">
        <f>市区町村別_推計残存歯数階層別人数!H269</f>
        <v>264</v>
      </c>
      <c r="F269" s="346">
        <v>5</v>
      </c>
      <c r="G269" s="317">
        <f t="shared" si="68"/>
        <v>1.893939393939394E-2</v>
      </c>
      <c r="H269" s="307"/>
    </row>
    <row r="270" spans="2:8" ht="13.5" customHeight="1">
      <c r="B270" s="649"/>
      <c r="C270" s="572"/>
      <c r="D270" s="436" t="s">
        <v>344</v>
      </c>
      <c r="E270" s="437">
        <f>市区町村別_推計残存歯数階層別人数!H270</f>
        <v>394</v>
      </c>
      <c r="F270" s="435">
        <v>3</v>
      </c>
      <c r="G270" s="444">
        <f t="shared" si="68"/>
        <v>7.6142131979695434E-3</v>
      </c>
      <c r="H270" s="307"/>
    </row>
    <row r="271" spans="2:8" ht="13.5" customHeight="1">
      <c r="B271" s="655"/>
      <c r="C271" s="573"/>
      <c r="D271" s="344" t="s">
        <v>152</v>
      </c>
      <c r="E271" s="390">
        <f>市区町村別_推計残存歯数階層別人数!H271</f>
        <v>834</v>
      </c>
      <c r="F271" s="304">
        <f t="shared" ref="F271" si="71">SUM(F268:F270)</f>
        <v>12</v>
      </c>
      <c r="G271" s="269">
        <f t="shared" si="68"/>
        <v>1.4388489208633094E-2</v>
      </c>
      <c r="H271" s="307"/>
    </row>
    <row r="272" spans="2:8" ht="13.5" customHeight="1">
      <c r="B272" s="648">
        <v>68</v>
      </c>
      <c r="C272" s="571" t="s">
        <v>53</v>
      </c>
      <c r="D272" s="356" t="s">
        <v>342</v>
      </c>
      <c r="E272" s="390">
        <f>市区町村別_推計残存歯数階層別人数!H272</f>
        <v>211</v>
      </c>
      <c r="F272" s="304">
        <v>4</v>
      </c>
      <c r="G272" s="269">
        <f t="shared" si="68"/>
        <v>1.8957345971563982E-2</v>
      </c>
      <c r="H272" s="307"/>
    </row>
    <row r="273" spans="2:8" ht="13.5" customHeight="1">
      <c r="B273" s="649"/>
      <c r="C273" s="572"/>
      <c r="D273" s="439" t="s">
        <v>343</v>
      </c>
      <c r="E273" s="440">
        <f>市区町村別_推計残存歯数階層別人数!H273</f>
        <v>339</v>
      </c>
      <c r="F273" s="346">
        <v>9</v>
      </c>
      <c r="G273" s="317">
        <f t="shared" si="68"/>
        <v>2.6548672566371681E-2</v>
      </c>
      <c r="H273" s="307"/>
    </row>
    <row r="274" spans="2:8" ht="13.5" customHeight="1">
      <c r="B274" s="649"/>
      <c r="C274" s="572"/>
      <c r="D274" s="436" t="s">
        <v>344</v>
      </c>
      <c r="E274" s="437">
        <f>市区町村別_推計残存歯数階層別人数!H274</f>
        <v>556</v>
      </c>
      <c r="F274" s="435">
        <v>9</v>
      </c>
      <c r="G274" s="444">
        <f t="shared" si="68"/>
        <v>1.618705035971223E-2</v>
      </c>
      <c r="H274" s="307"/>
    </row>
    <row r="275" spans="2:8" ht="13.5" customHeight="1">
      <c r="B275" s="655"/>
      <c r="C275" s="573"/>
      <c r="D275" s="344" t="s">
        <v>152</v>
      </c>
      <c r="E275" s="390">
        <f>市区町村別_推計残存歯数階層別人数!H275</f>
        <v>1106</v>
      </c>
      <c r="F275" s="304">
        <f t="shared" ref="F275" si="72">SUM(F272:F274)</f>
        <v>22</v>
      </c>
      <c r="G275" s="269">
        <f t="shared" si="68"/>
        <v>1.9891500904159132E-2</v>
      </c>
      <c r="H275" s="307"/>
    </row>
    <row r="276" spans="2:8" ht="13.5" customHeight="1">
      <c r="B276" s="648">
        <v>69</v>
      </c>
      <c r="C276" s="571" t="s">
        <v>54</v>
      </c>
      <c r="D276" s="356" t="s">
        <v>342</v>
      </c>
      <c r="E276" s="390">
        <f>市区町村別_推計残存歯数階層別人数!H276</f>
        <v>420</v>
      </c>
      <c r="F276" s="304">
        <v>13</v>
      </c>
      <c r="G276" s="269">
        <f t="shared" si="68"/>
        <v>3.0952380952380953E-2</v>
      </c>
      <c r="H276" s="307"/>
    </row>
    <row r="277" spans="2:8" ht="13.5" customHeight="1">
      <c r="B277" s="649"/>
      <c r="C277" s="572"/>
      <c r="D277" s="439" t="s">
        <v>343</v>
      </c>
      <c r="E277" s="440">
        <f>市区町村別_推計残存歯数階層別人数!H277</f>
        <v>702</v>
      </c>
      <c r="F277" s="346">
        <v>14</v>
      </c>
      <c r="G277" s="317">
        <f t="shared" si="68"/>
        <v>1.9943019943019943E-2</v>
      </c>
      <c r="H277" s="307"/>
    </row>
    <row r="278" spans="2:8" ht="13.5" customHeight="1">
      <c r="B278" s="649"/>
      <c r="C278" s="572"/>
      <c r="D278" s="436" t="s">
        <v>344</v>
      </c>
      <c r="E278" s="437">
        <f>市区町村別_推計残存歯数階層別人数!H278</f>
        <v>1603</v>
      </c>
      <c r="F278" s="435">
        <v>16</v>
      </c>
      <c r="G278" s="444">
        <f t="shared" si="68"/>
        <v>9.9812850904553961E-3</v>
      </c>
      <c r="H278" s="307"/>
    </row>
    <row r="279" spans="2:8" ht="13.5" customHeight="1">
      <c r="B279" s="655"/>
      <c r="C279" s="573"/>
      <c r="D279" s="344" t="s">
        <v>152</v>
      </c>
      <c r="E279" s="390">
        <f>市区町村別_推計残存歯数階層別人数!H279</f>
        <v>2725</v>
      </c>
      <c r="F279" s="304">
        <f t="shared" ref="F279" si="73">SUM(F276:F278)</f>
        <v>43</v>
      </c>
      <c r="G279" s="269">
        <f t="shared" si="68"/>
        <v>1.5779816513761469E-2</v>
      </c>
      <c r="H279" s="307"/>
    </row>
    <row r="280" spans="2:8" ht="13.5" customHeight="1">
      <c r="B280" s="648">
        <v>70</v>
      </c>
      <c r="C280" s="571" t="s">
        <v>55</v>
      </c>
      <c r="D280" s="356" t="s">
        <v>342</v>
      </c>
      <c r="E280" s="390">
        <f>市区町村別_推計残存歯数階層別人数!H280</f>
        <v>91</v>
      </c>
      <c r="F280" s="304">
        <v>1</v>
      </c>
      <c r="G280" s="269">
        <f t="shared" si="68"/>
        <v>1.098901098901099E-2</v>
      </c>
      <c r="H280" s="307"/>
    </row>
    <row r="281" spans="2:8" ht="13.5" customHeight="1">
      <c r="B281" s="649"/>
      <c r="C281" s="572"/>
      <c r="D281" s="439" t="s">
        <v>343</v>
      </c>
      <c r="E281" s="440">
        <f>市区町村別_推計残存歯数階層別人数!H281</f>
        <v>151</v>
      </c>
      <c r="F281" s="346">
        <v>2</v>
      </c>
      <c r="G281" s="317">
        <f t="shared" si="68"/>
        <v>1.3245033112582781E-2</v>
      </c>
      <c r="H281" s="307"/>
    </row>
    <row r="282" spans="2:8" ht="13.5" customHeight="1">
      <c r="B282" s="649"/>
      <c r="C282" s="572"/>
      <c r="D282" s="436" t="s">
        <v>344</v>
      </c>
      <c r="E282" s="437">
        <f>市区町村別_推計残存歯数階層別人数!H282</f>
        <v>247</v>
      </c>
      <c r="F282" s="435">
        <v>5</v>
      </c>
      <c r="G282" s="444">
        <f t="shared" si="68"/>
        <v>2.0242914979757085E-2</v>
      </c>
      <c r="H282" s="307"/>
    </row>
    <row r="283" spans="2:8" ht="13.5" customHeight="1">
      <c r="B283" s="655"/>
      <c r="C283" s="573"/>
      <c r="D283" s="344" t="s">
        <v>152</v>
      </c>
      <c r="E283" s="390">
        <f>市区町村別_推計残存歯数階層別人数!H283</f>
        <v>489</v>
      </c>
      <c r="F283" s="304">
        <f t="shared" ref="F283" si="74">SUM(F280:F282)</f>
        <v>8</v>
      </c>
      <c r="G283" s="269">
        <f t="shared" si="68"/>
        <v>1.6359918200408999E-2</v>
      </c>
      <c r="H283" s="307"/>
    </row>
    <row r="284" spans="2:8" ht="13.5" customHeight="1">
      <c r="B284" s="648">
        <v>71</v>
      </c>
      <c r="C284" s="571" t="s">
        <v>56</v>
      </c>
      <c r="D284" s="356" t="s">
        <v>342</v>
      </c>
      <c r="E284" s="390">
        <f>市区町村別_推計残存歯数階層別人数!H284</f>
        <v>196</v>
      </c>
      <c r="F284" s="304">
        <v>6</v>
      </c>
      <c r="G284" s="269">
        <f t="shared" si="68"/>
        <v>3.0612244897959183E-2</v>
      </c>
      <c r="H284" s="307"/>
    </row>
    <row r="285" spans="2:8" ht="13.5" customHeight="1">
      <c r="B285" s="649"/>
      <c r="C285" s="572"/>
      <c r="D285" s="439" t="s">
        <v>343</v>
      </c>
      <c r="E285" s="440">
        <f>市区町村別_推計残存歯数階層別人数!H285</f>
        <v>366</v>
      </c>
      <c r="F285" s="346">
        <v>4</v>
      </c>
      <c r="G285" s="317">
        <f t="shared" si="68"/>
        <v>1.092896174863388E-2</v>
      </c>
      <c r="H285" s="307"/>
    </row>
    <row r="286" spans="2:8" ht="13.5" customHeight="1">
      <c r="B286" s="649"/>
      <c r="C286" s="572"/>
      <c r="D286" s="436" t="s">
        <v>344</v>
      </c>
      <c r="E286" s="437">
        <f>市区町村別_推計残存歯数階層別人数!H286</f>
        <v>683</v>
      </c>
      <c r="F286" s="435">
        <v>3</v>
      </c>
      <c r="G286" s="444">
        <f t="shared" si="68"/>
        <v>4.3923865300146414E-3</v>
      </c>
      <c r="H286" s="307"/>
    </row>
    <row r="287" spans="2:8" ht="13.5" customHeight="1">
      <c r="B287" s="655"/>
      <c r="C287" s="573"/>
      <c r="D287" s="344" t="s">
        <v>152</v>
      </c>
      <c r="E287" s="390">
        <f>市区町村別_推計残存歯数階層別人数!H287</f>
        <v>1245</v>
      </c>
      <c r="F287" s="304">
        <f t="shared" ref="F287" si="75">SUM(F284:F286)</f>
        <v>13</v>
      </c>
      <c r="G287" s="269">
        <f t="shared" si="68"/>
        <v>1.0441767068273093E-2</v>
      </c>
      <c r="H287" s="307"/>
    </row>
    <row r="288" spans="2:8" ht="13.5" customHeight="1">
      <c r="B288" s="648">
        <v>72</v>
      </c>
      <c r="C288" s="571" t="s">
        <v>32</v>
      </c>
      <c r="D288" s="356" t="s">
        <v>342</v>
      </c>
      <c r="E288" s="390">
        <f>市区町村別_推計残存歯数階層別人数!H288</f>
        <v>150</v>
      </c>
      <c r="F288" s="304">
        <v>2</v>
      </c>
      <c r="G288" s="269">
        <f t="shared" si="68"/>
        <v>1.3333333333333334E-2</v>
      </c>
      <c r="H288" s="307"/>
    </row>
    <row r="289" spans="2:8" ht="13.5" customHeight="1">
      <c r="B289" s="649"/>
      <c r="C289" s="572"/>
      <c r="D289" s="439" t="s">
        <v>343</v>
      </c>
      <c r="E289" s="440">
        <f>市区町村別_推計残存歯数階層別人数!H289</f>
        <v>273</v>
      </c>
      <c r="F289" s="346">
        <v>4</v>
      </c>
      <c r="G289" s="317">
        <f t="shared" si="68"/>
        <v>1.4652014652014652E-2</v>
      </c>
      <c r="H289" s="307"/>
    </row>
    <row r="290" spans="2:8" ht="13.5" customHeight="1">
      <c r="B290" s="649"/>
      <c r="C290" s="572"/>
      <c r="D290" s="436" t="s">
        <v>344</v>
      </c>
      <c r="E290" s="437">
        <f>市区町村別_推計残存歯数階層別人数!H290</f>
        <v>440</v>
      </c>
      <c r="F290" s="435">
        <v>5</v>
      </c>
      <c r="G290" s="444">
        <f t="shared" si="68"/>
        <v>1.1363636363636364E-2</v>
      </c>
      <c r="H290" s="307"/>
    </row>
    <row r="291" spans="2:8" ht="13.5" customHeight="1">
      <c r="B291" s="655"/>
      <c r="C291" s="573"/>
      <c r="D291" s="351" t="s">
        <v>152</v>
      </c>
      <c r="E291" s="392">
        <f>市区町村別_推計残存歯数階層別人数!H291</f>
        <v>863</v>
      </c>
      <c r="F291" s="309">
        <f t="shared" ref="F291" si="76">SUM(F288:F290)</f>
        <v>11</v>
      </c>
      <c r="G291" s="464">
        <f t="shared" si="68"/>
        <v>1.2746234067207415E-2</v>
      </c>
      <c r="H291" s="307"/>
    </row>
    <row r="292" spans="2:8" ht="13.5" customHeight="1">
      <c r="B292" s="648">
        <v>73</v>
      </c>
      <c r="C292" s="571" t="s">
        <v>33</v>
      </c>
      <c r="D292" s="356" t="s">
        <v>342</v>
      </c>
      <c r="E292" s="390">
        <f>市区町村別_推計残存歯数階層別人数!H292</f>
        <v>235</v>
      </c>
      <c r="F292" s="304">
        <v>4</v>
      </c>
      <c r="G292" s="269">
        <f t="shared" si="68"/>
        <v>1.7021276595744681E-2</v>
      </c>
      <c r="H292" s="307"/>
    </row>
    <row r="293" spans="2:8" ht="13.5" customHeight="1">
      <c r="B293" s="649"/>
      <c r="C293" s="572"/>
      <c r="D293" s="439" t="s">
        <v>343</v>
      </c>
      <c r="E293" s="440">
        <f>市区町村別_推計残存歯数階層別人数!H293</f>
        <v>385</v>
      </c>
      <c r="F293" s="346">
        <v>3</v>
      </c>
      <c r="G293" s="317">
        <f t="shared" si="68"/>
        <v>7.7922077922077922E-3</v>
      </c>
      <c r="H293" s="307"/>
    </row>
    <row r="294" spans="2:8" ht="13.5" customHeight="1">
      <c r="B294" s="649"/>
      <c r="C294" s="572"/>
      <c r="D294" s="436" t="s">
        <v>344</v>
      </c>
      <c r="E294" s="437">
        <f>市区町村別_推計残存歯数階層別人数!H294</f>
        <v>640</v>
      </c>
      <c r="F294" s="435">
        <v>5</v>
      </c>
      <c r="G294" s="444">
        <f t="shared" si="68"/>
        <v>7.8125E-3</v>
      </c>
      <c r="H294" s="307"/>
    </row>
    <row r="295" spans="2:8" ht="13.5" customHeight="1">
      <c r="B295" s="655"/>
      <c r="C295" s="573"/>
      <c r="D295" s="344" t="s">
        <v>152</v>
      </c>
      <c r="E295" s="390">
        <f>市区町村別_推計残存歯数階層別人数!H295</f>
        <v>1260</v>
      </c>
      <c r="F295" s="304">
        <f t="shared" ref="F295" si="77">SUM(F292:F294)</f>
        <v>12</v>
      </c>
      <c r="G295" s="269">
        <f t="shared" si="68"/>
        <v>9.5238095238095247E-3</v>
      </c>
      <c r="H295" s="307"/>
    </row>
    <row r="296" spans="2:8" ht="13.5" customHeight="1">
      <c r="B296" s="648">
        <v>74</v>
      </c>
      <c r="C296" s="571" t="s">
        <v>34</v>
      </c>
      <c r="D296" s="356" t="s">
        <v>342</v>
      </c>
      <c r="E296" s="390">
        <f>市区町村別_推計残存歯数階層別人数!H296</f>
        <v>86</v>
      </c>
      <c r="F296" s="304">
        <v>1</v>
      </c>
      <c r="G296" s="269">
        <f t="shared" si="68"/>
        <v>1.1627906976744186E-2</v>
      </c>
      <c r="H296" s="307"/>
    </row>
    <row r="297" spans="2:8" ht="13.5" customHeight="1">
      <c r="B297" s="649"/>
      <c r="C297" s="572"/>
      <c r="D297" s="439" t="s">
        <v>343</v>
      </c>
      <c r="E297" s="440">
        <f>市区町村別_推計残存歯数階層別人数!H297</f>
        <v>118</v>
      </c>
      <c r="F297" s="346">
        <v>0</v>
      </c>
      <c r="G297" s="317">
        <f t="shared" si="68"/>
        <v>0</v>
      </c>
      <c r="H297" s="307"/>
    </row>
    <row r="298" spans="2:8" ht="13.5" customHeight="1">
      <c r="B298" s="649"/>
      <c r="C298" s="572"/>
      <c r="D298" s="436" t="s">
        <v>344</v>
      </c>
      <c r="E298" s="437">
        <f>市区町村別_推計残存歯数階層別人数!H298</f>
        <v>257</v>
      </c>
      <c r="F298" s="435">
        <v>4</v>
      </c>
      <c r="G298" s="444">
        <f t="shared" si="68"/>
        <v>1.556420233463035E-2</v>
      </c>
      <c r="H298" s="307"/>
    </row>
    <row r="299" spans="2:8" ht="13.5" customHeight="1" thickBot="1">
      <c r="B299" s="655"/>
      <c r="C299" s="573"/>
      <c r="D299" s="344" t="s">
        <v>152</v>
      </c>
      <c r="E299" s="390">
        <f>市区町村別_推計残存歯数階層別人数!H299</f>
        <v>461</v>
      </c>
      <c r="F299" s="304">
        <f t="shared" ref="F299" si="78">SUM(F296:F298)</f>
        <v>5</v>
      </c>
      <c r="G299" s="269">
        <f t="shared" si="68"/>
        <v>1.0845986984815618E-2</v>
      </c>
      <c r="H299" s="307"/>
    </row>
    <row r="300" spans="2:8" ht="13.5" customHeight="1" thickTop="1">
      <c r="B300" s="688" t="s">
        <v>337</v>
      </c>
      <c r="C300" s="689"/>
      <c r="D300" s="358" t="s">
        <v>342</v>
      </c>
      <c r="E300" s="391">
        <f>推計残存歯数階層別誤嚥性肺炎患者数!C4</f>
        <v>98824</v>
      </c>
      <c r="F300" s="348">
        <f>推計残存歯数階層別誤嚥性肺炎患者数!D4</f>
        <v>3583</v>
      </c>
      <c r="G300" s="321">
        <f>推計残存歯数階層別誤嚥性肺炎患者数!E4</f>
        <v>3.6256374969642999E-2</v>
      </c>
      <c r="H300" s="307"/>
    </row>
    <row r="301" spans="2:8" ht="13.5" customHeight="1">
      <c r="B301" s="690"/>
      <c r="C301" s="691"/>
      <c r="D301" s="439" t="s">
        <v>343</v>
      </c>
      <c r="E301" s="440">
        <f>推計残存歯数階層別誤嚥性肺炎患者数!C5</f>
        <v>159057</v>
      </c>
      <c r="F301" s="346">
        <f>推計残存歯数階層別誤嚥性肺炎患者数!D5</f>
        <v>3629</v>
      </c>
      <c r="G301" s="317">
        <f>推計残存歯数階層別誤嚥性肺炎患者数!E5</f>
        <v>2.2815720150637823E-2</v>
      </c>
      <c r="H301" s="307"/>
    </row>
    <row r="302" spans="2:8" ht="13.5" customHeight="1">
      <c r="B302" s="690"/>
      <c r="C302" s="691"/>
      <c r="D302" s="436" t="s">
        <v>344</v>
      </c>
      <c r="E302" s="437">
        <f>推計残存歯数階層別誤嚥性肺炎患者数!C6</f>
        <v>309422</v>
      </c>
      <c r="F302" s="435">
        <f>推計残存歯数階層別誤嚥性肺炎患者数!D6</f>
        <v>5069</v>
      </c>
      <c r="G302" s="444">
        <f>推計残存歯数階層別誤嚥性肺炎患者数!E6</f>
        <v>1.6382157700486715E-2</v>
      </c>
      <c r="H302" s="307"/>
    </row>
    <row r="303" spans="2:8" ht="13.5" customHeight="1">
      <c r="B303" s="692"/>
      <c r="C303" s="693"/>
      <c r="D303" s="351" t="s">
        <v>152</v>
      </c>
      <c r="E303" s="392">
        <f>推計残存歯数階層別誤嚥性肺炎患者数!C7</f>
        <v>567303</v>
      </c>
      <c r="F303" s="309">
        <f>推計残存歯数階層別誤嚥性肺炎患者数!D7</f>
        <v>12281</v>
      </c>
      <c r="G303" s="305">
        <f>推計残存歯数階層別誤嚥性肺炎患者数!E7</f>
        <v>2.1648043461783208E-2</v>
      </c>
      <c r="H303" s="307"/>
    </row>
  </sheetData>
  <mergeCells count="149">
    <mergeCell ref="B8:B11"/>
    <mergeCell ref="C8:C11"/>
    <mergeCell ref="B12:B15"/>
    <mergeCell ref="C12:C15"/>
    <mergeCell ref="B16:B19"/>
    <mergeCell ref="C16:C19"/>
    <mergeCell ref="B4:B7"/>
    <mergeCell ref="C4:C7"/>
    <mergeCell ref="B32:B35"/>
    <mergeCell ref="C32:C35"/>
    <mergeCell ref="B36:B39"/>
    <mergeCell ref="C36:C39"/>
    <mergeCell ref="B40:B43"/>
    <mergeCell ref="C40:C43"/>
    <mergeCell ref="B20:B23"/>
    <mergeCell ref="C20:C23"/>
    <mergeCell ref="B24:B27"/>
    <mergeCell ref="C24:C27"/>
    <mergeCell ref="B28:B31"/>
    <mergeCell ref="C28:C31"/>
    <mergeCell ref="B56:B59"/>
    <mergeCell ref="C56:C59"/>
    <mergeCell ref="B60:B63"/>
    <mergeCell ref="C60:C63"/>
    <mergeCell ref="B64:B67"/>
    <mergeCell ref="C64:C67"/>
    <mergeCell ref="B44:B47"/>
    <mergeCell ref="C44:C47"/>
    <mergeCell ref="B48:B51"/>
    <mergeCell ref="C48:C51"/>
    <mergeCell ref="B52:B55"/>
    <mergeCell ref="C52:C55"/>
    <mergeCell ref="B80:B83"/>
    <mergeCell ref="C80:C83"/>
    <mergeCell ref="B84:B87"/>
    <mergeCell ref="C84:C87"/>
    <mergeCell ref="B88:B91"/>
    <mergeCell ref="C88:C91"/>
    <mergeCell ref="B68:B71"/>
    <mergeCell ref="C68:C71"/>
    <mergeCell ref="B72:B75"/>
    <mergeCell ref="C72:C75"/>
    <mergeCell ref="B76:B79"/>
    <mergeCell ref="C76:C79"/>
    <mergeCell ref="B104:B107"/>
    <mergeCell ref="C104:C107"/>
    <mergeCell ref="B108:B111"/>
    <mergeCell ref="C108:C111"/>
    <mergeCell ref="B112:B115"/>
    <mergeCell ref="C112:C115"/>
    <mergeCell ref="B92:B95"/>
    <mergeCell ref="C92:C95"/>
    <mergeCell ref="B96:B99"/>
    <mergeCell ref="C96:C99"/>
    <mergeCell ref="B100:B103"/>
    <mergeCell ref="C100:C103"/>
    <mergeCell ref="B128:B131"/>
    <mergeCell ref="C128:C131"/>
    <mergeCell ref="B132:B135"/>
    <mergeCell ref="C132:C135"/>
    <mergeCell ref="B136:B139"/>
    <mergeCell ref="C136:C139"/>
    <mergeCell ref="B116:B119"/>
    <mergeCell ref="C116:C119"/>
    <mergeCell ref="B120:B123"/>
    <mergeCell ref="C120:C123"/>
    <mergeCell ref="B124:B127"/>
    <mergeCell ref="C124:C127"/>
    <mergeCell ref="B152:B155"/>
    <mergeCell ref="C152:C155"/>
    <mergeCell ref="B156:B159"/>
    <mergeCell ref="C156:C159"/>
    <mergeCell ref="B160:B163"/>
    <mergeCell ref="C160:C163"/>
    <mergeCell ref="B140:B143"/>
    <mergeCell ref="C140:C143"/>
    <mergeCell ref="B144:B147"/>
    <mergeCell ref="C144:C147"/>
    <mergeCell ref="B148:B151"/>
    <mergeCell ref="C148:C151"/>
    <mergeCell ref="B176:B179"/>
    <mergeCell ref="C176:C179"/>
    <mergeCell ref="B180:B183"/>
    <mergeCell ref="C180:C183"/>
    <mergeCell ref="B184:B187"/>
    <mergeCell ref="C184:C187"/>
    <mergeCell ref="B164:B167"/>
    <mergeCell ref="C164:C167"/>
    <mergeCell ref="B168:B171"/>
    <mergeCell ref="C168:C171"/>
    <mergeCell ref="B172:B175"/>
    <mergeCell ref="C172:C175"/>
    <mergeCell ref="B200:B203"/>
    <mergeCell ref="C200:C203"/>
    <mergeCell ref="B204:B207"/>
    <mergeCell ref="C204:C207"/>
    <mergeCell ref="B208:B211"/>
    <mergeCell ref="C208:C211"/>
    <mergeCell ref="B188:B191"/>
    <mergeCell ref="C188:C191"/>
    <mergeCell ref="B192:B195"/>
    <mergeCell ref="C192:C195"/>
    <mergeCell ref="B196:B199"/>
    <mergeCell ref="C196:C199"/>
    <mergeCell ref="B224:B227"/>
    <mergeCell ref="C224:C227"/>
    <mergeCell ref="B228:B231"/>
    <mergeCell ref="C228:C231"/>
    <mergeCell ref="B232:B235"/>
    <mergeCell ref="C232:C235"/>
    <mergeCell ref="B212:B215"/>
    <mergeCell ref="C212:C215"/>
    <mergeCell ref="B216:B219"/>
    <mergeCell ref="C216:C219"/>
    <mergeCell ref="B220:B223"/>
    <mergeCell ref="C220:C223"/>
    <mergeCell ref="B248:B251"/>
    <mergeCell ref="C248:C251"/>
    <mergeCell ref="B252:B255"/>
    <mergeCell ref="C252:C255"/>
    <mergeCell ref="B256:B259"/>
    <mergeCell ref="C256:C259"/>
    <mergeCell ref="B236:B239"/>
    <mergeCell ref="C236:C239"/>
    <mergeCell ref="B240:B243"/>
    <mergeCell ref="C240:C243"/>
    <mergeCell ref="B244:B247"/>
    <mergeCell ref="C244:C247"/>
    <mergeCell ref="B272:B275"/>
    <mergeCell ref="C272:C275"/>
    <mergeCell ref="B276:B279"/>
    <mergeCell ref="C276:C279"/>
    <mergeCell ref="B280:B283"/>
    <mergeCell ref="C280:C283"/>
    <mergeCell ref="B260:B263"/>
    <mergeCell ref="C260:C263"/>
    <mergeCell ref="B264:B267"/>
    <mergeCell ref="C264:C267"/>
    <mergeCell ref="B268:B271"/>
    <mergeCell ref="C268:C271"/>
    <mergeCell ref="B296:B299"/>
    <mergeCell ref="C296:C299"/>
    <mergeCell ref="B300:C303"/>
    <mergeCell ref="B284:B287"/>
    <mergeCell ref="C284:C287"/>
    <mergeCell ref="B288:B291"/>
    <mergeCell ref="C288:C291"/>
    <mergeCell ref="B292:B295"/>
    <mergeCell ref="C292:C295"/>
  </mergeCells>
  <phoneticPr fontId="4"/>
  <pageMargins left="0.70866141732283472" right="0.43307086614173229" top="0.74803149606299213" bottom="0.74803149606299213" header="0.31496062992125984" footer="0.31496062992125984"/>
  <pageSetup paperSize="9" scale="75" fitToHeight="0" orientation="portrait" r:id="rId1"/>
  <headerFooter>
    <oddHeader>&amp;R&amp;"ＭＳ 明朝,標準"&amp;12 2-5.歯科医療費の状況</oddHeader>
  </headerFooter>
  <rowBreaks count="4" manualBreakCount="4">
    <brk id="75" max="18" man="1"/>
    <brk id="147" max="18" man="1"/>
    <brk id="219" max="18" man="1"/>
    <brk id="291" max="18" man="1"/>
  </rowBreaks>
  <colBreaks count="1" manualBreakCount="1">
    <brk id="7" max="105" man="1"/>
  </colBreaks>
  <ignoredErrors>
    <ignoredError sqref="E4:E6 G4:G6 E8:E10 G8:G10 E12:E14 G12:G14 E16:E18 G16:G18 E20:E22 G20:G22 E24:E26 G24:G26 E28:E30 G28:G30 E32:E34 G32:G34 E36:E38 G36:G38 E40:E42 G40:G42 E44:E46 G44:G46 E48:E50 G48:G50 E52:E54 G52:G54 E56:E58 G56:G58 E60:E62 G60:G62 E64:E66 G64:G66 E68:E70 G68:G70 E72:E74 G72:G74 E76:E78 G76:G78 E80:E82 G80:G82 E84:E86 G84:G86 E88:E90 G88:G90 E92:E94 G92:G94 E96:E98 G96:G98 E100:E102 G100:G102 E104:E106 G104:G106 E108:E110 G108:G110 E112:E114 G112:G114 E116:E118 G116:G118 E120:E122 G120:G122 E124:E126 G124:G126 E128:E130 G128:G130 E132:E134 G132:G134 E136:E138 G136:G138 E140:E142 G140:G142 E144:E146 G144:G146 E148:E150 G148:G150 E152:E154 G152:G154 E156:E158 G156:G158 E160:E162 G160:G162 E164:E166 G164:G166 E168:E170 G168:G170 E172:E174 G172:G174 E176:E178 G176:G178 E180:E182 G180:G182 E184:E186 G184:G186 E188:E190 G188:G190 E192:E194 G192:G194 E196:E198 G196:G198 E200:E202 G200:G202 E204:E206 G204:G206 E208:E210 G208:G210 E212:E214 G212:G214 E216:E218 G216:G218 E220:E222 G220:G222 E224:E226 G224:G226 E228:E230 G228:G230 E232:E234 G232:G234 E236:E238 G236:G238 E240:E242 G240:G242 E244:E246 G244:G246 E248:E250 G248:G250 E252:E254 G252:G254 E256:E258 G256:G258 E260:E262 G260:G262 E264:E266 G264:G266 E268:E270 G268:G270 E272:E274 G272:G274 E276:E278 G276:G278 E280:E282 G280:G282 E284:E286 G284:G286 E288:E290 G288:G290 E292:E294 G292:G294 E296:E298 G296:G298 F299:F302" emptyCellReference="1"/>
  </ignoredError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49D9F-A094-4014-BD0B-56183F443B40}">
  <dimension ref="A1:T63"/>
  <sheetViews>
    <sheetView showGridLines="0" zoomScaleNormal="100" zoomScaleSheetLayoutView="100" workbookViewId="0"/>
  </sheetViews>
  <sheetFormatPr defaultColWidth="9" defaultRowHeight="13.5"/>
  <cols>
    <col min="1" max="1" width="4.5" style="3" customWidth="1"/>
    <col min="2" max="3" width="10.625" style="3" customWidth="1"/>
    <col min="4" max="4" width="11.375" style="3" customWidth="1"/>
    <col min="5" max="11" width="10.625" style="3" customWidth="1"/>
    <col min="12" max="16" width="8.625" style="3" customWidth="1"/>
    <col min="17" max="16384" width="9" style="3"/>
  </cols>
  <sheetData>
    <row r="1" spans="2:20" ht="16.5" customHeight="1">
      <c r="B1" s="2" t="s">
        <v>521</v>
      </c>
      <c r="C1" s="2"/>
      <c r="D1" s="2"/>
      <c r="E1" s="2"/>
      <c r="F1" s="2"/>
      <c r="G1" s="2"/>
      <c r="H1" s="2"/>
      <c r="I1" s="2"/>
      <c r="J1" s="2"/>
      <c r="K1" s="2"/>
      <c r="L1" s="2"/>
      <c r="M1" s="2"/>
      <c r="N1" s="2"/>
      <c r="O1" s="2"/>
      <c r="P1" s="2"/>
    </row>
    <row r="2" spans="2:20" ht="16.5" customHeight="1">
      <c r="B2" s="2" t="s">
        <v>122</v>
      </c>
      <c r="C2" s="2"/>
      <c r="D2" s="2"/>
      <c r="E2" s="2"/>
      <c r="F2" s="2"/>
      <c r="G2" s="2"/>
      <c r="H2" s="2"/>
      <c r="I2" s="2"/>
      <c r="J2" s="2"/>
      <c r="K2" s="2"/>
      <c r="L2" s="2"/>
      <c r="M2" s="2"/>
      <c r="N2" s="2"/>
      <c r="O2" s="2"/>
      <c r="P2" s="2"/>
    </row>
    <row r="3" spans="2:20" ht="52.5" customHeight="1">
      <c r="B3" s="370" t="s">
        <v>363</v>
      </c>
      <c r="C3" s="681" t="s">
        <v>512</v>
      </c>
      <c r="D3" s="682"/>
      <c r="E3" s="377"/>
      <c r="F3" s="377"/>
      <c r="G3" s="377"/>
      <c r="H3" s="377"/>
      <c r="I3" s="377"/>
      <c r="J3" s="377"/>
      <c r="K3" s="377"/>
      <c r="L3" s="377"/>
      <c r="M3" s="377"/>
      <c r="N3" s="377"/>
      <c r="O3" s="377"/>
      <c r="P3" s="377"/>
    </row>
    <row r="4" spans="2:20" ht="13.5" customHeight="1">
      <c r="B4" s="374" t="s">
        <v>342</v>
      </c>
      <c r="C4" s="650">
        <f>年齢階層別_推計残存歯数階層別人数!G32</f>
        <v>98824</v>
      </c>
      <c r="D4" s="650"/>
      <c r="E4" s="377"/>
      <c r="F4" s="377"/>
      <c r="G4" s="377"/>
      <c r="H4" s="377"/>
      <c r="I4" s="377"/>
      <c r="J4" s="377"/>
      <c r="K4" s="377"/>
      <c r="L4" s="377"/>
      <c r="M4" s="377"/>
      <c r="N4" s="377"/>
      <c r="O4" s="377"/>
      <c r="P4" s="377"/>
    </row>
    <row r="5" spans="2:20" ht="13.5" customHeight="1">
      <c r="B5" s="434" t="s">
        <v>343</v>
      </c>
      <c r="C5" s="686">
        <f>年齢階層別_推計残存歯数階層別人数!G33</f>
        <v>159057</v>
      </c>
      <c r="D5" s="686"/>
      <c r="E5" s="377"/>
      <c r="F5" s="377"/>
      <c r="G5" s="377"/>
      <c r="H5" s="377"/>
      <c r="I5" s="377"/>
      <c r="J5" s="377"/>
      <c r="K5" s="377"/>
      <c r="L5" s="377"/>
      <c r="M5" s="377"/>
      <c r="N5" s="377"/>
      <c r="O5" s="377"/>
      <c r="P5" s="377"/>
    </row>
    <row r="6" spans="2:20" ht="13.5" customHeight="1">
      <c r="B6" s="448" t="s">
        <v>344</v>
      </c>
      <c r="C6" s="657">
        <f>年齢階層別_推計残存歯数階層別人数!G34</f>
        <v>309422</v>
      </c>
      <c r="D6" s="657"/>
      <c r="E6" s="377"/>
      <c r="F6" s="377"/>
      <c r="G6" s="377"/>
      <c r="H6" s="377"/>
      <c r="I6" s="377"/>
      <c r="J6" s="377"/>
      <c r="K6" s="377"/>
      <c r="L6" s="377"/>
      <c r="M6" s="377"/>
      <c r="N6" s="377"/>
      <c r="O6" s="377"/>
      <c r="P6" s="377"/>
    </row>
    <row r="7" spans="2:20" ht="13.5" customHeight="1">
      <c r="B7" s="371" t="s">
        <v>152</v>
      </c>
      <c r="C7" s="669">
        <f>年齢階層別_推計残存歯数階層別人数!G35</f>
        <v>567303</v>
      </c>
      <c r="D7" s="669"/>
      <c r="E7" s="378"/>
      <c r="F7" s="378"/>
      <c r="G7" s="378"/>
      <c r="H7" s="378"/>
      <c r="I7" s="378"/>
      <c r="J7" s="378"/>
      <c r="K7" s="378"/>
      <c r="L7" s="377"/>
      <c r="M7" s="377"/>
      <c r="N7" s="377"/>
      <c r="O7" s="377"/>
      <c r="P7" s="377"/>
    </row>
    <row r="8" spans="2:20" ht="26.25" customHeight="1">
      <c r="B8" s="478" t="s">
        <v>363</v>
      </c>
      <c r="C8" s="683" t="s">
        <v>522</v>
      </c>
      <c r="D8" s="684"/>
      <c r="E8" s="684"/>
      <c r="F8" s="684"/>
      <c r="G8" s="684"/>
      <c r="H8" s="684"/>
      <c r="I8" s="684"/>
      <c r="J8" s="684"/>
      <c r="K8" s="685"/>
      <c r="L8" s="379"/>
      <c r="M8" s="39"/>
      <c r="N8" s="39"/>
      <c r="O8" s="39"/>
      <c r="P8" s="39"/>
      <c r="Q8" s="39"/>
      <c r="R8" s="39"/>
      <c r="S8" s="39"/>
    </row>
    <row r="9" spans="2:20" ht="26.25" customHeight="1">
      <c r="B9" s="479"/>
      <c r="C9" s="357"/>
      <c r="D9" s="367" t="s">
        <v>353</v>
      </c>
      <c r="E9" s="376" t="s">
        <v>390</v>
      </c>
      <c r="F9" s="376" t="s">
        <v>391</v>
      </c>
      <c r="G9" s="376" t="s">
        <v>354</v>
      </c>
      <c r="H9" s="376" t="s">
        <v>355</v>
      </c>
      <c r="I9" s="376" t="s">
        <v>356</v>
      </c>
      <c r="J9" s="376" t="s">
        <v>357</v>
      </c>
      <c r="K9" s="376" t="s">
        <v>358</v>
      </c>
      <c r="L9" s="379"/>
      <c r="M9" s="39"/>
      <c r="N9" s="39"/>
      <c r="O9" s="39"/>
      <c r="P9" s="39"/>
      <c r="Q9" s="39"/>
      <c r="R9" s="39"/>
      <c r="S9" s="39"/>
      <c r="T9" s="45"/>
    </row>
    <row r="10" spans="2:20" ht="13.5" customHeight="1">
      <c r="B10" s="374" t="s">
        <v>342</v>
      </c>
      <c r="C10" s="304">
        <f>SUM(D10:K10)</f>
        <v>98824</v>
      </c>
      <c r="D10" s="442">
        <v>68967</v>
      </c>
      <c r="E10" s="442">
        <v>5265</v>
      </c>
      <c r="F10" s="442">
        <v>3950</v>
      </c>
      <c r="G10" s="442">
        <v>5120</v>
      </c>
      <c r="H10" s="442">
        <v>4450</v>
      </c>
      <c r="I10" s="442">
        <v>3819</v>
      </c>
      <c r="J10" s="442">
        <v>4170</v>
      </c>
      <c r="K10" s="442">
        <v>3083</v>
      </c>
      <c r="L10" s="379"/>
      <c r="M10" s="39"/>
      <c r="N10" s="39"/>
      <c r="O10" s="39"/>
      <c r="P10" s="39"/>
      <c r="Q10" s="39"/>
      <c r="R10" s="39"/>
      <c r="S10" s="39"/>
      <c r="T10" s="45"/>
    </row>
    <row r="11" spans="2:20" ht="13.5" customHeight="1">
      <c r="B11" s="434" t="s">
        <v>343</v>
      </c>
      <c r="C11" s="346">
        <f>SUM(D11:K11)</f>
        <v>159057</v>
      </c>
      <c r="D11" s="449">
        <v>120909</v>
      </c>
      <c r="E11" s="449">
        <v>8731</v>
      </c>
      <c r="F11" s="449">
        <v>5947</v>
      </c>
      <c r="G11" s="449">
        <v>6824</v>
      </c>
      <c r="H11" s="449">
        <v>5403</v>
      </c>
      <c r="I11" s="449">
        <v>3941</v>
      </c>
      <c r="J11" s="449">
        <v>4139</v>
      </c>
      <c r="K11" s="449">
        <v>3163</v>
      </c>
      <c r="L11" s="379"/>
      <c r="M11" s="39"/>
      <c r="N11" s="39"/>
      <c r="O11" s="39"/>
      <c r="P11" s="39"/>
      <c r="Q11" s="39"/>
      <c r="R11" s="39"/>
      <c r="S11" s="39"/>
      <c r="T11" s="45"/>
    </row>
    <row r="12" spans="2:20" ht="13.5" customHeight="1">
      <c r="B12" s="448" t="s">
        <v>344</v>
      </c>
      <c r="C12" s="435">
        <f>SUM(D12:K12)</f>
        <v>309422</v>
      </c>
      <c r="D12" s="446">
        <v>252736</v>
      </c>
      <c r="E12" s="446">
        <v>15266</v>
      </c>
      <c r="F12" s="446">
        <v>9607</v>
      </c>
      <c r="G12" s="446">
        <v>9673</v>
      </c>
      <c r="H12" s="446">
        <v>7661</v>
      </c>
      <c r="I12" s="446">
        <v>5228</v>
      </c>
      <c r="J12" s="446">
        <v>5065</v>
      </c>
      <c r="K12" s="446">
        <v>4186</v>
      </c>
      <c r="L12" s="379"/>
      <c r="M12" s="39"/>
      <c r="N12" s="39"/>
      <c r="O12" s="39"/>
      <c r="P12" s="39"/>
      <c r="Q12" s="39"/>
      <c r="R12" s="39"/>
      <c r="S12" s="39"/>
      <c r="T12" s="45"/>
    </row>
    <row r="13" spans="2:20" ht="13.5" customHeight="1">
      <c r="B13" s="371" t="s">
        <v>152</v>
      </c>
      <c r="C13" s="304">
        <f>SUM(C10:C12)</f>
        <v>567303</v>
      </c>
      <c r="D13" s="304">
        <f t="shared" ref="D13:K13" si="0">SUM(D10:D12)</f>
        <v>442612</v>
      </c>
      <c r="E13" s="304">
        <f t="shared" si="0"/>
        <v>29262</v>
      </c>
      <c r="F13" s="304">
        <f t="shared" si="0"/>
        <v>19504</v>
      </c>
      <c r="G13" s="304">
        <f t="shared" si="0"/>
        <v>21617</v>
      </c>
      <c r="H13" s="304">
        <f t="shared" si="0"/>
        <v>17514</v>
      </c>
      <c r="I13" s="304">
        <f>SUM(I10:I12)</f>
        <v>12988</v>
      </c>
      <c r="J13" s="304">
        <f>SUM(J10:J12)</f>
        <v>13374</v>
      </c>
      <c r="K13" s="304">
        <f t="shared" si="0"/>
        <v>10432</v>
      </c>
      <c r="L13" s="379"/>
      <c r="M13" s="39"/>
      <c r="N13" s="39"/>
      <c r="O13" s="39"/>
      <c r="P13" s="39"/>
      <c r="Q13" s="39"/>
      <c r="R13" s="39"/>
      <c r="S13" s="39"/>
      <c r="T13" s="45"/>
    </row>
    <row r="14" spans="2:20" ht="26.45" customHeight="1">
      <c r="B14" s="478" t="s">
        <v>363</v>
      </c>
      <c r="C14" s="683" t="s">
        <v>523</v>
      </c>
      <c r="D14" s="684"/>
      <c r="E14" s="684"/>
      <c r="F14" s="684"/>
      <c r="G14" s="684"/>
      <c r="H14" s="684"/>
      <c r="I14" s="684"/>
      <c r="J14" s="684"/>
      <c r="K14" s="685"/>
      <c r="L14" s="379"/>
      <c r="M14" s="39"/>
      <c r="N14" s="39"/>
      <c r="O14" s="39"/>
      <c r="P14" s="39"/>
      <c r="Q14" s="39"/>
      <c r="R14" s="39"/>
      <c r="S14" s="39"/>
      <c r="T14" s="45"/>
    </row>
    <row r="15" spans="2:20" ht="26.45" customHeight="1">
      <c r="B15" s="479"/>
      <c r="C15" s="357"/>
      <c r="D15" s="367" t="s">
        <v>353</v>
      </c>
      <c r="E15" s="376" t="s">
        <v>390</v>
      </c>
      <c r="F15" s="376" t="s">
        <v>391</v>
      </c>
      <c r="G15" s="376" t="s">
        <v>354</v>
      </c>
      <c r="H15" s="376" t="s">
        <v>355</v>
      </c>
      <c r="I15" s="376" t="s">
        <v>356</v>
      </c>
      <c r="J15" s="376" t="s">
        <v>357</v>
      </c>
      <c r="K15" s="376" t="s">
        <v>358</v>
      </c>
      <c r="L15" s="379"/>
      <c r="M15" s="39"/>
      <c r="N15" s="39"/>
      <c r="O15" s="39"/>
      <c r="P15" s="39"/>
      <c r="Q15" s="39"/>
      <c r="R15" s="39"/>
      <c r="S15" s="39"/>
      <c r="T15" s="45"/>
    </row>
    <row r="16" spans="2:20" ht="13.5" customHeight="1">
      <c r="B16" s="374" t="s">
        <v>342</v>
      </c>
      <c r="C16" s="443">
        <f>IFERROR(C10/$C$4,"-")</f>
        <v>1</v>
      </c>
      <c r="D16" s="303">
        <f>IFERROR(D10/$C$4,"-")</f>
        <v>0.69787703391888611</v>
      </c>
      <c r="E16" s="303">
        <f t="shared" ref="E16:K16" si="1">IFERROR(E10/$C$4,"-")</f>
        <v>5.3276532016514208E-2</v>
      </c>
      <c r="F16" s="303">
        <f t="shared" si="1"/>
        <v>3.9970047761677327E-2</v>
      </c>
      <c r="G16" s="303">
        <f t="shared" si="1"/>
        <v>5.1809277098680481E-2</v>
      </c>
      <c r="H16" s="303">
        <f>IFERROR(H10/$C$4,"-")</f>
        <v>4.5029547478345339E-2</v>
      </c>
      <c r="I16" s="303">
        <f>IFERROR(I10/$C$4,"-")</f>
        <v>3.8644458835910306E-2</v>
      </c>
      <c r="J16" s="303">
        <f>IFERROR(J10/$C$4,"-")</f>
        <v>4.2196227637011252E-2</v>
      </c>
      <c r="K16" s="303">
        <f t="shared" si="1"/>
        <v>3.1196875252974987E-2</v>
      </c>
      <c r="L16" s="379"/>
      <c r="M16" s="39"/>
      <c r="N16" s="39"/>
      <c r="O16" s="39"/>
      <c r="P16" s="39"/>
      <c r="Q16" s="39"/>
      <c r="R16" s="39"/>
      <c r="S16" s="39"/>
      <c r="T16" s="45"/>
    </row>
    <row r="17" spans="1:20" ht="13.5" customHeight="1">
      <c r="B17" s="434" t="s">
        <v>343</v>
      </c>
      <c r="C17" s="317">
        <f>IFERROR(C11/$C$5,"-")</f>
        <v>1</v>
      </c>
      <c r="D17" s="317">
        <f t="shared" ref="D17:K17" si="2">IFERROR(D11/$C$5,"-")</f>
        <v>0.76016145155510284</v>
      </c>
      <c r="E17" s="317">
        <f t="shared" si="2"/>
        <v>5.4892271324116511E-2</v>
      </c>
      <c r="F17" s="317">
        <f t="shared" si="2"/>
        <v>3.7389112079317478E-2</v>
      </c>
      <c r="G17" s="317">
        <f t="shared" si="2"/>
        <v>4.2902858723602229E-2</v>
      </c>
      <c r="H17" s="317">
        <f t="shared" si="2"/>
        <v>3.3968954525736055E-2</v>
      </c>
      <c r="I17" s="317">
        <f t="shared" ref="I17" si="3">IFERROR(I11/$C$5,"-")</f>
        <v>2.4777281100485989E-2</v>
      </c>
      <c r="J17" s="317">
        <f>IFERROR(J11/$C$5,"-")</f>
        <v>2.6022117857120403E-2</v>
      </c>
      <c r="K17" s="317">
        <f t="shared" si="2"/>
        <v>1.9885952834518442E-2</v>
      </c>
      <c r="L17" s="379"/>
      <c r="M17" s="39"/>
      <c r="N17" s="39"/>
      <c r="O17" s="39"/>
      <c r="P17" s="39"/>
      <c r="Q17" s="39"/>
      <c r="R17" s="39"/>
      <c r="S17" s="39"/>
      <c r="T17" s="45"/>
    </row>
    <row r="18" spans="1:20" ht="13.5" customHeight="1">
      <c r="B18" s="448" t="s">
        <v>344</v>
      </c>
      <c r="C18" s="447">
        <f>IFERROR(C12/$C$6,"-")</f>
        <v>1</v>
      </c>
      <c r="D18" s="447">
        <f t="shared" ref="D18:K18" si="4">IFERROR(D12/$C$6,"-")</f>
        <v>0.81680035679428098</v>
      </c>
      <c r="E18" s="447">
        <f t="shared" si="4"/>
        <v>4.9337151204503882E-2</v>
      </c>
      <c r="F18" s="447">
        <f t="shared" si="4"/>
        <v>3.1048212473579771E-2</v>
      </c>
      <c r="G18" s="447">
        <f t="shared" si="4"/>
        <v>3.1261513402408361E-2</v>
      </c>
      <c r="H18" s="447">
        <f t="shared" si="4"/>
        <v>2.4759066905391341E-2</v>
      </c>
      <c r="I18" s="447">
        <f t="shared" ref="I18" si="5">IFERROR(I12/$C$6,"-")</f>
        <v>1.6896019029028316E-2</v>
      </c>
      <c r="J18" s="447">
        <f>IFERROR(J12/$C$6,"-")</f>
        <v>1.63692303714668E-2</v>
      </c>
      <c r="K18" s="447">
        <f t="shared" si="4"/>
        <v>1.3528449819340578E-2</v>
      </c>
      <c r="L18" s="379"/>
      <c r="M18" s="39"/>
      <c r="N18" s="39"/>
      <c r="O18" s="39"/>
      <c r="P18" s="39"/>
      <c r="Q18" s="39"/>
      <c r="R18" s="39"/>
      <c r="S18" s="39"/>
      <c r="T18" s="45"/>
    </row>
    <row r="19" spans="1:20" ht="13.5" customHeight="1">
      <c r="B19" s="371" t="s">
        <v>152</v>
      </c>
      <c r="C19" s="305">
        <f>IFERROR(C13/$C$7,"-")</f>
        <v>1</v>
      </c>
      <c r="D19" s="305">
        <f t="shared" ref="D19:K19" si="6">IFERROR(D13/$C$7,"-")</f>
        <v>0.7802038769405415</v>
      </c>
      <c r="E19" s="305">
        <f t="shared" si="6"/>
        <v>5.1580901211521882E-2</v>
      </c>
      <c r="F19" s="305">
        <f t="shared" si="6"/>
        <v>3.4380216568570938E-2</v>
      </c>
      <c r="G19" s="305">
        <f t="shared" si="6"/>
        <v>3.8104857545262411E-2</v>
      </c>
      <c r="H19" s="305">
        <f t="shared" si="6"/>
        <v>3.087239094452171E-2</v>
      </c>
      <c r="I19" s="305">
        <f>IFERROR(I13/$C$7,"-")</f>
        <v>2.2894291057865022E-2</v>
      </c>
      <c r="J19" s="305">
        <f>IFERROR(J13/$C$7,"-")</f>
        <v>2.3574703465343915E-2</v>
      </c>
      <c r="K19" s="305">
        <f t="shared" si="6"/>
        <v>1.8388762266372642E-2</v>
      </c>
      <c r="L19" s="379"/>
      <c r="M19" s="39"/>
      <c r="N19" s="39"/>
      <c r="O19" s="39"/>
      <c r="P19" s="39"/>
      <c r="Q19" s="39"/>
      <c r="R19" s="39"/>
      <c r="S19" s="39"/>
      <c r="T19" s="45"/>
    </row>
    <row r="20" spans="1:20" ht="13.5" customHeight="1">
      <c r="B20" s="22" t="s">
        <v>366</v>
      </c>
    </row>
    <row r="21" spans="1:20" ht="13.5" customHeight="1">
      <c r="B21" s="22" t="s">
        <v>392</v>
      </c>
    </row>
    <row r="22" spans="1:20" ht="13.5" customHeight="1">
      <c r="B22" s="22" t="s">
        <v>398</v>
      </c>
    </row>
    <row r="23" spans="1:20" ht="13.5" customHeight="1">
      <c r="B23" s="22" t="s">
        <v>524</v>
      </c>
    </row>
    <row r="24" spans="1:20" ht="13.5" customHeight="1">
      <c r="B24" s="22" t="s">
        <v>525</v>
      </c>
    </row>
    <row r="25" spans="1:20" ht="13.5" customHeight="1">
      <c r="B25" s="22" t="s">
        <v>103</v>
      </c>
    </row>
    <row r="26" spans="1:20" ht="13.5" customHeight="1">
      <c r="B26" s="37" t="s">
        <v>383</v>
      </c>
    </row>
    <row r="27" spans="1:20" ht="13.5" customHeight="1">
      <c r="B27" s="37" t="s">
        <v>347</v>
      </c>
    </row>
    <row r="28" spans="1:20" ht="13.5" customHeight="1">
      <c r="B28" s="37"/>
    </row>
    <row r="29" spans="1:20" ht="13.5" customHeight="1">
      <c r="B29" s="2"/>
    </row>
    <row r="30" spans="1:20" ht="16.5" customHeight="1">
      <c r="B30" s="2" t="s">
        <v>526</v>
      </c>
    </row>
    <row r="31" spans="1:20" ht="16.5" customHeight="1">
      <c r="B31" s="2" t="s">
        <v>122</v>
      </c>
      <c r="P31" s="15" t="s">
        <v>214</v>
      </c>
    </row>
    <row r="32" spans="1:20" ht="16.5" customHeight="1">
      <c r="A32" s="2"/>
      <c r="B32" s="2"/>
      <c r="P32" s="15" t="s">
        <v>353</v>
      </c>
    </row>
    <row r="33" spans="1:16" ht="16.5" customHeight="1">
      <c r="A33" s="2"/>
      <c r="B33" s="2"/>
      <c r="P33" s="15" t="s">
        <v>390</v>
      </c>
    </row>
    <row r="34" spans="1:16" ht="16.5" customHeight="1">
      <c r="A34" s="2"/>
      <c r="B34" s="2"/>
      <c r="P34" s="15" t="s">
        <v>391</v>
      </c>
    </row>
    <row r="35" spans="1:16" ht="16.5" customHeight="1">
      <c r="A35" s="2"/>
      <c r="B35" s="2"/>
      <c r="P35" s="15" t="s">
        <v>354</v>
      </c>
    </row>
    <row r="36" spans="1:16" ht="16.5" customHeight="1">
      <c r="A36" s="2"/>
      <c r="B36" s="2"/>
      <c r="P36" s="15" t="s">
        <v>355</v>
      </c>
    </row>
    <row r="37" spans="1:16" ht="16.5" customHeight="1">
      <c r="A37" s="2"/>
      <c r="B37" s="2"/>
      <c r="P37" s="15" t="s">
        <v>356</v>
      </c>
    </row>
    <row r="38" spans="1:16" ht="16.5" customHeight="1">
      <c r="A38" s="2"/>
      <c r="B38" s="2"/>
      <c r="P38" s="15" t="s">
        <v>357</v>
      </c>
    </row>
    <row r="39" spans="1:16" ht="16.5" customHeight="1">
      <c r="A39" s="2"/>
      <c r="B39" s="2"/>
      <c r="P39" s="15" t="s">
        <v>358</v>
      </c>
    </row>
    <row r="40" spans="1:16" ht="16.5" customHeight="1">
      <c r="A40" s="2"/>
      <c r="B40" s="2"/>
    </row>
    <row r="41" spans="1:16" ht="16.5" customHeight="1">
      <c r="A41" s="2"/>
      <c r="B41" s="2"/>
    </row>
    <row r="42" spans="1:16" ht="16.5" customHeight="1">
      <c r="A42" s="2"/>
      <c r="B42" s="2"/>
    </row>
    <row r="43" spans="1:16" ht="16.5" customHeight="1">
      <c r="A43" s="2"/>
      <c r="B43" s="2"/>
    </row>
    <row r="44" spans="1:16" ht="16.5" customHeight="1">
      <c r="A44" s="2"/>
      <c r="B44" s="2"/>
    </row>
    <row r="45" spans="1:16" ht="16.5" customHeight="1">
      <c r="A45" s="2"/>
      <c r="B45" s="2"/>
    </row>
    <row r="46" spans="1:16" ht="16.5" customHeight="1">
      <c r="A46" s="2"/>
      <c r="B46" s="2"/>
    </row>
    <row r="47" spans="1:16" ht="16.5" customHeight="1">
      <c r="A47" s="2"/>
      <c r="B47" s="2"/>
    </row>
    <row r="48" spans="1:16" ht="16.5" customHeight="1">
      <c r="A48" s="2"/>
      <c r="B48" s="2"/>
    </row>
    <row r="49" spans="1:2" ht="16.5" customHeight="1">
      <c r="A49" s="2"/>
      <c r="B49" s="2"/>
    </row>
    <row r="50" spans="1:2" ht="16.5" customHeight="1">
      <c r="A50" s="2"/>
      <c r="B50" s="2"/>
    </row>
    <row r="51" spans="1:2" ht="16.5" customHeight="1">
      <c r="A51" s="2"/>
      <c r="B51" s="2"/>
    </row>
    <row r="52" spans="1:2" ht="16.5" customHeight="1">
      <c r="A52" s="2"/>
      <c r="B52" s="2"/>
    </row>
    <row r="53" spans="1:2" ht="16.5" customHeight="1">
      <c r="A53" s="2"/>
      <c r="B53" s="2"/>
    </row>
    <row r="54" spans="1:2" ht="16.5" customHeight="1">
      <c r="A54" s="2"/>
      <c r="B54" s="2"/>
    </row>
    <row r="55" spans="1:2" ht="16.5" customHeight="1">
      <c r="A55" s="2"/>
      <c r="B55" s="2"/>
    </row>
    <row r="56" spans="1:2" ht="16.5" customHeight="1">
      <c r="A56" s="2"/>
      <c r="B56" s="2"/>
    </row>
    <row r="57" spans="1:2" ht="13.5" customHeight="1">
      <c r="A57" s="2"/>
      <c r="B57" s="22" t="s">
        <v>366</v>
      </c>
    </row>
    <row r="58" spans="1:2" ht="13.5" customHeight="1">
      <c r="A58" s="2"/>
      <c r="B58" s="22" t="s">
        <v>392</v>
      </c>
    </row>
    <row r="59" spans="1:2" ht="13.5" customHeight="1">
      <c r="A59" s="2"/>
      <c r="B59" s="22" t="s">
        <v>398</v>
      </c>
    </row>
    <row r="60" spans="1:2" ht="13.5" customHeight="1">
      <c r="A60" s="2"/>
      <c r="B60" s="22" t="s">
        <v>524</v>
      </c>
    </row>
    <row r="61" spans="1:2" ht="13.5" customHeight="1">
      <c r="A61" s="2"/>
      <c r="B61" s="22" t="s">
        <v>525</v>
      </c>
    </row>
    <row r="62" spans="1:2" ht="13.5" customHeight="1">
      <c r="B62" s="22" t="s">
        <v>103</v>
      </c>
    </row>
    <row r="63" spans="1:2" ht="13.5" customHeight="1">
      <c r="B63" s="37" t="s">
        <v>347</v>
      </c>
    </row>
  </sheetData>
  <mergeCells count="9">
    <mergeCell ref="B14:B15"/>
    <mergeCell ref="C14:K14"/>
    <mergeCell ref="C3:D3"/>
    <mergeCell ref="C4:D4"/>
    <mergeCell ref="C5:D5"/>
    <mergeCell ref="C6:D6"/>
    <mergeCell ref="C7:D7"/>
    <mergeCell ref="B8:B9"/>
    <mergeCell ref="C8:K8"/>
  </mergeCells>
  <phoneticPr fontId="4"/>
  <pageMargins left="0.70866141732283472" right="0.43307086614173229" top="0.74803149606299213" bottom="0.74803149606299213" header="0.31496062992125984" footer="0.31496062992125984"/>
  <pageSetup paperSize="9" scale="75" fitToHeight="0" orientation="portrait" r:id="rId1"/>
  <headerFooter>
    <oddHeader>&amp;R&amp;"ＭＳ 明朝,標準"&amp;12 2-5.歯科医療費の状況</oddHeader>
  </headerFooter>
  <colBreaks count="1" manualBreakCount="1">
    <brk id="16" max="105" man="1"/>
  </colBreaks>
  <ignoredErrors>
    <ignoredError sqref="C10:C12 D13:K13 D16:K18" emptyCellReference="1"/>
  </ignoredError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1F046-DF8A-4AA3-8D44-0D58D545237B}">
  <dimension ref="B1:X41"/>
  <sheetViews>
    <sheetView showGridLines="0" zoomScaleNormal="100" zoomScaleSheetLayoutView="100" workbookViewId="0"/>
  </sheetViews>
  <sheetFormatPr defaultColWidth="9" defaultRowHeight="13.5"/>
  <cols>
    <col min="1" max="1" width="4.625" style="3" customWidth="1"/>
    <col min="2" max="2" width="3.375" style="3" customWidth="1"/>
    <col min="3" max="3" width="12.375" style="3" customWidth="1"/>
    <col min="4" max="4" width="10.625" style="3" customWidth="1"/>
    <col min="5" max="5" width="12.625" style="3" customWidth="1"/>
    <col min="6" max="23" width="10.625" style="3" customWidth="1"/>
    <col min="24" max="16384" width="9" style="3"/>
  </cols>
  <sheetData>
    <row r="1" spans="2:24" ht="16.5" customHeight="1">
      <c r="B1" s="2" t="s">
        <v>521</v>
      </c>
      <c r="F1" s="2"/>
      <c r="G1" s="2"/>
      <c r="H1" s="2"/>
      <c r="I1" s="2"/>
      <c r="J1" s="2"/>
      <c r="K1" s="2"/>
      <c r="L1" s="2"/>
      <c r="M1" s="2"/>
      <c r="N1" s="2"/>
      <c r="O1" s="2"/>
      <c r="P1" s="2"/>
      <c r="Q1" s="2"/>
      <c r="R1" s="2"/>
      <c r="S1" s="2"/>
      <c r="T1" s="2"/>
      <c r="U1" s="2"/>
      <c r="V1" s="2"/>
      <c r="W1" s="2"/>
    </row>
    <row r="2" spans="2:24" ht="16.5" customHeight="1">
      <c r="B2" s="2" t="s">
        <v>209</v>
      </c>
      <c r="F2" s="2"/>
      <c r="G2" s="2"/>
      <c r="H2" s="2"/>
      <c r="I2" s="2"/>
      <c r="J2" s="2"/>
      <c r="K2" s="2"/>
      <c r="L2" s="2"/>
      <c r="M2" s="2"/>
      <c r="N2" s="2"/>
      <c r="O2" s="2"/>
      <c r="P2" s="2"/>
      <c r="Q2" s="2"/>
      <c r="R2" s="2"/>
      <c r="S2" s="2"/>
      <c r="T2" s="2"/>
      <c r="U2" s="2"/>
      <c r="V2" s="2"/>
      <c r="W2" s="2"/>
    </row>
    <row r="3" spans="2:24" ht="26.25" customHeight="1">
      <c r="B3" s="372"/>
      <c r="C3" s="475" t="s">
        <v>95</v>
      </c>
      <c r="D3" s="478" t="s">
        <v>373</v>
      </c>
      <c r="E3" s="676" t="s">
        <v>515</v>
      </c>
      <c r="F3" s="683" t="s">
        <v>527</v>
      </c>
      <c r="G3" s="684"/>
      <c r="H3" s="684"/>
      <c r="I3" s="684"/>
      <c r="J3" s="684"/>
      <c r="K3" s="684"/>
      <c r="L3" s="684"/>
      <c r="M3" s="684"/>
      <c r="N3" s="685"/>
      <c r="O3" s="683" t="s">
        <v>528</v>
      </c>
      <c r="P3" s="684"/>
      <c r="Q3" s="684"/>
      <c r="R3" s="684"/>
      <c r="S3" s="684"/>
      <c r="T3" s="684"/>
      <c r="U3" s="684"/>
      <c r="V3" s="684"/>
      <c r="W3" s="685"/>
      <c r="X3" s="307"/>
    </row>
    <row r="4" spans="2:24" ht="26.25" customHeight="1">
      <c r="B4" s="373"/>
      <c r="C4" s="477"/>
      <c r="D4" s="477"/>
      <c r="E4" s="687"/>
      <c r="F4" s="357"/>
      <c r="G4" s="367" t="s">
        <v>353</v>
      </c>
      <c r="H4" s="376" t="s">
        <v>390</v>
      </c>
      <c r="I4" s="376" t="s">
        <v>391</v>
      </c>
      <c r="J4" s="376" t="s">
        <v>354</v>
      </c>
      <c r="K4" s="376" t="s">
        <v>355</v>
      </c>
      <c r="L4" s="376" t="s">
        <v>356</v>
      </c>
      <c r="M4" s="376" t="s">
        <v>357</v>
      </c>
      <c r="N4" s="376" t="s">
        <v>358</v>
      </c>
      <c r="O4" s="357"/>
      <c r="P4" s="367" t="s">
        <v>353</v>
      </c>
      <c r="Q4" s="376" t="s">
        <v>390</v>
      </c>
      <c r="R4" s="376" t="s">
        <v>391</v>
      </c>
      <c r="S4" s="376" t="s">
        <v>354</v>
      </c>
      <c r="T4" s="376" t="s">
        <v>355</v>
      </c>
      <c r="U4" s="376" t="s">
        <v>356</v>
      </c>
      <c r="V4" s="376" t="s">
        <v>357</v>
      </c>
      <c r="W4" s="367" t="s">
        <v>358</v>
      </c>
      <c r="X4" s="307"/>
    </row>
    <row r="5" spans="2:24" ht="13.5" customHeight="1">
      <c r="B5" s="648">
        <v>1</v>
      </c>
      <c r="C5" s="571" t="s">
        <v>113</v>
      </c>
      <c r="D5" s="356" t="s">
        <v>342</v>
      </c>
      <c r="E5" s="390">
        <f>地区別_推計残存歯数階層別人数!H4</f>
        <v>11199</v>
      </c>
      <c r="F5" s="304">
        <f>SUM(G5:N5)</f>
        <v>11199</v>
      </c>
      <c r="G5" s="442">
        <v>6283</v>
      </c>
      <c r="H5" s="442">
        <v>902</v>
      </c>
      <c r="I5" s="442">
        <v>587</v>
      </c>
      <c r="J5" s="442">
        <v>895</v>
      </c>
      <c r="K5" s="442">
        <v>700</v>
      </c>
      <c r="L5" s="442">
        <v>648</v>
      </c>
      <c r="M5" s="442">
        <v>674</v>
      </c>
      <c r="N5" s="442">
        <v>510</v>
      </c>
      <c r="O5" s="303">
        <f>IFERROR(F5/E5,"-")</f>
        <v>1</v>
      </c>
      <c r="P5" s="303">
        <f>IFERROR(G5/E5,"-")</f>
        <v>0.56103223502098398</v>
      </c>
      <c r="Q5" s="303">
        <f>IFERROR(H5/E5,"-")</f>
        <v>8.0542905616572902E-2</v>
      </c>
      <c r="R5" s="303">
        <f>IFERROR(I5/E5,"-")</f>
        <v>5.2415394231627825E-2</v>
      </c>
      <c r="S5" s="303">
        <f>IFERROR(J5/E5,"-")</f>
        <v>7.9917849808018568E-2</v>
      </c>
      <c r="T5" s="303">
        <f>IFERROR(K5/E5,"-")</f>
        <v>6.2505580855433521E-2</v>
      </c>
      <c r="U5" s="303">
        <f t="shared" ref="U5:U36" si="0">IFERROR(L5/E5,"-")</f>
        <v>5.7862309134744175E-2</v>
      </c>
      <c r="V5" s="303">
        <f t="shared" ref="V5:V36" si="1">IFERROR(M5/E5,"-")</f>
        <v>6.0183944995088848E-2</v>
      </c>
      <c r="W5" s="269">
        <f>IFERROR(N5/E5,"-")</f>
        <v>4.5539780337530138E-2</v>
      </c>
      <c r="X5" s="307"/>
    </row>
    <row r="6" spans="2:24" ht="13.5" customHeight="1">
      <c r="B6" s="649"/>
      <c r="C6" s="572"/>
      <c r="D6" s="439" t="s">
        <v>343</v>
      </c>
      <c r="E6" s="440">
        <f>地区別_推計残存歯数階層別人数!H5</f>
        <v>19206</v>
      </c>
      <c r="F6" s="346">
        <f>SUM(G6:N6)</f>
        <v>19206</v>
      </c>
      <c r="G6" s="449">
        <v>12648</v>
      </c>
      <c r="H6" s="449">
        <v>1458</v>
      </c>
      <c r="I6" s="449">
        <v>985</v>
      </c>
      <c r="J6" s="449">
        <v>1345</v>
      </c>
      <c r="K6" s="449">
        <v>943</v>
      </c>
      <c r="L6" s="449">
        <v>673</v>
      </c>
      <c r="M6" s="449">
        <v>663</v>
      </c>
      <c r="N6" s="449">
        <v>491</v>
      </c>
      <c r="O6" s="441">
        <f t="shared" ref="O6:O36" si="2">IFERROR(F6/E6,"-")</f>
        <v>1</v>
      </c>
      <c r="P6" s="441">
        <f t="shared" ref="P6:P36" si="3">IFERROR(G6/E6,"-")</f>
        <v>0.65854420493595756</v>
      </c>
      <c r="Q6" s="441">
        <f t="shared" ref="Q6:Q36" si="4">IFERROR(H6/E6,"-")</f>
        <v>7.5913776944704775E-2</v>
      </c>
      <c r="R6" s="441">
        <f t="shared" ref="R6:R36" si="5">IFERROR(I6/E6,"-")</f>
        <v>5.1286056440695615E-2</v>
      </c>
      <c r="S6" s="441">
        <f t="shared" ref="S6:S36" si="6">IFERROR(J6/E6,"-")</f>
        <v>7.0030198896178272E-2</v>
      </c>
      <c r="T6" s="441">
        <f t="shared" ref="T6:T36" si="7">IFERROR(K6/E6,"-")</f>
        <v>4.9099239820889304E-2</v>
      </c>
      <c r="U6" s="441">
        <f t="shared" si="0"/>
        <v>3.5041132979277308E-2</v>
      </c>
      <c r="V6" s="441">
        <f t="shared" si="1"/>
        <v>3.4520462355513905E-2</v>
      </c>
      <c r="W6" s="317">
        <f t="shared" ref="W6:W35" si="8">IFERROR(N6/E6,"-")</f>
        <v>2.5564927626783297E-2</v>
      </c>
      <c r="X6" s="307"/>
    </row>
    <row r="7" spans="2:24" ht="13.5" customHeight="1">
      <c r="B7" s="649"/>
      <c r="C7" s="572"/>
      <c r="D7" s="436" t="s">
        <v>344</v>
      </c>
      <c r="E7" s="437">
        <f>地区別_推計残存歯数階層別人数!H6</f>
        <v>43401</v>
      </c>
      <c r="F7" s="435">
        <f>SUM(G7:N7)</f>
        <v>43401</v>
      </c>
      <c r="G7" s="446">
        <v>32745</v>
      </c>
      <c r="H7" s="446">
        <v>2736</v>
      </c>
      <c r="I7" s="446">
        <v>1771</v>
      </c>
      <c r="J7" s="446">
        <v>2030</v>
      </c>
      <c r="K7" s="446">
        <v>1434</v>
      </c>
      <c r="L7" s="446">
        <v>995</v>
      </c>
      <c r="M7" s="446">
        <v>940</v>
      </c>
      <c r="N7" s="446">
        <v>750</v>
      </c>
      <c r="O7" s="438">
        <f t="shared" si="2"/>
        <v>1</v>
      </c>
      <c r="P7" s="438">
        <f t="shared" si="3"/>
        <v>0.75447570332480818</v>
      </c>
      <c r="Q7" s="438">
        <f t="shared" si="4"/>
        <v>6.3040022119306011E-2</v>
      </c>
      <c r="R7" s="438">
        <f t="shared" si="5"/>
        <v>4.0805511393746691E-2</v>
      </c>
      <c r="S7" s="438">
        <f t="shared" si="6"/>
        <v>4.6773115826824266E-2</v>
      </c>
      <c r="T7" s="438">
        <f t="shared" si="7"/>
        <v>3.3040713347618718E-2</v>
      </c>
      <c r="U7" s="438">
        <f t="shared" si="0"/>
        <v>2.2925739038271008E-2</v>
      </c>
      <c r="V7" s="438">
        <f t="shared" si="1"/>
        <v>2.165848713163291E-2</v>
      </c>
      <c r="W7" s="444">
        <f t="shared" si="8"/>
        <v>1.7280707817792215E-2</v>
      </c>
      <c r="X7" s="307"/>
    </row>
    <row r="8" spans="2:24" ht="13.5" customHeight="1">
      <c r="B8" s="655"/>
      <c r="C8" s="573"/>
      <c r="D8" s="344" t="s">
        <v>152</v>
      </c>
      <c r="E8" s="390">
        <f>地区別_推計残存歯数階層別人数!H7</f>
        <v>73806</v>
      </c>
      <c r="F8" s="304">
        <f t="shared" ref="F8:N8" si="9">SUM(F5:F7)</f>
        <v>73806</v>
      </c>
      <c r="G8" s="304">
        <f t="shared" si="9"/>
        <v>51676</v>
      </c>
      <c r="H8" s="304">
        <f t="shared" si="9"/>
        <v>5096</v>
      </c>
      <c r="I8" s="304">
        <f t="shared" si="9"/>
        <v>3343</v>
      </c>
      <c r="J8" s="304">
        <f t="shared" si="9"/>
        <v>4270</v>
      </c>
      <c r="K8" s="304">
        <f t="shared" si="9"/>
        <v>3077</v>
      </c>
      <c r="L8" s="304">
        <f t="shared" si="9"/>
        <v>2316</v>
      </c>
      <c r="M8" s="304">
        <f t="shared" si="9"/>
        <v>2277</v>
      </c>
      <c r="N8" s="304">
        <f t="shared" si="9"/>
        <v>1751</v>
      </c>
      <c r="O8" s="303">
        <f t="shared" si="2"/>
        <v>1</v>
      </c>
      <c r="P8" s="303">
        <f t="shared" si="3"/>
        <v>0.70015987860065576</v>
      </c>
      <c r="Q8" s="303">
        <f t="shared" si="4"/>
        <v>6.9045877028967834E-2</v>
      </c>
      <c r="R8" s="303">
        <f t="shared" si="5"/>
        <v>4.529442050781779E-2</v>
      </c>
      <c r="S8" s="303">
        <f t="shared" si="6"/>
        <v>5.7854374983063707E-2</v>
      </c>
      <c r="T8" s="303">
        <f t="shared" si="7"/>
        <v>4.1690377476085956E-2</v>
      </c>
      <c r="U8" s="303">
        <f t="shared" si="0"/>
        <v>3.1379562637183972E-2</v>
      </c>
      <c r="V8" s="303">
        <f t="shared" si="1"/>
        <v>3.0851150312982686E-2</v>
      </c>
      <c r="W8" s="269">
        <f t="shared" si="8"/>
        <v>2.3724358453242285E-2</v>
      </c>
      <c r="X8" s="307"/>
    </row>
    <row r="9" spans="2:24" ht="13.5" customHeight="1">
      <c r="B9" s="648">
        <v>2</v>
      </c>
      <c r="C9" s="571" t="s">
        <v>116</v>
      </c>
      <c r="D9" s="356" t="s">
        <v>342</v>
      </c>
      <c r="E9" s="390">
        <f>地区別_推計残存歯数階層別人数!H8</f>
        <v>8237</v>
      </c>
      <c r="F9" s="304">
        <f>SUM(G9:N9)</f>
        <v>8237</v>
      </c>
      <c r="G9" s="442">
        <v>4941</v>
      </c>
      <c r="H9" s="442">
        <v>567</v>
      </c>
      <c r="I9" s="442">
        <v>375</v>
      </c>
      <c r="J9" s="442">
        <v>652</v>
      </c>
      <c r="K9" s="442">
        <v>471</v>
      </c>
      <c r="L9" s="442">
        <v>442</v>
      </c>
      <c r="M9" s="442">
        <v>444</v>
      </c>
      <c r="N9" s="442">
        <v>345</v>
      </c>
      <c r="O9" s="303">
        <f t="shared" si="2"/>
        <v>1</v>
      </c>
      <c r="P9" s="303">
        <f t="shared" si="3"/>
        <v>0.59985431589170812</v>
      </c>
      <c r="Q9" s="303">
        <f t="shared" si="4"/>
        <v>6.8835741167900935E-2</v>
      </c>
      <c r="R9" s="303">
        <f t="shared" si="5"/>
        <v>4.5526283841204322E-2</v>
      </c>
      <c r="S9" s="303">
        <f t="shared" si="6"/>
        <v>7.9155032171907252E-2</v>
      </c>
      <c r="T9" s="303">
        <f t="shared" si="7"/>
        <v>5.7181012504552625E-2</v>
      </c>
      <c r="U9" s="303">
        <f t="shared" si="0"/>
        <v>5.3660313220832825E-2</v>
      </c>
      <c r="V9" s="303">
        <f t="shared" si="1"/>
        <v>5.3903120067985914E-2</v>
      </c>
      <c r="W9" s="269">
        <f t="shared" si="8"/>
        <v>4.1884181133907974E-2</v>
      </c>
      <c r="X9" s="307"/>
    </row>
    <row r="10" spans="2:24" ht="13.5" customHeight="1">
      <c r="B10" s="649"/>
      <c r="C10" s="572"/>
      <c r="D10" s="439" t="s">
        <v>343</v>
      </c>
      <c r="E10" s="440">
        <f>地区別_推計残存歯数階層別人数!H9</f>
        <v>14236</v>
      </c>
      <c r="F10" s="346">
        <f>SUM(G10:N10)</f>
        <v>14236</v>
      </c>
      <c r="G10" s="449">
        <v>9988</v>
      </c>
      <c r="H10" s="449">
        <v>1004</v>
      </c>
      <c r="I10" s="449">
        <v>573</v>
      </c>
      <c r="J10" s="449">
        <v>830</v>
      </c>
      <c r="K10" s="449">
        <v>543</v>
      </c>
      <c r="L10" s="449">
        <v>455</v>
      </c>
      <c r="M10" s="449">
        <v>465</v>
      </c>
      <c r="N10" s="449">
        <v>378</v>
      </c>
      <c r="O10" s="441">
        <f t="shared" si="2"/>
        <v>1</v>
      </c>
      <c r="P10" s="441">
        <f t="shared" si="3"/>
        <v>0.70160157347569541</v>
      </c>
      <c r="Q10" s="441">
        <f t="shared" si="4"/>
        <v>7.0525428491149206E-2</v>
      </c>
      <c r="R10" s="441">
        <f t="shared" si="5"/>
        <v>4.0250070244450688E-2</v>
      </c>
      <c r="S10" s="441">
        <f t="shared" si="6"/>
        <v>5.8302894071368364E-2</v>
      </c>
      <c r="T10" s="441">
        <f t="shared" si="7"/>
        <v>3.8142736723798823E-2</v>
      </c>
      <c r="U10" s="441">
        <f t="shared" si="0"/>
        <v>3.1961225063220008E-2</v>
      </c>
      <c r="V10" s="441">
        <f t="shared" si="1"/>
        <v>3.2663669570103963E-2</v>
      </c>
      <c r="W10" s="317">
        <f t="shared" si="8"/>
        <v>2.6552402360213542E-2</v>
      </c>
      <c r="X10" s="307"/>
    </row>
    <row r="11" spans="2:24" ht="13.5" customHeight="1">
      <c r="B11" s="649"/>
      <c r="C11" s="572"/>
      <c r="D11" s="436" t="s">
        <v>344</v>
      </c>
      <c r="E11" s="437">
        <f>地区別_推計残存歯数階層別人数!H10</f>
        <v>30084</v>
      </c>
      <c r="F11" s="435">
        <f>SUM(G11:N11)</f>
        <v>30084</v>
      </c>
      <c r="G11" s="446">
        <v>23706</v>
      </c>
      <c r="H11" s="446">
        <v>1733</v>
      </c>
      <c r="I11" s="446">
        <v>976</v>
      </c>
      <c r="J11" s="446">
        <v>1199</v>
      </c>
      <c r="K11" s="446">
        <v>763</v>
      </c>
      <c r="L11" s="446">
        <v>599</v>
      </c>
      <c r="M11" s="446">
        <v>587</v>
      </c>
      <c r="N11" s="446">
        <v>521</v>
      </c>
      <c r="O11" s="438">
        <f t="shared" si="2"/>
        <v>1</v>
      </c>
      <c r="P11" s="438">
        <f t="shared" si="3"/>
        <v>0.78799361786996414</v>
      </c>
      <c r="Q11" s="438">
        <f t="shared" si="4"/>
        <v>5.7605371626113545E-2</v>
      </c>
      <c r="R11" s="438">
        <f t="shared" si="5"/>
        <v>3.24424943491557E-2</v>
      </c>
      <c r="S11" s="438">
        <f t="shared" si="6"/>
        <v>3.9855072463768113E-2</v>
      </c>
      <c r="T11" s="438">
        <f t="shared" si="7"/>
        <v>2.5362318840579712E-2</v>
      </c>
      <c r="U11" s="438">
        <f t="shared" si="0"/>
        <v>1.9910916101582236E-2</v>
      </c>
      <c r="V11" s="438">
        <f t="shared" si="1"/>
        <v>1.9512032974338518E-2</v>
      </c>
      <c r="W11" s="444">
        <f t="shared" si="8"/>
        <v>1.7318175774498071E-2</v>
      </c>
      <c r="X11" s="307"/>
    </row>
    <row r="12" spans="2:24" ht="13.5" customHeight="1">
      <c r="B12" s="655"/>
      <c r="C12" s="573"/>
      <c r="D12" s="344" t="s">
        <v>152</v>
      </c>
      <c r="E12" s="390">
        <f>地区別_推計残存歯数階層別人数!H11</f>
        <v>52557</v>
      </c>
      <c r="F12" s="304">
        <f t="shared" ref="F12" si="10">SUM(F9:F11)</f>
        <v>52557</v>
      </c>
      <c r="G12" s="304">
        <f t="shared" ref="G12:N12" si="11">SUM(G9:G11)</f>
        <v>38635</v>
      </c>
      <c r="H12" s="304">
        <f t="shared" si="11"/>
        <v>3304</v>
      </c>
      <c r="I12" s="304">
        <f t="shared" si="11"/>
        <v>1924</v>
      </c>
      <c r="J12" s="304">
        <f t="shared" si="11"/>
        <v>2681</v>
      </c>
      <c r="K12" s="304">
        <f t="shared" si="11"/>
        <v>1777</v>
      </c>
      <c r="L12" s="304">
        <f t="shared" si="11"/>
        <v>1496</v>
      </c>
      <c r="M12" s="304">
        <f t="shared" si="11"/>
        <v>1496</v>
      </c>
      <c r="N12" s="304">
        <f t="shared" si="11"/>
        <v>1244</v>
      </c>
      <c r="O12" s="303">
        <f t="shared" si="2"/>
        <v>1</v>
      </c>
      <c r="P12" s="303">
        <f t="shared" si="3"/>
        <v>0.73510664611754861</v>
      </c>
      <c r="Q12" s="303">
        <f t="shared" si="4"/>
        <v>6.2865079818102257E-2</v>
      </c>
      <c r="R12" s="303">
        <f t="shared" si="5"/>
        <v>3.6607873356546229E-2</v>
      </c>
      <c r="S12" s="303">
        <f t="shared" si="6"/>
        <v>5.101128298799399E-2</v>
      </c>
      <c r="T12" s="303">
        <f t="shared" si="7"/>
        <v>3.3810910059554389E-2</v>
      </c>
      <c r="U12" s="303">
        <f t="shared" si="0"/>
        <v>2.8464333961223054E-2</v>
      </c>
      <c r="V12" s="303">
        <f t="shared" si="1"/>
        <v>2.8464333961223054E-2</v>
      </c>
      <c r="W12" s="269">
        <f t="shared" si="8"/>
        <v>2.3669539737808474E-2</v>
      </c>
      <c r="X12" s="307"/>
    </row>
    <row r="13" spans="2:24" ht="13.5" customHeight="1">
      <c r="B13" s="648">
        <v>3</v>
      </c>
      <c r="C13" s="571" t="s">
        <v>117</v>
      </c>
      <c r="D13" s="356" t="s">
        <v>342</v>
      </c>
      <c r="E13" s="390">
        <f>地区別_推計残存歯数階層別人数!H12</f>
        <v>13381</v>
      </c>
      <c r="F13" s="304">
        <f>SUM(G13:N13)</f>
        <v>13381</v>
      </c>
      <c r="G13" s="442">
        <v>8851</v>
      </c>
      <c r="H13" s="442">
        <v>701</v>
      </c>
      <c r="I13" s="442">
        <v>661</v>
      </c>
      <c r="J13" s="442">
        <v>654</v>
      </c>
      <c r="K13" s="442">
        <v>781</v>
      </c>
      <c r="L13" s="442">
        <v>589</v>
      </c>
      <c r="M13" s="442">
        <v>673</v>
      </c>
      <c r="N13" s="442">
        <v>471</v>
      </c>
      <c r="O13" s="303">
        <f t="shared" si="2"/>
        <v>1</v>
      </c>
      <c r="P13" s="303">
        <f t="shared" si="3"/>
        <v>0.66146027950078468</v>
      </c>
      <c r="Q13" s="303">
        <f t="shared" si="4"/>
        <v>5.2387713922726252E-2</v>
      </c>
      <c r="R13" s="303">
        <f t="shared" si="5"/>
        <v>4.9398400717435169E-2</v>
      </c>
      <c r="S13" s="303">
        <f t="shared" si="6"/>
        <v>4.8875270906509227E-2</v>
      </c>
      <c r="T13" s="303">
        <f t="shared" si="7"/>
        <v>5.8366340333308425E-2</v>
      </c>
      <c r="U13" s="303">
        <f t="shared" si="0"/>
        <v>4.4017636947911221E-2</v>
      </c>
      <c r="V13" s="303">
        <f t="shared" si="1"/>
        <v>5.0295194679022492E-2</v>
      </c>
      <c r="W13" s="269">
        <f t="shared" si="8"/>
        <v>3.5199162992302517E-2</v>
      </c>
      <c r="X13" s="307"/>
    </row>
    <row r="14" spans="2:24" ht="13.5" customHeight="1">
      <c r="B14" s="649"/>
      <c r="C14" s="572"/>
      <c r="D14" s="439" t="s">
        <v>343</v>
      </c>
      <c r="E14" s="440">
        <f>地区別_推計残存歯数階層別人数!H13</f>
        <v>21667</v>
      </c>
      <c r="F14" s="346">
        <f>SUM(G14:N14)</f>
        <v>21667</v>
      </c>
      <c r="G14" s="449">
        <v>15994</v>
      </c>
      <c r="H14" s="449">
        <v>1128</v>
      </c>
      <c r="I14" s="449">
        <v>937</v>
      </c>
      <c r="J14" s="449">
        <v>831</v>
      </c>
      <c r="K14" s="449">
        <v>904</v>
      </c>
      <c r="L14" s="449">
        <v>715</v>
      </c>
      <c r="M14" s="449">
        <v>648</v>
      </c>
      <c r="N14" s="449">
        <v>510</v>
      </c>
      <c r="O14" s="441">
        <f t="shared" si="2"/>
        <v>1</v>
      </c>
      <c r="P14" s="441">
        <f t="shared" si="3"/>
        <v>0.73817325887294039</v>
      </c>
      <c r="Q14" s="441">
        <f t="shared" si="4"/>
        <v>5.2060737527114966E-2</v>
      </c>
      <c r="R14" s="441">
        <f t="shared" si="5"/>
        <v>4.3245488530945675E-2</v>
      </c>
      <c r="S14" s="441">
        <f t="shared" si="6"/>
        <v>3.8353256103752252E-2</v>
      </c>
      <c r="T14" s="441">
        <f t="shared" si="7"/>
        <v>4.172243503946093E-2</v>
      </c>
      <c r="U14" s="441">
        <f t="shared" si="0"/>
        <v>3.2999492315502837E-2</v>
      </c>
      <c r="V14" s="441">
        <f t="shared" si="1"/>
        <v>2.9907232196427748E-2</v>
      </c>
      <c r="W14" s="317">
        <f t="shared" si="8"/>
        <v>2.3538099413855172E-2</v>
      </c>
      <c r="X14" s="307"/>
    </row>
    <row r="15" spans="2:24" ht="13.5" customHeight="1">
      <c r="B15" s="649"/>
      <c r="C15" s="572"/>
      <c r="D15" s="436" t="s">
        <v>344</v>
      </c>
      <c r="E15" s="437">
        <f>地区別_推計残存歯数階層別人数!H14</f>
        <v>42059</v>
      </c>
      <c r="F15" s="435">
        <f>SUM(G15:N15)</f>
        <v>42059</v>
      </c>
      <c r="G15" s="446">
        <v>33543</v>
      </c>
      <c r="H15" s="446">
        <v>2006</v>
      </c>
      <c r="I15" s="446">
        <v>1588</v>
      </c>
      <c r="J15" s="446">
        <v>1174</v>
      </c>
      <c r="K15" s="446">
        <v>1412</v>
      </c>
      <c r="L15" s="446">
        <v>884</v>
      </c>
      <c r="M15" s="446">
        <v>761</v>
      </c>
      <c r="N15" s="446">
        <v>691</v>
      </c>
      <c r="O15" s="438">
        <f t="shared" si="2"/>
        <v>1</v>
      </c>
      <c r="P15" s="438">
        <f t="shared" si="3"/>
        <v>0.79752252787750544</v>
      </c>
      <c r="Q15" s="438">
        <f t="shared" si="4"/>
        <v>4.7694904776623318E-2</v>
      </c>
      <c r="R15" s="438">
        <f t="shared" si="5"/>
        <v>3.7756484937825435E-2</v>
      </c>
      <c r="S15" s="438">
        <f t="shared" si="6"/>
        <v>2.7913169595092609E-2</v>
      </c>
      <c r="T15" s="438">
        <f t="shared" si="7"/>
        <v>3.3571887110963171E-2</v>
      </c>
      <c r="U15" s="438">
        <f t="shared" si="0"/>
        <v>2.1018093630376378E-2</v>
      </c>
      <c r="V15" s="438">
        <f t="shared" si="1"/>
        <v>1.8093630376376044E-2</v>
      </c>
      <c r="W15" s="444">
        <f t="shared" si="8"/>
        <v>1.6429301695237642E-2</v>
      </c>
      <c r="X15" s="307"/>
    </row>
    <row r="16" spans="2:24" ht="13.5" customHeight="1">
      <c r="B16" s="655"/>
      <c r="C16" s="573"/>
      <c r="D16" s="344" t="s">
        <v>152</v>
      </c>
      <c r="E16" s="390">
        <f>地区別_推計残存歯数階層別人数!H15</f>
        <v>77107</v>
      </c>
      <c r="F16" s="304">
        <f t="shared" ref="F16" si="12">SUM(F13:F15)</f>
        <v>77107</v>
      </c>
      <c r="G16" s="304">
        <f t="shared" ref="G16:N16" si="13">SUM(G13:G15)</f>
        <v>58388</v>
      </c>
      <c r="H16" s="304">
        <f t="shared" si="13"/>
        <v>3835</v>
      </c>
      <c r="I16" s="304">
        <f t="shared" si="13"/>
        <v>3186</v>
      </c>
      <c r="J16" s="304">
        <f t="shared" si="13"/>
        <v>2659</v>
      </c>
      <c r="K16" s="304">
        <f t="shared" si="13"/>
        <v>3097</v>
      </c>
      <c r="L16" s="304">
        <f t="shared" si="13"/>
        <v>2188</v>
      </c>
      <c r="M16" s="304">
        <f t="shared" si="13"/>
        <v>2082</v>
      </c>
      <c r="N16" s="304">
        <f t="shared" si="13"/>
        <v>1672</v>
      </c>
      <c r="O16" s="303">
        <f t="shared" si="2"/>
        <v>1</v>
      </c>
      <c r="P16" s="303">
        <f t="shared" si="3"/>
        <v>0.7572334548095504</v>
      </c>
      <c r="Q16" s="303">
        <f t="shared" si="4"/>
        <v>4.973608103025666E-2</v>
      </c>
      <c r="R16" s="303">
        <f t="shared" si="5"/>
        <v>4.1319205778982453E-2</v>
      </c>
      <c r="S16" s="303">
        <f t="shared" si="6"/>
        <v>3.4484547447054092E-2</v>
      </c>
      <c r="T16" s="303">
        <f t="shared" si="7"/>
        <v>4.0164965567328514E-2</v>
      </c>
      <c r="U16" s="303">
        <f t="shared" si="0"/>
        <v>2.8376152619087762E-2</v>
      </c>
      <c r="V16" s="303">
        <f t="shared" si="1"/>
        <v>2.7001439558016781E-2</v>
      </c>
      <c r="W16" s="269">
        <f t="shared" si="8"/>
        <v>2.168415318972337E-2</v>
      </c>
      <c r="X16" s="307"/>
    </row>
    <row r="17" spans="2:24" ht="13.5" customHeight="1">
      <c r="B17" s="648">
        <v>4</v>
      </c>
      <c r="C17" s="571" t="s">
        <v>118</v>
      </c>
      <c r="D17" s="356" t="s">
        <v>342</v>
      </c>
      <c r="E17" s="390">
        <f>地区別_推計残存歯数階層別人数!H16</f>
        <v>10487</v>
      </c>
      <c r="F17" s="304">
        <f>SUM(G17:N17)</f>
        <v>10487</v>
      </c>
      <c r="G17" s="442">
        <v>5743</v>
      </c>
      <c r="H17" s="442">
        <v>841</v>
      </c>
      <c r="I17" s="442">
        <v>614</v>
      </c>
      <c r="J17" s="442">
        <v>834</v>
      </c>
      <c r="K17" s="442">
        <v>714</v>
      </c>
      <c r="L17" s="442">
        <v>601</v>
      </c>
      <c r="M17" s="442">
        <v>621</v>
      </c>
      <c r="N17" s="442">
        <v>519</v>
      </c>
      <c r="O17" s="303">
        <f t="shared" si="2"/>
        <v>1</v>
      </c>
      <c r="P17" s="303">
        <f t="shared" si="3"/>
        <v>0.54763039954229042</v>
      </c>
      <c r="Q17" s="303">
        <f t="shared" si="4"/>
        <v>8.0194526556689238E-2</v>
      </c>
      <c r="R17" s="303">
        <f t="shared" si="5"/>
        <v>5.8548679317249927E-2</v>
      </c>
      <c r="S17" s="303">
        <f t="shared" si="6"/>
        <v>7.9527033470010486E-2</v>
      </c>
      <c r="T17" s="303">
        <f t="shared" si="7"/>
        <v>6.8084294841232004E-2</v>
      </c>
      <c r="U17" s="303">
        <f t="shared" si="0"/>
        <v>5.7309049299132261E-2</v>
      </c>
      <c r="V17" s="303">
        <f t="shared" si="1"/>
        <v>5.9216172403928673E-2</v>
      </c>
      <c r="W17" s="269">
        <f t="shared" si="8"/>
        <v>4.9489844569466958E-2</v>
      </c>
      <c r="X17" s="307"/>
    </row>
    <row r="18" spans="2:24" ht="13.5" customHeight="1">
      <c r="B18" s="649"/>
      <c r="C18" s="572"/>
      <c r="D18" s="439" t="s">
        <v>343</v>
      </c>
      <c r="E18" s="440">
        <f>地区別_推計残存歯数階層別人数!H17</f>
        <v>16689</v>
      </c>
      <c r="F18" s="346">
        <f>SUM(G18:N18)</f>
        <v>16689</v>
      </c>
      <c r="G18" s="449">
        <v>10622</v>
      </c>
      <c r="H18" s="449">
        <v>1391</v>
      </c>
      <c r="I18" s="449">
        <v>922</v>
      </c>
      <c r="J18" s="449">
        <v>1169</v>
      </c>
      <c r="K18" s="449">
        <v>877</v>
      </c>
      <c r="L18" s="449">
        <v>574</v>
      </c>
      <c r="M18" s="449">
        <v>610</v>
      </c>
      <c r="N18" s="449">
        <v>524</v>
      </c>
      <c r="O18" s="441">
        <f t="shared" si="2"/>
        <v>1</v>
      </c>
      <c r="P18" s="441">
        <f t="shared" si="3"/>
        <v>0.63646713404038591</v>
      </c>
      <c r="Q18" s="441">
        <f t="shared" si="4"/>
        <v>8.3348313260231288E-2</v>
      </c>
      <c r="R18" s="441">
        <f t="shared" si="5"/>
        <v>5.5245970399664453E-2</v>
      </c>
      <c r="S18" s="441">
        <f t="shared" si="6"/>
        <v>7.0046138174845701E-2</v>
      </c>
      <c r="T18" s="441">
        <f t="shared" si="7"/>
        <v>5.2549583558032235E-2</v>
      </c>
      <c r="U18" s="441">
        <f t="shared" si="0"/>
        <v>3.4393912157708671E-2</v>
      </c>
      <c r="V18" s="441">
        <f t="shared" si="1"/>
        <v>3.6551021631014438E-2</v>
      </c>
      <c r="W18" s="317">
        <f t="shared" si="8"/>
        <v>3.139792677811732E-2</v>
      </c>
      <c r="X18" s="307"/>
    </row>
    <row r="19" spans="2:24" ht="13.5" customHeight="1">
      <c r="B19" s="649"/>
      <c r="C19" s="572"/>
      <c r="D19" s="436" t="s">
        <v>344</v>
      </c>
      <c r="E19" s="437">
        <f>地区別_推計残存歯数階層別人数!H18</f>
        <v>29155</v>
      </c>
      <c r="F19" s="435">
        <f>SUM(G19:N19)</f>
        <v>29155</v>
      </c>
      <c r="G19" s="446">
        <v>20874</v>
      </c>
      <c r="H19" s="446">
        <v>2252</v>
      </c>
      <c r="I19" s="446">
        <v>1393</v>
      </c>
      <c r="J19" s="446">
        <v>1448</v>
      </c>
      <c r="K19" s="446">
        <v>1138</v>
      </c>
      <c r="L19" s="446">
        <v>744</v>
      </c>
      <c r="M19" s="446">
        <v>690</v>
      </c>
      <c r="N19" s="446">
        <v>616</v>
      </c>
      <c r="O19" s="438">
        <f t="shared" si="2"/>
        <v>1</v>
      </c>
      <c r="P19" s="438">
        <f t="shared" si="3"/>
        <v>0.71596638655462186</v>
      </c>
      <c r="Q19" s="438">
        <f t="shared" si="4"/>
        <v>7.7242325501629225E-2</v>
      </c>
      <c r="R19" s="438">
        <f t="shared" si="5"/>
        <v>4.7779111644657861E-2</v>
      </c>
      <c r="S19" s="438">
        <f t="shared" si="6"/>
        <v>4.9665580517921457E-2</v>
      </c>
      <c r="T19" s="438">
        <f t="shared" si="7"/>
        <v>3.9032755959526669E-2</v>
      </c>
      <c r="U19" s="438">
        <f t="shared" si="0"/>
        <v>2.5518778940147487E-2</v>
      </c>
      <c r="V19" s="438">
        <f t="shared" si="1"/>
        <v>2.3666609500943233E-2</v>
      </c>
      <c r="W19" s="444">
        <f t="shared" si="8"/>
        <v>2.1128451380552221E-2</v>
      </c>
      <c r="X19" s="307"/>
    </row>
    <row r="20" spans="2:24" ht="13.5" customHeight="1">
      <c r="B20" s="655"/>
      <c r="C20" s="573"/>
      <c r="D20" s="344" t="s">
        <v>152</v>
      </c>
      <c r="E20" s="390">
        <f>地区別_推計残存歯数階層別人数!H19</f>
        <v>56331</v>
      </c>
      <c r="F20" s="304">
        <f t="shared" ref="F20" si="14">SUM(F17:F19)</f>
        <v>56331</v>
      </c>
      <c r="G20" s="304">
        <f t="shared" ref="G20:N20" si="15">SUM(G17:G19)</f>
        <v>37239</v>
      </c>
      <c r="H20" s="304">
        <f t="shared" si="15"/>
        <v>4484</v>
      </c>
      <c r="I20" s="304">
        <f t="shared" si="15"/>
        <v>2929</v>
      </c>
      <c r="J20" s="304">
        <f t="shared" si="15"/>
        <v>3451</v>
      </c>
      <c r="K20" s="304">
        <f t="shared" si="15"/>
        <v>2729</v>
      </c>
      <c r="L20" s="304">
        <f t="shared" si="15"/>
        <v>1919</v>
      </c>
      <c r="M20" s="304">
        <f t="shared" si="15"/>
        <v>1921</v>
      </c>
      <c r="N20" s="304">
        <f t="shared" si="15"/>
        <v>1659</v>
      </c>
      <c r="O20" s="303">
        <f t="shared" si="2"/>
        <v>1</v>
      </c>
      <c r="P20" s="303">
        <f t="shared" si="3"/>
        <v>0.66107471907120419</v>
      </c>
      <c r="Q20" s="303">
        <f t="shared" si="4"/>
        <v>7.9600930216044447E-2</v>
      </c>
      <c r="R20" s="303">
        <f t="shared" si="5"/>
        <v>5.1996236530507181E-2</v>
      </c>
      <c r="S20" s="303">
        <f t="shared" si="6"/>
        <v>6.1262892545845098E-2</v>
      </c>
      <c r="T20" s="303">
        <f t="shared" si="7"/>
        <v>4.8445793612753189E-2</v>
      </c>
      <c r="U20" s="303">
        <f t="shared" si="0"/>
        <v>3.4066499795849532E-2</v>
      </c>
      <c r="V20" s="303">
        <f t="shared" si="1"/>
        <v>3.4102004225027072E-2</v>
      </c>
      <c r="W20" s="269">
        <f t="shared" si="8"/>
        <v>2.9450924002769347E-2</v>
      </c>
      <c r="X20" s="307"/>
    </row>
    <row r="21" spans="2:24" ht="13.5" customHeight="1">
      <c r="B21" s="648">
        <v>5</v>
      </c>
      <c r="C21" s="571" t="s">
        <v>119</v>
      </c>
      <c r="D21" s="356" t="s">
        <v>342</v>
      </c>
      <c r="E21" s="390">
        <f>地区別_推計残存歯数階層別人数!H20</f>
        <v>7772</v>
      </c>
      <c r="F21" s="304">
        <f>SUM(G21:N21)</f>
        <v>7772</v>
      </c>
      <c r="G21" s="442">
        <v>4313</v>
      </c>
      <c r="H21" s="442">
        <v>610</v>
      </c>
      <c r="I21" s="442">
        <v>437</v>
      </c>
      <c r="J21" s="442">
        <v>588</v>
      </c>
      <c r="K21" s="442">
        <v>474</v>
      </c>
      <c r="L21" s="442">
        <v>443</v>
      </c>
      <c r="M21" s="442">
        <v>551</v>
      </c>
      <c r="N21" s="442">
        <v>356</v>
      </c>
      <c r="O21" s="303">
        <f t="shared" si="2"/>
        <v>1</v>
      </c>
      <c r="P21" s="303">
        <f t="shared" si="3"/>
        <v>0.55494081317550181</v>
      </c>
      <c r="Q21" s="303">
        <f t="shared" si="4"/>
        <v>7.8486875965002575E-2</v>
      </c>
      <c r="R21" s="303">
        <f t="shared" si="5"/>
        <v>5.6227483273288727E-2</v>
      </c>
      <c r="S21" s="303">
        <f t="shared" si="6"/>
        <v>7.5656201749871338E-2</v>
      </c>
      <c r="T21" s="303">
        <f t="shared" si="7"/>
        <v>6.098816263510036E-2</v>
      </c>
      <c r="U21" s="303">
        <f t="shared" si="0"/>
        <v>5.6999485331960885E-2</v>
      </c>
      <c r="V21" s="303">
        <f t="shared" si="1"/>
        <v>7.0895522388059698E-2</v>
      </c>
      <c r="W21" s="269">
        <f t="shared" si="8"/>
        <v>4.5805455481214619E-2</v>
      </c>
      <c r="X21" s="307"/>
    </row>
    <row r="22" spans="2:24" ht="13.5" customHeight="1">
      <c r="B22" s="649"/>
      <c r="C22" s="572"/>
      <c r="D22" s="439" t="s">
        <v>343</v>
      </c>
      <c r="E22" s="440">
        <f>地区別_推計残存歯数階層別人数!H21</f>
        <v>12752</v>
      </c>
      <c r="F22" s="346">
        <f>SUM(G22:N22)</f>
        <v>12752</v>
      </c>
      <c r="G22" s="449">
        <v>8505</v>
      </c>
      <c r="H22" s="449">
        <v>941</v>
      </c>
      <c r="I22" s="449">
        <v>649</v>
      </c>
      <c r="J22" s="449">
        <v>787</v>
      </c>
      <c r="K22" s="449">
        <v>556</v>
      </c>
      <c r="L22" s="449">
        <v>426</v>
      </c>
      <c r="M22" s="449">
        <v>530</v>
      </c>
      <c r="N22" s="449">
        <v>358</v>
      </c>
      <c r="O22" s="441">
        <f t="shared" si="2"/>
        <v>1</v>
      </c>
      <c r="P22" s="441">
        <f t="shared" si="3"/>
        <v>0.66695420326223342</v>
      </c>
      <c r="Q22" s="441">
        <f t="shared" si="4"/>
        <v>7.3792346298619818E-2</v>
      </c>
      <c r="R22" s="441">
        <f t="shared" si="5"/>
        <v>5.08939774153074E-2</v>
      </c>
      <c r="S22" s="441">
        <f t="shared" si="6"/>
        <v>6.1715809284818068E-2</v>
      </c>
      <c r="T22" s="441">
        <f t="shared" si="7"/>
        <v>4.360100376411543E-2</v>
      </c>
      <c r="U22" s="441">
        <f t="shared" si="0"/>
        <v>3.3406524466750312E-2</v>
      </c>
      <c r="V22" s="441">
        <f t="shared" si="1"/>
        <v>4.1562107904642411E-2</v>
      </c>
      <c r="W22" s="317">
        <f t="shared" si="8"/>
        <v>2.8074027603513175E-2</v>
      </c>
      <c r="X22" s="307"/>
    </row>
    <row r="23" spans="2:24" ht="13.5" customHeight="1">
      <c r="B23" s="649"/>
      <c r="C23" s="572"/>
      <c r="D23" s="436" t="s">
        <v>344</v>
      </c>
      <c r="E23" s="437">
        <f>地区別_推計残存歯数階層別人数!H22</f>
        <v>25416</v>
      </c>
      <c r="F23" s="435">
        <f>SUM(G23:N23)</f>
        <v>25416</v>
      </c>
      <c r="G23" s="446">
        <v>19109</v>
      </c>
      <c r="H23" s="446">
        <v>1653</v>
      </c>
      <c r="I23" s="446">
        <v>1064</v>
      </c>
      <c r="J23" s="446">
        <v>1112</v>
      </c>
      <c r="K23" s="446">
        <v>811</v>
      </c>
      <c r="L23" s="446">
        <v>588</v>
      </c>
      <c r="M23" s="446">
        <v>633</v>
      </c>
      <c r="N23" s="446">
        <v>446</v>
      </c>
      <c r="O23" s="438">
        <f t="shared" si="2"/>
        <v>1</v>
      </c>
      <c r="P23" s="438">
        <f t="shared" si="3"/>
        <v>0.75184922883223171</v>
      </c>
      <c r="Q23" s="438">
        <f t="shared" si="4"/>
        <v>6.503777148253069E-2</v>
      </c>
      <c r="R23" s="438">
        <f t="shared" si="5"/>
        <v>4.1863393138180674E-2</v>
      </c>
      <c r="S23" s="438">
        <f t="shared" si="6"/>
        <v>4.3751967264715141E-2</v>
      </c>
      <c r="T23" s="438">
        <f t="shared" si="7"/>
        <v>3.1909033679571923E-2</v>
      </c>
      <c r="U23" s="438">
        <f t="shared" si="0"/>
        <v>2.3135033050047216E-2</v>
      </c>
      <c r="V23" s="438">
        <f t="shared" si="1"/>
        <v>2.4905571293673278E-2</v>
      </c>
      <c r="W23" s="444">
        <f t="shared" si="8"/>
        <v>1.7548001259049418E-2</v>
      </c>
      <c r="X23" s="307"/>
    </row>
    <row r="24" spans="2:24" ht="13.5" customHeight="1">
      <c r="B24" s="655"/>
      <c r="C24" s="573"/>
      <c r="D24" s="344" t="s">
        <v>152</v>
      </c>
      <c r="E24" s="390">
        <f>地区別_推計残存歯数階層別人数!H23</f>
        <v>45940</v>
      </c>
      <c r="F24" s="304">
        <f t="shared" ref="F24" si="16">SUM(F21:F23)</f>
        <v>45940</v>
      </c>
      <c r="G24" s="304">
        <f t="shared" ref="G24:N24" si="17">SUM(G21:G23)</f>
        <v>31927</v>
      </c>
      <c r="H24" s="304">
        <f t="shared" si="17"/>
        <v>3204</v>
      </c>
      <c r="I24" s="304">
        <f t="shared" si="17"/>
        <v>2150</v>
      </c>
      <c r="J24" s="304">
        <f t="shared" si="17"/>
        <v>2487</v>
      </c>
      <c r="K24" s="304">
        <f t="shared" si="17"/>
        <v>1841</v>
      </c>
      <c r="L24" s="304">
        <f t="shared" si="17"/>
        <v>1457</v>
      </c>
      <c r="M24" s="304">
        <f t="shared" si="17"/>
        <v>1714</v>
      </c>
      <c r="N24" s="304">
        <f t="shared" si="17"/>
        <v>1160</v>
      </c>
      <c r="O24" s="303">
        <f t="shared" si="2"/>
        <v>1</v>
      </c>
      <c r="P24" s="303">
        <f t="shared" si="3"/>
        <v>0.69497170222028737</v>
      </c>
      <c r="Q24" s="303">
        <f t="shared" si="4"/>
        <v>6.9743143230300397E-2</v>
      </c>
      <c r="R24" s="303">
        <f t="shared" si="5"/>
        <v>4.6800174140182844E-2</v>
      </c>
      <c r="S24" s="303">
        <f t="shared" si="6"/>
        <v>5.413582934262081E-2</v>
      </c>
      <c r="T24" s="303">
        <f t="shared" si="7"/>
        <v>4.0074009577710054E-2</v>
      </c>
      <c r="U24" s="303">
        <f t="shared" si="0"/>
        <v>3.171528080104484E-2</v>
      </c>
      <c r="V24" s="303">
        <f t="shared" si="1"/>
        <v>3.7309534175010886E-2</v>
      </c>
      <c r="W24" s="269">
        <f t="shared" si="8"/>
        <v>2.5250326512842838E-2</v>
      </c>
      <c r="X24" s="307"/>
    </row>
    <row r="25" spans="2:24" ht="13.5" customHeight="1">
      <c r="B25" s="648">
        <v>6</v>
      </c>
      <c r="C25" s="571" t="s">
        <v>120</v>
      </c>
      <c r="D25" s="356" t="s">
        <v>342</v>
      </c>
      <c r="E25" s="390">
        <f>地区別_推計残存歯数階層別人数!H24</f>
        <v>9550</v>
      </c>
      <c r="F25" s="304">
        <f>SUM(G25:N25)</f>
        <v>9550</v>
      </c>
      <c r="G25" s="442">
        <v>4917</v>
      </c>
      <c r="H25" s="442">
        <v>886</v>
      </c>
      <c r="I25" s="442">
        <v>690</v>
      </c>
      <c r="J25" s="442">
        <v>772</v>
      </c>
      <c r="K25" s="442">
        <v>631</v>
      </c>
      <c r="L25" s="442">
        <v>534</v>
      </c>
      <c r="M25" s="442">
        <v>647</v>
      </c>
      <c r="N25" s="442">
        <v>473</v>
      </c>
      <c r="O25" s="303">
        <f t="shared" si="2"/>
        <v>1</v>
      </c>
      <c r="P25" s="303">
        <f t="shared" si="3"/>
        <v>0.51486910994764401</v>
      </c>
      <c r="Q25" s="303">
        <f t="shared" si="4"/>
        <v>9.2774869109947644E-2</v>
      </c>
      <c r="R25" s="303">
        <f t="shared" si="5"/>
        <v>7.2251308900523559E-2</v>
      </c>
      <c r="S25" s="303">
        <f t="shared" si="6"/>
        <v>8.0837696335078535E-2</v>
      </c>
      <c r="T25" s="303">
        <f t="shared" si="7"/>
        <v>6.6073298429319374E-2</v>
      </c>
      <c r="U25" s="303">
        <f t="shared" si="0"/>
        <v>5.5916230366492146E-2</v>
      </c>
      <c r="V25" s="303">
        <f t="shared" si="1"/>
        <v>6.7748691099476441E-2</v>
      </c>
      <c r="W25" s="269">
        <f t="shared" si="8"/>
        <v>4.9528795811518325E-2</v>
      </c>
      <c r="X25" s="307"/>
    </row>
    <row r="26" spans="2:24" ht="13.5" customHeight="1">
      <c r="B26" s="649"/>
      <c r="C26" s="572"/>
      <c r="D26" s="439" t="s">
        <v>343</v>
      </c>
      <c r="E26" s="440">
        <f>地区別_推計残存歯数階層別人数!H25</f>
        <v>15606</v>
      </c>
      <c r="F26" s="346">
        <f>SUM(G26:N26)</f>
        <v>15606</v>
      </c>
      <c r="G26" s="449">
        <v>9410</v>
      </c>
      <c r="H26" s="449">
        <v>1684</v>
      </c>
      <c r="I26" s="449">
        <v>1025</v>
      </c>
      <c r="J26" s="449">
        <v>967</v>
      </c>
      <c r="K26" s="449">
        <v>821</v>
      </c>
      <c r="L26" s="449">
        <v>552</v>
      </c>
      <c r="M26" s="449">
        <v>672</v>
      </c>
      <c r="N26" s="449">
        <v>475</v>
      </c>
      <c r="O26" s="441">
        <f t="shared" si="2"/>
        <v>1</v>
      </c>
      <c r="P26" s="441">
        <f t="shared" si="3"/>
        <v>0.60297321542996285</v>
      </c>
      <c r="Q26" s="441">
        <f t="shared" si="4"/>
        <v>0.10790721517365116</v>
      </c>
      <c r="R26" s="441">
        <f t="shared" si="5"/>
        <v>6.5679866717928997E-2</v>
      </c>
      <c r="S26" s="441">
        <f t="shared" si="6"/>
        <v>6.1963347430475456E-2</v>
      </c>
      <c r="T26" s="441">
        <f>IFERROR(K26/E26,"-")</f>
        <v>5.2607971293092401E-2</v>
      </c>
      <c r="U26" s="441">
        <f t="shared" si="0"/>
        <v>3.537101114955786E-2</v>
      </c>
      <c r="V26" s="441">
        <f t="shared" si="1"/>
        <v>4.3060361399461747E-2</v>
      </c>
      <c r="W26" s="317">
        <f t="shared" si="8"/>
        <v>3.0437011405869536E-2</v>
      </c>
      <c r="X26" s="307"/>
    </row>
    <row r="27" spans="2:24" ht="13.5" customHeight="1">
      <c r="B27" s="649"/>
      <c r="C27" s="572"/>
      <c r="D27" s="436" t="s">
        <v>344</v>
      </c>
      <c r="E27" s="437">
        <f>地区別_推計残存歯数階層別人数!H26</f>
        <v>30904</v>
      </c>
      <c r="F27" s="435">
        <f>SUM(G27:N27)</f>
        <v>30904</v>
      </c>
      <c r="G27" s="446">
        <v>21448</v>
      </c>
      <c r="H27" s="446">
        <v>3041</v>
      </c>
      <c r="I27" s="446">
        <v>1568</v>
      </c>
      <c r="J27" s="446">
        <v>1444</v>
      </c>
      <c r="K27" s="446">
        <v>1126</v>
      </c>
      <c r="L27" s="446">
        <v>790</v>
      </c>
      <c r="M27" s="446">
        <v>844</v>
      </c>
      <c r="N27" s="446">
        <v>643</v>
      </c>
      <c r="O27" s="438">
        <f t="shared" si="2"/>
        <v>1</v>
      </c>
      <c r="P27" s="438">
        <f t="shared" si="3"/>
        <v>0.69402019156096295</v>
      </c>
      <c r="Q27" s="438">
        <f t="shared" si="4"/>
        <v>9.8401501423763915E-2</v>
      </c>
      <c r="R27" s="438">
        <f t="shared" si="5"/>
        <v>5.0737768573647424E-2</v>
      </c>
      <c r="S27" s="438">
        <f t="shared" si="6"/>
        <v>4.6725342997670206E-2</v>
      </c>
      <c r="T27" s="438">
        <f t="shared" si="7"/>
        <v>3.6435412891535075E-2</v>
      </c>
      <c r="U27" s="438">
        <f t="shared" si="0"/>
        <v>2.5563033911467772E-2</v>
      </c>
      <c r="V27" s="438">
        <f t="shared" si="1"/>
        <v>2.7310380533264303E-2</v>
      </c>
      <c r="W27" s="444">
        <f t="shared" si="8"/>
        <v>2.0806368107688326E-2</v>
      </c>
      <c r="X27" s="307"/>
    </row>
    <row r="28" spans="2:24" ht="13.5" customHeight="1">
      <c r="B28" s="655"/>
      <c r="C28" s="573"/>
      <c r="D28" s="344" t="s">
        <v>152</v>
      </c>
      <c r="E28" s="390">
        <f>地区別_推計残存歯数階層別人数!H27</f>
        <v>56060</v>
      </c>
      <c r="F28" s="304">
        <f t="shared" ref="F28" si="18">SUM(F25:F27)</f>
        <v>56060</v>
      </c>
      <c r="G28" s="304">
        <f t="shared" ref="G28:N28" si="19">SUM(G25:G27)</f>
        <v>35775</v>
      </c>
      <c r="H28" s="304">
        <f t="shared" si="19"/>
        <v>5611</v>
      </c>
      <c r="I28" s="304">
        <f t="shared" si="19"/>
        <v>3283</v>
      </c>
      <c r="J28" s="304">
        <f t="shared" si="19"/>
        <v>3183</v>
      </c>
      <c r="K28" s="304">
        <f t="shared" si="19"/>
        <v>2578</v>
      </c>
      <c r="L28" s="304">
        <f t="shared" si="19"/>
        <v>1876</v>
      </c>
      <c r="M28" s="304">
        <f t="shared" si="19"/>
        <v>2163</v>
      </c>
      <c r="N28" s="304">
        <f t="shared" si="19"/>
        <v>1591</v>
      </c>
      <c r="O28" s="303">
        <f t="shared" si="2"/>
        <v>1</v>
      </c>
      <c r="P28" s="303">
        <f t="shared" si="3"/>
        <v>0.6381555476275419</v>
      </c>
      <c r="Q28" s="303">
        <f t="shared" si="4"/>
        <v>0.10008919015340706</v>
      </c>
      <c r="R28" s="303">
        <f t="shared" si="5"/>
        <v>5.8562254727078128E-2</v>
      </c>
      <c r="S28" s="303">
        <f t="shared" si="6"/>
        <v>5.677845165893685E-2</v>
      </c>
      <c r="T28" s="303">
        <f t="shared" si="7"/>
        <v>4.5986443096682129E-2</v>
      </c>
      <c r="U28" s="303">
        <f t="shared" si="0"/>
        <v>3.3464145558330362E-2</v>
      </c>
      <c r="V28" s="303">
        <f t="shared" si="1"/>
        <v>3.8583660363895829E-2</v>
      </c>
      <c r="W28" s="269">
        <f t="shared" si="8"/>
        <v>2.8380306814127721E-2</v>
      </c>
      <c r="X28" s="307"/>
    </row>
    <row r="29" spans="2:24" ht="13.5" customHeight="1">
      <c r="B29" s="648">
        <v>7</v>
      </c>
      <c r="C29" s="571" t="s">
        <v>121</v>
      </c>
      <c r="D29" s="356" t="s">
        <v>342</v>
      </c>
      <c r="E29" s="390">
        <f>地区別_推計残存歯数階層別人数!H28</f>
        <v>9536</v>
      </c>
      <c r="F29" s="304">
        <f>SUM(G29:N29)</f>
        <v>9536</v>
      </c>
      <c r="G29" s="442">
        <v>5337</v>
      </c>
      <c r="H29" s="442">
        <v>748</v>
      </c>
      <c r="I29" s="442">
        <v>584</v>
      </c>
      <c r="J29" s="442">
        <v>708</v>
      </c>
      <c r="K29" s="442">
        <v>668</v>
      </c>
      <c r="L29" s="442">
        <v>546</v>
      </c>
      <c r="M29" s="442">
        <v>549</v>
      </c>
      <c r="N29" s="442">
        <v>396</v>
      </c>
      <c r="O29" s="303">
        <f t="shared" si="2"/>
        <v>1</v>
      </c>
      <c r="P29" s="303">
        <f t="shared" si="3"/>
        <v>0.55966862416107388</v>
      </c>
      <c r="Q29" s="303">
        <f t="shared" si="4"/>
        <v>7.8439597315436246E-2</v>
      </c>
      <c r="R29" s="303">
        <f t="shared" si="5"/>
        <v>6.1241610738255035E-2</v>
      </c>
      <c r="S29" s="303">
        <f t="shared" si="6"/>
        <v>7.4244966442953017E-2</v>
      </c>
      <c r="T29" s="303">
        <f t="shared" si="7"/>
        <v>7.0050335570469802E-2</v>
      </c>
      <c r="U29" s="303">
        <f t="shared" si="0"/>
        <v>5.725671140939597E-2</v>
      </c>
      <c r="V29" s="303">
        <f t="shared" si="1"/>
        <v>5.7571308724832217E-2</v>
      </c>
      <c r="W29" s="269">
        <f t="shared" si="8"/>
        <v>4.1526845637583895E-2</v>
      </c>
      <c r="X29" s="307"/>
    </row>
    <row r="30" spans="2:24" ht="13.5" customHeight="1">
      <c r="B30" s="649"/>
      <c r="C30" s="572"/>
      <c r="D30" s="439" t="s">
        <v>343</v>
      </c>
      <c r="E30" s="440">
        <f>地区別_推計残存歯数階層別人数!H29</f>
        <v>15074</v>
      </c>
      <c r="F30" s="346">
        <f>SUM(G30:N30)</f>
        <v>15074</v>
      </c>
      <c r="G30" s="449">
        <v>10003</v>
      </c>
      <c r="H30" s="449">
        <v>1114</v>
      </c>
      <c r="I30" s="449">
        <v>847</v>
      </c>
      <c r="J30" s="449">
        <v>879</v>
      </c>
      <c r="K30" s="449">
        <v>744</v>
      </c>
      <c r="L30" s="449">
        <v>538</v>
      </c>
      <c r="M30" s="449">
        <v>530</v>
      </c>
      <c r="N30" s="449">
        <v>419</v>
      </c>
      <c r="O30" s="441">
        <f t="shared" si="2"/>
        <v>1</v>
      </c>
      <c r="P30" s="441">
        <f t="shared" si="3"/>
        <v>0.663592941488656</v>
      </c>
      <c r="Q30" s="441">
        <f t="shared" si="4"/>
        <v>7.3902083056919199E-2</v>
      </c>
      <c r="R30" s="441">
        <f t="shared" si="5"/>
        <v>5.618946530449781E-2</v>
      </c>
      <c r="S30" s="441">
        <f t="shared" si="6"/>
        <v>5.8312325859095133E-2</v>
      </c>
      <c r="T30" s="441">
        <f t="shared" si="7"/>
        <v>4.935650789438769E-2</v>
      </c>
      <c r="U30" s="441">
        <f t="shared" si="0"/>
        <v>3.5690593074167443E-2</v>
      </c>
      <c r="V30" s="441">
        <f t="shared" si="1"/>
        <v>3.5159877935518113E-2</v>
      </c>
      <c r="W30" s="317">
        <f t="shared" si="8"/>
        <v>2.7796205386758657E-2</v>
      </c>
      <c r="X30" s="307"/>
    </row>
    <row r="31" spans="2:24" ht="13.5" customHeight="1">
      <c r="B31" s="649"/>
      <c r="C31" s="572"/>
      <c r="D31" s="436" t="s">
        <v>344</v>
      </c>
      <c r="E31" s="437">
        <f>地区別_推計残存歯数階層別人数!H30</f>
        <v>28064</v>
      </c>
      <c r="F31" s="435">
        <f>SUM(G31:N31)</f>
        <v>28064</v>
      </c>
      <c r="G31" s="446">
        <v>21084</v>
      </c>
      <c r="H31" s="446">
        <v>1829</v>
      </c>
      <c r="I31" s="446">
        <v>1234</v>
      </c>
      <c r="J31" s="446">
        <v>1244</v>
      </c>
      <c r="K31" s="446">
        <v>958</v>
      </c>
      <c r="L31" s="446">
        <v>606</v>
      </c>
      <c r="M31" s="446">
        <v>599</v>
      </c>
      <c r="N31" s="446">
        <v>510</v>
      </c>
      <c r="O31" s="438">
        <f t="shared" si="2"/>
        <v>1</v>
      </c>
      <c r="P31" s="438">
        <f t="shared" si="3"/>
        <v>0.75128278221208666</v>
      </c>
      <c r="Q31" s="438">
        <f t="shared" si="4"/>
        <v>6.5172462941847212E-2</v>
      </c>
      <c r="R31" s="438">
        <f t="shared" si="5"/>
        <v>4.3970923603192699E-2</v>
      </c>
      <c r="S31" s="438">
        <f t="shared" si="6"/>
        <v>4.4327251995438993E-2</v>
      </c>
      <c r="T31" s="438">
        <f t="shared" si="7"/>
        <v>3.413625997719498E-2</v>
      </c>
      <c r="U31" s="438">
        <f t="shared" si="0"/>
        <v>2.1593500570125428E-2</v>
      </c>
      <c r="V31" s="438">
        <f t="shared" si="1"/>
        <v>2.1344070695553021E-2</v>
      </c>
      <c r="W31" s="444">
        <f t="shared" si="8"/>
        <v>1.8172748004561003E-2</v>
      </c>
      <c r="X31" s="307"/>
    </row>
    <row r="32" spans="2:24" ht="13.5" customHeight="1">
      <c r="B32" s="655"/>
      <c r="C32" s="573"/>
      <c r="D32" s="344" t="s">
        <v>152</v>
      </c>
      <c r="E32" s="390">
        <f>地区別_推計残存歯数階層別人数!H31</f>
        <v>52674</v>
      </c>
      <c r="F32" s="304">
        <f t="shared" ref="F32" si="20">SUM(F29:F31)</f>
        <v>52674</v>
      </c>
      <c r="G32" s="304">
        <f t="shared" ref="G32:N32" si="21">SUM(G29:G31)</f>
        <v>36424</v>
      </c>
      <c r="H32" s="304">
        <f t="shared" si="21"/>
        <v>3691</v>
      </c>
      <c r="I32" s="304">
        <f t="shared" si="21"/>
        <v>2665</v>
      </c>
      <c r="J32" s="304">
        <f t="shared" si="21"/>
        <v>2831</v>
      </c>
      <c r="K32" s="304">
        <f t="shared" si="21"/>
        <v>2370</v>
      </c>
      <c r="L32" s="304">
        <f t="shared" si="21"/>
        <v>1690</v>
      </c>
      <c r="M32" s="304">
        <f t="shared" si="21"/>
        <v>1678</v>
      </c>
      <c r="N32" s="304">
        <f t="shared" si="21"/>
        <v>1325</v>
      </c>
      <c r="O32" s="303">
        <f t="shared" si="2"/>
        <v>1</v>
      </c>
      <c r="P32" s="303">
        <f t="shared" si="3"/>
        <v>0.69149865208641836</v>
      </c>
      <c r="Q32" s="303">
        <f t="shared" si="4"/>
        <v>7.0072521547632605E-2</v>
      </c>
      <c r="R32" s="303">
        <f t="shared" si="5"/>
        <v>5.059422105782739E-2</v>
      </c>
      <c r="S32" s="303">
        <f t="shared" si="6"/>
        <v>5.374568098112921E-2</v>
      </c>
      <c r="T32" s="303">
        <f t="shared" si="7"/>
        <v>4.4993735049550065E-2</v>
      </c>
      <c r="U32" s="303">
        <f t="shared" si="0"/>
        <v>3.2084140183012491E-2</v>
      </c>
      <c r="V32" s="303">
        <f t="shared" si="1"/>
        <v>3.1856323803014772E-2</v>
      </c>
      <c r="W32" s="269">
        <f t="shared" si="8"/>
        <v>2.5154725291415121E-2</v>
      </c>
      <c r="X32" s="307"/>
    </row>
    <row r="33" spans="2:24" ht="13.5" customHeight="1">
      <c r="B33" s="648">
        <v>8</v>
      </c>
      <c r="C33" s="571" t="s">
        <v>169</v>
      </c>
      <c r="D33" s="356" t="s">
        <v>342</v>
      </c>
      <c r="E33" s="390">
        <f>地区別_推計残存歯数階層別人数!H32</f>
        <v>28662</v>
      </c>
      <c r="F33" s="304">
        <f>SUM(G33:N33)</f>
        <v>28662</v>
      </c>
      <c r="G33" s="442">
        <v>28582</v>
      </c>
      <c r="H33" s="442">
        <v>10</v>
      </c>
      <c r="I33" s="442">
        <v>2</v>
      </c>
      <c r="J33" s="442">
        <v>17</v>
      </c>
      <c r="K33" s="442">
        <v>11</v>
      </c>
      <c r="L33" s="442">
        <v>16</v>
      </c>
      <c r="M33" s="442">
        <v>11</v>
      </c>
      <c r="N33" s="442">
        <v>13</v>
      </c>
      <c r="O33" s="303">
        <f t="shared" si="2"/>
        <v>1</v>
      </c>
      <c r="P33" s="303">
        <f t="shared" si="3"/>
        <v>0.99720884795199216</v>
      </c>
      <c r="Q33" s="303">
        <f t="shared" si="4"/>
        <v>3.4889400600097688E-4</v>
      </c>
      <c r="R33" s="303">
        <f t="shared" si="5"/>
        <v>6.9778801200195376E-5</v>
      </c>
      <c r="S33" s="303">
        <f t="shared" si="6"/>
        <v>5.9311981020166078E-4</v>
      </c>
      <c r="T33" s="303">
        <f t="shared" si="7"/>
        <v>3.837834066010746E-4</v>
      </c>
      <c r="U33" s="303">
        <f t="shared" si="0"/>
        <v>5.5823040960156301E-4</v>
      </c>
      <c r="V33" s="303">
        <f t="shared" si="1"/>
        <v>3.837834066010746E-4</v>
      </c>
      <c r="W33" s="269">
        <f t="shared" si="8"/>
        <v>4.5356220780126997E-4</v>
      </c>
      <c r="X33" s="307"/>
    </row>
    <row r="34" spans="2:24" ht="13.5" customHeight="1">
      <c r="B34" s="649"/>
      <c r="C34" s="572"/>
      <c r="D34" s="439" t="s">
        <v>343</v>
      </c>
      <c r="E34" s="440">
        <f>地区別_推計残存歯数階層別人数!H33</f>
        <v>43827</v>
      </c>
      <c r="F34" s="346">
        <f>SUM(G34:N34)</f>
        <v>43827</v>
      </c>
      <c r="G34" s="449">
        <v>43739</v>
      </c>
      <c r="H34" s="449">
        <v>11</v>
      </c>
      <c r="I34" s="449">
        <v>9</v>
      </c>
      <c r="J34" s="449">
        <v>16</v>
      </c>
      <c r="K34" s="449">
        <v>15</v>
      </c>
      <c r="L34" s="449">
        <v>8</v>
      </c>
      <c r="M34" s="449">
        <v>21</v>
      </c>
      <c r="N34" s="449">
        <v>8</v>
      </c>
      <c r="O34" s="441">
        <f t="shared" si="2"/>
        <v>1</v>
      </c>
      <c r="P34" s="441">
        <f t="shared" si="3"/>
        <v>0.99799210532320259</v>
      </c>
      <c r="Q34" s="441">
        <f t="shared" si="4"/>
        <v>2.5098683459967602E-4</v>
      </c>
      <c r="R34" s="441">
        <f t="shared" si="5"/>
        <v>2.0535286467246219E-4</v>
      </c>
      <c r="S34" s="441">
        <f t="shared" si="6"/>
        <v>3.6507175941771054E-4</v>
      </c>
      <c r="T34" s="441">
        <f t="shared" si="7"/>
        <v>3.4225477445410361E-4</v>
      </c>
      <c r="U34" s="441">
        <f t="shared" si="0"/>
        <v>1.8253587970885527E-4</v>
      </c>
      <c r="V34" s="441">
        <f t="shared" si="1"/>
        <v>4.7915668423574511E-4</v>
      </c>
      <c r="W34" s="317">
        <f t="shared" si="8"/>
        <v>1.8253587970885527E-4</v>
      </c>
      <c r="X34" s="307"/>
    </row>
    <row r="35" spans="2:24" ht="13.5" customHeight="1">
      <c r="B35" s="649"/>
      <c r="C35" s="572"/>
      <c r="D35" s="436" t="s">
        <v>344</v>
      </c>
      <c r="E35" s="437">
        <f>地区別_推計残存歯数階層別人数!H34</f>
        <v>80339</v>
      </c>
      <c r="F35" s="435">
        <f>SUM(G35:N35)</f>
        <v>80339</v>
      </c>
      <c r="G35" s="446">
        <v>80227</v>
      </c>
      <c r="H35" s="446">
        <v>16</v>
      </c>
      <c r="I35" s="446">
        <v>13</v>
      </c>
      <c r="J35" s="446">
        <v>22</v>
      </c>
      <c r="K35" s="446">
        <v>19</v>
      </c>
      <c r="L35" s="446">
        <v>22</v>
      </c>
      <c r="M35" s="446">
        <v>11</v>
      </c>
      <c r="N35" s="446">
        <v>9</v>
      </c>
      <c r="O35" s="438">
        <f t="shared" si="2"/>
        <v>1</v>
      </c>
      <c r="P35" s="438">
        <f t="shared" si="3"/>
        <v>0.99860590746710809</v>
      </c>
      <c r="Q35" s="438">
        <f t="shared" si="4"/>
        <v>1.991560761274101E-4</v>
      </c>
      <c r="R35" s="438">
        <f t="shared" si="5"/>
        <v>1.6181431185352071E-4</v>
      </c>
      <c r="S35" s="438">
        <f t="shared" si="6"/>
        <v>2.7383960467518889E-4</v>
      </c>
      <c r="T35" s="438">
        <f t="shared" si="7"/>
        <v>2.364978404012995E-4</v>
      </c>
      <c r="U35" s="438">
        <f t="shared" si="0"/>
        <v>2.7383960467518889E-4</v>
      </c>
      <c r="V35" s="438">
        <f t="shared" si="1"/>
        <v>1.3691980233759444E-4</v>
      </c>
      <c r="W35" s="444">
        <f t="shared" si="8"/>
        <v>1.1202529282166818E-4</v>
      </c>
      <c r="X35" s="307"/>
    </row>
    <row r="36" spans="2:24" ht="13.5" customHeight="1" thickBot="1">
      <c r="B36" s="655"/>
      <c r="C36" s="572"/>
      <c r="D36" s="344" t="s">
        <v>152</v>
      </c>
      <c r="E36" s="390">
        <f>地区別_推計残存歯数階層別人数!H35</f>
        <v>152828</v>
      </c>
      <c r="F36" s="304">
        <f t="shared" ref="F36" si="22">SUM(F33:F35)</f>
        <v>152828</v>
      </c>
      <c r="G36" s="304">
        <f t="shared" ref="G36:N36" si="23">SUM(G33:G35)</f>
        <v>152548</v>
      </c>
      <c r="H36" s="304">
        <f t="shared" si="23"/>
        <v>37</v>
      </c>
      <c r="I36" s="304">
        <f t="shared" si="23"/>
        <v>24</v>
      </c>
      <c r="J36" s="304">
        <f t="shared" si="23"/>
        <v>55</v>
      </c>
      <c r="K36" s="304">
        <f t="shared" si="23"/>
        <v>45</v>
      </c>
      <c r="L36" s="304">
        <f t="shared" si="23"/>
        <v>46</v>
      </c>
      <c r="M36" s="304">
        <f t="shared" si="23"/>
        <v>43</v>
      </c>
      <c r="N36" s="304">
        <f t="shared" si="23"/>
        <v>30</v>
      </c>
      <c r="O36" s="303">
        <f t="shared" si="2"/>
        <v>1</v>
      </c>
      <c r="P36" s="303">
        <f t="shared" si="3"/>
        <v>0.99816787499672832</v>
      </c>
      <c r="Q36" s="303">
        <f t="shared" si="4"/>
        <v>2.4210223257518256E-4</v>
      </c>
      <c r="R36" s="303">
        <f t="shared" si="5"/>
        <v>1.57039285994713E-4</v>
      </c>
      <c r="S36" s="303">
        <f t="shared" si="6"/>
        <v>3.5988169707121731E-4</v>
      </c>
      <c r="T36" s="303">
        <f t="shared" si="7"/>
        <v>2.9444866124008688E-4</v>
      </c>
      <c r="U36" s="303">
        <f t="shared" si="0"/>
        <v>3.0099196482319992E-4</v>
      </c>
      <c r="V36" s="303">
        <f t="shared" si="1"/>
        <v>2.8136205407386079E-4</v>
      </c>
      <c r="W36" s="269">
        <f>IFERROR(N36/E36,"-")</f>
        <v>1.9629910749339126E-4</v>
      </c>
      <c r="X36" s="307"/>
    </row>
    <row r="37" spans="2:24" ht="13.5" customHeight="1" thickTop="1">
      <c r="B37" s="488" t="s">
        <v>337</v>
      </c>
      <c r="C37" s="489"/>
      <c r="D37" s="358" t="s">
        <v>342</v>
      </c>
      <c r="E37" s="391">
        <f>推計残存歯数階層別要介護度別人数!C4</f>
        <v>98824</v>
      </c>
      <c r="F37" s="348">
        <f>推計残存歯数階層別要介護度別人数!C10</f>
        <v>98824</v>
      </c>
      <c r="G37" s="445">
        <f>推計残存歯数階層別要介護度別人数!D10</f>
        <v>68967</v>
      </c>
      <c r="H37" s="445">
        <f>推計残存歯数階層別要介護度別人数!E10</f>
        <v>5265</v>
      </c>
      <c r="I37" s="445">
        <f>推計残存歯数階層別要介護度別人数!F10</f>
        <v>3950</v>
      </c>
      <c r="J37" s="445">
        <f>推計残存歯数階層別要介護度別人数!G10</f>
        <v>5120</v>
      </c>
      <c r="K37" s="445">
        <f>推計残存歯数階層別要介護度別人数!H10</f>
        <v>4450</v>
      </c>
      <c r="L37" s="445">
        <f>推計残存歯数階層別要介護度別人数!I10</f>
        <v>3819</v>
      </c>
      <c r="M37" s="445">
        <f>推計残存歯数階層別要介護度別人数!J10</f>
        <v>4170</v>
      </c>
      <c r="N37" s="445">
        <f>推計残存歯数階層別要介護度別人数!K10</f>
        <v>3083</v>
      </c>
      <c r="O37" s="359">
        <f>推計残存歯数階層別要介護度別人数!C16</f>
        <v>1</v>
      </c>
      <c r="P37" s="359">
        <f>推計残存歯数階層別要介護度別人数!D16</f>
        <v>0.69787703391888611</v>
      </c>
      <c r="Q37" s="359">
        <f>推計残存歯数階層別要介護度別人数!E16</f>
        <v>5.3276532016514208E-2</v>
      </c>
      <c r="R37" s="359">
        <f>推計残存歯数階層別要介護度別人数!F16</f>
        <v>3.9970047761677327E-2</v>
      </c>
      <c r="S37" s="359">
        <f>推計残存歯数階層別要介護度別人数!G16</f>
        <v>5.1809277098680481E-2</v>
      </c>
      <c r="T37" s="359">
        <f>推計残存歯数階層別要介護度別人数!H16</f>
        <v>4.5029547478345339E-2</v>
      </c>
      <c r="U37" s="359">
        <f>推計残存歯数階層別要介護度別人数!I16</f>
        <v>3.8644458835910306E-2</v>
      </c>
      <c r="V37" s="359">
        <f>推計残存歯数階層別要介護度別人数!J16</f>
        <v>4.2196227637011252E-2</v>
      </c>
      <c r="W37" s="321">
        <f>推計残存歯数階層別要介護度別人数!K16</f>
        <v>3.1196875252974987E-2</v>
      </c>
      <c r="X37" s="307"/>
    </row>
    <row r="38" spans="2:24" ht="13.5" customHeight="1">
      <c r="B38" s="674"/>
      <c r="C38" s="675"/>
      <c r="D38" s="439" t="s">
        <v>343</v>
      </c>
      <c r="E38" s="440">
        <f>推計残存歯数階層別要介護度別人数!C5</f>
        <v>159057</v>
      </c>
      <c r="F38" s="346">
        <f>推計残存歯数階層別要介護度別人数!C11</f>
        <v>159057</v>
      </c>
      <c r="G38" s="449">
        <f>推計残存歯数階層別要介護度別人数!D11</f>
        <v>120909</v>
      </c>
      <c r="H38" s="449">
        <f>推計残存歯数階層別要介護度別人数!E11</f>
        <v>8731</v>
      </c>
      <c r="I38" s="449">
        <f>推計残存歯数階層別要介護度別人数!F11</f>
        <v>5947</v>
      </c>
      <c r="J38" s="449">
        <f>推計残存歯数階層別要介護度別人数!G11</f>
        <v>6824</v>
      </c>
      <c r="K38" s="449">
        <f>推計残存歯数階層別要介護度別人数!H11</f>
        <v>5403</v>
      </c>
      <c r="L38" s="449">
        <f>推計残存歯数階層別要介護度別人数!I11</f>
        <v>3941</v>
      </c>
      <c r="M38" s="449">
        <f>推計残存歯数階層別要介護度別人数!J11</f>
        <v>4139</v>
      </c>
      <c r="N38" s="449">
        <f>推計残存歯数階層別要介護度別人数!K11</f>
        <v>3163</v>
      </c>
      <c r="O38" s="441">
        <f>推計残存歯数階層別要介護度別人数!C17</f>
        <v>1</v>
      </c>
      <c r="P38" s="441">
        <f>推計残存歯数階層別要介護度別人数!D17</f>
        <v>0.76016145155510284</v>
      </c>
      <c r="Q38" s="441">
        <f>推計残存歯数階層別要介護度別人数!E17</f>
        <v>5.4892271324116511E-2</v>
      </c>
      <c r="R38" s="441">
        <f>推計残存歯数階層別要介護度別人数!F17</f>
        <v>3.7389112079317478E-2</v>
      </c>
      <c r="S38" s="441">
        <f>推計残存歯数階層別要介護度別人数!G17</f>
        <v>4.2902858723602229E-2</v>
      </c>
      <c r="T38" s="441">
        <f>推計残存歯数階層別要介護度別人数!H17</f>
        <v>3.3968954525736055E-2</v>
      </c>
      <c r="U38" s="441">
        <f>推計残存歯数階層別要介護度別人数!I17</f>
        <v>2.4777281100485989E-2</v>
      </c>
      <c r="V38" s="441">
        <f>推計残存歯数階層別要介護度別人数!J17</f>
        <v>2.6022117857120403E-2</v>
      </c>
      <c r="W38" s="317">
        <f>推計残存歯数階層別要介護度別人数!K17</f>
        <v>1.9885952834518442E-2</v>
      </c>
      <c r="X38" s="307"/>
    </row>
    <row r="39" spans="2:24" ht="13.5" customHeight="1">
      <c r="B39" s="674"/>
      <c r="C39" s="675"/>
      <c r="D39" s="436" t="s">
        <v>344</v>
      </c>
      <c r="E39" s="437">
        <f>推計残存歯数階層別要介護度別人数!C6</f>
        <v>309422</v>
      </c>
      <c r="F39" s="435">
        <f>推計残存歯数階層別要介護度別人数!C12</f>
        <v>309422</v>
      </c>
      <c r="G39" s="446">
        <f>推計残存歯数階層別要介護度別人数!D12</f>
        <v>252736</v>
      </c>
      <c r="H39" s="446">
        <f>推計残存歯数階層別要介護度別人数!E12</f>
        <v>15266</v>
      </c>
      <c r="I39" s="446">
        <f>推計残存歯数階層別要介護度別人数!F12</f>
        <v>9607</v>
      </c>
      <c r="J39" s="446">
        <f>推計残存歯数階層別要介護度別人数!G12</f>
        <v>9673</v>
      </c>
      <c r="K39" s="446">
        <f>推計残存歯数階層別要介護度別人数!H12</f>
        <v>7661</v>
      </c>
      <c r="L39" s="446">
        <f>推計残存歯数階層別要介護度別人数!I12</f>
        <v>5228</v>
      </c>
      <c r="M39" s="446">
        <f>推計残存歯数階層別要介護度別人数!J12</f>
        <v>5065</v>
      </c>
      <c r="N39" s="446">
        <f>推計残存歯数階層別要介護度別人数!K12</f>
        <v>4186</v>
      </c>
      <c r="O39" s="438">
        <f>推計残存歯数階層別要介護度別人数!C18</f>
        <v>1</v>
      </c>
      <c r="P39" s="438">
        <f>推計残存歯数階層別要介護度別人数!D18</f>
        <v>0.81680035679428098</v>
      </c>
      <c r="Q39" s="438">
        <f>推計残存歯数階層別要介護度別人数!E18</f>
        <v>4.9337151204503882E-2</v>
      </c>
      <c r="R39" s="438">
        <f>推計残存歯数階層別要介護度別人数!F18</f>
        <v>3.1048212473579771E-2</v>
      </c>
      <c r="S39" s="438">
        <f>推計残存歯数階層別要介護度別人数!G18</f>
        <v>3.1261513402408361E-2</v>
      </c>
      <c r="T39" s="438">
        <f>推計残存歯数階層別要介護度別人数!H18</f>
        <v>2.4759066905391341E-2</v>
      </c>
      <c r="U39" s="438">
        <f>推計残存歯数階層別要介護度別人数!I18</f>
        <v>1.6896019029028316E-2</v>
      </c>
      <c r="V39" s="438">
        <f>推計残存歯数階層別要介護度別人数!J18</f>
        <v>1.63692303714668E-2</v>
      </c>
      <c r="W39" s="444">
        <f>推計残存歯数階層別要介護度別人数!K18</f>
        <v>1.3528449819340578E-2</v>
      </c>
      <c r="X39" s="307"/>
    </row>
    <row r="40" spans="2:24" ht="13.5" customHeight="1">
      <c r="B40" s="674"/>
      <c r="C40" s="675"/>
      <c r="D40" s="351" t="s">
        <v>152</v>
      </c>
      <c r="E40" s="392">
        <f>推計残存歯数階層別要介護度別人数!C7</f>
        <v>567303</v>
      </c>
      <c r="F40" s="309">
        <f>推計残存歯数階層別要介護度別人数!C13</f>
        <v>567303</v>
      </c>
      <c r="G40" s="309">
        <f>推計残存歯数階層別要介護度別人数!D13</f>
        <v>442612</v>
      </c>
      <c r="H40" s="309">
        <f>推計残存歯数階層別要介護度別人数!E13</f>
        <v>29262</v>
      </c>
      <c r="I40" s="309">
        <f>推計残存歯数階層別要介護度別人数!F13</f>
        <v>19504</v>
      </c>
      <c r="J40" s="309">
        <f>推計残存歯数階層別要介護度別人数!G13</f>
        <v>21617</v>
      </c>
      <c r="K40" s="309">
        <f>推計残存歯数階層別要介護度別人数!H13</f>
        <v>17514</v>
      </c>
      <c r="L40" s="309">
        <f>推計残存歯数階層別要介護度別人数!I13</f>
        <v>12988</v>
      </c>
      <c r="M40" s="309">
        <f>推計残存歯数階層別要介護度別人数!J13</f>
        <v>13374</v>
      </c>
      <c r="N40" s="309">
        <f>推計残存歯数階層別要介護度別人数!K13</f>
        <v>10432</v>
      </c>
      <c r="O40" s="360">
        <f>推計残存歯数階層別要介護度別人数!C19</f>
        <v>1</v>
      </c>
      <c r="P40" s="360">
        <f>推計残存歯数階層別要介護度別人数!D19</f>
        <v>0.7802038769405415</v>
      </c>
      <c r="Q40" s="360">
        <f>推計残存歯数階層別要介護度別人数!E19</f>
        <v>5.1580901211521882E-2</v>
      </c>
      <c r="R40" s="360">
        <f>推計残存歯数階層別要介護度別人数!F19</f>
        <v>3.4380216568570938E-2</v>
      </c>
      <c r="S40" s="360">
        <f>推計残存歯数階層別要介護度別人数!G19</f>
        <v>3.8104857545262411E-2</v>
      </c>
      <c r="T40" s="360">
        <f>推計残存歯数階層別要介護度別人数!H19</f>
        <v>3.087239094452171E-2</v>
      </c>
      <c r="U40" s="360">
        <f>推計残存歯数階層別要介護度別人数!I19</f>
        <v>2.2894291057865022E-2</v>
      </c>
      <c r="V40" s="360">
        <f>推計残存歯数階層別要介護度別人数!J19</f>
        <v>2.3574703465343915E-2</v>
      </c>
      <c r="W40" s="305">
        <f>推計残存歯数階層別要介護度別人数!K19</f>
        <v>1.8388762266372642E-2</v>
      </c>
      <c r="X40" s="307"/>
    </row>
    <row r="41" spans="2:24">
      <c r="B41" s="329"/>
      <c r="C41" s="329"/>
      <c r="D41" s="329"/>
      <c r="E41" s="329"/>
      <c r="F41" s="329"/>
      <c r="G41" s="329"/>
      <c r="H41" s="329"/>
      <c r="I41" s="329"/>
      <c r="J41" s="329"/>
      <c r="K41" s="329"/>
      <c r="L41" s="329"/>
      <c r="M41" s="329"/>
      <c r="N41" s="329"/>
      <c r="O41" s="329"/>
      <c r="P41" s="329"/>
      <c r="Q41" s="329"/>
      <c r="R41" s="329"/>
      <c r="S41" s="329"/>
      <c r="T41" s="329"/>
      <c r="U41" s="329"/>
      <c r="V41" s="329"/>
      <c r="W41" s="329"/>
    </row>
  </sheetData>
  <mergeCells count="22">
    <mergeCell ref="F3:N3"/>
    <mergeCell ref="O3:W3"/>
    <mergeCell ref="B9:B12"/>
    <mergeCell ref="C9:C12"/>
    <mergeCell ref="B13:B16"/>
    <mergeCell ref="C13:C16"/>
    <mergeCell ref="B5:B8"/>
    <mergeCell ref="C5:C8"/>
    <mergeCell ref="C3:C4"/>
    <mergeCell ref="D3:D4"/>
    <mergeCell ref="E3:E4"/>
    <mergeCell ref="B17:B20"/>
    <mergeCell ref="C17:C20"/>
    <mergeCell ref="B33:B36"/>
    <mergeCell ref="C33:C36"/>
    <mergeCell ref="B37:C40"/>
    <mergeCell ref="B21:B24"/>
    <mergeCell ref="C21:C24"/>
    <mergeCell ref="B25:B28"/>
    <mergeCell ref="C25:C28"/>
    <mergeCell ref="B29:B32"/>
    <mergeCell ref="C29:C32"/>
  </mergeCells>
  <phoneticPr fontId="4"/>
  <pageMargins left="0.70866141732283472" right="0.43307086614173229" top="0.74803149606299213" bottom="0.74803149606299213" header="0.31496062992125984" footer="0.31496062992125984"/>
  <pageSetup paperSize="8" scale="75" fitToHeight="0" pageOrder="overThenDown" orientation="landscape" r:id="rId1"/>
  <headerFooter>
    <oddHeader>&amp;R&amp;"ＭＳ 明朝,標準"&amp;12 2-5.歯科医療費の状況</oddHeader>
  </headerFooter>
  <colBreaks count="1" manualBreakCount="1">
    <brk id="23" max="105" man="1"/>
  </colBreaks>
  <ignoredErrors>
    <ignoredError sqref="E5:F5 P5:W5 E6:F6 P6:W6 E7:F7 P7:W7 E9:F9 P9:W9 E10:F10 P10:W10 E11:F11 P11:W11 E13:F13 P13:W13 E14:F14 P14:W14 E15:F15 P15:W15 E17:F17 P17:W17 E18:F18 P18:W18 E19:F19 P19:W19 E21:F21 P21:W21 E22:F22 P22:W22 E23:F23 P23:W23 E25:F25 P25:W25 E26:F26 P26:W26 E27:F27 P27:W27 E29:F29 P29:W29 E30:F30 P30:W30 E31:F31 P31:W31 E33:F33 P33:W33 E34:F34 P34:W34 E35:F35 P35:W35 G36:N39" emptyCellReference="1"/>
    <ignoredError sqref="F8 F12 F16 F20 F24 F28 F32" formula="1"/>
  </ignoredError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7855C-BBB4-4097-A80C-C6588406CD6F}">
  <dimension ref="B1:X304"/>
  <sheetViews>
    <sheetView showGridLines="0" zoomScaleNormal="100" zoomScaleSheetLayoutView="100" workbookViewId="0"/>
  </sheetViews>
  <sheetFormatPr defaultColWidth="9" defaultRowHeight="13.5"/>
  <cols>
    <col min="1" max="1" width="4.625" style="3" customWidth="1"/>
    <col min="2" max="2" width="3.375" style="3" customWidth="1"/>
    <col min="3" max="3" width="12.375" style="3" customWidth="1"/>
    <col min="4" max="4" width="10.625" style="3" customWidth="1"/>
    <col min="5" max="5" width="12.625" style="3" customWidth="1"/>
    <col min="6" max="23" width="10.625" style="3" customWidth="1"/>
    <col min="24" max="16384" width="9" style="3"/>
  </cols>
  <sheetData>
    <row r="1" spans="2:24" ht="16.5" customHeight="1">
      <c r="B1" s="2" t="s">
        <v>529</v>
      </c>
      <c r="F1" s="2"/>
      <c r="G1" s="2"/>
      <c r="H1" s="2"/>
      <c r="I1" s="2"/>
      <c r="J1" s="2"/>
      <c r="K1" s="2"/>
      <c r="L1" s="2"/>
      <c r="M1" s="2"/>
      <c r="N1" s="2"/>
      <c r="O1" s="2"/>
      <c r="P1" s="2"/>
      <c r="Q1" s="2"/>
      <c r="R1" s="2"/>
      <c r="S1" s="2"/>
      <c r="T1" s="2"/>
      <c r="U1" s="2"/>
      <c r="V1" s="2"/>
      <c r="W1" s="2"/>
    </row>
    <row r="2" spans="2:24" ht="16.5" customHeight="1">
      <c r="B2" s="2" t="s">
        <v>360</v>
      </c>
      <c r="F2" s="2"/>
      <c r="G2" s="2"/>
      <c r="H2" s="2"/>
      <c r="I2" s="2"/>
      <c r="J2" s="2"/>
      <c r="K2" s="2"/>
      <c r="L2" s="2"/>
      <c r="M2" s="2"/>
      <c r="N2" s="2"/>
      <c r="O2" s="2"/>
      <c r="P2" s="2"/>
      <c r="Q2" s="2"/>
      <c r="R2" s="2"/>
      <c r="S2" s="2"/>
      <c r="T2" s="2"/>
      <c r="U2" s="2"/>
      <c r="V2" s="2"/>
      <c r="W2" s="2"/>
    </row>
    <row r="3" spans="2:24" ht="26.25" customHeight="1">
      <c r="B3" s="372"/>
      <c r="C3" s="475" t="s">
        <v>309</v>
      </c>
      <c r="D3" s="478" t="s">
        <v>373</v>
      </c>
      <c r="E3" s="676" t="s">
        <v>515</v>
      </c>
      <c r="F3" s="683" t="s">
        <v>530</v>
      </c>
      <c r="G3" s="684"/>
      <c r="H3" s="684"/>
      <c r="I3" s="684"/>
      <c r="J3" s="684"/>
      <c r="K3" s="684"/>
      <c r="L3" s="684"/>
      <c r="M3" s="684"/>
      <c r="N3" s="685"/>
      <c r="O3" s="683" t="s">
        <v>531</v>
      </c>
      <c r="P3" s="684"/>
      <c r="Q3" s="684"/>
      <c r="R3" s="684"/>
      <c r="S3" s="684"/>
      <c r="T3" s="684"/>
      <c r="U3" s="684"/>
      <c r="V3" s="684"/>
      <c r="W3" s="685"/>
      <c r="X3" s="307"/>
    </row>
    <row r="4" spans="2:24" ht="26.25" customHeight="1">
      <c r="B4" s="373"/>
      <c r="C4" s="477"/>
      <c r="D4" s="477"/>
      <c r="E4" s="687"/>
      <c r="F4" s="357"/>
      <c r="G4" s="367" t="s">
        <v>353</v>
      </c>
      <c r="H4" s="376" t="s">
        <v>390</v>
      </c>
      <c r="I4" s="376" t="s">
        <v>391</v>
      </c>
      <c r="J4" s="376" t="s">
        <v>354</v>
      </c>
      <c r="K4" s="376" t="s">
        <v>355</v>
      </c>
      <c r="L4" s="376" t="s">
        <v>356</v>
      </c>
      <c r="M4" s="376" t="s">
        <v>357</v>
      </c>
      <c r="N4" s="376" t="s">
        <v>358</v>
      </c>
      <c r="O4" s="357"/>
      <c r="P4" s="367" t="s">
        <v>353</v>
      </c>
      <c r="Q4" s="376" t="s">
        <v>390</v>
      </c>
      <c r="R4" s="376" t="s">
        <v>391</v>
      </c>
      <c r="S4" s="376" t="s">
        <v>354</v>
      </c>
      <c r="T4" s="376" t="s">
        <v>355</v>
      </c>
      <c r="U4" s="376" t="s">
        <v>356</v>
      </c>
      <c r="V4" s="376" t="s">
        <v>357</v>
      </c>
      <c r="W4" s="367" t="s">
        <v>358</v>
      </c>
      <c r="X4" s="307"/>
    </row>
    <row r="5" spans="2:24" ht="13.5" customHeight="1">
      <c r="B5" s="648">
        <v>1</v>
      </c>
      <c r="C5" s="571" t="s">
        <v>58</v>
      </c>
      <c r="D5" s="356" t="s">
        <v>342</v>
      </c>
      <c r="E5" s="390">
        <f>市区町村別_推計残存歯数階層別人数!H4</f>
        <v>28662</v>
      </c>
      <c r="F5" s="304">
        <f>SUM(G5:N5)</f>
        <v>28662</v>
      </c>
      <c r="G5" s="442">
        <v>28582</v>
      </c>
      <c r="H5" s="442">
        <v>10</v>
      </c>
      <c r="I5" s="442">
        <v>2</v>
      </c>
      <c r="J5" s="442">
        <v>17</v>
      </c>
      <c r="K5" s="442">
        <v>11</v>
      </c>
      <c r="L5" s="442">
        <v>16</v>
      </c>
      <c r="M5" s="442">
        <v>11</v>
      </c>
      <c r="N5" s="442">
        <v>13</v>
      </c>
      <c r="O5" s="303">
        <f>IFERROR(F5/E5,"-")</f>
        <v>1</v>
      </c>
      <c r="P5" s="303">
        <f>IFERROR(G5/E5,"-")</f>
        <v>0.99720884795199216</v>
      </c>
      <c r="Q5" s="303">
        <f>IFERROR(H5/E5,"-")</f>
        <v>3.4889400600097688E-4</v>
      </c>
      <c r="R5" s="303">
        <f>IFERROR(I5/E5,"-")</f>
        <v>6.9778801200195376E-5</v>
      </c>
      <c r="S5" s="303">
        <f>IFERROR(J5/E5,"-")</f>
        <v>5.9311981020166078E-4</v>
      </c>
      <c r="T5" s="303">
        <f t="shared" ref="T5:T68" si="0">IFERROR(K5/E5,"-")</f>
        <v>3.837834066010746E-4</v>
      </c>
      <c r="U5" s="303">
        <f t="shared" ref="U5:U68" si="1">IFERROR(L5/E5,"-")</f>
        <v>5.5823040960156301E-4</v>
      </c>
      <c r="V5" s="303">
        <f t="shared" ref="V5:V68" si="2">IFERROR(M5/E5,"-")</f>
        <v>3.837834066010746E-4</v>
      </c>
      <c r="W5" s="461">
        <f>IFERROR(N5/E5,"-")</f>
        <v>4.5356220780126997E-4</v>
      </c>
      <c r="X5" s="307"/>
    </row>
    <row r="6" spans="2:24" ht="13.5" customHeight="1">
      <c r="B6" s="649"/>
      <c r="C6" s="572"/>
      <c r="D6" s="439" t="s">
        <v>343</v>
      </c>
      <c r="E6" s="440">
        <f>市区町村別_推計残存歯数階層別人数!H5</f>
        <v>43827</v>
      </c>
      <c r="F6" s="346">
        <f>SUM(G6:N6)</f>
        <v>43827</v>
      </c>
      <c r="G6" s="449">
        <v>43739</v>
      </c>
      <c r="H6" s="449">
        <v>11</v>
      </c>
      <c r="I6" s="449">
        <v>9</v>
      </c>
      <c r="J6" s="449">
        <v>16</v>
      </c>
      <c r="K6" s="449">
        <v>15</v>
      </c>
      <c r="L6" s="449">
        <v>8</v>
      </c>
      <c r="M6" s="449">
        <v>21</v>
      </c>
      <c r="N6" s="449">
        <v>8</v>
      </c>
      <c r="O6" s="441">
        <f t="shared" ref="O6:O32" si="3">IFERROR(F6/E6,"-")</f>
        <v>1</v>
      </c>
      <c r="P6" s="441">
        <f t="shared" ref="P6:P259" si="4">IFERROR(G6/E6,"-")</f>
        <v>0.99799210532320259</v>
      </c>
      <c r="Q6" s="441">
        <f t="shared" ref="Q6:Q259" si="5">IFERROR(H6/E6,"-")</f>
        <v>2.5098683459967602E-4</v>
      </c>
      <c r="R6" s="441">
        <f t="shared" ref="R6:R259" si="6">IFERROR(I6/E6,"-")</f>
        <v>2.0535286467246219E-4</v>
      </c>
      <c r="S6" s="441">
        <f t="shared" ref="S6:S259" si="7">IFERROR(J6/E6,"-")</f>
        <v>3.6507175941771054E-4</v>
      </c>
      <c r="T6" s="441">
        <f t="shared" si="0"/>
        <v>3.4225477445410361E-4</v>
      </c>
      <c r="U6" s="441">
        <f t="shared" si="1"/>
        <v>1.8253587970885527E-4</v>
      </c>
      <c r="V6" s="441">
        <f t="shared" si="2"/>
        <v>4.7915668423574511E-4</v>
      </c>
      <c r="W6" s="317">
        <f t="shared" ref="W6:W259" si="8">IFERROR(N6/E6,"-")</f>
        <v>1.8253587970885527E-4</v>
      </c>
      <c r="X6" s="307"/>
    </row>
    <row r="7" spans="2:24" ht="13.5" customHeight="1">
      <c r="B7" s="649"/>
      <c r="C7" s="572"/>
      <c r="D7" s="436" t="s">
        <v>344</v>
      </c>
      <c r="E7" s="437">
        <f>市区町村別_推計残存歯数階層別人数!H6</f>
        <v>80339</v>
      </c>
      <c r="F7" s="435">
        <f>SUM(G7:N7)</f>
        <v>80339</v>
      </c>
      <c r="G7" s="446">
        <v>80227</v>
      </c>
      <c r="H7" s="446">
        <v>16</v>
      </c>
      <c r="I7" s="446">
        <v>13</v>
      </c>
      <c r="J7" s="446">
        <v>22</v>
      </c>
      <c r="K7" s="446">
        <v>19</v>
      </c>
      <c r="L7" s="446">
        <v>22</v>
      </c>
      <c r="M7" s="446">
        <v>11</v>
      </c>
      <c r="N7" s="446">
        <v>9</v>
      </c>
      <c r="O7" s="438">
        <f t="shared" si="3"/>
        <v>1</v>
      </c>
      <c r="P7" s="438">
        <f t="shared" si="4"/>
        <v>0.99860590746710809</v>
      </c>
      <c r="Q7" s="438">
        <f t="shared" si="5"/>
        <v>1.991560761274101E-4</v>
      </c>
      <c r="R7" s="438">
        <f t="shared" si="6"/>
        <v>1.6181431185352071E-4</v>
      </c>
      <c r="S7" s="438">
        <f t="shared" si="7"/>
        <v>2.7383960467518889E-4</v>
      </c>
      <c r="T7" s="438">
        <f t="shared" si="0"/>
        <v>2.364978404012995E-4</v>
      </c>
      <c r="U7" s="438">
        <f t="shared" si="1"/>
        <v>2.7383960467518889E-4</v>
      </c>
      <c r="V7" s="438">
        <f t="shared" si="2"/>
        <v>1.3691980233759444E-4</v>
      </c>
      <c r="W7" s="462">
        <f t="shared" si="8"/>
        <v>1.1202529282166818E-4</v>
      </c>
      <c r="X7" s="307"/>
    </row>
    <row r="8" spans="2:24" ht="13.5" customHeight="1">
      <c r="B8" s="655"/>
      <c r="C8" s="573"/>
      <c r="D8" s="344" t="s">
        <v>152</v>
      </c>
      <c r="E8" s="390">
        <f>市区町村別_推計残存歯数階層別人数!H7</f>
        <v>152828</v>
      </c>
      <c r="F8" s="304">
        <f t="shared" ref="F8" si="9">SUM(F5:F7)</f>
        <v>152828</v>
      </c>
      <c r="G8" s="304">
        <f t="shared" ref="G8:N8" si="10">SUM(G5:G7)</f>
        <v>152548</v>
      </c>
      <c r="H8" s="304">
        <f t="shared" si="10"/>
        <v>37</v>
      </c>
      <c r="I8" s="304">
        <f t="shared" si="10"/>
        <v>24</v>
      </c>
      <c r="J8" s="304">
        <f t="shared" si="10"/>
        <v>55</v>
      </c>
      <c r="K8" s="304">
        <f t="shared" si="10"/>
        <v>45</v>
      </c>
      <c r="L8" s="304">
        <f t="shared" si="10"/>
        <v>46</v>
      </c>
      <c r="M8" s="304">
        <f t="shared" si="10"/>
        <v>43</v>
      </c>
      <c r="N8" s="304">
        <f t="shared" si="10"/>
        <v>30</v>
      </c>
      <c r="O8" s="303">
        <f t="shared" si="3"/>
        <v>1</v>
      </c>
      <c r="P8" s="303">
        <f t="shared" si="4"/>
        <v>0.99816787499672832</v>
      </c>
      <c r="Q8" s="303">
        <f t="shared" si="5"/>
        <v>2.4210223257518256E-4</v>
      </c>
      <c r="R8" s="303">
        <f t="shared" si="6"/>
        <v>1.57039285994713E-4</v>
      </c>
      <c r="S8" s="303">
        <f t="shared" si="7"/>
        <v>3.5988169707121731E-4</v>
      </c>
      <c r="T8" s="303">
        <f t="shared" si="0"/>
        <v>2.9444866124008688E-4</v>
      </c>
      <c r="U8" s="303">
        <f t="shared" si="1"/>
        <v>3.0099196482319992E-4</v>
      </c>
      <c r="V8" s="303">
        <f t="shared" si="2"/>
        <v>2.8136205407386079E-4</v>
      </c>
      <c r="W8" s="461">
        <f t="shared" si="8"/>
        <v>1.9629910749339126E-4</v>
      </c>
      <c r="X8" s="307"/>
    </row>
    <row r="9" spans="2:24" ht="13.5" customHeight="1">
      <c r="B9" s="648">
        <v>2</v>
      </c>
      <c r="C9" s="571" t="s">
        <v>76</v>
      </c>
      <c r="D9" s="356" t="s">
        <v>342</v>
      </c>
      <c r="E9" s="390">
        <f>市区町村別_推計残存歯数階層別人数!H8</f>
        <v>1063</v>
      </c>
      <c r="F9" s="304">
        <f>SUM(G9:N9)</f>
        <v>1063</v>
      </c>
      <c r="G9" s="442">
        <v>1061</v>
      </c>
      <c r="H9" s="442">
        <v>0</v>
      </c>
      <c r="I9" s="442">
        <v>0</v>
      </c>
      <c r="J9" s="442">
        <v>0</v>
      </c>
      <c r="K9" s="442">
        <v>1</v>
      </c>
      <c r="L9" s="442">
        <v>0</v>
      </c>
      <c r="M9" s="442">
        <v>0</v>
      </c>
      <c r="N9" s="442">
        <v>1</v>
      </c>
      <c r="O9" s="303">
        <f t="shared" si="3"/>
        <v>1</v>
      </c>
      <c r="P9" s="303">
        <f t="shared" si="4"/>
        <v>0.99811853245531512</v>
      </c>
      <c r="Q9" s="303">
        <f t="shared" si="5"/>
        <v>0</v>
      </c>
      <c r="R9" s="303">
        <f t="shared" si="6"/>
        <v>0</v>
      </c>
      <c r="S9" s="303">
        <f t="shared" si="7"/>
        <v>0</v>
      </c>
      <c r="T9" s="303">
        <f t="shared" si="0"/>
        <v>9.4073377234242712E-4</v>
      </c>
      <c r="U9" s="303">
        <f t="shared" si="1"/>
        <v>0</v>
      </c>
      <c r="V9" s="303">
        <f t="shared" si="2"/>
        <v>0</v>
      </c>
      <c r="W9" s="461">
        <f t="shared" si="8"/>
        <v>9.4073377234242712E-4</v>
      </c>
      <c r="X9" s="307"/>
    </row>
    <row r="10" spans="2:24" ht="13.5" customHeight="1">
      <c r="B10" s="649"/>
      <c r="C10" s="572"/>
      <c r="D10" s="439" t="s">
        <v>343</v>
      </c>
      <c r="E10" s="440">
        <f>市区町村別_推計残存歯数階層別人数!H9</f>
        <v>1729</v>
      </c>
      <c r="F10" s="346">
        <f>SUM(G10:N10)</f>
        <v>1729</v>
      </c>
      <c r="G10" s="449">
        <v>1727</v>
      </c>
      <c r="H10" s="449">
        <v>1</v>
      </c>
      <c r="I10" s="449">
        <v>0</v>
      </c>
      <c r="J10" s="449">
        <v>0</v>
      </c>
      <c r="K10" s="449">
        <v>0</v>
      </c>
      <c r="L10" s="449">
        <v>1</v>
      </c>
      <c r="M10" s="449">
        <v>0</v>
      </c>
      <c r="N10" s="449">
        <v>0</v>
      </c>
      <c r="O10" s="441">
        <f t="shared" si="3"/>
        <v>1</v>
      </c>
      <c r="P10" s="441">
        <f t="shared" si="4"/>
        <v>0.9988432620011567</v>
      </c>
      <c r="Q10" s="441">
        <f t="shared" si="5"/>
        <v>5.7836899942163096E-4</v>
      </c>
      <c r="R10" s="441">
        <f t="shared" si="6"/>
        <v>0</v>
      </c>
      <c r="S10" s="441">
        <f t="shared" si="7"/>
        <v>0</v>
      </c>
      <c r="T10" s="441">
        <f t="shared" si="0"/>
        <v>0</v>
      </c>
      <c r="U10" s="441">
        <f t="shared" si="1"/>
        <v>5.7836899942163096E-4</v>
      </c>
      <c r="V10" s="441">
        <f t="shared" si="2"/>
        <v>0</v>
      </c>
      <c r="W10" s="317">
        <f t="shared" si="8"/>
        <v>0</v>
      </c>
      <c r="X10" s="307"/>
    </row>
    <row r="11" spans="2:24" ht="13.5" customHeight="1">
      <c r="B11" s="649"/>
      <c r="C11" s="572"/>
      <c r="D11" s="436" t="s">
        <v>344</v>
      </c>
      <c r="E11" s="437">
        <f>市区町村別_推計残存歯数階層別人数!H10</f>
        <v>3243</v>
      </c>
      <c r="F11" s="435">
        <f>SUM(G11:N11)</f>
        <v>3243</v>
      </c>
      <c r="G11" s="446">
        <v>3239</v>
      </c>
      <c r="H11" s="446">
        <v>1</v>
      </c>
      <c r="I11" s="446">
        <v>0</v>
      </c>
      <c r="J11" s="446">
        <v>1</v>
      </c>
      <c r="K11" s="446">
        <v>0</v>
      </c>
      <c r="L11" s="446">
        <v>0</v>
      </c>
      <c r="M11" s="446">
        <v>0</v>
      </c>
      <c r="N11" s="446">
        <v>2</v>
      </c>
      <c r="O11" s="438">
        <f t="shared" si="3"/>
        <v>1</v>
      </c>
      <c r="P11" s="438">
        <f t="shared" si="4"/>
        <v>0.99876657415972869</v>
      </c>
      <c r="Q11" s="438">
        <f t="shared" si="5"/>
        <v>3.083564600678384E-4</v>
      </c>
      <c r="R11" s="438">
        <f t="shared" si="6"/>
        <v>0</v>
      </c>
      <c r="S11" s="438">
        <f t="shared" si="7"/>
        <v>3.083564600678384E-4</v>
      </c>
      <c r="T11" s="438">
        <f t="shared" si="0"/>
        <v>0</v>
      </c>
      <c r="U11" s="438">
        <f t="shared" si="1"/>
        <v>0</v>
      </c>
      <c r="V11" s="438">
        <f t="shared" si="2"/>
        <v>0</v>
      </c>
      <c r="W11" s="462">
        <f t="shared" si="8"/>
        <v>6.167129201356768E-4</v>
      </c>
      <c r="X11" s="307"/>
    </row>
    <row r="12" spans="2:24" ht="13.5" customHeight="1">
      <c r="B12" s="655"/>
      <c r="C12" s="573"/>
      <c r="D12" s="344" t="s">
        <v>152</v>
      </c>
      <c r="E12" s="390">
        <f>市区町村別_推計残存歯数階層別人数!H11</f>
        <v>6035</v>
      </c>
      <c r="F12" s="304">
        <f t="shared" ref="F12" si="11">SUM(F9:F11)</f>
        <v>6035</v>
      </c>
      <c r="G12" s="304">
        <f t="shared" ref="G12:N12" si="12">SUM(G9:G11)</f>
        <v>6027</v>
      </c>
      <c r="H12" s="304">
        <f t="shared" si="12"/>
        <v>2</v>
      </c>
      <c r="I12" s="304">
        <f t="shared" si="12"/>
        <v>0</v>
      </c>
      <c r="J12" s="304">
        <f t="shared" si="12"/>
        <v>1</v>
      </c>
      <c r="K12" s="304">
        <f t="shared" si="12"/>
        <v>1</v>
      </c>
      <c r="L12" s="304">
        <f t="shared" si="12"/>
        <v>1</v>
      </c>
      <c r="M12" s="304">
        <f t="shared" si="12"/>
        <v>0</v>
      </c>
      <c r="N12" s="304">
        <f t="shared" si="12"/>
        <v>3</v>
      </c>
      <c r="O12" s="303">
        <f t="shared" si="3"/>
        <v>1</v>
      </c>
      <c r="P12" s="303">
        <f t="shared" si="4"/>
        <v>0.9986743993371997</v>
      </c>
      <c r="Q12" s="303">
        <f t="shared" si="5"/>
        <v>3.3140016570008286E-4</v>
      </c>
      <c r="R12" s="303">
        <f t="shared" si="6"/>
        <v>0</v>
      </c>
      <c r="S12" s="303">
        <f t="shared" si="7"/>
        <v>1.6570008285004143E-4</v>
      </c>
      <c r="T12" s="303">
        <f t="shared" si="0"/>
        <v>1.6570008285004143E-4</v>
      </c>
      <c r="U12" s="303">
        <f t="shared" si="1"/>
        <v>1.6570008285004143E-4</v>
      </c>
      <c r="V12" s="303">
        <f t="shared" si="2"/>
        <v>0</v>
      </c>
      <c r="W12" s="461">
        <f t="shared" si="8"/>
        <v>4.9710024855012427E-4</v>
      </c>
      <c r="X12" s="307"/>
    </row>
    <row r="13" spans="2:24" ht="13.5" customHeight="1">
      <c r="B13" s="648">
        <v>3</v>
      </c>
      <c r="C13" s="571" t="s">
        <v>77</v>
      </c>
      <c r="D13" s="356" t="s">
        <v>342</v>
      </c>
      <c r="E13" s="390">
        <f>市区町村別_推計残存歯数階層別人数!H12</f>
        <v>740</v>
      </c>
      <c r="F13" s="304">
        <f>SUM(G13:N13)</f>
        <v>740</v>
      </c>
      <c r="G13" s="442">
        <v>739</v>
      </c>
      <c r="H13" s="442">
        <v>0</v>
      </c>
      <c r="I13" s="442">
        <v>0</v>
      </c>
      <c r="J13" s="442">
        <v>0</v>
      </c>
      <c r="K13" s="442">
        <v>0</v>
      </c>
      <c r="L13" s="442">
        <v>0</v>
      </c>
      <c r="M13" s="442">
        <v>0</v>
      </c>
      <c r="N13" s="442">
        <v>1</v>
      </c>
      <c r="O13" s="303">
        <f t="shared" si="3"/>
        <v>1</v>
      </c>
      <c r="P13" s="303">
        <f t="shared" si="4"/>
        <v>0.99864864864864866</v>
      </c>
      <c r="Q13" s="303">
        <f t="shared" si="5"/>
        <v>0</v>
      </c>
      <c r="R13" s="303">
        <f t="shared" si="6"/>
        <v>0</v>
      </c>
      <c r="S13" s="303">
        <f t="shared" si="7"/>
        <v>0</v>
      </c>
      <c r="T13" s="303">
        <f t="shared" si="0"/>
        <v>0</v>
      </c>
      <c r="U13" s="303">
        <f t="shared" si="1"/>
        <v>0</v>
      </c>
      <c r="V13" s="303">
        <f t="shared" si="2"/>
        <v>0</v>
      </c>
      <c r="W13" s="461">
        <f t="shared" si="8"/>
        <v>1.3513513513513514E-3</v>
      </c>
      <c r="X13" s="307"/>
    </row>
    <row r="14" spans="2:24" ht="13.5" customHeight="1">
      <c r="B14" s="649"/>
      <c r="C14" s="572"/>
      <c r="D14" s="439" t="s">
        <v>343</v>
      </c>
      <c r="E14" s="440">
        <f>市区町村別_推計残存歯数階層別人数!H13</f>
        <v>1104</v>
      </c>
      <c r="F14" s="346">
        <f>SUM(G14:N14)</f>
        <v>1104</v>
      </c>
      <c r="G14" s="449">
        <v>1104</v>
      </c>
      <c r="H14" s="449">
        <v>0</v>
      </c>
      <c r="I14" s="449">
        <v>0</v>
      </c>
      <c r="J14" s="449">
        <v>0</v>
      </c>
      <c r="K14" s="449">
        <v>0</v>
      </c>
      <c r="L14" s="449">
        <v>0</v>
      </c>
      <c r="M14" s="449">
        <v>0</v>
      </c>
      <c r="N14" s="449">
        <v>0</v>
      </c>
      <c r="O14" s="441">
        <f t="shared" si="3"/>
        <v>1</v>
      </c>
      <c r="P14" s="441">
        <f t="shared" si="4"/>
        <v>1</v>
      </c>
      <c r="Q14" s="441">
        <f t="shared" si="5"/>
        <v>0</v>
      </c>
      <c r="R14" s="441">
        <f t="shared" si="6"/>
        <v>0</v>
      </c>
      <c r="S14" s="441">
        <f t="shared" si="7"/>
        <v>0</v>
      </c>
      <c r="T14" s="441">
        <f t="shared" si="0"/>
        <v>0</v>
      </c>
      <c r="U14" s="441">
        <f t="shared" si="1"/>
        <v>0</v>
      </c>
      <c r="V14" s="441">
        <f t="shared" si="2"/>
        <v>0</v>
      </c>
      <c r="W14" s="317">
        <f t="shared" si="8"/>
        <v>0</v>
      </c>
      <c r="X14" s="307"/>
    </row>
    <row r="15" spans="2:24" ht="13.5" customHeight="1">
      <c r="B15" s="649"/>
      <c r="C15" s="572"/>
      <c r="D15" s="436" t="s">
        <v>344</v>
      </c>
      <c r="E15" s="437">
        <f>市区町村別_推計残存歯数階層別人数!H14</f>
        <v>2124</v>
      </c>
      <c r="F15" s="435">
        <f>SUM(G15:N15)</f>
        <v>2124</v>
      </c>
      <c r="G15" s="446">
        <v>2122</v>
      </c>
      <c r="H15" s="446">
        <v>1</v>
      </c>
      <c r="I15" s="446">
        <v>0</v>
      </c>
      <c r="J15" s="446">
        <v>1</v>
      </c>
      <c r="K15" s="446">
        <v>0</v>
      </c>
      <c r="L15" s="446">
        <v>0</v>
      </c>
      <c r="M15" s="446">
        <v>0</v>
      </c>
      <c r="N15" s="446">
        <v>0</v>
      </c>
      <c r="O15" s="438">
        <f t="shared" si="3"/>
        <v>1</v>
      </c>
      <c r="P15" s="438">
        <f t="shared" si="4"/>
        <v>0.99905838041431261</v>
      </c>
      <c r="Q15" s="438">
        <f t="shared" si="5"/>
        <v>4.7080979284369113E-4</v>
      </c>
      <c r="R15" s="438">
        <f t="shared" si="6"/>
        <v>0</v>
      </c>
      <c r="S15" s="438">
        <f t="shared" si="7"/>
        <v>4.7080979284369113E-4</v>
      </c>
      <c r="T15" s="438">
        <f t="shared" si="0"/>
        <v>0</v>
      </c>
      <c r="U15" s="438">
        <f t="shared" si="1"/>
        <v>0</v>
      </c>
      <c r="V15" s="438">
        <f t="shared" si="2"/>
        <v>0</v>
      </c>
      <c r="W15" s="462">
        <f t="shared" si="8"/>
        <v>0</v>
      </c>
      <c r="X15" s="307"/>
    </row>
    <row r="16" spans="2:24" ht="13.5" customHeight="1">
      <c r="B16" s="655"/>
      <c r="C16" s="573"/>
      <c r="D16" s="344" t="s">
        <v>152</v>
      </c>
      <c r="E16" s="390">
        <f>市区町村別_推計残存歯数階層別人数!H15</f>
        <v>3968</v>
      </c>
      <c r="F16" s="304">
        <f t="shared" ref="F16" si="13">SUM(F13:F15)</f>
        <v>3968</v>
      </c>
      <c r="G16" s="304">
        <f t="shared" ref="G16:N16" si="14">SUM(G13:G15)</f>
        <v>3965</v>
      </c>
      <c r="H16" s="304">
        <f t="shared" si="14"/>
        <v>1</v>
      </c>
      <c r="I16" s="304">
        <f t="shared" si="14"/>
        <v>0</v>
      </c>
      <c r="J16" s="304">
        <f t="shared" si="14"/>
        <v>1</v>
      </c>
      <c r="K16" s="304">
        <f t="shared" si="14"/>
        <v>0</v>
      </c>
      <c r="L16" s="304">
        <f t="shared" si="14"/>
        <v>0</v>
      </c>
      <c r="M16" s="304">
        <f t="shared" si="14"/>
        <v>0</v>
      </c>
      <c r="N16" s="304">
        <f t="shared" si="14"/>
        <v>1</v>
      </c>
      <c r="O16" s="303">
        <f t="shared" si="3"/>
        <v>1</v>
      </c>
      <c r="P16" s="303">
        <f t="shared" si="4"/>
        <v>0.99924395161290325</v>
      </c>
      <c r="Q16" s="303">
        <f t="shared" si="5"/>
        <v>2.5201612903225806E-4</v>
      </c>
      <c r="R16" s="303">
        <f t="shared" si="6"/>
        <v>0</v>
      </c>
      <c r="S16" s="303">
        <f t="shared" si="7"/>
        <v>2.5201612903225806E-4</v>
      </c>
      <c r="T16" s="303">
        <f t="shared" si="0"/>
        <v>0</v>
      </c>
      <c r="U16" s="303">
        <f t="shared" si="1"/>
        <v>0</v>
      </c>
      <c r="V16" s="303">
        <f t="shared" si="2"/>
        <v>0</v>
      </c>
      <c r="W16" s="461">
        <f t="shared" si="8"/>
        <v>2.5201612903225806E-4</v>
      </c>
      <c r="X16" s="307"/>
    </row>
    <row r="17" spans="2:24" ht="13.5" customHeight="1">
      <c r="B17" s="648">
        <v>4</v>
      </c>
      <c r="C17" s="571" t="s">
        <v>78</v>
      </c>
      <c r="D17" s="356" t="s">
        <v>342</v>
      </c>
      <c r="E17" s="390">
        <f>市区町村別_推計残存歯数階層別人数!H16</f>
        <v>829</v>
      </c>
      <c r="F17" s="304">
        <f>SUM(G17:N17)</f>
        <v>829</v>
      </c>
      <c r="G17" s="442">
        <v>827</v>
      </c>
      <c r="H17" s="442">
        <v>0</v>
      </c>
      <c r="I17" s="442">
        <v>0</v>
      </c>
      <c r="J17" s="442">
        <v>0</v>
      </c>
      <c r="K17" s="442">
        <v>0</v>
      </c>
      <c r="L17" s="442">
        <v>1</v>
      </c>
      <c r="M17" s="442">
        <v>0</v>
      </c>
      <c r="N17" s="442">
        <v>1</v>
      </c>
      <c r="O17" s="303">
        <f t="shared" si="3"/>
        <v>1</v>
      </c>
      <c r="P17" s="303">
        <f>IFERROR(G17/E17,"-")</f>
        <v>0.99758745476477684</v>
      </c>
      <c r="Q17" s="303">
        <f>IFERROR(H17/E17,"-")</f>
        <v>0</v>
      </c>
      <c r="R17" s="303">
        <f>IFERROR(I17/E17,"-")</f>
        <v>0</v>
      </c>
      <c r="S17" s="303">
        <f>IFERROR(J17/E17,"-")</f>
        <v>0</v>
      </c>
      <c r="T17" s="303">
        <f>IFERROR(K17/E17,"-")</f>
        <v>0</v>
      </c>
      <c r="U17" s="303">
        <f>IFERROR(L17/E17,"-")</f>
        <v>1.2062726176115801E-3</v>
      </c>
      <c r="V17" s="303">
        <f>IFERROR(M17/E17,"-")</f>
        <v>0</v>
      </c>
      <c r="W17" s="461">
        <f>IFERROR(N17/E17,"-")</f>
        <v>1.2062726176115801E-3</v>
      </c>
      <c r="X17" s="307"/>
    </row>
    <row r="18" spans="2:24" ht="13.5" customHeight="1">
      <c r="B18" s="649"/>
      <c r="C18" s="572"/>
      <c r="D18" s="439" t="s">
        <v>343</v>
      </c>
      <c r="E18" s="440">
        <f>市区町村別_推計残存歯数階層別人数!H17</f>
        <v>1187</v>
      </c>
      <c r="F18" s="346">
        <f>SUM(G18:N18)</f>
        <v>1187</v>
      </c>
      <c r="G18" s="449">
        <v>1186</v>
      </c>
      <c r="H18" s="449">
        <v>0</v>
      </c>
      <c r="I18" s="449">
        <v>0</v>
      </c>
      <c r="J18" s="449">
        <v>1</v>
      </c>
      <c r="K18" s="449">
        <v>0</v>
      </c>
      <c r="L18" s="449">
        <v>0</v>
      </c>
      <c r="M18" s="449">
        <v>0</v>
      </c>
      <c r="N18" s="449">
        <v>0</v>
      </c>
      <c r="O18" s="441">
        <f t="shared" si="3"/>
        <v>1</v>
      </c>
      <c r="P18" s="441">
        <f t="shared" si="4"/>
        <v>0.9991575400168492</v>
      </c>
      <c r="Q18" s="441">
        <f t="shared" si="5"/>
        <v>0</v>
      </c>
      <c r="R18" s="441">
        <f t="shared" si="6"/>
        <v>0</v>
      </c>
      <c r="S18" s="441">
        <f t="shared" si="7"/>
        <v>8.4245998315080029E-4</v>
      </c>
      <c r="T18" s="441">
        <f t="shared" si="0"/>
        <v>0</v>
      </c>
      <c r="U18" s="441">
        <f t="shared" si="1"/>
        <v>0</v>
      </c>
      <c r="V18" s="441">
        <f t="shared" si="2"/>
        <v>0</v>
      </c>
      <c r="W18" s="317">
        <f>IFERROR(N18/E18,"-")</f>
        <v>0</v>
      </c>
      <c r="X18" s="307"/>
    </row>
    <row r="19" spans="2:24" ht="13.5" customHeight="1">
      <c r="B19" s="649"/>
      <c r="C19" s="572"/>
      <c r="D19" s="436" t="s">
        <v>344</v>
      </c>
      <c r="E19" s="437">
        <f>市区町村別_推計残存歯数階層別人数!H18</f>
        <v>1911</v>
      </c>
      <c r="F19" s="435">
        <f>SUM(G19:N19)</f>
        <v>1911</v>
      </c>
      <c r="G19" s="446">
        <v>1910</v>
      </c>
      <c r="H19" s="446">
        <v>0</v>
      </c>
      <c r="I19" s="446">
        <v>0</v>
      </c>
      <c r="J19" s="446">
        <v>0</v>
      </c>
      <c r="K19" s="446">
        <v>0</v>
      </c>
      <c r="L19" s="446">
        <v>0</v>
      </c>
      <c r="M19" s="446">
        <v>1</v>
      </c>
      <c r="N19" s="446">
        <v>0</v>
      </c>
      <c r="O19" s="438">
        <f t="shared" si="3"/>
        <v>1</v>
      </c>
      <c r="P19" s="438">
        <f t="shared" si="4"/>
        <v>0.99947671376242808</v>
      </c>
      <c r="Q19" s="438">
        <f t="shared" si="5"/>
        <v>0</v>
      </c>
      <c r="R19" s="438">
        <f t="shared" si="6"/>
        <v>0</v>
      </c>
      <c r="S19" s="438">
        <f t="shared" si="7"/>
        <v>0</v>
      </c>
      <c r="T19" s="438">
        <f t="shared" si="0"/>
        <v>0</v>
      </c>
      <c r="U19" s="438">
        <f t="shared" si="1"/>
        <v>0</v>
      </c>
      <c r="V19" s="438">
        <f t="shared" si="2"/>
        <v>5.2328623757195189E-4</v>
      </c>
      <c r="W19" s="462">
        <f t="shared" si="8"/>
        <v>0</v>
      </c>
      <c r="X19" s="307"/>
    </row>
    <row r="20" spans="2:24" ht="13.5" customHeight="1">
      <c r="B20" s="655"/>
      <c r="C20" s="573"/>
      <c r="D20" s="344" t="s">
        <v>152</v>
      </c>
      <c r="E20" s="390">
        <f>市区町村別_推計残存歯数階層別人数!H19</f>
        <v>3927</v>
      </c>
      <c r="F20" s="304">
        <f t="shared" ref="F20" si="15">SUM(F17:F19)</f>
        <v>3927</v>
      </c>
      <c r="G20" s="304">
        <f t="shared" ref="G20:N20" si="16">SUM(G17:G19)</f>
        <v>3923</v>
      </c>
      <c r="H20" s="304">
        <f t="shared" si="16"/>
        <v>0</v>
      </c>
      <c r="I20" s="304">
        <f t="shared" si="16"/>
        <v>0</v>
      </c>
      <c r="J20" s="304">
        <f t="shared" si="16"/>
        <v>1</v>
      </c>
      <c r="K20" s="304">
        <f t="shared" si="16"/>
        <v>0</v>
      </c>
      <c r="L20" s="304">
        <f t="shared" si="16"/>
        <v>1</v>
      </c>
      <c r="M20" s="304">
        <f t="shared" si="16"/>
        <v>1</v>
      </c>
      <c r="N20" s="304">
        <f t="shared" si="16"/>
        <v>1</v>
      </c>
      <c r="O20" s="303">
        <f t="shared" si="3"/>
        <v>1</v>
      </c>
      <c r="P20" s="303">
        <f t="shared" si="4"/>
        <v>0.99898141074611668</v>
      </c>
      <c r="Q20" s="303">
        <f t="shared" si="5"/>
        <v>0</v>
      </c>
      <c r="R20" s="303">
        <f t="shared" si="6"/>
        <v>0</v>
      </c>
      <c r="S20" s="303">
        <f t="shared" si="7"/>
        <v>2.5464731347084286E-4</v>
      </c>
      <c r="T20" s="303">
        <f t="shared" si="0"/>
        <v>0</v>
      </c>
      <c r="U20" s="303">
        <f t="shared" si="1"/>
        <v>2.5464731347084286E-4</v>
      </c>
      <c r="V20" s="303">
        <f t="shared" si="2"/>
        <v>2.5464731347084286E-4</v>
      </c>
      <c r="W20" s="461">
        <f t="shared" si="8"/>
        <v>2.5464731347084286E-4</v>
      </c>
      <c r="X20" s="307"/>
    </row>
    <row r="21" spans="2:24" ht="13.5" customHeight="1">
      <c r="B21" s="648">
        <v>5</v>
      </c>
      <c r="C21" s="571" t="s">
        <v>79</v>
      </c>
      <c r="D21" s="356" t="s">
        <v>342</v>
      </c>
      <c r="E21" s="390">
        <f>市区町村別_推計残存歯数階層別人数!H20</f>
        <v>565</v>
      </c>
      <c r="F21" s="304">
        <f>SUM(G21:N21)</f>
        <v>565</v>
      </c>
      <c r="G21" s="442">
        <v>565</v>
      </c>
      <c r="H21" s="442">
        <v>0</v>
      </c>
      <c r="I21" s="442">
        <v>0</v>
      </c>
      <c r="J21" s="442">
        <v>0</v>
      </c>
      <c r="K21" s="442">
        <v>0</v>
      </c>
      <c r="L21" s="442">
        <v>0</v>
      </c>
      <c r="M21" s="442">
        <v>0</v>
      </c>
      <c r="N21" s="442">
        <v>0</v>
      </c>
      <c r="O21" s="303">
        <f t="shared" si="3"/>
        <v>1</v>
      </c>
      <c r="P21" s="303">
        <f t="shared" si="4"/>
        <v>1</v>
      </c>
      <c r="Q21" s="303">
        <f t="shared" si="5"/>
        <v>0</v>
      </c>
      <c r="R21" s="303">
        <f t="shared" si="6"/>
        <v>0</v>
      </c>
      <c r="S21" s="303">
        <f t="shared" si="7"/>
        <v>0</v>
      </c>
      <c r="T21" s="303">
        <f t="shared" si="0"/>
        <v>0</v>
      </c>
      <c r="U21" s="303">
        <f t="shared" si="1"/>
        <v>0</v>
      </c>
      <c r="V21" s="303">
        <f t="shared" si="2"/>
        <v>0</v>
      </c>
      <c r="W21" s="461">
        <f t="shared" si="8"/>
        <v>0</v>
      </c>
      <c r="X21" s="307"/>
    </row>
    <row r="22" spans="2:24" ht="13.5" customHeight="1">
      <c r="B22" s="649"/>
      <c r="C22" s="572"/>
      <c r="D22" s="439" t="s">
        <v>343</v>
      </c>
      <c r="E22" s="440">
        <f>市区町村別_推計残存歯数階層別人数!H21</f>
        <v>957</v>
      </c>
      <c r="F22" s="346">
        <f>SUM(G22:N22)</f>
        <v>957</v>
      </c>
      <c r="G22" s="449">
        <v>954</v>
      </c>
      <c r="H22" s="449">
        <v>0</v>
      </c>
      <c r="I22" s="449">
        <v>0</v>
      </c>
      <c r="J22" s="449">
        <v>1</v>
      </c>
      <c r="K22" s="449">
        <v>0</v>
      </c>
      <c r="L22" s="449">
        <v>1</v>
      </c>
      <c r="M22" s="449">
        <v>0</v>
      </c>
      <c r="N22" s="449">
        <v>1</v>
      </c>
      <c r="O22" s="441">
        <f t="shared" si="3"/>
        <v>1</v>
      </c>
      <c r="P22" s="441">
        <f t="shared" si="4"/>
        <v>0.99686520376175547</v>
      </c>
      <c r="Q22" s="441">
        <f t="shared" si="5"/>
        <v>0</v>
      </c>
      <c r="R22" s="441">
        <f t="shared" si="6"/>
        <v>0</v>
      </c>
      <c r="S22" s="441">
        <f t="shared" si="7"/>
        <v>1.0449320794148381E-3</v>
      </c>
      <c r="T22" s="441">
        <f t="shared" si="0"/>
        <v>0</v>
      </c>
      <c r="U22" s="441">
        <f t="shared" si="1"/>
        <v>1.0449320794148381E-3</v>
      </c>
      <c r="V22" s="441">
        <f t="shared" si="2"/>
        <v>0</v>
      </c>
      <c r="W22" s="317">
        <f t="shared" si="8"/>
        <v>1.0449320794148381E-3</v>
      </c>
      <c r="X22" s="307"/>
    </row>
    <row r="23" spans="2:24" ht="13.5" customHeight="1">
      <c r="B23" s="649"/>
      <c r="C23" s="572"/>
      <c r="D23" s="436" t="s">
        <v>344</v>
      </c>
      <c r="E23" s="437">
        <f>市区町村別_推計残存歯数階層別人数!H22</f>
        <v>1907</v>
      </c>
      <c r="F23" s="435">
        <f>SUM(G23:N23)</f>
        <v>1907</v>
      </c>
      <c r="G23" s="446">
        <v>1905</v>
      </c>
      <c r="H23" s="446">
        <v>0</v>
      </c>
      <c r="I23" s="446">
        <v>0</v>
      </c>
      <c r="J23" s="446">
        <v>0</v>
      </c>
      <c r="K23" s="446">
        <v>0</v>
      </c>
      <c r="L23" s="446">
        <v>2</v>
      </c>
      <c r="M23" s="446">
        <v>0</v>
      </c>
      <c r="N23" s="446">
        <v>0</v>
      </c>
      <c r="O23" s="438">
        <f t="shared" si="3"/>
        <v>1</v>
      </c>
      <c r="P23" s="438">
        <f t="shared" si="4"/>
        <v>0.99895123230204508</v>
      </c>
      <c r="Q23" s="438">
        <f t="shared" si="5"/>
        <v>0</v>
      </c>
      <c r="R23" s="438">
        <f t="shared" si="6"/>
        <v>0</v>
      </c>
      <c r="S23" s="438">
        <f t="shared" si="7"/>
        <v>0</v>
      </c>
      <c r="T23" s="438">
        <f t="shared" si="0"/>
        <v>0</v>
      </c>
      <c r="U23" s="438">
        <f t="shared" si="1"/>
        <v>1.048767697954903E-3</v>
      </c>
      <c r="V23" s="438">
        <f t="shared" si="2"/>
        <v>0</v>
      </c>
      <c r="W23" s="462">
        <f t="shared" si="8"/>
        <v>0</v>
      </c>
      <c r="X23" s="307"/>
    </row>
    <row r="24" spans="2:24" ht="13.5" customHeight="1">
      <c r="B24" s="655"/>
      <c r="C24" s="573"/>
      <c r="D24" s="344" t="s">
        <v>152</v>
      </c>
      <c r="E24" s="390">
        <f>市区町村別_推計残存歯数階層別人数!H23</f>
        <v>3429</v>
      </c>
      <c r="F24" s="304">
        <f t="shared" ref="F24" si="17">SUM(F21:F23)</f>
        <v>3429</v>
      </c>
      <c r="G24" s="304">
        <f t="shared" ref="G24:N24" si="18">SUM(G21:G23)</f>
        <v>3424</v>
      </c>
      <c r="H24" s="304">
        <f t="shared" si="18"/>
        <v>0</v>
      </c>
      <c r="I24" s="304">
        <f t="shared" si="18"/>
        <v>0</v>
      </c>
      <c r="J24" s="304">
        <f t="shared" si="18"/>
        <v>1</v>
      </c>
      <c r="K24" s="304">
        <f t="shared" si="18"/>
        <v>0</v>
      </c>
      <c r="L24" s="304">
        <f t="shared" si="18"/>
        <v>3</v>
      </c>
      <c r="M24" s="304">
        <f t="shared" si="18"/>
        <v>0</v>
      </c>
      <c r="N24" s="304">
        <f t="shared" si="18"/>
        <v>1</v>
      </c>
      <c r="O24" s="303">
        <f t="shared" si="3"/>
        <v>1</v>
      </c>
      <c r="P24" s="303">
        <f t="shared" si="4"/>
        <v>0.99854184893554976</v>
      </c>
      <c r="Q24" s="303">
        <f t="shared" si="5"/>
        <v>0</v>
      </c>
      <c r="R24" s="303">
        <f t="shared" si="6"/>
        <v>0</v>
      </c>
      <c r="S24" s="303">
        <f t="shared" si="7"/>
        <v>2.9163021289005544E-4</v>
      </c>
      <c r="T24" s="303">
        <f t="shared" si="0"/>
        <v>0</v>
      </c>
      <c r="U24" s="303">
        <f t="shared" si="1"/>
        <v>8.7489063867016625E-4</v>
      </c>
      <c r="V24" s="303">
        <f t="shared" si="2"/>
        <v>0</v>
      </c>
      <c r="W24" s="461">
        <f t="shared" si="8"/>
        <v>2.9163021289005544E-4</v>
      </c>
      <c r="X24" s="307"/>
    </row>
    <row r="25" spans="2:24" ht="13.5" customHeight="1">
      <c r="B25" s="648">
        <v>6</v>
      </c>
      <c r="C25" s="571" t="s">
        <v>80</v>
      </c>
      <c r="D25" s="356" t="s">
        <v>342</v>
      </c>
      <c r="E25" s="390">
        <f>市区町村別_推計残存歯数階層別人数!H24</f>
        <v>950</v>
      </c>
      <c r="F25" s="304">
        <f>SUM(G25:N25)</f>
        <v>950</v>
      </c>
      <c r="G25" s="442">
        <v>950</v>
      </c>
      <c r="H25" s="442">
        <v>0</v>
      </c>
      <c r="I25" s="442">
        <v>0</v>
      </c>
      <c r="J25" s="442">
        <v>0</v>
      </c>
      <c r="K25" s="442">
        <v>0</v>
      </c>
      <c r="L25" s="442">
        <v>0</v>
      </c>
      <c r="M25" s="442">
        <v>0</v>
      </c>
      <c r="N25" s="442">
        <v>0</v>
      </c>
      <c r="O25" s="303">
        <f t="shared" si="3"/>
        <v>1</v>
      </c>
      <c r="P25" s="303">
        <f t="shared" si="4"/>
        <v>1</v>
      </c>
      <c r="Q25" s="303">
        <f t="shared" si="5"/>
        <v>0</v>
      </c>
      <c r="R25" s="303">
        <f t="shared" si="6"/>
        <v>0</v>
      </c>
      <c r="S25" s="303">
        <f t="shared" si="7"/>
        <v>0</v>
      </c>
      <c r="T25" s="303">
        <f t="shared" si="0"/>
        <v>0</v>
      </c>
      <c r="U25" s="303">
        <f t="shared" si="1"/>
        <v>0</v>
      </c>
      <c r="V25" s="303">
        <f t="shared" si="2"/>
        <v>0</v>
      </c>
      <c r="W25" s="461">
        <f t="shared" si="8"/>
        <v>0</v>
      </c>
      <c r="X25" s="307"/>
    </row>
    <row r="26" spans="2:24" ht="13.5" customHeight="1">
      <c r="B26" s="649"/>
      <c r="C26" s="572"/>
      <c r="D26" s="439" t="s">
        <v>343</v>
      </c>
      <c r="E26" s="440">
        <f>市区町村別_推計残存歯数階層別人数!H25</f>
        <v>1466</v>
      </c>
      <c r="F26" s="346">
        <f>SUM(G26:N26)</f>
        <v>1466</v>
      </c>
      <c r="G26" s="449">
        <v>1464</v>
      </c>
      <c r="H26" s="449">
        <v>0</v>
      </c>
      <c r="I26" s="449">
        <v>0</v>
      </c>
      <c r="J26" s="449">
        <v>0</v>
      </c>
      <c r="K26" s="449">
        <v>1</v>
      </c>
      <c r="L26" s="449">
        <v>0</v>
      </c>
      <c r="M26" s="449">
        <v>1</v>
      </c>
      <c r="N26" s="449">
        <v>0</v>
      </c>
      <c r="O26" s="441">
        <f t="shared" si="3"/>
        <v>1</v>
      </c>
      <c r="P26" s="441">
        <f t="shared" si="4"/>
        <v>0.99863574351978168</v>
      </c>
      <c r="Q26" s="441">
        <f t="shared" si="5"/>
        <v>0</v>
      </c>
      <c r="R26" s="441">
        <f t="shared" si="6"/>
        <v>0</v>
      </c>
      <c r="S26" s="441">
        <f t="shared" si="7"/>
        <v>0</v>
      </c>
      <c r="T26" s="441">
        <f t="shared" si="0"/>
        <v>6.8212824010914052E-4</v>
      </c>
      <c r="U26" s="441">
        <f t="shared" si="1"/>
        <v>0</v>
      </c>
      <c r="V26" s="441">
        <f t="shared" si="2"/>
        <v>6.8212824010914052E-4</v>
      </c>
      <c r="W26" s="317">
        <f t="shared" si="8"/>
        <v>0</v>
      </c>
      <c r="X26" s="307"/>
    </row>
    <row r="27" spans="2:24" ht="13.5" customHeight="1">
      <c r="B27" s="649"/>
      <c r="C27" s="572"/>
      <c r="D27" s="436" t="s">
        <v>344</v>
      </c>
      <c r="E27" s="437">
        <f>市区町村別_推計残存歯数階層別人数!H26</f>
        <v>2310</v>
      </c>
      <c r="F27" s="435">
        <f>SUM(G27:N27)</f>
        <v>2310</v>
      </c>
      <c r="G27" s="446">
        <v>2309</v>
      </c>
      <c r="H27" s="446">
        <v>0</v>
      </c>
      <c r="I27" s="446">
        <v>0</v>
      </c>
      <c r="J27" s="446">
        <v>0</v>
      </c>
      <c r="K27" s="446">
        <v>0</v>
      </c>
      <c r="L27" s="446">
        <v>1</v>
      </c>
      <c r="M27" s="446">
        <v>0</v>
      </c>
      <c r="N27" s="446">
        <v>0</v>
      </c>
      <c r="O27" s="438">
        <f t="shared" si="3"/>
        <v>1</v>
      </c>
      <c r="P27" s="438">
        <f t="shared" si="4"/>
        <v>0.99956709956709955</v>
      </c>
      <c r="Q27" s="438">
        <f t="shared" si="5"/>
        <v>0</v>
      </c>
      <c r="R27" s="438">
        <f t="shared" si="6"/>
        <v>0</v>
      </c>
      <c r="S27" s="438">
        <f t="shared" si="7"/>
        <v>0</v>
      </c>
      <c r="T27" s="438">
        <f t="shared" si="0"/>
        <v>0</v>
      </c>
      <c r="U27" s="438">
        <f t="shared" si="1"/>
        <v>4.329004329004329E-4</v>
      </c>
      <c r="V27" s="438">
        <f t="shared" si="2"/>
        <v>0</v>
      </c>
      <c r="W27" s="462">
        <f t="shared" si="8"/>
        <v>0</v>
      </c>
      <c r="X27" s="307"/>
    </row>
    <row r="28" spans="2:24" ht="13.5" customHeight="1">
      <c r="B28" s="655"/>
      <c r="C28" s="573"/>
      <c r="D28" s="344" t="s">
        <v>152</v>
      </c>
      <c r="E28" s="390">
        <f>市区町村別_推計残存歯数階層別人数!H27</f>
        <v>4726</v>
      </c>
      <c r="F28" s="304">
        <f t="shared" ref="F28" si="19">SUM(F25:F27)</f>
        <v>4726</v>
      </c>
      <c r="G28" s="304">
        <f t="shared" ref="G28:N28" si="20">SUM(G25:G27)</f>
        <v>4723</v>
      </c>
      <c r="H28" s="304">
        <f t="shared" si="20"/>
        <v>0</v>
      </c>
      <c r="I28" s="304">
        <f t="shared" si="20"/>
        <v>0</v>
      </c>
      <c r="J28" s="304">
        <f t="shared" si="20"/>
        <v>0</v>
      </c>
      <c r="K28" s="304">
        <f t="shared" si="20"/>
        <v>1</v>
      </c>
      <c r="L28" s="304">
        <f t="shared" si="20"/>
        <v>1</v>
      </c>
      <c r="M28" s="304">
        <f t="shared" si="20"/>
        <v>1</v>
      </c>
      <c r="N28" s="304">
        <f t="shared" si="20"/>
        <v>0</v>
      </c>
      <c r="O28" s="303">
        <f t="shared" si="3"/>
        <v>1</v>
      </c>
      <c r="P28" s="303">
        <f t="shared" si="4"/>
        <v>0.99936521371138387</v>
      </c>
      <c r="Q28" s="303">
        <f t="shared" si="5"/>
        <v>0</v>
      </c>
      <c r="R28" s="303">
        <f t="shared" si="6"/>
        <v>0</v>
      </c>
      <c r="S28" s="303">
        <f t="shared" si="7"/>
        <v>0</v>
      </c>
      <c r="T28" s="303">
        <f t="shared" si="0"/>
        <v>2.1159542953872197E-4</v>
      </c>
      <c r="U28" s="303">
        <f t="shared" si="1"/>
        <v>2.1159542953872197E-4</v>
      </c>
      <c r="V28" s="303">
        <f t="shared" si="2"/>
        <v>2.1159542953872197E-4</v>
      </c>
      <c r="W28" s="461">
        <f t="shared" si="8"/>
        <v>0</v>
      </c>
      <c r="X28" s="307"/>
    </row>
    <row r="29" spans="2:24" ht="13.5" customHeight="1">
      <c r="B29" s="648">
        <v>7</v>
      </c>
      <c r="C29" s="571" t="s">
        <v>81</v>
      </c>
      <c r="D29" s="356" t="s">
        <v>342</v>
      </c>
      <c r="E29" s="390">
        <f>市区町村別_推計残存歯数階層別人数!H28</f>
        <v>932</v>
      </c>
      <c r="F29" s="304">
        <f>SUM(G29:N29)</f>
        <v>932</v>
      </c>
      <c r="G29" s="442">
        <v>930</v>
      </c>
      <c r="H29" s="442">
        <v>0</v>
      </c>
      <c r="I29" s="442">
        <v>1</v>
      </c>
      <c r="J29" s="442">
        <v>1</v>
      </c>
      <c r="K29" s="442">
        <v>0</v>
      </c>
      <c r="L29" s="442">
        <v>0</v>
      </c>
      <c r="M29" s="442">
        <v>0</v>
      </c>
      <c r="N29" s="442">
        <v>0</v>
      </c>
      <c r="O29" s="303">
        <f t="shared" si="3"/>
        <v>1</v>
      </c>
      <c r="P29" s="303">
        <f t="shared" si="4"/>
        <v>0.99785407725321884</v>
      </c>
      <c r="Q29" s="303">
        <f t="shared" si="5"/>
        <v>0</v>
      </c>
      <c r="R29" s="303">
        <f t="shared" si="6"/>
        <v>1.0729613733905579E-3</v>
      </c>
      <c r="S29" s="303">
        <f t="shared" si="7"/>
        <v>1.0729613733905579E-3</v>
      </c>
      <c r="T29" s="303">
        <f t="shared" si="0"/>
        <v>0</v>
      </c>
      <c r="U29" s="303">
        <f t="shared" si="1"/>
        <v>0</v>
      </c>
      <c r="V29" s="303">
        <f t="shared" si="2"/>
        <v>0</v>
      </c>
      <c r="W29" s="461">
        <f t="shared" si="8"/>
        <v>0</v>
      </c>
      <c r="X29" s="307"/>
    </row>
    <row r="30" spans="2:24" ht="13.5" customHeight="1">
      <c r="B30" s="649"/>
      <c r="C30" s="572"/>
      <c r="D30" s="439" t="s">
        <v>343</v>
      </c>
      <c r="E30" s="440">
        <f>市区町村別_推計残存歯数階層別人数!H29</f>
        <v>1246</v>
      </c>
      <c r="F30" s="346">
        <f>SUM(G30:N30)</f>
        <v>1246</v>
      </c>
      <c r="G30" s="449">
        <v>1244</v>
      </c>
      <c r="H30" s="449">
        <v>1</v>
      </c>
      <c r="I30" s="449">
        <v>0</v>
      </c>
      <c r="J30" s="449">
        <v>0</v>
      </c>
      <c r="K30" s="449">
        <v>0</v>
      </c>
      <c r="L30" s="449">
        <v>0</v>
      </c>
      <c r="M30" s="449">
        <v>1</v>
      </c>
      <c r="N30" s="449">
        <v>0</v>
      </c>
      <c r="O30" s="441">
        <f t="shared" si="3"/>
        <v>1</v>
      </c>
      <c r="P30" s="441">
        <f t="shared" si="4"/>
        <v>0.9983948635634029</v>
      </c>
      <c r="Q30" s="441">
        <f t="shared" si="5"/>
        <v>8.0256821829855537E-4</v>
      </c>
      <c r="R30" s="441">
        <f t="shared" si="6"/>
        <v>0</v>
      </c>
      <c r="S30" s="441">
        <f t="shared" si="7"/>
        <v>0</v>
      </c>
      <c r="T30" s="441">
        <f t="shared" si="0"/>
        <v>0</v>
      </c>
      <c r="U30" s="441">
        <f t="shared" si="1"/>
        <v>0</v>
      </c>
      <c r="V30" s="441">
        <f t="shared" si="2"/>
        <v>8.0256821829855537E-4</v>
      </c>
      <c r="W30" s="317">
        <f t="shared" si="8"/>
        <v>0</v>
      </c>
      <c r="X30" s="307"/>
    </row>
    <row r="31" spans="2:24" ht="13.5" customHeight="1">
      <c r="B31" s="649"/>
      <c r="C31" s="572"/>
      <c r="D31" s="436" t="s">
        <v>344</v>
      </c>
      <c r="E31" s="437">
        <f>市区町村別_推計残存歯数階層別人数!H30</f>
        <v>2049</v>
      </c>
      <c r="F31" s="435">
        <f>SUM(G31:N31)</f>
        <v>2049</v>
      </c>
      <c r="G31" s="446">
        <v>2044</v>
      </c>
      <c r="H31" s="446">
        <v>0</v>
      </c>
      <c r="I31" s="446">
        <v>0</v>
      </c>
      <c r="J31" s="446">
        <v>3</v>
      </c>
      <c r="K31" s="446">
        <v>1</v>
      </c>
      <c r="L31" s="446">
        <v>1</v>
      </c>
      <c r="M31" s="446">
        <v>0</v>
      </c>
      <c r="N31" s="446">
        <v>0</v>
      </c>
      <c r="O31" s="438">
        <f t="shared" si="3"/>
        <v>1</v>
      </c>
      <c r="P31" s="438">
        <f t="shared" si="4"/>
        <v>0.997559785261103</v>
      </c>
      <c r="Q31" s="438">
        <f t="shared" si="5"/>
        <v>0</v>
      </c>
      <c r="R31" s="438">
        <f t="shared" si="6"/>
        <v>0</v>
      </c>
      <c r="S31" s="438">
        <f t="shared" si="7"/>
        <v>1.4641288433382138E-3</v>
      </c>
      <c r="T31" s="438">
        <f t="shared" si="0"/>
        <v>4.880429477794046E-4</v>
      </c>
      <c r="U31" s="438">
        <f t="shared" si="1"/>
        <v>4.880429477794046E-4</v>
      </c>
      <c r="V31" s="438">
        <f t="shared" si="2"/>
        <v>0</v>
      </c>
      <c r="W31" s="462">
        <f t="shared" si="8"/>
        <v>0</v>
      </c>
      <c r="X31" s="307"/>
    </row>
    <row r="32" spans="2:24" ht="13.5" customHeight="1">
      <c r="B32" s="655"/>
      <c r="C32" s="573"/>
      <c r="D32" s="344" t="s">
        <v>152</v>
      </c>
      <c r="E32" s="390">
        <f>市区町村別_推計残存歯数階層別人数!H31</f>
        <v>4227</v>
      </c>
      <c r="F32" s="304">
        <f t="shared" ref="F32" si="21">SUM(F29:F31)</f>
        <v>4227</v>
      </c>
      <c r="G32" s="304">
        <f t="shared" ref="G32:N32" si="22">SUM(G29:G31)</f>
        <v>4218</v>
      </c>
      <c r="H32" s="304">
        <f t="shared" si="22"/>
        <v>1</v>
      </c>
      <c r="I32" s="304">
        <f t="shared" si="22"/>
        <v>1</v>
      </c>
      <c r="J32" s="304">
        <f t="shared" si="22"/>
        <v>4</v>
      </c>
      <c r="K32" s="304">
        <f t="shared" si="22"/>
        <v>1</v>
      </c>
      <c r="L32" s="304">
        <f t="shared" si="22"/>
        <v>1</v>
      </c>
      <c r="M32" s="304">
        <f t="shared" si="22"/>
        <v>1</v>
      </c>
      <c r="N32" s="304">
        <f t="shared" si="22"/>
        <v>0</v>
      </c>
      <c r="O32" s="303">
        <f t="shared" si="3"/>
        <v>1</v>
      </c>
      <c r="P32" s="303">
        <f t="shared" si="4"/>
        <v>0.99787083037615332</v>
      </c>
      <c r="Q32" s="303">
        <f t="shared" si="5"/>
        <v>2.3657440264963331E-4</v>
      </c>
      <c r="R32" s="303">
        <f t="shared" si="6"/>
        <v>2.3657440264963331E-4</v>
      </c>
      <c r="S32" s="303">
        <f t="shared" si="7"/>
        <v>9.4629761059853324E-4</v>
      </c>
      <c r="T32" s="303">
        <f t="shared" si="0"/>
        <v>2.3657440264963331E-4</v>
      </c>
      <c r="U32" s="303">
        <f t="shared" si="1"/>
        <v>2.3657440264963331E-4</v>
      </c>
      <c r="V32" s="303">
        <f t="shared" si="2"/>
        <v>2.3657440264963331E-4</v>
      </c>
      <c r="W32" s="461">
        <f t="shared" si="8"/>
        <v>0</v>
      </c>
      <c r="X32" s="307"/>
    </row>
    <row r="33" spans="2:24" ht="13.5" customHeight="1">
      <c r="B33" s="648">
        <v>8</v>
      </c>
      <c r="C33" s="571" t="s">
        <v>59</v>
      </c>
      <c r="D33" s="356" t="s">
        <v>342</v>
      </c>
      <c r="E33" s="390">
        <f>市区町村別_推計残存歯数階層別人数!H32</f>
        <v>629</v>
      </c>
      <c r="F33" s="304">
        <f>SUM(G33:N33)</f>
        <v>629</v>
      </c>
      <c r="G33" s="442">
        <v>628</v>
      </c>
      <c r="H33" s="442">
        <v>1</v>
      </c>
      <c r="I33" s="442">
        <v>0</v>
      </c>
      <c r="J33" s="442">
        <v>0</v>
      </c>
      <c r="K33" s="442">
        <v>0</v>
      </c>
      <c r="L33" s="442">
        <v>0</v>
      </c>
      <c r="M33" s="442">
        <v>0</v>
      </c>
      <c r="N33" s="442">
        <v>0</v>
      </c>
      <c r="O33" s="303">
        <f>IFERROR(F33/E33,"-")</f>
        <v>1</v>
      </c>
      <c r="P33" s="303">
        <f t="shared" si="4"/>
        <v>0.99841017488076311</v>
      </c>
      <c r="Q33" s="303">
        <f t="shared" si="5"/>
        <v>1.589825119236884E-3</v>
      </c>
      <c r="R33" s="303">
        <f t="shared" si="6"/>
        <v>0</v>
      </c>
      <c r="S33" s="303">
        <f t="shared" si="7"/>
        <v>0</v>
      </c>
      <c r="T33" s="303">
        <f t="shared" si="0"/>
        <v>0</v>
      </c>
      <c r="U33" s="303">
        <f t="shared" si="1"/>
        <v>0</v>
      </c>
      <c r="V33" s="303">
        <f t="shared" si="2"/>
        <v>0</v>
      </c>
      <c r="W33" s="461">
        <f t="shared" si="8"/>
        <v>0</v>
      </c>
      <c r="X33" s="307"/>
    </row>
    <row r="34" spans="2:24" ht="13.5" customHeight="1">
      <c r="B34" s="649"/>
      <c r="C34" s="572"/>
      <c r="D34" s="439" t="s">
        <v>343</v>
      </c>
      <c r="E34" s="440">
        <f>市区町村別_推計残存歯数階層別人数!H33</f>
        <v>1061</v>
      </c>
      <c r="F34" s="346">
        <f>SUM(G34:N34)</f>
        <v>1061</v>
      </c>
      <c r="G34" s="449">
        <v>1061</v>
      </c>
      <c r="H34" s="449">
        <v>0</v>
      </c>
      <c r="I34" s="449">
        <v>0</v>
      </c>
      <c r="J34" s="449">
        <v>0</v>
      </c>
      <c r="K34" s="449">
        <v>0</v>
      </c>
      <c r="L34" s="449">
        <v>0</v>
      </c>
      <c r="M34" s="449">
        <v>0</v>
      </c>
      <c r="N34" s="449">
        <v>0</v>
      </c>
      <c r="O34" s="441">
        <f t="shared" ref="O34:O60" si="23">IFERROR(F34/E34,"-")</f>
        <v>1</v>
      </c>
      <c r="P34" s="441">
        <f t="shared" si="4"/>
        <v>1</v>
      </c>
      <c r="Q34" s="441">
        <f t="shared" si="5"/>
        <v>0</v>
      </c>
      <c r="R34" s="441">
        <f t="shared" si="6"/>
        <v>0</v>
      </c>
      <c r="S34" s="441">
        <f t="shared" si="7"/>
        <v>0</v>
      </c>
      <c r="T34" s="441">
        <f t="shared" si="0"/>
        <v>0</v>
      </c>
      <c r="U34" s="441">
        <f t="shared" si="1"/>
        <v>0</v>
      </c>
      <c r="V34" s="441">
        <f t="shared" si="2"/>
        <v>0</v>
      </c>
      <c r="W34" s="317">
        <f t="shared" si="8"/>
        <v>0</v>
      </c>
      <c r="X34" s="307"/>
    </row>
    <row r="35" spans="2:24" ht="13.5" customHeight="1">
      <c r="B35" s="649"/>
      <c r="C35" s="572"/>
      <c r="D35" s="436" t="s">
        <v>344</v>
      </c>
      <c r="E35" s="437">
        <f>市区町村別_推計残存歯数階層別人数!H34</f>
        <v>2268</v>
      </c>
      <c r="F35" s="435">
        <f>SUM(G35:N35)</f>
        <v>2268</v>
      </c>
      <c r="G35" s="446">
        <v>2267</v>
      </c>
      <c r="H35" s="446">
        <v>0</v>
      </c>
      <c r="I35" s="446">
        <v>0</v>
      </c>
      <c r="J35" s="446">
        <v>1</v>
      </c>
      <c r="K35" s="446">
        <v>0</v>
      </c>
      <c r="L35" s="446">
        <v>0</v>
      </c>
      <c r="M35" s="446">
        <v>0</v>
      </c>
      <c r="N35" s="446">
        <v>0</v>
      </c>
      <c r="O35" s="438">
        <f t="shared" si="23"/>
        <v>1</v>
      </c>
      <c r="P35" s="438">
        <f t="shared" si="4"/>
        <v>0.99955908289241624</v>
      </c>
      <c r="Q35" s="438">
        <f t="shared" si="5"/>
        <v>0</v>
      </c>
      <c r="R35" s="438">
        <f t="shared" si="6"/>
        <v>0</v>
      </c>
      <c r="S35" s="438">
        <f t="shared" si="7"/>
        <v>4.4091710758377423E-4</v>
      </c>
      <c r="T35" s="438">
        <f t="shared" si="0"/>
        <v>0</v>
      </c>
      <c r="U35" s="438">
        <f t="shared" si="1"/>
        <v>0</v>
      </c>
      <c r="V35" s="438">
        <f t="shared" si="2"/>
        <v>0</v>
      </c>
      <c r="W35" s="462">
        <f t="shared" si="8"/>
        <v>0</v>
      </c>
      <c r="X35" s="307"/>
    </row>
    <row r="36" spans="2:24" ht="13.5" customHeight="1">
      <c r="B36" s="655"/>
      <c r="C36" s="573"/>
      <c r="D36" s="344" t="s">
        <v>152</v>
      </c>
      <c r="E36" s="390">
        <f>市区町村別_推計残存歯数階層別人数!H35</f>
        <v>3958</v>
      </c>
      <c r="F36" s="304">
        <f t="shared" ref="F36" si="24">SUM(F33:F35)</f>
        <v>3958</v>
      </c>
      <c r="G36" s="304">
        <f t="shared" ref="G36:N36" si="25">SUM(G33:G35)</f>
        <v>3956</v>
      </c>
      <c r="H36" s="304">
        <f t="shared" si="25"/>
        <v>1</v>
      </c>
      <c r="I36" s="304">
        <f t="shared" si="25"/>
        <v>0</v>
      </c>
      <c r="J36" s="304">
        <f t="shared" si="25"/>
        <v>1</v>
      </c>
      <c r="K36" s="304">
        <f t="shared" si="25"/>
        <v>0</v>
      </c>
      <c r="L36" s="304">
        <f t="shared" si="25"/>
        <v>0</v>
      </c>
      <c r="M36" s="304">
        <f t="shared" si="25"/>
        <v>0</v>
      </c>
      <c r="N36" s="304">
        <f t="shared" si="25"/>
        <v>0</v>
      </c>
      <c r="O36" s="303">
        <f t="shared" si="23"/>
        <v>1</v>
      </c>
      <c r="P36" s="303">
        <f t="shared" si="4"/>
        <v>0.99949469429004545</v>
      </c>
      <c r="Q36" s="303">
        <f t="shared" si="5"/>
        <v>2.5265285497726126E-4</v>
      </c>
      <c r="R36" s="303">
        <f t="shared" si="6"/>
        <v>0</v>
      </c>
      <c r="S36" s="303">
        <f t="shared" si="7"/>
        <v>2.5265285497726126E-4</v>
      </c>
      <c r="T36" s="303">
        <f t="shared" si="0"/>
        <v>0</v>
      </c>
      <c r="U36" s="303">
        <f t="shared" si="1"/>
        <v>0</v>
      </c>
      <c r="V36" s="303">
        <f t="shared" si="2"/>
        <v>0</v>
      </c>
      <c r="W36" s="461">
        <f t="shared" si="8"/>
        <v>0</v>
      </c>
      <c r="X36" s="307"/>
    </row>
    <row r="37" spans="2:24" ht="13.5" customHeight="1">
      <c r="B37" s="648">
        <v>9</v>
      </c>
      <c r="C37" s="571" t="s">
        <v>82</v>
      </c>
      <c r="D37" s="356" t="s">
        <v>342</v>
      </c>
      <c r="E37" s="390">
        <f>市区町村別_推計残存歯数階層別人数!H36</f>
        <v>432</v>
      </c>
      <c r="F37" s="304">
        <f>SUM(G37:N37)</f>
        <v>432</v>
      </c>
      <c r="G37" s="442">
        <v>430</v>
      </c>
      <c r="H37" s="442">
        <v>0</v>
      </c>
      <c r="I37" s="442">
        <v>0</v>
      </c>
      <c r="J37" s="442">
        <v>0</v>
      </c>
      <c r="K37" s="442">
        <v>1</v>
      </c>
      <c r="L37" s="442">
        <v>0</v>
      </c>
      <c r="M37" s="442">
        <v>1</v>
      </c>
      <c r="N37" s="442">
        <v>0</v>
      </c>
      <c r="O37" s="303">
        <f t="shared" si="23"/>
        <v>1</v>
      </c>
      <c r="P37" s="303">
        <f t="shared" si="4"/>
        <v>0.99537037037037035</v>
      </c>
      <c r="Q37" s="303">
        <f t="shared" si="5"/>
        <v>0</v>
      </c>
      <c r="R37" s="303">
        <f t="shared" si="6"/>
        <v>0</v>
      </c>
      <c r="S37" s="303">
        <f t="shared" si="7"/>
        <v>0</v>
      </c>
      <c r="T37" s="303">
        <f t="shared" si="0"/>
        <v>2.3148148148148147E-3</v>
      </c>
      <c r="U37" s="303">
        <f t="shared" si="1"/>
        <v>0</v>
      </c>
      <c r="V37" s="303">
        <f t="shared" si="2"/>
        <v>2.3148148148148147E-3</v>
      </c>
      <c r="W37" s="461">
        <f t="shared" si="8"/>
        <v>0</v>
      </c>
      <c r="X37" s="307"/>
    </row>
    <row r="38" spans="2:24" ht="13.5" customHeight="1">
      <c r="B38" s="649"/>
      <c r="C38" s="572"/>
      <c r="D38" s="439" t="s">
        <v>343</v>
      </c>
      <c r="E38" s="440">
        <f>市区町村別_推計残存歯数階層別人数!H37</f>
        <v>599</v>
      </c>
      <c r="F38" s="346">
        <f>SUM(G38:N38)</f>
        <v>599</v>
      </c>
      <c r="G38" s="449">
        <v>599</v>
      </c>
      <c r="H38" s="449">
        <v>0</v>
      </c>
      <c r="I38" s="449">
        <v>0</v>
      </c>
      <c r="J38" s="449">
        <v>0</v>
      </c>
      <c r="K38" s="449">
        <v>0</v>
      </c>
      <c r="L38" s="449">
        <v>0</v>
      </c>
      <c r="M38" s="449">
        <v>0</v>
      </c>
      <c r="N38" s="449">
        <v>0</v>
      </c>
      <c r="O38" s="441">
        <f t="shared" si="23"/>
        <v>1</v>
      </c>
      <c r="P38" s="441">
        <f t="shared" si="4"/>
        <v>1</v>
      </c>
      <c r="Q38" s="441">
        <f t="shared" si="5"/>
        <v>0</v>
      </c>
      <c r="R38" s="441">
        <f t="shared" si="6"/>
        <v>0</v>
      </c>
      <c r="S38" s="441">
        <f t="shared" si="7"/>
        <v>0</v>
      </c>
      <c r="T38" s="441">
        <f t="shared" si="0"/>
        <v>0</v>
      </c>
      <c r="U38" s="441">
        <f t="shared" si="1"/>
        <v>0</v>
      </c>
      <c r="V38" s="441">
        <f t="shared" si="2"/>
        <v>0</v>
      </c>
      <c r="W38" s="317">
        <f t="shared" si="8"/>
        <v>0</v>
      </c>
      <c r="X38" s="307"/>
    </row>
    <row r="39" spans="2:24" ht="13.5" customHeight="1">
      <c r="B39" s="649"/>
      <c r="C39" s="572"/>
      <c r="D39" s="436" t="s">
        <v>344</v>
      </c>
      <c r="E39" s="437">
        <f>市区町村別_推計残存歯数階層別人数!H38</f>
        <v>959</v>
      </c>
      <c r="F39" s="435">
        <f>SUM(G39:N39)</f>
        <v>959</v>
      </c>
      <c r="G39" s="446">
        <v>955</v>
      </c>
      <c r="H39" s="446">
        <v>0</v>
      </c>
      <c r="I39" s="446">
        <v>0</v>
      </c>
      <c r="J39" s="446">
        <v>1</v>
      </c>
      <c r="K39" s="446">
        <v>1</v>
      </c>
      <c r="L39" s="446">
        <v>1</v>
      </c>
      <c r="M39" s="446">
        <v>1</v>
      </c>
      <c r="N39" s="446">
        <v>0</v>
      </c>
      <c r="O39" s="438">
        <f t="shared" si="23"/>
        <v>1</v>
      </c>
      <c r="P39" s="438">
        <f t="shared" si="4"/>
        <v>0.99582898852971846</v>
      </c>
      <c r="Q39" s="438">
        <f t="shared" si="5"/>
        <v>0</v>
      </c>
      <c r="R39" s="438">
        <f t="shared" si="6"/>
        <v>0</v>
      </c>
      <c r="S39" s="438">
        <f t="shared" si="7"/>
        <v>1.0427528675703858E-3</v>
      </c>
      <c r="T39" s="438">
        <f t="shared" si="0"/>
        <v>1.0427528675703858E-3</v>
      </c>
      <c r="U39" s="438">
        <f t="shared" si="1"/>
        <v>1.0427528675703858E-3</v>
      </c>
      <c r="V39" s="438">
        <f t="shared" si="2"/>
        <v>1.0427528675703858E-3</v>
      </c>
      <c r="W39" s="462">
        <f t="shared" si="8"/>
        <v>0</v>
      </c>
      <c r="X39" s="307"/>
    </row>
    <row r="40" spans="2:24" ht="13.5" customHeight="1">
      <c r="B40" s="655"/>
      <c r="C40" s="573"/>
      <c r="D40" s="344" t="s">
        <v>152</v>
      </c>
      <c r="E40" s="390">
        <f>市区町村別_推計残存歯数階層別人数!H39</f>
        <v>1990</v>
      </c>
      <c r="F40" s="304">
        <f t="shared" ref="F40" si="26">SUM(F37:F39)</f>
        <v>1990</v>
      </c>
      <c r="G40" s="304">
        <f t="shared" ref="G40:N40" si="27">SUM(G37:G39)</f>
        <v>1984</v>
      </c>
      <c r="H40" s="304">
        <f t="shared" si="27"/>
        <v>0</v>
      </c>
      <c r="I40" s="304">
        <f t="shared" si="27"/>
        <v>0</v>
      </c>
      <c r="J40" s="304">
        <f t="shared" si="27"/>
        <v>1</v>
      </c>
      <c r="K40" s="304">
        <f t="shared" si="27"/>
        <v>2</v>
      </c>
      <c r="L40" s="304">
        <f t="shared" si="27"/>
        <v>1</v>
      </c>
      <c r="M40" s="304">
        <f t="shared" si="27"/>
        <v>2</v>
      </c>
      <c r="N40" s="304">
        <f t="shared" si="27"/>
        <v>0</v>
      </c>
      <c r="O40" s="303">
        <f t="shared" si="23"/>
        <v>1</v>
      </c>
      <c r="P40" s="303">
        <f t="shared" si="4"/>
        <v>0.99698492462311561</v>
      </c>
      <c r="Q40" s="303">
        <f t="shared" si="5"/>
        <v>0</v>
      </c>
      <c r="R40" s="303">
        <f t="shared" si="6"/>
        <v>0</v>
      </c>
      <c r="S40" s="303">
        <f t="shared" si="7"/>
        <v>5.025125628140704E-4</v>
      </c>
      <c r="T40" s="303">
        <f t="shared" si="0"/>
        <v>1.0050251256281408E-3</v>
      </c>
      <c r="U40" s="303">
        <f t="shared" si="1"/>
        <v>5.025125628140704E-4</v>
      </c>
      <c r="V40" s="303">
        <f t="shared" si="2"/>
        <v>1.0050251256281408E-3</v>
      </c>
      <c r="W40" s="461">
        <f t="shared" si="8"/>
        <v>0</v>
      </c>
      <c r="X40" s="307"/>
    </row>
    <row r="41" spans="2:24" ht="13.5" customHeight="1">
      <c r="B41" s="648">
        <v>10</v>
      </c>
      <c r="C41" s="571" t="s">
        <v>60</v>
      </c>
      <c r="D41" s="356" t="s">
        <v>342</v>
      </c>
      <c r="E41" s="390">
        <f>市区町村別_推計残存歯数階層別人数!H40</f>
        <v>1014</v>
      </c>
      <c r="F41" s="304">
        <f>SUM(G41:N41)</f>
        <v>1014</v>
      </c>
      <c r="G41" s="442">
        <v>1014</v>
      </c>
      <c r="H41" s="442">
        <v>0</v>
      </c>
      <c r="I41" s="442">
        <v>0</v>
      </c>
      <c r="J41" s="442">
        <v>0</v>
      </c>
      <c r="K41" s="442">
        <v>0</v>
      </c>
      <c r="L41" s="442">
        <v>0</v>
      </c>
      <c r="M41" s="442">
        <v>0</v>
      </c>
      <c r="N41" s="442">
        <v>0</v>
      </c>
      <c r="O41" s="303">
        <f t="shared" si="23"/>
        <v>1</v>
      </c>
      <c r="P41" s="303">
        <f t="shared" si="4"/>
        <v>1</v>
      </c>
      <c r="Q41" s="303">
        <f t="shared" si="5"/>
        <v>0</v>
      </c>
      <c r="R41" s="303">
        <f t="shared" si="6"/>
        <v>0</v>
      </c>
      <c r="S41" s="303">
        <f t="shared" si="7"/>
        <v>0</v>
      </c>
      <c r="T41" s="303">
        <f t="shared" si="0"/>
        <v>0</v>
      </c>
      <c r="U41" s="303">
        <f t="shared" si="1"/>
        <v>0</v>
      </c>
      <c r="V41" s="303">
        <f t="shared" si="2"/>
        <v>0</v>
      </c>
      <c r="W41" s="461">
        <f t="shared" si="8"/>
        <v>0</v>
      </c>
      <c r="X41" s="307"/>
    </row>
    <row r="42" spans="2:24" ht="13.5" customHeight="1">
      <c r="B42" s="649"/>
      <c r="C42" s="572"/>
      <c r="D42" s="439" t="s">
        <v>343</v>
      </c>
      <c r="E42" s="440">
        <f>市区町村別_推計残存歯数階層別人数!H41</f>
        <v>1563</v>
      </c>
      <c r="F42" s="346">
        <f>SUM(G42:N42)</f>
        <v>1563</v>
      </c>
      <c r="G42" s="449">
        <v>1563</v>
      </c>
      <c r="H42" s="449">
        <v>0</v>
      </c>
      <c r="I42" s="449">
        <v>0</v>
      </c>
      <c r="J42" s="449">
        <v>0</v>
      </c>
      <c r="K42" s="449">
        <v>0</v>
      </c>
      <c r="L42" s="449">
        <v>0</v>
      </c>
      <c r="M42" s="449">
        <v>0</v>
      </c>
      <c r="N42" s="449">
        <v>0</v>
      </c>
      <c r="O42" s="441">
        <f t="shared" si="23"/>
        <v>1</v>
      </c>
      <c r="P42" s="441">
        <f t="shared" si="4"/>
        <v>1</v>
      </c>
      <c r="Q42" s="441">
        <f t="shared" si="5"/>
        <v>0</v>
      </c>
      <c r="R42" s="441">
        <f t="shared" si="6"/>
        <v>0</v>
      </c>
      <c r="S42" s="441">
        <f t="shared" si="7"/>
        <v>0</v>
      </c>
      <c r="T42" s="441">
        <f t="shared" si="0"/>
        <v>0</v>
      </c>
      <c r="U42" s="441">
        <f t="shared" si="1"/>
        <v>0</v>
      </c>
      <c r="V42" s="441">
        <f t="shared" si="2"/>
        <v>0</v>
      </c>
      <c r="W42" s="317">
        <f t="shared" si="8"/>
        <v>0</v>
      </c>
      <c r="X42" s="307"/>
    </row>
    <row r="43" spans="2:24" ht="13.5" customHeight="1">
      <c r="B43" s="649"/>
      <c r="C43" s="572"/>
      <c r="D43" s="436" t="s">
        <v>344</v>
      </c>
      <c r="E43" s="437">
        <f>市区町村別_推計残存歯数階層別人数!H42</f>
        <v>2675</v>
      </c>
      <c r="F43" s="435">
        <f>SUM(G43:N43)</f>
        <v>2675</v>
      </c>
      <c r="G43" s="446">
        <v>2673</v>
      </c>
      <c r="H43" s="446">
        <v>0</v>
      </c>
      <c r="I43" s="446">
        <v>1</v>
      </c>
      <c r="J43" s="446">
        <v>1</v>
      </c>
      <c r="K43" s="446">
        <v>0</v>
      </c>
      <c r="L43" s="446">
        <v>0</v>
      </c>
      <c r="M43" s="446">
        <v>0</v>
      </c>
      <c r="N43" s="446">
        <v>0</v>
      </c>
      <c r="O43" s="438">
        <f t="shared" si="23"/>
        <v>1</v>
      </c>
      <c r="P43" s="438">
        <f t="shared" si="4"/>
        <v>0.99925233644859812</v>
      </c>
      <c r="Q43" s="438">
        <f t="shared" si="5"/>
        <v>0</v>
      </c>
      <c r="R43" s="438">
        <f t="shared" si="6"/>
        <v>3.7383177570093456E-4</v>
      </c>
      <c r="S43" s="438">
        <f t="shared" si="7"/>
        <v>3.7383177570093456E-4</v>
      </c>
      <c r="T43" s="438">
        <f t="shared" si="0"/>
        <v>0</v>
      </c>
      <c r="U43" s="438">
        <f t="shared" si="1"/>
        <v>0</v>
      </c>
      <c r="V43" s="438">
        <f t="shared" si="2"/>
        <v>0</v>
      </c>
      <c r="W43" s="462">
        <f t="shared" si="8"/>
        <v>0</v>
      </c>
      <c r="X43" s="307"/>
    </row>
    <row r="44" spans="2:24" ht="13.5" customHeight="1">
      <c r="B44" s="655"/>
      <c r="C44" s="573"/>
      <c r="D44" s="344" t="s">
        <v>152</v>
      </c>
      <c r="E44" s="390">
        <f>市区町村別_推計残存歯数階層別人数!H43</f>
        <v>5252</v>
      </c>
      <c r="F44" s="304">
        <f t="shared" ref="F44" si="28">SUM(F41:F43)</f>
        <v>5252</v>
      </c>
      <c r="G44" s="304">
        <f t="shared" ref="G44:N44" si="29">SUM(G41:G43)</f>
        <v>5250</v>
      </c>
      <c r="H44" s="304">
        <f t="shared" si="29"/>
        <v>0</v>
      </c>
      <c r="I44" s="304">
        <f t="shared" si="29"/>
        <v>1</v>
      </c>
      <c r="J44" s="304">
        <f t="shared" si="29"/>
        <v>1</v>
      </c>
      <c r="K44" s="304">
        <f t="shared" si="29"/>
        <v>0</v>
      </c>
      <c r="L44" s="304">
        <f t="shared" si="29"/>
        <v>0</v>
      </c>
      <c r="M44" s="304">
        <f t="shared" si="29"/>
        <v>0</v>
      </c>
      <c r="N44" s="304">
        <f t="shared" si="29"/>
        <v>0</v>
      </c>
      <c r="O44" s="303">
        <f t="shared" si="23"/>
        <v>1</v>
      </c>
      <c r="P44" s="303">
        <f t="shared" si="4"/>
        <v>0.99961919268849964</v>
      </c>
      <c r="Q44" s="303">
        <f t="shared" si="5"/>
        <v>0</v>
      </c>
      <c r="R44" s="303">
        <f t="shared" si="6"/>
        <v>1.9040365575019041E-4</v>
      </c>
      <c r="S44" s="303">
        <f t="shared" si="7"/>
        <v>1.9040365575019041E-4</v>
      </c>
      <c r="T44" s="303">
        <f t="shared" si="0"/>
        <v>0</v>
      </c>
      <c r="U44" s="303">
        <f t="shared" si="1"/>
        <v>0</v>
      </c>
      <c r="V44" s="303">
        <f t="shared" si="2"/>
        <v>0</v>
      </c>
      <c r="W44" s="461">
        <f t="shared" si="8"/>
        <v>0</v>
      </c>
      <c r="X44" s="307"/>
    </row>
    <row r="45" spans="2:24" ht="13.5" customHeight="1">
      <c r="B45" s="648">
        <v>11</v>
      </c>
      <c r="C45" s="571" t="s">
        <v>61</v>
      </c>
      <c r="D45" s="356" t="s">
        <v>342</v>
      </c>
      <c r="E45" s="390">
        <f>市区町村別_推計残存歯数階層別人数!H44</f>
        <v>1873</v>
      </c>
      <c r="F45" s="304">
        <f>SUM(G45:N45)</f>
        <v>1873</v>
      </c>
      <c r="G45" s="442">
        <v>1868</v>
      </c>
      <c r="H45" s="442">
        <v>0</v>
      </c>
      <c r="I45" s="442">
        <v>1</v>
      </c>
      <c r="J45" s="442">
        <v>1</v>
      </c>
      <c r="K45" s="442">
        <v>1</v>
      </c>
      <c r="L45" s="442">
        <v>0</v>
      </c>
      <c r="M45" s="442">
        <v>2</v>
      </c>
      <c r="N45" s="442">
        <v>0</v>
      </c>
      <c r="O45" s="303">
        <f t="shared" si="23"/>
        <v>1</v>
      </c>
      <c r="P45" s="303">
        <f t="shared" si="4"/>
        <v>0.99733048585157502</v>
      </c>
      <c r="Q45" s="303">
        <f t="shared" si="5"/>
        <v>0</v>
      </c>
      <c r="R45" s="303">
        <f t="shared" si="6"/>
        <v>5.339028296849973E-4</v>
      </c>
      <c r="S45" s="303">
        <f t="shared" si="7"/>
        <v>5.339028296849973E-4</v>
      </c>
      <c r="T45" s="303">
        <f t="shared" si="0"/>
        <v>5.339028296849973E-4</v>
      </c>
      <c r="U45" s="303">
        <f t="shared" si="1"/>
        <v>0</v>
      </c>
      <c r="V45" s="303">
        <f t="shared" si="2"/>
        <v>1.0678056593699946E-3</v>
      </c>
      <c r="W45" s="461">
        <f t="shared" si="8"/>
        <v>0</v>
      </c>
      <c r="X45" s="307"/>
    </row>
    <row r="46" spans="2:24" ht="13.5" customHeight="1">
      <c r="B46" s="649"/>
      <c r="C46" s="572"/>
      <c r="D46" s="439" t="s">
        <v>343</v>
      </c>
      <c r="E46" s="440">
        <f>市区町村別_推計残存歯数階層別人数!H45</f>
        <v>2737</v>
      </c>
      <c r="F46" s="346">
        <f>SUM(G46:N46)</f>
        <v>2737</v>
      </c>
      <c r="G46" s="449">
        <v>2728</v>
      </c>
      <c r="H46" s="449">
        <v>2</v>
      </c>
      <c r="I46" s="449">
        <v>1</v>
      </c>
      <c r="J46" s="449">
        <v>0</v>
      </c>
      <c r="K46" s="449">
        <v>1</v>
      </c>
      <c r="L46" s="449">
        <v>1</v>
      </c>
      <c r="M46" s="449">
        <v>2</v>
      </c>
      <c r="N46" s="449">
        <v>2</v>
      </c>
      <c r="O46" s="441">
        <f t="shared" si="23"/>
        <v>1</v>
      </c>
      <c r="P46" s="441">
        <f t="shared" si="4"/>
        <v>0.99671172816952869</v>
      </c>
      <c r="Q46" s="441">
        <f t="shared" si="5"/>
        <v>7.3072707343807086E-4</v>
      </c>
      <c r="R46" s="441">
        <f t="shared" si="6"/>
        <v>3.6536353671903543E-4</v>
      </c>
      <c r="S46" s="441">
        <f t="shared" si="7"/>
        <v>0</v>
      </c>
      <c r="T46" s="441">
        <f t="shared" si="0"/>
        <v>3.6536353671903543E-4</v>
      </c>
      <c r="U46" s="441">
        <f t="shared" si="1"/>
        <v>3.6536353671903543E-4</v>
      </c>
      <c r="V46" s="441">
        <f t="shared" si="2"/>
        <v>7.3072707343807086E-4</v>
      </c>
      <c r="W46" s="317">
        <f t="shared" si="8"/>
        <v>7.3072707343807086E-4</v>
      </c>
      <c r="X46" s="307"/>
    </row>
    <row r="47" spans="2:24" ht="13.5" customHeight="1">
      <c r="B47" s="649"/>
      <c r="C47" s="572"/>
      <c r="D47" s="436" t="s">
        <v>344</v>
      </c>
      <c r="E47" s="437">
        <f>市区町村別_推計残存歯数階層別人数!H46</f>
        <v>4771</v>
      </c>
      <c r="F47" s="435">
        <f>SUM(G47:N47)</f>
        <v>4771</v>
      </c>
      <c r="G47" s="446">
        <v>4758</v>
      </c>
      <c r="H47" s="446">
        <v>2</v>
      </c>
      <c r="I47" s="446">
        <v>1</v>
      </c>
      <c r="J47" s="446">
        <v>2</v>
      </c>
      <c r="K47" s="446">
        <v>2</v>
      </c>
      <c r="L47" s="446">
        <v>3</v>
      </c>
      <c r="M47" s="446">
        <v>2</v>
      </c>
      <c r="N47" s="446">
        <v>1</v>
      </c>
      <c r="O47" s="438">
        <f t="shared" si="23"/>
        <v>1</v>
      </c>
      <c r="P47" s="438">
        <f t="shared" si="4"/>
        <v>0.99727520435967298</v>
      </c>
      <c r="Q47" s="438">
        <f t="shared" si="5"/>
        <v>4.1919932928107315E-4</v>
      </c>
      <c r="R47" s="438">
        <f t="shared" si="6"/>
        <v>2.0959966464053657E-4</v>
      </c>
      <c r="S47" s="438">
        <f t="shared" si="7"/>
        <v>4.1919932928107315E-4</v>
      </c>
      <c r="T47" s="438">
        <f t="shared" si="0"/>
        <v>4.1919932928107315E-4</v>
      </c>
      <c r="U47" s="438">
        <f t="shared" si="1"/>
        <v>6.2879899392160969E-4</v>
      </c>
      <c r="V47" s="438">
        <f t="shared" si="2"/>
        <v>4.1919932928107315E-4</v>
      </c>
      <c r="W47" s="462">
        <f t="shared" si="8"/>
        <v>2.0959966464053657E-4</v>
      </c>
      <c r="X47" s="307"/>
    </row>
    <row r="48" spans="2:24" ht="13.5" customHeight="1">
      <c r="B48" s="655"/>
      <c r="C48" s="573"/>
      <c r="D48" s="344" t="s">
        <v>152</v>
      </c>
      <c r="E48" s="390">
        <f>市区町村別_推計残存歯数階層別人数!H47</f>
        <v>9381</v>
      </c>
      <c r="F48" s="304">
        <f t="shared" ref="F48" si="30">SUM(F45:F47)</f>
        <v>9381</v>
      </c>
      <c r="G48" s="304">
        <f t="shared" ref="G48:N48" si="31">SUM(G45:G47)</f>
        <v>9354</v>
      </c>
      <c r="H48" s="304">
        <f t="shared" si="31"/>
        <v>4</v>
      </c>
      <c r="I48" s="304">
        <f t="shared" si="31"/>
        <v>3</v>
      </c>
      <c r="J48" s="304">
        <f t="shared" si="31"/>
        <v>3</v>
      </c>
      <c r="K48" s="304">
        <f t="shared" si="31"/>
        <v>4</v>
      </c>
      <c r="L48" s="304">
        <f t="shared" si="31"/>
        <v>4</v>
      </c>
      <c r="M48" s="304">
        <f t="shared" si="31"/>
        <v>6</v>
      </c>
      <c r="N48" s="304">
        <f t="shared" si="31"/>
        <v>3</v>
      </c>
      <c r="O48" s="303">
        <f t="shared" si="23"/>
        <v>1</v>
      </c>
      <c r="P48" s="303">
        <f t="shared" si="4"/>
        <v>0.99712184202110654</v>
      </c>
      <c r="Q48" s="303">
        <f t="shared" si="5"/>
        <v>4.263937746508901E-4</v>
      </c>
      <c r="R48" s="303">
        <f t="shared" si="6"/>
        <v>3.1979533098816759E-4</v>
      </c>
      <c r="S48" s="303">
        <f t="shared" si="7"/>
        <v>3.1979533098816759E-4</v>
      </c>
      <c r="T48" s="303">
        <f t="shared" si="0"/>
        <v>4.263937746508901E-4</v>
      </c>
      <c r="U48" s="303">
        <f t="shared" si="1"/>
        <v>4.263937746508901E-4</v>
      </c>
      <c r="V48" s="303">
        <f t="shared" si="2"/>
        <v>6.3959066197633518E-4</v>
      </c>
      <c r="W48" s="461">
        <f t="shared" si="8"/>
        <v>3.1979533098816759E-4</v>
      </c>
      <c r="X48" s="307"/>
    </row>
    <row r="49" spans="2:24" ht="13.5" customHeight="1">
      <c r="B49" s="648">
        <v>12</v>
      </c>
      <c r="C49" s="571" t="s">
        <v>83</v>
      </c>
      <c r="D49" s="356" t="s">
        <v>342</v>
      </c>
      <c r="E49" s="390">
        <f>市区町村別_推計残存歯数階層別人数!H48</f>
        <v>958</v>
      </c>
      <c r="F49" s="304">
        <f>SUM(G49:N49)</f>
        <v>958</v>
      </c>
      <c r="G49" s="442">
        <v>953</v>
      </c>
      <c r="H49" s="442">
        <v>1</v>
      </c>
      <c r="I49" s="442">
        <v>0</v>
      </c>
      <c r="J49" s="442">
        <v>1</v>
      </c>
      <c r="K49" s="442">
        <v>0</v>
      </c>
      <c r="L49" s="442">
        <v>1</v>
      </c>
      <c r="M49" s="442">
        <v>0</v>
      </c>
      <c r="N49" s="442">
        <v>2</v>
      </c>
      <c r="O49" s="303">
        <f t="shared" si="23"/>
        <v>1</v>
      </c>
      <c r="P49" s="303">
        <f t="shared" si="4"/>
        <v>0.99478079331941549</v>
      </c>
      <c r="Q49" s="303">
        <f t="shared" si="5"/>
        <v>1.0438413361169101E-3</v>
      </c>
      <c r="R49" s="303">
        <f t="shared" si="6"/>
        <v>0</v>
      </c>
      <c r="S49" s="303">
        <f t="shared" si="7"/>
        <v>1.0438413361169101E-3</v>
      </c>
      <c r="T49" s="303">
        <f t="shared" si="0"/>
        <v>0</v>
      </c>
      <c r="U49" s="303">
        <f t="shared" si="1"/>
        <v>1.0438413361169101E-3</v>
      </c>
      <c r="V49" s="303">
        <f t="shared" si="2"/>
        <v>0</v>
      </c>
      <c r="W49" s="461">
        <f t="shared" si="8"/>
        <v>2.0876826722338203E-3</v>
      </c>
      <c r="X49" s="307"/>
    </row>
    <row r="50" spans="2:24" ht="13.5" customHeight="1">
      <c r="B50" s="649"/>
      <c r="C50" s="572"/>
      <c r="D50" s="439" t="s">
        <v>343</v>
      </c>
      <c r="E50" s="440">
        <f>市区町村別_推計残存歯数階層別人数!H49</f>
        <v>1399</v>
      </c>
      <c r="F50" s="346">
        <f>SUM(G50:N50)</f>
        <v>1399</v>
      </c>
      <c r="G50" s="449">
        <v>1397</v>
      </c>
      <c r="H50" s="449">
        <v>0</v>
      </c>
      <c r="I50" s="449">
        <v>0</v>
      </c>
      <c r="J50" s="449">
        <v>1</v>
      </c>
      <c r="K50" s="449">
        <v>0</v>
      </c>
      <c r="L50" s="449">
        <v>0</v>
      </c>
      <c r="M50" s="449">
        <v>1</v>
      </c>
      <c r="N50" s="449">
        <v>0</v>
      </c>
      <c r="O50" s="441">
        <f t="shared" si="23"/>
        <v>1</v>
      </c>
      <c r="P50" s="441">
        <f t="shared" si="4"/>
        <v>0.99857040743388137</v>
      </c>
      <c r="Q50" s="441">
        <f t="shared" si="5"/>
        <v>0</v>
      </c>
      <c r="R50" s="441">
        <f t="shared" si="6"/>
        <v>0</v>
      </c>
      <c r="S50" s="441">
        <f t="shared" si="7"/>
        <v>7.1479628305932811E-4</v>
      </c>
      <c r="T50" s="441">
        <f t="shared" si="0"/>
        <v>0</v>
      </c>
      <c r="U50" s="441">
        <f t="shared" si="1"/>
        <v>0</v>
      </c>
      <c r="V50" s="441">
        <f t="shared" si="2"/>
        <v>7.1479628305932811E-4</v>
      </c>
      <c r="W50" s="317">
        <f t="shared" si="8"/>
        <v>0</v>
      </c>
      <c r="X50" s="307"/>
    </row>
    <row r="51" spans="2:24" ht="13.5" customHeight="1">
      <c r="B51" s="649"/>
      <c r="C51" s="572"/>
      <c r="D51" s="436" t="s">
        <v>344</v>
      </c>
      <c r="E51" s="437">
        <f>市区町村別_推計残存歯数階層別人数!H50</f>
        <v>2383</v>
      </c>
      <c r="F51" s="435">
        <f>SUM(G51:N51)</f>
        <v>2383</v>
      </c>
      <c r="G51" s="446">
        <v>2379</v>
      </c>
      <c r="H51" s="446">
        <v>1</v>
      </c>
      <c r="I51" s="446">
        <v>0</v>
      </c>
      <c r="J51" s="446">
        <v>1</v>
      </c>
      <c r="K51" s="446">
        <v>2</v>
      </c>
      <c r="L51" s="446">
        <v>0</v>
      </c>
      <c r="M51" s="446">
        <v>0</v>
      </c>
      <c r="N51" s="446">
        <v>0</v>
      </c>
      <c r="O51" s="438">
        <f t="shared" si="23"/>
        <v>1</v>
      </c>
      <c r="P51" s="438">
        <f t="shared" si="4"/>
        <v>0.99832144355853969</v>
      </c>
      <c r="Q51" s="438">
        <f t="shared" si="5"/>
        <v>4.1963911036508602E-4</v>
      </c>
      <c r="R51" s="438">
        <f t="shared" si="6"/>
        <v>0</v>
      </c>
      <c r="S51" s="438">
        <f t="shared" si="7"/>
        <v>4.1963911036508602E-4</v>
      </c>
      <c r="T51" s="438">
        <f t="shared" si="0"/>
        <v>8.3927822073017204E-4</v>
      </c>
      <c r="U51" s="438">
        <f t="shared" si="1"/>
        <v>0</v>
      </c>
      <c r="V51" s="438">
        <f t="shared" si="2"/>
        <v>0</v>
      </c>
      <c r="W51" s="462">
        <f t="shared" si="8"/>
        <v>0</v>
      </c>
      <c r="X51" s="307"/>
    </row>
    <row r="52" spans="2:24" ht="13.5" customHeight="1">
      <c r="B52" s="655"/>
      <c r="C52" s="573"/>
      <c r="D52" s="344" t="s">
        <v>152</v>
      </c>
      <c r="E52" s="390">
        <f>市区町村別_推計残存歯数階層別人数!H51</f>
        <v>4740</v>
      </c>
      <c r="F52" s="304">
        <f t="shared" ref="F52" si="32">SUM(F49:F51)</f>
        <v>4740</v>
      </c>
      <c r="G52" s="304">
        <f t="shared" ref="G52:N52" si="33">SUM(G49:G51)</f>
        <v>4729</v>
      </c>
      <c r="H52" s="304">
        <f t="shared" si="33"/>
        <v>2</v>
      </c>
      <c r="I52" s="304">
        <f t="shared" si="33"/>
        <v>0</v>
      </c>
      <c r="J52" s="304">
        <f t="shared" si="33"/>
        <v>3</v>
      </c>
      <c r="K52" s="304">
        <f t="shared" si="33"/>
        <v>2</v>
      </c>
      <c r="L52" s="304">
        <f t="shared" si="33"/>
        <v>1</v>
      </c>
      <c r="M52" s="304">
        <f t="shared" si="33"/>
        <v>1</v>
      </c>
      <c r="N52" s="304">
        <f t="shared" si="33"/>
        <v>2</v>
      </c>
      <c r="O52" s="303">
        <f t="shared" si="23"/>
        <v>1</v>
      </c>
      <c r="P52" s="303">
        <f t="shared" si="4"/>
        <v>0.99767932489451472</v>
      </c>
      <c r="Q52" s="303">
        <f t="shared" si="5"/>
        <v>4.219409282700422E-4</v>
      </c>
      <c r="R52" s="303">
        <f t="shared" si="6"/>
        <v>0</v>
      </c>
      <c r="S52" s="303">
        <f t="shared" si="7"/>
        <v>6.329113924050633E-4</v>
      </c>
      <c r="T52" s="303">
        <f t="shared" si="0"/>
        <v>4.219409282700422E-4</v>
      </c>
      <c r="U52" s="303">
        <f t="shared" si="1"/>
        <v>2.109704641350211E-4</v>
      </c>
      <c r="V52" s="303">
        <f t="shared" si="2"/>
        <v>2.109704641350211E-4</v>
      </c>
      <c r="W52" s="461">
        <f t="shared" si="8"/>
        <v>4.219409282700422E-4</v>
      </c>
      <c r="X52" s="307"/>
    </row>
    <row r="53" spans="2:24" ht="13.5" customHeight="1">
      <c r="B53" s="648">
        <v>13</v>
      </c>
      <c r="C53" s="571" t="s">
        <v>84</v>
      </c>
      <c r="D53" s="356" t="s">
        <v>342</v>
      </c>
      <c r="E53" s="390">
        <f>市区町村別_推計残存歯数階層別人数!H52</f>
        <v>1661</v>
      </c>
      <c r="F53" s="304">
        <f>SUM(G53:N53)</f>
        <v>1661</v>
      </c>
      <c r="G53" s="442">
        <v>1649</v>
      </c>
      <c r="H53" s="442">
        <v>1</v>
      </c>
      <c r="I53" s="442">
        <v>0</v>
      </c>
      <c r="J53" s="442">
        <v>5</v>
      </c>
      <c r="K53" s="442">
        <v>5</v>
      </c>
      <c r="L53" s="442">
        <v>0</v>
      </c>
      <c r="M53" s="442">
        <v>0</v>
      </c>
      <c r="N53" s="442">
        <v>1</v>
      </c>
      <c r="O53" s="303">
        <f t="shared" si="23"/>
        <v>1</v>
      </c>
      <c r="P53" s="303">
        <f t="shared" si="4"/>
        <v>0.99277543648404576</v>
      </c>
      <c r="Q53" s="303">
        <f t="shared" si="5"/>
        <v>6.020469596628537E-4</v>
      </c>
      <c r="R53" s="303">
        <f t="shared" si="6"/>
        <v>0</v>
      </c>
      <c r="S53" s="303">
        <f t="shared" si="7"/>
        <v>3.0102347983142685E-3</v>
      </c>
      <c r="T53" s="303">
        <f t="shared" si="0"/>
        <v>3.0102347983142685E-3</v>
      </c>
      <c r="U53" s="303">
        <f t="shared" si="1"/>
        <v>0</v>
      </c>
      <c r="V53" s="303">
        <f t="shared" si="2"/>
        <v>0</v>
      </c>
      <c r="W53" s="461">
        <f t="shared" si="8"/>
        <v>6.020469596628537E-4</v>
      </c>
      <c r="X53" s="307"/>
    </row>
    <row r="54" spans="2:24" ht="13.5" customHeight="1">
      <c r="B54" s="649"/>
      <c r="C54" s="572"/>
      <c r="D54" s="439" t="s">
        <v>343</v>
      </c>
      <c r="E54" s="440">
        <f>市区町村別_推計残存歯数階層別人数!H53</f>
        <v>2371</v>
      </c>
      <c r="F54" s="346">
        <f>SUM(G54:N54)</f>
        <v>2371</v>
      </c>
      <c r="G54" s="449">
        <v>2366</v>
      </c>
      <c r="H54" s="449">
        <v>1</v>
      </c>
      <c r="I54" s="449">
        <v>0</v>
      </c>
      <c r="J54" s="449">
        <v>0</v>
      </c>
      <c r="K54" s="449">
        <v>0</v>
      </c>
      <c r="L54" s="449">
        <v>1</v>
      </c>
      <c r="M54" s="449">
        <v>1</v>
      </c>
      <c r="N54" s="449">
        <v>2</v>
      </c>
      <c r="O54" s="441">
        <f t="shared" si="23"/>
        <v>1</v>
      </c>
      <c r="P54" s="441">
        <f t="shared" si="4"/>
        <v>0.99789118515394348</v>
      </c>
      <c r="Q54" s="441">
        <f t="shared" si="5"/>
        <v>4.2176296921130323E-4</v>
      </c>
      <c r="R54" s="441">
        <f t="shared" si="6"/>
        <v>0</v>
      </c>
      <c r="S54" s="441">
        <f t="shared" si="7"/>
        <v>0</v>
      </c>
      <c r="T54" s="441">
        <f t="shared" si="0"/>
        <v>0</v>
      </c>
      <c r="U54" s="441">
        <f t="shared" si="1"/>
        <v>4.2176296921130323E-4</v>
      </c>
      <c r="V54" s="441">
        <f t="shared" si="2"/>
        <v>4.2176296921130323E-4</v>
      </c>
      <c r="W54" s="317">
        <f t="shared" si="8"/>
        <v>8.4352593842260647E-4</v>
      </c>
      <c r="X54" s="307"/>
    </row>
    <row r="55" spans="2:24" ht="13.5" customHeight="1">
      <c r="B55" s="649"/>
      <c r="C55" s="572"/>
      <c r="D55" s="436" t="s">
        <v>344</v>
      </c>
      <c r="E55" s="437">
        <f>市区町村別_推計残存歯数階層別人数!H54</f>
        <v>4203</v>
      </c>
      <c r="F55" s="435">
        <f>SUM(G55:N55)</f>
        <v>4203</v>
      </c>
      <c r="G55" s="446">
        <v>4195</v>
      </c>
      <c r="H55" s="446">
        <v>1</v>
      </c>
      <c r="I55" s="446">
        <v>0</v>
      </c>
      <c r="J55" s="446">
        <v>2</v>
      </c>
      <c r="K55" s="446">
        <v>2</v>
      </c>
      <c r="L55" s="446">
        <v>1</v>
      </c>
      <c r="M55" s="446">
        <v>1</v>
      </c>
      <c r="N55" s="446">
        <v>1</v>
      </c>
      <c r="O55" s="438">
        <f t="shared" si="23"/>
        <v>1</v>
      </c>
      <c r="P55" s="438">
        <f t="shared" si="4"/>
        <v>0.99809659766833214</v>
      </c>
      <c r="Q55" s="438">
        <f t="shared" si="5"/>
        <v>2.3792529145848205E-4</v>
      </c>
      <c r="R55" s="438">
        <f t="shared" si="6"/>
        <v>0</v>
      </c>
      <c r="S55" s="438">
        <f t="shared" si="7"/>
        <v>4.7585058291696409E-4</v>
      </c>
      <c r="T55" s="438">
        <f t="shared" si="0"/>
        <v>4.7585058291696409E-4</v>
      </c>
      <c r="U55" s="438">
        <f t="shared" si="1"/>
        <v>2.3792529145848205E-4</v>
      </c>
      <c r="V55" s="438">
        <f t="shared" si="2"/>
        <v>2.3792529145848205E-4</v>
      </c>
      <c r="W55" s="462">
        <f t="shared" si="8"/>
        <v>2.3792529145848205E-4</v>
      </c>
      <c r="X55" s="307"/>
    </row>
    <row r="56" spans="2:24" ht="13.5" customHeight="1">
      <c r="B56" s="655"/>
      <c r="C56" s="573"/>
      <c r="D56" s="344" t="s">
        <v>152</v>
      </c>
      <c r="E56" s="390">
        <f>市区町村別_推計残存歯数階層別人数!H55</f>
        <v>8235</v>
      </c>
      <c r="F56" s="304">
        <f t="shared" ref="F56" si="34">SUM(F53:F55)</f>
        <v>8235</v>
      </c>
      <c r="G56" s="304">
        <f t="shared" ref="G56:N56" si="35">SUM(G53:G55)</f>
        <v>8210</v>
      </c>
      <c r="H56" s="304">
        <f t="shared" si="35"/>
        <v>3</v>
      </c>
      <c r="I56" s="304">
        <f t="shared" si="35"/>
        <v>0</v>
      </c>
      <c r="J56" s="304">
        <f t="shared" si="35"/>
        <v>7</v>
      </c>
      <c r="K56" s="304">
        <f t="shared" si="35"/>
        <v>7</v>
      </c>
      <c r="L56" s="304">
        <f t="shared" si="35"/>
        <v>2</v>
      </c>
      <c r="M56" s="304">
        <f t="shared" si="35"/>
        <v>2</v>
      </c>
      <c r="N56" s="304">
        <f t="shared" si="35"/>
        <v>4</v>
      </c>
      <c r="O56" s="303">
        <f t="shared" si="23"/>
        <v>1</v>
      </c>
      <c r="P56" s="303">
        <f t="shared" si="4"/>
        <v>0.99696417729204612</v>
      </c>
      <c r="Q56" s="303">
        <f t="shared" si="5"/>
        <v>3.6429872495446266E-4</v>
      </c>
      <c r="R56" s="303">
        <f t="shared" si="6"/>
        <v>0</v>
      </c>
      <c r="S56" s="303">
        <f t="shared" si="7"/>
        <v>8.500303582270795E-4</v>
      </c>
      <c r="T56" s="303">
        <f t="shared" si="0"/>
        <v>8.500303582270795E-4</v>
      </c>
      <c r="U56" s="303">
        <f t="shared" si="1"/>
        <v>2.4286581663630845E-4</v>
      </c>
      <c r="V56" s="303">
        <f t="shared" si="2"/>
        <v>2.4286581663630845E-4</v>
      </c>
      <c r="W56" s="461">
        <f t="shared" si="8"/>
        <v>4.857316332726169E-4</v>
      </c>
      <c r="X56" s="307"/>
    </row>
    <row r="57" spans="2:24" ht="13.5" customHeight="1">
      <c r="B57" s="648">
        <v>14</v>
      </c>
      <c r="C57" s="571" t="s">
        <v>85</v>
      </c>
      <c r="D57" s="356" t="s">
        <v>342</v>
      </c>
      <c r="E57" s="390">
        <f>市区町村別_推計残存歯数階層別人数!H56</f>
        <v>1078</v>
      </c>
      <c r="F57" s="304">
        <f>SUM(G57:N57)</f>
        <v>1078</v>
      </c>
      <c r="G57" s="442">
        <v>1075</v>
      </c>
      <c r="H57" s="442">
        <v>1</v>
      </c>
      <c r="I57" s="442">
        <v>0</v>
      </c>
      <c r="J57" s="442">
        <v>0</v>
      </c>
      <c r="K57" s="442">
        <v>0</v>
      </c>
      <c r="L57" s="442">
        <v>1</v>
      </c>
      <c r="M57" s="442">
        <v>0</v>
      </c>
      <c r="N57" s="442">
        <v>1</v>
      </c>
      <c r="O57" s="303">
        <f t="shared" si="23"/>
        <v>1</v>
      </c>
      <c r="P57" s="303">
        <f t="shared" si="4"/>
        <v>0.99721706864564008</v>
      </c>
      <c r="Q57" s="303">
        <f t="shared" si="5"/>
        <v>9.2764378478664194E-4</v>
      </c>
      <c r="R57" s="303">
        <f t="shared" si="6"/>
        <v>0</v>
      </c>
      <c r="S57" s="303">
        <f t="shared" si="7"/>
        <v>0</v>
      </c>
      <c r="T57" s="303">
        <f t="shared" si="0"/>
        <v>0</v>
      </c>
      <c r="U57" s="303">
        <f t="shared" si="1"/>
        <v>9.2764378478664194E-4</v>
      </c>
      <c r="V57" s="303">
        <f t="shared" si="2"/>
        <v>0</v>
      </c>
      <c r="W57" s="461">
        <f t="shared" si="8"/>
        <v>9.2764378478664194E-4</v>
      </c>
      <c r="X57" s="307"/>
    </row>
    <row r="58" spans="2:24" ht="13.5" customHeight="1">
      <c r="B58" s="649"/>
      <c r="C58" s="572"/>
      <c r="D58" s="439" t="s">
        <v>343</v>
      </c>
      <c r="E58" s="440">
        <f>市区町村別_推計残存歯数階層別人数!H57</f>
        <v>1737</v>
      </c>
      <c r="F58" s="346">
        <f>SUM(G58:N58)</f>
        <v>1737</v>
      </c>
      <c r="G58" s="449">
        <v>1734</v>
      </c>
      <c r="H58" s="449">
        <v>1</v>
      </c>
      <c r="I58" s="449">
        <v>0</v>
      </c>
      <c r="J58" s="449">
        <v>0</v>
      </c>
      <c r="K58" s="449">
        <v>1</v>
      </c>
      <c r="L58" s="449">
        <v>0</v>
      </c>
      <c r="M58" s="449">
        <v>1</v>
      </c>
      <c r="N58" s="449">
        <v>0</v>
      </c>
      <c r="O58" s="441">
        <f t="shared" si="23"/>
        <v>1</v>
      </c>
      <c r="P58" s="441">
        <f t="shared" si="4"/>
        <v>0.99827288428324701</v>
      </c>
      <c r="Q58" s="441">
        <f t="shared" si="5"/>
        <v>5.757052389176742E-4</v>
      </c>
      <c r="R58" s="441">
        <f t="shared" si="6"/>
        <v>0</v>
      </c>
      <c r="S58" s="441">
        <f t="shared" si="7"/>
        <v>0</v>
      </c>
      <c r="T58" s="441">
        <f t="shared" si="0"/>
        <v>5.757052389176742E-4</v>
      </c>
      <c r="U58" s="441">
        <f t="shared" si="1"/>
        <v>0</v>
      </c>
      <c r="V58" s="441">
        <f t="shared" si="2"/>
        <v>5.757052389176742E-4</v>
      </c>
      <c r="W58" s="317">
        <f t="shared" si="8"/>
        <v>0</v>
      </c>
      <c r="X58" s="307"/>
    </row>
    <row r="59" spans="2:24" ht="13.5" customHeight="1">
      <c r="B59" s="649"/>
      <c r="C59" s="572"/>
      <c r="D59" s="436" t="s">
        <v>344</v>
      </c>
      <c r="E59" s="437">
        <f>市区町村別_推計残存歯数階層別人数!H58</f>
        <v>3303</v>
      </c>
      <c r="F59" s="435">
        <f>SUM(G59:N59)</f>
        <v>3303</v>
      </c>
      <c r="G59" s="446">
        <v>3300</v>
      </c>
      <c r="H59" s="446">
        <v>1</v>
      </c>
      <c r="I59" s="446">
        <v>0</v>
      </c>
      <c r="J59" s="446">
        <v>2</v>
      </c>
      <c r="K59" s="446">
        <v>0</v>
      </c>
      <c r="L59" s="446">
        <v>0</v>
      </c>
      <c r="M59" s="446">
        <v>0</v>
      </c>
      <c r="N59" s="446">
        <v>0</v>
      </c>
      <c r="O59" s="438">
        <f t="shared" si="23"/>
        <v>1</v>
      </c>
      <c r="P59" s="438">
        <f t="shared" si="4"/>
        <v>0.99909173478655766</v>
      </c>
      <c r="Q59" s="438">
        <f t="shared" si="5"/>
        <v>3.0275507114744171E-4</v>
      </c>
      <c r="R59" s="438">
        <f t="shared" si="6"/>
        <v>0</v>
      </c>
      <c r="S59" s="438">
        <f t="shared" si="7"/>
        <v>6.0551014229488342E-4</v>
      </c>
      <c r="T59" s="438">
        <f t="shared" si="0"/>
        <v>0</v>
      </c>
      <c r="U59" s="438">
        <f t="shared" si="1"/>
        <v>0</v>
      </c>
      <c r="V59" s="438">
        <f t="shared" si="2"/>
        <v>0</v>
      </c>
      <c r="W59" s="462">
        <f t="shared" si="8"/>
        <v>0</v>
      </c>
      <c r="X59" s="307"/>
    </row>
    <row r="60" spans="2:24" ht="13.5" customHeight="1">
      <c r="B60" s="655"/>
      <c r="C60" s="573"/>
      <c r="D60" s="344" t="s">
        <v>152</v>
      </c>
      <c r="E60" s="390">
        <f>市区町村別_推計残存歯数階層別人数!H59</f>
        <v>6118</v>
      </c>
      <c r="F60" s="304">
        <f t="shared" ref="F60" si="36">SUM(F57:F59)</f>
        <v>6118</v>
      </c>
      <c r="G60" s="304">
        <f t="shared" ref="G60:N60" si="37">SUM(G57:G59)</f>
        <v>6109</v>
      </c>
      <c r="H60" s="304">
        <f t="shared" si="37"/>
        <v>3</v>
      </c>
      <c r="I60" s="304">
        <f t="shared" si="37"/>
        <v>0</v>
      </c>
      <c r="J60" s="304">
        <f t="shared" si="37"/>
        <v>2</v>
      </c>
      <c r="K60" s="304">
        <f t="shared" si="37"/>
        <v>1</v>
      </c>
      <c r="L60" s="304">
        <f t="shared" si="37"/>
        <v>1</v>
      </c>
      <c r="M60" s="304">
        <f t="shared" si="37"/>
        <v>1</v>
      </c>
      <c r="N60" s="304">
        <f t="shared" si="37"/>
        <v>1</v>
      </c>
      <c r="O60" s="303">
        <f t="shared" si="23"/>
        <v>1</v>
      </c>
      <c r="P60" s="303">
        <f t="shared" si="4"/>
        <v>0.99852893102321016</v>
      </c>
      <c r="Q60" s="303">
        <f t="shared" si="5"/>
        <v>4.903563255966002E-4</v>
      </c>
      <c r="R60" s="303">
        <f t="shared" si="6"/>
        <v>0</v>
      </c>
      <c r="S60" s="303">
        <f t="shared" si="7"/>
        <v>3.2690421706440013E-4</v>
      </c>
      <c r="T60" s="303">
        <f t="shared" si="0"/>
        <v>1.6345210853220007E-4</v>
      </c>
      <c r="U60" s="303">
        <f t="shared" si="1"/>
        <v>1.6345210853220007E-4</v>
      </c>
      <c r="V60" s="303">
        <f t="shared" si="2"/>
        <v>1.6345210853220007E-4</v>
      </c>
      <c r="W60" s="461">
        <f t="shared" si="8"/>
        <v>1.6345210853220007E-4</v>
      </c>
      <c r="X60" s="307"/>
    </row>
    <row r="61" spans="2:24" ht="13.5" customHeight="1">
      <c r="B61" s="648">
        <v>15</v>
      </c>
      <c r="C61" s="571" t="s">
        <v>86</v>
      </c>
      <c r="D61" s="356" t="s">
        <v>342</v>
      </c>
      <c r="E61" s="390">
        <f>市区町村別_推計残存歯数階層別人数!H60</f>
        <v>1890</v>
      </c>
      <c r="F61" s="304">
        <f>SUM(G61:N61)</f>
        <v>1890</v>
      </c>
      <c r="G61" s="442">
        <v>1887</v>
      </c>
      <c r="H61" s="442">
        <v>2</v>
      </c>
      <c r="I61" s="442">
        <v>0</v>
      </c>
      <c r="J61" s="442">
        <v>0</v>
      </c>
      <c r="K61" s="442">
        <v>0</v>
      </c>
      <c r="L61" s="442">
        <v>0</v>
      </c>
      <c r="M61" s="442">
        <v>0</v>
      </c>
      <c r="N61" s="442">
        <v>1</v>
      </c>
      <c r="O61" s="303">
        <f>IFERROR(F61/E61,"-")</f>
        <v>1</v>
      </c>
      <c r="P61" s="303">
        <f t="shared" si="4"/>
        <v>0.99841269841269842</v>
      </c>
      <c r="Q61" s="303">
        <f t="shared" si="5"/>
        <v>1.0582010582010583E-3</v>
      </c>
      <c r="R61" s="303">
        <f t="shared" si="6"/>
        <v>0</v>
      </c>
      <c r="S61" s="303">
        <f t="shared" si="7"/>
        <v>0</v>
      </c>
      <c r="T61" s="303">
        <f t="shared" si="0"/>
        <v>0</v>
      </c>
      <c r="U61" s="303">
        <f t="shared" si="1"/>
        <v>0</v>
      </c>
      <c r="V61" s="303">
        <f t="shared" si="2"/>
        <v>0</v>
      </c>
      <c r="W61" s="461">
        <f t="shared" si="8"/>
        <v>5.2910052910052914E-4</v>
      </c>
      <c r="X61" s="307"/>
    </row>
    <row r="62" spans="2:24" ht="13.5" customHeight="1">
      <c r="B62" s="649"/>
      <c r="C62" s="572"/>
      <c r="D62" s="439" t="s">
        <v>343</v>
      </c>
      <c r="E62" s="440">
        <f>市区町村別_推計残存歯数階層別人数!H61</f>
        <v>2933</v>
      </c>
      <c r="F62" s="346">
        <f>SUM(G62:N62)</f>
        <v>2933</v>
      </c>
      <c r="G62" s="449">
        <v>2929</v>
      </c>
      <c r="H62" s="449">
        <v>0</v>
      </c>
      <c r="I62" s="449">
        <v>1</v>
      </c>
      <c r="J62" s="449">
        <v>1</v>
      </c>
      <c r="K62" s="449">
        <v>0</v>
      </c>
      <c r="L62" s="449">
        <v>0</v>
      </c>
      <c r="M62" s="449">
        <v>2</v>
      </c>
      <c r="N62" s="449">
        <v>0</v>
      </c>
      <c r="O62" s="441">
        <f t="shared" ref="O62:O88" si="38">IFERROR(F62/E62,"-")</f>
        <v>1</v>
      </c>
      <c r="P62" s="441">
        <f t="shared" si="4"/>
        <v>0.99863620866007496</v>
      </c>
      <c r="Q62" s="441">
        <f t="shared" si="5"/>
        <v>0</v>
      </c>
      <c r="R62" s="441">
        <f t="shared" si="6"/>
        <v>3.4094783498124785E-4</v>
      </c>
      <c r="S62" s="441">
        <f t="shared" si="7"/>
        <v>3.4094783498124785E-4</v>
      </c>
      <c r="T62" s="441">
        <f t="shared" si="0"/>
        <v>0</v>
      </c>
      <c r="U62" s="441">
        <f t="shared" si="1"/>
        <v>0</v>
      </c>
      <c r="V62" s="441">
        <f t="shared" si="2"/>
        <v>6.8189566996249571E-4</v>
      </c>
      <c r="W62" s="317">
        <f t="shared" si="8"/>
        <v>0</v>
      </c>
      <c r="X62" s="307"/>
    </row>
    <row r="63" spans="2:24" ht="13.5" customHeight="1">
      <c r="B63" s="649"/>
      <c r="C63" s="572"/>
      <c r="D63" s="436" t="s">
        <v>344</v>
      </c>
      <c r="E63" s="437">
        <f>市区町村別_推計残存歯数階層別人数!H62</f>
        <v>5477</v>
      </c>
      <c r="F63" s="435">
        <f>SUM(G63:N63)</f>
        <v>5477</v>
      </c>
      <c r="G63" s="446">
        <v>5470</v>
      </c>
      <c r="H63" s="446">
        <v>1</v>
      </c>
      <c r="I63" s="446">
        <v>1</v>
      </c>
      <c r="J63" s="446">
        <v>0</v>
      </c>
      <c r="K63" s="446">
        <v>3</v>
      </c>
      <c r="L63" s="446">
        <v>2</v>
      </c>
      <c r="M63" s="446">
        <v>0</v>
      </c>
      <c r="N63" s="446">
        <v>0</v>
      </c>
      <c r="O63" s="438">
        <f t="shared" si="38"/>
        <v>1</v>
      </c>
      <c r="P63" s="438">
        <f t="shared" si="4"/>
        <v>0.99872192806280813</v>
      </c>
      <c r="Q63" s="438">
        <f t="shared" si="5"/>
        <v>1.8258170531312764E-4</v>
      </c>
      <c r="R63" s="438">
        <f t="shared" si="6"/>
        <v>1.8258170531312764E-4</v>
      </c>
      <c r="S63" s="438">
        <f t="shared" si="7"/>
        <v>0</v>
      </c>
      <c r="T63" s="438">
        <f t="shared" si="0"/>
        <v>5.4774511593938286E-4</v>
      </c>
      <c r="U63" s="438">
        <f t="shared" si="1"/>
        <v>3.6516341062625527E-4</v>
      </c>
      <c r="V63" s="438">
        <f t="shared" si="2"/>
        <v>0</v>
      </c>
      <c r="W63" s="462">
        <f t="shared" si="8"/>
        <v>0</v>
      </c>
      <c r="X63" s="307"/>
    </row>
    <row r="64" spans="2:24" ht="13.5" customHeight="1">
      <c r="B64" s="655"/>
      <c r="C64" s="573"/>
      <c r="D64" s="344" t="s">
        <v>152</v>
      </c>
      <c r="E64" s="390">
        <f>市区町村別_推計残存歯数階層別人数!H63</f>
        <v>10300</v>
      </c>
      <c r="F64" s="304">
        <f t="shared" ref="F64" si="39">SUM(F61:F63)</f>
        <v>10300</v>
      </c>
      <c r="G64" s="304">
        <f t="shared" ref="G64:N64" si="40">SUM(G61:G63)</f>
        <v>10286</v>
      </c>
      <c r="H64" s="304">
        <f t="shared" si="40"/>
        <v>3</v>
      </c>
      <c r="I64" s="304">
        <f t="shared" si="40"/>
        <v>2</v>
      </c>
      <c r="J64" s="304">
        <f t="shared" si="40"/>
        <v>1</v>
      </c>
      <c r="K64" s="304">
        <f t="shared" si="40"/>
        <v>3</v>
      </c>
      <c r="L64" s="304">
        <f t="shared" si="40"/>
        <v>2</v>
      </c>
      <c r="M64" s="304">
        <f t="shared" si="40"/>
        <v>2</v>
      </c>
      <c r="N64" s="304">
        <f t="shared" si="40"/>
        <v>1</v>
      </c>
      <c r="O64" s="303">
        <f t="shared" si="38"/>
        <v>1</v>
      </c>
      <c r="P64" s="303">
        <f t="shared" si="4"/>
        <v>0.99864077669902918</v>
      </c>
      <c r="Q64" s="303">
        <f t="shared" si="5"/>
        <v>2.9126213592233012E-4</v>
      </c>
      <c r="R64" s="303">
        <f t="shared" si="6"/>
        <v>1.9417475728155341E-4</v>
      </c>
      <c r="S64" s="303">
        <f t="shared" si="7"/>
        <v>9.7087378640776706E-5</v>
      </c>
      <c r="T64" s="303">
        <f t="shared" si="0"/>
        <v>2.9126213592233012E-4</v>
      </c>
      <c r="U64" s="303">
        <f t="shared" si="1"/>
        <v>1.9417475728155341E-4</v>
      </c>
      <c r="V64" s="303">
        <f t="shared" si="2"/>
        <v>1.9417475728155341E-4</v>
      </c>
      <c r="W64" s="461">
        <f t="shared" si="8"/>
        <v>9.7087378640776706E-5</v>
      </c>
      <c r="X64" s="307"/>
    </row>
    <row r="65" spans="2:24" ht="13.5" customHeight="1">
      <c r="B65" s="648">
        <v>16</v>
      </c>
      <c r="C65" s="571" t="s">
        <v>62</v>
      </c>
      <c r="D65" s="356" t="s">
        <v>342</v>
      </c>
      <c r="E65" s="390">
        <f>市区町村別_推計残存歯数階層別人数!H64</f>
        <v>1160</v>
      </c>
      <c r="F65" s="304">
        <f>SUM(G65:N65)</f>
        <v>1160</v>
      </c>
      <c r="G65" s="442">
        <v>1155</v>
      </c>
      <c r="H65" s="442">
        <v>3</v>
      </c>
      <c r="I65" s="442">
        <v>0</v>
      </c>
      <c r="J65" s="442">
        <v>1</v>
      </c>
      <c r="K65" s="442">
        <v>0</v>
      </c>
      <c r="L65" s="442">
        <v>1</v>
      </c>
      <c r="M65" s="442">
        <v>0</v>
      </c>
      <c r="N65" s="442">
        <v>0</v>
      </c>
      <c r="O65" s="303">
        <f t="shared" si="38"/>
        <v>1</v>
      </c>
      <c r="P65" s="303">
        <f t="shared" si="4"/>
        <v>0.99568965517241381</v>
      </c>
      <c r="Q65" s="303">
        <f t="shared" si="5"/>
        <v>2.5862068965517241E-3</v>
      </c>
      <c r="R65" s="303">
        <f t="shared" si="6"/>
        <v>0</v>
      </c>
      <c r="S65" s="303">
        <f t="shared" si="7"/>
        <v>8.6206896551724137E-4</v>
      </c>
      <c r="T65" s="303">
        <f t="shared" si="0"/>
        <v>0</v>
      </c>
      <c r="U65" s="303">
        <f t="shared" si="1"/>
        <v>8.6206896551724137E-4</v>
      </c>
      <c r="V65" s="303">
        <f t="shared" si="2"/>
        <v>0</v>
      </c>
      <c r="W65" s="461">
        <f t="shared" si="8"/>
        <v>0</v>
      </c>
      <c r="X65" s="307"/>
    </row>
    <row r="66" spans="2:24" ht="13.5" customHeight="1">
      <c r="B66" s="649"/>
      <c r="C66" s="572"/>
      <c r="D66" s="439" t="s">
        <v>343</v>
      </c>
      <c r="E66" s="440">
        <f>市区町村別_推計残存歯数階層別人数!H65</f>
        <v>1920</v>
      </c>
      <c r="F66" s="346">
        <f>SUM(G66:N66)</f>
        <v>1920</v>
      </c>
      <c r="G66" s="449">
        <v>1917</v>
      </c>
      <c r="H66" s="449">
        <v>0</v>
      </c>
      <c r="I66" s="449">
        <v>1</v>
      </c>
      <c r="J66" s="449">
        <v>0</v>
      </c>
      <c r="K66" s="449">
        <v>2</v>
      </c>
      <c r="L66" s="449">
        <v>0</v>
      </c>
      <c r="M66" s="449">
        <v>0</v>
      </c>
      <c r="N66" s="449">
        <v>0</v>
      </c>
      <c r="O66" s="441">
        <f t="shared" si="38"/>
        <v>1</v>
      </c>
      <c r="P66" s="441">
        <f t="shared" si="4"/>
        <v>0.99843749999999998</v>
      </c>
      <c r="Q66" s="441">
        <f t="shared" si="5"/>
        <v>0</v>
      </c>
      <c r="R66" s="441">
        <f t="shared" si="6"/>
        <v>5.2083333333333333E-4</v>
      </c>
      <c r="S66" s="441">
        <f t="shared" si="7"/>
        <v>0</v>
      </c>
      <c r="T66" s="441">
        <f t="shared" si="0"/>
        <v>1.0416666666666667E-3</v>
      </c>
      <c r="U66" s="441">
        <f t="shared" si="1"/>
        <v>0</v>
      </c>
      <c r="V66" s="441">
        <f t="shared" si="2"/>
        <v>0</v>
      </c>
      <c r="W66" s="317">
        <f>IFERROR(N66/E66,"-")</f>
        <v>0</v>
      </c>
      <c r="X66" s="307"/>
    </row>
    <row r="67" spans="2:24" ht="13.5" customHeight="1">
      <c r="B67" s="649"/>
      <c r="C67" s="572"/>
      <c r="D67" s="436" t="s">
        <v>344</v>
      </c>
      <c r="E67" s="437">
        <f>市区町村別_推計残存歯数階層別人数!H66</f>
        <v>3921</v>
      </c>
      <c r="F67" s="435">
        <f>SUM(G67:N67)</f>
        <v>3921</v>
      </c>
      <c r="G67" s="446">
        <v>3915</v>
      </c>
      <c r="H67" s="446">
        <v>3</v>
      </c>
      <c r="I67" s="446">
        <v>1</v>
      </c>
      <c r="J67" s="446">
        <v>0</v>
      </c>
      <c r="K67" s="446">
        <v>1</v>
      </c>
      <c r="L67" s="446">
        <v>1</v>
      </c>
      <c r="M67" s="446">
        <v>0</v>
      </c>
      <c r="N67" s="446">
        <v>0</v>
      </c>
      <c r="O67" s="438">
        <f t="shared" si="38"/>
        <v>1</v>
      </c>
      <c r="P67" s="438">
        <f t="shared" si="4"/>
        <v>0.99846977811782711</v>
      </c>
      <c r="Q67" s="438">
        <f t="shared" si="5"/>
        <v>7.6511094108645751E-4</v>
      </c>
      <c r="R67" s="438">
        <f t="shared" si="6"/>
        <v>2.550369803621525E-4</v>
      </c>
      <c r="S67" s="438">
        <f t="shared" si="7"/>
        <v>0</v>
      </c>
      <c r="T67" s="438">
        <f t="shared" si="0"/>
        <v>2.550369803621525E-4</v>
      </c>
      <c r="U67" s="438">
        <f t="shared" si="1"/>
        <v>2.550369803621525E-4</v>
      </c>
      <c r="V67" s="438">
        <f t="shared" si="2"/>
        <v>0</v>
      </c>
      <c r="W67" s="462">
        <f t="shared" si="8"/>
        <v>0</v>
      </c>
      <c r="X67" s="307"/>
    </row>
    <row r="68" spans="2:24" ht="13.5" customHeight="1">
      <c r="B68" s="655"/>
      <c r="C68" s="573"/>
      <c r="D68" s="344" t="s">
        <v>152</v>
      </c>
      <c r="E68" s="390">
        <f>市区町村別_推計残存歯数階層別人数!H67</f>
        <v>7001</v>
      </c>
      <c r="F68" s="304">
        <f t="shared" ref="F68" si="41">SUM(F65:F67)</f>
        <v>7001</v>
      </c>
      <c r="G68" s="304">
        <f t="shared" ref="G68:N68" si="42">SUM(G65:G67)</f>
        <v>6987</v>
      </c>
      <c r="H68" s="304">
        <f t="shared" si="42"/>
        <v>6</v>
      </c>
      <c r="I68" s="304">
        <f t="shared" si="42"/>
        <v>2</v>
      </c>
      <c r="J68" s="304">
        <f t="shared" si="42"/>
        <v>1</v>
      </c>
      <c r="K68" s="304">
        <f t="shared" si="42"/>
        <v>3</v>
      </c>
      <c r="L68" s="304">
        <f t="shared" si="42"/>
        <v>2</v>
      </c>
      <c r="M68" s="304">
        <f t="shared" si="42"/>
        <v>0</v>
      </c>
      <c r="N68" s="304">
        <f t="shared" si="42"/>
        <v>0</v>
      </c>
      <c r="O68" s="303">
        <f t="shared" si="38"/>
        <v>1</v>
      </c>
      <c r="P68" s="303">
        <f t="shared" si="4"/>
        <v>0.99800028567347521</v>
      </c>
      <c r="Q68" s="303">
        <f t="shared" si="5"/>
        <v>8.5702042565347807E-4</v>
      </c>
      <c r="R68" s="303">
        <f t="shared" si="6"/>
        <v>2.8567347521782604E-4</v>
      </c>
      <c r="S68" s="303">
        <f t="shared" si="7"/>
        <v>1.4283673760891302E-4</v>
      </c>
      <c r="T68" s="303">
        <f t="shared" si="0"/>
        <v>4.2851021282673904E-4</v>
      </c>
      <c r="U68" s="303">
        <f t="shared" si="1"/>
        <v>2.8567347521782604E-4</v>
      </c>
      <c r="V68" s="303">
        <f t="shared" si="2"/>
        <v>0</v>
      </c>
      <c r="W68" s="461">
        <f t="shared" si="8"/>
        <v>0</v>
      </c>
      <c r="X68" s="307"/>
    </row>
    <row r="69" spans="2:24" ht="13.5" customHeight="1">
      <c r="B69" s="648">
        <v>17</v>
      </c>
      <c r="C69" s="571" t="s">
        <v>87</v>
      </c>
      <c r="D69" s="356" t="s">
        <v>342</v>
      </c>
      <c r="E69" s="390">
        <f>市区町村別_推計残存歯数階層別人数!H68</f>
        <v>1660</v>
      </c>
      <c r="F69" s="304">
        <f>SUM(G69:N69)</f>
        <v>1660</v>
      </c>
      <c r="G69" s="442">
        <v>1656</v>
      </c>
      <c r="H69" s="442">
        <v>0</v>
      </c>
      <c r="I69" s="442">
        <v>0</v>
      </c>
      <c r="J69" s="442">
        <v>2</v>
      </c>
      <c r="K69" s="442">
        <v>0</v>
      </c>
      <c r="L69" s="442">
        <v>2</v>
      </c>
      <c r="M69" s="442">
        <v>0</v>
      </c>
      <c r="N69" s="442">
        <v>0</v>
      </c>
      <c r="O69" s="303">
        <f t="shared" si="38"/>
        <v>1</v>
      </c>
      <c r="P69" s="303">
        <f t="shared" si="4"/>
        <v>0.99759036144578317</v>
      </c>
      <c r="Q69" s="303">
        <f t="shared" si="5"/>
        <v>0</v>
      </c>
      <c r="R69" s="303">
        <f t="shared" si="6"/>
        <v>0</v>
      </c>
      <c r="S69" s="303">
        <f t="shared" si="7"/>
        <v>1.2048192771084338E-3</v>
      </c>
      <c r="T69" s="303">
        <f t="shared" ref="T69:T132" si="43">IFERROR(K69/E69,"-")</f>
        <v>0</v>
      </c>
      <c r="U69" s="303">
        <f t="shared" ref="U69:U132" si="44">IFERROR(L69/E69,"-")</f>
        <v>1.2048192771084338E-3</v>
      </c>
      <c r="V69" s="303">
        <f t="shared" ref="V69:V132" si="45">IFERROR(M69/E69,"-")</f>
        <v>0</v>
      </c>
      <c r="W69" s="461">
        <f t="shared" si="8"/>
        <v>0</v>
      </c>
      <c r="X69" s="307"/>
    </row>
    <row r="70" spans="2:24" ht="13.5" customHeight="1">
      <c r="B70" s="649"/>
      <c r="C70" s="572"/>
      <c r="D70" s="439" t="s">
        <v>343</v>
      </c>
      <c r="E70" s="440">
        <f>市区町村別_推計残存歯数階層別人数!H69</f>
        <v>2679</v>
      </c>
      <c r="F70" s="346">
        <f>SUM(G70:N70)</f>
        <v>2679</v>
      </c>
      <c r="G70" s="449">
        <v>2670</v>
      </c>
      <c r="H70" s="449">
        <v>1</v>
      </c>
      <c r="I70" s="449">
        <v>1</v>
      </c>
      <c r="J70" s="449">
        <v>3</v>
      </c>
      <c r="K70" s="449">
        <v>1</v>
      </c>
      <c r="L70" s="449">
        <v>1</v>
      </c>
      <c r="M70" s="449">
        <v>2</v>
      </c>
      <c r="N70" s="449">
        <v>0</v>
      </c>
      <c r="O70" s="441">
        <f t="shared" si="38"/>
        <v>1</v>
      </c>
      <c r="P70" s="441">
        <f t="shared" si="4"/>
        <v>0.99664053751399773</v>
      </c>
      <c r="Q70" s="441">
        <f t="shared" si="5"/>
        <v>3.7327360955580441E-4</v>
      </c>
      <c r="R70" s="441">
        <f t="shared" si="6"/>
        <v>3.7327360955580441E-4</v>
      </c>
      <c r="S70" s="441">
        <f t="shared" si="7"/>
        <v>1.1198208286674132E-3</v>
      </c>
      <c r="T70" s="441">
        <f t="shared" si="43"/>
        <v>3.7327360955580441E-4</v>
      </c>
      <c r="U70" s="441">
        <f t="shared" si="44"/>
        <v>3.7327360955580441E-4</v>
      </c>
      <c r="V70" s="441">
        <f t="shared" si="45"/>
        <v>7.4654721911160881E-4</v>
      </c>
      <c r="W70" s="317">
        <f t="shared" si="8"/>
        <v>0</v>
      </c>
      <c r="X70" s="307"/>
    </row>
    <row r="71" spans="2:24" ht="13.5" customHeight="1">
      <c r="B71" s="649"/>
      <c r="C71" s="572"/>
      <c r="D71" s="436" t="s">
        <v>344</v>
      </c>
      <c r="E71" s="437">
        <f>市区町村別_推計残存歯数階層別人数!H70</f>
        <v>5097</v>
      </c>
      <c r="F71" s="435">
        <f>SUM(G71:N71)</f>
        <v>5097</v>
      </c>
      <c r="G71" s="446">
        <v>5086</v>
      </c>
      <c r="H71" s="446">
        <v>1</v>
      </c>
      <c r="I71" s="446">
        <v>2</v>
      </c>
      <c r="J71" s="446">
        <v>3</v>
      </c>
      <c r="K71" s="446">
        <v>2</v>
      </c>
      <c r="L71" s="446">
        <v>0</v>
      </c>
      <c r="M71" s="446">
        <v>1</v>
      </c>
      <c r="N71" s="446">
        <v>2</v>
      </c>
      <c r="O71" s="438">
        <f t="shared" si="38"/>
        <v>1</v>
      </c>
      <c r="P71" s="438">
        <f t="shared" si="4"/>
        <v>0.99784186776535222</v>
      </c>
      <c r="Q71" s="438">
        <f t="shared" si="5"/>
        <v>1.9619383951343929E-4</v>
      </c>
      <c r="R71" s="438">
        <f t="shared" si="6"/>
        <v>3.9238767902687857E-4</v>
      </c>
      <c r="S71" s="438">
        <f t="shared" si="7"/>
        <v>5.885815185403178E-4</v>
      </c>
      <c r="T71" s="438">
        <f t="shared" si="43"/>
        <v>3.9238767902687857E-4</v>
      </c>
      <c r="U71" s="438">
        <f t="shared" si="44"/>
        <v>0</v>
      </c>
      <c r="V71" s="438">
        <f t="shared" si="45"/>
        <v>1.9619383951343929E-4</v>
      </c>
      <c r="W71" s="462">
        <f t="shared" si="8"/>
        <v>3.9238767902687857E-4</v>
      </c>
      <c r="X71" s="307"/>
    </row>
    <row r="72" spans="2:24" ht="13.5" customHeight="1">
      <c r="B72" s="655"/>
      <c r="C72" s="573"/>
      <c r="D72" s="344" t="s">
        <v>152</v>
      </c>
      <c r="E72" s="390">
        <f>市区町村別_推計残存歯数階層別人数!H71</f>
        <v>9436</v>
      </c>
      <c r="F72" s="304">
        <f t="shared" ref="F72" si="46">SUM(F69:F71)</f>
        <v>9436</v>
      </c>
      <c r="G72" s="304">
        <f t="shared" ref="G72:N72" si="47">SUM(G69:G71)</f>
        <v>9412</v>
      </c>
      <c r="H72" s="304">
        <f t="shared" si="47"/>
        <v>2</v>
      </c>
      <c r="I72" s="304">
        <f t="shared" si="47"/>
        <v>3</v>
      </c>
      <c r="J72" s="304">
        <f t="shared" si="47"/>
        <v>8</v>
      </c>
      <c r="K72" s="304">
        <f t="shared" si="47"/>
        <v>3</v>
      </c>
      <c r="L72" s="304">
        <f t="shared" si="47"/>
        <v>3</v>
      </c>
      <c r="M72" s="304">
        <f t="shared" si="47"/>
        <v>3</v>
      </c>
      <c r="N72" s="304">
        <f t="shared" si="47"/>
        <v>2</v>
      </c>
      <c r="O72" s="303">
        <f t="shared" si="38"/>
        <v>1</v>
      </c>
      <c r="P72" s="303">
        <f t="shared" si="4"/>
        <v>0.99745654938533279</v>
      </c>
      <c r="Q72" s="303">
        <f t="shared" si="5"/>
        <v>2.1195421788893599E-4</v>
      </c>
      <c r="R72" s="303">
        <f t="shared" si="6"/>
        <v>3.1793132683340401E-4</v>
      </c>
      <c r="S72" s="303">
        <f t="shared" si="7"/>
        <v>8.4781687155574396E-4</v>
      </c>
      <c r="T72" s="303">
        <f t="shared" si="43"/>
        <v>3.1793132683340401E-4</v>
      </c>
      <c r="U72" s="303">
        <f t="shared" si="44"/>
        <v>3.1793132683340401E-4</v>
      </c>
      <c r="V72" s="303">
        <f t="shared" si="45"/>
        <v>3.1793132683340401E-4</v>
      </c>
      <c r="W72" s="461">
        <f t="shared" si="8"/>
        <v>2.1195421788893599E-4</v>
      </c>
      <c r="X72" s="307"/>
    </row>
    <row r="73" spans="2:24" ht="13.5" customHeight="1">
      <c r="B73" s="648">
        <v>18</v>
      </c>
      <c r="C73" s="571" t="s">
        <v>63</v>
      </c>
      <c r="D73" s="356" t="s">
        <v>342</v>
      </c>
      <c r="E73" s="390">
        <f>市区町村別_推計残存歯数階層別人数!H72</f>
        <v>1631</v>
      </c>
      <c r="F73" s="304">
        <f>SUM(G73:N73)</f>
        <v>1631</v>
      </c>
      <c r="G73" s="442">
        <v>1622</v>
      </c>
      <c r="H73" s="442">
        <v>1</v>
      </c>
      <c r="I73" s="442">
        <v>0</v>
      </c>
      <c r="J73" s="442">
        <v>1</v>
      </c>
      <c r="K73" s="442">
        <v>2</v>
      </c>
      <c r="L73" s="442">
        <v>3</v>
      </c>
      <c r="M73" s="442">
        <v>1</v>
      </c>
      <c r="N73" s="442">
        <v>1</v>
      </c>
      <c r="O73" s="303">
        <f t="shared" si="38"/>
        <v>1</v>
      </c>
      <c r="P73" s="303">
        <f t="shared" si="4"/>
        <v>0.99448191293684851</v>
      </c>
      <c r="Q73" s="303">
        <f t="shared" si="5"/>
        <v>6.131207847946045E-4</v>
      </c>
      <c r="R73" s="303">
        <f t="shared" si="6"/>
        <v>0</v>
      </c>
      <c r="S73" s="303">
        <f t="shared" si="7"/>
        <v>6.131207847946045E-4</v>
      </c>
      <c r="T73" s="303">
        <f t="shared" si="43"/>
        <v>1.226241569589209E-3</v>
      </c>
      <c r="U73" s="303">
        <f t="shared" si="44"/>
        <v>1.8393623543838135E-3</v>
      </c>
      <c r="V73" s="303">
        <f t="shared" si="45"/>
        <v>6.131207847946045E-4</v>
      </c>
      <c r="W73" s="461">
        <f t="shared" si="8"/>
        <v>6.131207847946045E-4</v>
      </c>
      <c r="X73" s="307"/>
    </row>
    <row r="74" spans="2:24" ht="13.5" customHeight="1">
      <c r="B74" s="649"/>
      <c r="C74" s="572"/>
      <c r="D74" s="439" t="s">
        <v>343</v>
      </c>
      <c r="E74" s="440">
        <f>市区町村別_推計残存歯数階層別人数!H73</f>
        <v>2621</v>
      </c>
      <c r="F74" s="346">
        <f>SUM(G74:N74)</f>
        <v>2621</v>
      </c>
      <c r="G74" s="449">
        <v>2611</v>
      </c>
      <c r="H74" s="449">
        <v>0</v>
      </c>
      <c r="I74" s="449">
        <v>1</v>
      </c>
      <c r="J74" s="449">
        <v>3</v>
      </c>
      <c r="K74" s="449">
        <v>2</v>
      </c>
      <c r="L74" s="449">
        <v>1</v>
      </c>
      <c r="M74" s="449">
        <v>3</v>
      </c>
      <c r="N74" s="449">
        <v>0</v>
      </c>
      <c r="O74" s="441">
        <f t="shared" si="38"/>
        <v>1</v>
      </c>
      <c r="P74" s="441">
        <f t="shared" si="4"/>
        <v>0.99618466234261727</v>
      </c>
      <c r="Q74" s="441">
        <f t="shared" si="5"/>
        <v>0</v>
      </c>
      <c r="R74" s="441">
        <f t="shared" si="6"/>
        <v>3.8153376573826786E-4</v>
      </c>
      <c r="S74" s="441">
        <f t="shared" si="7"/>
        <v>1.1446012972148034E-3</v>
      </c>
      <c r="T74" s="441">
        <f t="shared" si="43"/>
        <v>7.6306753147653572E-4</v>
      </c>
      <c r="U74" s="441">
        <f t="shared" si="44"/>
        <v>3.8153376573826786E-4</v>
      </c>
      <c r="V74" s="441">
        <f t="shared" si="45"/>
        <v>1.1446012972148034E-3</v>
      </c>
      <c r="W74" s="317">
        <f t="shared" si="8"/>
        <v>0</v>
      </c>
      <c r="X74" s="307"/>
    </row>
    <row r="75" spans="2:24" ht="13.5" customHeight="1">
      <c r="B75" s="649"/>
      <c r="C75" s="572"/>
      <c r="D75" s="436" t="s">
        <v>344</v>
      </c>
      <c r="E75" s="437">
        <f>市区町村別_推計残存歯数階層別人数!H74</f>
        <v>4843</v>
      </c>
      <c r="F75" s="435">
        <f>SUM(G75:N75)</f>
        <v>4843</v>
      </c>
      <c r="G75" s="446">
        <v>4833</v>
      </c>
      <c r="H75" s="446">
        <v>0</v>
      </c>
      <c r="I75" s="446">
        <v>3</v>
      </c>
      <c r="J75" s="446">
        <v>2</v>
      </c>
      <c r="K75" s="446">
        <v>1</v>
      </c>
      <c r="L75" s="446">
        <v>2</v>
      </c>
      <c r="M75" s="446">
        <v>1</v>
      </c>
      <c r="N75" s="446">
        <v>1</v>
      </c>
      <c r="O75" s="438">
        <f t="shared" si="38"/>
        <v>1</v>
      </c>
      <c r="P75" s="438">
        <f t="shared" si="4"/>
        <v>0.99793516415444972</v>
      </c>
      <c r="Q75" s="438">
        <f t="shared" si="5"/>
        <v>0</v>
      </c>
      <c r="R75" s="438">
        <f t="shared" si="6"/>
        <v>6.1945075366508359E-4</v>
      </c>
      <c r="S75" s="438">
        <f t="shared" si="7"/>
        <v>4.1296716911005574E-4</v>
      </c>
      <c r="T75" s="438">
        <f t="shared" si="43"/>
        <v>2.0648358455502787E-4</v>
      </c>
      <c r="U75" s="438">
        <f t="shared" si="44"/>
        <v>4.1296716911005574E-4</v>
      </c>
      <c r="V75" s="438">
        <f t="shared" si="45"/>
        <v>2.0648358455502787E-4</v>
      </c>
      <c r="W75" s="462">
        <f t="shared" si="8"/>
        <v>2.0648358455502787E-4</v>
      </c>
      <c r="X75" s="307"/>
    </row>
    <row r="76" spans="2:24" ht="13.5" customHeight="1">
      <c r="B76" s="655"/>
      <c r="C76" s="573"/>
      <c r="D76" s="351" t="s">
        <v>152</v>
      </c>
      <c r="E76" s="392">
        <f>市区町村別_推計残存歯数階層別人数!H75</f>
        <v>9095</v>
      </c>
      <c r="F76" s="309">
        <f t="shared" ref="F76" si="48">SUM(F73:F75)</f>
        <v>9095</v>
      </c>
      <c r="G76" s="309">
        <f t="shared" ref="G76:N76" si="49">SUM(G73:G75)</f>
        <v>9066</v>
      </c>
      <c r="H76" s="309">
        <f t="shared" si="49"/>
        <v>1</v>
      </c>
      <c r="I76" s="309">
        <f t="shared" si="49"/>
        <v>4</v>
      </c>
      <c r="J76" s="309">
        <f t="shared" si="49"/>
        <v>6</v>
      </c>
      <c r="K76" s="309">
        <f t="shared" si="49"/>
        <v>5</v>
      </c>
      <c r="L76" s="309">
        <f t="shared" si="49"/>
        <v>6</v>
      </c>
      <c r="M76" s="309">
        <f t="shared" si="49"/>
        <v>5</v>
      </c>
      <c r="N76" s="309">
        <f t="shared" si="49"/>
        <v>2</v>
      </c>
      <c r="O76" s="360">
        <f t="shared" si="38"/>
        <v>1</v>
      </c>
      <c r="P76" s="360">
        <f t="shared" si="4"/>
        <v>0.99681143485431556</v>
      </c>
      <c r="Q76" s="360">
        <f t="shared" si="5"/>
        <v>1.0995052226498076E-4</v>
      </c>
      <c r="R76" s="360">
        <f t="shared" si="6"/>
        <v>4.3980208905992305E-4</v>
      </c>
      <c r="S76" s="464">
        <f t="shared" si="7"/>
        <v>6.5970313358988458E-4</v>
      </c>
      <c r="T76" s="360">
        <f t="shared" si="43"/>
        <v>5.4975261132490382E-4</v>
      </c>
      <c r="U76" s="464">
        <f t="shared" si="44"/>
        <v>6.5970313358988458E-4</v>
      </c>
      <c r="V76" s="360">
        <f t="shared" si="45"/>
        <v>5.4975261132490382E-4</v>
      </c>
      <c r="W76" s="464">
        <f t="shared" si="8"/>
        <v>2.1990104452996153E-4</v>
      </c>
      <c r="X76" s="307"/>
    </row>
    <row r="77" spans="2:24" ht="13.5" customHeight="1">
      <c r="B77" s="648">
        <v>19</v>
      </c>
      <c r="C77" s="571" t="s">
        <v>88</v>
      </c>
      <c r="D77" s="356" t="s">
        <v>342</v>
      </c>
      <c r="E77" s="390">
        <f>市区町村別_推計残存歯数階層別人数!H76</f>
        <v>1077</v>
      </c>
      <c r="F77" s="304">
        <f>SUM(G77:N77)</f>
        <v>1077</v>
      </c>
      <c r="G77" s="442">
        <v>1071</v>
      </c>
      <c r="H77" s="442">
        <v>0</v>
      </c>
      <c r="I77" s="442">
        <v>0</v>
      </c>
      <c r="J77" s="442">
        <v>1</v>
      </c>
      <c r="K77" s="442">
        <v>1</v>
      </c>
      <c r="L77" s="442">
        <v>1</v>
      </c>
      <c r="M77" s="442">
        <v>2</v>
      </c>
      <c r="N77" s="442">
        <v>1</v>
      </c>
      <c r="O77" s="303">
        <f t="shared" si="38"/>
        <v>1</v>
      </c>
      <c r="P77" s="303">
        <f t="shared" si="4"/>
        <v>0.99442896935933145</v>
      </c>
      <c r="Q77" s="303">
        <f t="shared" si="5"/>
        <v>0</v>
      </c>
      <c r="R77" s="303">
        <f t="shared" si="6"/>
        <v>0</v>
      </c>
      <c r="S77" s="303">
        <f t="shared" si="7"/>
        <v>9.2850510677808728E-4</v>
      </c>
      <c r="T77" s="303">
        <f t="shared" si="43"/>
        <v>9.2850510677808728E-4</v>
      </c>
      <c r="U77" s="303">
        <f t="shared" si="44"/>
        <v>9.2850510677808728E-4</v>
      </c>
      <c r="V77" s="303">
        <f t="shared" si="45"/>
        <v>1.8570102135561746E-3</v>
      </c>
      <c r="W77" s="461">
        <f t="shared" si="8"/>
        <v>9.2850510677808728E-4</v>
      </c>
      <c r="X77" s="307"/>
    </row>
    <row r="78" spans="2:24" ht="13.5" customHeight="1">
      <c r="B78" s="649"/>
      <c r="C78" s="572"/>
      <c r="D78" s="439" t="s">
        <v>343</v>
      </c>
      <c r="E78" s="440">
        <f>市区町村別_推計残存歯数階層別人数!H77</f>
        <v>1406</v>
      </c>
      <c r="F78" s="346">
        <f>SUM(G78:N78)</f>
        <v>1406</v>
      </c>
      <c r="G78" s="449">
        <v>1401</v>
      </c>
      <c r="H78" s="449">
        <v>1</v>
      </c>
      <c r="I78" s="449">
        <v>0</v>
      </c>
      <c r="J78" s="449">
        <v>1</v>
      </c>
      <c r="K78" s="449">
        <v>3</v>
      </c>
      <c r="L78" s="449">
        <v>0</v>
      </c>
      <c r="M78" s="449">
        <v>0</v>
      </c>
      <c r="N78" s="449">
        <v>0</v>
      </c>
      <c r="O78" s="441">
        <f t="shared" si="38"/>
        <v>1</v>
      </c>
      <c r="P78" s="441">
        <f t="shared" si="4"/>
        <v>0.99644381223328593</v>
      </c>
      <c r="Q78" s="441">
        <f t="shared" si="5"/>
        <v>7.1123755334281653E-4</v>
      </c>
      <c r="R78" s="441">
        <f t="shared" si="6"/>
        <v>0</v>
      </c>
      <c r="S78" s="441">
        <f t="shared" si="7"/>
        <v>7.1123755334281653E-4</v>
      </c>
      <c r="T78" s="441">
        <f t="shared" si="43"/>
        <v>2.1337126600284497E-3</v>
      </c>
      <c r="U78" s="441">
        <f t="shared" si="44"/>
        <v>0</v>
      </c>
      <c r="V78" s="441">
        <f t="shared" si="45"/>
        <v>0</v>
      </c>
      <c r="W78" s="317">
        <f t="shared" si="8"/>
        <v>0</v>
      </c>
      <c r="X78" s="307"/>
    </row>
    <row r="79" spans="2:24" ht="13.5" customHeight="1">
      <c r="B79" s="649"/>
      <c r="C79" s="572"/>
      <c r="D79" s="436" t="s">
        <v>344</v>
      </c>
      <c r="E79" s="437">
        <f>市区町村別_推計残存歯数階層別人数!H78</f>
        <v>2242</v>
      </c>
      <c r="F79" s="435">
        <f>SUM(G79:N79)</f>
        <v>2242</v>
      </c>
      <c r="G79" s="446">
        <v>2239</v>
      </c>
      <c r="H79" s="446">
        <v>0</v>
      </c>
      <c r="I79" s="446">
        <v>1</v>
      </c>
      <c r="J79" s="446">
        <v>0</v>
      </c>
      <c r="K79" s="446">
        <v>1</v>
      </c>
      <c r="L79" s="446">
        <v>0</v>
      </c>
      <c r="M79" s="446">
        <v>1</v>
      </c>
      <c r="N79" s="446">
        <v>0</v>
      </c>
      <c r="O79" s="438">
        <f t="shared" si="38"/>
        <v>1</v>
      </c>
      <c r="P79" s="438">
        <f t="shared" si="4"/>
        <v>0.99866190900981266</v>
      </c>
      <c r="Q79" s="438">
        <f t="shared" si="5"/>
        <v>0</v>
      </c>
      <c r="R79" s="438">
        <f t="shared" si="6"/>
        <v>4.4603033006244426E-4</v>
      </c>
      <c r="S79" s="438">
        <f t="shared" si="7"/>
        <v>0</v>
      </c>
      <c r="T79" s="438">
        <f t="shared" si="43"/>
        <v>4.4603033006244426E-4</v>
      </c>
      <c r="U79" s="438">
        <f t="shared" si="44"/>
        <v>0</v>
      </c>
      <c r="V79" s="438">
        <f t="shared" si="45"/>
        <v>4.4603033006244426E-4</v>
      </c>
      <c r="W79" s="462">
        <f t="shared" si="8"/>
        <v>0</v>
      </c>
      <c r="X79" s="307"/>
    </row>
    <row r="80" spans="2:24" ht="13.5" customHeight="1">
      <c r="B80" s="655"/>
      <c r="C80" s="573"/>
      <c r="D80" s="344" t="s">
        <v>152</v>
      </c>
      <c r="E80" s="390">
        <f>市区町村別_推計残存歯数階層別人数!H79</f>
        <v>4725</v>
      </c>
      <c r="F80" s="304">
        <f t="shared" ref="F80" si="50">SUM(F77:F79)</f>
        <v>4725</v>
      </c>
      <c r="G80" s="304">
        <f t="shared" ref="G80:N80" si="51">SUM(G77:G79)</f>
        <v>4711</v>
      </c>
      <c r="H80" s="304">
        <f t="shared" si="51"/>
        <v>1</v>
      </c>
      <c r="I80" s="304">
        <f t="shared" si="51"/>
        <v>1</v>
      </c>
      <c r="J80" s="304">
        <f t="shared" si="51"/>
        <v>2</v>
      </c>
      <c r="K80" s="304">
        <f t="shared" si="51"/>
        <v>5</v>
      </c>
      <c r="L80" s="304">
        <f t="shared" si="51"/>
        <v>1</v>
      </c>
      <c r="M80" s="304">
        <f t="shared" si="51"/>
        <v>3</v>
      </c>
      <c r="N80" s="304">
        <f t="shared" si="51"/>
        <v>1</v>
      </c>
      <c r="O80" s="303">
        <f t="shared" si="38"/>
        <v>1</v>
      </c>
      <c r="P80" s="303">
        <f t="shared" si="4"/>
        <v>0.99703703703703705</v>
      </c>
      <c r="Q80" s="303">
        <f t="shared" si="5"/>
        <v>2.1164021164021165E-4</v>
      </c>
      <c r="R80" s="303">
        <f t="shared" si="6"/>
        <v>2.1164021164021165E-4</v>
      </c>
      <c r="S80" s="303">
        <f t="shared" si="7"/>
        <v>4.232804232804233E-4</v>
      </c>
      <c r="T80" s="303">
        <f t="shared" si="43"/>
        <v>1.0582010582010583E-3</v>
      </c>
      <c r="U80" s="303">
        <f t="shared" si="44"/>
        <v>2.1164021164021165E-4</v>
      </c>
      <c r="V80" s="303">
        <f t="shared" si="45"/>
        <v>6.3492063492063492E-4</v>
      </c>
      <c r="W80" s="461">
        <f t="shared" si="8"/>
        <v>2.1164021164021165E-4</v>
      </c>
      <c r="X80" s="307"/>
    </row>
    <row r="81" spans="2:24" ht="13.5" customHeight="1">
      <c r="B81" s="648">
        <v>20</v>
      </c>
      <c r="C81" s="571" t="s">
        <v>89</v>
      </c>
      <c r="D81" s="356" t="s">
        <v>342</v>
      </c>
      <c r="E81" s="390">
        <f>市区町村別_推計残存歯数階層別人数!H80</f>
        <v>1722</v>
      </c>
      <c r="F81" s="304">
        <f>SUM(G81:N81)</f>
        <v>1722</v>
      </c>
      <c r="G81" s="442">
        <v>1719</v>
      </c>
      <c r="H81" s="442">
        <v>0</v>
      </c>
      <c r="I81" s="442">
        <v>0</v>
      </c>
      <c r="J81" s="442">
        <v>0</v>
      </c>
      <c r="K81" s="442">
        <v>0</v>
      </c>
      <c r="L81" s="442">
        <v>0</v>
      </c>
      <c r="M81" s="442">
        <v>2</v>
      </c>
      <c r="N81" s="442">
        <v>1</v>
      </c>
      <c r="O81" s="303">
        <f t="shared" si="38"/>
        <v>1</v>
      </c>
      <c r="P81" s="303">
        <f t="shared" si="4"/>
        <v>0.99825783972125437</v>
      </c>
      <c r="Q81" s="303">
        <f t="shared" si="5"/>
        <v>0</v>
      </c>
      <c r="R81" s="303">
        <f t="shared" si="6"/>
        <v>0</v>
      </c>
      <c r="S81" s="303">
        <f t="shared" si="7"/>
        <v>0</v>
      </c>
      <c r="T81" s="303">
        <f t="shared" si="43"/>
        <v>0</v>
      </c>
      <c r="U81" s="303">
        <f t="shared" si="44"/>
        <v>0</v>
      </c>
      <c r="V81" s="303">
        <f t="shared" si="45"/>
        <v>1.1614401858304297E-3</v>
      </c>
      <c r="W81" s="461">
        <f t="shared" si="8"/>
        <v>5.8072009291521487E-4</v>
      </c>
      <c r="X81" s="307"/>
    </row>
    <row r="82" spans="2:24" ht="13.5" customHeight="1">
      <c r="B82" s="649"/>
      <c r="C82" s="572"/>
      <c r="D82" s="439" t="s">
        <v>343</v>
      </c>
      <c r="E82" s="440">
        <f>市区町村別_推計残存歯数階層別人数!H81</f>
        <v>2664</v>
      </c>
      <c r="F82" s="346">
        <f>SUM(G82:N82)</f>
        <v>2664</v>
      </c>
      <c r="G82" s="449">
        <v>2659</v>
      </c>
      <c r="H82" s="449">
        <v>1</v>
      </c>
      <c r="I82" s="449">
        <v>1</v>
      </c>
      <c r="J82" s="449">
        <v>1</v>
      </c>
      <c r="K82" s="449">
        <v>0</v>
      </c>
      <c r="L82" s="449">
        <v>2</v>
      </c>
      <c r="M82" s="449">
        <v>0</v>
      </c>
      <c r="N82" s="449">
        <v>0</v>
      </c>
      <c r="O82" s="441">
        <f t="shared" si="38"/>
        <v>1</v>
      </c>
      <c r="P82" s="441">
        <f t="shared" si="4"/>
        <v>0.99812312312312312</v>
      </c>
      <c r="Q82" s="441">
        <f t="shared" si="5"/>
        <v>3.7537537537537537E-4</v>
      </c>
      <c r="R82" s="441">
        <f t="shared" si="6"/>
        <v>3.7537537537537537E-4</v>
      </c>
      <c r="S82" s="441">
        <f t="shared" si="7"/>
        <v>3.7537537537537537E-4</v>
      </c>
      <c r="T82" s="441">
        <f t="shared" si="43"/>
        <v>0</v>
      </c>
      <c r="U82" s="441">
        <f t="shared" si="44"/>
        <v>7.5075075075075074E-4</v>
      </c>
      <c r="V82" s="441">
        <f t="shared" si="45"/>
        <v>0</v>
      </c>
      <c r="W82" s="317">
        <f t="shared" si="8"/>
        <v>0</v>
      </c>
      <c r="X82" s="307"/>
    </row>
    <row r="83" spans="2:24" ht="13.5" customHeight="1">
      <c r="B83" s="649"/>
      <c r="C83" s="572"/>
      <c r="D83" s="436" t="s">
        <v>344</v>
      </c>
      <c r="E83" s="437">
        <f>市区町村別_推計残存歯数階層別人数!H82</f>
        <v>5190</v>
      </c>
      <c r="F83" s="435">
        <f>SUM(G83:N83)</f>
        <v>5190</v>
      </c>
      <c r="G83" s="446">
        <v>5184</v>
      </c>
      <c r="H83" s="446">
        <v>1</v>
      </c>
      <c r="I83" s="446">
        <v>0</v>
      </c>
      <c r="J83" s="446">
        <v>1</v>
      </c>
      <c r="K83" s="446">
        <v>2</v>
      </c>
      <c r="L83" s="446">
        <v>1</v>
      </c>
      <c r="M83" s="446">
        <v>0</v>
      </c>
      <c r="N83" s="446">
        <v>1</v>
      </c>
      <c r="O83" s="438">
        <f t="shared" si="38"/>
        <v>1</v>
      </c>
      <c r="P83" s="438">
        <f t="shared" si="4"/>
        <v>0.9988439306358381</v>
      </c>
      <c r="Q83" s="438">
        <f t="shared" si="5"/>
        <v>1.9267822736030829E-4</v>
      </c>
      <c r="R83" s="438">
        <f t="shared" si="6"/>
        <v>0</v>
      </c>
      <c r="S83" s="438">
        <f t="shared" si="7"/>
        <v>1.9267822736030829E-4</v>
      </c>
      <c r="T83" s="438">
        <f t="shared" si="43"/>
        <v>3.8535645472061658E-4</v>
      </c>
      <c r="U83" s="438">
        <f t="shared" si="44"/>
        <v>1.9267822736030829E-4</v>
      </c>
      <c r="V83" s="438">
        <f t="shared" si="45"/>
        <v>0</v>
      </c>
      <c r="W83" s="462">
        <f t="shared" si="8"/>
        <v>1.9267822736030829E-4</v>
      </c>
      <c r="X83" s="307"/>
    </row>
    <row r="84" spans="2:24" ht="13.5" customHeight="1">
      <c r="B84" s="655"/>
      <c r="C84" s="573"/>
      <c r="D84" s="344" t="s">
        <v>152</v>
      </c>
      <c r="E84" s="390">
        <f>市区町村別_推計残存歯数階層別人数!H83</f>
        <v>9576</v>
      </c>
      <c r="F84" s="304">
        <f t="shared" ref="F84" si="52">SUM(F81:F83)</f>
        <v>9576</v>
      </c>
      <c r="G84" s="304">
        <f t="shared" ref="G84:N84" si="53">SUM(G81:G83)</f>
        <v>9562</v>
      </c>
      <c r="H84" s="304">
        <f t="shared" si="53"/>
        <v>2</v>
      </c>
      <c r="I84" s="304">
        <f t="shared" si="53"/>
        <v>1</v>
      </c>
      <c r="J84" s="304">
        <f t="shared" si="53"/>
        <v>2</v>
      </c>
      <c r="K84" s="304">
        <f t="shared" si="53"/>
        <v>2</v>
      </c>
      <c r="L84" s="304">
        <f t="shared" si="53"/>
        <v>3</v>
      </c>
      <c r="M84" s="304">
        <f t="shared" si="53"/>
        <v>2</v>
      </c>
      <c r="N84" s="304">
        <f t="shared" si="53"/>
        <v>2</v>
      </c>
      <c r="O84" s="303">
        <f t="shared" si="38"/>
        <v>1</v>
      </c>
      <c r="P84" s="303">
        <f t="shared" si="4"/>
        <v>0.99853801169590639</v>
      </c>
      <c r="Q84" s="303">
        <f t="shared" si="5"/>
        <v>2.0885547201336674E-4</v>
      </c>
      <c r="R84" s="303">
        <f t="shared" si="6"/>
        <v>1.0442773600668337E-4</v>
      </c>
      <c r="S84" s="303">
        <f t="shared" si="7"/>
        <v>2.0885547201336674E-4</v>
      </c>
      <c r="T84" s="303">
        <f t="shared" si="43"/>
        <v>2.0885547201336674E-4</v>
      </c>
      <c r="U84" s="303">
        <f t="shared" si="44"/>
        <v>3.1328320802005011E-4</v>
      </c>
      <c r="V84" s="303">
        <f t="shared" si="45"/>
        <v>2.0885547201336674E-4</v>
      </c>
      <c r="W84" s="461">
        <f t="shared" si="8"/>
        <v>2.0885547201336674E-4</v>
      </c>
      <c r="X84" s="307"/>
    </row>
    <row r="85" spans="2:24" ht="13.5" customHeight="1">
      <c r="B85" s="648">
        <v>21</v>
      </c>
      <c r="C85" s="571" t="s">
        <v>90</v>
      </c>
      <c r="D85" s="356" t="s">
        <v>342</v>
      </c>
      <c r="E85" s="390">
        <f>市区町村別_推計残存歯数階層別人数!H84</f>
        <v>1159</v>
      </c>
      <c r="F85" s="304">
        <f>SUM(G85:N85)</f>
        <v>1159</v>
      </c>
      <c r="G85" s="442">
        <v>1154</v>
      </c>
      <c r="H85" s="442">
        <v>0</v>
      </c>
      <c r="I85" s="442">
        <v>0</v>
      </c>
      <c r="J85" s="442">
        <v>1</v>
      </c>
      <c r="K85" s="442">
        <v>0</v>
      </c>
      <c r="L85" s="442">
        <v>3</v>
      </c>
      <c r="M85" s="442">
        <v>0</v>
      </c>
      <c r="N85" s="442">
        <v>1</v>
      </c>
      <c r="O85" s="303">
        <f t="shared" si="38"/>
        <v>1</v>
      </c>
      <c r="P85" s="303">
        <f t="shared" si="4"/>
        <v>0.99568593615185508</v>
      </c>
      <c r="Q85" s="303">
        <f t="shared" si="5"/>
        <v>0</v>
      </c>
      <c r="R85" s="303">
        <f t="shared" si="6"/>
        <v>0</v>
      </c>
      <c r="S85" s="303">
        <f t="shared" si="7"/>
        <v>8.6281276962899055E-4</v>
      </c>
      <c r="T85" s="303">
        <f t="shared" si="43"/>
        <v>0</v>
      </c>
      <c r="U85" s="303">
        <f t="shared" si="44"/>
        <v>2.5884383088869713E-3</v>
      </c>
      <c r="V85" s="303">
        <f t="shared" si="45"/>
        <v>0</v>
      </c>
      <c r="W85" s="461">
        <f t="shared" si="8"/>
        <v>8.6281276962899055E-4</v>
      </c>
      <c r="X85" s="307"/>
    </row>
    <row r="86" spans="2:24" ht="13.5" customHeight="1">
      <c r="B86" s="649"/>
      <c r="C86" s="572"/>
      <c r="D86" s="439" t="s">
        <v>343</v>
      </c>
      <c r="E86" s="440">
        <f>市区町村別_推計残存歯数階層別人数!H85</f>
        <v>1816</v>
      </c>
      <c r="F86" s="346">
        <f>SUM(G86:N86)</f>
        <v>1816</v>
      </c>
      <c r="G86" s="449">
        <v>1814</v>
      </c>
      <c r="H86" s="449">
        <v>0</v>
      </c>
      <c r="I86" s="449">
        <v>0</v>
      </c>
      <c r="J86" s="449">
        <v>1</v>
      </c>
      <c r="K86" s="449">
        <v>1</v>
      </c>
      <c r="L86" s="449">
        <v>0</v>
      </c>
      <c r="M86" s="449">
        <v>0</v>
      </c>
      <c r="N86" s="449">
        <v>0</v>
      </c>
      <c r="O86" s="441">
        <f t="shared" si="38"/>
        <v>1</v>
      </c>
      <c r="P86" s="441">
        <f t="shared" si="4"/>
        <v>0.99889867841409696</v>
      </c>
      <c r="Q86" s="441">
        <f t="shared" si="5"/>
        <v>0</v>
      </c>
      <c r="R86" s="441">
        <f t="shared" si="6"/>
        <v>0</v>
      </c>
      <c r="S86" s="441">
        <f t="shared" si="7"/>
        <v>5.506607929515419E-4</v>
      </c>
      <c r="T86" s="441">
        <f t="shared" si="43"/>
        <v>5.506607929515419E-4</v>
      </c>
      <c r="U86" s="441">
        <f t="shared" si="44"/>
        <v>0</v>
      </c>
      <c r="V86" s="441">
        <f t="shared" si="45"/>
        <v>0</v>
      </c>
      <c r="W86" s="317">
        <f t="shared" si="8"/>
        <v>0</v>
      </c>
      <c r="X86" s="307"/>
    </row>
    <row r="87" spans="2:24" ht="13.5" customHeight="1">
      <c r="B87" s="649"/>
      <c r="C87" s="572"/>
      <c r="D87" s="436" t="s">
        <v>344</v>
      </c>
      <c r="E87" s="437">
        <f>市区町村別_推計残存歯数階層別人数!H86</f>
        <v>3421</v>
      </c>
      <c r="F87" s="435">
        <f>SUM(G87:N87)</f>
        <v>3421</v>
      </c>
      <c r="G87" s="446">
        <v>3420</v>
      </c>
      <c r="H87" s="446">
        <v>1</v>
      </c>
      <c r="I87" s="446">
        <v>0</v>
      </c>
      <c r="J87" s="446">
        <v>0</v>
      </c>
      <c r="K87" s="446">
        <v>0</v>
      </c>
      <c r="L87" s="446">
        <v>0</v>
      </c>
      <c r="M87" s="446">
        <v>0</v>
      </c>
      <c r="N87" s="446">
        <v>0</v>
      </c>
      <c r="O87" s="438">
        <f t="shared" si="38"/>
        <v>1</v>
      </c>
      <c r="P87" s="438">
        <f t="shared" si="4"/>
        <v>0.99970768781058172</v>
      </c>
      <c r="Q87" s="438">
        <f t="shared" si="5"/>
        <v>2.9231218941829873E-4</v>
      </c>
      <c r="R87" s="438">
        <f t="shared" si="6"/>
        <v>0</v>
      </c>
      <c r="S87" s="438">
        <f t="shared" si="7"/>
        <v>0</v>
      </c>
      <c r="T87" s="438">
        <f t="shared" si="43"/>
        <v>0</v>
      </c>
      <c r="U87" s="438">
        <f t="shared" si="44"/>
        <v>0</v>
      </c>
      <c r="V87" s="438">
        <f t="shared" si="45"/>
        <v>0</v>
      </c>
      <c r="W87" s="462">
        <f t="shared" si="8"/>
        <v>0</v>
      </c>
      <c r="X87" s="307"/>
    </row>
    <row r="88" spans="2:24" ht="13.5" customHeight="1">
      <c r="B88" s="655"/>
      <c r="C88" s="573"/>
      <c r="D88" s="344" t="s">
        <v>152</v>
      </c>
      <c r="E88" s="390">
        <f>市区町村別_推計残存歯数階層別人数!H87</f>
        <v>6396</v>
      </c>
      <c r="F88" s="304">
        <f t="shared" ref="F88" si="54">SUM(F85:F87)</f>
        <v>6396</v>
      </c>
      <c r="G88" s="304">
        <f t="shared" ref="G88:N88" si="55">SUM(G85:G87)</f>
        <v>6388</v>
      </c>
      <c r="H88" s="304">
        <f t="shared" si="55"/>
        <v>1</v>
      </c>
      <c r="I88" s="304">
        <f t="shared" si="55"/>
        <v>0</v>
      </c>
      <c r="J88" s="304">
        <f t="shared" si="55"/>
        <v>2</v>
      </c>
      <c r="K88" s="304">
        <f t="shared" si="55"/>
        <v>1</v>
      </c>
      <c r="L88" s="304">
        <f t="shared" si="55"/>
        <v>3</v>
      </c>
      <c r="M88" s="304">
        <f t="shared" si="55"/>
        <v>0</v>
      </c>
      <c r="N88" s="304">
        <f t="shared" si="55"/>
        <v>1</v>
      </c>
      <c r="O88" s="303">
        <f t="shared" si="38"/>
        <v>1</v>
      </c>
      <c r="P88" s="303">
        <f t="shared" si="4"/>
        <v>0.99874921826141339</v>
      </c>
      <c r="Q88" s="303">
        <f t="shared" si="5"/>
        <v>1.5634771732332708E-4</v>
      </c>
      <c r="R88" s="303">
        <f t="shared" si="6"/>
        <v>0</v>
      </c>
      <c r="S88" s="303">
        <f t="shared" si="7"/>
        <v>3.1269543464665416E-4</v>
      </c>
      <c r="T88" s="303">
        <f t="shared" si="43"/>
        <v>1.5634771732332708E-4</v>
      </c>
      <c r="U88" s="303">
        <f t="shared" si="44"/>
        <v>4.6904315196998124E-4</v>
      </c>
      <c r="V88" s="303">
        <f t="shared" si="45"/>
        <v>0</v>
      </c>
      <c r="W88" s="461">
        <f t="shared" si="8"/>
        <v>1.5634771732332708E-4</v>
      </c>
      <c r="X88" s="307"/>
    </row>
    <row r="89" spans="2:24" ht="13.5" customHeight="1">
      <c r="B89" s="648">
        <v>22</v>
      </c>
      <c r="C89" s="571" t="s">
        <v>64</v>
      </c>
      <c r="D89" s="356" t="s">
        <v>342</v>
      </c>
      <c r="E89" s="390">
        <f>市区町村別_推計残存歯数階層別人数!H88</f>
        <v>1437</v>
      </c>
      <c r="F89" s="304">
        <f>SUM(G89:N89)</f>
        <v>1437</v>
      </c>
      <c r="G89" s="442">
        <v>1435</v>
      </c>
      <c r="H89" s="442">
        <v>0</v>
      </c>
      <c r="I89" s="442">
        <v>0</v>
      </c>
      <c r="J89" s="442">
        <v>1</v>
      </c>
      <c r="K89" s="442">
        <v>0</v>
      </c>
      <c r="L89" s="442">
        <v>1</v>
      </c>
      <c r="M89" s="442">
        <v>0</v>
      </c>
      <c r="N89" s="442">
        <v>0</v>
      </c>
      <c r="O89" s="303">
        <f>IFERROR(F89/E89,"-")</f>
        <v>1</v>
      </c>
      <c r="P89" s="303">
        <f t="shared" si="4"/>
        <v>0.99860821155184409</v>
      </c>
      <c r="Q89" s="303">
        <f t="shared" si="5"/>
        <v>0</v>
      </c>
      <c r="R89" s="303">
        <f t="shared" si="6"/>
        <v>0</v>
      </c>
      <c r="S89" s="303">
        <f t="shared" si="7"/>
        <v>6.9589422407794019E-4</v>
      </c>
      <c r="T89" s="303">
        <f t="shared" si="43"/>
        <v>0</v>
      </c>
      <c r="U89" s="303">
        <f t="shared" si="44"/>
        <v>6.9589422407794019E-4</v>
      </c>
      <c r="V89" s="303">
        <f t="shared" si="45"/>
        <v>0</v>
      </c>
      <c r="W89" s="461">
        <f t="shared" si="8"/>
        <v>0</v>
      </c>
      <c r="X89" s="307"/>
    </row>
    <row r="90" spans="2:24" ht="13.5" customHeight="1">
      <c r="B90" s="649"/>
      <c r="C90" s="572"/>
      <c r="D90" s="439" t="s">
        <v>343</v>
      </c>
      <c r="E90" s="440">
        <f>市区町村別_推計残存歯数階層別人数!H89</f>
        <v>2149</v>
      </c>
      <c r="F90" s="346">
        <f>SUM(G90:N90)</f>
        <v>2149</v>
      </c>
      <c r="G90" s="449">
        <v>2144</v>
      </c>
      <c r="H90" s="449">
        <v>0</v>
      </c>
      <c r="I90" s="449">
        <v>2</v>
      </c>
      <c r="J90" s="449">
        <v>1</v>
      </c>
      <c r="K90" s="449">
        <v>1</v>
      </c>
      <c r="L90" s="449">
        <v>0</v>
      </c>
      <c r="M90" s="449">
        <v>1</v>
      </c>
      <c r="N90" s="449">
        <v>0</v>
      </c>
      <c r="O90" s="441">
        <f t="shared" ref="O90:O116" si="56">IFERROR(F90/E90,"-")</f>
        <v>1</v>
      </c>
      <c r="P90" s="441">
        <f t="shared" si="4"/>
        <v>0.99767333643555145</v>
      </c>
      <c r="Q90" s="441">
        <f t="shared" si="5"/>
        <v>0</v>
      </c>
      <c r="R90" s="441">
        <f t="shared" si="6"/>
        <v>9.3066542577943234E-4</v>
      </c>
      <c r="S90" s="441">
        <f t="shared" si="7"/>
        <v>4.6533271288971617E-4</v>
      </c>
      <c r="T90" s="441">
        <f t="shared" si="43"/>
        <v>4.6533271288971617E-4</v>
      </c>
      <c r="U90" s="441">
        <f t="shared" si="44"/>
        <v>0</v>
      </c>
      <c r="V90" s="441">
        <f t="shared" si="45"/>
        <v>4.6533271288971617E-4</v>
      </c>
      <c r="W90" s="317">
        <f t="shared" si="8"/>
        <v>0</v>
      </c>
      <c r="X90" s="307"/>
    </row>
    <row r="91" spans="2:24" ht="13.5" customHeight="1">
      <c r="B91" s="649"/>
      <c r="C91" s="572"/>
      <c r="D91" s="436" t="s">
        <v>344</v>
      </c>
      <c r="E91" s="437">
        <f>市区町村別_推計残存歯数階層別人数!H90</f>
        <v>4070</v>
      </c>
      <c r="F91" s="435">
        <f>SUM(G91:N91)</f>
        <v>4070</v>
      </c>
      <c r="G91" s="446">
        <v>4064</v>
      </c>
      <c r="H91" s="446">
        <v>0</v>
      </c>
      <c r="I91" s="446">
        <v>2</v>
      </c>
      <c r="J91" s="446">
        <v>0</v>
      </c>
      <c r="K91" s="446">
        <v>0</v>
      </c>
      <c r="L91" s="446">
        <v>3</v>
      </c>
      <c r="M91" s="446">
        <v>1</v>
      </c>
      <c r="N91" s="446">
        <v>0</v>
      </c>
      <c r="O91" s="438">
        <f t="shared" si="56"/>
        <v>1</v>
      </c>
      <c r="P91" s="438">
        <f t="shared" si="4"/>
        <v>0.99852579852579848</v>
      </c>
      <c r="Q91" s="438">
        <f t="shared" si="5"/>
        <v>0</v>
      </c>
      <c r="R91" s="438">
        <f t="shared" si="6"/>
        <v>4.9140049140049139E-4</v>
      </c>
      <c r="S91" s="438">
        <f t="shared" si="7"/>
        <v>0</v>
      </c>
      <c r="T91" s="438">
        <f t="shared" si="43"/>
        <v>0</v>
      </c>
      <c r="U91" s="438">
        <f t="shared" si="44"/>
        <v>7.3710073710073708E-4</v>
      </c>
      <c r="V91" s="438">
        <f t="shared" si="45"/>
        <v>2.4570024570024569E-4</v>
      </c>
      <c r="W91" s="462">
        <f t="shared" si="8"/>
        <v>0</v>
      </c>
      <c r="X91" s="307"/>
    </row>
    <row r="92" spans="2:24" ht="13.5" customHeight="1">
      <c r="B92" s="655"/>
      <c r="C92" s="573"/>
      <c r="D92" s="344" t="s">
        <v>152</v>
      </c>
      <c r="E92" s="390">
        <f>市区町村別_推計残存歯数階層別人数!H91</f>
        <v>7656</v>
      </c>
      <c r="F92" s="304">
        <f t="shared" ref="F92" si="57">SUM(F89:F91)</f>
        <v>7656</v>
      </c>
      <c r="G92" s="304">
        <f t="shared" ref="G92:N92" si="58">SUM(G89:G91)</f>
        <v>7643</v>
      </c>
      <c r="H92" s="304">
        <f t="shared" si="58"/>
        <v>0</v>
      </c>
      <c r="I92" s="304">
        <f t="shared" si="58"/>
        <v>4</v>
      </c>
      <c r="J92" s="304">
        <f t="shared" si="58"/>
        <v>2</v>
      </c>
      <c r="K92" s="304">
        <f t="shared" si="58"/>
        <v>1</v>
      </c>
      <c r="L92" s="304">
        <f t="shared" si="58"/>
        <v>4</v>
      </c>
      <c r="M92" s="304">
        <f t="shared" si="58"/>
        <v>2</v>
      </c>
      <c r="N92" s="304">
        <f t="shared" si="58"/>
        <v>0</v>
      </c>
      <c r="O92" s="303">
        <f t="shared" si="56"/>
        <v>1</v>
      </c>
      <c r="P92" s="303">
        <f t="shared" si="4"/>
        <v>0.99830198537095094</v>
      </c>
      <c r="Q92" s="303">
        <f t="shared" si="5"/>
        <v>0</v>
      </c>
      <c r="R92" s="303">
        <f t="shared" si="6"/>
        <v>5.2246603970741907E-4</v>
      </c>
      <c r="S92" s="303">
        <f t="shared" si="7"/>
        <v>2.6123301985370953E-4</v>
      </c>
      <c r="T92" s="303">
        <f t="shared" si="43"/>
        <v>1.3061650992685477E-4</v>
      </c>
      <c r="U92" s="303">
        <f t="shared" si="44"/>
        <v>5.2246603970741907E-4</v>
      </c>
      <c r="V92" s="303">
        <f t="shared" si="45"/>
        <v>2.6123301985370953E-4</v>
      </c>
      <c r="W92" s="461">
        <f t="shared" si="8"/>
        <v>0</v>
      </c>
      <c r="X92" s="307"/>
    </row>
    <row r="93" spans="2:24" ht="13.5" customHeight="1">
      <c r="B93" s="648">
        <v>23</v>
      </c>
      <c r="C93" s="571" t="s">
        <v>91</v>
      </c>
      <c r="D93" s="356" t="s">
        <v>342</v>
      </c>
      <c r="E93" s="390">
        <f>市区町村別_推計残存歯数階層別人数!H92</f>
        <v>2544</v>
      </c>
      <c r="F93" s="304">
        <f>SUM(G93:N93)</f>
        <v>2544</v>
      </c>
      <c r="G93" s="442">
        <v>2539</v>
      </c>
      <c r="H93" s="442">
        <v>0</v>
      </c>
      <c r="I93" s="442">
        <v>0</v>
      </c>
      <c r="J93" s="442">
        <v>1</v>
      </c>
      <c r="K93" s="442">
        <v>0</v>
      </c>
      <c r="L93" s="442">
        <v>2</v>
      </c>
      <c r="M93" s="442">
        <v>2</v>
      </c>
      <c r="N93" s="442">
        <v>0</v>
      </c>
      <c r="O93" s="303">
        <f t="shared" si="56"/>
        <v>1</v>
      </c>
      <c r="P93" s="303">
        <f t="shared" si="4"/>
        <v>0.99803459119496851</v>
      </c>
      <c r="Q93" s="303">
        <f t="shared" si="5"/>
        <v>0</v>
      </c>
      <c r="R93" s="303">
        <f t="shared" si="6"/>
        <v>0</v>
      </c>
      <c r="S93" s="303">
        <f t="shared" si="7"/>
        <v>3.9308176100628933E-4</v>
      </c>
      <c r="T93" s="303">
        <f t="shared" si="43"/>
        <v>0</v>
      </c>
      <c r="U93" s="303">
        <f t="shared" si="44"/>
        <v>7.8616352201257866E-4</v>
      </c>
      <c r="V93" s="303">
        <f t="shared" si="45"/>
        <v>7.8616352201257866E-4</v>
      </c>
      <c r="W93" s="461">
        <f t="shared" si="8"/>
        <v>0</v>
      </c>
      <c r="X93" s="307"/>
    </row>
    <row r="94" spans="2:24" ht="13.5" customHeight="1">
      <c r="B94" s="649"/>
      <c r="C94" s="572"/>
      <c r="D94" s="439" t="s">
        <v>343</v>
      </c>
      <c r="E94" s="440">
        <f>市区町村別_推計残存歯数階層別人数!H93</f>
        <v>3672</v>
      </c>
      <c r="F94" s="346">
        <f>SUM(G94:N94)</f>
        <v>3672</v>
      </c>
      <c r="G94" s="449">
        <v>3663</v>
      </c>
      <c r="H94" s="449">
        <v>1</v>
      </c>
      <c r="I94" s="449">
        <v>1</v>
      </c>
      <c r="J94" s="449">
        <v>1</v>
      </c>
      <c r="K94" s="449">
        <v>1</v>
      </c>
      <c r="L94" s="449">
        <v>0</v>
      </c>
      <c r="M94" s="449">
        <v>4</v>
      </c>
      <c r="N94" s="449">
        <v>1</v>
      </c>
      <c r="O94" s="441">
        <f t="shared" si="56"/>
        <v>1</v>
      </c>
      <c r="P94" s="441">
        <f t="shared" si="4"/>
        <v>0.99754901960784315</v>
      </c>
      <c r="Q94" s="441">
        <f t="shared" si="5"/>
        <v>2.7233115468409589E-4</v>
      </c>
      <c r="R94" s="441">
        <f t="shared" si="6"/>
        <v>2.7233115468409589E-4</v>
      </c>
      <c r="S94" s="441">
        <f t="shared" si="7"/>
        <v>2.7233115468409589E-4</v>
      </c>
      <c r="T94" s="441">
        <f t="shared" si="43"/>
        <v>2.7233115468409589E-4</v>
      </c>
      <c r="U94" s="441">
        <f t="shared" si="44"/>
        <v>0</v>
      </c>
      <c r="V94" s="441">
        <f t="shared" si="45"/>
        <v>1.0893246187363835E-3</v>
      </c>
      <c r="W94" s="317">
        <f t="shared" si="8"/>
        <v>2.7233115468409589E-4</v>
      </c>
      <c r="X94" s="307"/>
    </row>
    <row r="95" spans="2:24" ht="13.5" customHeight="1">
      <c r="B95" s="649"/>
      <c r="C95" s="572"/>
      <c r="D95" s="436" t="s">
        <v>344</v>
      </c>
      <c r="E95" s="437">
        <f>市区町村別_推計残存歯数階層別人数!H94</f>
        <v>6281</v>
      </c>
      <c r="F95" s="435">
        <f>SUM(G95:N95)</f>
        <v>6281</v>
      </c>
      <c r="G95" s="446">
        <v>6276</v>
      </c>
      <c r="H95" s="446">
        <v>1</v>
      </c>
      <c r="I95" s="446">
        <v>0</v>
      </c>
      <c r="J95" s="446">
        <v>0</v>
      </c>
      <c r="K95" s="446">
        <v>0</v>
      </c>
      <c r="L95" s="446">
        <v>2</v>
      </c>
      <c r="M95" s="446">
        <v>1</v>
      </c>
      <c r="N95" s="446">
        <v>1</v>
      </c>
      <c r="O95" s="438">
        <f t="shared" si="56"/>
        <v>1</v>
      </c>
      <c r="P95" s="438">
        <f t="shared" si="4"/>
        <v>0.99920394841585736</v>
      </c>
      <c r="Q95" s="438">
        <f t="shared" si="5"/>
        <v>1.5921031682853049E-4</v>
      </c>
      <c r="R95" s="438">
        <f t="shared" si="6"/>
        <v>0</v>
      </c>
      <c r="S95" s="438">
        <f t="shared" si="7"/>
        <v>0</v>
      </c>
      <c r="T95" s="438">
        <f t="shared" si="43"/>
        <v>0</v>
      </c>
      <c r="U95" s="438">
        <f t="shared" si="44"/>
        <v>3.1842063365706099E-4</v>
      </c>
      <c r="V95" s="438">
        <f t="shared" si="45"/>
        <v>1.5921031682853049E-4</v>
      </c>
      <c r="W95" s="462">
        <f t="shared" si="8"/>
        <v>1.5921031682853049E-4</v>
      </c>
      <c r="X95" s="307"/>
    </row>
    <row r="96" spans="2:24" ht="13.5" customHeight="1">
      <c r="B96" s="655"/>
      <c r="C96" s="573"/>
      <c r="D96" s="344" t="s">
        <v>152</v>
      </c>
      <c r="E96" s="390">
        <f>市区町村別_推計残存歯数階層別人数!H95</f>
        <v>12497</v>
      </c>
      <c r="F96" s="304">
        <f t="shared" ref="F96" si="59">SUM(F93:F95)</f>
        <v>12497</v>
      </c>
      <c r="G96" s="304">
        <f t="shared" ref="G96:N96" si="60">SUM(G93:G95)</f>
        <v>12478</v>
      </c>
      <c r="H96" s="304">
        <f t="shared" si="60"/>
        <v>2</v>
      </c>
      <c r="I96" s="304">
        <f t="shared" si="60"/>
        <v>1</v>
      </c>
      <c r="J96" s="304">
        <f t="shared" si="60"/>
        <v>2</v>
      </c>
      <c r="K96" s="304">
        <f t="shared" si="60"/>
        <v>1</v>
      </c>
      <c r="L96" s="304">
        <f t="shared" si="60"/>
        <v>4</v>
      </c>
      <c r="M96" s="304">
        <f t="shared" si="60"/>
        <v>7</v>
      </c>
      <c r="N96" s="304">
        <f t="shared" si="60"/>
        <v>2</v>
      </c>
      <c r="O96" s="303">
        <f t="shared" si="56"/>
        <v>1</v>
      </c>
      <c r="P96" s="303">
        <f t="shared" si="4"/>
        <v>0.99847963511242699</v>
      </c>
      <c r="Q96" s="303">
        <f t="shared" si="5"/>
        <v>1.6003840921821236E-4</v>
      </c>
      <c r="R96" s="303">
        <f t="shared" si="6"/>
        <v>8.0019204609106182E-5</v>
      </c>
      <c r="S96" s="303">
        <f t="shared" si="7"/>
        <v>1.6003840921821236E-4</v>
      </c>
      <c r="T96" s="303">
        <f t="shared" si="43"/>
        <v>8.0019204609106182E-5</v>
      </c>
      <c r="U96" s="303">
        <f t="shared" si="44"/>
        <v>3.2007681843642473E-4</v>
      </c>
      <c r="V96" s="303">
        <f t="shared" si="45"/>
        <v>5.6013443226374325E-4</v>
      </c>
      <c r="W96" s="461">
        <f t="shared" si="8"/>
        <v>1.6003840921821236E-4</v>
      </c>
      <c r="X96" s="307"/>
    </row>
    <row r="97" spans="2:24" ht="13.5" customHeight="1">
      <c r="B97" s="648">
        <v>24</v>
      </c>
      <c r="C97" s="571" t="s">
        <v>92</v>
      </c>
      <c r="D97" s="356" t="s">
        <v>342</v>
      </c>
      <c r="E97" s="390">
        <f>市区町村別_推計残存歯数階層別人数!H96</f>
        <v>1003</v>
      </c>
      <c r="F97" s="304">
        <f>SUM(G97:N97)</f>
        <v>1003</v>
      </c>
      <c r="G97" s="442">
        <v>1002</v>
      </c>
      <c r="H97" s="442">
        <v>0</v>
      </c>
      <c r="I97" s="442">
        <v>0</v>
      </c>
      <c r="J97" s="442">
        <v>1</v>
      </c>
      <c r="K97" s="442">
        <v>0</v>
      </c>
      <c r="L97" s="442">
        <v>0</v>
      </c>
      <c r="M97" s="442">
        <v>0</v>
      </c>
      <c r="N97" s="442">
        <v>0</v>
      </c>
      <c r="O97" s="303">
        <f t="shared" si="56"/>
        <v>1</v>
      </c>
      <c r="P97" s="303">
        <f t="shared" si="4"/>
        <v>0.99900299102691925</v>
      </c>
      <c r="Q97" s="303">
        <f t="shared" si="5"/>
        <v>0</v>
      </c>
      <c r="R97" s="303">
        <f t="shared" si="6"/>
        <v>0</v>
      </c>
      <c r="S97" s="303">
        <f t="shared" si="7"/>
        <v>9.9700897308075765E-4</v>
      </c>
      <c r="T97" s="303">
        <f t="shared" si="43"/>
        <v>0</v>
      </c>
      <c r="U97" s="303">
        <f t="shared" si="44"/>
        <v>0</v>
      </c>
      <c r="V97" s="303">
        <f t="shared" si="45"/>
        <v>0</v>
      </c>
      <c r="W97" s="461">
        <f t="shared" si="8"/>
        <v>0</v>
      </c>
      <c r="X97" s="307"/>
    </row>
    <row r="98" spans="2:24" ht="13.5" customHeight="1">
      <c r="B98" s="649"/>
      <c r="C98" s="572"/>
      <c r="D98" s="439" t="s">
        <v>343</v>
      </c>
      <c r="E98" s="440">
        <f>市区町村別_推計残存歯数階層別人数!H97</f>
        <v>1686</v>
      </c>
      <c r="F98" s="346">
        <f>SUM(G98:N98)</f>
        <v>1686</v>
      </c>
      <c r="G98" s="449">
        <v>1683</v>
      </c>
      <c r="H98" s="449">
        <v>1</v>
      </c>
      <c r="I98" s="449">
        <v>0</v>
      </c>
      <c r="J98" s="449">
        <v>1</v>
      </c>
      <c r="K98" s="449">
        <v>0</v>
      </c>
      <c r="L98" s="449">
        <v>0</v>
      </c>
      <c r="M98" s="449">
        <v>0</v>
      </c>
      <c r="N98" s="449">
        <v>1</v>
      </c>
      <c r="O98" s="441">
        <f t="shared" si="56"/>
        <v>1</v>
      </c>
      <c r="P98" s="441">
        <f t="shared" si="4"/>
        <v>0.99822064056939497</v>
      </c>
      <c r="Q98" s="441">
        <f t="shared" si="5"/>
        <v>5.9311981020166078E-4</v>
      </c>
      <c r="R98" s="441">
        <f t="shared" si="6"/>
        <v>0</v>
      </c>
      <c r="S98" s="441">
        <f t="shared" si="7"/>
        <v>5.9311981020166078E-4</v>
      </c>
      <c r="T98" s="441">
        <f t="shared" si="43"/>
        <v>0</v>
      </c>
      <c r="U98" s="441">
        <f t="shared" si="44"/>
        <v>0</v>
      </c>
      <c r="V98" s="441">
        <f t="shared" si="45"/>
        <v>0</v>
      </c>
      <c r="W98" s="317">
        <f t="shared" si="8"/>
        <v>5.9311981020166078E-4</v>
      </c>
      <c r="X98" s="307"/>
    </row>
    <row r="99" spans="2:24" ht="13.5" customHeight="1">
      <c r="B99" s="649"/>
      <c r="C99" s="572"/>
      <c r="D99" s="436" t="s">
        <v>344</v>
      </c>
      <c r="E99" s="437">
        <f>市区町村別_推計残存歯数階層別人数!H98</f>
        <v>3456</v>
      </c>
      <c r="F99" s="435">
        <f>SUM(G99:N99)</f>
        <v>3456</v>
      </c>
      <c r="G99" s="446">
        <v>3453</v>
      </c>
      <c r="H99" s="446">
        <v>0</v>
      </c>
      <c r="I99" s="446">
        <v>1</v>
      </c>
      <c r="J99" s="446">
        <v>1</v>
      </c>
      <c r="K99" s="446">
        <v>0</v>
      </c>
      <c r="L99" s="446">
        <v>1</v>
      </c>
      <c r="M99" s="446">
        <v>0</v>
      </c>
      <c r="N99" s="446">
        <v>0</v>
      </c>
      <c r="O99" s="438">
        <f t="shared" si="56"/>
        <v>1</v>
      </c>
      <c r="P99" s="438">
        <f t="shared" si="4"/>
        <v>0.99913194444444442</v>
      </c>
      <c r="Q99" s="438">
        <f t="shared" si="5"/>
        <v>0</v>
      </c>
      <c r="R99" s="438">
        <f t="shared" si="6"/>
        <v>2.8935185185185184E-4</v>
      </c>
      <c r="S99" s="438">
        <f t="shared" si="7"/>
        <v>2.8935185185185184E-4</v>
      </c>
      <c r="T99" s="438">
        <f t="shared" si="43"/>
        <v>0</v>
      </c>
      <c r="U99" s="438">
        <f t="shared" si="44"/>
        <v>2.8935185185185184E-4</v>
      </c>
      <c r="V99" s="438">
        <f t="shared" si="45"/>
        <v>0</v>
      </c>
      <c r="W99" s="462">
        <f t="shared" si="8"/>
        <v>0</v>
      </c>
      <c r="X99" s="307"/>
    </row>
    <row r="100" spans="2:24" ht="13.5" customHeight="1">
      <c r="B100" s="655"/>
      <c r="C100" s="573"/>
      <c r="D100" s="344" t="s">
        <v>152</v>
      </c>
      <c r="E100" s="390">
        <f>市区町村別_推計残存歯数階層別人数!H99</f>
        <v>6145</v>
      </c>
      <c r="F100" s="304">
        <f t="shared" ref="F100" si="61">SUM(F97:F99)</f>
        <v>6145</v>
      </c>
      <c r="G100" s="304">
        <f t="shared" ref="G100:N100" si="62">SUM(G97:G99)</f>
        <v>6138</v>
      </c>
      <c r="H100" s="304">
        <f t="shared" si="62"/>
        <v>1</v>
      </c>
      <c r="I100" s="304">
        <f t="shared" si="62"/>
        <v>1</v>
      </c>
      <c r="J100" s="304">
        <f t="shared" si="62"/>
        <v>3</v>
      </c>
      <c r="K100" s="304">
        <f t="shared" si="62"/>
        <v>0</v>
      </c>
      <c r="L100" s="304">
        <f t="shared" si="62"/>
        <v>1</v>
      </c>
      <c r="M100" s="304">
        <f t="shared" si="62"/>
        <v>0</v>
      </c>
      <c r="N100" s="304">
        <f t="shared" si="62"/>
        <v>1</v>
      </c>
      <c r="O100" s="303">
        <f t="shared" si="56"/>
        <v>1</v>
      </c>
      <c r="P100" s="303">
        <f t="shared" si="4"/>
        <v>0.99886086248982908</v>
      </c>
      <c r="Q100" s="303">
        <f t="shared" si="5"/>
        <v>1.6273393002441008E-4</v>
      </c>
      <c r="R100" s="303">
        <f t="shared" si="6"/>
        <v>1.6273393002441008E-4</v>
      </c>
      <c r="S100" s="303">
        <f t="shared" si="7"/>
        <v>4.8820179007323027E-4</v>
      </c>
      <c r="T100" s="303">
        <f t="shared" si="43"/>
        <v>0</v>
      </c>
      <c r="U100" s="303">
        <f t="shared" si="44"/>
        <v>1.6273393002441008E-4</v>
      </c>
      <c r="V100" s="303">
        <f t="shared" si="45"/>
        <v>0</v>
      </c>
      <c r="W100" s="461">
        <f t="shared" si="8"/>
        <v>1.6273393002441008E-4</v>
      </c>
      <c r="X100" s="307"/>
    </row>
    <row r="101" spans="2:24" ht="13.5" customHeight="1">
      <c r="B101" s="648">
        <v>25</v>
      </c>
      <c r="C101" s="571" t="s">
        <v>93</v>
      </c>
      <c r="D101" s="356" t="s">
        <v>342</v>
      </c>
      <c r="E101" s="390">
        <f>市区町村別_推計残存歯数階層別人数!H100</f>
        <v>655</v>
      </c>
      <c r="F101" s="304">
        <f>SUM(G101:N101)</f>
        <v>655</v>
      </c>
      <c r="G101" s="442">
        <v>653</v>
      </c>
      <c r="H101" s="442">
        <v>0</v>
      </c>
      <c r="I101" s="442">
        <v>0</v>
      </c>
      <c r="J101" s="442">
        <v>0</v>
      </c>
      <c r="K101" s="442">
        <v>0</v>
      </c>
      <c r="L101" s="442">
        <v>0</v>
      </c>
      <c r="M101" s="442">
        <v>1</v>
      </c>
      <c r="N101" s="442">
        <v>1</v>
      </c>
      <c r="O101" s="303">
        <f t="shared" si="56"/>
        <v>1</v>
      </c>
      <c r="P101" s="303">
        <f t="shared" si="4"/>
        <v>0.99694656488549616</v>
      </c>
      <c r="Q101" s="303">
        <f t="shared" si="5"/>
        <v>0</v>
      </c>
      <c r="R101" s="303">
        <f t="shared" si="6"/>
        <v>0</v>
      </c>
      <c r="S101" s="303">
        <f t="shared" si="7"/>
        <v>0</v>
      </c>
      <c r="T101" s="303">
        <f t="shared" si="43"/>
        <v>0</v>
      </c>
      <c r="U101" s="303">
        <f t="shared" si="44"/>
        <v>0</v>
      </c>
      <c r="V101" s="303">
        <f t="shared" si="45"/>
        <v>1.5267175572519084E-3</v>
      </c>
      <c r="W101" s="461">
        <f t="shared" si="8"/>
        <v>1.5267175572519084E-3</v>
      </c>
      <c r="X101" s="307"/>
    </row>
    <row r="102" spans="2:24" ht="13.5" customHeight="1">
      <c r="B102" s="649"/>
      <c r="C102" s="572"/>
      <c r="D102" s="439" t="s">
        <v>343</v>
      </c>
      <c r="E102" s="440">
        <f>市区町村別_推計残存歯数階層別人数!H101</f>
        <v>1125</v>
      </c>
      <c r="F102" s="346">
        <f>SUM(G102:N102)</f>
        <v>1125</v>
      </c>
      <c r="G102" s="449">
        <v>1121</v>
      </c>
      <c r="H102" s="449">
        <v>0</v>
      </c>
      <c r="I102" s="449">
        <v>0</v>
      </c>
      <c r="J102" s="449">
        <v>0</v>
      </c>
      <c r="K102" s="449">
        <v>1</v>
      </c>
      <c r="L102" s="449">
        <v>0</v>
      </c>
      <c r="M102" s="449">
        <v>2</v>
      </c>
      <c r="N102" s="449">
        <v>1</v>
      </c>
      <c r="O102" s="441">
        <f t="shared" si="56"/>
        <v>1</v>
      </c>
      <c r="P102" s="441">
        <f t="shared" si="4"/>
        <v>0.99644444444444447</v>
      </c>
      <c r="Q102" s="441">
        <f t="shared" si="5"/>
        <v>0</v>
      </c>
      <c r="R102" s="441">
        <f t="shared" si="6"/>
        <v>0</v>
      </c>
      <c r="S102" s="441">
        <f t="shared" si="7"/>
        <v>0</v>
      </c>
      <c r="T102" s="441">
        <f t="shared" si="43"/>
        <v>8.8888888888888893E-4</v>
      </c>
      <c r="U102" s="441">
        <f t="shared" si="44"/>
        <v>0</v>
      </c>
      <c r="V102" s="441">
        <f t="shared" si="45"/>
        <v>1.7777777777777779E-3</v>
      </c>
      <c r="W102" s="317">
        <f t="shared" si="8"/>
        <v>8.8888888888888893E-4</v>
      </c>
      <c r="X102" s="307"/>
    </row>
    <row r="103" spans="2:24" ht="13.5" customHeight="1">
      <c r="B103" s="649"/>
      <c r="C103" s="572"/>
      <c r="D103" s="436" t="s">
        <v>344</v>
      </c>
      <c r="E103" s="437">
        <f>市区町村別_推計残存歯数階層別人数!H102</f>
        <v>2235</v>
      </c>
      <c r="F103" s="435">
        <f>SUM(G103:N103)</f>
        <v>2235</v>
      </c>
      <c r="G103" s="446">
        <v>2231</v>
      </c>
      <c r="H103" s="446">
        <v>1</v>
      </c>
      <c r="I103" s="446">
        <v>0</v>
      </c>
      <c r="J103" s="446">
        <v>0</v>
      </c>
      <c r="K103" s="446">
        <v>1</v>
      </c>
      <c r="L103" s="446">
        <v>1</v>
      </c>
      <c r="M103" s="446">
        <v>1</v>
      </c>
      <c r="N103" s="446">
        <v>0</v>
      </c>
      <c r="O103" s="438">
        <f t="shared" si="56"/>
        <v>1</v>
      </c>
      <c r="P103" s="438">
        <f t="shared" si="4"/>
        <v>0.99821029082774049</v>
      </c>
      <c r="Q103" s="438">
        <f t="shared" si="5"/>
        <v>4.4742729306487697E-4</v>
      </c>
      <c r="R103" s="438">
        <f t="shared" si="6"/>
        <v>0</v>
      </c>
      <c r="S103" s="438">
        <f t="shared" si="7"/>
        <v>0</v>
      </c>
      <c r="T103" s="438">
        <f t="shared" si="43"/>
        <v>4.4742729306487697E-4</v>
      </c>
      <c r="U103" s="438">
        <f t="shared" si="44"/>
        <v>4.4742729306487697E-4</v>
      </c>
      <c r="V103" s="438">
        <f t="shared" si="45"/>
        <v>4.4742729306487697E-4</v>
      </c>
      <c r="W103" s="462">
        <f t="shared" si="8"/>
        <v>0</v>
      </c>
      <c r="X103" s="307"/>
    </row>
    <row r="104" spans="2:24" ht="13.5" customHeight="1">
      <c r="B104" s="655"/>
      <c r="C104" s="573"/>
      <c r="D104" s="344" t="s">
        <v>152</v>
      </c>
      <c r="E104" s="390">
        <f>市区町村別_推計残存歯数階層別人数!H103</f>
        <v>4015</v>
      </c>
      <c r="F104" s="304">
        <f t="shared" ref="F104" si="63">SUM(F101:F103)</f>
        <v>4015</v>
      </c>
      <c r="G104" s="304">
        <f t="shared" ref="G104:N104" si="64">SUM(G101:G103)</f>
        <v>4005</v>
      </c>
      <c r="H104" s="304">
        <f t="shared" si="64"/>
        <v>1</v>
      </c>
      <c r="I104" s="304">
        <f t="shared" si="64"/>
        <v>0</v>
      </c>
      <c r="J104" s="304">
        <f t="shared" si="64"/>
        <v>0</v>
      </c>
      <c r="K104" s="304">
        <f t="shared" si="64"/>
        <v>2</v>
      </c>
      <c r="L104" s="304">
        <f t="shared" si="64"/>
        <v>1</v>
      </c>
      <c r="M104" s="304">
        <f t="shared" si="64"/>
        <v>4</v>
      </c>
      <c r="N104" s="304">
        <f t="shared" si="64"/>
        <v>2</v>
      </c>
      <c r="O104" s="303">
        <f t="shared" si="56"/>
        <v>1</v>
      </c>
      <c r="P104" s="303">
        <f t="shared" si="4"/>
        <v>0.99750933997509339</v>
      </c>
      <c r="Q104" s="303">
        <f t="shared" si="5"/>
        <v>2.4906600249066001E-4</v>
      </c>
      <c r="R104" s="303">
        <f t="shared" si="6"/>
        <v>0</v>
      </c>
      <c r="S104" s="303">
        <f t="shared" si="7"/>
        <v>0</v>
      </c>
      <c r="T104" s="303">
        <f t="shared" si="43"/>
        <v>4.9813200498132002E-4</v>
      </c>
      <c r="U104" s="303">
        <f t="shared" si="44"/>
        <v>2.4906600249066001E-4</v>
      </c>
      <c r="V104" s="303">
        <f t="shared" si="45"/>
        <v>9.9626400996264005E-4</v>
      </c>
      <c r="W104" s="461">
        <f t="shared" si="8"/>
        <v>4.9813200498132002E-4</v>
      </c>
      <c r="X104" s="307"/>
    </row>
    <row r="105" spans="2:24" ht="13.5" customHeight="1">
      <c r="B105" s="648">
        <v>26</v>
      </c>
      <c r="C105" s="571" t="s">
        <v>36</v>
      </c>
      <c r="D105" s="356" t="s">
        <v>342</v>
      </c>
      <c r="E105" s="390">
        <f>市区町村別_推計残存歯数階層別人数!H104</f>
        <v>9550</v>
      </c>
      <c r="F105" s="304">
        <f>SUM(G105:N105)</f>
        <v>9550</v>
      </c>
      <c r="G105" s="442">
        <v>4917</v>
      </c>
      <c r="H105" s="442">
        <v>886</v>
      </c>
      <c r="I105" s="442">
        <v>690</v>
      </c>
      <c r="J105" s="442">
        <v>772</v>
      </c>
      <c r="K105" s="442">
        <v>631</v>
      </c>
      <c r="L105" s="442">
        <v>534</v>
      </c>
      <c r="M105" s="442">
        <v>647</v>
      </c>
      <c r="N105" s="442">
        <v>473</v>
      </c>
      <c r="O105" s="303">
        <f t="shared" si="56"/>
        <v>1</v>
      </c>
      <c r="P105" s="303">
        <f t="shared" si="4"/>
        <v>0.51486910994764401</v>
      </c>
      <c r="Q105" s="303">
        <f t="shared" si="5"/>
        <v>9.2774869109947644E-2</v>
      </c>
      <c r="R105" s="303">
        <f t="shared" si="6"/>
        <v>7.2251308900523559E-2</v>
      </c>
      <c r="S105" s="303">
        <f t="shared" si="7"/>
        <v>8.0837696335078535E-2</v>
      </c>
      <c r="T105" s="303">
        <f t="shared" si="43"/>
        <v>6.6073298429319374E-2</v>
      </c>
      <c r="U105" s="303">
        <f t="shared" si="44"/>
        <v>5.5916230366492146E-2</v>
      </c>
      <c r="V105" s="303">
        <f t="shared" si="45"/>
        <v>6.7748691099476441E-2</v>
      </c>
      <c r="W105" s="461">
        <f t="shared" si="8"/>
        <v>4.9528795811518325E-2</v>
      </c>
      <c r="X105" s="307"/>
    </row>
    <row r="106" spans="2:24" ht="13.5" customHeight="1">
      <c r="B106" s="649"/>
      <c r="C106" s="572"/>
      <c r="D106" s="439" t="s">
        <v>343</v>
      </c>
      <c r="E106" s="440">
        <f>市区町村別_推計残存歯数階層別人数!H105</f>
        <v>15606</v>
      </c>
      <c r="F106" s="346">
        <f>SUM(G106:N106)</f>
        <v>15606</v>
      </c>
      <c r="G106" s="449">
        <v>9410</v>
      </c>
      <c r="H106" s="449">
        <v>1684</v>
      </c>
      <c r="I106" s="449">
        <v>1025</v>
      </c>
      <c r="J106" s="449">
        <v>967</v>
      </c>
      <c r="K106" s="449">
        <v>821</v>
      </c>
      <c r="L106" s="449">
        <v>552</v>
      </c>
      <c r="M106" s="449">
        <v>672</v>
      </c>
      <c r="N106" s="449">
        <v>475</v>
      </c>
      <c r="O106" s="441">
        <f t="shared" si="56"/>
        <v>1</v>
      </c>
      <c r="P106" s="441">
        <f t="shared" si="4"/>
        <v>0.60297321542996285</v>
      </c>
      <c r="Q106" s="441">
        <f t="shared" si="5"/>
        <v>0.10790721517365116</v>
      </c>
      <c r="R106" s="441">
        <f t="shared" si="6"/>
        <v>6.5679866717928997E-2</v>
      </c>
      <c r="S106" s="441">
        <f t="shared" si="7"/>
        <v>6.1963347430475456E-2</v>
      </c>
      <c r="T106" s="441">
        <f t="shared" si="43"/>
        <v>5.2607971293092401E-2</v>
      </c>
      <c r="U106" s="441">
        <f t="shared" si="44"/>
        <v>3.537101114955786E-2</v>
      </c>
      <c r="V106" s="441">
        <f t="shared" si="45"/>
        <v>4.3060361399461747E-2</v>
      </c>
      <c r="W106" s="317">
        <f t="shared" si="8"/>
        <v>3.0437011405869536E-2</v>
      </c>
      <c r="X106" s="307"/>
    </row>
    <row r="107" spans="2:24" ht="13.5" customHeight="1">
      <c r="B107" s="649"/>
      <c r="C107" s="572"/>
      <c r="D107" s="436" t="s">
        <v>344</v>
      </c>
      <c r="E107" s="437">
        <f>市区町村別_推計残存歯数階層別人数!H106</f>
        <v>30904</v>
      </c>
      <c r="F107" s="435">
        <f>SUM(G107:N107)</f>
        <v>30904</v>
      </c>
      <c r="G107" s="446">
        <v>21448</v>
      </c>
      <c r="H107" s="446">
        <v>3041</v>
      </c>
      <c r="I107" s="446">
        <v>1568</v>
      </c>
      <c r="J107" s="446">
        <v>1444</v>
      </c>
      <c r="K107" s="446">
        <v>1126</v>
      </c>
      <c r="L107" s="446">
        <v>790</v>
      </c>
      <c r="M107" s="446">
        <v>844</v>
      </c>
      <c r="N107" s="446">
        <v>643</v>
      </c>
      <c r="O107" s="438">
        <f t="shared" si="56"/>
        <v>1</v>
      </c>
      <c r="P107" s="438">
        <f t="shared" si="4"/>
        <v>0.69402019156096295</v>
      </c>
      <c r="Q107" s="438">
        <f t="shared" si="5"/>
        <v>9.8401501423763915E-2</v>
      </c>
      <c r="R107" s="438">
        <f t="shared" si="6"/>
        <v>5.0737768573647424E-2</v>
      </c>
      <c r="S107" s="438">
        <f t="shared" si="7"/>
        <v>4.6725342997670206E-2</v>
      </c>
      <c r="T107" s="438">
        <f t="shared" si="43"/>
        <v>3.6435412891535075E-2</v>
      </c>
      <c r="U107" s="438">
        <f t="shared" si="44"/>
        <v>2.5563033911467772E-2</v>
      </c>
      <c r="V107" s="438">
        <f t="shared" si="45"/>
        <v>2.7310380533264303E-2</v>
      </c>
      <c r="W107" s="462">
        <f t="shared" si="8"/>
        <v>2.0806368107688326E-2</v>
      </c>
      <c r="X107" s="307"/>
    </row>
    <row r="108" spans="2:24" ht="13.5" customHeight="1">
      <c r="B108" s="655"/>
      <c r="C108" s="573"/>
      <c r="D108" s="344" t="s">
        <v>152</v>
      </c>
      <c r="E108" s="390">
        <f>市区町村別_推計残存歯数階層別人数!H107</f>
        <v>56060</v>
      </c>
      <c r="F108" s="304">
        <f t="shared" ref="F108" si="65">SUM(F105:F107)</f>
        <v>56060</v>
      </c>
      <c r="G108" s="304">
        <f t="shared" ref="G108:N108" si="66">SUM(G105:G107)</f>
        <v>35775</v>
      </c>
      <c r="H108" s="304">
        <f t="shared" si="66"/>
        <v>5611</v>
      </c>
      <c r="I108" s="304">
        <f t="shared" si="66"/>
        <v>3283</v>
      </c>
      <c r="J108" s="304">
        <f t="shared" si="66"/>
        <v>3183</v>
      </c>
      <c r="K108" s="304">
        <f t="shared" si="66"/>
        <v>2578</v>
      </c>
      <c r="L108" s="304">
        <f t="shared" si="66"/>
        <v>1876</v>
      </c>
      <c r="M108" s="304">
        <f t="shared" si="66"/>
        <v>2163</v>
      </c>
      <c r="N108" s="304">
        <f t="shared" si="66"/>
        <v>1591</v>
      </c>
      <c r="O108" s="303">
        <f t="shared" si="56"/>
        <v>1</v>
      </c>
      <c r="P108" s="303">
        <f t="shared" si="4"/>
        <v>0.6381555476275419</v>
      </c>
      <c r="Q108" s="303">
        <f t="shared" si="5"/>
        <v>0.10008919015340706</v>
      </c>
      <c r="R108" s="303">
        <f t="shared" si="6"/>
        <v>5.8562254727078128E-2</v>
      </c>
      <c r="S108" s="303">
        <f t="shared" si="7"/>
        <v>5.677845165893685E-2</v>
      </c>
      <c r="T108" s="303">
        <f t="shared" si="43"/>
        <v>4.5986443096682129E-2</v>
      </c>
      <c r="U108" s="303">
        <f t="shared" si="44"/>
        <v>3.3464145558330362E-2</v>
      </c>
      <c r="V108" s="303">
        <f t="shared" si="45"/>
        <v>3.8583660363895829E-2</v>
      </c>
      <c r="W108" s="461">
        <f t="shared" si="8"/>
        <v>2.8380306814127721E-2</v>
      </c>
      <c r="X108" s="307"/>
    </row>
    <row r="109" spans="2:24" ht="13.5" customHeight="1">
      <c r="B109" s="648">
        <v>27</v>
      </c>
      <c r="C109" s="571" t="s">
        <v>37</v>
      </c>
      <c r="D109" s="356" t="s">
        <v>342</v>
      </c>
      <c r="E109" s="390">
        <f>市区町村別_推計残存歯数階層別人数!H108</f>
        <v>1650</v>
      </c>
      <c r="F109" s="304">
        <f>SUM(G109:N109)</f>
        <v>1650</v>
      </c>
      <c r="G109" s="442">
        <v>786</v>
      </c>
      <c r="H109" s="442">
        <v>148</v>
      </c>
      <c r="I109" s="442">
        <v>140</v>
      </c>
      <c r="J109" s="442">
        <v>152</v>
      </c>
      <c r="K109" s="442">
        <v>113</v>
      </c>
      <c r="L109" s="442">
        <v>95</v>
      </c>
      <c r="M109" s="442">
        <v>134</v>
      </c>
      <c r="N109" s="442">
        <v>82</v>
      </c>
      <c r="O109" s="303">
        <f t="shared" si="56"/>
        <v>1</v>
      </c>
      <c r="P109" s="303">
        <f t="shared" si="4"/>
        <v>0.47636363636363638</v>
      </c>
      <c r="Q109" s="303">
        <f t="shared" si="5"/>
        <v>8.9696969696969692E-2</v>
      </c>
      <c r="R109" s="303">
        <f t="shared" si="6"/>
        <v>8.4848484848484854E-2</v>
      </c>
      <c r="S109" s="303">
        <f t="shared" si="7"/>
        <v>9.2121212121212118E-2</v>
      </c>
      <c r="T109" s="303">
        <f t="shared" si="43"/>
        <v>6.8484848484848482E-2</v>
      </c>
      <c r="U109" s="303">
        <f t="shared" si="44"/>
        <v>5.7575757575757579E-2</v>
      </c>
      <c r="V109" s="303">
        <f t="shared" si="45"/>
        <v>8.1212121212121208E-2</v>
      </c>
      <c r="W109" s="461">
        <f t="shared" si="8"/>
        <v>4.9696969696969698E-2</v>
      </c>
      <c r="X109" s="307"/>
    </row>
    <row r="110" spans="2:24" ht="13.5" customHeight="1">
      <c r="B110" s="649"/>
      <c r="C110" s="572"/>
      <c r="D110" s="439" t="s">
        <v>343</v>
      </c>
      <c r="E110" s="440">
        <f>市区町村別_推計残存歯数階層別人数!H109</f>
        <v>2511</v>
      </c>
      <c r="F110" s="346">
        <f>SUM(G110:N110)</f>
        <v>2511</v>
      </c>
      <c r="G110" s="449">
        <v>1428</v>
      </c>
      <c r="H110" s="449">
        <v>306</v>
      </c>
      <c r="I110" s="449">
        <v>163</v>
      </c>
      <c r="J110" s="449">
        <v>184</v>
      </c>
      <c r="K110" s="449">
        <v>131</v>
      </c>
      <c r="L110" s="449">
        <v>88</v>
      </c>
      <c r="M110" s="449">
        <v>122</v>
      </c>
      <c r="N110" s="449">
        <v>89</v>
      </c>
      <c r="O110" s="441">
        <f t="shared" si="56"/>
        <v>1</v>
      </c>
      <c r="P110" s="441">
        <f t="shared" si="4"/>
        <v>0.56869772998805257</v>
      </c>
      <c r="Q110" s="441">
        <f t="shared" si="5"/>
        <v>0.12186379928315412</v>
      </c>
      <c r="R110" s="441">
        <f t="shared" si="6"/>
        <v>6.4914376742333732E-2</v>
      </c>
      <c r="S110" s="441">
        <f t="shared" si="7"/>
        <v>7.3277578653922745E-2</v>
      </c>
      <c r="T110" s="441">
        <f t="shared" si="43"/>
        <v>5.2170450019912384E-2</v>
      </c>
      <c r="U110" s="441">
        <f t="shared" si="44"/>
        <v>3.5045798486658702E-2</v>
      </c>
      <c r="V110" s="441">
        <f t="shared" si="45"/>
        <v>4.8586220629231382E-2</v>
      </c>
      <c r="W110" s="317">
        <f t="shared" si="8"/>
        <v>3.5444046196734372E-2</v>
      </c>
      <c r="X110" s="307"/>
    </row>
    <row r="111" spans="2:24" ht="13.5" customHeight="1">
      <c r="B111" s="649"/>
      <c r="C111" s="572"/>
      <c r="D111" s="436" t="s">
        <v>344</v>
      </c>
      <c r="E111" s="437">
        <f>市区町村別_推計残存歯数階層別人数!H110</f>
        <v>4880</v>
      </c>
      <c r="F111" s="435">
        <f>SUM(G111:N111)</f>
        <v>4880</v>
      </c>
      <c r="G111" s="446">
        <v>3214</v>
      </c>
      <c r="H111" s="446">
        <v>515</v>
      </c>
      <c r="I111" s="446">
        <v>269</v>
      </c>
      <c r="J111" s="446">
        <v>256</v>
      </c>
      <c r="K111" s="446">
        <v>210</v>
      </c>
      <c r="L111" s="446">
        <v>141</v>
      </c>
      <c r="M111" s="446">
        <v>156</v>
      </c>
      <c r="N111" s="446">
        <v>119</v>
      </c>
      <c r="O111" s="438">
        <f t="shared" si="56"/>
        <v>1</v>
      </c>
      <c r="P111" s="438">
        <f t="shared" si="4"/>
        <v>0.65860655737704921</v>
      </c>
      <c r="Q111" s="438">
        <f t="shared" si="5"/>
        <v>0.10553278688524591</v>
      </c>
      <c r="R111" s="438">
        <f t="shared" si="6"/>
        <v>5.5122950819672133E-2</v>
      </c>
      <c r="S111" s="438">
        <f t="shared" si="7"/>
        <v>5.2459016393442623E-2</v>
      </c>
      <c r="T111" s="438">
        <f t="shared" si="43"/>
        <v>4.3032786885245901E-2</v>
      </c>
      <c r="U111" s="438">
        <f t="shared" si="44"/>
        <v>2.8893442622950821E-2</v>
      </c>
      <c r="V111" s="438">
        <f t="shared" si="45"/>
        <v>3.1967213114754096E-2</v>
      </c>
      <c r="W111" s="462">
        <f t="shared" si="8"/>
        <v>2.4385245901639343E-2</v>
      </c>
      <c r="X111" s="307"/>
    </row>
    <row r="112" spans="2:24" ht="13.5" customHeight="1">
      <c r="B112" s="655"/>
      <c r="C112" s="573"/>
      <c r="D112" s="344" t="s">
        <v>152</v>
      </c>
      <c r="E112" s="390">
        <f>市区町村別_推計残存歯数階層別人数!H111</f>
        <v>9041</v>
      </c>
      <c r="F112" s="304">
        <f t="shared" ref="F112" si="67">SUM(F109:F111)</f>
        <v>9041</v>
      </c>
      <c r="G112" s="304">
        <f t="shared" ref="G112:N112" si="68">SUM(G109:G111)</f>
        <v>5428</v>
      </c>
      <c r="H112" s="304">
        <f t="shared" si="68"/>
        <v>969</v>
      </c>
      <c r="I112" s="304">
        <f t="shared" si="68"/>
        <v>572</v>
      </c>
      <c r="J112" s="304">
        <f t="shared" si="68"/>
        <v>592</v>
      </c>
      <c r="K112" s="304">
        <f t="shared" si="68"/>
        <v>454</v>
      </c>
      <c r="L112" s="304">
        <f t="shared" si="68"/>
        <v>324</v>
      </c>
      <c r="M112" s="304">
        <f t="shared" si="68"/>
        <v>412</v>
      </c>
      <c r="N112" s="304">
        <f t="shared" si="68"/>
        <v>290</v>
      </c>
      <c r="O112" s="303">
        <f t="shared" si="56"/>
        <v>1</v>
      </c>
      <c r="P112" s="303">
        <f t="shared" si="4"/>
        <v>0.60037606459462445</v>
      </c>
      <c r="Q112" s="303">
        <f t="shared" si="5"/>
        <v>0.1071784094679792</v>
      </c>
      <c r="R112" s="303">
        <f t="shared" si="6"/>
        <v>6.3267337683884525E-2</v>
      </c>
      <c r="S112" s="303">
        <f t="shared" si="7"/>
        <v>6.5479482358146227E-2</v>
      </c>
      <c r="T112" s="303">
        <f t="shared" si="43"/>
        <v>5.0215684105740517E-2</v>
      </c>
      <c r="U112" s="303">
        <f t="shared" si="44"/>
        <v>3.5836743723039487E-2</v>
      </c>
      <c r="V112" s="303">
        <f t="shared" si="45"/>
        <v>4.557018028979095E-2</v>
      </c>
      <c r="W112" s="461">
        <f t="shared" si="8"/>
        <v>3.2076097776794606E-2</v>
      </c>
      <c r="X112" s="307"/>
    </row>
    <row r="113" spans="2:24" ht="13.5" customHeight="1">
      <c r="B113" s="648">
        <v>28</v>
      </c>
      <c r="C113" s="571" t="s">
        <v>38</v>
      </c>
      <c r="D113" s="356" t="s">
        <v>342</v>
      </c>
      <c r="E113" s="390">
        <f>市区町村別_推計残存歯数階層別人数!H112</f>
        <v>1413</v>
      </c>
      <c r="F113" s="304">
        <f>SUM(G113:N113)</f>
        <v>1413</v>
      </c>
      <c r="G113" s="442">
        <v>740</v>
      </c>
      <c r="H113" s="442">
        <v>143</v>
      </c>
      <c r="I113" s="442">
        <v>95</v>
      </c>
      <c r="J113" s="442">
        <v>117</v>
      </c>
      <c r="K113" s="442">
        <v>98</v>
      </c>
      <c r="L113" s="442">
        <v>71</v>
      </c>
      <c r="M113" s="442">
        <v>92</v>
      </c>
      <c r="N113" s="442">
        <v>57</v>
      </c>
      <c r="O113" s="303">
        <f t="shared" si="56"/>
        <v>1</v>
      </c>
      <c r="P113" s="303">
        <f t="shared" si="4"/>
        <v>0.5237084217975938</v>
      </c>
      <c r="Q113" s="303">
        <f t="shared" si="5"/>
        <v>0.10120311394196745</v>
      </c>
      <c r="R113" s="303">
        <f t="shared" si="6"/>
        <v>6.723283793347487E-2</v>
      </c>
      <c r="S113" s="303">
        <f t="shared" si="7"/>
        <v>8.2802547770700632E-2</v>
      </c>
      <c r="T113" s="303">
        <f t="shared" si="43"/>
        <v>6.9355980184005656E-2</v>
      </c>
      <c r="U113" s="303">
        <f t="shared" si="44"/>
        <v>5.024769992922859E-2</v>
      </c>
      <c r="V113" s="303">
        <f t="shared" si="45"/>
        <v>6.5109695682944085E-2</v>
      </c>
      <c r="W113" s="461">
        <f t="shared" si="8"/>
        <v>4.0339702760084924E-2</v>
      </c>
      <c r="X113" s="307"/>
    </row>
    <row r="114" spans="2:24" ht="13.5" customHeight="1">
      <c r="B114" s="649"/>
      <c r="C114" s="572"/>
      <c r="D114" s="439" t="s">
        <v>343</v>
      </c>
      <c r="E114" s="440">
        <f>市区町村別_推計残存歯数階層別人数!H113</f>
        <v>2145</v>
      </c>
      <c r="F114" s="346">
        <f>SUM(G114:N114)</f>
        <v>2145</v>
      </c>
      <c r="G114" s="449">
        <v>1307</v>
      </c>
      <c r="H114" s="449">
        <v>193</v>
      </c>
      <c r="I114" s="449">
        <v>148</v>
      </c>
      <c r="J114" s="449">
        <v>132</v>
      </c>
      <c r="K114" s="449">
        <v>140</v>
      </c>
      <c r="L114" s="449">
        <v>82</v>
      </c>
      <c r="M114" s="449">
        <v>89</v>
      </c>
      <c r="N114" s="449">
        <v>54</v>
      </c>
      <c r="O114" s="441">
        <f t="shared" si="56"/>
        <v>1</v>
      </c>
      <c r="P114" s="441">
        <f t="shared" si="4"/>
        <v>0.60932400932400932</v>
      </c>
      <c r="Q114" s="441">
        <f t="shared" si="5"/>
        <v>8.9976689976689977E-2</v>
      </c>
      <c r="R114" s="441">
        <f t="shared" si="6"/>
        <v>6.8997668997669001E-2</v>
      </c>
      <c r="S114" s="441">
        <f t="shared" si="7"/>
        <v>6.1538461538461542E-2</v>
      </c>
      <c r="T114" s="441">
        <f t="shared" si="43"/>
        <v>6.5268065268065265E-2</v>
      </c>
      <c r="U114" s="441">
        <f t="shared" si="44"/>
        <v>3.822843822843823E-2</v>
      </c>
      <c r="V114" s="441">
        <f t="shared" si="45"/>
        <v>4.1491841491841493E-2</v>
      </c>
      <c r="W114" s="317">
        <f t="shared" si="8"/>
        <v>2.5174825174825177E-2</v>
      </c>
      <c r="X114" s="307"/>
    </row>
    <row r="115" spans="2:24" ht="13.5" customHeight="1">
      <c r="B115" s="649"/>
      <c r="C115" s="572"/>
      <c r="D115" s="436" t="s">
        <v>344</v>
      </c>
      <c r="E115" s="437">
        <f>市区町村別_推計残存歯数階層別人数!H114</f>
        <v>3794</v>
      </c>
      <c r="F115" s="435">
        <f>SUM(G115:N115)</f>
        <v>3794</v>
      </c>
      <c r="G115" s="446">
        <v>2633</v>
      </c>
      <c r="H115" s="446">
        <v>376</v>
      </c>
      <c r="I115" s="446">
        <v>211</v>
      </c>
      <c r="J115" s="446">
        <v>173</v>
      </c>
      <c r="K115" s="446">
        <v>141</v>
      </c>
      <c r="L115" s="446">
        <v>100</v>
      </c>
      <c r="M115" s="446">
        <v>90</v>
      </c>
      <c r="N115" s="446">
        <v>70</v>
      </c>
      <c r="O115" s="438">
        <f t="shared" si="56"/>
        <v>1</v>
      </c>
      <c r="P115" s="438">
        <f t="shared" si="4"/>
        <v>0.69399051133368472</v>
      </c>
      <c r="Q115" s="438">
        <f t="shared" si="5"/>
        <v>9.9103848181338952E-2</v>
      </c>
      <c r="R115" s="438">
        <f t="shared" si="6"/>
        <v>5.5614127569847127E-2</v>
      </c>
      <c r="S115" s="438">
        <f t="shared" si="7"/>
        <v>4.5598313125988402E-2</v>
      </c>
      <c r="T115" s="438">
        <f t="shared" si="43"/>
        <v>3.7163943068002109E-2</v>
      </c>
      <c r="U115" s="438">
        <f t="shared" si="44"/>
        <v>2.6357406431207171E-2</v>
      </c>
      <c r="V115" s="438">
        <f t="shared" si="45"/>
        <v>2.3721665788086453E-2</v>
      </c>
      <c r="W115" s="462">
        <f t="shared" si="8"/>
        <v>1.8450184501845018E-2</v>
      </c>
      <c r="X115" s="307"/>
    </row>
    <row r="116" spans="2:24" ht="13.5" customHeight="1">
      <c r="B116" s="655"/>
      <c r="C116" s="573"/>
      <c r="D116" s="344" t="s">
        <v>152</v>
      </c>
      <c r="E116" s="390">
        <f>市区町村別_推計残存歯数階層別人数!H115</f>
        <v>7352</v>
      </c>
      <c r="F116" s="304">
        <f t="shared" ref="F116" si="69">SUM(F113:F115)</f>
        <v>7352</v>
      </c>
      <c r="G116" s="304">
        <f t="shared" ref="G116:N116" si="70">SUM(G113:G115)</f>
        <v>4680</v>
      </c>
      <c r="H116" s="304">
        <f t="shared" si="70"/>
        <v>712</v>
      </c>
      <c r="I116" s="304">
        <f t="shared" si="70"/>
        <v>454</v>
      </c>
      <c r="J116" s="304">
        <f t="shared" si="70"/>
        <v>422</v>
      </c>
      <c r="K116" s="304">
        <f t="shared" si="70"/>
        <v>379</v>
      </c>
      <c r="L116" s="304">
        <f t="shared" si="70"/>
        <v>253</v>
      </c>
      <c r="M116" s="304">
        <f t="shared" si="70"/>
        <v>271</v>
      </c>
      <c r="N116" s="304">
        <f t="shared" si="70"/>
        <v>181</v>
      </c>
      <c r="O116" s="303">
        <f t="shared" si="56"/>
        <v>1</v>
      </c>
      <c r="P116" s="303">
        <f t="shared" si="4"/>
        <v>0.63656147986942324</v>
      </c>
      <c r="Q116" s="303">
        <f t="shared" si="5"/>
        <v>9.6844396082698583E-2</v>
      </c>
      <c r="R116" s="303">
        <f t="shared" si="6"/>
        <v>6.1751904243743203E-2</v>
      </c>
      <c r="S116" s="303">
        <f t="shared" si="7"/>
        <v>5.7399347116430903E-2</v>
      </c>
      <c r="T116" s="303">
        <f t="shared" si="43"/>
        <v>5.1550598476605008E-2</v>
      </c>
      <c r="U116" s="303">
        <f t="shared" si="44"/>
        <v>3.4412404787812843E-2</v>
      </c>
      <c r="V116" s="303">
        <f t="shared" si="45"/>
        <v>3.6860718171926009E-2</v>
      </c>
      <c r="W116" s="461">
        <f t="shared" si="8"/>
        <v>2.4619151251360175E-2</v>
      </c>
      <c r="X116" s="307"/>
    </row>
    <row r="117" spans="2:24" ht="13.5" customHeight="1">
      <c r="B117" s="648">
        <v>29</v>
      </c>
      <c r="C117" s="571" t="s">
        <v>39</v>
      </c>
      <c r="D117" s="356" t="s">
        <v>342</v>
      </c>
      <c r="E117" s="390">
        <f>市区町村別_推計残存歯数階層別人数!H116</f>
        <v>1161</v>
      </c>
      <c r="F117" s="304">
        <f>SUM(G117:N117)</f>
        <v>1161</v>
      </c>
      <c r="G117" s="442">
        <v>580</v>
      </c>
      <c r="H117" s="442">
        <v>137</v>
      </c>
      <c r="I117" s="442">
        <v>62</v>
      </c>
      <c r="J117" s="442">
        <v>102</v>
      </c>
      <c r="K117" s="442">
        <v>72</v>
      </c>
      <c r="L117" s="442">
        <v>72</v>
      </c>
      <c r="M117" s="442">
        <v>77</v>
      </c>
      <c r="N117" s="442">
        <v>59</v>
      </c>
      <c r="O117" s="303">
        <f>IFERROR(F117/E117,"-")</f>
        <v>1</v>
      </c>
      <c r="P117" s="303">
        <f t="shared" si="4"/>
        <v>0.49956933677863913</v>
      </c>
      <c r="Q117" s="303">
        <f t="shared" si="5"/>
        <v>0.11800172265288544</v>
      </c>
      <c r="R117" s="303">
        <f t="shared" si="6"/>
        <v>5.3402239448751075E-2</v>
      </c>
      <c r="S117" s="303">
        <f t="shared" si="7"/>
        <v>8.7855297157622733E-2</v>
      </c>
      <c r="T117" s="303">
        <f t="shared" si="43"/>
        <v>6.2015503875968991E-2</v>
      </c>
      <c r="U117" s="303">
        <f t="shared" si="44"/>
        <v>6.2015503875968991E-2</v>
      </c>
      <c r="V117" s="303">
        <f t="shared" si="45"/>
        <v>6.6322136089577946E-2</v>
      </c>
      <c r="W117" s="461">
        <f t="shared" si="8"/>
        <v>5.0818260120585705E-2</v>
      </c>
      <c r="X117" s="307"/>
    </row>
    <row r="118" spans="2:24" ht="13.5" customHeight="1">
      <c r="B118" s="649"/>
      <c r="C118" s="572"/>
      <c r="D118" s="439" t="s">
        <v>343</v>
      </c>
      <c r="E118" s="440">
        <f>市区町村別_推計残存歯数階層別人数!H117</f>
        <v>1837</v>
      </c>
      <c r="F118" s="346">
        <f>SUM(G118:N118)</f>
        <v>1837</v>
      </c>
      <c r="G118" s="449">
        <v>1126</v>
      </c>
      <c r="H118" s="449">
        <v>215</v>
      </c>
      <c r="I118" s="449">
        <v>94</v>
      </c>
      <c r="J118" s="449">
        <v>119</v>
      </c>
      <c r="K118" s="449">
        <v>73</v>
      </c>
      <c r="L118" s="449">
        <v>61</v>
      </c>
      <c r="M118" s="449">
        <v>79</v>
      </c>
      <c r="N118" s="449">
        <v>70</v>
      </c>
      <c r="O118" s="441">
        <f t="shared" ref="O118:O144" si="71">IFERROR(F118/E118,"-")</f>
        <v>1</v>
      </c>
      <c r="P118" s="441">
        <f t="shared" si="4"/>
        <v>0.61295590636908004</v>
      </c>
      <c r="Q118" s="441">
        <f t="shared" si="5"/>
        <v>0.11703864997278171</v>
      </c>
      <c r="R118" s="441">
        <f t="shared" si="6"/>
        <v>5.117038649972782E-2</v>
      </c>
      <c r="S118" s="441">
        <f t="shared" si="7"/>
        <v>6.4779531845400112E-2</v>
      </c>
      <c r="T118" s="441">
        <f t="shared" si="43"/>
        <v>3.9738704409363092E-2</v>
      </c>
      <c r="U118" s="441">
        <f t="shared" si="44"/>
        <v>3.3206314643440392E-2</v>
      </c>
      <c r="V118" s="441">
        <f t="shared" si="45"/>
        <v>4.3004899292324442E-2</v>
      </c>
      <c r="W118" s="317">
        <f t="shared" si="8"/>
        <v>3.810560696788242E-2</v>
      </c>
      <c r="X118" s="307"/>
    </row>
    <row r="119" spans="2:24" ht="13.5" customHeight="1">
      <c r="B119" s="649"/>
      <c r="C119" s="572"/>
      <c r="D119" s="436" t="s">
        <v>344</v>
      </c>
      <c r="E119" s="437">
        <f>市区町村別_推計残存歯数階層別人数!H118</f>
        <v>3609</v>
      </c>
      <c r="F119" s="435">
        <f>SUM(G119:N119)</f>
        <v>3609</v>
      </c>
      <c r="G119" s="446">
        <v>2519</v>
      </c>
      <c r="H119" s="446">
        <v>365</v>
      </c>
      <c r="I119" s="446">
        <v>144</v>
      </c>
      <c r="J119" s="446">
        <v>180</v>
      </c>
      <c r="K119" s="446">
        <v>124</v>
      </c>
      <c r="L119" s="446">
        <v>98</v>
      </c>
      <c r="M119" s="446">
        <v>99</v>
      </c>
      <c r="N119" s="446">
        <v>80</v>
      </c>
      <c r="O119" s="438">
        <f t="shared" si="71"/>
        <v>1</v>
      </c>
      <c r="P119" s="438">
        <f t="shared" si="4"/>
        <v>0.69797727902466056</v>
      </c>
      <c r="Q119" s="438">
        <f t="shared" si="5"/>
        <v>0.10113604876697146</v>
      </c>
      <c r="R119" s="438">
        <f t="shared" si="6"/>
        <v>3.9900249376558602E-2</v>
      </c>
      <c r="S119" s="438">
        <f t="shared" si="7"/>
        <v>4.9875311720698257E-2</v>
      </c>
      <c r="T119" s="438">
        <f t="shared" si="43"/>
        <v>3.4358548074258796E-2</v>
      </c>
      <c r="U119" s="438">
        <f t="shared" si="44"/>
        <v>2.7154336381269049E-2</v>
      </c>
      <c r="V119" s="438">
        <f t="shared" si="45"/>
        <v>2.7431421446384038E-2</v>
      </c>
      <c r="W119" s="462">
        <f t="shared" si="8"/>
        <v>2.2166805209199225E-2</v>
      </c>
      <c r="X119" s="307"/>
    </row>
    <row r="120" spans="2:24" ht="13.5" customHeight="1">
      <c r="B120" s="655"/>
      <c r="C120" s="573"/>
      <c r="D120" s="344" t="s">
        <v>152</v>
      </c>
      <c r="E120" s="390">
        <f>市区町村別_推計残存歯数階層別人数!H119</f>
        <v>6607</v>
      </c>
      <c r="F120" s="304">
        <f t="shared" ref="F120" si="72">SUM(F117:F119)</f>
        <v>6607</v>
      </c>
      <c r="G120" s="304">
        <f t="shared" ref="G120:N120" si="73">SUM(G117:G119)</f>
        <v>4225</v>
      </c>
      <c r="H120" s="304">
        <f t="shared" si="73"/>
        <v>717</v>
      </c>
      <c r="I120" s="304">
        <f t="shared" si="73"/>
        <v>300</v>
      </c>
      <c r="J120" s="304">
        <f t="shared" si="73"/>
        <v>401</v>
      </c>
      <c r="K120" s="304">
        <f t="shared" si="73"/>
        <v>269</v>
      </c>
      <c r="L120" s="304">
        <f t="shared" si="73"/>
        <v>231</v>
      </c>
      <c r="M120" s="304">
        <f t="shared" si="73"/>
        <v>255</v>
      </c>
      <c r="N120" s="304">
        <f t="shared" si="73"/>
        <v>209</v>
      </c>
      <c r="O120" s="303">
        <f t="shared" si="71"/>
        <v>1</v>
      </c>
      <c r="P120" s="303">
        <f t="shared" si="4"/>
        <v>0.63947328590888453</v>
      </c>
      <c r="Q120" s="303">
        <f t="shared" si="5"/>
        <v>0.10852126532465567</v>
      </c>
      <c r="R120" s="303">
        <f t="shared" si="6"/>
        <v>4.5406387165127897E-2</v>
      </c>
      <c r="S120" s="303">
        <f t="shared" si="7"/>
        <v>6.0693204177387619E-2</v>
      </c>
      <c r="T120" s="303">
        <f t="shared" si="43"/>
        <v>4.0714393824731347E-2</v>
      </c>
      <c r="U120" s="303">
        <f t="shared" si="44"/>
        <v>3.4962918117148481E-2</v>
      </c>
      <c r="V120" s="303">
        <f t="shared" si="45"/>
        <v>3.8595429090358707E-2</v>
      </c>
      <c r="W120" s="461">
        <f t="shared" si="8"/>
        <v>3.1633116391705768E-2</v>
      </c>
      <c r="X120" s="307"/>
    </row>
    <row r="121" spans="2:24" ht="13.5" customHeight="1">
      <c r="B121" s="648">
        <v>30</v>
      </c>
      <c r="C121" s="571" t="s">
        <v>40</v>
      </c>
      <c r="D121" s="356" t="s">
        <v>342</v>
      </c>
      <c r="E121" s="390">
        <f>市区町村別_推計残存歯数階層別人数!H120</f>
        <v>1488</v>
      </c>
      <c r="F121" s="304">
        <f>SUM(G121:N121)</f>
        <v>1488</v>
      </c>
      <c r="G121" s="442">
        <v>721</v>
      </c>
      <c r="H121" s="442">
        <v>118</v>
      </c>
      <c r="I121" s="442">
        <v>113</v>
      </c>
      <c r="J121" s="442">
        <v>133</v>
      </c>
      <c r="K121" s="442">
        <v>124</v>
      </c>
      <c r="L121" s="442">
        <v>84</v>
      </c>
      <c r="M121" s="442">
        <v>113</v>
      </c>
      <c r="N121" s="442">
        <v>82</v>
      </c>
      <c r="O121" s="303">
        <f t="shared" si="71"/>
        <v>1</v>
      </c>
      <c r="P121" s="303">
        <f t="shared" si="4"/>
        <v>0.48454301075268819</v>
      </c>
      <c r="Q121" s="303">
        <f t="shared" si="5"/>
        <v>7.9301075268817203E-2</v>
      </c>
      <c r="R121" s="303">
        <f t="shared" si="6"/>
        <v>7.5940860215053765E-2</v>
      </c>
      <c r="S121" s="303">
        <f t="shared" si="7"/>
        <v>8.9381720430107531E-2</v>
      </c>
      <c r="T121" s="303">
        <f t="shared" si="43"/>
        <v>8.3333333333333329E-2</v>
      </c>
      <c r="U121" s="303">
        <f t="shared" si="44"/>
        <v>5.6451612903225805E-2</v>
      </c>
      <c r="V121" s="303">
        <f t="shared" si="45"/>
        <v>7.5940860215053765E-2</v>
      </c>
      <c r="W121" s="461">
        <f t="shared" si="8"/>
        <v>5.510752688172043E-2</v>
      </c>
      <c r="X121" s="307"/>
    </row>
    <row r="122" spans="2:24" ht="13.5" customHeight="1">
      <c r="B122" s="649"/>
      <c r="C122" s="572"/>
      <c r="D122" s="439" t="s">
        <v>343</v>
      </c>
      <c r="E122" s="440">
        <f>市区町村別_推計残存歯数階層別人数!H121</f>
        <v>2359</v>
      </c>
      <c r="F122" s="346">
        <f>SUM(G122:N122)</f>
        <v>2359</v>
      </c>
      <c r="G122" s="449">
        <v>1364</v>
      </c>
      <c r="H122" s="449">
        <v>245</v>
      </c>
      <c r="I122" s="449">
        <v>160</v>
      </c>
      <c r="J122" s="449">
        <v>167</v>
      </c>
      <c r="K122" s="449">
        <v>149</v>
      </c>
      <c r="L122" s="449">
        <v>89</v>
      </c>
      <c r="M122" s="449">
        <v>103</v>
      </c>
      <c r="N122" s="449">
        <v>82</v>
      </c>
      <c r="O122" s="441">
        <f t="shared" si="71"/>
        <v>1</v>
      </c>
      <c r="P122" s="441">
        <f t="shared" si="4"/>
        <v>0.57821110640101736</v>
      </c>
      <c r="Q122" s="441">
        <f t="shared" si="5"/>
        <v>0.10385756676557864</v>
      </c>
      <c r="R122" s="441">
        <f t="shared" si="6"/>
        <v>6.7825349724459513E-2</v>
      </c>
      <c r="S122" s="441">
        <f t="shared" si="7"/>
        <v>7.0792708774904622E-2</v>
      </c>
      <c r="T122" s="441">
        <f t="shared" si="43"/>
        <v>6.3162356930902927E-2</v>
      </c>
      <c r="U122" s="441">
        <f t="shared" si="44"/>
        <v>3.7727850784230604E-2</v>
      </c>
      <c r="V122" s="441">
        <f t="shared" si="45"/>
        <v>4.3662568885120816E-2</v>
      </c>
      <c r="W122" s="317">
        <f t="shared" si="8"/>
        <v>3.4760491733785502E-2</v>
      </c>
      <c r="X122" s="307"/>
    </row>
    <row r="123" spans="2:24" ht="13.5" customHeight="1">
      <c r="B123" s="649"/>
      <c r="C123" s="572"/>
      <c r="D123" s="436" t="s">
        <v>344</v>
      </c>
      <c r="E123" s="437">
        <f>市区町村別_推計残存歯数階層別人数!H122</f>
        <v>4576</v>
      </c>
      <c r="F123" s="435">
        <f>SUM(G123:N123)</f>
        <v>4576</v>
      </c>
      <c r="G123" s="446">
        <v>3038</v>
      </c>
      <c r="H123" s="446">
        <v>457</v>
      </c>
      <c r="I123" s="446">
        <v>253</v>
      </c>
      <c r="J123" s="446">
        <v>237</v>
      </c>
      <c r="K123" s="446">
        <v>198</v>
      </c>
      <c r="L123" s="446">
        <v>146</v>
      </c>
      <c r="M123" s="446">
        <v>148</v>
      </c>
      <c r="N123" s="446">
        <v>99</v>
      </c>
      <c r="O123" s="438">
        <f t="shared" si="71"/>
        <v>1</v>
      </c>
      <c r="P123" s="438">
        <f t="shared" si="4"/>
        <v>0.66389860139860135</v>
      </c>
      <c r="Q123" s="438">
        <f t="shared" si="5"/>
        <v>9.986888111888112E-2</v>
      </c>
      <c r="R123" s="438">
        <f t="shared" si="6"/>
        <v>5.5288461538461536E-2</v>
      </c>
      <c r="S123" s="438">
        <f t="shared" si="7"/>
        <v>5.179195804195804E-2</v>
      </c>
      <c r="T123" s="438">
        <f t="shared" si="43"/>
        <v>4.3269230769230768E-2</v>
      </c>
      <c r="U123" s="438">
        <f t="shared" si="44"/>
        <v>3.1905594405594408E-2</v>
      </c>
      <c r="V123" s="438">
        <f t="shared" si="45"/>
        <v>3.2342657342657344E-2</v>
      </c>
      <c r="W123" s="462">
        <f t="shared" si="8"/>
        <v>2.1634615384615384E-2</v>
      </c>
      <c r="X123" s="307"/>
    </row>
    <row r="124" spans="2:24" ht="13.5" customHeight="1">
      <c r="B124" s="655"/>
      <c r="C124" s="573"/>
      <c r="D124" s="344" t="s">
        <v>152</v>
      </c>
      <c r="E124" s="390">
        <f>市区町村別_推計残存歯数階層別人数!H123</f>
        <v>8423</v>
      </c>
      <c r="F124" s="304">
        <f t="shared" ref="F124" si="74">SUM(F121:F123)</f>
        <v>8423</v>
      </c>
      <c r="G124" s="304">
        <f t="shared" ref="G124:N124" si="75">SUM(G121:G123)</f>
        <v>5123</v>
      </c>
      <c r="H124" s="304">
        <f t="shared" si="75"/>
        <v>820</v>
      </c>
      <c r="I124" s="304">
        <f t="shared" si="75"/>
        <v>526</v>
      </c>
      <c r="J124" s="304">
        <f t="shared" si="75"/>
        <v>537</v>
      </c>
      <c r="K124" s="304">
        <f t="shared" si="75"/>
        <v>471</v>
      </c>
      <c r="L124" s="304">
        <f t="shared" si="75"/>
        <v>319</v>
      </c>
      <c r="M124" s="304">
        <f t="shared" si="75"/>
        <v>364</v>
      </c>
      <c r="N124" s="304">
        <f t="shared" si="75"/>
        <v>263</v>
      </c>
      <c r="O124" s="303">
        <f t="shared" si="71"/>
        <v>1</v>
      </c>
      <c r="P124" s="303">
        <f t="shared" si="4"/>
        <v>0.60821560014246701</v>
      </c>
      <c r="Q124" s="303">
        <f t="shared" si="5"/>
        <v>9.7352487237326368E-2</v>
      </c>
      <c r="R124" s="303">
        <f t="shared" si="6"/>
        <v>6.2448058886382524E-2</v>
      </c>
      <c r="S124" s="303">
        <f t="shared" si="7"/>
        <v>6.3754006885907627E-2</v>
      </c>
      <c r="T124" s="303">
        <f t="shared" si="43"/>
        <v>5.5918318888756972E-2</v>
      </c>
      <c r="U124" s="303">
        <f t="shared" si="44"/>
        <v>3.7872491986228184E-2</v>
      </c>
      <c r="V124" s="303">
        <f t="shared" si="45"/>
        <v>4.3215006529739995E-2</v>
      </c>
      <c r="W124" s="461">
        <f t="shared" si="8"/>
        <v>3.1224029443191262E-2</v>
      </c>
      <c r="X124" s="307"/>
    </row>
    <row r="125" spans="2:24" ht="13.5" customHeight="1">
      <c r="B125" s="648">
        <v>31</v>
      </c>
      <c r="C125" s="571" t="s">
        <v>41</v>
      </c>
      <c r="D125" s="356" t="s">
        <v>342</v>
      </c>
      <c r="E125" s="390">
        <f>市区町村別_推計残存歯数階層別人数!H124</f>
        <v>1723</v>
      </c>
      <c r="F125" s="304">
        <f>SUM(G125:N125)</f>
        <v>1723</v>
      </c>
      <c r="G125" s="442">
        <v>969</v>
      </c>
      <c r="H125" s="442">
        <v>157</v>
      </c>
      <c r="I125" s="442">
        <v>114</v>
      </c>
      <c r="J125" s="442">
        <v>141</v>
      </c>
      <c r="K125" s="442">
        <v>92</v>
      </c>
      <c r="L125" s="442">
        <v>80</v>
      </c>
      <c r="M125" s="442">
        <v>84</v>
      </c>
      <c r="N125" s="442">
        <v>86</v>
      </c>
      <c r="O125" s="303">
        <f t="shared" si="71"/>
        <v>1</v>
      </c>
      <c r="P125" s="303">
        <f t="shared" si="4"/>
        <v>0.56239117817759721</v>
      </c>
      <c r="Q125" s="303">
        <f t="shared" si="5"/>
        <v>9.1120139291932675E-2</v>
      </c>
      <c r="R125" s="303">
        <f t="shared" si="6"/>
        <v>6.6163668020893796E-2</v>
      </c>
      <c r="S125" s="303">
        <f t="shared" si="7"/>
        <v>8.183401044689495E-2</v>
      </c>
      <c r="T125" s="303">
        <f t="shared" si="43"/>
        <v>5.3395240858966915E-2</v>
      </c>
      <c r="U125" s="303">
        <f t="shared" si="44"/>
        <v>4.6430644225188625E-2</v>
      </c>
      <c r="V125" s="303">
        <f t="shared" si="45"/>
        <v>4.8752176436448053E-2</v>
      </c>
      <c r="W125" s="461">
        <f t="shared" si="8"/>
        <v>4.9912942542077773E-2</v>
      </c>
      <c r="X125" s="307"/>
    </row>
    <row r="126" spans="2:24" ht="13.5" customHeight="1">
      <c r="B126" s="649"/>
      <c r="C126" s="572"/>
      <c r="D126" s="439" t="s">
        <v>343</v>
      </c>
      <c r="E126" s="440">
        <f>市区町村別_推計残存歯数階層別人数!H125</f>
        <v>3326</v>
      </c>
      <c r="F126" s="346">
        <f>SUM(G126:N126)</f>
        <v>3326</v>
      </c>
      <c r="G126" s="449">
        <v>2151</v>
      </c>
      <c r="H126" s="449">
        <v>354</v>
      </c>
      <c r="I126" s="449">
        <v>180</v>
      </c>
      <c r="J126" s="449">
        <v>216</v>
      </c>
      <c r="K126" s="449">
        <v>141</v>
      </c>
      <c r="L126" s="449">
        <v>92</v>
      </c>
      <c r="M126" s="449">
        <v>112</v>
      </c>
      <c r="N126" s="449">
        <v>80</v>
      </c>
      <c r="O126" s="441">
        <f t="shared" si="71"/>
        <v>1</v>
      </c>
      <c r="P126" s="441">
        <f t="shared" si="4"/>
        <v>0.64672279013830425</v>
      </c>
      <c r="Q126" s="441">
        <f t="shared" si="5"/>
        <v>0.10643415514131088</v>
      </c>
      <c r="R126" s="441">
        <f t="shared" si="6"/>
        <v>5.4119061936259774E-2</v>
      </c>
      <c r="S126" s="441">
        <f t="shared" si="7"/>
        <v>6.4942874323511729E-2</v>
      </c>
      <c r="T126" s="441">
        <f t="shared" si="43"/>
        <v>4.2393265183403486E-2</v>
      </c>
      <c r="U126" s="441">
        <f t="shared" si="44"/>
        <v>2.7660853878532773E-2</v>
      </c>
      <c r="V126" s="441">
        <f t="shared" si="45"/>
        <v>3.3674082982561637E-2</v>
      </c>
      <c r="W126" s="317">
        <f t="shared" si="8"/>
        <v>2.4052916416115455E-2</v>
      </c>
      <c r="X126" s="307"/>
    </row>
    <row r="127" spans="2:24" ht="13.5" customHeight="1">
      <c r="B127" s="649"/>
      <c r="C127" s="572"/>
      <c r="D127" s="436" t="s">
        <v>344</v>
      </c>
      <c r="E127" s="437">
        <f>市区町村別_推計残存歯数階層別人数!H126</f>
        <v>7534</v>
      </c>
      <c r="F127" s="435">
        <f>SUM(G127:N127)</f>
        <v>7534</v>
      </c>
      <c r="G127" s="446">
        <v>5488</v>
      </c>
      <c r="H127" s="446">
        <v>719</v>
      </c>
      <c r="I127" s="446">
        <v>311</v>
      </c>
      <c r="J127" s="446">
        <v>364</v>
      </c>
      <c r="K127" s="446">
        <v>227</v>
      </c>
      <c r="L127" s="446">
        <v>133</v>
      </c>
      <c r="M127" s="446">
        <v>159</v>
      </c>
      <c r="N127" s="446">
        <v>133</v>
      </c>
      <c r="O127" s="438">
        <f t="shared" si="71"/>
        <v>1</v>
      </c>
      <c r="P127" s="438">
        <f t="shared" si="4"/>
        <v>0.7284311122909477</v>
      </c>
      <c r="Q127" s="438">
        <f t="shared" si="5"/>
        <v>9.5434032386514461E-2</v>
      </c>
      <c r="R127" s="438">
        <f t="shared" si="6"/>
        <v>4.1279532784709319E-2</v>
      </c>
      <c r="S127" s="438">
        <f t="shared" si="7"/>
        <v>4.8314308468277146E-2</v>
      </c>
      <c r="T127" s="438">
        <f t="shared" si="43"/>
        <v>3.0130076984337669E-2</v>
      </c>
      <c r="U127" s="438">
        <f t="shared" si="44"/>
        <v>1.7653305017255112E-2</v>
      </c>
      <c r="V127" s="438">
        <f t="shared" si="45"/>
        <v>2.1104327050703479E-2</v>
      </c>
      <c r="W127" s="462">
        <f t="shared" si="8"/>
        <v>1.7653305017255112E-2</v>
      </c>
      <c r="X127" s="307"/>
    </row>
    <row r="128" spans="2:24" ht="13.5" customHeight="1">
      <c r="B128" s="655"/>
      <c r="C128" s="573"/>
      <c r="D128" s="344" t="s">
        <v>152</v>
      </c>
      <c r="E128" s="390">
        <f>市区町村別_推計残存歯数階層別人数!H127</f>
        <v>12583</v>
      </c>
      <c r="F128" s="304">
        <f t="shared" ref="F128" si="76">SUM(F125:F127)</f>
        <v>12583</v>
      </c>
      <c r="G128" s="304">
        <f t="shared" ref="G128:N128" si="77">SUM(G125:G127)</f>
        <v>8608</v>
      </c>
      <c r="H128" s="304">
        <f t="shared" si="77"/>
        <v>1230</v>
      </c>
      <c r="I128" s="304">
        <f t="shared" si="77"/>
        <v>605</v>
      </c>
      <c r="J128" s="304">
        <f t="shared" si="77"/>
        <v>721</v>
      </c>
      <c r="K128" s="304">
        <f t="shared" si="77"/>
        <v>460</v>
      </c>
      <c r="L128" s="304">
        <f t="shared" si="77"/>
        <v>305</v>
      </c>
      <c r="M128" s="304">
        <f t="shared" si="77"/>
        <v>355</v>
      </c>
      <c r="N128" s="304">
        <f t="shared" si="77"/>
        <v>299</v>
      </c>
      <c r="O128" s="303">
        <f t="shared" si="71"/>
        <v>1</v>
      </c>
      <c r="P128" s="303">
        <f t="shared" si="4"/>
        <v>0.68409759198919173</v>
      </c>
      <c r="Q128" s="303">
        <f t="shared" si="5"/>
        <v>9.7750933799570852E-2</v>
      </c>
      <c r="R128" s="303">
        <f t="shared" si="6"/>
        <v>4.8080743860764524E-2</v>
      </c>
      <c r="S128" s="303">
        <f t="shared" si="7"/>
        <v>5.7299531113406979E-2</v>
      </c>
      <c r="T128" s="303">
        <f t="shared" si="43"/>
        <v>3.6557259794961453E-2</v>
      </c>
      <c r="U128" s="303">
        <f t="shared" si="44"/>
        <v>2.4239052690137486E-2</v>
      </c>
      <c r="V128" s="303">
        <f t="shared" si="45"/>
        <v>2.8212667885241995E-2</v>
      </c>
      <c r="W128" s="461">
        <f t="shared" si="8"/>
        <v>2.3762218866724947E-2</v>
      </c>
      <c r="X128" s="307"/>
    </row>
    <row r="129" spans="2:24" ht="13.5" customHeight="1">
      <c r="B129" s="648">
        <v>32</v>
      </c>
      <c r="C129" s="571" t="s">
        <v>42</v>
      </c>
      <c r="D129" s="356" t="s">
        <v>342</v>
      </c>
      <c r="E129" s="390">
        <f>市区町村別_推計残存歯数階層別人数!H128</f>
        <v>1666</v>
      </c>
      <c r="F129" s="304">
        <f>SUM(G129:N129)</f>
        <v>1666</v>
      </c>
      <c r="G129" s="442">
        <v>875</v>
      </c>
      <c r="H129" s="442">
        <v>150</v>
      </c>
      <c r="I129" s="442">
        <v>147</v>
      </c>
      <c r="J129" s="442">
        <v>99</v>
      </c>
      <c r="K129" s="442">
        <v>105</v>
      </c>
      <c r="L129" s="442">
        <v>100</v>
      </c>
      <c r="M129" s="442">
        <v>110</v>
      </c>
      <c r="N129" s="442">
        <v>80</v>
      </c>
      <c r="O129" s="303">
        <f t="shared" si="71"/>
        <v>1</v>
      </c>
      <c r="P129" s="303">
        <f t="shared" si="4"/>
        <v>0.52521008403361347</v>
      </c>
      <c r="Q129" s="303">
        <f t="shared" si="5"/>
        <v>9.003601440576231E-2</v>
      </c>
      <c r="R129" s="303">
        <f t="shared" si="6"/>
        <v>8.8235294117647065E-2</v>
      </c>
      <c r="S129" s="303">
        <f t="shared" si="7"/>
        <v>5.942376950780312E-2</v>
      </c>
      <c r="T129" s="303">
        <f t="shared" si="43"/>
        <v>6.3025210084033612E-2</v>
      </c>
      <c r="U129" s="303">
        <f t="shared" si="44"/>
        <v>6.0024009603841535E-2</v>
      </c>
      <c r="V129" s="303">
        <f t="shared" si="45"/>
        <v>6.6026410564225688E-2</v>
      </c>
      <c r="W129" s="461">
        <f t="shared" si="8"/>
        <v>4.8019207683073231E-2</v>
      </c>
      <c r="X129" s="307"/>
    </row>
    <row r="130" spans="2:24" ht="13.5" customHeight="1">
      <c r="B130" s="649"/>
      <c r="C130" s="572"/>
      <c r="D130" s="439" t="s">
        <v>343</v>
      </c>
      <c r="E130" s="440">
        <f>市区町村別_推計残存歯数階層別人数!H129</f>
        <v>2734</v>
      </c>
      <c r="F130" s="346">
        <f>SUM(G130:N130)</f>
        <v>2734</v>
      </c>
      <c r="G130" s="449">
        <v>1600</v>
      </c>
      <c r="H130" s="449">
        <v>315</v>
      </c>
      <c r="I130" s="449">
        <v>243</v>
      </c>
      <c r="J130" s="449">
        <v>104</v>
      </c>
      <c r="K130" s="449">
        <v>146</v>
      </c>
      <c r="L130" s="449">
        <v>117</v>
      </c>
      <c r="M130" s="449">
        <v>134</v>
      </c>
      <c r="N130" s="449">
        <v>75</v>
      </c>
      <c r="O130" s="441">
        <f t="shared" si="71"/>
        <v>1</v>
      </c>
      <c r="P130" s="441">
        <f t="shared" si="4"/>
        <v>0.58522311631309432</v>
      </c>
      <c r="Q130" s="441">
        <f t="shared" si="5"/>
        <v>0.11521580102414046</v>
      </c>
      <c r="R130" s="441">
        <f t="shared" si="6"/>
        <v>8.8880760790051208E-2</v>
      </c>
      <c r="S130" s="441">
        <f t="shared" si="7"/>
        <v>3.8039502560351136E-2</v>
      </c>
      <c r="T130" s="441">
        <f t="shared" si="43"/>
        <v>5.3401609363569864E-2</v>
      </c>
      <c r="U130" s="441">
        <f t="shared" si="44"/>
        <v>4.2794440380395024E-2</v>
      </c>
      <c r="V130" s="441">
        <f t="shared" si="45"/>
        <v>4.9012435991221653E-2</v>
      </c>
      <c r="W130" s="317">
        <f t="shared" si="8"/>
        <v>2.74323335771763E-2</v>
      </c>
      <c r="X130" s="307"/>
    </row>
    <row r="131" spans="2:24" ht="13.5" customHeight="1">
      <c r="B131" s="649"/>
      <c r="C131" s="572"/>
      <c r="D131" s="436" t="s">
        <v>344</v>
      </c>
      <c r="E131" s="437">
        <f>市区町村別_推計残存歯数階層別人数!H130</f>
        <v>5237</v>
      </c>
      <c r="F131" s="435">
        <f>SUM(G131:N131)</f>
        <v>5237</v>
      </c>
      <c r="G131" s="446">
        <v>3635</v>
      </c>
      <c r="H131" s="446">
        <v>511</v>
      </c>
      <c r="I131" s="446">
        <v>329</v>
      </c>
      <c r="J131" s="446">
        <v>186</v>
      </c>
      <c r="K131" s="446">
        <v>174</v>
      </c>
      <c r="L131" s="446">
        <v>148</v>
      </c>
      <c r="M131" s="446">
        <v>146</v>
      </c>
      <c r="N131" s="446">
        <v>108</v>
      </c>
      <c r="O131" s="438">
        <f t="shared" si="71"/>
        <v>1</v>
      </c>
      <c r="P131" s="438">
        <f t="shared" si="4"/>
        <v>0.69409967538667172</v>
      </c>
      <c r="Q131" s="438">
        <f t="shared" si="5"/>
        <v>9.757494748902043E-2</v>
      </c>
      <c r="R131" s="438">
        <f t="shared" si="6"/>
        <v>6.2822226465533704E-2</v>
      </c>
      <c r="S131" s="438">
        <f t="shared" si="7"/>
        <v>3.5516517089936986E-2</v>
      </c>
      <c r="T131" s="438">
        <f t="shared" si="43"/>
        <v>3.3225128890586215E-2</v>
      </c>
      <c r="U131" s="438">
        <f t="shared" si="44"/>
        <v>2.8260454458659538E-2</v>
      </c>
      <c r="V131" s="438">
        <f t="shared" si="45"/>
        <v>2.7878556425434409E-2</v>
      </c>
      <c r="W131" s="462">
        <f t="shared" si="8"/>
        <v>2.0622493794156961E-2</v>
      </c>
      <c r="X131" s="307"/>
    </row>
    <row r="132" spans="2:24" ht="13.5" customHeight="1">
      <c r="B132" s="655"/>
      <c r="C132" s="573"/>
      <c r="D132" s="344" t="s">
        <v>152</v>
      </c>
      <c r="E132" s="390">
        <f>市区町村別_推計残存歯数階層別人数!H131</f>
        <v>9637</v>
      </c>
      <c r="F132" s="304">
        <f t="shared" ref="F132" si="78">SUM(F129:F131)</f>
        <v>9637</v>
      </c>
      <c r="G132" s="304">
        <f t="shared" ref="G132:N132" si="79">SUM(G129:G131)</f>
        <v>6110</v>
      </c>
      <c r="H132" s="304">
        <f t="shared" si="79"/>
        <v>976</v>
      </c>
      <c r="I132" s="304">
        <f t="shared" si="79"/>
        <v>719</v>
      </c>
      <c r="J132" s="304">
        <f t="shared" si="79"/>
        <v>389</v>
      </c>
      <c r="K132" s="304">
        <f t="shared" si="79"/>
        <v>425</v>
      </c>
      <c r="L132" s="304">
        <f t="shared" si="79"/>
        <v>365</v>
      </c>
      <c r="M132" s="304">
        <f t="shared" si="79"/>
        <v>390</v>
      </c>
      <c r="N132" s="304">
        <f t="shared" si="79"/>
        <v>263</v>
      </c>
      <c r="O132" s="303">
        <f t="shared" si="71"/>
        <v>1</v>
      </c>
      <c r="P132" s="303">
        <f t="shared" si="4"/>
        <v>0.6340147348759988</v>
      </c>
      <c r="Q132" s="303">
        <f t="shared" si="5"/>
        <v>0.10127633080834285</v>
      </c>
      <c r="R132" s="303">
        <f t="shared" si="6"/>
        <v>7.4608280585244366E-2</v>
      </c>
      <c r="S132" s="303">
        <f t="shared" si="7"/>
        <v>4.0365258897997303E-2</v>
      </c>
      <c r="T132" s="303">
        <f t="shared" si="43"/>
        <v>4.4100861263878799E-2</v>
      </c>
      <c r="U132" s="303">
        <f t="shared" si="44"/>
        <v>3.7874857320742972E-2</v>
      </c>
      <c r="V132" s="303">
        <f t="shared" si="45"/>
        <v>4.0469025630382897E-2</v>
      </c>
      <c r="W132" s="461">
        <f t="shared" si="8"/>
        <v>2.7290650617412059E-2</v>
      </c>
      <c r="X132" s="307"/>
    </row>
    <row r="133" spans="2:24" ht="13.5" customHeight="1">
      <c r="B133" s="648">
        <v>33</v>
      </c>
      <c r="C133" s="571" t="s">
        <v>43</v>
      </c>
      <c r="D133" s="356" t="s">
        <v>342</v>
      </c>
      <c r="E133" s="390">
        <f>市区町村別_推計残存歯数階層別人数!H132</f>
        <v>449</v>
      </c>
      <c r="F133" s="304">
        <f>SUM(G133:N133)</f>
        <v>449</v>
      </c>
      <c r="G133" s="442">
        <v>246</v>
      </c>
      <c r="H133" s="442">
        <v>33</v>
      </c>
      <c r="I133" s="442">
        <v>19</v>
      </c>
      <c r="J133" s="442">
        <v>28</v>
      </c>
      <c r="K133" s="442">
        <v>27</v>
      </c>
      <c r="L133" s="442">
        <v>32</v>
      </c>
      <c r="M133" s="442">
        <v>37</v>
      </c>
      <c r="N133" s="442">
        <v>27</v>
      </c>
      <c r="O133" s="303">
        <f t="shared" si="71"/>
        <v>1</v>
      </c>
      <c r="P133" s="303">
        <f t="shared" si="4"/>
        <v>0.54788418708240538</v>
      </c>
      <c r="Q133" s="303">
        <f t="shared" si="5"/>
        <v>7.3496659242761692E-2</v>
      </c>
      <c r="R133" s="303">
        <f t="shared" si="6"/>
        <v>4.2316258351893093E-2</v>
      </c>
      <c r="S133" s="303">
        <f t="shared" si="7"/>
        <v>6.2360801781737196E-2</v>
      </c>
      <c r="T133" s="303">
        <f t="shared" ref="T133:T196" si="80">IFERROR(K133/E133,"-")</f>
        <v>6.0133630289532294E-2</v>
      </c>
      <c r="U133" s="303">
        <f t="shared" ref="U133:U196" si="81">IFERROR(L133/E133,"-")</f>
        <v>7.126948775055679E-2</v>
      </c>
      <c r="V133" s="303">
        <f t="shared" ref="V133:V196" si="82">IFERROR(M133/E133,"-")</f>
        <v>8.2405345211581285E-2</v>
      </c>
      <c r="W133" s="461">
        <f t="shared" si="8"/>
        <v>6.0133630289532294E-2</v>
      </c>
      <c r="X133" s="307"/>
    </row>
    <row r="134" spans="2:24" ht="13.5" customHeight="1">
      <c r="B134" s="649"/>
      <c r="C134" s="572"/>
      <c r="D134" s="439" t="s">
        <v>343</v>
      </c>
      <c r="E134" s="440">
        <f>市区町村別_推計残存歯数階層別人数!H133</f>
        <v>694</v>
      </c>
      <c r="F134" s="346">
        <f>SUM(G134:N134)</f>
        <v>694</v>
      </c>
      <c r="G134" s="449">
        <v>434</v>
      </c>
      <c r="H134" s="449">
        <v>56</v>
      </c>
      <c r="I134" s="449">
        <v>37</v>
      </c>
      <c r="J134" s="449">
        <v>45</v>
      </c>
      <c r="K134" s="449">
        <v>41</v>
      </c>
      <c r="L134" s="449">
        <v>23</v>
      </c>
      <c r="M134" s="449">
        <v>33</v>
      </c>
      <c r="N134" s="449">
        <v>25</v>
      </c>
      <c r="O134" s="441">
        <f t="shared" si="71"/>
        <v>1</v>
      </c>
      <c r="P134" s="441">
        <f t="shared" si="4"/>
        <v>0.62536023054755041</v>
      </c>
      <c r="Q134" s="441">
        <f t="shared" si="5"/>
        <v>8.069164265129683E-2</v>
      </c>
      <c r="R134" s="441">
        <f t="shared" si="6"/>
        <v>5.3314121037463975E-2</v>
      </c>
      <c r="S134" s="441">
        <f t="shared" si="7"/>
        <v>6.4841498559077809E-2</v>
      </c>
      <c r="T134" s="441">
        <f t="shared" si="80"/>
        <v>5.9077809798270896E-2</v>
      </c>
      <c r="U134" s="441">
        <f t="shared" si="81"/>
        <v>3.3141210374639768E-2</v>
      </c>
      <c r="V134" s="441">
        <f t="shared" si="82"/>
        <v>4.7550432276657062E-2</v>
      </c>
      <c r="W134" s="317">
        <f t="shared" si="8"/>
        <v>3.6023054755043228E-2</v>
      </c>
      <c r="X134" s="307"/>
    </row>
    <row r="135" spans="2:24" ht="13.5" customHeight="1">
      <c r="B135" s="649"/>
      <c r="C135" s="572"/>
      <c r="D135" s="436" t="s">
        <v>344</v>
      </c>
      <c r="E135" s="437">
        <f>市区町村別_推計残存歯数階層別人数!H134</f>
        <v>1274</v>
      </c>
      <c r="F135" s="435">
        <f>SUM(G135:N135)</f>
        <v>1274</v>
      </c>
      <c r="G135" s="446">
        <v>921</v>
      </c>
      <c r="H135" s="446">
        <v>98</v>
      </c>
      <c r="I135" s="446">
        <v>51</v>
      </c>
      <c r="J135" s="446">
        <v>48</v>
      </c>
      <c r="K135" s="446">
        <v>52</v>
      </c>
      <c r="L135" s="446">
        <v>24</v>
      </c>
      <c r="M135" s="446">
        <v>46</v>
      </c>
      <c r="N135" s="446">
        <v>34</v>
      </c>
      <c r="O135" s="438">
        <f t="shared" si="71"/>
        <v>1</v>
      </c>
      <c r="P135" s="438">
        <f t="shared" si="4"/>
        <v>0.72291993720565151</v>
      </c>
      <c r="Q135" s="438">
        <f t="shared" si="5"/>
        <v>7.6923076923076927E-2</v>
      </c>
      <c r="R135" s="438">
        <f t="shared" si="6"/>
        <v>4.0031397174254316E-2</v>
      </c>
      <c r="S135" s="438">
        <f t="shared" si="7"/>
        <v>3.7676609105180531E-2</v>
      </c>
      <c r="T135" s="438">
        <f t="shared" si="80"/>
        <v>4.0816326530612242E-2</v>
      </c>
      <c r="U135" s="438">
        <f t="shared" si="81"/>
        <v>1.8838304552590265E-2</v>
      </c>
      <c r="V135" s="438">
        <f t="shared" si="82"/>
        <v>3.6106750392464679E-2</v>
      </c>
      <c r="W135" s="462">
        <f t="shared" si="8"/>
        <v>2.6687598116169546E-2</v>
      </c>
      <c r="X135" s="307"/>
    </row>
    <row r="136" spans="2:24" ht="13.5" customHeight="1">
      <c r="B136" s="655"/>
      <c r="C136" s="573"/>
      <c r="D136" s="344" t="s">
        <v>152</v>
      </c>
      <c r="E136" s="390">
        <f>市区町村別_推計残存歯数階層別人数!H135</f>
        <v>2417</v>
      </c>
      <c r="F136" s="304">
        <f t="shared" ref="F136" si="83">SUM(F133:F135)</f>
        <v>2417</v>
      </c>
      <c r="G136" s="304">
        <f t="shared" ref="G136:N136" si="84">SUM(G133:G135)</f>
        <v>1601</v>
      </c>
      <c r="H136" s="304">
        <f t="shared" si="84"/>
        <v>187</v>
      </c>
      <c r="I136" s="304">
        <f t="shared" si="84"/>
        <v>107</v>
      </c>
      <c r="J136" s="304">
        <f t="shared" si="84"/>
        <v>121</v>
      </c>
      <c r="K136" s="304">
        <f t="shared" si="84"/>
        <v>120</v>
      </c>
      <c r="L136" s="304">
        <f t="shared" si="84"/>
        <v>79</v>
      </c>
      <c r="M136" s="304">
        <f t="shared" si="84"/>
        <v>116</v>
      </c>
      <c r="N136" s="304">
        <f t="shared" si="84"/>
        <v>86</v>
      </c>
      <c r="O136" s="303">
        <f t="shared" si="71"/>
        <v>1</v>
      </c>
      <c r="P136" s="303">
        <f t="shared" si="4"/>
        <v>0.66239139429044269</v>
      </c>
      <c r="Q136" s="303">
        <f t="shared" si="5"/>
        <v>7.7368638808440221E-2</v>
      </c>
      <c r="R136" s="303">
        <f t="shared" si="6"/>
        <v>4.4269755895738519E-2</v>
      </c>
      <c r="S136" s="303">
        <f t="shared" si="7"/>
        <v>5.0062060405461316E-2</v>
      </c>
      <c r="T136" s="303">
        <f t="shared" si="80"/>
        <v>4.9648324369052546E-2</v>
      </c>
      <c r="U136" s="303">
        <f t="shared" si="81"/>
        <v>3.2685146876292925E-2</v>
      </c>
      <c r="V136" s="303">
        <f t="shared" si="82"/>
        <v>4.799338022341746E-2</v>
      </c>
      <c r="W136" s="461">
        <f t="shared" si="8"/>
        <v>3.558129913115432E-2</v>
      </c>
      <c r="X136" s="307"/>
    </row>
    <row r="137" spans="2:24" ht="13.5" customHeight="1">
      <c r="B137" s="648">
        <v>34</v>
      </c>
      <c r="C137" s="571" t="s">
        <v>45</v>
      </c>
      <c r="D137" s="356" t="s">
        <v>342</v>
      </c>
      <c r="E137" s="390">
        <f>市区町村別_推計残存歯数階層別人数!H136</f>
        <v>1921</v>
      </c>
      <c r="F137" s="304">
        <f>SUM(G137:N137)</f>
        <v>1921</v>
      </c>
      <c r="G137" s="442">
        <v>1066</v>
      </c>
      <c r="H137" s="442">
        <v>158</v>
      </c>
      <c r="I137" s="442">
        <v>88</v>
      </c>
      <c r="J137" s="442">
        <v>172</v>
      </c>
      <c r="K137" s="442">
        <v>123</v>
      </c>
      <c r="L137" s="442">
        <v>119</v>
      </c>
      <c r="M137" s="442">
        <v>120</v>
      </c>
      <c r="N137" s="442">
        <v>75</v>
      </c>
      <c r="O137" s="303">
        <f t="shared" si="71"/>
        <v>1</v>
      </c>
      <c r="P137" s="303">
        <f t="shared" si="4"/>
        <v>0.55491931285788654</v>
      </c>
      <c r="Q137" s="303">
        <f t="shared" si="5"/>
        <v>8.2248828735033835E-2</v>
      </c>
      <c r="R137" s="303">
        <f t="shared" si="6"/>
        <v>4.5809474232170744E-2</v>
      </c>
      <c r="S137" s="303">
        <f t="shared" si="7"/>
        <v>8.9536699635606454E-2</v>
      </c>
      <c r="T137" s="303">
        <f t="shared" si="80"/>
        <v>6.402915148360229E-2</v>
      </c>
      <c r="U137" s="303">
        <f t="shared" si="81"/>
        <v>6.1946902654867256E-2</v>
      </c>
      <c r="V137" s="303">
        <f t="shared" si="82"/>
        <v>6.2467464862051014E-2</v>
      </c>
      <c r="W137" s="461">
        <f t="shared" si="8"/>
        <v>3.9042165538781884E-2</v>
      </c>
      <c r="X137" s="307"/>
    </row>
    <row r="138" spans="2:24" ht="13.5" customHeight="1">
      <c r="B138" s="649"/>
      <c r="C138" s="572"/>
      <c r="D138" s="439" t="s">
        <v>343</v>
      </c>
      <c r="E138" s="440">
        <f>市区町村別_推計残存歯数階層別人数!H137</f>
        <v>3089</v>
      </c>
      <c r="F138" s="346">
        <f>SUM(G138:N138)</f>
        <v>3089</v>
      </c>
      <c r="G138" s="449">
        <v>2031</v>
      </c>
      <c r="H138" s="449">
        <v>255</v>
      </c>
      <c r="I138" s="449">
        <v>109</v>
      </c>
      <c r="J138" s="449">
        <v>237</v>
      </c>
      <c r="K138" s="449">
        <v>145</v>
      </c>
      <c r="L138" s="449">
        <v>122</v>
      </c>
      <c r="M138" s="449">
        <v>115</v>
      </c>
      <c r="N138" s="449">
        <v>75</v>
      </c>
      <c r="O138" s="441">
        <f t="shared" si="71"/>
        <v>1</v>
      </c>
      <c r="P138" s="441">
        <f t="shared" si="4"/>
        <v>0.65749433473616059</v>
      </c>
      <c r="Q138" s="441">
        <f t="shared" si="5"/>
        <v>8.2550987374554866E-2</v>
      </c>
      <c r="R138" s="441">
        <f t="shared" si="6"/>
        <v>3.5286500485594043E-2</v>
      </c>
      <c r="S138" s="441">
        <f t="shared" si="7"/>
        <v>7.6723858853998059E-2</v>
      </c>
      <c r="T138" s="441">
        <f t="shared" si="80"/>
        <v>4.694075752670767E-2</v>
      </c>
      <c r="U138" s="441">
        <f t="shared" si="81"/>
        <v>3.9494982194885078E-2</v>
      </c>
      <c r="V138" s="441">
        <f t="shared" si="82"/>
        <v>3.722887665911298E-2</v>
      </c>
      <c r="W138" s="317">
        <f t="shared" si="8"/>
        <v>2.4279702168986728E-2</v>
      </c>
      <c r="X138" s="307"/>
    </row>
    <row r="139" spans="2:24" ht="13.5" customHeight="1">
      <c r="B139" s="649"/>
      <c r="C139" s="572"/>
      <c r="D139" s="436" t="s">
        <v>344</v>
      </c>
      <c r="E139" s="437">
        <f>市区町村別_推計残存歯数階層別人数!H138</f>
        <v>5114</v>
      </c>
      <c r="F139" s="435">
        <f>SUM(G139:N139)</f>
        <v>5114</v>
      </c>
      <c r="G139" s="446">
        <v>3831</v>
      </c>
      <c r="H139" s="446">
        <v>330</v>
      </c>
      <c r="I139" s="446">
        <v>169</v>
      </c>
      <c r="J139" s="446">
        <v>261</v>
      </c>
      <c r="K139" s="446">
        <v>161</v>
      </c>
      <c r="L139" s="446">
        <v>128</v>
      </c>
      <c r="M139" s="446">
        <v>134</v>
      </c>
      <c r="N139" s="446">
        <v>100</v>
      </c>
      <c r="O139" s="438">
        <f t="shared" si="71"/>
        <v>1</v>
      </c>
      <c r="P139" s="438">
        <f t="shared" si="4"/>
        <v>0.74912006257332808</v>
      </c>
      <c r="Q139" s="438">
        <f t="shared" si="5"/>
        <v>6.452874462260462E-2</v>
      </c>
      <c r="R139" s="438">
        <f t="shared" si="6"/>
        <v>3.3046538912788422E-2</v>
      </c>
      <c r="S139" s="438">
        <f t="shared" si="7"/>
        <v>5.1036370746969102E-2</v>
      </c>
      <c r="T139" s="438">
        <f t="shared" si="80"/>
        <v>3.1482205709816191E-2</v>
      </c>
      <c r="U139" s="438">
        <f t="shared" si="81"/>
        <v>2.5029331247555728E-2</v>
      </c>
      <c r="V139" s="438">
        <f t="shared" si="82"/>
        <v>2.6202581149784906E-2</v>
      </c>
      <c r="W139" s="462">
        <f t="shared" si="8"/>
        <v>1.9554165037152915E-2</v>
      </c>
      <c r="X139" s="307"/>
    </row>
    <row r="140" spans="2:24" ht="13.5" customHeight="1">
      <c r="B140" s="655"/>
      <c r="C140" s="573"/>
      <c r="D140" s="344" t="s">
        <v>152</v>
      </c>
      <c r="E140" s="390">
        <f>市区町村別_推計残存歯数階層別人数!H139</f>
        <v>10124</v>
      </c>
      <c r="F140" s="304">
        <f t="shared" ref="F140" si="85">SUM(F137:F139)</f>
        <v>10124</v>
      </c>
      <c r="G140" s="304">
        <f t="shared" ref="G140:N140" si="86">SUM(G137:G139)</f>
        <v>6928</v>
      </c>
      <c r="H140" s="304">
        <f t="shared" si="86"/>
        <v>743</v>
      </c>
      <c r="I140" s="304">
        <f t="shared" si="86"/>
        <v>366</v>
      </c>
      <c r="J140" s="304">
        <f t="shared" si="86"/>
        <v>670</v>
      </c>
      <c r="K140" s="304">
        <f t="shared" si="86"/>
        <v>429</v>
      </c>
      <c r="L140" s="304">
        <f t="shared" si="86"/>
        <v>369</v>
      </c>
      <c r="M140" s="304">
        <f t="shared" si="86"/>
        <v>369</v>
      </c>
      <c r="N140" s="304">
        <f t="shared" si="86"/>
        <v>250</v>
      </c>
      <c r="O140" s="303">
        <f t="shared" si="71"/>
        <v>1</v>
      </c>
      <c r="P140" s="303">
        <f t="shared" si="4"/>
        <v>0.68431450019755036</v>
      </c>
      <c r="Q140" s="303">
        <f t="shared" si="5"/>
        <v>7.3389964440932431E-2</v>
      </c>
      <c r="R140" s="303">
        <f t="shared" si="6"/>
        <v>3.6151718688265506E-2</v>
      </c>
      <c r="S140" s="303">
        <f t="shared" si="7"/>
        <v>6.6179375740813909E-2</v>
      </c>
      <c r="T140" s="303">
        <f t="shared" si="80"/>
        <v>4.2374555511655469E-2</v>
      </c>
      <c r="U140" s="303">
        <f t="shared" si="81"/>
        <v>3.6448044251284076E-2</v>
      </c>
      <c r="V140" s="303">
        <f t="shared" si="82"/>
        <v>3.6448044251284076E-2</v>
      </c>
      <c r="W140" s="461">
        <f t="shared" si="8"/>
        <v>2.4693796918214144E-2</v>
      </c>
      <c r="X140" s="307"/>
    </row>
    <row r="141" spans="2:24" ht="13.5" customHeight="1">
      <c r="B141" s="648">
        <v>35</v>
      </c>
      <c r="C141" s="571" t="s">
        <v>2</v>
      </c>
      <c r="D141" s="356" t="s">
        <v>342</v>
      </c>
      <c r="E141" s="390">
        <f>市区町村別_推計残存歯数階層別人数!H140</f>
        <v>4342</v>
      </c>
      <c r="F141" s="304">
        <f>SUM(G141:N141)</f>
        <v>4342</v>
      </c>
      <c r="G141" s="442">
        <v>2275</v>
      </c>
      <c r="H141" s="442">
        <v>427</v>
      </c>
      <c r="I141" s="442">
        <v>249</v>
      </c>
      <c r="J141" s="442">
        <v>384</v>
      </c>
      <c r="K141" s="442">
        <v>295</v>
      </c>
      <c r="L141" s="442">
        <v>272</v>
      </c>
      <c r="M141" s="442">
        <v>232</v>
      </c>
      <c r="N141" s="442">
        <v>208</v>
      </c>
      <c r="O141" s="303">
        <f t="shared" si="71"/>
        <v>1</v>
      </c>
      <c r="P141" s="303">
        <f t="shared" si="4"/>
        <v>0.5239520958083832</v>
      </c>
      <c r="Q141" s="303">
        <f t="shared" si="5"/>
        <v>9.8341777982496548E-2</v>
      </c>
      <c r="R141" s="303">
        <f t="shared" si="6"/>
        <v>5.7346844771994469E-2</v>
      </c>
      <c r="S141" s="303">
        <f t="shared" si="7"/>
        <v>8.8438507600184249E-2</v>
      </c>
      <c r="T141" s="303">
        <f t="shared" si="80"/>
        <v>6.7941040994933213E-2</v>
      </c>
      <c r="U141" s="303">
        <f t="shared" si="81"/>
        <v>6.2643942883463838E-2</v>
      </c>
      <c r="V141" s="303">
        <f t="shared" si="82"/>
        <v>5.3431598341777985E-2</v>
      </c>
      <c r="W141" s="461">
        <f t="shared" si="8"/>
        <v>4.790419161676647E-2</v>
      </c>
      <c r="X141" s="307"/>
    </row>
    <row r="142" spans="2:24" ht="13.5" customHeight="1">
      <c r="B142" s="649"/>
      <c r="C142" s="572"/>
      <c r="D142" s="439" t="s">
        <v>343</v>
      </c>
      <c r="E142" s="440">
        <f>市区町村別_推計残存歯数階層別人数!H141</f>
        <v>7308</v>
      </c>
      <c r="F142" s="346">
        <f>SUM(G142:N142)</f>
        <v>7308</v>
      </c>
      <c r="G142" s="449">
        <v>4490</v>
      </c>
      <c r="H142" s="449">
        <v>652</v>
      </c>
      <c r="I142" s="449">
        <v>444</v>
      </c>
      <c r="J142" s="449">
        <v>570</v>
      </c>
      <c r="K142" s="449">
        <v>411</v>
      </c>
      <c r="L142" s="449">
        <v>276</v>
      </c>
      <c r="M142" s="449">
        <v>284</v>
      </c>
      <c r="N142" s="449">
        <v>181</v>
      </c>
      <c r="O142" s="441">
        <f t="shared" si="71"/>
        <v>1</v>
      </c>
      <c r="P142" s="441">
        <f t="shared" si="4"/>
        <v>0.61439518336070065</v>
      </c>
      <c r="Q142" s="441">
        <f t="shared" si="5"/>
        <v>8.9217296113847835E-2</v>
      </c>
      <c r="R142" s="441">
        <f t="shared" si="6"/>
        <v>6.0755336617405585E-2</v>
      </c>
      <c r="S142" s="441">
        <f t="shared" si="7"/>
        <v>7.7996715927750412E-2</v>
      </c>
      <c r="T142" s="441">
        <f t="shared" si="80"/>
        <v>5.6239737274220034E-2</v>
      </c>
      <c r="U142" s="441">
        <f t="shared" si="81"/>
        <v>3.7766830870279149E-2</v>
      </c>
      <c r="V142" s="441">
        <f t="shared" si="82"/>
        <v>3.8861521620142309E-2</v>
      </c>
      <c r="W142" s="317">
        <f t="shared" si="8"/>
        <v>2.4767378215654078E-2</v>
      </c>
      <c r="X142" s="307"/>
    </row>
    <row r="143" spans="2:24" ht="13.5" customHeight="1">
      <c r="B143" s="649"/>
      <c r="C143" s="572"/>
      <c r="D143" s="436" t="s">
        <v>344</v>
      </c>
      <c r="E143" s="437">
        <f>市区町村別_推計残存歯数階層別人数!H142</f>
        <v>16208</v>
      </c>
      <c r="F143" s="435">
        <f>SUM(G143:N143)</f>
        <v>16208</v>
      </c>
      <c r="G143" s="446">
        <v>11729</v>
      </c>
      <c r="H143" s="446">
        <v>1222</v>
      </c>
      <c r="I143" s="446">
        <v>797</v>
      </c>
      <c r="J143" s="446">
        <v>790</v>
      </c>
      <c r="K143" s="446">
        <v>645</v>
      </c>
      <c r="L143" s="446">
        <v>423</v>
      </c>
      <c r="M143" s="446">
        <v>326</v>
      </c>
      <c r="N143" s="446">
        <v>276</v>
      </c>
      <c r="O143" s="438">
        <f t="shared" si="71"/>
        <v>1</v>
      </c>
      <c r="P143" s="438">
        <f t="shared" si="4"/>
        <v>0.72365498519249749</v>
      </c>
      <c r="Q143" s="438">
        <f t="shared" si="5"/>
        <v>7.5394866732477792E-2</v>
      </c>
      <c r="R143" s="438">
        <f t="shared" si="6"/>
        <v>4.9173247778874628E-2</v>
      </c>
      <c r="S143" s="438">
        <f t="shared" si="7"/>
        <v>4.8741362290227047E-2</v>
      </c>
      <c r="T143" s="438">
        <f t="shared" si="80"/>
        <v>3.9795162882527144E-2</v>
      </c>
      <c r="U143" s="438">
        <f t="shared" si="81"/>
        <v>2.609822309970385E-2</v>
      </c>
      <c r="V143" s="438">
        <f t="shared" si="82"/>
        <v>2.0113524185587366E-2</v>
      </c>
      <c r="W143" s="462">
        <f t="shared" si="8"/>
        <v>1.7028627838104639E-2</v>
      </c>
      <c r="X143" s="307"/>
    </row>
    <row r="144" spans="2:24" ht="13.5" customHeight="1">
      <c r="B144" s="655"/>
      <c r="C144" s="573"/>
      <c r="D144" s="344" t="s">
        <v>152</v>
      </c>
      <c r="E144" s="390">
        <f>市区町村別_推計残存歯数階層別人数!H143</f>
        <v>27858</v>
      </c>
      <c r="F144" s="304">
        <f t="shared" ref="F144" si="87">SUM(F141:F143)</f>
        <v>27858</v>
      </c>
      <c r="G144" s="304">
        <f t="shared" ref="G144:N144" si="88">SUM(G141:G143)</f>
        <v>18494</v>
      </c>
      <c r="H144" s="304">
        <f t="shared" si="88"/>
        <v>2301</v>
      </c>
      <c r="I144" s="304">
        <f t="shared" si="88"/>
        <v>1490</v>
      </c>
      <c r="J144" s="304">
        <f t="shared" si="88"/>
        <v>1744</v>
      </c>
      <c r="K144" s="304">
        <f t="shared" si="88"/>
        <v>1351</v>
      </c>
      <c r="L144" s="304">
        <f t="shared" si="88"/>
        <v>971</v>
      </c>
      <c r="M144" s="304">
        <f t="shared" si="88"/>
        <v>842</v>
      </c>
      <c r="N144" s="304">
        <f t="shared" si="88"/>
        <v>665</v>
      </c>
      <c r="O144" s="303">
        <f t="shared" si="71"/>
        <v>1</v>
      </c>
      <c r="P144" s="303">
        <f t="shared" si="4"/>
        <v>0.663866752817862</v>
      </c>
      <c r="Q144" s="303">
        <f t="shared" si="5"/>
        <v>8.259745853973724E-2</v>
      </c>
      <c r="R144" s="303">
        <f t="shared" si="6"/>
        <v>5.3485533778447843E-2</v>
      </c>
      <c r="S144" s="303">
        <f t="shared" si="7"/>
        <v>6.2603201952760423E-2</v>
      </c>
      <c r="T144" s="303">
        <f t="shared" si="80"/>
        <v>4.8495943714552375E-2</v>
      </c>
      <c r="U144" s="303">
        <f t="shared" si="81"/>
        <v>3.4855337784478427E-2</v>
      </c>
      <c r="V144" s="303">
        <f t="shared" si="82"/>
        <v>3.0224711034532271E-2</v>
      </c>
      <c r="W144" s="461">
        <f t="shared" si="8"/>
        <v>2.3871060377629406E-2</v>
      </c>
      <c r="X144" s="307"/>
    </row>
    <row r="145" spans="2:24" ht="13.5" customHeight="1">
      <c r="B145" s="648">
        <v>36</v>
      </c>
      <c r="C145" s="571" t="s">
        <v>3</v>
      </c>
      <c r="D145" s="356" t="s">
        <v>342</v>
      </c>
      <c r="E145" s="390">
        <f>市区町村別_推計残存歯数階層別人数!H144</f>
        <v>1218</v>
      </c>
      <c r="F145" s="304">
        <f>SUM(G145:N145)</f>
        <v>1218</v>
      </c>
      <c r="G145" s="442">
        <v>704</v>
      </c>
      <c r="H145" s="442">
        <v>113</v>
      </c>
      <c r="I145" s="442">
        <v>58</v>
      </c>
      <c r="J145" s="442">
        <v>87</v>
      </c>
      <c r="K145" s="442">
        <v>56</v>
      </c>
      <c r="L145" s="442">
        <v>69</v>
      </c>
      <c r="M145" s="442">
        <v>80</v>
      </c>
      <c r="N145" s="442">
        <v>51</v>
      </c>
      <c r="O145" s="303">
        <f>IFERROR(F145/E145,"-")</f>
        <v>1</v>
      </c>
      <c r="P145" s="303">
        <f t="shared" si="4"/>
        <v>0.57799671592775037</v>
      </c>
      <c r="Q145" s="303">
        <f t="shared" si="5"/>
        <v>9.2775041050903118E-2</v>
      </c>
      <c r="R145" s="303">
        <f t="shared" si="6"/>
        <v>4.7619047619047616E-2</v>
      </c>
      <c r="S145" s="303">
        <f t="shared" si="7"/>
        <v>7.1428571428571425E-2</v>
      </c>
      <c r="T145" s="303">
        <f t="shared" si="80"/>
        <v>4.5977011494252873E-2</v>
      </c>
      <c r="U145" s="303">
        <f t="shared" si="81"/>
        <v>5.6650246305418719E-2</v>
      </c>
      <c r="V145" s="303">
        <f t="shared" si="82"/>
        <v>6.5681444991789822E-2</v>
      </c>
      <c r="W145" s="461">
        <f t="shared" si="8"/>
        <v>4.1871921182266007E-2</v>
      </c>
      <c r="X145" s="307"/>
    </row>
    <row r="146" spans="2:24" ht="13.5" customHeight="1">
      <c r="B146" s="649"/>
      <c r="C146" s="572"/>
      <c r="D146" s="439" t="s">
        <v>343</v>
      </c>
      <c r="E146" s="440">
        <f>市区町村別_推計残存歯数階層別人数!H145</f>
        <v>2083</v>
      </c>
      <c r="F146" s="346">
        <f>SUM(G146:N146)</f>
        <v>2083</v>
      </c>
      <c r="G146" s="449">
        <v>1400</v>
      </c>
      <c r="H146" s="449">
        <v>162</v>
      </c>
      <c r="I146" s="449">
        <v>88</v>
      </c>
      <c r="J146" s="449">
        <v>151</v>
      </c>
      <c r="K146" s="449">
        <v>80</v>
      </c>
      <c r="L146" s="449">
        <v>69</v>
      </c>
      <c r="M146" s="449">
        <v>61</v>
      </c>
      <c r="N146" s="449">
        <v>72</v>
      </c>
      <c r="O146" s="441">
        <f t="shared" ref="O146:O172" si="89">IFERROR(F146/E146,"-")</f>
        <v>1</v>
      </c>
      <c r="P146" s="441">
        <f t="shared" si="4"/>
        <v>0.67210753720595295</v>
      </c>
      <c r="Q146" s="441">
        <f t="shared" si="5"/>
        <v>7.7772443590974558E-2</v>
      </c>
      <c r="R146" s="441">
        <f t="shared" si="6"/>
        <v>4.2246759481517043E-2</v>
      </c>
      <c r="S146" s="441">
        <f t="shared" si="7"/>
        <v>7.2491598655784931E-2</v>
      </c>
      <c r="T146" s="441">
        <f t="shared" si="80"/>
        <v>3.8406144983197311E-2</v>
      </c>
      <c r="U146" s="441">
        <f t="shared" si="81"/>
        <v>3.3125300048007685E-2</v>
      </c>
      <c r="V146" s="441">
        <f t="shared" si="82"/>
        <v>2.9284685549687949E-2</v>
      </c>
      <c r="W146" s="317">
        <f t="shared" si="8"/>
        <v>3.456553048487758E-2</v>
      </c>
      <c r="X146" s="307"/>
    </row>
    <row r="147" spans="2:24" ht="13.5" customHeight="1">
      <c r="B147" s="649"/>
      <c r="C147" s="572"/>
      <c r="D147" s="436" t="s">
        <v>344</v>
      </c>
      <c r="E147" s="437">
        <f>市区町村別_推計残存歯数階層別人数!H146</f>
        <v>4501</v>
      </c>
      <c r="F147" s="435">
        <f>SUM(G147:N147)</f>
        <v>4501</v>
      </c>
      <c r="G147" s="446">
        <v>3401</v>
      </c>
      <c r="H147" s="446">
        <v>318</v>
      </c>
      <c r="I147" s="446">
        <v>186</v>
      </c>
      <c r="J147" s="446">
        <v>206</v>
      </c>
      <c r="K147" s="446">
        <v>102</v>
      </c>
      <c r="L147" s="446">
        <v>92</v>
      </c>
      <c r="M147" s="446">
        <v>115</v>
      </c>
      <c r="N147" s="446">
        <v>81</v>
      </c>
      <c r="O147" s="438">
        <f t="shared" si="89"/>
        <v>1</v>
      </c>
      <c r="P147" s="438">
        <f t="shared" si="4"/>
        <v>0.75560986447456124</v>
      </c>
      <c r="Q147" s="438">
        <f t="shared" si="5"/>
        <v>7.0650966451899583E-2</v>
      </c>
      <c r="R147" s="438">
        <f t="shared" si="6"/>
        <v>4.1324150188846921E-2</v>
      </c>
      <c r="S147" s="438">
        <f t="shared" si="7"/>
        <v>4.5767607198400354E-2</v>
      </c>
      <c r="T147" s="438">
        <f t="shared" si="80"/>
        <v>2.2661630748722506E-2</v>
      </c>
      <c r="U147" s="438">
        <f t="shared" si="81"/>
        <v>2.043990224394579E-2</v>
      </c>
      <c r="V147" s="438">
        <f t="shared" si="82"/>
        <v>2.5549877804932238E-2</v>
      </c>
      <c r="W147" s="462">
        <f t="shared" si="8"/>
        <v>1.7996000888691403E-2</v>
      </c>
      <c r="X147" s="307"/>
    </row>
    <row r="148" spans="2:24" ht="13.5" customHeight="1">
      <c r="B148" s="655"/>
      <c r="C148" s="573"/>
      <c r="D148" s="351" t="s">
        <v>152</v>
      </c>
      <c r="E148" s="392">
        <f>市区町村別_推計残存歯数階層別人数!H147</f>
        <v>7802</v>
      </c>
      <c r="F148" s="309">
        <f t="shared" ref="F148" si="90">SUM(F145:F147)</f>
        <v>7802</v>
      </c>
      <c r="G148" s="309">
        <f t="shared" ref="G148:N148" si="91">SUM(G145:G147)</f>
        <v>5505</v>
      </c>
      <c r="H148" s="309">
        <f t="shared" si="91"/>
        <v>593</v>
      </c>
      <c r="I148" s="309">
        <f t="shared" si="91"/>
        <v>332</v>
      </c>
      <c r="J148" s="309">
        <f t="shared" si="91"/>
        <v>444</v>
      </c>
      <c r="K148" s="309">
        <f t="shared" si="91"/>
        <v>238</v>
      </c>
      <c r="L148" s="309">
        <f t="shared" si="91"/>
        <v>230</v>
      </c>
      <c r="M148" s="309">
        <f t="shared" si="91"/>
        <v>256</v>
      </c>
      <c r="N148" s="309">
        <f t="shared" si="91"/>
        <v>204</v>
      </c>
      <c r="O148" s="360">
        <f t="shared" si="89"/>
        <v>1</v>
      </c>
      <c r="P148" s="360">
        <f t="shared" si="4"/>
        <v>0.70558831068956673</v>
      </c>
      <c r="Q148" s="360">
        <f t="shared" si="5"/>
        <v>7.6006152268649069E-2</v>
      </c>
      <c r="R148" s="360">
        <f t="shared" si="6"/>
        <v>4.2553191489361701E-2</v>
      </c>
      <c r="S148" s="360">
        <f t="shared" si="7"/>
        <v>5.6908485003845169E-2</v>
      </c>
      <c r="T148" s="360">
        <f t="shared" si="80"/>
        <v>3.0504998718277363E-2</v>
      </c>
      <c r="U148" s="360">
        <f t="shared" si="81"/>
        <v>2.9479620610099976E-2</v>
      </c>
      <c r="V148" s="360">
        <f t="shared" si="82"/>
        <v>3.2812099461676493E-2</v>
      </c>
      <c r="W148" s="464">
        <f t="shared" si="8"/>
        <v>2.6147141758523455E-2</v>
      </c>
      <c r="X148" s="307"/>
    </row>
    <row r="149" spans="2:24" ht="13.5" customHeight="1">
      <c r="B149" s="648">
        <v>37</v>
      </c>
      <c r="C149" s="571" t="s">
        <v>4</v>
      </c>
      <c r="D149" s="436" t="s">
        <v>342</v>
      </c>
      <c r="E149" s="437">
        <f>市区町村別_推計残存歯数階層別人数!H148</f>
        <v>3657</v>
      </c>
      <c r="F149" s="435">
        <f>SUM(G149:N149)</f>
        <v>3657</v>
      </c>
      <c r="G149" s="460">
        <v>2090</v>
      </c>
      <c r="H149" s="460">
        <v>253</v>
      </c>
      <c r="I149" s="460">
        <v>181</v>
      </c>
      <c r="J149" s="460">
        <v>290</v>
      </c>
      <c r="K149" s="460">
        <v>231</v>
      </c>
      <c r="L149" s="460">
        <v>199</v>
      </c>
      <c r="M149" s="460">
        <v>250</v>
      </c>
      <c r="N149" s="460">
        <v>163</v>
      </c>
      <c r="O149" s="438">
        <f t="shared" si="89"/>
        <v>1</v>
      </c>
      <c r="P149" s="438">
        <f t="shared" si="4"/>
        <v>0.57150669948044841</v>
      </c>
      <c r="Q149" s="438">
        <f t="shared" si="5"/>
        <v>6.9182389937106917E-2</v>
      </c>
      <c r="R149" s="438">
        <f t="shared" si="6"/>
        <v>4.9494120864096255E-2</v>
      </c>
      <c r="S149" s="438">
        <f t="shared" si="7"/>
        <v>7.929997265518185E-2</v>
      </c>
      <c r="T149" s="438">
        <f t="shared" si="80"/>
        <v>6.3166529942575877E-2</v>
      </c>
      <c r="U149" s="438">
        <f t="shared" si="81"/>
        <v>5.4416188132348921E-2</v>
      </c>
      <c r="V149" s="438">
        <f t="shared" si="82"/>
        <v>6.8362045392398138E-2</v>
      </c>
      <c r="W149" s="462">
        <f t="shared" si="8"/>
        <v>4.457205359584359E-2</v>
      </c>
      <c r="X149" s="307"/>
    </row>
    <row r="150" spans="2:24" ht="13.5" customHeight="1">
      <c r="B150" s="649"/>
      <c r="C150" s="572"/>
      <c r="D150" s="439" t="s">
        <v>343</v>
      </c>
      <c r="E150" s="440">
        <f>市区町村別_推計残存歯数階層別人数!H149</f>
        <v>6328</v>
      </c>
      <c r="F150" s="346">
        <f>SUM(G150:N150)</f>
        <v>6328</v>
      </c>
      <c r="G150" s="449">
        <v>4224</v>
      </c>
      <c r="H150" s="449">
        <v>458</v>
      </c>
      <c r="I150" s="449">
        <v>300</v>
      </c>
      <c r="J150" s="449">
        <v>431</v>
      </c>
      <c r="K150" s="449">
        <v>317</v>
      </c>
      <c r="L150" s="449">
        <v>233</v>
      </c>
      <c r="M150" s="449">
        <v>212</v>
      </c>
      <c r="N150" s="449">
        <v>153</v>
      </c>
      <c r="O150" s="441">
        <f t="shared" si="89"/>
        <v>1</v>
      </c>
      <c r="P150" s="441">
        <f t="shared" si="4"/>
        <v>0.66750948166877366</v>
      </c>
      <c r="Q150" s="441">
        <f t="shared" si="5"/>
        <v>7.2376738305941851E-2</v>
      </c>
      <c r="R150" s="441">
        <f t="shared" si="6"/>
        <v>4.7408343868520858E-2</v>
      </c>
      <c r="S150" s="441">
        <f t="shared" si="7"/>
        <v>6.8109987357774973E-2</v>
      </c>
      <c r="T150" s="441">
        <f t="shared" si="80"/>
        <v>5.0094816687737041E-2</v>
      </c>
      <c r="U150" s="441">
        <f t="shared" si="81"/>
        <v>3.6820480404551201E-2</v>
      </c>
      <c r="V150" s="441">
        <f t="shared" si="82"/>
        <v>3.3501896333754742E-2</v>
      </c>
      <c r="W150" s="317">
        <f t="shared" si="8"/>
        <v>2.4178255372945639E-2</v>
      </c>
      <c r="X150" s="307"/>
    </row>
    <row r="151" spans="2:24" ht="13.5" customHeight="1">
      <c r="B151" s="649"/>
      <c r="C151" s="572"/>
      <c r="D151" s="436" t="s">
        <v>344</v>
      </c>
      <c r="E151" s="437">
        <f>市区町村別_推計残存歯数階層別人数!H150</f>
        <v>14367</v>
      </c>
      <c r="F151" s="435">
        <f>SUM(G151:N151)</f>
        <v>14367</v>
      </c>
      <c r="G151" s="446">
        <v>10893</v>
      </c>
      <c r="H151" s="446">
        <v>849</v>
      </c>
      <c r="I151" s="446">
        <v>504</v>
      </c>
      <c r="J151" s="446">
        <v>701</v>
      </c>
      <c r="K151" s="446">
        <v>466</v>
      </c>
      <c r="L151" s="446">
        <v>330</v>
      </c>
      <c r="M151" s="446">
        <v>359</v>
      </c>
      <c r="N151" s="446">
        <v>265</v>
      </c>
      <c r="O151" s="438">
        <f t="shared" si="89"/>
        <v>1</v>
      </c>
      <c r="P151" s="438">
        <f t="shared" si="4"/>
        <v>0.75819586552516183</v>
      </c>
      <c r="Q151" s="438">
        <f t="shared" si="5"/>
        <v>5.909375652537064E-2</v>
      </c>
      <c r="R151" s="438">
        <f t="shared" si="6"/>
        <v>3.5080392566297768E-2</v>
      </c>
      <c r="S151" s="438">
        <f t="shared" si="7"/>
        <v>4.87923714066959E-2</v>
      </c>
      <c r="T151" s="438">
        <f t="shared" si="80"/>
        <v>3.2435442333124523E-2</v>
      </c>
      <c r="U151" s="438">
        <f t="shared" si="81"/>
        <v>2.2969304656504489E-2</v>
      </c>
      <c r="V151" s="438">
        <f t="shared" si="82"/>
        <v>2.4987819308136702E-2</v>
      </c>
      <c r="W151" s="462">
        <f t="shared" si="8"/>
        <v>1.8445047678708151E-2</v>
      </c>
      <c r="X151" s="307"/>
    </row>
    <row r="152" spans="2:24" ht="13.5" customHeight="1">
      <c r="B152" s="655"/>
      <c r="C152" s="573"/>
      <c r="D152" s="344" t="s">
        <v>152</v>
      </c>
      <c r="E152" s="390">
        <f>市区町村別_推計残存歯数階層別人数!H151</f>
        <v>24352</v>
      </c>
      <c r="F152" s="304">
        <f t="shared" ref="F152" si="92">SUM(F149:F151)</f>
        <v>24352</v>
      </c>
      <c r="G152" s="304">
        <f t="shared" ref="G152:N152" si="93">SUM(G149:G151)</f>
        <v>17207</v>
      </c>
      <c r="H152" s="304">
        <f t="shared" si="93"/>
        <v>1560</v>
      </c>
      <c r="I152" s="304">
        <f t="shared" si="93"/>
        <v>985</v>
      </c>
      <c r="J152" s="304">
        <f t="shared" si="93"/>
        <v>1422</v>
      </c>
      <c r="K152" s="304">
        <f t="shared" si="93"/>
        <v>1014</v>
      </c>
      <c r="L152" s="304">
        <f t="shared" si="93"/>
        <v>762</v>
      </c>
      <c r="M152" s="304">
        <f t="shared" si="93"/>
        <v>821</v>
      </c>
      <c r="N152" s="304">
        <f t="shared" si="93"/>
        <v>581</v>
      </c>
      <c r="O152" s="303">
        <f t="shared" si="89"/>
        <v>1</v>
      </c>
      <c r="P152" s="303">
        <f t="shared" si="4"/>
        <v>0.70659494086727992</v>
      </c>
      <c r="Q152" s="303">
        <f t="shared" si="5"/>
        <v>6.4060446780551908E-2</v>
      </c>
      <c r="R152" s="303">
        <f t="shared" si="6"/>
        <v>4.0448423127463863E-2</v>
      </c>
      <c r="S152" s="303">
        <f t="shared" si="7"/>
        <v>5.8393561103810776E-2</v>
      </c>
      <c r="T152" s="303">
        <f t="shared" si="80"/>
        <v>4.1639290407358739E-2</v>
      </c>
      <c r="U152" s="303">
        <f t="shared" si="81"/>
        <v>3.1291064388961891E-2</v>
      </c>
      <c r="V152" s="303">
        <f t="shared" si="82"/>
        <v>3.3713863337713534E-2</v>
      </c>
      <c r="W152" s="461">
        <f t="shared" si="8"/>
        <v>2.3858409986859397E-2</v>
      </c>
      <c r="X152" s="307"/>
    </row>
    <row r="153" spans="2:24" ht="13.5" customHeight="1">
      <c r="B153" s="648">
        <v>38</v>
      </c>
      <c r="C153" s="571" t="s">
        <v>46</v>
      </c>
      <c r="D153" s="356" t="s">
        <v>342</v>
      </c>
      <c r="E153" s="390">
        <f>市区町村別_推計残存歯数階層別人数!H152</f>
        <v>799</v>
      </c>
      <c r="F153" s="304">
        <f>SUM(G153:N153)</f>
        <v>799</v>
      </c>
      <c r="G153" s="442">
        <v>475</v>
      </c>
      <c r="H153" s="442">
        <v>33</v>
      </c>
      <c r="I153" s="442">
        <v>52</v>
      </c>
      <c r="J153" s="442">
        <v>51</v>
      </c>
      <c r="K153" s="442">
        <v>58</v>
      </c>
      <c r="L153" s="442">
        <v>47</v>
      </c>
      <c r="M153" s="442">
        <v>54</v>
      </c>
      <c r="N153" s="442">
        <v>29</v>
      </c>
      <c r="O153" s="303">
        <f t="shared" si="89"/>
        <v>1</v>
      </c>
      <c r="P153" s="303">
        <f t="shared" si="4"/>
        <v>0.5944931163954944</v>
      </c>
      <c r="Q153" s="303">
        <f t="shared" si="5"/>
        <v>4.130162703379224E-2</v>
      </c>
      <c r="R153" s="303">
        <f t="shared" si="6"/>
        <v>6.5081351689612016E-2</v>
      </c>
      <c r="S153" s="303">
        <f t="shared" si="7"/>
        <v>6.3829787234042548E-2</v>
      </c>
      <c r="T153" s="303">
        <f t="shared" si="80"/>
        <v>7.2590738423028781E-2</v>
      </c>
      <c r="U153" s="303">
        <f t="shared" si="81"/>
        <v>5.8823529411764705E-2</v>
      </c>
      <c r="V153" s="303">
        <f t="shared" si="82"/>
        <v>6.7584480600750937E-2</v>
      </c>
      <c r="W153" s="461">
        <f t="shared" si="8"/>
        <v>3.629536921151439E-2</v>
      </c>
      <c r="X153" s="307"/>
    </row>
    <row r="154" spans="2:24" ht="13.5" customHeight="1">
      <c r="B154" s="649"/>
      <c r="C154" s="572"/>
      <c r="D154" s="439" t="s">
        <v>343</v>
      </c>
      <c r="E154" s="440">
        <f>市区町村別_推計残存歯数階層別人数!H153</f>
        <v>1319</v>
      </c>
      <c r="F154" s="346">
        <f>SUM(G154:N154)</f>
        <v>1319</v>
      </c>
      <c r="G154" s="449">
        <v>914</v>
      </c>
      <c r="H154" s="449">
        <v>42</v>
      </c>
      <c r="I154" s="449">
        <v>67</v>
      </c>
      <c r="J154" s="449">
        <v>71</v>
      </c>
      <c r="K154" s="449">
        <v>67</v>
      </c>
      <c r="L154" s="449">
        <v>65</v>
      </c>
      <c r="M154" s="449">
        <v>55</v>
      </c>
      <c r="N154" s="449">
        <v>38</v>
      </c>
      <c r="O154" s="441">
        <f t="shared" si="89"/>
        <v>1</v>
      </c>
      <c r="P154" s="441">
        <f t="shared" si="4"/>
        <v>0.69294920394238058</v>
      </c>
      <c r="Q154" s="441">
        <f t="shared" si="5"/>
        <v>3.1842304776345719E-2</v>
      </c>
      <c r="R154" s="441">
        <f t="shared" si="6"/>
        <v>5.0796057619408641E-2</v>
      </c>
      <c r="S154" s="441">
        <f t="shared" si="7"/>
        <v>5.3828658074298714E-2</v>
      </c>
      <c r="T154" s="441">
        <f t="shared" si="80"/>
        <v>5.0796057619408641E-2</v>
      </c>
      <c r="U154" s="441">
        <f t="shared" si="81"/>
        <v>4.9279757391963608E-2</v>
      </c>
      <c r="V154" s="441">
        <f t="shared" si="82"/>
        <v>4.1698256254738442E-2</v>
      </c>
      <c r="W154" s="317">
        <f t="shared" si="8"/>
        <v>2.8809704321455649E-2</v>
      </c>
      <c r="X154" s="307"/>
    </row>
    <row r="155" spans="2:24" ht="13.5" customHeight="1">
      <c r="B155" s="649"/>
      <c r="C155" s="572"/>
      <c r="D155" s="436" t="s">
        <v>344</v>
      </c>
      <c r="E155" s="437">
        <f>市区町村別_推計残存歯数階層別人数!H154</f>
        <v>2314</v>
      </c>
      <c r="F155" s="435">
        <f>SUM(G155:N155)</f>
        <v>2314</v>
      </c>
      <c r="G155" s="446">
        <v>1801</v>
      </c>
      <c r="H155" s="446">
        <v>84</v>
      </c>
      <c r="I155" s="446">
        <v>111</v>
      </c>
      <c r="J155" s="446">
        <v>91</v>
      </c>
      <c r="K155" s="446">
        <v>71</v>
      </c>
      <c r="L155" s="446">
        <v>56</v>
      </c>
      <c r="M155" s="446">
        <v>51</v>
      </c>
      <c r="N155" s="446">
        <v>49</v>
      </c>
      <c r="O155" s="438">
        <f t="shared" si="89"/>
        <v>1</v>
      </c>
      <c r="P155" s="438">
        <f t="shared" si="4"/>
        <v>0.77830596369922211</v>
      </c>
      <c r="Q155" s="438">
        <f t="shared" si="5"/>
        <v>3.6300777873811585E-2</v>
      </c>
      <c r="R155" s="438">
        <f t="shared" si="6"/>
        <v>4.7968885047536734E-2</v>
      </c>
      <c r="S155" s="438">
        <f t="shared" si="7"/>
        <v>3.9325842696629212E-2</v>
      </c>
      <c r="T155" s="438">
        <f t="shared" si="80"/>
        <v>3.0682800345721694E-2</v>
      </c>
      <c r="U155" s="438">
        <f t="shared" si="81"/>
        <v>2.4200518582541054E-2</v>
      </c>
      <c r="V155" s="438">
        <f t="shared" si="82"/>
        <v>2.2039757994814176E-2</v>
      </c>
      <c r="W155" s="462">
        <f t="shared" si="8"/>
        <v>2.1175453759723423E-2</v>
      </c>
      <c r="X155" s="307"/>
    </row>
    <row r="156" spans="2:24" ht="13.5" customHeight="1">
      <c r="B156" s="655"/>
      <c r="C156" s="573"/>
      <c r="D156" s="344" t="s">
        <v>152</v>
      </c>
      <c r="E156" s="390">
        <f>市区町村別_推計残存歯数階層別人数!H155</f>
        <v>4432</v>
      </c>
      <c r="F156" s="304">
        <f t="shared" ref="F156" si="94">SUM(F153:F155)</f>
        <v>4432</v>
      </c>
      <c r="G156" s="304">
        <f t="shared" ref="G156:N156" si="95">SUM(G153:G155)</f>
        <v>3190</v>
      </c>
      <c r="H156" s="304">
        <f t="shared" si="95"/>
        <v>159</v>
      </c>
      <c r="I156" s="304">
        <f t="shared" si="95"/>
        <v>230</v>
      </c>
      <c r="J156" s="304">
        <f t="shared" si="95"/>
        <v>213</v>
      </c>
      <c r="K156" s="304">
        <f t="shared" si="95"/>
        <v>196</v>
      </c>
      <c r="L156" s="304">
        <f t="shared" si="95"/>
        <v>168</v>
      </c>
      <c r="M156" s="304">
        <f t="shared" si="95"/>
        <v>160</v>
      </c>
      <c r="N156" s="304">
        <f t="shared" si="95"/>
        <v>116</v>
      </c>
      <c r="O156" s="303">
        <f t="shared" si="89"/>
        <v>1</v>
      </c>
      <c r="P156" s="303">
        <f t="shared" si="4"/>
        <v>0.71976534296028882</v>
      </c>
      <c r="Q156" s="303">
        <f t="shared" si="5"/>
        <v>3.5875451263537909E-2</v>
      </c>
      <c r="R156" s="303">
        <f t="shared" si="6"/>
        <v>5.1895306859205778E-2</v>
      </c>
      <c r="S156" s="303">
        <f t="shared" si="7"/>
        <v>4.8059566787003613E-2</v>
      </c>
      <c r="T156" s="303">
        <f t="shared" si="80"/>
        <v>4.4223826714801441E-2</v>
      </c>
      <c r="U156" s="303">
        <f t="shared" si="81"/>
        <v>3.7906137184115521E-2</v>
      </c>
      <c r="V156" s="303">
        <f t="shared" si="82"/>
        <v>3.6101083032490974E-2</v>
      </c>
      <c r="W156" s="461">
        <f t="shared" si="8"/>
        <v>2.6173285198555957E-2</v>
      </c>
      <c r="X156" s="307"/>
    </row>
    <row r="157" spans="2:24" ht="13.5" customHeight="1">
      <c r="B157" s="648">
        <v>39</v>
      </c>
      <c r="C157" s="571" t="s">
        <v>9</v>
      </c>
      <c r="D157" s="356" t="s">
        <v>342</v>
      </c>
      <c r="E157" s="390">
        <f>市区町村別_推計残存歯数階層別人数!H156</f>
        <v>4208</v>
      </c>
      <c r="F157" s="304">
        <f>SUM(G157:N157)</f>
        <v>4208</v>
      </c>
      <c r="G157" s="442">
        <v>2454</v>
      </c>
      <c r="H157" s="442">
        <v>359</v>
      </c>
      <c r="I157" s="442">
        <v>190</v>
      </c>
      <c r="J157" s="442">
        <v>326</v>
      </c>
      <c r="K157" s="442">
        <v>210</v>
      </c>
      <c r="L157" s="442">
        <v>224</v>
      </c>
      <c r="M157" s="442">
        <v>241</v>
      </c>
      <c r="N157" s="442">
        <v>204</v>
      </c>
      <c r="O157" s="303">
        <f t="shared" si="89"/>
        <v>1</v>
      </c>
      <c r="P157" s="303">
        <f t="shared" si="4"/>
        <v>0.58317490494296575</v>
      </c>
      <c r="Q157" s="303">
        <f t="shared" si="5"/>
        <v>8.5313688212927757E-2</v>
      </c>
      <c r="R157" s="303">
        <f t="shared" si="6"/>
        <v>4.5152091254752849E-2</v>
      </c>
      <c r="S157" s="303">
        <f t="shared" si="7"/>
        <v>7.7471482889733836E-2</v>
      </c>
      <c r="T157" s="303">
        <f t="shared" si="80"/>
        <v>4.9904942965779471E-2</v>
      </c>
      <c r="U157" s="303">
        <f t="shared" si="81"/>
        <v>5.3231939163498096E-2</v>
      </c>
      <c r="V157" s="303">
        <f t="shared" si="82"/>
        <v>5.7271863117870719E-2</v>
      </c>
      <c r="W157" s="461">
        <f t="shared" si="8"/>
        <v>4.8479087452471481E-2</v>
      </c>
      <c r="X157" s="307"/>
    </row>
    <row r="158" spans="2:24" ht="13.5" customHeight="1">
      <c r="B158" s="649"/>
      <c r="C158" s="572"/>
      <c r="D158" s="439" t="s">
        <v>343</v>
      </c>
      <c r="E158" s="440">
        <f>市区町村別_推計残存歯数階層別人数!H157</f>
        <v>7309</v>
      </c>
      <c r="F158" s="346">
        <f>SUM(G158:N158)</f>
        <v>7309</v>
      </c>
      <c r="G158" s="449">
        <v>5041</v>
      </c>
      <c r="H158" s="449">
        <v>666</v>
      </c>
      <c r="I158" s="449">
        <v>290</v>
      </c>
      <c r="J158" s="449">
        <v>384</v>
      </c>
      <c r="K158" s="449">
        <v>242</v>
      </c>
      <c r="L158" s="449">
        <v>238</v>
      </c>
      <c r="M158" s="449">
        <v>234</v>
      </c>
      <c r="N158" s="449">
        <v>214</v>
      </c>
      <c r="O158" s="441">
        <f t="shared" si="89"/>
        <v>1</v>
      </c>
      <c r="P158" s="441">
        <f t="shared" si="4"/>
        <v>0.68969763305513754</v>
      </c>
      <c r="Q158" s="441">
        <f t="shared" si="5"/>
        <v>9.1120536325078674E-2</v>
      </c>
      <c r="R158" s="441">
        <f t="shared" si="6"/>
        <v>3.9677110411821044E-2</v>
      </c>
      <c r="S158" s="441">
        <f t="shared" si="7"/>
        <v>5.253796689013545E-2</v>
      </c>
      <c r="T158" s="441">
        <f t="shared" si="80"/>
        <v>3.3109864550554112E-2</v>
      </c>
      <c r="U158" s="441">
        <f t="shared" si="81"/>
        <v>3.2562594062115202E-2</v>
      </c>
      <c r="V158" s="441">
        <f t="shared" si="82"/>
        <v>3.2015323573676292E-2</v>
      </c>
      <c r="W158" s="317">
        <f t="shared" si="8"/>
        <v>2.9278971131481736E-2</v>
      </c>
      <c r="X158" s="307"/>
    </row>
    <row r="159" spans="2:24" ht="13.5" customHeight="1">
      <c r="B159" s="649"/>
      <c r="C159" s="572"/>
      <c r="D159" s="436" t="s">
        <v>344</v>
      </c>
      <c r="E159" s="437">
        <f>市区町村別_推計残存歯数階層別人数!H158</f>
        <v>15464</v>
      </c>
      <c r="F159" s="435">
        <f>SUM(G159:N159)</f>
        <v>15464</v>
      </c>
      <c r="G159" s="446">
        <v>12101</v>
      </c>
      <c r="H159" s="446">
        <v>1083</v>
      </c>
      <c r="I159" s="446">
        <v>511</v>
      </c>
      <c r="J159" s="446">
        <v>576</v>
      </c>
      <c r="K159" s="446">
        <v>331</v>
      </c>
      <c r="L159" s="446">
        <v>291</v>
      </c>
      <c r="M159" s="446">
        <v>303</v>
      </c>
      <c r="N159" s="446">
        <v>268</v>
      </c>
      <c r="O159" s="438">
        <f t="shared" si="89"/>
        <v>1</v>
      </c>
      <c r="P159" s="438">
        <f t="shared" si="4"/>
        <v>0.78252715985514743</v>
      </c>
      <c r="Q159" s="438">
        <f t="shared" si="5"/>
        <v>7.0033626487325404E-2</v>
      </c>
      <c r="R159" s="438">
        <f t="shared" si="6"/>
        <v>3.3044490429384378E-2</v>
      </c>
      <c r="S159" s="438">
        <f t="shared" si="7"/>
        <v>3.7247801345059492E-2</v>
      </c>
      <c r="T159" s="438">
        <f t="shared" si="80"/>
        <v>2.1404552509053286E-2</v>
      </c>
      <c r="U159" s="438">
        <f t="shared" si="81"/>
        <v>1.8817899637868597E-2</v>
      </c>
      <c r="V159" s="438">
        <f t="shared" si="82"/>
        <v>1.9593895499224002E-2</v>
      </c>
      <c r="W159" s="462">
        <f t="shared" si="8"/>
        <v>1.7330574236937402E-2</v>
      </c>
      <c r="X159" s="307"/>
    </row>
    <row r="160" spans="2:24" ht="13.5" customHeight="1">
      <c r="B160" s="655"/>
      <c r="C160" s="573"/>
      <c r="D160" s="344" t="s">
        <v>152</v>
      </c>
      <c r="E160" s="390">
        <f>市区町村別_推計残存歯数階層別人数!H159</f>
        <v>26981</v>
      </c>
      <c r="F160" s="304">
        <f t="shared" ref="F160" si="96">SUM(F157:F159)</f>
        <v>26981</v>
      </c>
      <c r="G160" s="304">
        <f t="shared" ref="G160:N160" si="97">SUM(G157:G159)</f>
        <v>19596</v>
      </c>
      <c r="H160" s="304">
        <f t="shared" si="97"/>
        <v>2108</v>
      </c>
      <c r="I160" s="304">
        <f t="shared" si="97"/>
        <v>991</v>
      </c>
      <c r="J160" s="304">
        <f t="shared" si="97"/>
        <v>1286</v>
      </c>
      <c r="K160" s="304">
        <f t="shared" si="97"/>
        <v>783</v>
      </c>
      <c r="L160" s="304">
        <f t="shared" si="97"/>
        <v>753</v>
      </c>
      <c r="M160" s="304">
        <f t="shared" si="97"/>
        <v>778</v>
      </c>
      <c r="N160" s="304">
        <f t="shared" si="97"/>
        <v>686</v>
      </c>
      <c r="O160" s="303">
        <f t="shared" si="89"/>
        <v>1</v>
      </c>
      <c r="P160" s="303">
        <f t="shared" si="4"/>
        <v>0.72628886994551722</v>
      </c>
      <c r="Q160" s="303">
        <f t="shared" si="5"/>
        <v>7.8129053778584936E-2</v>
      </c>
      <c r="R160" s="303">
        <f t="shared" si="6"/>
        <v>3.6729550424372703E-2</v>
      </c>
      <c r="S160" s="303">
        <f t="shared" si="7"/>
        <v>4.7663170379155705E-2</v>
      </c>
      <c r="T160" s="303">
        <f t="shared" si="80"/>
        <v>2.9020421778288424E-2</v>
      </c>
      <c r="U160" s="303">
        <f t="shared" si="81"/>
        <v>2.7908528223564731E-2</v>
      </c>
      <c r="V160" s="303">
        <f t="shared" si="82"/>
        <v>2.8835106185834476E-2</v>
      </c>
      <c r="W160" s="461">
        <f t="shared" si="8"/>
        <v>2.5425299284681815E-2</v>
      </c>
      <c r="X160" s="307"/>
    </row>
    <row r="161" spans="2:24" ht="13.5" customHeight="1">
      <c r="B161" s="648">
        <v>40</v>
      </c>
      <c r="C161" s="571" t="s">
        <v>47</v>
      </c>
      <c r="D161" s="356" t="s">
        <v>342</v>
      </c>
      <c r="E161" s="390">
        <f>市区町村別_推計残存歯数階層別人数!H160</f>
        <v>853</v>
      </c>
      <c r="F161" s="304">
        <f>SUM(G161:N161)</f>
        <v>853</v>
      </c>
      <c r="G161" s="442">
        <v>461</v>
      </c>
      <c r="H161" s="442">
        <v>61</v>
      </c>
      <c r="I161" s="442">
        <v>38</v>
      </c>
      <c r="J161" s="442">
        <v>58</v>
      </c>
      <c r="K161" s="442">
        <v>87</v>
      </c>
      <c r="L161" s="442">
        <v>48</v>
      </c>
      <c r="M161" s="442">
        <v>58</v>
      </c>
      <c r="N161" s="442">
        <v>42</v>
      </c>
      <c r="O161" s="303">
        <f t="shared" si="89"/>
        <v>1</v>
      </c>
      <c r="P161" s="303">
        <f t="shared" si="4"/>
        <v>0.54044548651817115</v>
      </c>
      <c r="Q161" s="303">
        <f t="shared" si="5"/>
        <v>7.1512309495896834E-2</v>
      </c>
      <c r="R161" s="303">
        <f t="shared" si="6"/>
        <v>4.4548651817116064E-2</v>
      </c>
      <c r="S161" s="303">
        <f t="shared" si="7"/>
        <v>6.799531066822978E-2</v>
      </c>
      <c r="T161" s="303">
        <f t="shared" si="80"/>
        <v>0.10199296600234467</v>
      </c>
      <c r="U161" s="303">
        <f t="shared" si="81"/>
        <v>5.6271981242672922E-2</v>
      </c>
      <c r="V161" s="303">
        <f t="shared" si="82"/>
        <v>6.799531066822978E-2</v>
      </c>
      <c r="W161" s="461">
        <f t="shared" si="8"/>
        <v>4.9237983587338802E-2</v>
      </c>
      <c r="X161" s="307"/>
    </row>
    <row r="162" spans="2:24" ht="13.5" customHeight="1">
      <c r="B162" s="649"/>
      <c r="C162" s="572"/>
      <c r="D162" s="439" t="s">
        <v>343</v>
      </c>
      <c r="E162" s="440">
        <f>市区町村別_推計残存歯数階層別人数!H161</f>
        <v>1376</v>
      </c>
      <c r="F162" s="346">
        <f>SUM(G162:N162)</f>
        <v>1376</v>
      </c>
      <c r="G162" s="449">
        <v>874</v>
      </c>
      <c r="H162" s="449">
        <v>81</v>
      </c>
      <c r="I162" s="449">
        <v>90</v>
      </c>
      <c r="J162" s="449">
        <v>80</v>
      </c>
      <c r="K162" s="449">
        <v>102</v>
      </c>
      <c r="L162" s="449">
        <v>48</v>
      </c>
      <c r="M162" s="449">
        <v>61</v>
      </c>
      <c r="N162" s="449">
        <v>40</v>
      </c>
      <c r="O162" s="441">
        <f t="shared" si="89"/>
        <v>1</v>
      </c>
      <c r="P162" s="441">
        <f t="shared" si="4"/>
        <v>0.63517441860465118</v>
      </c>
      <c r="Q162" s="441">
        <f t="shared" si="5"/>
        <v>5.8866279069767442E-2</v>
      </c>
      <c r="R162" s="441">
        <f t="shared" si="6"/>
        <v>6.5406976744186052E-2</v>
      </c>
      <c r="S162" s="441">
        <f t="shared" si="7"/>
        <v>5.8139534883720929E-2</v>
      </c>
      <c r="T162" s="441">
        <f t="shared" si="80"/>
        <v>7.4127906976744193E-2</v>
      </c>
      <c r="U162" s="441">
        <f t="shared" si="81"/>
        <v>3.4883720930232558E-2</v>
      </c>
      <c r="V162" s="441">
        <f t="shared" si="82"/>
        <v>4.4331395348837212E-2</v>
      </c>
      <c r="W162" s="317">
        <f t="shared" si="8"/>
        <v>2.9069767441860465E-2</v>
      </c>
      <c r="X162" s="307"/>
    </row>
    <row r="163" spans="2:24" ht="13.5" customHeight="1">
      <c r="B163" s="649"/>
      <c r="C163" s="572"/>
      <c r="D163" s="436" t="s">
        <v>344</v>
      </c>
      <c r="E163" s="437">
        <f>市区町村別_推計残存歯数階層別人数!H162</f>
        <v>2564</v>
      </c>
      <c r="F163" s="435">
        <f>SUM(G163:N163)</f>
        <v>2564</v>
      </c>
      <c r="G163" s="446">
        <v>1907</v>
      </c>
      <c r="H163" s="446">
        <v>140</v>
      </c>
      <c r="I163" s="446">
        <v>129</v>
      </c>
      <c r="J163" s="446">
        <v>133</v>
      </c>
      <c r="K163" s="446">
        <v>101</v>
      </c>
      <c r="L163" s="446">
        <v>50</v>
      </c>
      <c r="M163" s="446">
        <v>63</v>
      </c>
      <c r="N163" s="446">
        <v>41</v>
      </c>
      <c r="O163" s="438">
        <f t="shared" si="89"/>
        <v>1</v>
      </c>
      <c r="P163" s="438">
        <f t="shared" si="4"/>
        <v>0.74375975039001563</v>
      </c>
      <c r="Q163" s="438">
        <f t="shared" si="5"/>
        <v>5.4602184087363496E-2</v>
      </c>
      <c r="R163" s="438">
        <f t="shared" si="6"/>
        <v>5.031201248049922E-2</v>
      </c>
      <c r="S163" s="438">
        <f t="shared" si="7"/>
        <v>5.187207488299532E-2</v>
      </c>
      <c r="T163" s="438">
        <f t="shared" si="80"/>
        <v>3.9391575663026521E-2</v>
      </c>
      <c r="U163" s="438">
        <f t="shared" si="81"/>
        <v>1.9500780031201249E-2</v>
      </c>
      <c r="V163" s="438">
        <f t="shared" si="82"/>
        <v>2.4570982839313572E-2</v>
      </c>
      <c r="W163" s="462">
        <f t="shared" si="8"/>
        <v>1.5990639625585022E-2</v>
      </c>
      <c r="X163" s="307"/>
    </row>
    <row r="164" spans="2:24" ht="13.5" customHeight="1">
      <c r="B164" s="655"/>
      <c r="C164" s="573"/>
      <c r="D164" s="344" t="s">
        <v>152</v>
      </c>
      <c r="E164" s="390">
        <f>市区町村別_推計残存歯数階層別人数!H163</f>
        <v>4793</v>
      </c>
      <c r="F164" s="304">
        <f t="shared" ref="F164" si="98">SUM(F161:F163)</f>
        <v>4793</v>
      </c>
      <c r="G164" s="304">
        <f t="shared" ref="G164:N164" si="99">SUM(G161:G163)</f>
        <v>3242</v>
      </c>
      <c r="H164" s="304">
        <f t="shared" si="99"/>
        <v>282</v>
      </c>
      <c r="I164" s="304">
        <f t="shared" si="99"/>
        <v>257</v>
      </c>
      <c r="J164" s="304">
        <f t="shared" si="99"/>
        <v>271</v>
      </c>
      <c r="K164" s="304">
        <f t="shared" si="99"/>
        <v>290</v>
      </c>
      <c r="L164" s="304">
        <f t="shared" si="99"/>
        <v>146</v>
      </c>
      <c r="M164" s="304">
        <f t="shared" si="99"/>
        <v>182</v>
      </c>
      <c r="N164" s="304">
        <f t="shared" si="99"/>
        <v>123</v>
      </c>
      <c r="O164" s="303">
        <f t="shared" si="89"/>
        <v>1</v>
      </c>
      <c r="P164" s="303">
        <f t="shared" si="4"/>
        <v>0.67640308783642811</v>
      </c>
      <c r="Q164" s="303">
        <f t="shared" si="5"/>
        <v>5.883580221155852E-2</v>
      </c>
      <c r="R164" s="303">
        <f t="shared" si="6"/>
        <v>5.3619862299186312E-2</v>
      </c>
      <c r="S164" s="303">
        <f t="shared" si="7"/>
        <v>5.6540788650114748E-2</v>
      </c>
      <c r="T164" s="303">
        <f t="shared" si="80"/>
        <v>6.0504902983517628E-2</v>
      </c>
      <c r="U164" s="303">
        <f t="shared" si="81"/>
        <v>3.0461089088253703E-2</v>
      </c>
      <c r="V164" s="303">
        <f t="shared" si="82"/>
        <v>3.7972042562069687E-2</v>
      </c>
      <c r="W164" s="461">
        <f t="shared" si="8"/>
        <v>2.566242436887127E-2</v>
      </c>
      <c r="X164" s="307"/>
    </row>
    <row r="165" spans="2:24" ht="13.5" customHeight="1">
      <c r="B165" s="648">
        <v>41</v>
      </c>
      <c r="C165" s="571" t="s">
        <v>14</v>
      </c>
      <c r="D165" s="356" t="s">
        <v>342</v>
      </c>
      <c r="E165" s="390">
        <f>市区町村別_推計残存歯数階層別人数!H164</f>
        <v>1823</v>
      </c>
      <c r="F165" s="304">
        <f>SUM(G165:N165)</f>
        <v>1823</v>
      </c>
      <c r="G165" s="442">
        <v>1815</v>
      </c>
      <c r="H165" s="442">
        <v>0</v>
      </c>
      <c r="I165" s="442">
        <v>0</v>
      </c>
      <c r="J165" s="442">
        <v>1</v>
      </c>
      <c r="K165" s="442">
        <v>1</v>
      </c>
      <c r="L165" s="442">
        <v>1</v>
      </c>
      <c r="M165" s="442">
        <v>5</v>
      </c>
      <c r="N165" s="442">
        <v>0</v>
      </c>
      <c r="O165" s="303">
        <f t="shared" si="89"/>
        <v>1</v>
      </c>
      <c r="P165" s="303">
        <f t="shared" si="4"/>
        <v>0.99561162918266588</v>
      </c>
      <c r="Q165" s="303">
        <f t="shared" si="5"/>
        <v>0</v>
      </c>
      <c r="R165" s="303">
        <f t="shared" si="6"/>
        <v>0</v>
      </c>
      <c r="S165" s="303">
        <f t="shared" si="7"/>
        <v>5.4854635216675812E-4</v>
      </c>
      <c r="T165" s="303">
        <f t="shared" si="80"/>
        <v>5.4854635216675812E-4</v>
      </c>
      <c r="U165" s="303">
        <f t="shared" si="81"/>
        <v>5.4854635216675812E-4</v>
      </c>
      <c r="V165" s="303">
        <f t="shared" si="82"/>
        <v>2.7427317608337905E-3</v>
      </c>
      <c r="W165" s="461">
        <f t="shared" si="8"/>
        <v>0</v>
      </c>
      <c r="X165" s="307"/>
    </row>
    <row r="166" spans="2:24" ht="13.5" customHeight="1">
      <c r="B166" s="649"/>
      <c r="C166" s="572"/>
      <c r="D166" s="439" t="s">
        <v>343</v>
      </c>
      <c r="E166" s="440">
        <f>市区町村別_推計残存歯数階層別人数!H165</f>
        <v>2819</v>
      </c>
      <c r="F166" s="346">
        <f>SUM(G166:N166)</f>
        <v>2819</v>
      </c>
      <c r="G166" s="449">
        <v>2811</v>
      </c>
      <c r="H166" s="449">
        <v>0</v>
      </c>
      <c r="I166" s="449">
        <v>2</v>
      </c>
      <c r="J166" s="449">
        <v>0</v>
      </c>
      <c r="K166" s="449">
        <v>0</v>
      </c>
      <c r="L166" s="449">
        <v>4</v>
      </c>
      <c r="M166" s="449">
        <v>2</v>
      </c>
      <c r="N166" s="449">
        <v>0</v>
      </c>
      <c r="O166" s="441">
        <f t="shared" si="89"/>
        <v>1</v>
      </c>
      <c r="P166" s="441">
        <f t="shared" si="4"/>
        <v>0.99716211422490242</v>
      </c>
      <c r="Q166" s="441">
        <f t="shared" si="5"/>
        <v>0</v>
      </c>
      <c r="R166" s="441">
        <f t="shared" si="6"/>
        <v>7.0947144377438804E-4</v>
      </c>
      <c r="S166" s="441">
        <f t="shared" si="7"/>
        <v>0</v>
      </c>
      <c r="T166" s="441">
        <f t="shared" si="80"/>
        <v>0</v>
      </c>
      <c r="U166" s="441">
        <f t="shared" si="81"/>
        <v>1.4189428875487761E-3</v>
      </c>
      <c r="V166" s="441">
        <f t="shared" si="82"/>
        <v>7.0947144377438804E-4</v>
      </c>
      <c r="W166" s="317">
        <f t="shared" si="8"/>
        <v>0</v>
      </c>
      <c r="X166" s="307"/>
    </row>
    <row r="167" spans="2:24" ht="13.5" customHeight="1">
      <c r="B167" s="649"/>
      <c r="C167" s="572"/>
      <c r="D167" s="436" t="s">
        <v>344</v>
      </c>
      <c r="E167" s="437">
        <f>市区町村別_推計残存歯数階層別人数!H166</f>
        <v>5142</v>
      </c>
      <c r="F167" s="435">
        <f>SUM(G167:N167)</f>
        <v>5142</v>
      </c>
      <c r="G167" s="446">
        <v>5133</v>
      </c>
      <c r="H167" s="446">
        <v>1</v>
      </c>
      <c r="I167" s="446">
        <v>0</v>
      </c>
      <c r="J167" s="446">
        <v>2</v>
      </c>
      <c r="K167" s="446">
        <v>3</v>
      </c>
      <c r="L167" s="446">
        <v>1</v>
      </c>
      <c r="M167" s="446">
        <v>0</v>
      </c>
      <c r="N167" s="446">
        <v>2</v>
      </c>
      <c r="O167" s="438">
        <f t="shared" si="89"/>
        <v>1</v>
      </c>
      <c r="P167" s="438">
        <f t="shared" si="4"/>
        <v>0.99824970828471415</v>
      </c>
      <c r="Q167" s="438">
        <f t="shared" si="5"/>
        <v>1.9447685725398678E-4</v>
      </c>
      <c r="R167" s="438">
        <f t="shared" si="6"/>
        <v>0</v>
      </c>
      <c r="S167" s="438">
        <f t="shared" si="7"/>
        <v>3.8895371450797355E-4</v>
      </c>
      <c r="T167" s="438">
        <f t="shared" si="80"/>
        <v>5.8343057176196028E-4</v>
      </c>
      <c r="U167" s="438">
        <f t="shared" si="81"/>
        <v>1.9447685725398678E-4</v>
      </c>
      <c r="V167" s="438">
        <f t="shared" si="82"/>
        <v>0</v>
      </c>
      <c r="W167" s="462">
        <f t="shared" si="8"/>
        <v>3.8895371450797355E-4</v>
      </c>
      <c r="X167" s="307"/>
    </row>
    <row r="168" spans="2:24" ht="13.5" customHeight="1">
      <c r="B168" s="655"/>
      <c r="C168" s="573"/>
      <c r="D168" s="344" t="s">
        <v>152</v>
      </c>
      <c r="E168" s="390">
        <f>市区町村別_推計残存歯数階層別人数!H167</f>
        <v>9784</v>
      </c>
      <c r="F168" s="304">
        <f t="shared" ref="F168" si="100">SUM(F165:F167)</f>
        <v>9784</v>
      </c>
      <c r="G168" s="304">
        <f t="shared" ref="G168:N168" si="101">SUM(G165:G167)</f>
        <v>9759</v>
      </c>
      <c r="H168" s="304">
        <f t="shared" si="101"/>
        <v>1</v>
      </c>
      <c r="I168" s="304">
        <f t="shared" si="101"/>
        <v>2</v>
      </c>
      <c r="J168" s="304">
        <f t="shared" si="101"/>
        <v>3</v>
      </c>
      <c r="K168" s="304">
        <f t="shared" si="101"/>
        <v>4</v>
      </c>
      <c r="L168" s="304">
        <f t="shared" si="101"/>
        <v>6</v>
      </c>
      <c r="M168" s="304">
        <f t="shared" si="101"/>
        <v>7</v>
      </c>
      <c r="N168" s="304">
        <f t="shared" si="101"/>
        <v>2</v>
      </c>
      <c r="O168" s="303">
        <f t="shared" si="89"/>
        <v>1</v>
      </c>
      <c r="P168" s="303">
        <f t="shared" si="4"/>
        <v>0.99744480784955025</v>
      </c>
      <c r="Q168" s="303">
        <f t="shared" si="5"/>
        <v>1.0220768601798856E-4</v>
      </c>
      <c r="R168" s="303">
        <f t="shared" si="6"/>
        <v>2.0441537203597711E-4</v>
      </c>
      <c r="S168" s="303">
        <f t="shared" si="7"/>
        <v>3.0662305805396567E-4</v>
      </c>
      <c r="T168" s="303">
        <f t="shared" si="80"/>
        <v>4.0883074407195422E-4</v>
      </c>
      <c r="U168" s="303">
        <f t="shared" si="81"/>
        <v>6.1324611610793134E-4</v>
      </c>
      <c r="V168" s="303">
        <f t="shared" si="82"/>
        <v>7.1545380212591984E-4</v>
      </c>
      <c r="W168" s="461">
        <f t="shared" si="8"/>
        <v>2.0441537203597711E-4</v>
      </c>
      <c r="X168" s="307"/>
    </row>
    <row r="169" spans="2:24" ht="13.5" customHeight="1">
      <c r="B169" s="648">
        <v>42</v>
      </c>
      <c r="C169" s="571" t="s">
        <v>15</v>
      </c>
      <c r="D169" s="356" t="s">
        <v>342</v>
      </c>
      <c r="E169" s="390">
        <f>市区町村別_推計残存歯数階層別人数!H168</f>
        <v>4025</v>
      </c>
      <c r="F169" s="304">
        <f>SUM(G169:N169)</f>
        <v>4025</v>
      </c>
      <c r="G169" s="442">
        <v>2369</v>
      </c>
      <c r="H169" s="442">
        <v>254</v>
      </c>
      <c r="I169" s="442">
        <v>315</v>
      </c>
      <c r="J169" s="442">
        <v>199</v>
      </c>
      <c r="K169" s="442">
        <v>300</v>
      </c>
      <c r="L169" s="442">
        <v>234</v>
      </c>
      <c r="M169" s="442">
        <v>206</v>
      </c>
      <c r="N169" s="442">
        <v>148</v>
      </c>
      <c r="O169" s="303">
        <f t="shared" si="89"/>
        <v>1</v>
      </c>
      <c r="P169" s="303">
        <f t="shared" si="4"/>
        <v>0.58857142857142852</v>
      </c>
      <c r="Q169" s="303">
        <f t="shared" si="5"/>
        <v>6.3105590062111805E-2</v>
      </c>
      <c r="R169" s="303">
        <f t="shared" si="6"/>
        <v>7.8260869565217397E-2</v>
      </c>
      <c r="S169" s="303">
        <f t="shared" si="7"/>
        <v>4.9440993788819873E-2</v>
      </c>
      <c r="T169" s="303">
        <f t="shared" si="80"/>
        <v>7.4534161490683232E-2</v>
      </c>
      <c r="U169" s="303">
        <f t="shared" si="81"/>
        <v>5.8136645962732922E-2</v>
      </c>
      <c r="V169" s="303">
        <f t="shared" si="82"/>
        <v>5.1180124223602484E-2</v>
      </c>
      <c r="W169" s="461">
        <f t="shared" si="8"/>
        <v>3.6770186335403729E-2</v>
      </c>
      <c r="X169" s="307"/>
    </row>
    <row r="170" spans="2:24" ht="13.5" customHeight="1">
      <c r="B170" s="649"/>
      <c r="C170" s="572"/>
      <c r="D170" s="439" t="s">
        <v>343</v>
      </c>
      <c r="E170" s="440">
        <f>市区町村別_推計残存歯数階層別人数!H169</f>
        <v>7081</v>
      </c>
      <c r="F170" s="346">
        <f>SUM(G170:N170)</f>
        <v>7081</v>
      </c>
      <c r="G170" s="449">
        <v>4846</v>
      </c>
      <c r="H170" s="449">
        <v>444</v>
      </c>
      <c r="I170" s="449">
        <v>456</v>
      </c>
      <c r="J170" s="449">
        <v>252</v>
      </c>
      <c r="K170" s="449">
        <v>403</v>
      </c>
      <c r="L170" s="449">
        <v>262</v>
      </c>
      <c r="M170" s="449">
        <v>239</v>
      </c>
      <c r="N170" s="449">
        <v>179</v>
      </c>
      <c r="O170" s="441">
        <f t="shared" si="89"/>
        <v>1</v>
      </c>
      <c r="P170" s="441">
        <f t="shared" si="4"/>
        <v>0.68436661488490325</v>
      </c>
      <c r="Q170" s="441">
        <f t="shared" si="5"/>
        <v>6.270300804971049E-2</v>
      </c>
      <c r="R170" s="441">
        <f t="shared" si="6"/>
        <v>6.4397683942945913E-2</v>
      </c>
      <c r="S170" s="441">
        <f t="shared" si="7"/>
        <v>3.5588193757943795E-2</v>
      </c>
      <c r="T170" s="441">
        <f t="shared" si="80"/>
        <v>5.6912865414489477E-2</v>
      </c>
      <c r="U170" s="441">
        <f t="shared" si="81"/>
        <v>3.7000423668973312E-2</v>
      </c>
      <c r="V170" s="441">
        <f t="shared" si="82"/>
        <v>3.3752294873605426E-2</v>
      </c>
      <c r="W170" s="317">
        <f t="shared" si="8"/>
        <v>2.527891540742833E-2</v>
      </c>
      <c r="X170" s="307"/>
    </row>
    <row r="171" spans="2:24" ht="13.5" customHeight="1">
      <c r="B171" s="649"/>
      <c r="C171" s="572"/>
      <c r="D171" s="436" t="s">
        <v>344</v>
      </c>
      <c r="E171" s="437">
        <f>市区町村別_推計残存歯数階層別人数!H170</f>
        <v>15196</v>
      </c>
      <c r="F171" s="435">
        <f>SUM(G171:N171)</f>
        <v>15196</v>
      </c>
      <c r="G171" s="446">
        <v>11600</v>
      </c>
      <c r="H171" s="446">
        <v>821</v>
      </c>
      <c r="I171" s="446">
        <v>803</v>
      </c>
      <c r="J171" s="446">
        <v>382</v>
      </c>
      <c r="K171" s="446">
        <v>684</v>
      </c>
      <c r="L171" s="446">
        <v>354</v>
      </c>
      <c r="M171" s="446">
        <v>298</v>
      </c>
      <c r="N171" s="446">
        <v>254</v>
      </c>
      <c r="O171" s="438">
        <f t="shared" si="89"/>
        <v>1</v>
      </c>
      <c r="P171" s="438">
        <f t="shared" si="4"/>
        <v>0.76335877862595425</v>
      </c>
      <c r="Q171" s="438">
        <f t="shared" si="5"/>
        <v>5.402737562516452E-2</v>
      </c>
      <c r="R171" s="438">
        <f t="shared" si="6"/>
        <v>5.2842853382469072E-2</v>
      </c>
      <c r="S171" s="438">
        <f t="shared" si="7"/>
        <v>2.5138194261647803E-2</v>
      </c>
      <c r="T171" s="438">
        <f t="shared" si="80"/>
        <v>4.5011845222426954E-2</v>
      </c>
      <c r="U171" s="438">
        <f t="shared" si="81"/>
        <v>2.3295604106343775E-2</v>
      </c>
      <c r="V171" s="438">
        <f t="shared" si="82"/>
        <v>1.9610423795735719E-2</v>
      </c>
      <c r="W171" s="462">
        <f t="shared" si="8"/>
        <v>1.6714924980257964E-2</v>
      </c>
      <c r="X171" s="307"/>
    </row>
    <row r="172" spans="2:24" ht="13.5" customHeight="1">
      <c r="B172" s="655"/>
      <c r="C172" s="573"/>
      <c r="D172" s="344" t="s">
        <v>152</v>
      </c>
      <c r="E172" s="390">
        <f>市区町村別_推計残存歯数階層別人数!H171</f>
        <v>26302</v>
      </c>
      <c r="F172" s="304">
        <f t="shared" ref="F172" si="102">SUM(F169:F171)</f>
        <v>26302</v>
      </c>
      <c r="G172" s="304">
        <f t="shared" ref="G172:N172" si="103">SUM(G169:G171)</f>
        <v>18815</v>
      </c>
      <c r="H172" s="304">
        <f t="shared" si="103"/>
        <v>1519</v>
      </c>
      <c r="I172" s="304">
        <f t="shared" si="103"/>
        <v>1574</v>
      </c>
      <c r="J172" s="304">
        <f t="shared" si="103"/>
        <v>833</v>
      </c>
      <c r="K172" s="304">
        <f t="shared" si="103"/>
        <v>1387</v>
      </c>
      <c r="L172" s="304">
        <f t="shared" si="103"/>
        <v>850</v>
      </c>
      <c r="M172" s="304">
        <f t="shared" si="103"/>
        <v>743</v>
      </c>
      <c r="N172" s="304">
        <f t="shared" si="103"/>
        <v>581</v>
      </c>
      <c r="O172" s="303">
        <f t="shared" si="89"/>
        <v>1</v>
      </c>
      <c r="P172" s="303">
        <f t="shared" si="4"/>
        <v>0.71534484069652493</v>
      </c>
      <c r="Q172" s="303">
        <f t="shared" si="5"/>
        <v>5.7752262185385143E-2</v>
      </c>
      <c r="R172" s="303">
        <f t="shared" si="6"/>
        <v>5.9843357919549846E-2</v>
      </c>
      <c r="S172" s="303">
        <f t="shared" si="7"/>
        <v>3.1670595391985398E-2</v>
      </c>
      <c r="T172" s="303">
        <f t="shared" si="80"/>
        <v>5.2733632423389853E-2</v>
      </c>
      <c r="U172" s="303">
        <f t="shared" si="81"/>
        <v>3.2316934073454491E-2</v>
      </c>
      <c r="V172" s="303">
        <f t="shared" si="82"/>
        <v>2.824880237244316E-2</v>
      </c>
      <c r="W172" s="461">
        <f t="shared" si="8"/>
        <v>2.2089574937267129E-2</v>
      </c>
      <c r="X172" s="307"/>
    </row>
    <row r="173" spans="2:24" ht="13.5" customHeight="1">
      <c r="B173" s="648">
        <v>43</v>
      </c>
      <c r="C173" s="571" t="s">
        <v>10</v>
      </c>
      <c r="D173" s="356" t="s">
        <v>342</v>
      </c>
      <c r="E173" s="390">
        <f>市区町村別_推計残存歯数階層別人数!H172</f>
        <v>2844</v>
      </c>
      <c r="F173" s="304">
        <f>SUM(G173:N173)</f>
        <v>2844</v>
      </c>
      <c r="G173" s="442">
        <v>1731</v>
      </c>
      <c r="H173" s="442">
        <v>138</v>
      </c>
      <c r="I173" s="442">
        <v>124</v>
      </c>
      <c r="J173" s="442">
        <v>247</v>
      </c>
      <c r="K173" s="442">
        <v>191</v>
      </c>
      <c r="L173" s="442">
        <v>166</v>
      </c>
      <c r="M173" s="442">
        <v>135</v>
      </c>
      <c r="N173" s="442">
        <v>112</v>
      </c>
      <c r="O173" s="303">
        <f>IFERROR(F173/E173,"-")</f>
        <v>1</v>
      </c>
      <c r="P173" s="303">
        <f t="shared" si="4"/>
        <v>0.60864978902953581</v>
      </c>
      <c r="Q173" s="303">
        <f t="shared" si="5"/>
        <v>4.852320675105485E-2</v>
      </c>
      <c r="R173" s="303">
        <f t="shared" si="6"/>
        <v>4.360056258790436E-2</v>
      </c>
      <c r="S173" s="303">
        <f t="shared" si="7"/>
        <v>8.6849507735583684E-2</v>
      </c>
      <c r="T173" s="303">
        <f t="shared" si="80"/>
        <v>6.715893108298171E-2</v>
      </c>
      <c r="U173" s="303">
        <f t="shared" si="81"/>
        <v>5.8368495077355836E-2</v>
      </c>
      <c r="V173" s="303">
        <f t="shared" si="82"/>
        <v>4.746835443037975E-2</v>
      </c>
      <c r="W173" s="461">
        <f t="shared" si="8"/>
        <v>3.9381153305203941E-2</v>
      </c>
      <c r="X173" s="307"/>
    </row>
    <row r="174" spans="2:24" ht="13.5" customHeight="1">
      <c r="B174" s="649"/>
      <c r="C174" s="572"/>
      <c r="D174" s="439" t="s">
        <v>343</v>
      </c>
      <c r="E174" s="440">
        <f>市区町村別_推計残存歯数階層別人数!H173</f>
        <v>4944</v>
      </c>
      <c r="F174" s="346">
        <f>SUM(G174:N174)</f>
        <v>4944</v>
      </c>
      <c r="G174" s="449">
        <v>3485</v>
      </c>
      <c r="H174" s="449">
        <v>248</v>
      </c>
      <c r="I174" s="449">
        <v>189</v>
      </c>
      <c r="J174" s="449">
        <v>347</v>
      </c>
      <c r="K174" s="449">
        <v>230</v>
      </c>
      <c r="L174" s="449">
        <v>164</v>
      </c>
      <c r="M174" s="449">
        <v>159</v>
      </c>
      <c r="N174" s="449">
        <v>122</v>
      </c>
      <c r="O174" s="441">
        <f t="shared" ref="O174:O200" si="104">IFERROR(F174/E174,"-")</f>
        <v>1</v>
      </c>
      <c r="P174" s="441">
        <f t="shared" si="4"/>
        <v>0.70489482200647247</v>
      </c>
      <c r="Q174" s="441">
        <f t="shared" si="5"/>
        <v>5.0161812297734629E-2</v>
      </c>
      <c r="R174" s="441">
        <f t="shared" si="6"/>
        <v>3.8228155339805822E-2</v>
      </c>
      <c r="S174" s="441">
        <f t="shared" si="7"/>
        <v>7.0186084142394828E-2</v>
      </c>
      <c r="T174" s="441">
        <f t="shared" si="80"/>
        <v>4.6521035598705504E-2</v>
      </c>
      <c r="U174" s="441">
        <f t="shared" si="81"/>
        <v>3.3171521035598707E-2</v>
      </c>
      <c r="V174" s="441">
        <f t="shared" si="82"/>
        <v>3.2160194174757281E-2</v>
      </c>
      <c r="W174" s="317">
        <f t="shared" si="8"/>
        <v>2.4676375404530743E-2</v>
      </c>
      <c r="X174" s="307"/>
    </row>
    <row r="175" spans="2:24" ht="13.5" customHeight="1">
      <c r="B175" s="649"/>
      <c r="C175" s="572"/>
      <c r="D175" s="436" t="s">
        <v>344</v>
      </c>
      <c r="E175" s="437">
        <f>市区町村別_推計残存歯数階層別人数!H174</f>
        <v>10596</v>
      </c>
      <c r="F175" s="435">
        <f>SUM(G175:N175)</f>
        <v>10596</v>
      </c>
      <c r="G175" s="446">
        <v>8313</v>
      </c>
      <c r="H175" s="446">
        <v>477</v>
      </c>
      <c r="I175" s="446">
        <v>319</v>
      </c>
      <c r="J175" s="446">
        <v>508</v>
      </c>
      <c r="K175" s="446">
        <v>321</v>
      </c>
      <c r="L175" s="446">
        <v>244</v>
      </c>
      <c r="M175" s="446">
        <v>213</v>
      </c>
      <c r="N175" s="446">
        <v>201</v>
      </c>
      <c r="O175" s="438">
        <f t="shared" si="104"/>
        <v>1</v>
      </c>
      <c r="P175" s="438">
        <f t="shared" si="4"/>
        <v>0.78454133635334089</v>
      </c>
      <c r="Q175" s="438">
        <f t="shared" si="5"/>
        <v>4.5016987542468856E-2</v>
      </c>
      <c r="R175" s="438">
        <f t="shared" si="6"/>
        <v>3.0105700264250662E-2</v>
      </c>
      <c r="S175" s="438">
        <f t="shared" si="7"/>
        <v>4.7942619856549643E-2</v>
      </c>
      <c r="T175" s="438">
        <f t="shared" si="80"/>
        <v>3.0294450736126841E-2</v>
      </c>
      <c r="U175" s="438">
        <f t="shared" si="81"/>
        <v>2.3027557568893922E-2</v>
      </c>
      <c r="V175" s="438">
        <f t="shared" si="82"/>
        <v>2.0101925254813136E-2</v>
      </c>
      <c r="W175" s="462">
        <f t="shared" si="8"/>
        <v>1.8969422423556058E-2</v>
      </c>
      <c r="X175" s="307"/>
    </row>
    <row r="176" spans="2:24" ht="13.5" customHeight="1">
      <c r="B176" s="655"/>
      <c r="C176" s="573"/>
      <c r="D176" s="344" t="s">
        <v>152</v>
      </c>
      <c r="E176" s="390">
        <f>市区町村別_推計残存歯数階層別人数!H175</f>
        <v>18384</v>
      </c>
      <c r="F176" s="304">
        <f t="shared" ref="F176" si="105">SUM(F173:F175)</f>
        <v>18384</v>
      </c>
      <c r="G176" s="304">
        <f t="shared" ref="G176:N176" si="106">SUM(G173:G175)</f>
        <v>13529</v>
      </c>
      <c r="H176" s="304">
        <f t="shared" si="106"/>
        <v>863</v>
      </c>
      <c r="I176" s="304">
        <f t="shared" si="106"/>
        <v>632</v>
      </c>
      <c r="J176" s="304">
        <f t="shared" si="106"/>
        <v>1102</v>
      </c>
      <c r="K176" s="304">
        <f t="shared" si="106"/>
        <v>742</v>
      </c>
      <c r="L176" s="304">
        <f t="shared" si="106"/>
        <v>574</v>
      </c>
      <c r="M176" s="304">
        <f t="shared" si="106"/>
        <v>507</v>
      </c>
      <c r="N176" s="304">
        <f t="shared" si="106"/>
        <v>435</v>
      </c>
      <c r="O176" s="303">
        <f t="shared" si="104"/>
        <v>1</v>
      </c>
      <c r="P176" s="303">
        <f t="shared" si="4"/>
        <v>0.73591166231505656</v>
      </c>
      <c r="Q176" s="303">
        <f t="shared" si="5"/>
        <v>4.6942993907745867E-2</v>
      </c>
      <c r="R176" s="303">
        <f t="shared" si="6"/>
        <v>3.4377719756309835E-2</v>
      </c>
      <c r="S176" s="303">
        <f t="shared" si="7"/>
        <v>5.9943429068755438E-2</v>
      </c>
      <c r="T176" s="303">
        <f t="shared" si="80"/>
        <v>4.0361183637946038E-2</v>
      </c>
      <c r="U176" s="303">
        <f t="shared" si="81"/>
        <v>3.1222802436901655E-2</v>
      </c>
      <c r="V176" s="303">
        <f t="shared" si="82"/>
        <v>2.7578328981723237E-2</v>
      </c>
      <c r="W176" s="461">
        <f t="shared" si="8"/>
        <v>2.3661879895561358E-2</v>
      </c>
      <c r="X176" s="307"/>
    </row>
    <row r="177" spans="2:24" ht="13.5" customHeight="1">
      <c r="B177" s="648">
        <v>44</v>
      </c>
      <c r="C177" s="571" t="s">
        <v>22</v>
      </c>
      <c r="D177" s="356" t="s">
        <v>342</v>
      </c>
      <c r="E177" s="390">
        <f>市区町村別_推計残存歯数階層別人数!H176</f>
        <v>3468</v>
      </c>
      <c r="F177" s="304">
        <f>SUM(G177:N177)</f>
        <v>3468</v>
      </c>
      <c r="G177" s="442">
        <v>1907</v>
      </c>
      <c r="H177" s="442">
        <v>313</v>
      </c>
      <c r="I177" s="442">
        <v>179</v>
      </c>
      <c r="J177" s="442">
        <v>266</v>
      </c>
      <c r="K177" s="442">
        <v>216</v>
      </c>
      <c r="L177" s="442">
        <v>173</v>
      </c>
      <c r="M177" s="442">
        <v>232</v>
      </c>
      <c r="N177" s="442">
        <v>182</v>
      </c>
      <c r="O177" s="303">
        <f t="shared" si="104"/>
        <v>1</v>
      </c>
      <c r="P177" s="303">
        <f t="shared" si="4"/>
        <v>0.54988465974625145</v>
      </c>
      <c r="Q177" s="303">
        <f t="shared" si="5"/>
        <v>9.0253748558246832E-2</v>
      </c>
      <c r="R177" s="303">
        <f t="shared" si="6"/>
        <v>5.1614763552479813E-2</v>
      </c>
      <c r="S177" s="303">
        <f t="shared" si="7"/>
        <v>7.6701268742791234E-2</v>
      </c>
      <c r="T177" s="303">
        <f t="shared" si="80"/>
        <v>6.228373702422145E-2</v>
      </c>
      <c r="U177" s="303">
        <f t="shared" si="81"/>
        <v>4.988465974625144E-2</v>
      </c>
      <c r="V177" s="303">
        <f t="shared" si="82"/>
        <v>6.6897347174163777E-2</v>
      </c>
      <c r="W177" s="461">
        <f t="shared" si="8"/>
        <v>5.2479815455593999E-2</v>
      </c>
      <c r="X177" s="307"/>
    </row>
    <row r="178" spans="2:24" ht="13.5" customHeight="1">
      <c r="B178" s="649"/>
      <c r="C178" s="572"/>
      <c r="D178" s="439" t="s">
        <v>343</v>
      </c>
      <c r="E178" s="440">
        <f>市区町村別_推計残存歯数階層別人数!H177</f>
        <v>5620</v>
      </c>
      <c r="F178" s="346">
        <f>SUM(G178:N178)</f>
        <v>5620</v>
      </c>
      <c r="G178" s="449">
        <v>3573</v>
      </c>
      <c r="H178" s="449">
        <v>491</v>
      </c>
      <c r="I178" s="449">
        <v>286</v>
      </c>
      <c r="J178" s="449">
        <v>388</v>
      </c>
      <c r="K178" s="449">
        <v>282</v>
      </c>
      <c r="L178" s="449">
        <v>204</v>
      </c>
      <c r="M178" s="449">
        <v>214</v>
      </c>
      <c r="N178" s="449">
        <v>182</v>
      </c>
      <c r="O178" s="441">
        <f t="shared" si="104"/>
        <v>1</v>
      </c>
      <c r="P178" s="441">
        <f t="shared" si="4"/>
        <v>0.6357651245551601</v>
      </c>
      <c r="Q178" s="441">
        <f t="shared" si="5"/>
        <v>8.736654804270462E-2</v>
      </c>
      <c r="R178" s="441">
        <f t="shared" si="6"/>
        <v>5.0889679715302491E-2</v>
      </c>
      <c r="S178" s="441">
        <f t="shared" si="7"/>
        <v>6.9039145907473315E-2</v>
      </c>
      <c r="T178" s="441">
        <f t="shared" si="80"/>
        <v>5.0177935943060498E-2</v>
      </c>
      <c r="U178" s="441">
        <f t="shared" si="81"/>
        <v>3.6298932384341634E-2</v>
      </c>
      <c r="V178" s="441">
        <f t="shared" si="82"/>
        <v>3.8078291814946617E-2</v>
      </c>
      <c r="W178" s="317">
        <f t="shared" si="8"/>
        <v>3.2384341637010677E-2</v>
      </c>
      <c r="X178" s="307"/>
    </row>
    <row r="179" spans="2:24" ht="13.5" customHeight="1">
      <c r="B179" s="649"/>
      <c r="C179" s="572"/>
      <c r="D179" s="436" t="s">
        <v>344</v>
      </c>
      <c r="E179" s="437">
        <f>市区町村別_推計残存歯数階層別人数!H178</f>
        <v>10136</v>
      </c>
      <c r="F179" s="435">
        <f>SUM(G179:N179)</f>
        <v>10136</v>
      </c>
      <c r="G179" s="446">
        <v>7249</v>
      </c>
      <c r="H179" s="446">
        <v>828</v>
      </c>
      <c r="I179" s="446">
        <v>453</v>
      </c>
      <c r="J179" s="446">
        <v>473</v>
      </c>
      <c r="K179" s="446">
        <v>386</v>
      </c>
      <c r="L179" s="446">
        <v>257</v>
      </c>
      <c r="M179" s="446">
        <v>252</v>
      </c>
      <c r="N179" s="446">
        <v>238</v>
      </c>
      <c r="O179" s="438">
        <f t="shared" si="104"/>
        <v>1</v>
      </c>
      <c r="P179" s="438">
        <f t="shared" si="4"/>
        <v>0.71517363851617999</v>
      </c>
      <c r="Q179" s="438">
        <f t="shared" si="5"/>
        <v>8.1689029202841351E-2</v>
      </c>
      <c r="R179" s="438">
        <f t="shared" si="6"/>
        <v>4.4692186266771905E-2</v>
      </c>
      <c r="S179" s="438">
        <f t="shared" si="7"/>
        <v>4.6665351223362274E-2</v>
      </c>
      <c r="T179" s="438">
        <f t="shared" si="80"/>
        <v>3.8082083662194156E-2</v>
      </c>
      <c r="U179" s="438">
        <f t="shared" si="81"/>
        <v>2.5355169692186267E-2</v>
      </c>
      <c r="V179" s="438">
        <f t="shared" si="82"/>
        <v>2.4861878453038673E-2</v>
      </c>
      <c r="W179" s="462">
        <f t="shared" si="8"/>
        <v>2.3480662983425413E-2</v>
      </c>
      <c r="X179" s="307"/>
    </row>
    <row r="180" spans="2:24" ht="13.5" customHeight="1">
      <c r="B180" s="655"/>
      <c r="C180" s="573"/>
      <c r="D180" s="344" t="s">
        <v>152</v>
      </c>
      <c r="E180" s="390">
        <f>市区町村別_推計残存歯数階層別人数!H179</f>
        <v>19224</v>
      </c>
      <c r="F180" s="304">
        <f t="shared" ref="F180" si="107">SUM(F177:F179)</f>
        <v>19224</v>
      </c>
      <c r="G180" s="304">
        <f t="shared" ref="G180:N180" si="108">SUM(G177:G179)</f>
        <v>12729</v>
      </c>
      <c r="H180" s="304">
        <f t="shared" si="108"/>
        <v>1632</v>
      </c>
      <c r="I180" s="304">
        <f t="shared" si="108"/>
        <v>918</v>
      </c>
      <c r="J180" s="304">
        <f t="shared" si="108"/>
        <v>1127</v>
      </c>
      <c r="K180" s="304">
        <f t="shared" si="108"/>
        <v>884</v>
      </c>
      <c r="L180" s="304">
        <f t="shared" si="108"/>
        <v>634</v>
      </c>
      <c r="M180" s="304">
        <f t="shared" si="108"/>
        <v>698</v>
      </c>
      <c r="N180" s="304">
        <f t="shared" si="108"/>
        <v>602</v>
      </c>
      <c r="O180" s="303">
        <f t="shared" si="104"/>
        <v>1</v>
      </c>
      <c r="P180" s="303">
        <f t="shared" si="4"/>
        <v>0.66214107365792763</v>
      </c>
      <c r="Q180" s="303">
        <f t="shared" si="5"/>
        <v>8.4893882646691635E-2</v>
      </c>
      <c r="R180" s="303">
        <f t="shared" si="6"/>
        <v>4.7752808988764044E-2</v>
      </c>
      <c r="S180" s="303">
        <f t="shared" si="7"/>
        <v>5.8624635871826883E-2</v>
      </c>
      <c r="T180" s="303">
        <f t="shared" si="80"/>
        <v>4.5984186433624633E-2</v>
      </c>
      <c r="U180" s="303">
        <f t="shared" si="81"/>
        <v>3.2979608822305453E-2</v>
      </c>
      <c r="V180" s="303">
        <f t="shared" si="82"/>
        <v>3.6308780690803164E-2</v>
      </c>
      <c r="W180" s="461">
        <f t="shared" si="8"/>
        <v>3.1315022888056598E-2</v>
      </c>
      <c r="X180" s="307"/>
    </row>
    <row r="181" spans="2:24" ht="13.5" customHeight="1">
      <c r="B181" s="648">
        <v>45</v>
      </c>
      <c r="C181" s="571" t="s">
        <v>48</v>
      </c>
      <c r="D181" s="356" t="s">
        <v>342</v>
      </c>
      <c r="E181" s="390">
        <f>市区町村別_推計残存歯数階層別人数!H180</f>
        <v>1069</v>
      </c>
      <c r="F181" s="304">
        <f>SUM(G181:N181)</f>
        <v>1069</v>
      </c>
      <c r="G181" s="442">
        <v>549</v>
      </c>
      <c r="H181" s="442">
        <v>76</v>
      </c>
      <c r="I181" s="442">
        <v>84</v>
      </c>
      <c r="J181" s="442">
        <v>64</v>
      </c>
      <c r="K181" s="442">
        <v>111</v>
      </c>
      <c r="L181" s="442">
        <v>67</v>
      </c>
      <c r="M181" s="442">
        <v>67</v>
      </c>
      <c r="N181" s="442">
        <v>51</v>
      </c>
      <c r="O181" s="303">
        <f t="shared" si="104"/>
        <v>1</v>
      </c>
      <c r="P181" s="303">
        <f t="shared" si="4"/>
        <v>0.51356407857811037</v>
      </c>
      <c r="Q181" s="303">
        <f t="shared" si="5"/>
        <v>7.1094480823199246E-2</v>
      </c>
      <c r="R181" s="303">
        <f t="shared" si="6"/>
        <v>7.8578110383536015E-2</v>
      </c>
      <c r="S181" s="303">
        <f t="shared" si="7"/>
        <v>5.9869036482694107E-2</v>
      </c>
      <c r="T181" s="303">
        <f t="shared" si="80"/>
        <v>0.1038353601496726</v>
      </c>
      <c r="U181" s="303">
        <f t="shared" si="81"/>
        <v>6.2675397567820396E-2</v>
      </c>
      <c r="V181" s="303">
        <f t="shared" si="82"/>
        <v>6.2675397567820396E-2</v>
      </c>
      <c r="W181" s="461">
        <f t="shared" si="8"/>
        <v>4.7708138447146865E-2</v>
      </c>
      <c r="X181" s="307"/>
    </row>
    <row r="182" spans="2:24" ht="13.5" customHeight="1">
      <c r="B182" s="649"/>
      <c r="C182" s="572"/>
      <c r="D182" s="439" t="s">
        <v>343</v>
      </c>
      <c r="E182" s="440">
        <f>市区町村別_推計残存歯数階層別人数!H181</f>
        <v>1679</v>
      </c>
      <c r="F182" s="346">
        <f>SUM(G182:N182)</f>
        <v>1679</v>
      </c>
      <c r="G182" s="449">
        <v>1075</v>
      </c>
      <c r="H182" s="449">
        <v>93</v>
      </c>
      <c r="I182" s="449">
        <v>147</v>
      </c>
      <c r="J182" s="449">
        <v>89</v>
      </c>
      <c r="K182" s="449">
        <v>114</v>
      </c>
      <c r="L182" s="449">
        <v>67</v>
      </c>
      <c r="M182" s="449">
        <v>50</v>
      </c>
      <c r="N182" s="449">
        <v>44</v>
      </c>
      <c r="O182" s="441">
        <f t="shared" si="104"/>
        <v>1</v>
      </c>
      <c r="P182" s="441">
        <f t="shared" si="4"/>
        <v>0.64026206075044667</v>
      </c>
      <c r="Q182" s="441">
        <f t="shared" si="5"/>
        <v>5.5390113162596781E-2</v>
      </c>
      <c r="R182" s="441">
        <f t="shared" si="6"/>
        <v>8.7552114353782018E-2</v>
      </c>
      <c r="S182" s="441">
        <f t="shared" si="7"/>
        <v>5.3007742703990474E-2</v>
      </c>
      <c r="T182" s="441">
        <f t="shared" si="80"/>
        <v>6.7897558070279931E-2</v>
      </c>
      <c r="U182" s="441">
        <f t="shared" si="81"/>
        <v>3.9904705181655745E-2</v>
      </c>
      <c r="V182" s="441">
        <f t="shared" si="82"/>
        <v>2.9779630732578916E-2</v>
      </c>
      <c r="W182" s="317">
        <f t="shared" si="8"/>
        <v>2.6206075044669448E-2</v>
      </c>
      <c r="X182" s="307"/>
    </row>
    <row r="183" spans="2:24" ht="13.5" customHeight="1">
      <c r="B183" s="649"/>
      <c r="C183" s="572"/>
      <c r="D183" s="436" t="s">
        <v>344</v>
      </c>
      <c r="E183" s="437">
        <f>市区町村別_推計残存歯数階層別人数!H182</f>
        <v>2992</v>
      </c>
      <c r="F183" s="435">
        <f>SUM(G183:N183)</f>
        <v>2992</v>
      </c>
      <c r="G183" s="446">
        <v>2151</v>
      </c>
      <c r="H183" s="446">
        <v>177</v>
      </c>
      <c r="I183" s="446">
        <v>179</v>
      </c>
      <c r="J183" s="446">
        <v>126</v>
      </c>
      <c r="K183" s="446">
        <v>165</v>
      </c>
      <c r="L183" s="446">
        <v>73</v>
      </c>
      <c r="M183" s="446">
        <v>65</v>
      </c>
      <c r="N183" s="446">
        <v>56</v>
      </c>
      <c r="O183" s="438">
        <f t="shared" si="104"/>
        <v>1</v>
      </c>
      <c r="P183" s="438">
        <f t="shared" si="4"/>
        <v>0.7189171122994652</v>
      </c>
      <c r="Q183" s="438">
        <f t="shared" si="5"/>
        <v>5.9157754010695188E-2</v>
      </c>
      <c r="R183" s="438">
        <f t="shared" si="6"/>
        <v>5.9826203208556153E-2</v>
      </c>
      <c r="S183" s="438">
        <f t="shared" si="7"/>
        <v>4.2112299465240643E-2</v>
      </c>
      <c r="T183" s="438">
        <f t="shared" si="80"/>
        <v>5.514705882352941E-2</v>
      </c>
      <c r="U183" s="438">
        <f t="shared" si="81"/>
        <v>2.4398395721925134E-2</v>
      </c>
      <c r="V183" s="438">
        <f t="shared" si="82"/>
        <v>2.1724598930481284E-2</v>
      </c>
      <c r="W183" s="462">
        <f t="shared" si="8"/>
        <v>1.871657754010695E-2</v>
      </c>
      <c r="X183" s="307"/>
    </row>
    <row r="184" spans="2:24" ht="13.5" customHeight="1">
      <c r="B184" s="655"/>
      <c r="C184" s="573"/>
      <c r="D184" s="344" t="s">
        <v>152</v>
      </c>
      <c r="E184" s="390">
        <f>市区町村別_推計残存歯数階層別人数!H183</f>
        <v>5740</v>
      </c>
      <c r="F184" s="304">
        <f t="shared" ref="F184" si="109">SUM(F181:F183)</f>
        <v>5740</v>
      </c>
      <c r="G184" s="304">
        <f t="shared" ref="G184:N184" si="110">SUM(G181:G183)</f>
        <v>3775</v>
      </c>
      <c r="H184" s="304">
        <f t="shared" si="110"/>
        <v>346</v>
      </c>
      <c r="I184" s="304">
        <f t="shared" si="110"/>
        <v>410</v>
      </c>
      <c r="J184" s="304">
        <f t="shared" si="110"/>
        <v>279</v>
      </c>
      <c r="K184" s="304">
        <f t="shared" si="110"/>
        <v>390</v>
      </c>
      <c r="L184" s="304">
        <f t="shared" si="110"/>
        <v>207</v>
      </c>
      <c r="M184" s="304">
        <f t="shared" si="110"/>
        <v>182</v>
      </c>
      <c r="N184" s="304">
        <f t="shared" si="110"/>
        <v>151</v>
      </c>
      <c r="O184" s="303">
        <f t="shared" si="104"/>
        <v>1</v>
      </c>
      <c r="P184" s="303">
        <f t="shared" si="4"/>
        <v>0.65766550522648082</v>
      </c>
      <c r="Q184" s="303">
        <f t="shared" si="5"/>
        <v>6.0278745644599306E-2</v>
      </c>
      <c r="R184" s="303">
        <f t="shared" si="6"/>
        <v>7.1428571428571425E-2</v>
      </c>
      <c r="S184" s="303">
        <f t="shared" si="7"/>
        <v>4.8606271777003482E-2</v>
      </c>
      <c r="T184" s="303">
        <f t="shared" si="80"/>
        <v>6.7944250871080136E-2</v>
      </c>
      <c r="U184" s="303">
        <f t="shared" si="81"/>
        <v>3.6062717770034843E-2</v>
      </c>
      <c r="V184" s="303">
        <f t="shared" si="82"/>
        <v>3.1707317073170732E-2</v>
      </c>
      <c r="W184" s="461">
        <f t="shared" si="8"/>
        <v>2.6306620209059235E-2</v>
      </c>
      <c r="X184" s="307"/>
    </row>
    <row r="185" spans="2:24" ht="13.5" customHeight="1">
      <c r="B185" s="648">
        <v>46</v>
      </c>
      <c r="C185" s="571" t="s">
        <v>26</v>
      </c>
      <c r="D185" s="356" t="s">
        <v>342</v>
      </c>
      <c r="E185" s="390">
        <f>市区町村別_推計残存歯数階層別人数!H184</f>
        <v>1404</v>
      </c>
      <c r="F185" s="304">
        <f>SUM(G185:N185)</f>
        <v>1404</v>
      </c>
      <c r="G185" s="442">
        <v>731</v>
      </c>
      <c r="H185" s="442">
        <v>92</v>
      </c>
      <c r="I185" s="442">
        <v>107</v>
      </c>
      <c r="J185" s="442">
        <v>109</v>
      </c>
      <c r="K185" s="442">
        <v>87</v>
      </c>
      <c r="L185" s="442">
        <v>85</v>
      </c>
      <c r="M185" s="442">
        <v>108</v>
      </c>
      <c r="N185" s="442">
        <v>85</v>
      </c>
      <c r="O185" s="303">
        <f t="shared" si="104"/>
        <v>1</v>
      </c>
      <c r="P185" s="303">
        <f t="shared" si="4"/>
        <v>0.52065527065527062</v>
      </c>
      <c r="Q185" s="303">
        <f t="shared" si="5"/>
        <v>6.5527065527065526E-2</v>
      </c>
      <c r="R185" s="303">
        <f t="shared" si="6"/>
        <v>7.6210826210826213E-2</v>
      </c>
      <c r="S185" s="303">
        <f t="shared" si="7"/>
        <v>7.7635327635327642E-2</v>
      </c>
      <c r="T185" s="303">
        <f t="shared" si="80"/>
        <v>6.1965811965811968E-2</v>
      </c>
      <c r="U185" s="303">
        <f t="shared" si="81"/>
        <v>6.0541310541310539E-2</v>
      </c>
      <c r="V185" s="303">
        <f t="shared" si="82"/>
        <v>7.6923076923076927E-2</v>
      </c>
      <c r="W185" s="461">
        <f t="shared" si="8"/>
        <v>6.0541310541310539E-2</v>
      </c>
      <c r="X185" s="307"/>
    </row>
    <row r="186" spans="2:24" ht="13.5" customHeight="1">
      <c r="B186" s="649"/>
      <c r="C186" s="572"/>
      <c r="D186" s="439" t="s">
        <v>343</v>
      </c>
      <c r="E186" s="440">
        <f>市区町村別_推計残存歯数階層別人数!H185</f>
        <v>2177</v>
      </c>
      <c r="F186" s="346">
        <f>SUM(G186:N186)</f>
        <v>2177</v>
      </c>
      <c r="G186" s="449">
        <v>1413</v>
      </c>
      <c r="H186" s="449">
        <v>149</v>
      </c>
      <c r="I186" s="449">
        <v>135</v>
      </c>
      <c r="J186" s="449">
        <v>113</v>
      </c>
      <c r="K186" s="449">
        <v>112</v>
      </c>
      <c r="L186" s="449">
        <v>86</v>
      </c>
      <c r="M186" s="449">
        <v>88</v>
      </c>
      <c r="N186" s="449">
        <v>81</v>
      </c>
      <c r="O186" s="441">
        <f t="shared" si="104"/>
        <v>1</v>
      </c>
      <c r="P186" s="441">
        <f t="shared" si="4"/>
        <v>0.64905833716123107</v>
      </c>
      <c r="Q186" s="441">
        <f t="shared" si="5"/>
        <v>6.8442811208084514E-2</v>
      </c>
      <c r="R186" s="441">
        <f t="shared" si="6"/>
        <v>6.2011943040881951E-2</v>
      </c>
      <c r="S186" s="441">
        <f t="shared" si="7"/>
        <v>5.1906293063849335E-2</v>
      </c>
      <c r="T186" s="441">
        <f t="shared" si="80"/>
        <v>5.1446945337620578E-2</v>
      </c>
      <c r="U186" s="441">
        <f t="shared" si="81"/>
        <v>3.9503904455672943E-2</v>
      </c>
      <c r="V186" s="441">
        <f t="shared" si="82"/>
        <v>4.0422599908130456E-2</v>
      </c>
      <c r="W186" s="317">
        <f t="shared" si="8"/>
        <v>3.7207165824529168E-2</v>
      </c>
      <c r="X186" s="307"/>
    </row>
    <row r="187" spans="2:24" ht="13.5" customHeight="1">
      <c r="B187" s="649"/>
      <c r="C187" s="572"/>
      <c r="D187" s="436" t="s">
        <v>344</v>
      </c>
      <c r="E187" s="437">
        <f>市区町村別_推計残存歯数階層別人数!H186</f>
        <v>4394</v>
      </c>
      <c r="F187" s="435">
        <f>SUM(G187:N187)</f>
        <v>4394</v>
      </c>
      <c r="G187" s="446">
        <v>3204</v>
      </c>
      <c r="H187" s="446">
        <v>263</v>
      </c>
      <c r="I187" s="446">
        <v>266</v>
      </c>
      <c r="J187" s="446">
        <v>159</v>
      </c>
      <c r="K187" s="446">
        <v>163</v>
      </c>
      <c r="L187" s="446">
        <v>111</v>
      </c>
      <c r="M187" s="446">
        <v>120</v>
      </c>
      <c r="N187" s="446">
        <v>108</v>
      </c>
      <c r="O187" s="438">
        <f t="shared" si="104"/>
        <v>1</v>
      </c>
      <c r="P187" s="438">
        <f t="shared" si="4"/>
        <v>0.72917614929449248</v>
      </c>
      <c r="Q187" s="438">
        <f t="shared" si="5"/>
        <v>5.9854346836595358E-2</v>
      </c>
      <c r="R187" s="438">
        <f t="shared" si="6"/>
        <v>6.0537096040054618E-2</v>
      </c>
      <c r="S187" s="438">
        <f t="shared" si="7"/>
        <v>3.6185707783340917E-2</v>
      </c>
      <c r="T187" s="438">
        <f t="shared" si="80"/>
        <v>3.7096040054619937E-2</v>
      </c>
      <c r="U187" s="438">
        <f t="shared" si="81"/>
        <v>2.5261720527992717E-2</v>
      </c>
      <c r="V187" s="438">
        <f t="shared" si="82"/>
        <v>2.7309968138370506E-2</v>
      </c>
      <c r="W187" s="462">
        <f t="shared" si="8"/>
        <v>2.4578971324533454E-2</v>
      </c>
      <c r="X187" s="307"/>
    </row>
    <row r="188" spans="2:24" ht="13.5" customHeight="1">
      <c r="B188" s="655"/>
      <c r="C188" s="573"/>
      <c r="D188" s="344" t="s">
        <v>152</v>
      </c>
      <c r="E188" s="390">
        <f>市区町村別_推計残存歯数階層別人数!H187</f>
        <v>7975</v>
      </c>
      <c r="F188" s="304">
        <f t="shared" ref="F188" si="111">SUM(F185:F187)</f>
        <v>7975</v>
      </c>
      <c r="G188" s="304">
        <f t="shared" ref="G188:N188" si="112">SUM(G185:G187)</f>
        <v>5348</v>
      </c>
      <c r="H188" s="304">
        <f t="shared" si="112"/>
        <v>504</v>
      </c>
      <c r="I188" s="304">
        <f t="shared" si="112"/>
        <v>508</v>
      </c>
      <c r="J188" s="304">
        <f t="shared" si="112"/>
        <v>381</v>
      </c>
      <c r="K188" s="304">
        <f t="shared" si="112"/>
        <v>362</v>
      </c>
      <c r="L188" s="304">
        <f t="shared" si="112"/>
        <v>282</v>
      </c>
      <c r="M188" s="304">
        <f t="shared" si="112"/>
        <v>316</v>
      </c>
      <c r="N188" s="304">
        <f t="shared" si="112"/>
        <v>274</v>
      </c>
      <c r="O188" s="303">
        <f t="shared" si="104"/>
        <v>1</v>
      </c>
      <c r="P188" s="303">
        <f t="shared" si="4"/>
        <v>0.67059561128526646</v>
      </c>
      <c r="Q188" s="303">
        <f t="shared" si="5"/>
        <v>6.3197492163009406E-2</v>
      </c>
      <c r="R188" s="303">
        <f t="shared" si="6"/>
        <v>6.3699059561128521E-2</v>
      </c>
      <c r="S188" s="303">
        <f t="shared" si="7"/>
        <v>4.7774294670846394E-2</v>
      </c>
      <c r="T188" s="303">
        <f t="shared" si="80"/>
        <v>4.5391849529780565E-2</v>
      </c>
      <c r="U188" s="303">
        <f t="shared" si="81"/>
        <v>3.5360501567398117E-2</v>
      </c>
      <c r="V188" s="303">
        <f t="shared" si="82"/>
        <v>3.9623824451410661E-2</v>
      </c>
      <c r="W188" s="461">
        <f t="shared" si="8"/>
        <v>3.4357366771159872E-2</v>
      </c>
      <c r="X188" s="307"/>
    </row>
    <row r="189" spans="2:24" ht="13.5" customHeight="1">
      <c r="B189" s="648">
        <v>47</v>
      </c>
      <c r="C189" s="571" t="s">
        <v>16</v>
      </c>
      <c r="D189" s="356" t="s">
        <v>342</v>
      </c>
      <c r="E189" s="390">
        <f>市区町村別_推計残存歯数階層別人数!H188</f>
        <v>2901</v>
      </c>
      <c r="F189" s="304">
        <f>SUM(G189:N189)</f>
        <v>2901</v>
      </c>
      <c r="G189" s="442">
        <v>1826</v>
      </c>
      <c r="H189" s="442">
        <v>181</v>
      </c>
      <c r="I189" s="442">
        <v>128</v>
      </c>
      <c r="J189" s="442">
        <v>154</v>
      </c>
      <c r="K189" s="442">
        <v>183</v>
      </c>
      <c r="L189" s="442">
        <v>134</v>
      </c>
      <c r="M189" s="442">
        <v>182</v>
      </c>
      <c r="N189" s="442">
        <v>113</v>
      </c>
      <c r="O189" s="303">
        <f t="shared" si="104"/>
        <v>1</v>
      </c>
      <c r="P189" s="303">
        <f t="shared" si="4"/>
        <v>0.62943812478455707</v>
      </c>
      <c r="Q189" s="303">
        <f t="shared" si="5"/>
        <v>6.2392278524646676E-2</v>
      </c>
      <c r="R189" s="303">
        <f t="shared" si="6"/>
        <v>4.412271630472251E-2</v>
      </c>
      <c r="S189" s="303">
        <f t="shared" si="7"/>
        <v>5.3085143054119266E-2</v>
      </c>
      <c r="T189" s="303">
        <f t="shared" si="80"/>
        <v>6.3081695966907964E-2</v>
      </c>
      <c r="U189" s="303">
        <f t="shared" si="81"/>
        <v>4.6190968631506374E-2</v>
      </c>
      <c r="V189" s="303">
        <f t="shared" si="82"/>
        <v>6.2736987245777323E-2</v>
      </c>
      <c r="W189" s="461">
        <f t="shared" si="8"/>
        <v>3.8952085487762841E-2</v>
      </c>
      <c r="X189" s="307"/>
    </row>
    <row r="190" spans="2:24" ht="13.5" customHeight="1">
      <c r="B190" s="649"/>
      <c r="C190" s="572"/>
      <c r="D190" s="439" t="s">
        <v>343</v>
      </c>
      <c r="E190" s="440">
        <f>市区町村別_推計残存歯数階層別人数!H189</f>
        <v>4693</v>
      </c>
      <c r="F190" s="346">
        <f>SUM(G190:N190)</f>
        <v>4693</v>
      </c>
      <c r="G190" s="449">
        <v>3377</v>
      </c>
      <c r="H190" s="449">
        <v>274</v>
      </c>
      <c r="I190" s="449">
        <v>202</v>
      </c>
      <c r="J190" s="449">
        <v>205</v>
      </c>
      <c r="K190" s="449">
        <v>197</v>
      </c>
      <c r="L190" s="449">
        <v>163</v>
      </c>
      <c r="M190" s="449">
        <v>147</v>
      </c>
      <c r="N190" s="449">
        <v>128</v>
      </c>
      <c r="O190" s="441">
        <f t="shared" si="104"/>
        <v>1</v>
      </c>
      <c r="P190" s="441">
        <f t="shared" si="4"/>
        <v>0.7195823567014703</v>
      </c>
      <c r="Q190" s="441">
        <f t="shared" si="5"/>
        <v>5.8384828467930958E-2</v>
      </c>
      <c r="R190" s="441">
        <f t="shared" si="6"/>
        <v>4.3042829746430852E-2</v>
      </c>
      <c r="S190" s="441">
        <f t="shared" si="7"/>
        <v>4.3682079693160028E-2</v>
      </c>
      <c r="T190" s="441">
        <f t="shared" si="80"/>
        <v>4.1977413168548902E-2</v>
      </c>
      <c r="U190" s="441">
        <f t="shared" si="81"/>
        <v>3.4732580438951631E-2</v>
      </c>
      <c r="V190" s="441">
        <f t="shared" si="82"/>
        <v>3.1323247389729386E-2</v>
      </c>
      <c r="W190" s="317">
        <f t="shared" si="8"/>
        <v>2.7274664393777966E-2</v>
      </c>
      <c r="X190" s="307"/>
    </row>
    <row r="191" spans="2:24" ht="13.5" customHeight="1">
      <c r="B191" s="649"/>
      <c r="C191" s="572"/>
      <c r="D191" s="436" t="s">
        <v>344</v>
      </c>
      <c r="E191" s="437">
        <f>市区町村別_推計残存歯数階層別人数!H190</f>
        <v>8685</v>
      </c>
      <c r="F191" s="435">
        <f>SUM(G191:N191)</f>
        <v>8685</v>
      </c>
      <c r="G191" s="446">
        <v>6831</v>
      </c>
      <c r="H191" s="446">
        <v>461</v>
      </c>
      <c r="I191" s="446">
        <v>340</v>
      </c>
      <c r="J191" s="446">
        <v>273</v>
      </c>
      <c r="K191" s="446">
        <v>258</v>
      </c>
      <c r="L191" s="446">
        <v>199</v>
      </c>
      <c r="M191" s="446">
        <v>193</v>
      </c>
      <c r="N191" s="446">
        <v>130</v>
      </c>
      <c r="O191" s="438">
        <f t="shared" si="104"/>
        <v>1</v>
      </c>
      <c r="P191" s="438">
        <f t="shared" si="4"/>
        <v>0.7865284974093264</v>
      </c>
      <c r="Q191" s="438">
        <f t="shared" si="5"/>
        <v>5.3080023028209557E-2</v>
      </c>
      <c r="R191" s="438">
        <f t="shared" si="6"/>
        <v>3.9147956246401841E-2</v>
      </c>
      <c r="S191" s="438">
        <f t="shared" si="7"/>
        <v>3.143350604490501E-2</v>
      </c>
      <c r="T191" s="438">
        <f t="shared" si="80"/>
        <v>2.9706390328151987E-2</v>
      </c>
      <c r="U191" s="438">
        <f t="shared" si="81"/>
        <v>2.2913068508923433E-2</v>
      </c>
      <c r="V191" s="438">
        <f t="shared" si="82"/>
        <v>2.2222222222222223E-2</v>
      </c>
      <c r="W191" s="462">
        <f t="shared" si="8"/>
        <v>1.4968336211859529E-2</v>
      </c>
      <c r="X191" s="307"/>
    </row>
    <row r="192" spans="2:24" ht="13.5" customHeight="1">
      <c r="B192" s="655"/>
      <c r="C192" s="573"/>
      <c r="D192" s="344" t="s">
        <v>152</v>
      </c>
      <c r="E192" s="390">
        <f>市区町村別_推計残存歯数階層別人数!H191</f>
        <v>16279</v>
      </c>
      <c r="F192" s="304">
        <f t="shared" ref="F192" si="113">SUM(F189:F191)</f>
        <v>16279</v>
      </c>
      <c r="G192" s="304">
        <f t="shared" ref="G192:N192" si="114">SUM(G189:G191)</f>
        <v>12034</v>
      </c>
      <c r="H192" s="304">
        <f t="shared" si="114"/>
        <v>916</v>
      </c>
      <c r="I192" s="304">
        <f t="shared" si="114"/>
        <v>670</v>
      </c>
      <c r="J192" s="304">
        <f t="shared" si="114"/>
        <v>632</v>
      </c>
      <c r="K192" s="304">
        <f t="shared" si="114"/>
        <v>638</v>
      </c>
      <c r="L192" s="304">
        <f t="shared" si="114"/>
        <v>496</v>
      </c>
      <c r="M192" s="304">
        <f t="shared" si="114"/>
        <v>522</v>
      </c>
      <c r="N192" s="304">
        <f t="shared" si="114"/>
        <v>371</v>
      </c>
      <c r="O192" s="303">
        <f t="shared" si="104"/>
        <v>1</v>
      </c>
      <c r="P192" s="303">
        <f t="shared" si="4"/>
        <v>0.73923459671970027</v>
      </c>
      <c r="Q192" s="303">
        <f t="shared" si="5"/>
        <v>5.6268812580625348E-2</v>
      </c>
      <c r="R192" s="303">
        <f t="shared" si="6"/>
        <v>4.1157319245653912E-2</v>
      </c>
      <c r="S192" s="303">
        <f t="shared" si="7"/>
        <v>3.8823023527243691E-2</v>
      </c>
      <c r="T192" s="303">
        <f t="shared" si="80"/>
        <v>3.9191596535413722E-2</v>
      </c>
      <c r="U192" s="303">
        <f t="shared" si="81"/>
        <v>3.0468702008722894E-2</v>
      </c>
      <c r="V192" s="303">
        <f t="shared" si="82"/>
        <v>3.2065851710793049E-2</v>
      </c>
      <c r="W192" s="461">
        <f t="shared" si="8"/>
        <v>2.2790097671847163E-2</v>
      </c>
      <c r="X192" s="307"/>
    </row>
    <row r="193" spans="2:24" ht="13.5" customHeight="1">
      <c r="B193" s="648">
        <v>48</v>
      </c>
      <c r="C193" s="571" t="s">
        <v>27</v>
      </c>
      <c r="D193" s="356" t="s">
        <v>342</v>
      </c>
      <c r="E193" s="390">
        <f>市区町村別_推計残存歯数階層別人数!H192</f>
        <v>1349</v>
      </c>
      <c r="F193" s="304">
        <f>SUM(G193:N193)</f>
        <v>1349</v>
      </c>
      <c r="G193" s="442">
        <v>741</v>
      </c>
      <c r="H193" s="442">
        <v>106</v>
      </c>
      <c r="I193" s="442">
        <v>67</v>
      </c>
      <c r="J193" s="442">
        <v>103</v>
      </c>
      <c r="K193" s="442">
        <v>94</v>
      </c>
      <c r="L193" s="442">
        <v>89</v>
      </c>
      <c r="M193" s="442">
        <v>101</v>
      </c>
      <c r="N193" s="442">
        <v>48</v>
      </c>
      <c r="O193" s="303">
        <f t="shared" si="104"/>
        <v>1</v>
      </c>
      <c r="P193" s="303">
        <f t="shared" si="4"/>
        <v>0.54929577464788737</v>
      </c>
      <c r="Q193" s="303">
        <f t="shared" si="5"/>
        <v>7.8576723498888071E-2</v>
      </c>
      <c r="R193" s="303">
        <f t="shared" si="6"/>
        <v>4.9666419570051891E-2</v>
      </c>
      <c r="S193" s="303">
        <f t="shared" si="7"/>
        <v>7.6352853965900663E-2</v>
      </c>
      <c r="T193" s="303">
        <f t="shared" si="80"/>
        <v>6.9681245366938468E-2</v>
      </c>
      <c r="U193" s="303">
        <f t="shared" si="81"/>
        <v>6.5974796145292808E-2</v>
      </c>
      <c r="V193" s="303">
        <f t="shared" si="82"/>
        <v>7.4870274277242396E-2</v>
      </c>
      <c r="W193" s="461">
        <f t="shared" si="8"/>
        <v>3.5581912527798368E-2</v>
      </c>
      <c r="X193" s="307"/>
    </row>
    <row r="194" spans="2:24" ht="13.5" customHeight="1">
      <c r="B194" s="649"/>
      <c r="C194" s="572"/>
      <c r="D194" s="439" t="s">
        <v>343</v>
      </c>
      <c r="E194" s="440">
        <f>市区町村別_推計残存歯数階層別人数!H193</f>
        <v>2442</v>
      </c>
      <c r="F194" s="346">
        <f>SUM(G194:N194)</f>
        <v>2442</v>
      </c>
      <c r="G194" s="449">
        <v>1564</v>
      </c>
      <c r="H194" s="449">
        <v>184</v>
      </c>
      <c r="I194" s="449">
        <v>145</v>
      </c>
      <c r="J194" s="449">
        <v>166</v>
      </c>
      <c r="K194" s="449">
        <v>103</v>
      </c>
      <c r="L194" s="449">
        <v>93</v>
      </c>
      <c r="M194" s="449">
        <v>120</v>
      </c>
      <c r="N194" s="449">
        <v>67</v>
      </c>
      <c r="O194" s="441">
        <f t="shared" si="104"/>
        <v>1</v>
      </c>
      <c r="P194" s="441">
        <f t="shared" si="4"/>
        <v>0.64045864045864043</v>
      </c>
      <c r="Q194" s="441">
        <f t="shared" si="5"/>
        <v>7.5348075348075347E-2</v>
      </c>
      <c r="R194" s="441">
        <f t="shared" si="6"/>
        <v>5.9377559377559376E-2</v>
      </c>
      <c r="S194" s="441">
        <f t="shared" si="7"/>
        <v>6.797706797706797E-2</v>
      </c>
      <c r="T194" s="441">
        <f t="shared" si="80"/>
        <v>4.217854217854218E-2</v>
      </c>
      <c r="U194" s="441">
        <f t="shared" si="81"/>
        <v>3.8083538083538086E-2</v>
      </c>
      <c r="V194" s="441">
        <f t="shared" si="82"/>
        <v>4.9140049140049137E-2</v>
      </c>
      <c r="W194" s="317">
        <f t="shared" si="8"/>
        <v>2.7436527436527438E-2</v>
      </c>
      <c r="X194" s="307"/>
    </row>
    <row r="195" spans="2:24" ht="13.5" customHeight="1">
      <c r="B195" s="649"/>
      <c r="C195" s="572"/>
      <c r="D195" s="436" t="s">
        <v>344</v>
      </c>
      <c r="E195" s="437">
        <f>市区町村別_推計残存歯数階層別人数!H194</f>
        <v>5522</v>
      </c>
      <c r="F195" s="435">
        <f>SUM(G195:N195)</f>
        <v>5522</v>
      </c>
      <c r="G195" s="446">
        <v>4197</v>
      </c>
      <c r="H195" s="446">
        <v>333</v>
      </c>
      <c r="I195" s="446">
        <v>235</v>
      </c>
      <c r="J195" s="446">
        <v>263</v>
      </c>
      <c r="K195" s="446">
        <v>172</v>
      </c>
      <c r="L195" s="446">
        <v>131</v>
      </c>
      <c r="M195" s="446">
        <v>122</v>
      </c>
      <c r="N195" s="446">
        <v>69</v>
      </c>
      <c r="O195" s="438">
        <f t="shared" si="104"/>
        <v>1</v>
      </c>
      <c r="P195" s="438">
        <f t="shared" si="4"/>
        <v>0.7600507062658457</v>
      </c>
      <c r="Q195" s="438">
        <f t="shared" si="5"/>
        <v>6.030423759507425E-2</v>
      </c>
      <c r="R195" s="438">
        <f t="shared" si="6"/>
        <v>4.2557044549076418E-2</v>
      </c>
      <c r="S195" s="438">
        <f t="shared" si="7"/>
        <v>4.7627671133647229E-2</v>
      </c>
      <c r="T195" s="438">
        <f t="shared" si="80"/>
        <v>3.1148134733792104E-2</v>
      </c>
      <c r="U195" s="438">
        <f t="shared" si="81"/>
        <v>2.3723288663527707E-2</v>
      </c>
      <c r="V195" s="438">
        <f t="shared" si="82"/>
        <v>2.2093444404201378E-2</v>
      </c>
      <c r="W195" s="462">
        <f t="shared" si="8"/>
        <v>1.2495472654835204E-2</v>
      </c>
      <c r="X195" s="307"/>
    </row>
    <row r="196" spans="2:24" ht="13.5" customHeight="1">
      <c r="B196" s="655"/>
      <c r="C196" s="573"/>
      <c r="D196" s="344" t="s">
        <v>152</v>
      </c>
      <c r="E196" s="390">
        <f>市区町村別_推計残存歯数階層別人数!H195</f>
        <v>9313</v>
      </c>
      <c r="F196" s="304">
        <f t="shared" ref="F196" si="115">SUM(F193:F195)</f>
        <v>9313</v>
      </c>
      <c r="G196" s="304">
        <f t="shared" ref="G196:N196" si="116">SUM(G193:G195)</f>
        <v>6502</v>
      </c>
      <c r="H196" s="304">
        <f t="shared" si="116"/>
        <v>623</v>
      </c>
      <c r="I196" s="304">
        <f t="shared" si="116"/>
        <v>447</v>
      </c>
      <c r="J196" s="304">
        <f t="shared" si="116"/>
        <v>532</v>
      </c>
      <c r="K196" s="304">
        <f t="shared" si="116"/>
        <v>369</v>
      </c>
      <c r="L196" s="304">
        <f t="shared" si="116"/>
        <v>313</v>
      </c>
      <c r="M196" s="304">
        <f t="shared" si="116"/>
        <v>343</v>
      </c>
      <c r="N196" s="304">
        <f t="shared" si="116"/>
        <v>184</v>
      </c>
      <c r="O196" s="303">
        <f t="shared" si="104"/>
        <v>1</v>
      </c>
      <c r="P196" s="303">
        <f t="shared" si="4"/>
        <v>0.6981638569741222</v>
      </c>
      <c r="Q196" s="303">
        <f t="shared" si="5"/>
        <v>6.6895737141629982E-2</v>
      </c>
      <c r="R196" s="303">
        <f t="shared" si="6"/>
        <v>4.7997422957156664E-2</v>
      </c>
      <c r="S196" s="303">
        <f t="shared" si="7"/>
        <v>5.7124449693976162E-2</v>
      </c>
      <c r="T196" s="303">
        <f t="shared" si="80"/>
        <v>3.9622033716310533E-2</v>
      </c>
      <c r="U196" s="303">
        <f t="shared" si="81"/>
        <v>3.360893374852357E-2</v>
      </c>
      <c r="V196" s="303">
        <f t="shared" si="82"/>
        <v>3.6830237302695155E-2</v>
      </c>
      <c r="W196" s="461">
        <f t="shared" si="8"/>
        <v>1.9757328465585741E-2</v>
      </c>
      <c r="X196" s="307"/>
    </row>
    <row r="197" spans="2:24" ht="13.5" customHeight="1">
      <c r="B197" s="648">
        <v>49</v>
      </c>
      <c r="C197" s="571" t="s">
        <v>28</v>
      </c>
      <c r="D197" s="356" t="s">
        <v>342</v>
      </c>
      <c r="E197" s="390">
        <f>市区町村別_推計残存歯数階層別人数!H196</f>
        <v>1631</v>
      </c>
      <c r="F197" s="304">
        <f>SUM(G197:N197)</f>
        <v>1631</v>
      </c>
      <c r="G197" s="442">
        <v>921</v>
      </c>
      <c r="H197" s="442">
        <v>123</v>
      </c>
      <c r="I197" s="442">
        <v>89</v>
      </c>
      <c r="J197" s="442">
        <v>150</v>
      </c>
      <c r="K197" s="442">
        <v>87</v>
      </c>
      <c r="L197" s="442">
        <v>79</v>
      </c>
      <c r="M197" s="442">
        <v>115</v>
      </c>
      <c r="N197" s="442">
        <v>67</v>
      </c>
      <c r="O197" s="303">
        <f t="shared" si="104"/>
        <v>1</v>
      </c>
      <c r="P197" s="303">
        <f t="shared" si="4"/>
        <v>0.56468424279583074</v>
      </c>
      <c r="Q197" s="303">
        <f t="shared" si="5"/>
        <v>7.5413856529736353E-2</v>
      </c>
      <c r="R197" s="303">
        <f t="shared" si="6"/>
        <v>5.4567749846719804E-2</v>
      </c>
      <c r="S197" s="303">
        <f t="shared" si="7"/>
        <v>9.1968117719190681E-2</v>
      </c>
      <c r="T197" s="303">
        <f t="shared" ref="T197:T260" si="117">IFERROR(K197/E197,"-")</f>
        <v>5.3341508277130592E-2</v>
      </c>
      <c r="U197" s="303">
        <f t="shared" ref="U197:U260" si="118">IFERROR(L197/E197,"-")</f>
        <v>4.8436541998773758E-2</v>
      </c>
      <c r="V197" s="303">
        <f t="shared" ref="V197:V260" si="119">IFERROR(M197/E197,"-")</f>
        <v>7.0508890251379519E-2</v>
      </c>
      <c r="W197" s="461">
        <f t="shared" si="8"/>
        <v>4.1079092581238506E-2</v>
      </c>
      <c r="X197" s="307"/>
    </row>
    <row r="198" spans="2:24" ht="13.5" customHeight="1">
      <c r="B198" s="649"/>
      <c r="C198" s="572"/>
      <c r="D198" s="439" t="s">
        <v>343</v>
      </c>
      <c r="E198" s="440">
        <f>市区町村別_推計残存歯数階層別人数!H197</f>
        <v>2665</v>
      </c>
      <c r="F198" s="346">
        <f>SUM(G198:N198)</f>
        <v>2665</v>
      </c>
      <c r="G198" s="449">
        <v>1817</v>
      </c>
      <c r="H198" s="449">
        <v>203</v>
      </c>
      <c r="I198" s="449">
        <v>76</v>
      </c>
      <c r="J198" s="449">
        <v>215</v>
      </c>
      <c r="K198" s="449">
        <v>95</v>
      </c>
      <c r="L198" s="449">
        <v>74</v>
      </c>
      <c r="M198" s="449">
        <v>108</v>
      </c>
      <c r="N198" s="449">
        <v>77</v>
      </c>
      <c r="O198" s="441">
        <f t="shared" si="104"/>
        <v>1</v>
      </c>
      <c r="P198" s="441">
        <f t="shared" si="4"/>
        <v>0.68180112570356477</v>
      </c>
      <c r="Q198" s="441">
        <f t="shared" si="5"/>
        <v>7.6172607879924956E-2</v>
      </c>
      <c r="R198" s="441">
        <f t="shared" si="6"/>
        <v>2.8517823639774859E-2</v>
      </c>
      <c r="S198" s="441">
        <f t="shared" si="7"/>
        <v>8.0675422138836772E-2</v>
      </c>
      <c r="T198" s="441">
        <f t="shared" si="117"/>
        <v>3.5647279549718573E-2</v>
      </c>
      <c r="U198" s="441">
        <f t="shared" si="118"/>
        <v>2.7767354596622891E-2</v>
      </c>
      <c r="V198" s="441">
        <f t="shared" si="119"/>
        <v>4.0525328330206382E-2</v>
      </c>
      <c r="W198" s="317">
        <f t="shared" si="8"/>
        <v>2.8893058161350845E-2</v>
      </c>
      <c r="X198" s="307"/>
    </row>
    <row r="199" spans="2:24" ht="13.5" customHeight="1">
      <c r="B199" s="649"/>
      <c r="C199" s="572"/>
      <c r="D199" s="436" t="s">
        <v>344</v>
      </c>
      <c r="E199" s="437">
        <f>市区町村別_推計残存歯数階層別人数!H198</f>
        <v>4684</v>
      </c>
      <c r="F199" s="435">
        <f>SUM(G199:N199)</f>
        <v>4684</v>
      </c>
      <c r="G199" s="446">
        <v>3464</v>
      </c>
      <c r="H199" s="446">
        <v>326</v>
      </c>
      <c r="I199" s="446">
        <v>146</v>
      </c>
      <c r="J199" s="446">
        <v>301</v>
      </c>
      <c r="K199" s="446">
        <v>134</v>
      </c>
      <c r="L199" s="446">
        <v>102</v>
      </c>
      <c r="M199" s="446">
        <v>128</v>
      </c>
      <c r="N199" s="446">
        <v>83</v>
      </c>
      <c r="O199" s="438">
        <f t="shared" si="104"/>
        <v>1</v>
      </c>
      <c r="P199" s="438">
        <f t="shared" si="4"/>
        <v>0.73953885567890687</v>
      </c>
      <c r="Q199" s="438">
        <f t="shared" si="5"/>
        <v>6.9598633646456021E-2</v>
      </c>
      <c r="R199" s="438">
        <f t="shared" si="6"/>
        <v>3.1169940222032452E-2</v>
      </c>
      <c r="S199" s="438">
        <f t="shared" si="7"/>
        <v>6.4261315115286086E-2</v>
      </c>
      <c r="T199" s="438">
        <f t="shared" si="117"/>
        <v>2.8608027327070878E-2</v>
      </c>
      <c r="U199" s="438">
        <f t="shared" si="118"/>
        <v>2.1776259607173356E-2</v>
      </c>
      <c r="V199" s="438">
        <f t="shared" si="119"/>
        <v>2.7327070879590094E-2</v>
      </c>
      <c r="W199" s="462">
        <f t="shared" si="8"/>
        <v>1.7719897523484202E-2</v>
      </c>
      <c r="X199" s="307"/>
    </row>
    <row r="200" spans="2:24" ht="13.5" customHeight="1">
      <c r="B200" s="655"/>
      <c r="C200" s="573"/>
      <c r="D200" s="344" t="s">
        <v>152</v>
      </c>
      <c r="E200" s="390">
        <f>市区町村別_推計残存歯数階層別人数!H199</f>
        <v>8980</v>
      </c>
      <c r="F200" s="304">
        <f t="shared" ref="F200" si="120">SUM(F197:F199)</f>
        <v>8980</v>
      </c>
      <c r="G200" s="304">
        <f t="shared" ref="G200:N200" si="121">SUM(G197:G199)</f>
        <v>6202</v>
      </c>
      <c r="H200" s="304">
        <f t="shared" si="121"/>
        <v>652</v>
      </c>
      <c r="I200" s="304">
        <f t="shared" si="121"/>
        <v>311</v>
      </c>
      <c r="J200" s="304">
        <f t="shared" si="121"/>
        <v>666</v>
      </c>
      <c r="K200" s="304">
        <f t="shared" si="121"/>
        <v>316</v>
      </c>
      <c r="L200" s="304">
        <f t="shared" si="121"/>
        <v>255</v>
      </c>
      <c r="M200" s="304">
        <f t="shared" si="121"/>
        <v>351</v>
      </c>
      <c r="N200" s="304">
        <f t="shared" si="121"/>
        <v>227</v>
      </c>
      <c r="O200" s="303">
        <f t="shared" si="104"/>
        <v>1</v>
      </c>
      <c r="P200" s="303">
        <f t="shared" si="4"/>
        <v>0.69064587973273939</v>
      </c>
      <c r="Q200" s="303">
        <f t="shared" si="5"/>
        <v>7.2605790645879728E-2</v>
      </c>
      <c r="R200" s="303">
        <f t="shared" si="6"/>
        <v>3.4632516703786191E-2</v>
      </c>
      <c r="S200" s="303">
        <f t="shared" si="7"/>
        <v>7.4164810690423161E-2</v>
      </c>
      <c r="T200" s="303">
        <f t="shared" si="117"/>
        <v>3.5189309576837413E-2</v>
      </c>
      <c r="U200" s="303">
        <f t="shared" si="118"/>
        <v>2.8396436525612471E-2</v>
      </c>
      <c r="V200" s="303">
        <f t="shared" si="119"/>
        <v>3.9086859688195988E-2</v>
      </c>
      <c r="W200" s="461">
        <f t="shared" si="8"/>
        <v>2.5278396436525612E-2</v>
      </c>
      <c r="X200" s="307"/>
    </row>
    <row r="201" spans="2:24" ht="13.5" customHeight="1">
      <c r="B201" s="648">
        <v>50</v>
      </c>
      <c r="C201" s="571" t="s">
        <v>17</v>
      </c>
      <c r="D201" s="356" t="s">
        <v>342</v>
      </c>
      <c r="E201" s="390">
        <f>市区町村別_推計残存歯数階層別人数!H200</f>
        <v>1503</v>
      </c>
      <c r="F201" s="304">
        <f>SUM(G201:N201)</f>
        <v>1503</v>
      </c>
      <c r="G201" s="442">
        <v>911</v>
      </c>
      <c r="H201" s="442">
        <v>64</v>
      </c>
      <c r="I201" s="442">
        <v>77</v>
      </c>
      <c r="J201" s="442">
        <v>73</v>
      </c>
      <c r="K201" s="442">
        <v>109</v>
      </c>
      <c r="L201" s="442">
        <v>82</v>
      </c>
      <c r="M201" s="442">
        <v>112</v>
      </c>
      <c r="N201" s="442">
        <v>75</v>
      </c>
      <c r="O201" s="303">
        <f>IFERROR(F201/E201,"-")</f>
        <v>1</v>
      </c>
      <c r="P201" s="303">
        <f t="shared" si="4"/>
        <v>0.6061210911510313</v>
      </c>
      <c r="Q201" s="303">
        <f t="shared" si="5"/>
        <v>4.2581503659347972E-2</v>
      </c>
      <c r="R201" s="303">
        <f t="shared" si="6"/>
        <v>5.1230871590153028E-2</v>
      </c>
      <c r="S201" s="303">
        <f t="shared" si="7"/>
        <v>4.8569527611443779E-2</v>
      </c>
      <c r="T201" s="303">
        <f t="shared" si="117"/>
        <v>7.2521623419827014E-2</v>
      </c>
      <c r="U201" s="303">
        <f t="shared" si="118"/>
        <v>5.4557551563539586E-2</v>
      </c>
      <c r="V201" s="303">
        <f t="shared" si="119"/>
        <v>7.4517631403858947E-2</v>
      </c>
      <c r="W201" s="461">
        <f t="shared" si="8"/>
        <v>4.9900199600798403E-2</v>
      </c>
      <c r="X201" s="307"/>
    </row>
    <row r="202" spans="2:24" ht="13.5" customHeight="1">
      <c r="B202" s="649"/>
      <c r="C202" s="572"/>
      <c r="D202" s="439" t="s">
        <v>343</v>
      </c>
      <c r="E202" s="440">
        <f>市区町村別_推計残存歯数階層別人数!H201</f>
        <v>2247</v>
      </c>
      <c r="F202" s="346">
        <f>SUM(G202:N202)</f>
        <v>2247</v>
      </c>
      <c r="G202" s="449">
        <v>1587</v>
      </c>
      <c r="H202" s="449">
        <v>87</v>
      </c>
      <c r="I202" s="449">
        <v>110</v>
      </c>
      <c r="J202" s="449">
        <v>94</v>
      </c>
      <c r="K202" s="449">
        <v>111</v>
      </c>
      <c r="L202" s="449">
        <v>108</v>
      </c>
      <c r="M202" s="449">
        <v>86</v>
      </c>
      <c r="N202" s="449">
        <v>64</v>
      </c>
      <c r="O202" s="441">
        <f t="shared" ref="O202:O228" si="122">IFERROR(F202/E202,"-")</f>
        <v>1</v>
      </c>
      <c r="P202" s="441">
        <f t="shared" si="4"/>
        <v>0.70627503337783715</v>
      </c>
      <c r="Q202" s="441">
        <f t="shared" si="5"/>
        <v>3.8718291054739652E-2</v>
      </c>
      <c r="R202" s="441">
        <f t="shared" si="6"/>
        <v>4.8954161103693813E-2</v>
      </c>
      <c r="S202" s="441">
        <f t="shared" si="7"/>
        <v>4.1833555852247441E-2</v>
      </c>
      <c r="T202" s="441">
        <f t="shared" si="117"/>
        <v>4.9399198931909215E-2</v>
      </c>
      <c r="U202" s="441">
        <f t="shared" si="118"/>
        <v>4.8064085447263018E-2</v>
      </c>
      <c r="V202" s="441">
        <f t="shared" si="119"/>
        <v>3.8273253226524258E-2</v>
      </c>
      <c r="W202" s="317">
        <f t="shared" si="8"/>
        <v>2.8482421005785491E-2</v>
      </c>
      <c r="X202" s="307"/>
    </row>
    <row r="203" spans="2:24" ht="13.5" customHeight="1">
      <c r="B203" s="649"/>
      <c r="C203" s="572"/>
      <c r="D203" s="436" t="s">
        <v>344</v>
      </c>
      <c r="E203" s="437">
        <f>市区町村別_推計残存歯数階層別人数!H202</f>
        <v>3836</v>
      </c>
      <c r="F203" s="435">
        <f>SUM(G203:N203)</f>
        <v>3836</v>
      </c>
      <c r="G203" s="446">
        <v>2978</v>
      </c>
      <c r="H203" s="446">
        <v>148</v>
      </c>
      <c r="I203" s="446">
        <v>154</v>
      </c>
      <c r="J203" s="446">
        <v>110</v>
      </c>
      <c r="K203" s="446">
        <v>148</v>
      </c>
      <c r="L203" s="446">
        <v>98</v>
      </c>
      <c r="M203" s="446">
        <v>102</v>
      </c>
      <c r="N203" s="446">
        <v>98</v>
      </c>
      <c r="O203" s="438">
        <f t="shared" si="122"/>
        <v>1</v>
      </c>
      <c r="P203" s="438">
        <f t="shared" si="4"/>
        <v>0.77632950990615224</v>
      </c>
      <c r="Q203" s="438">
        <f t="shared" si="5"/>
        <v>3.8581856100104277E-2</v>
      </c>
      <c r="R203" s="438">
        <f t="shared" si="6"/>
        <v>4.0145985401459854E-2</v>
      </c>
      <c r="S203" s="438">
        <f t="shared" si="7"/>
        <v>2.867570385818561E-2</v>
      </c>
      <c r="T203" s="438">
        <f t="shared" si="117"/>
        <v>3.8581856100104277E-2</v>
      </c>
      <c r="U203" s="438">
        <f t="shared" si="118"/>
        <v>2.5547445255474453E-2</v>
      </c>
      <c r="V203" s="438">
        <f t="shared" si="119"/>
        <v>2.6590198123044837E-2</v>
      </c>
      <c r="W203" s="462">
        <f t="shared" si="8"/>
        <v>2.5547445255474453E-2</v>
      </c>
      <c r="X203" s="307"/>
    </row>
    <row r="204" spans="2:24" ht="13.5" customHeight="1">
      <c r="B204" s="655"/>
      <c r="C204" s="573"/>
      <c r="D204" s="344" t="s">
        <v>152</v>
      </c>
      <c r="E204" s="390">
        <f>市区町村別_推計残存歯数階層別人数!H203</f>
        <v>7586</v>
      </c>
      <c r="F204" s="304">
        <f t="shared" ref="F204" si="123">SUM(F201:F203)</f>
        <v>7586</v>
      </c>
      <c r="G204" s="304">
        <f t="shared" ref="G204:N204" si="124">SUM(G201:G203)</f>
        <v>5476</v>
      </c>
      <c r="H204" s="304">
        <f t="shared" si="124"/>
        <v>299</v>
      </c>
      <c r="I204" s="304">
        <f t="shared" si="124"/>
        <v>341</v>
      </c>
      <c r="J204" s="304">
        <f t="shared" si="124"/>
        <v>277</v>
      </c>
      <c r="K204" s="304">
        <f t="shared" si="124"/>
        <v>368</v>
      </c>
      <c r="L204" s="304">
        <f t="shared" si="124"/>
        <v>288</v>
      </c>
      <c r="M204" s="304">
        <f t="shared" si="124"/>
        <v>300</v>
      </c>
      <c r="N204" s="304">
        <f t="shared" si="124"/>
        <v>237</v>
      </c>
      <c r="O204" s="303">
        <f t="shared" si="122"/>
        <v>1</v>
      </c>
      <c r="P204" s="303">
        <f t="shared" si="4"/>
        <v>0.72185605061956237</v>
      </c>
      <c r="Q204" s="303">
        <f t="shared" si="5"/>
        <v>3.9414711310308465E-2</v>
      </c>
      <c r="R204" s="303">
        <f t="shared" si="6"/>
        <v>4.4951225942525708E-2</v>
      </c>
      <c r="S204" s="303">
        <f t="shared" si="7"/>
        <v>3.6514632217242292E-2</v>
      </c>
      <c r="T204" s="303">
        <f t="shared" si="117"/>
        <v>4.851041392037965E-2</v>
      </c>
      <c r="U204" s="303">
        <f t="shared" si="118"/>
        <v>3.7964671763775375E-2</v>
      </c>
      <c r="V204" s="303">
        <f t="shared" si="119"/>
        <v>3.9546533087266016E-2</v>
      </c>
      <c r="W204" s="461">
        <f t="shared" si="8"/>
        <v>3.1241761138940154E-2</v>
      </c>
      <c r="X204" s="307"/>
    </row>
    <row r="205" spans="2:24" ht="13.5" customHeight="1">
      <c r="B205" s="648">
        <v>51</v>
      </c>
      <c r="C205" s="571" t="s">
        <v>49</v>
      </c>
      <c r="D205" s="356" t="s">
        <v>342</v>
      </c>
      <c r="E205" s="390">
        <f>市区町村別_推計残存歯数階層別人数!H204</f>
        <v>2009</v>
      </c>
      <c r="F205" s="304">
        <f>SUM(G205:N205)</f>
        <v>2009</v>
      </c>
      <c r="G205" s="442">
        <v>1196</v>
      </c>
      <c r="H205" s="442">
        <v>169</v>
      </c>
      <c r="I205" s="442">
        <v>133</v>
      </c>
      <c r="J205" s="442">
        <v>124</v>
      </c>
      <c r="K205" s="442">
        <v>95</v>
      </c>
      <c r="L205" s="442">
        <v>110</v>
      </c>
      <c r="M205" s="442">
        <v>102</v>
      </c>
      <c r="N205" s="442">
        <v>80</v>
      </c>
      <c r="O205" s="303">
        <f t="shared" si="122"/>
        <v>1</v>
      </c>
      <c r="P205" s="303">
        <f t="shared" si="4"/>
        <v>0.5953210552513688</v>
      </c>
      <c r="Q205" s="303">
        <f t="shared" si="5"/>
        <v>8.412145345943256E-2</v>
      </c>
      <c r="R205" s="303">
        <f t="shared" si="6"/>
        <v>6.6202090592334492E-2</v>
      </c>
      <c r="S205" s="303">
        <f t="shared" si="7"/>
        <v>6.1722249875559979E-2</v>
      </c>
      <c r="T205" s="303">
        <f t="shared" si="117"/>
        <v>4.7287207565953213E-2</v>
      </c>
      <c r="U205" s="303">
        <f t="shared" si="118"/>
        <v>5.4753608760577402E-2</v>
      </c>
      <c r="V205" s="303">
        <f t="shared" si="119"/>
        <v>5.0771528123444501E-2</v>
      </c>
      <c r="W205" s="461">
        <f t="shared" si="8"/>
        <v>3.9820806371329016E-2</v>
      </c>
      <c r="X205" s="307"/>
    </row>
    <row r="206" spans="2:24" ht="13.5" customHeight="1">
      <c r="B206" s="649"/>
      <c r="C206" s="572"/>
      <c r="D206" s="439" t="s">
        <v>343</v>
      </c>
      <c r="E206" s="440">
        <f>市区町村別_推計残存歯数階層別人数!H205</f>
        <v>2866</v>
      </c>
      <c r="F206" s="346">
        <f>SUM(G206:N206)</f>
        <v>2866</v>
      </c>
      <c r="G206" s="449">
        <v>1979</v>
      </c>
      <c r="H206" s="449">
        <v>225</v>
      </c>
      <c r="I206" s="449">
        <v>173</v>
      </c>
      <c r="J206" s="449">
        <v>125</v>
      </c>
      <c r="K206" s="449">
        <v>89</v>
      </c>
      <c r="L206" s="449">
        <v>88</v>
      </c>
      <c r="M206" s="449">
        <v>100</v>
      </c>
      <c r="N206" s="449">
        <v>87</v>
      </c>
      <c r="O206" s="441">
        <f t="shared" si="122"/>
        <v>1</v>
      </c>
      <c r="P206" s="441">
        <f t="shared" si="4"/>
        <v>0.69050942079553379</v>
      </c>
      <c r="Q206" s="441">
        <f t="shared" si="5"/>
        <v>7.8506629448709009E-2</v>
      </c>
      <c r="R206" s="441">
        <f t="shared" si="6"/>
        <v>6.0362875087229588E-2</v>
      </c>
      <c r="S206" s="441">
        <f t="shared" si="7"/>
        <v>4.3614794138171667E-2</v>
      </c>
      <c r="T206" s="441">
        <f t="shared" si="117"/>
        <v>3.1053733426378228E-2</v>
      </c>
      <c r="U206" s="441">
        <f t="shared" si="118"/>
        <v>3.0704815073272853E-2</v>
      </c>
      <c r="V206" s="441">
        <f t="shared" si="119"/>
        <v>3.4891835310537335E-2</v>
      </c>
      <c r="W206" s="317">
        <f t="shared" si="8"/>
        <v>3.0355896720167481E-2</v>
      </c>
      <c r="X206" s="307"/>
    </row>
    <row r="207" spans="2:24" ht="13.5" customHeight="1">
      <c r="B207" s="649"/>
      <c r="C207" s="572"/>
      <c r="D207" s="436" t="s">
        <v>344</v>
      </c>
      <c r="E207" s="437">
        <f>市区町村別_推計残存歯数階層別人数!H206</f>
        <v>5792</v>
      </c>
      <c r="F207" s="435">
        <f>SUM(G207:N207)</f>
        <v>5792</v>
      </c>
      <c r="G207" s="446">
        <v>4441</v>
      </c>
      <c r="H207" s="446">
        <v>389</v>
      </c>
      <c r="I207" s="446">
        <v>238</v>
      </c>
      <c r="J207" s="446">
        <v>212</v>
      </c>
      <c r="K207" s="446">
        <v>152</v>
      </c>
      <c r="L207" s="446">
        <v>115</v>
      </c>
      <c r="M207" s="446">
        <v>134</v>
      </c>
      <c r="N207" s="446">
        <v>111</v>
      </c>
      <c r="O207" s="438">
        <f t="shared" si="122"/>
        <v>1</v>
      </c>
      <c r="P207" s="438">
        <f t="shared" si="4"/>
        <v>0.76674723756906082</v>
      </c>
      <c r="Q207" s="438">
        <f t="shared" si="5"/>
        <v>6.7161602209944757E-2</v>
      </c>
      <c r="R207" s="438">
        <f t="shared" si="6"/>
        <v>4.1091160220994474E-2</v>
      </c>
      <c r="S207" s="438">
        <f t="shared" si="7"/>
        <v>3.6602209944751378E-2</v>
      </c>
      <c r="T207" s="438">
        <f t="shared" si="117"/>
        <v>2.6243093922651933E-2</v>
      </c>
      <c r="U207" s="438">
        <f t="shared" si="118"/>
        <v>1.9854972375690609E-2</v>
      </c>
      <c r="V207" s="438">
        <f t="shared" si="119"/>
        <v>2.3135359116022099E-2</v>
      </c>
      <c r="W207" s="462">
        <f t="shared" si="8"/>
        <v>1.9164364640883978E-2</v>
      </c>
      <c r="X207" s="307"/>
    </row>
    <row r="208" spans="2:24" ht="13.5" customHeight="1">
      <c r="B208" s="655"/>
      <c r="C208" s="573"/>
      <c r="D208" s="344" t="s">
        <v>152</v>
      </c>
      <c r="E208" s="390">
        <f>市区町村別_推計残存歯数階層別人数!H207</f>
        <v>10667</v>
      </c>
      <c r="F208" s="304">
        <f t="shared" ref="F208" si="125">SUM(F205:F207)</f>
        <v>10667</v>
      </c>
      <c r="G208" s="304">
        <f t="shared" ref="G208:N208" si="126">SUM(G205:G207)</f>
        <v>7616</v>
      </c>
      <c r="H208" s="304">
        <f t="shared" si="126"/>
        <v>783</v>
      </c>
      <c r="I208" s="304">
        <f t="shared" si="126"/>
        <v>544</v>
      </c>
      <c r="J208" s="304">
        <f t="shared" si="126"/>
        <v>461</v>
      </c>
      <c r="K208" s="304">
        <f t="shared" si="126"/>
        <v>336</v>
      </c>
      <c r="L208" s="304">
        <f t="shared" si="126"/>
        <v>313</v>
      </c>
      <c r="M208" s="304">
        <f t="shared" si="126"/>
        <v>336</v>
      </c>
      <c r="N208" s="304">
        <f t="shared" si="126"/>
        <v>278</v>
      </c>
      <c r="O208" s="303">
        <f t="shared" si="122"/>
        <v>1</v>
      </c>
      <c r="P208" s="303">
        <f t="shared" si="4"/>
        <v>0.71397768819724383</v>
      </c>
      <c r="Q208" s="303">
        <f t="shared" si="5"/>
        <v>7.3403956126371045E-2</v>
      </c>
      <c r="R208" s="303">
        <f t="shared" si="6"/>
        <v>5.099840629980313E-2</v>
      </c>
      <c r="S208" s="303">
        <f t="shared" si="7"/>
        <v>4.3217399456266993E-2</v>
      </c>
      <c r="T208" s="303">
        <f t="shared" si="117"/>
        <v>3.1499015655760756E-2</v>
      </c>
      <c r="U208" s="303">
        <f t="shared" si="118"/>
        <v>2.9342833036467609E-2</v>
      </c>
      <c r="V208" s="303">
        <f t="shared" si="119"/>
        <v>3.1499015655760756E-2</v>
      </c>
      <c r="W208" s="461">
        <f t="shared" si="8"/>
        <v>2.6061685572325865E-2</v>
      </c>
      <c r="X208" s="307"/>
    </row>
    <row r="209" spans="2:24" ht="13.5" customHeight="1">
      <c r="B209" s="648">
        <v>52</v>
      </c>
      <c r="C209" s="571" t="s">
        <v>5</v>
      </c>
      <c r="D209" s="356" t="s">
        <v>342</v>
      </c>
      <c r="E209" s="390">
        <f>市区町村別_推計残存歯数階層別人数!H208</f>
        <v>1438</v>
      </c>
      <c r="F209" s="304">
        <f>SUM(G209:N209)</f>
        <v>1438</v>
      </c>
      <c r="G209" s="442">
        <v>908</v>
      </c>
      <c r="H209" s="442">
        <v>69</v>
      </c>
      <c r="I209" s="442">
        <v>73</v>
      </c>
      <c r="J209" s="442">
        <v>109</v>
      </c>
      <c r="K209" s="442">
        <v>88</v>
      </c>
      <c r="L209" s="442">
        <v>73</v>
      </c>
      <c r="M209" s="442">
        <v>63</v>
      </c>
      <c r="N209" s="442">
        <v>55</v>
      </c>
      <c r="O209" s="303">
        <f t="shared" si="122"/>
        <v>1</v>
      </c>
      <c r="P209" s="303">
        <f t="shared" si="4"/>
        <v>0.63143254520166903</v>
      </c>
      <c r="Q209" s="303">
        <f t="shared" si="5"/>
        <v>4.7983310152990268E-2</v>
      </c>
      <c r="R209" s="303">
        <f t="shared" si="6"/>
        <v>5.0764951321279554E-2</v>
      </c>
      <c r="S209" s="303">
        <f t="shared" si="7"/>
        <v>7.5799721835883169E-2</v>
      </c>
      <c r="T209" s="303">
        <f t="shared" si="117"/>
        <v>6.1196105702364396E-2</v>
      </c>
      <c r="U209" s="303">
        <f t="shared" si="118"/>
        <v>5.0764951321279554E-2</v>
      </c>
      <c r="V209" s="303">
        <f t="shared" si="119"/>
        <v>4.3810848400556331E-2</v>
      </c>
      <c r="W209" s="461">
        <f t="shared" si="8"/>
        <v>3.8247566063977743E-2</v>
      </c>
      <c r="X209" s="307"/>
    </row>
    <row r="210" spans="2:24" ht="13.5" customHeight="1">
      <c r="B210" s="649"/>
      <c r="C210" s="572"/>
      <c r="D210" s="439" t="s">
        <v>343</v>
      </c>
      <c r="E210" s="440">
        <f>市区町村別_推計残存歯数階層別人数!H209</f>
        <v>2569</v>
      </c>
      <c r="F210" s="346">
        <f>SUM(G210:N210)</f>
        <v>2569</v>
      </c>
      <c r="G210" s="449">
        <v>1879</v>
      </c>
      <c r="H210" s="449">
        <v>108</v>
      </c>
      <c r="I210" s="449">
        <v>123</v>
      </c>
      <c r="J210" s="449">
        <v>150</v>
      </c>
      <c r="K210" s="449">
        <v>102</v>
      </c>
      <c r="L210" s="449">
        <v>75</v>
      </c>
      <c r="M210" s="449">
        <v>77</v>
      </c>
      <c r="N210" s="449">
        <v>55</v>
      </c>
      <c r="O210" s="441">
        <f t="shared" si="122"/>
        <v>1</v>
      </c>
      <c r="P210" s="441">
        <f t="shared" si="4"/>
        <v>0.73141300116776953</v>
      </c>
      <c r="Q210" s="441">
        <f t="shared" si="5"/>
        <v>4.2039704165044767E-2</v>
      </c>
      <c r="R210" s="441">
        <f t="shared" si="6"/>
        <v>4.7878551965745426E-2</v>
      </c>
      <c r="S210" s="441">
        <f t="shared" si="7"/>
        <v>5.8388478007006618E-2</v>
      </c>
      <c r="T210" s="441">
        <f t="shared" si="117"/>
        <v>3.9704165044764497E-2</v>
      </c>
      <c r="U210" s="441">
        <f t="shared" si="118"/>
        <v>2.9194239003503309E-2</v>
      </c>
      <c r="V210" s="441">
        <f t="shared" si="119"/>
        <v>2.9972752043596729E-2</v>
      </c>
      <c r="W210" s="317">
        <f t="shared" si="8"/>
        <v>2.1409108602569091E-2</v>
      </c>
      <c r="X210" s="307"/>
    </row>
    <row r="211" spans="2:24" ht="13.5" customHeight="1">
      <c r="B211" s="649"/>
      <c r="C211" s="572"/>
      <c r="D211" s="436" t="s">
        <v>344</v>
      </c>
      <c r="E211" s="437">
        <f>市区町村別_推計残存歯数階層別人数!H210</f>
        <v>6247</v>
      </c>
      <c r="F211" s="435">
        <f>SUM(G211:N211)</f>
        <v>6247</v>
      </c>
      <c r="G211" s="446">
        <v>5105</v>
      </c>
      <c r="H211" s="446">
        <v>207</v>
      </c>
      <c r="I211" s="446">
        <v>219</v>
      </c>
      <c r="J211" s="446">
        <v>250</v>
      </c>
      <c r="K211" s="446">
        <v>163</v>
      </c>
      <c r="L211" s="446">
        <v>111</v>
      </c>
      <c r="M211" s="446">
        <v>108</v>
      </c>
      <c r="N211" s="446">
        <v>84</v>
      </c>
      <c r="O211" s="438">
        <f t="shared" si="122"/>
        <v>1</v>
      </c>
      <c r="P211" s="438">
        <f t="shared" si="4"/>
        <v>0.81719225228109493</v>
      </c>
      <c r="Q211" s="438">
        <f t="shared" si="5"/>
        <v>3.3135905234512569E-2</v>
      </c>
      <c r="R211" s="438">
        <f t="shared" si="6"/>
        <v>3.5056827277093007E-2</v>
      </c>
      <c r="S211" s="438">
        <f t="shared" si="7"/>
        <v>4.0019209220425803E-2</v>
      </c>
      <c r="T211" s="438">
        <f t="shared" si="117"/>
        <v>2.6092524411717624E-2</v>
      </c>
      <c r="U211" s="438">
        <f t="shared" si="118"/>
        <v>1.7768528893869057E-2</v>
      </c>
      <c r="V211" s="438">
        <f t="shared" si="119"/>
        <v>1.7288298383223946E-2</v>
      </c>
      <c r="W211" s="462">
        <f t="shared" si="8"/>
        <v>1.3446454298063071E-2</v>
      </c>
      <c r="X211" s="307"/>
    </row>
    <row r="212" spans="2:24" ht="13.5" customHeight="1">
      <c r="B212" s="655"/>
      <c r="C212" s="573"/>
      <c r="D212" s="344" t="s">
        <v>152</v>
      </c>
      <c r="E212" s="390">
        <f>市区町村別_推計残存歯数階層別人数!H211</f>
        <v>10254</v>
      </c>
      <c r="F212" s="304">
        <f t="shared" ref="F212" si="127">SUM(F209:F211)</f>
        <v>10254</v>
      </c>
      <c r="G212" s="304">
        <f t="shared" ref="G212:N212" si="128">SUM(G209:G211)</f>
        <v>7892</v>
      </c>
      <c r="H212" s="304">
        <f t="shared" si="128"/>
        <v>384</v>
      </c>
      <c r="I212" s="304">
        <f t="shared" si="128"/>
        <v>415</v>
      </c>
      <c r="J212" s="304">
        <f t="shared" si="128"/>
        <v>509</v>
      </c>
      <c r="K212" s="304">
        <f t="shared" si="128"/>
        <v>353</v>
      </c>
      <c r="L212" s="304">
        <f t="shared" si="128"/>
        <v>259</v>
      </c>
      <c r="M212" s="304">
        <f t="shared" si="128"/>
        <v>248</v>
      </c>
      <c r="N212" s="304">
        <f t="shared" si="128"/>
        <v>194</v>
      </c>
      <c r="O212" s="303">
        <f t="shared" si="122"/>
        <v>1</v>
      </c>
      <c r="P212" s="303">
        <f t="shared" si="4"/>
        <v>0.7696508679539692</v>
      </c>
      <c r="Q212" s="303">
        <f t="shared" si="5"/>
        <v>3.7448800468110006E-2</v>
      </c>
      <c r="R212" s="303">
        <f t="shared" si="6"/>
        <v>4.0472010922566803E-2</v>
      </c>
      <c r="S212" s="303">
        <f t="shared" si="7"/>
        <v>4.9639165203822895E-2</v>
      </c>
      <c r="T212" s="303">
        <f t="shared" si="117"/>
        <v>3.4425590013653209E-2</v>
      </c>
      <c r="U212" s="303">
        <f t="shared" si="118"/>
        <v>2.5258435732397114E-2</v>
      </c>
      <c r="V212" s="303">
        <f t="shared" si="119"/>
        <v>2.4185683635654379E-2</v>
      </c>
      <c r="W212" s="461">
        <f t="shared" si="8"/>
        <v>1.8919446069826408E-2</v>
      </c>
      <c r="X212" s="307"/>
    </row>
    <row r="213" spans="2:24" ht="13.5" customHeight="1">
      <c r="B213" s="648">
        <v>53</v>
      </c>
      <c r="C213" s="571" t="s">
        <v>23</v>
      </c>
      <c r="D213" s="356" t="s">
        <v>342</v>
      </c>
      <c r="E213" s="390">
        <f>市区町村別_推計残存歯数階層別人数!H212</f>
        <v>759</v>
      </c>
      <c r="F213" s="304">
        <f>SUM(G213:N213)</f>
        <v>759</v>
      </c>
      <c r="G213" s="442">
        <v>447</v>
      </c>
      <c r="H213" s="442">
        <v>47</v>
      </c>
      <c r="I213" s="442">
        <v>40</v>
      </c>
      <c r="J213" s="442">
        <v>53</v>
      </c>
      <c r="K213" s="442">
        <v>53</v>
      </c>
      <c r="L213" s="442">
        <v>36</v>
      </c>
      <c r="M213" s="442">
        <v>54</v>
      </c>
      <c r="N213" s="442">
        <v>29</v>
      </c>
      <c r="O213" s="303">
        <f t="shared" si="122"/>
        <v>1</v>
      </c>
      <c r="P213" s="303">
        <f t="shared" si="4"/>
        <v>0.58893280632411071</v>
      </c>
      <c r="Q213" s="303">
        <f t="shared" si="5"/>
        <v>6.1923583662714096E-2</v>
      </c>
      <c r="R213" s="303">
        <f t="shared" si="6"/>
        <v>5.2700922266139656E-2</v>
      </c>
      <c r="S213" s="303">
        <f t="shared" si="7"/>
        <v>6.9828722002635041E-2</v>
      </c>
      <c r="T213" s="303">
        <f t="shared" si="117"/>
        <v>6.9828722002635041E-2</v>
      </c>
      <c r="U213" s="303">
        <f t="shared" si="118"/>
        <v>4.7430830039525688E-2</v>
      </c>
      <c r="V213" s="303">
        <f t="shared" si="119"/>
        <v>7.1146245059288543E-2</v>
      </c>
      <c r="W213" s="461">
        <f t="shared" si="8"/>
        <v>3.8208168642951248E-2</v>
      </c>
      <c r="X213" s="307"/>
    </row>
    <row r="214" spans="2:24" ht="13.5" customHeight="1">
      <c r="B214" s="649"/>
      <c r="C214" s="572"/>
      <c r="D214" s="439" t="s">
        <v>343</v>
      </c>
      <c r="E214" s="440">
        <f>市区町村別_推計残存歯数階層別人数!H213</f>
        <v>1193</v>
      </c>
      <c r="F214" s="346">
        <f>SUM(G214:N214)</f>
        <v>1193</v>
      </c>
      <c r="G214" s="449">
        <v>849</v>
      </c>
      <c r="H214" s="449">
        <v>76</v>
      </c>
      <c r="I214" s="449">
        <v>56</v>
      </c>
      <c r="J214" s="449">
        <v>77</v>
      </c>
      <c r="K214" s="449">
        <v>41</v>
      </c>
      <c r="L214" s="449">
        <v>28</v>
      </c>
      <c r="M214" s="449">
        <v>40</v>
      </c>
      <c r="N214" s="449">
        <v>26</v>
      </c>
      <c r="O214" s="441">
        <f t="shared" si="122"/>
        <v>1</v>
      </c>
      <c r="P214" s="441">
        <f t="shared" si="4"/>
        <v>0.71165129924559933</v>
      </c>
      <c r="Q214" s="441">
        <f t="shared" si="5"/>
        <v>6.3704945515507122E-2</v>
      </c>
      <c r="R214" s="441">
        <f t="shared" si="6"/>
        <v>4.694048616932104E-2</v>
      </c>
      <c r="S214" s="441">
        <f t="shared" si="7"/>
        <v>6.4543168482816424E-2</v>
      </c>
      <c r="T214" s="441">
        <f t="shared" si="117"/>
        <v>3.4367141659681473E-2</v>
      </c>
      <c r="U214" s="441">
        <f t="shared" si="118"/>
        <v>2.347024308466052E-2</v>
      </c>
      <c r="V214" s="441">
        <f t="shared" si="119"/>
        <v>3.3528918692372171E-2</v>
      </c>
      <c r="W214" s="317">
        <f t="shared" si="8"/>
        <v>2.179379715004191E-2</v>
      </c>
      <c r="X214" s="307"/>
    </row>
    <row r="215" spans="2:24" ht="13.5" customHeight="1">
      <c r="B215" s="649"/>
      <c r="C215" s="572"/>
      <c r="D215" s="436" t="s">
        <v>344</v>
      </c>
      <c r="E215" s="437">
        <f>市区町村別_推計残存歯数階層別人数!H214</f>
        <v>2245</v>
      </c>
      <c r="F215" s="435">
        <f>SUM(G215:N215)</f>
        <v>2245</v>
      </c>
      <c r="G215" s="446">
        <v>1736</v>
      </c>
      <c r="H215" s="446">
        <v>127</v>
      </c>
      <c r="I215" s="446">
        <v>78</v>
      </c>
      <c r="J215" s="446">
        <v>121</v>
      </c>
      <c r="K215" s="446">
        <v>57</v>
      </c>
      <c r="L215" s="446">
        <v>37</v>
      </c>
      <c r="M215" s="446">
        <v>44</v>
      </c>
      <c r="N215" s="446">
        <v>45</v>
      </c>
      <c r="O215" s="438">
        <f t="shared" si="122"/>
        <v>1</v>
      </c>
      <c r="P215" s="438">
        <f t="shared" si="4"/>
        <v>0.77327394209354117</v>
      </c>
      <c r="Q215" s="438">
        <f t="shared" si="5"/>
        <v>5.6570155902004454E-2</v>
      </c>
      <c r="R215" s="438">
        <f t="shared" si="6"/>
        <v>3.4743875278396438E-2</v>
      </c>
      <c r="S215" s="438">
        <f t="shared" si="7"/>
        <v>5.3897550111358578E-2</v>
      </c>
      <c r="T215" s="438">
        <f t="shared" si="117"/>
        <v>2.5389755011135856E-2</v>
      </c>
      <c r="U215" s="438">
        <f t="shared" si="118"/>
        <v>1.6481069042316259E-2</v>
      </c>
      <c r="V215" s="438">
        <f t="shared" si="119"/>
        <v>1.9599109131403118E-2</v>
      </c>
      <c r="W215" s="462">
        <f t="shared" si="8"/>
        <v>2.0044543429844099E-2</v>
      </c>
      <c r="X215" s="307"/>
    </row>
    <row r="216" spans="2:24" ht="13.5" customHeight="1">
      <c r="B216" s="655"/>
      <c r="C216" s="573"/>
      <c r="D216" s="344" t="s">
        <v>152</v>
      </c>
      <c r="E216" s="390">
        <f>市区町村別_推計残存歯数階層別人数!H215</f>
        <v>4197</v>
      </c>
      <c r="F216" s="304">
        <f t="shared" ref="F216" si="129">SUM(F213:F215)</f>
        <v>4197</v>
      </c>
      <c r="G216" s="304">
        <f t="shared" ref="G216:N216" si="130">SUM(G213:G215)</f>
        <v>3032</v>
      </c>
      <c r="H216" s="304">
        <f t="shared" si="130"/>
        <v>250</v>
      </c>
      <c r="I216" s="304">
        <f t="shared" si="130"/>
        <v>174</v>
      </c>
      <c r="J216" s="304">
        <f t="shared" si="130"/>
        <v>251</v>
      </c>
      <c r="K216" s="304">
        <f t="shared" si="130"/>
        <v>151</v>
      </c>
      <c r="L216" s="304">
        <f t="shared" si="130"/>
        <v>101</v>
      </c>
      <c r="M216" s="304">
        <f t="shared" si="130"/>
        <v>138</v>
      </c>
      <c r="N216" s="304">
        <f t="shared" si="130"/>
        <v>100</v>
      </c>
      <c r="O216" s="303">
        <f t="shared" si="122"/>
        <v>1</v>
      </c>
      <c r="P216" s="303">
        <f t="shared" si="4"/>
        <v>0.72242077674529426</v>
      </c>
      <c r="Q216" s="303">
        <f t="shared" si="5"/>
        <v>5.9566356921610678E-2</v>
      </c>
      <c r="R216" s="303">
        <f t="shared" si="6"/>
        <v>4.1458184417441028E-2</v>
      </c>
      <c r="S216" s="303">
        <f t="shared" si="7"/>
        <v>5.9804622349297114E-2</v>
      </c>
      <c r="T216" s="303">
        <f t="shared" si="117"/>
        <v>3.5978079580652848E-2</v>
      </c>
      <c r="U216" s="303">
        <f t="shared" si="118"/>
        <v>2.4064808196330712E-2</v>
      </c>
      <c r="V216" s="303">
        <f t="shared" si="119"/>
        <v>3.2880629020729094E-2</v>
      </c>
      <c r="W216" s="461">
        <f t="shared" si="8"/>
        <v>2.3826542768644269E-2</v>
      </c>
      <c r="X216" s="307"/>
    </row>
    <row r="217" spans="2:24" ht="13.5" customHeight="1">
      <c r="B217" s="648">
        <v>54</v>
      </c>
      <c r="C217" s="571" t="s">
        <v>29</v>
      </c>
      <c r="D217" s="356" t="s">
        <v>342</v>
      </c>
      <c r="E217" s="390">
        <f>市区町村別_推計残存歯数階層別人数!H216</f>
        <v>1497</v>
      </c>
      <c r="F217" s="304">
        <f>SUM(G217:N217)</f>
        <v>1497</v>
      </c>
      <c r="G217" s="442">
        <v>857</v>
      </c>
      <c r="H217" s="442">
        <v>159</v>
      </c>
      <c r="I217" s="442">
        <v>73</v>
      </c>
      <c r="J217" s="442">
        <v>92</v>
      </c>
      <c r="K217" s="442">
        <v>87</v>
      </c>
      <c r="L217" s="442">
        <v>71</v>
      </c>
      <c r="M217" s="442">
        <v>103</v>
      </c>
      <c r="N217" s="442">
        <v>55</v>
      </c>
      <c r="O217" s="303">
        <f t="shared" si="122"/>
        <v>1</v>
      </c>
      <c r="P217" s="303">
        <f t="shared" si="4"/>
        <v>0.57247828991315963</v>
      </c>
      <c r="Q217" s="303">
        <f t="shared" si="5"/>
        <v>0.10621242484969939</v>
      </c>
      <c r="R217" s="303">
        <f t="shared" si="6"/>
        <v>4.876419505678023E-2</v>
      </c>
      <c r="S217" s="303">
        <f t="shared" si="7"/>
        <v>6.1456245824983297E-2</v>
      </c>
      <c r="T217" s="303">
        <f t="shared" si="117"/>
        <v>5.8116232464929862E-2</v>
      </c>
      <c r="U217" s="303">
        <f t="shared" si="118"/>
        <v>4.7428189712758854E-2</v>
      </c>
      <c r="V217" s="303">
        <f t="shared" si="119"/>
        <v>6.8804275217100863E-2</v>
      </c>
      <c r="W217" s="461">
        <f t="shared" si="8"/>
        <v>3.674014696058784E-2</v>
      </c>
      <c r="X217" s="307"/>
    </row>
    <row r="218" spans="2:24" ht="13.5" customHeight="1">
      <c r="B218" s="649"/>
      <c r="C218" s="572"/>
      <c r="D218" s="439" t="s">
        <v>343</v>
      </c>
      <c r="E218" s="440">
        <f>市区町村別_推計残存歯数階層別人数!H217</f>
        <v>2330</v>
      </c>
      <c r="F218" s="346">
        <f>SUM(G218:N218)</f>
        <v>2330</v>
      </c>
      <c r="G218" s="449">
        <v>1561</v>
      </c>
      <c r="H218" s="449">
        <v>216</v>
      </c>
      <c r="I218" s="449">
        <v>121</v>
      </c>
      <c r="J218" s="449">
        <v>119</v>
      </c>
      <c r="K218" s="449">
        <v>95</v>
      </c>
      <c r="L218" s="449">
        <v>83</v>
      </c>
      <c r="M218" s="449">
        <v>87</v>
      </c>
      <c r="N218" s="449">
        <v>48</v>
      </c>
      <c r="O218" s="441">
        <f t="shared" si="122"/>
        <v>1</v>
      </c>
      <c r="P218" s="441">
        <f t="shared" si="4"/>
        <v>0.66995708154506439</v>
      </c>
      <c r="Q218" s="441">
        <f t="shared" si="5"/>
        <v>9.27038626609442E-2</v>
      </c>
      <c r="R218" s="441">
        <f t="shared" si="6"/>
        <v>5.1931330472103007E-2</v>
      </c>
      <c r="S218" s="441">
        <f t="shared" si="7"/>
        <v>5.1072961373390555E-2</v>
      </c>
      <c r="T218" s="441">
        <f t="shared" si="117"/>
        <v>4.07725321888412E-2</v>
      </c>
      <c r="U218" s="441">
        <f t="shared" si="118"/>
        <v>3.5622317596566526E-2</v>
      </c>
      <c r="V218" s="441">
        <f t="shared" si="119"/>
        <v>3.7339055793991417E-2</v>
      </c>
      <c r="W218" s="317">
        <f t="shared" si="8"/>
        <v>2.0600858369098713E-2</v>
      </c>
      <c r="X218" s="307"/>
    </row>
    <row r="219" spans="2:24" ht="13.5" customHeight="1">
      <c r="B219" s="649"/>
      <c r="C219" s="572"/>
      <c r="D219" s="436" t="s">
        <v>344</v>
      </c>
      <c r="E219" s="437">
        <f>市区町村別_推計残存歯数階層別人数!H218</f>
        <v>4563</v>
      </c>
      <c r="F219" s="435">
        <f>SUM(G219:N219)</f>
        <v>4563</v>
      </c>
      <c r="G219" s="446">
        <v>3488</v>
      </c>
      <c r="H219" s="446">
        <v>342</v>
      </c>
      <c r="I219" s="446">
        <v>161</v>
      </c>
      <c r="J219" s="446">
        <v>145</v>
      </c>
      <c r="K219" s="446">
        <v>150</v>
      </c>
      <c r="L219" s="446">
        <v>95</v>
      </c>
      <c r="M219" s="446">
        <v>108</v>
      </c>
      <c r="N219" s="446">
        <v>74</v>
      </c>
      <c r="O219" s="438">
        <f t="shared" si="122"/>
        <v>1</v>
      </c>
      <c r="P219" s="438">
        <f t="shared" si="4"/>
        <v>0.76440937979399515</v>
      </c>
      <c r="Q219" s="438">
        <f t="shared" si="5"/>
        <v>7.4950690335305714E-2</v>
      </c>
      <c r="R219" s="438">
        <f t="shared" si="6"/>
        <v>3.5283804514573747E-2</v>
      </c>
      <c r="S219" s="438">
        <f t="shared" si="7"/>
        <v>3.1777339469647163E-2</v>
      </c>
      <c r="T219" s="438">
        <f t="shared" si="117"/>
        <v>3.2873109796186718E-2</v>
      </c>
      <c r="U219" s="438">
        <f t="shared" si="118"/>
        <v>2.081963620425159E-2</v>
      </c>
      <c r="V219" s="438">
        <f t="shared" si="119"/>
        <v>2.3668639053254437E-2</v>
      </c>
      <c r="W219" s="462">
        <f t="shared" si="8"/>
        <v>1.6217400832785448E-2</v>
      </c>
      <c r="X219" s="307"/>
    </row>
    <row r="220" spans="2:24" ht="13.5" customHeight="1">
      <c r="B220" s="655"/>
      <c r="C220" s="573"/>
      <c r="D220" s="351" t="s">
        <v>152</v>
      </c>
      <c r="E220" s="392">
        <f>市区町村別_推計残存歯数階層別人数!H219</f>
        <v>8390</v>
      </c>
      <c r="F220" s="309">
        <f t="shared" ref="F220" si="131">SUM(F217:F219)</f>
        <v>8390</v>
      </c>
      <c r="G220" s="309">
        <f t="shared" ref="G220:N220" si="132">SUM(G217:G219)</f>
        <v>5906</v>
      </c>
      <c r="H220" s="309">
        <f t="shared" si="132"/>
        <v>717</v>
      </c>
      <c r="I220" s="309">
        <f t="shared" si="132"/>
        <v>355</v>
      </c>
      <c r="J220" s="309">
        <f t="shared" si="132"/>
        <v>356</v>
      </c>
      <c r="K220" s="309">
        <f t="shared" si="132"/>
        <v>332</v>
      </c>
      <c r="L220" s="309">
        <f t="shared" si="132"/>
        <v>249</v>
      </c>
      <c r="M220" s="309">
        <f t="shared" si="132"/>
        <v>298</v>
      </c>
      <c r="N220" s="309">
        <f t="shared" si="132"/>
        <v>177</v>
      </c>
      <c r="O220" s="360">
        <f t="shared" si="122"/>
        <v>1</v>
      </c>
      <c r="P220" s="360">
        <f t="shared" si="4"/>
        <v>0.70393325387365913</v>
      </c>
      <c r="Q220" s="360">
        <f t="shared" si="5"/>
        <v>8.5458879618593567E-2</v>
      </c>
      <c r="R220" s="360">
        <f t="shared" si="6"/>
        <v>4.2312276519666271E-2</v>
      </c>
      <c r="S220" s="360">
        <f t="shared" si="7"/>
        <v>4.2431466030989275E-2</v>
      </c>
      <c r="T220" s="360">
        <f t="shared" si="117"/>
        <v>3.9570917759237184E-2</v>
      </c>
      <c r="U220" s="360">
        <f t="shared" si="118"/>
        <v>2.9678188319427892E-2</v>
      </c>
      <c r="V220" s="360">
        <f t="shared" si="119"/>
        <v>3.5518474374255066E-2</v>
      </c>
      <c r="W220" s="464">
        <f t="shared" si="8"/>
        <v>2.1096543504171634E-2</v>
      </c>
      <c r="X220" s="307"/>
    </row>
    <row r="221" spans="2:24" ht="13.5" customHeight="1">
      <c r="B221" s="648">
        <v>55</v>
      </c>
      <c r="C221" s="571" t="s">
        <v>18</v>
      </c>
      <c r="D221" s="356" t="s">
        <v>342</v>
      </c>
      <c r="E221" s="390">
        <f>市区町村別_推計残存歯数階層別人数!H220</f>
        <v>1513</v>
      </c>
      <c r="F221" s="304">
        <f>SUM(G221:N221)</f>
        <v>1513</v>
      </c>
      <c r="G221" s="442">
        <v>911</v>
      </c>
      <c r="H221" s="442">
        <v>81</v>
      </c>
      <c r="I221" s="442">
        <v>78</v>
      </c>
      <c r="J221" s="442">
        <v>120</v>
      </c>
      <c r="K221" s="442">
        <v>113</v>
      </c>
      <c r="L221" s="442">
        <v>70</v>
      </c>
      <c r="M221" s="442">
        <v>79</v>
      </c>
      <c r="N221" s="442">
        <v>61</v>
      </c>
      <c r="O221" s="303">
        <f t="shared" si="122"/>
        <v>1</v>
      </c>
      <c r="P221" s="303">
        <f t="shared" si="4"/>
        <v>0.6021150033046927</v>
      </c>
      <c r="Q221" s="303">
        <f t="shared" si="5"/>
        <v>5.3536021150033045E-2</v>
      </c>
      <c r="R221" s="303">
        <f t="shared" si="6"/>
        <v>5.1553205551883675E-2</v>
      </c>
      <c r="S221" s="303">
        <f t="shared" si="7"/>
        <v>7.9312623925974879E-2</v>
      </c>
      <c r="T221" s="303">
        <f t="shared" si="117"/>
        <v>7.4686054196959686E-2</v>
      </c>
      <c r="U221" s="303">
        <f t="shared" si="118"/>
        <v>4.6265697290152015E-2</v>
      </c>
      <c r="V221" s="303">
        <f t="shared" si="119"/>
        <v>5.221414408460013E-2</v>
      </c>
      <c r="W221" s="461">
        <f t="shared" si="8"/>
        <v>4.03172504957039E-2</v>
      </c>
      <c r="X221" s="307"/>
    </row>
    <row r="222" spans="2:24" ht="13.5" customHeight="1">
      <c r="B222" s="649"/>
      <c r="C222" s="572"/>
      <c r="D222" s="439" t="s">
        <v>343</v>
      </c>
      <c r="E222" s="440">
        <f>市区町村別_推計残存歯数階層別人数!H221</f>
        <v>2231</v>
      </c>
      <c r="F222" s="346">
        <f>SUM(G222:N222)</f>
        <v>2231</v>
      </c>
      <c r="G222" s="449">
        <v>1523</v>
      </c>
      <c r="H222" s="449">
        <v>104</v>
      </c>
      <c r="I222" s="449">
        <v>94</v>
      </c>
      <c r="J222" s="449">
        <v>148</v>
      </c>
      <c r="K222" s="449">
        <v>105</v>
      </c>
      <c r="L222" s="449">
        <v>87</v>
      </c>
      <c r="M222" s="449">
        <v>98</v>
      </c>
      <c r="N222" s="449">
        <v>72</v>
      </c>
      <c r="O222" s="441">
        <f t="shared" si="122"/>
        <v>1</v>
      </c>
      <c r="P222" s="441">
        <f t="shared" si="4"/>
        <v>0.68265351860152401</v>
      </c>
      <c r="Q222" s="441">
        <f t="shared" si="5"/>
        <v>4.6615867324069922E-2</v>
      </c>
      <c r="R222" s="441">
        <f t="shared" si="6"/>
        <v>4.2133572389063199E-2</v>
      </c>
      <c r="S222" s="441">
        <f t="shared" si="7"/>
        <v>6.6337965038099508E-2</v>
      </c>
      <c r="T222" s="441">
        <f t="shared" si="117"/>
        <v>4.7064096817570594E-2</v>
      </c>
      <c r="U222" s="441">
        <f t="shared" si="118"/>
        <v>3.8995965934558494E-2</v>
      </c>
      <c r="V222" s="441">
        <f t="shared" si="119"/>
        <v>4.3926490363065888E-2</v>
      </c>
      <c r="W222" s="317">
        <f t="shared" si="8"/>
        <v>3.227252353204841E-2</v>
      </c>
      <c r="X222" s="307"/>
    </row>
    <row r="223" spans="2:24" ht="13.5" customHeight="1">
      <c r="B223" s="649"/>
      <c r="C223" s="572"/>
      <c r="D223" s="436" t="s">
        <v>344</v>
      </c>
      <c r="E223" s="437">
        <f>市区町村別_推計残存歯数階層別人数!H222</f>
        <v>4044</v>
      </c>
      <c r="F223" s="435">
        <f>SUM(G223:N223)</f>
        <v>4044</v>
      </c>
      <c r="G223" s="446">
        <v>2953</v>
      </c>
      <c r="H223" s="446">
        <v>224</v>
      </c>
      <c r="I223" s="446">
        <v>164</v>
      </c>
      <c r="J223" s="446">
        <v>211</v>
      </c>
      <c r="K223" s="446">
        <v>195</v>
      </c>
      <c r="L223" s="446">
        <v>119</v>
      </c>
      <c r="M223" s="446">
        <v>79</v>
      </c>
      <c r="N223" s="446">
        <v>99</v>
      </c>
      <c r="O223" s="438">
        <f t="shared" si="122"/>
        <v>1</v>
      </c>
      <c r="P223" s="438">
        <f t="shared" si="4"/>
        <v>0.73021760633036592</v>
      </c>
      <c r="Q223" s="438">
        <f t="shared" si="5"/>
        <v>5.5390702274975272E-2</v>
      </c>
      <c r="R223" s="438">
        <f t="shared" si="6"/>
        <v>4.0553907022749754E-2</v>
      </c>
      <c r="S223" s="438">
        <f t="shared" si="7"/>
        <v>5.2176063303659745E-2</v>
      </c>
      <c r="T223" s="438">
        <f t="shared" si="117"/>
        <v>4.8219584569732937E-2</v>
      </c>
      <c r="U223" s="438">
        <f t="shared" si="118"/>
        <v>2.9426310583580612E-2</v>
      </c>
      <c r="V223" s="438">
        <f t="shared" si="119"/>
        <v>1.95351137487636E-2</v>
      </c>
      <c r="W223" s="462">
        <f t="shared" si="8"/>
        <v>2.4480712166172106E-2</v>
      </c>
      <c r="X223" s="307"/>
    </row>
    <row r="224" spans="2:24" ht="13.5" customHeight="1">
      <c r="B224" s="655"/>
      <c r="C224" s="573"/>
      <c r="D224" s="344" t="s">
        <v>152</v>
      </c>
      <c r="E224" s="390">
        <f>市区町村別_推計残存歯数階層別人数!H223</f>
        <v>7788</v>
      </c>
      <c r="F224" s="304">
        <f t="shared" ref="F224" si="133">SUM(F221:F223)</f>
        <v>7788</v>
      </c>
      <c r="G224" s="304">
        <f t="shared" ref="G224:N224" si="134">SUM(G221:G223)</f>
        <v>5387</v>
      </c>
      <c r="H224" s="304">
        <f t="shared" si="134"/>
        <v>409</v>
      </c>
      <c r="I224" s="304">
        <f t="shared" si="134"/>
        <v>336</v>
      </c>
      <c r="J224" s="304">
        <f t="shared" si="134"/>
        <v>479</v>
      </c>
      <c r="K224" s="304">
        <f t="shared" si="134"/>
        <v>413</v>
      </c>
      <c r="L224" s="304">
        <f t="shared" si="134"/>
        <v>276</v>
      </c>
      <c r="M224" s="304">
        <f t="shared" si="134"/>
        <v>256</v>
      </c>
      <c r="N224" s="304">
        <f t="shared" si="134"/>
        <v>232</v>
      </c>
      <c r="O224" s="303">
        <f t="shared" si="122"/>
        <v>1</v>
      </c>
      <c r="P224" s="303">
        <f t="shared" si="4"/>
        <v>0.69170518746789933</v>
      </c>
      <c r="Q224" s="303">
        <f t="shared" si="5"/>
        <v>5.251669234720082E-2</v>
      </c>
      <c r="R224" s="303">
        <f t="shared" si="6"/>
        <v>4.3143297380585519E-2</v>
      </c>
      <c r="S224" s="303">
        <f t="shared" si="7"/>
        <v>6.1504879301489471E-2</v>
      </c>
      <c r="T224" s="303">
        <f t="shared" si="117"/>
        <v>5.3030303030303032E-2</v>
      </c>
      <c r="U224" s="303">
        <f t="shared" si="118"/>
        <v>3.543913713405239E-2</v>
      </c>
      <c r="V224" s="303">
        <f t="shared" si="119"/>
        <v>3.2871083718541347E-2</v>
      </c>
      <c r="W224" s="461">
        <f t="shared" si="8"/>
        <v>2.9789419619928096E-2</v>
      </c>
      <c r="X224" s="307"/>
    </row>
    <row r="225" spans="2:24" ht="13.5" customHeight="1">
      <c r="B225" s="648">
        <v>56</v>
      </c>
      <c r="C225" s="571" t="s">
        <v>11</v>
      </c>
      <c r="D225" s="356" t="s">
        <v>342</v>
      </c>
      <c r="E225" s="390">
        <f>市区町村別_推計残存歯数階層別人数!H224</f>
        <v>855</v>
      </c>
      <c r="F225" s="304">
        <f>SUM(G225:N225)</f>
        <v>855</v>
      </c>
      <c r="G225" s="442">
        <v>567</v>
      </c>
      <c r="H225" s="442">
        <v>52</v>
      </c>
      <c r="I225" s="442">
        <v>49</v>
      </c>
      <c r="J225" s="442">
        <v>43</v>
      </c>
      <c r="K225" s="442">
        <v>47</v>
      </c>
      <c r="L225" s="442">
        <v>41</v>
      </c>
      <c r="M225" s="442">
        <v>38</v>
      </c>
      <c r="N225" s="442">
        <v>18</v>
      </c>
      <c r="O225" s="303">
        <f t="shared" si="122"/>
        <v>1</v>
      </c>
      <c r="P225" s="303">
        <f t="shared" si="4"/>
        <v>0.66315789473684206</v>
      </c>
      <c r="Q225" s="303">
        <f t="shared" si="5"/>
        <v>6.0818713450292397E-2</v>
      </c>
      <c r="R225" s="303">
        <f t="shared" si="6"/>
        <v>5.7309941520467839E-2</v>
      </c>
      <c r="S225" s="303">
        <f t="shared" si="7"/>
        <v>5.0292397660818715E-2</v>
      </c>
      <c r="T225" s="303">
        <f t="shared" si="117"/>
        <v>5.4970760233918128E-2</v>
      </c>
      <c r="U225" s="303">
        <f t="shared" si="118"/>
        <v>4.7953216374269005E-2</v>
      </c>
      <c r="V225" s="303">
        <f t="shared" si="119"/>
        <v>4.4444444444444446E-2</v>
      </c>
      <c r="W225" s="461">
        <f t="shared" si="8"/>
        <v>2.1052631578947368E-2</v>
      </c>
      <c r="X225" s="307"/>
    </row>
    <row r="226" spans="2:24" ht="13.5" customHeight="1">
      <c r="B226" s="649"/>
      <c r="C226" s="572"/>
      <c r="D226" s="439" t="s">
        <v>343</v>
      </c>
      <c r="E226" s="440">
        <f>市区町村別_推計残存歯数階層別人数!H225</f>
        <v>1450</v>
      </c>
      <c r="F226" s="346">
        <f>SUM(G226:N226)</f>
        <v>1450</v>
      </c>
      <c r="G226" s="449">
        <v>1101</v>
      </c>
      <c r="H226" s="449">
        <v>64</v>
      </c>
      <c r="I226" s="449">
        <v>64</v>
      </c>
      <c r="J226" s="449">
        <v>57</v>
      </c>
      <c r="K226" s="449">
        <v>50</v>
      </c>
      <c r="L226" s="449">
        <v>38</v>
      </c>
      <c r="M226" s="449">
        <v>46</v>
      </c>
      <c r="N226" s="449">
        <v>30</v>
      </c>
      <c r="O226" s="441">
        <f t="shared" si="122"/>
        <v>1</v>
      </c>
      <c r="P226" s="441">
        <f t="shared" si="4"/>
        <v>0.75931034482758619</v>
      </c>
      <c r="Q226" s="441">
        <f t="shared" si="5"/>
        <v>4.4137931034482755E-2</v>
      </c>
      <c r="R226" s="441">
        <f t="shared" si="6"/>
        <v>4.4137931034482755E-2</v>
      </c>
      <c r="S226" s="441">
        <f t="shared" si="7"/>
        <v>3.9310344827586205E-2</v>
      </c>
      <c r="T226" s="441">
        <f t="shared" si="117"/>
        <v>3.4482758620689655E-2</v>
      </c>
      <c r="U226" s="441">
        <f t="shared" si="118"/>
        <v>2.6206896551724139E-2</v>
      </c>
      <c r="V226" s="441">
        <f t="shared" si="119"/>
        <v>3.1724137931034485E-2</v>
      </c>
      <c r="W226" s="317">
        <f t="shared" si="8"/>
        <v>2.0689655172413793E-2</v>
      </c>
      <c r="X226" s="307"/>
    </row>
    <row r="227" spans="2:24" ht="13.5" customHeight="1">
      <c r="B227" s="649"/>
      <c r="C227" s="572"/>
      <c r="D227" s="436" t="s">
        <v>344</v>
      </c>
      <c r="E227" s="437">
        <f>市区町村別_推計残存歯数階層別人数!H226</f>
        <v>2702</v>
      </c>
      <c r="F227" s="435">
        <f>SUM(G227:N227)</f>
        <v>2702</v>
      </c>
      <c r="G227" s="446">
        <v>2274</v>
      </c>
      <c r="H227" s="446">
        <v>104</v>
      </c>
      <c r="I227" s="446">
        <v>99</v>
      </c>
      <c r="J227" s="446">
        <v>56</v>
      </c>
      <c r="K227" s="446">
        <v>67</v>
      </c>
      <c r="L227" s="446">
        <v>35</v>
      </c>
      <c r="M227" s="446">
        <v>40</v>
      </c>
      <c r="N227" s="446">
        <v>27</v>
      </c>
      <c r="O227" s="438">
        <f t="shared" si="122"/>
        <v>1</v>
      </c>
      <c r="P227" s="438">
        <f t="shared" si="4"/>
        <v>0.84159881569207995</v>
      </c>
      <c r="Q227" s="438">
        <f t="shared" si="5"/>
        <v>3.84900074019245E-2</v>
      </c>
      <c r="R227" s="438">
        <f t="shared" si="6"/>
        <v>3.663952627683198E-2</v>
      </c>
      <c r="S227" s="438">
        <f t="shared" si="7"/>
        <v>2.072538860103627E-2</v>
      </c>
      <c r="T227" s="438">
        <f t="shared" si="117"/>
        <v>2.4796447076239823E-2</v>
      </c>
      <c r="U227" s="438">
        <f t="shared" si="118"/>
        <v>1.2953367875647668E-2</v>
      </c>
      <c r="V227" s="438">
        <f t="shared" si="119"/>
        <v>1.4803849000740192E-2</v>
      </c>
      <c r="W227" s="462">
        <f t="shared" si="8"/>
        <v>9.9925980754996292E-3</v>
      </c>
      <c r="X227" s="307"/>
    </row>
    <row r="228" spans="2:24" ht="13.5" customHeight="1">
      <c r="B228" s="655"/>
      <c r="C228" s="573"/>
      <c r="D228" s="344" t="s">
        <v>152</v>
      </c>
      <c r="E228" s="390">
        <f>市区町村別_推計残存歯数階層別人数!H227</f>
        <v>5007</v>
      </c>
      <c r="F228" s="304">
        <f t="shared" ref="F228" si="135">SUM(F225:F227)</f>
        <v>5007</v>
      </c>
      <c r="G228" s="304">
        <f t="shared" ref="G228:N228" si="136">SUM(G225:G227)</f>
        <v>3942</v>
      </c>
      <c r="H228" s="304">
        <f t="shared" si="136"/>
        <v>220</v>
      </c>
      <c r="I228" s="304">
        <f t="shared" si="136"/>
        <v>212</v>
      </c>
      <c r="J228" s="304">
        <f t="shared" si="136"/>
        <v>156</v>
      </c>
      <c r="K228" s="304">
        <f t="shared" si="136"/>
        <v>164</v>
      </c>
      <c r="L228" s="304">
        <f t="shared" si="136"/>
        <v>114</v>
      </c>
      <c r="M228" s="304">
        <f t="shared" si="136"/>
        <v>124</v>
      </c>
      <c r="N228" s="304">
        <f t="shared" si="136"/>
        <v>75</v>
      </c>
      <c r="O228" s="303">
        <f t="shared" si="122"/>
        <v>1</v>
      </c>
      <c r="P228" s="303">
        <f t="shared" si="4"/>
        <v>0.78729778310365484</v>
      </c>
      <c r="Q228" s="303">
        <f t="shared" si="5"/>
        <v>4.3938486119432796E-2</v>
      </c>
      <c r="R228" s="303">
        <f t="shared" si="6"/>
        <v>4.2340722987817055E-2</v>
      </c>
      <c r="S228" s="303">
        <f t="shared" si="7"/>
        <v>3.1156381066506891E-2</v>
      </c>
      <c r="T228" s="303">
        <f t="shared" si="117"/>
        <v>3.2754144198122628E-2</v>
      </c>
      <c r="U228" s="303">
        <f t="shared" si="118"/>
        <v>2.2768124625524265E-2</v>
      </c>
      <c r="V228" s="303">
        <f t="shared" si="119"/>
        <v>2.476532854004394E-2</v>
      </c>
      <c r="W228" s="461">
        <f t="shared" si="8"/>
        <v>1.4979029358897543E-2</v>
      </c>
      <c r="X228" s="307"/>
    </row>
    <row r="229" spans="2:24" ht="13.5" customHeight="1">
      <c r="B229" s="648">
        <v>57</v>
      </c>
      <c r="C229" s="571" t="s">
        <v>50</v>
      </c>
      <c r="D229" s="356" t="s">
        <v>342</v>
      </c>
      <c r="E229" s="390">
        <f>市区町村別_推計残存歯数階層別人数!H228</f>
        <v>672</v>
      </c>
      <c r="F229" s="304">
        <f>SUM(G229:N229)</f>
        <v>672</v>
      </c>
      <c r="G229" s="442">
        <v>378</v>
      </c>
      <c r="H229" s="442">
        <v>65</v>
      </c>
      <c r="I229" s="442">
        <v>45</v>
      </c>
      <c r="J229" s="442">
        <v>52</v>
      </c>
      <c r="K229" s="442">
        <v>38</v>
      </c>
      <c r="L229" s="442">
        <v>38</v>
      </c>
      <c r="M229" s="442">
        <v>24</v>
      </c>
      <c r="N229" s="442">
        <v>32</v>
      </c>
      <c r="O229" s="303">
        <f>IFERROR(F229/E229,"-")</f>
        <v>1</v>
      </c>
      <c r="P229" s="303">
        <f t="shared" si="4"/>
        <v>0.5625</v>
      </c>
      <c r="Q229" s="303">
        <f t="shared" si="5"/>
        <v>9.6726190476190479E-2</v>
      </c>
      <c r="R229" s="303">
        <f t="shared" si="6"/>
        <v>6.6964285714285712E-2</v>
      </c>
      <c r="S229" s="303">
        <f t="shared" si="7"/>
        <v>7.7380952380952384E-2</v>
      </c>
      <c r="T229" s="303">
        <f t="shared" si="117"/>
        <v>5.6547619047619048E-2</v>
      </c>
      <c r="U229" s="303">
        <f t="shared" si="118"/>
        <v>5.6547619047619048E-2</v>
      </c>
      <c r="V229" s="303">
        <f t="shared" si="119"/>
        <v>3.5714285714285712E-2</v>
      </c>
      <c r="W229" s="461">
        <f t="shared" si="8"/>
        <v>4.7619047619047616E-2</v>
      </c>
      <c r="X229" s="307"/>
    </row>
    <row r="230" spans="2:24" ht="13.5" customHeight="1">
      <c r="B230" s="649"/>
      <c r="C230" s="572"/>
      <c r="D230" s="439" t="s">
        <v>343</v>
      </c>
      <c r="E230" s="440">
        <f>市区町村別_推計残存歯数階層別人数!H229</f>
        <v>1141</v>
      </c>
      <c r="F230" s="346">
        <f>SUM(G230:N230)</f>
        <v>1141</v>
      </c>
      <c r="G230" s="449">
        <v>728</v>
      </c>
      <c r="H230" s="449">
        <v>107</v>
      </c>
      <c r="I230" s="449">
        <v>76</v>
      </c>
      <c r="J230" s="449">
        <v>72</v>
      </c>
      <c r="K230" s="449">
        <v>39</v>
      </c>
      <c r="L230" s="449">
        <v>38</v>
      </c>
      <c r="M230" s="449">
        <v>40</v>
      </c>
      <c r="N230" s="449">
        <v>41</v>
      </c>
      <c r="O230" s="441">
        <f t="shared" ref="O230:O256" si="137">IFERROR(F230/E230,"-")</f>
        <v>1</v>
      </c>
      <c r="P230" s="441">
        <f t="shared" si="4"/>
        <v>0.6380368098159509</v>
      </c>
      <c r="Q230" s="441">
        <f t="shared" si="5"/>
        <v>9.3777388255915861E-2</v>
      </c>
      <c r="R230" s="441">
        <f t="shared" si="6"/>
        <v>6.660823838737949E-2</v>
      </c>
      <c r="S230" s="441">
        <f t="shared" si="7"/>
        <v>6.3102541630148987E-2</v>
      </c>
      <c r="T230" s="441">
        <f t="shared" si="117"/>
        <v>3.4180543382997371E-2</v>
      </c>
      <c r="U230" s="441">
        <f t="shared" si="118"/>
        <v>3.3304119193689745E-2</v>
      </c>
      <c r="V230" s="441">
        <f t="shared" si="119"/>
        <v>3.5056967572304996E-2</v>
      </c>
      <c r="W230" s="317">
        <f t="shared" si="8"/>
        <v>3.5933391761612622E-2</v>
      </c>
      <c r="X230" s="307"/>
    </row>
    <row r="231" spans="2:24" ht="13.5" customHeight="1">
      <c r="B231" s="649"/>
      <c r="C231" s="572"/>
      <c r="D231" s="436" t="s">
        <v>344</v>
      </c>
      <c r="E231" s="437">
        <f>市区町村別_推計残存歯数階層別人数!H230</f>
        <v>2124</v>
      </c>
      <c r="F231" s="435">
        <f>SUM(G231:N231)</f>
        <v>2124</v>
      </c>
      <c r="G231" s="446">
        <v>1535</v>
      </c>
      <c r="H231" s="446">
        <v>197</v>
      </c>
      <c r="I231" s="446">
        <v>102</v>
      </c>
      <c r="J231" s="446">
        <v>124</v>
      </c>
      <c r="K231" s="446">
        <v>55</v>
      </c>
      <c r="L231" s="446">
        <v>43</v>
      </c>
      <c r="M231" s="446">
        <v>38</v>
      </c>
      <c r="N231" s="446">
        <v>30</v>
      </c>
      <c r="O231" s="438">
        <f t="shared" si="137"/>
        <v>1</v>
      </c>
      <c r="P231" s="438">
        <f t="shared" si="4"/>
        <v>0.72269303201506596</v>
      </c>
      <c r="Q231" s="438">
        <f t="shared" si="5"/>
        <v>9.2749529190207153E-2</v>
      </c>
      <c r="R231" s="438">
        <f t="shared" si="6"/>
        <v>4.8022598870056499E-2</v>
      </c>
      <c r="S231" s="438">
        <f t="shared" si="7"/>
        <v>5.8380414312617701E-2</v>
      </c>
      <c r="T231" s="438">
        <f t="shared" si="117"/>
        <v>2.5894538606403013E-2</v>
      </c>
      <c r="U231" s="438">
        <f t="shared" si="118"/>
        <v>2.0244821092278719E-2</v>
      </c>
      <c r="V231" s="438">
        <f t="shared" si="119"/>
        <v>1.7890772128060263E-2</v>
      </c>
      <c r="W231" s="462">
        <f t="shared" si="8"/>
        <v>1.4124293785310734E-2</v>
      </c>
      <c r="X231" s="307"/>
    </row>
    <row r="232" spans="2:24" ht="13.5" customHeight="1">
      <c r="B232" s="655"/>
      <c r="C232" s="573"/>
      <c r="D232" s="344" t="s">
        <v>152</v>
      </c>
      <c r="E232" s="390">
        <f>市区町村別_推計残存歯数階層別人数!H231</f>
        <v>3937</v>
      </c>
      <c r="F232" s="304">
        <f t="shared" ref="F232" si="138">SUM(F229:F231)</f>
        <v>3937</v>
      </c>
      <c r="G232" s="304">
        <f t="shared" ref="G232:N232" si="139">SUM(G229:G231)</f>
        <v>2641</v>
      </c>
      <c r="H232" s="304">
        <f t="shared" si="139"/>
        <v>369</v>
      </c>
      <c r="I232" s="304">
        <f t="shared" si="139"/>
        <v>223</v>
      </c>
      <c r="J232" s="304">
        <f t="shared" si="139"/>
        <v>248</v>
      </c>
      <c r="K232" s="304">
        <f t="shared" si="139"/>
        <v>132</v>
      </c>
      <c r="L232" s="304">
        <f t="shared" si="139"/>
        <v>119</v>
      </c>
      <c r="M232" s="304">
        <f t="shared" si="139"/>
        <v>102</v>
      </c>
      <c r="N232" s="304">
        <f t="shared" si="139"/>
        <v>103</v>
      </c>
      <c r="O232" s="303">
        <f t="shared" si="137"/>
        <v>1</v>
      </c>
      <c r="P232" s="303">
        <f t="shared" si="4"/>
        <v>0.67081534163068324</v>
      </c>
      <c r="Q232" s="303">
        <f t="shared" si="5"/>
        <v>9.3726187452374904E-2</v>
      </c>
      <c r="R232" s="303">
        <f t="shared" si="6"/>
        <v>5.6642113284226567E-2</v>
      </c>
      <c r="S232" s="303">
        <f t="shared" si="7"/>
        <v>6.2992125984251968E-2</v>
      </c>
      <c r="T232" s="303">
        <f t="shared" si="117"/>
        <v>3.3528067056134113E-2</v>
      </c>
      <c r="U232" s="303">
        <f t="shared" si="118"/>
        <v>3.0226060452120906E-2</v>
      </c>
      <c r="V232" s="303">
        <f t="shared" si="119"/>
        <v>2.5908051816103631E-2</v>
      </c>
      <c r="W232" s="461">
        <f t="shared" si="8"/>
        <v>2.6162052324104648E-2</v>
      </c>
      <c r="X232" s="307"/>
    </row>
    <row r="233" spans="2:24" ht="13.5" customHeight="1">
      <c r="B233" s="648">
        <v>58</v>
      </c>
      <c r="C233" s="571" t="s">
        <v>30</v>
      </c>
      <c r="D233" s="356" t="s">
        <v>342</v>
      </c>
      <c r="E233" s="390">
        <f>市区町村別_推計残存歯数階層別人数!H232</f>
        <v>731</v>
      </c>
      <c r="F233" s="304">
        <f>SUM(G233:N233)</f>
        <v>731</v>
      </c>
      <c r="G233" s="442">
        <v>408</v>
      </c>
      <c r="H233" s="442">
        <v>55</v>
      </c>
      <c r="I233" s="442">
        <v>35</v>
      </c>
      <c r="J233" s="442">
        <v>43</v>
      </c>
      <c r="K233" s="442">
        <v>37</v>
      </c>
      <c r="L233" s="442">
        <v>45</v>
      </c>
      <c r="M233" s="442">
        <v>56</v>
      </c>
      <c r="N233" s="442">
        <v>52</v>
      </c>
      <c r="O233" s="303">
        <f t="shared" si="137"/>
        <v>1</v>
      </c>
      <c r="P233" s="303">
        <f t="shared" si="4"/>
        <v>0.55813953488372092</v>
      </c>
      <c r="Q233" s="303">
        <f t="shared" si="5"/>
        <v>7.523939808481532E-2</v>
      </c>
      <c r="R233" s="303">
        <f t="shared" si="6"/>
        <v>4.7879616963064295E-2</v>
      </c>
      <c r="S233" s="303">
        <f t="shared" si="7"/>
        <v>5.8823529411764705E-2</v>
      </c>
      <c r="T233" s="303">
        <f t="shared" si="117"/>
        <v>5.0615595075239397E-2</v>
      </c>
      <c r="U233" s="303">
        <f t="shared" si="118"/>
        <v>6.1559507523939808E-2</v>
      </c>
      <c r="V233" s="303">
        <f t="shared" si="119"/>
        <v>7.6607387140902872E-2</v>
      </c>
      <c r="W233" s="461">
        <f t="shared" si="8"/>
        <v>7.1135430916552667E-2</v>
      </c>
      <c r="X233" s="307"/>
    </row>
    <row r="234" spans="2:24" ht="13.5" customHeight="1">
      <c r="B234" s="649"/>
      <c r="C234" s="572"/>
      <c r="D234" s="439" t="s">
        <v>343</v>
      </c>
      <c r="E234" s="440">
        <f>市区町村別_推計残存歯数階層別人数!H233</f>
        <v>1189</v>
      </c>
      <c r="F234" s="346">
        <f>SUM(G234:N234)</f>
        <v>1189</v>
      </c>
      <c r="G234" s="449">
        <v>807</v>
      </c>
      <c r="H234" s="449">
        <v>79</v>
      </c>
      <c r="I234" s="449">
        <v>54</v>
      </c>
      <c r="J234" s="449">
        <v>55</v>
      </c>
      <c r="K234" s="449">
        <v>68</v>
      </c>
      <c r="L234" s="449">
        <v>37</v>
      </c>
      <c r="M234" s="449">
        <v>47</v>
      </c>
      <c r="N234" s="449">
        <v>42</v>
      </c>
      <c r="O234" s="441">
        <f t="shared" si="137"/>
        <v>1</v>
      </c>
      <c r="P234" s="441">
        <f t="shared" si="4"/>
        <v>0.67872161480235493</v>
      </c>
      <c r="Q234" s="441">
        <f t="shared" si="5"/>
        <v>6.6442388561816654E-2</v>
      </c>
      <c r="R234" s="441">
        <f t="shared" si="6"/>
        <v>4.5416316232127836E-2</v>
      </c>
      <c r="S234" s="441">
        <f t="shared" si="7"/>
        <v>4.6257359125315388E-2</v>
      </c>
      <c r="T234" s="441">
        <f t="shared" si="117"/>
        <v>5.7190916736753576E-2</v>
      </c>
      <c r="U234" s="441">
        <f t="shared" si="118"/>
        <v>3.1118587047939444E-2</v>
      </c>
      <c r="V234" s="441">
        <f t="shared" si="119"/>
        <v>3.9529015979814973E-2</v>
      </c>
      <c r="W234" s="317">
        <f t="shared" si="8"/>
        <v>3.5323801513877207E-2</v>
      </c>
      <c r="X234" s="307"/>
    </row>
    <row r="235" spans="2:24" ht="13.5" customHeight="1">
      <c r="B235" s="649"/>
      <c r="C235" s="572"/>
      <c r="D235" s="436" t="s">
        <v>344</v>
      </c>
      <c r="E235" s="437">
        <f>市区町村別_推計残存歯数階層別人数!H234</f>
        <v>2434</v>
      </c>
      <c r="F235" s="435">
        <f>SUM(G235:N235)</f>
        <v>2434</v>
      </c>
      <c r="G235" s="446">
        <v>1827</v>
      </c>
      <c r="H235" s="446">
        <v>197</v>
      </c>
      <c r="I235" s="446">
        <v>73</v>
      </c>
      <c r="J235" s="446">
        <v>96</v>
      </c>
      <c r="K235" s="446">
        <v>68</v>
      </c>
      <c r="L235" s="446">
        <v>60</v>
      </c>
      <c r="M235" s="446">
        <v>63</v>
      </c>
      <c r="N235" s="446">
        <v>50</v>
      </c>
      <c r="O235" s="438">
        <f t="shared" si="137"/>
        <v>1</v>
      </c>
      <c r="P235" s="438">
        <f t="shared" si="4"/>
        <v>0.75061626951520133</v>
      </c>
      <c r="Q235" s="438">
        <f t="shared" si="5"/>
        <v>8.0936729663106E-2</v>
      </c>
      <c r="R235" s="438">
        <f t="shared" si="6"/>
        <v>2.9991783073130648E-2</v>
      </c>
      <c r="S235" s="438">
        <f t="shared" si="7"/>
        <v>3.944124897288414E-2</v>
      </c>
      <c r="T235" s="438">
        <f t="shared" si="117"/>
        <v>2.7937551355792935E-2</v>
      </c>
      <c r="U235" s="438">
        <f t="shared" si="118"/>
        <v>2.4650780608052588E-2</v>
      </c>
      <c r="V235" s="438">
        <f t="shared" si="119"/>
        <v>2.5883319638455218E-2</v>
      </c>
      <c r="W235" s="462">
        <f t="shared" si="8"/>
        <v>2.0542317173377157E-2</v>
      </c>
      <c r="X235" s="307"/>
    </row>
    <row r="236" spans="2:24" ht="13.5" customHeight="1">
      <c r="B236" s="655"/>
      <c r="C236" s="573"/>
      <c r="D236" s="344" t="s">
        <v>152</v>
      </c>
      <c r="E236" s="390">
        <f>市区町村別_推計残存歯数階層別人数!H235</f>
        <v>4354</v>
      </c>
      <c r="F236" s="304">
        <f t="shared" ref="F236" si="140">SUM(F233:F235)</f>
        <v>4354</v>
      </c>
      <c r="G236" s="304">
        <f t="shared" ref="G236:N236" si="141">SUM(G233:G235)</f>
        <v>3042</v>
      </c>
      <c r="H236" s="304">
        <f t="shared" si="141"/>
        <v>331</v>
      </c>
      <c r="I236" s="304">
        <f t="shared" si="141"/>
        <v>162</v>
      </c>
      <c r="J236" s="304">
        <f t="shared" si="141"/>
        <v>194</v>
      </c>
      <c r="K236" s="304">
        <f t="shared" si="141"/>
        <v>173</v>
      </c>
      <c r="L236" s="304">
        <f t="shared" si="141"/>
        <v>142</v>
      </c>
      <c r="M236" s="304">
        <f t="shared" si="141"/>
        <v>166</v>
      </c>
      <c r="N236" s="304">
        <f t="shared" si="141"/>
        <v>144</v>
      </c>
      <c r="O236" s="303">
        <f t="shared" si="137"/>
        <v>1</v>
      </c>
      <c r="P236" s="303">
        <f t="shared" si="4"/>
        <v>0.69866789159393661</v>
      </c>
      <c r="Q236" s="303">
        <f t="shared" si="5"/>
        <v>7.6022048690858976E-2</v>
      </c>
      <c r="R236" s="303">
        <f t="shared" si="6"/>
        <v>3.7207165824529168E-2</v>
      </c>
      <c r="S236" s="303">
        <f t="shared" si="7"/>
        <v>4.4556729444189251E-2</v>
      </c>
      <c r="T236" s="303">
        <f t="shared" si="117"/>
        <v>3.9733578318787321E-2</v>
      </c>
      <c r="U236" s="303">
        <f t="shared" si="118"/>
        <v>3.2613688562241616E-2</v>
      </c>
      <c r="V236" s="303">
        <f t="shared" si="119"/>
        <v>3.8125861276986681E-2</v>
      </c>
      <c r="W236" s="461">
        <f t="shared" si="8"/>
        <v>3.3073036288470373E-2</v>
      </c>
      <c r="X236" s="307"/>
    </row>
    <row r="237" spans="2:24" ht="13.5" customHeight="1">
      <c r="B237" s="648">
        <v>59</v>
      </c>
      <c r="C237" s="571" t="s">
        <v>24</v>
      </c>
      <c r="D237" s="356" t="s">
        <v>342</v>
      </c>
      <c r="E237" s="390">
        <f>市区町村別_推計残存歯数階層別人数!H236</f>
        <v>6260</v>
      </c>
      <c r="F237" s="304">
        <f>SUM(G237:N237)</f>
        <v>6260</v>
      </c>
      <c r="G237" s="442">
        <v>3389</v>
      </c>
      <c r="H237" s="442">
        <v>481</v>
      </c>
      <c r="I237" s="442">
        <v>395</v>
      </c>
      <c r="J237" s="442">
        <v>515</v>
      </c>
      <c r="K237" s="442">
        <v>445</v>
      </c>
      <c r="L237" s="442">
        <v>392</v>
      </c>
      <c r="M237" s="442">
        <v>335</v>
      </c>
      <c r="N237" s="442">
        <v>308</v>
      </c>
      <c r="O237" s="303">
        <f t="shared" si="137"/>
        <v>1</v>
      </c>
      <c r="P237" s="303">
        <f t="shared" si="4"/>
        <v>0.54137380191693296</v>
      </c>
      <c r="Q237" s="303">
        <f t="shared" si="5"/>
        <v>7.6837060702875395E-2</v>
      </c>
      <c r="R237" s="303">
        <f t="shared" si="6"/>
        <v>6.3099041533546327E-2</v>
      </c>
      <c r="S237" s="303">
        <f t="shared" si="7"/>
        <v>8.2268370607028754E-2</v>
      </c>
      <c r="T237" s="303">
        <f t="shared" si="117"/>
        <v>7.1086261980830664E-2</v>
      </c>
      <c r="U237" s="303">
        <f t="shared" si="118"/>
        <v>6.2619808306709268E-2</v>
      </c>
      <c r="V237" s="303">
        <f t="shared" si="119"/>
        <v>5.3514376996805113E-2</v>
      </c>
      <c r="W237" s="461">
        <f t="shared" si="8"/>
        <v>4.9201277955271565E-2</v>
      </c>
      <c r="X237" s="307"/>
    </row>
    <row r="238" spans="2:24" ht="13.5" customHeight="1">
      <c r="B238" s="649"/>
      <c r="C238" s="572"/>
      <c r="D238" s="439" t="s">
        <v>343</v>
      </c>
      <c r="E238" s="440">
        <f>市区町村別_推計残存歯数階層別人数!H237</f>
        <v>9876</v>
      </c>
      <c r="F238" s="346">
        <f>SUM(G238:N238)</f>
        <v>9876</v>
      </c>
      <c r="G238" s="449">
        <v>6200</v>
      </c>
      <c r="H238" s="449">
        <v>824</v>
      </c>
      <c r="I238" s="449">
        <v>580</v>
      </c>
      <c r="J238" s="449">
        <v>704</v>
      </c>
      <c r="K238" s="449">
        <v>554</v>
      </c>
      <c r="L238" s="449">
        <v>342</v>
      </c>
      <c r="M238" s="449">
        <v>356</v>
      </c>
      <c r="N238" s="449">
        <v>316</v>
      </c>
      <c r="O238" s="441">
        <f t="shared" si="137"/>
        <v>1</v>
      </c>
      <c r="P238" s="441">
        <f t="shared" si="4"/>
        <v>0.62778452814904817</v>
      </c>
      <c r="Q238" s="441">
        <f t="shared" si="5"/>
        <v>8.3434588902389625E-2</v>
      </c>
      <c r="R238" s="441">
        <f t="shared" si="6"/>
        <v>5.8728230052652895E-2</v>
      </c>
      <c r="S238" s="441">
        <f t="shared" si="7"/>
        <v>7.1283920615633864E-2</v>
      </c>
      <c r="T238" s="441">
        <f t="shared" si="117"/>
        <v>5.6095585257189148E-2</v>
      </c>
      <c r="U238" s="441">
        <f t="shared" si="118"/>
        <v>3.4629404617253952E-2</v>
      </c>
      <c r="V238" s="441">
        <f t="shared" si="119"/>
        <v>3.6046982584042125E-2</v>
      </c>
      <c r="W238" s="317">
        <f t="shared" si="8"/>
        <v>3.1996759821790198E-2</v>
      </c>
      <c r="X238" s="307"/>
    </row>
    <row r="239" spans="2:24" ht="13.5" customHeight="1">
      <c r="B239" s="649"/>
      <c r="C239" s="572"/>
      <c r="D239" s="436" t="s">
        <v>344</v>
      </c>
      <c r="E239" s="437">
        <f>市区町村別_推計残存歯数階層別人数!H238</f>
        <v>16774</v>
      </c>
      <c r="F239" s="435">
        <f>SUM(G239:N239)</f>
        <v>16774</v>
      </c>
      <c r="G239" s="446">
        <v>11889</v>
      </c>
      <c r="H239" s="446">
        <v>1297</v>
      </c>
      <c r="I239" s="446">
        <v>862</v>
      </c>
      <c r="J239" s="446">
        <v>854</v>
      </c>
      <c r="K239" s="446">
        <v>695</v>
      </c>
      <c r="L239" s="446">
        <v>450</v>
      </c>
      <c r="M239" s="446">
        <v>394</v>
      </c>
      <c r="N239" s="446">
        <v>333</v>
      </c>
      <c r="O239" s="438">
        <f t="shared" si="137"/>
        <v>1</v>
      </c>
      <c r="P239" s="438">
        <f t="shared" si="4"/>
        <v>0.70877548587099082</v>
      </c>
      <c r="Q239" s="438">
        <f t="shared" si="5"/>
        <v>7.7322046023607968E-2</v>
      </c>
      <c r="R239" s="438">
        <f t="shared" si="6"/>
        <v>5.1389054489090258E-2</v>
      </c>
      <c r="S239" s="438">
        <f t="shared" si="7"/>
        <v>5.0912125909145109E-2</v>
      </c>
      <c r="T239" s="438">
        <f t="shared" si="117"/>
        <v>4.1433170382735182E-2</v>
      </c>
      <c r="U239" s="438">
        <f t="shared" si="118"/>
        <v>2.682723262191487E-2</v>
      </c>
      <c r="V239" s="438">
        <f t="shared" si="119"/>
        <v>2.3488732562298796E-2</v>
      </c>
      <c r="W239" s="462">
        <f t="shared" si="8"/>
        <v>1.9852152140217003E-2</v>
      </c>
      <c r="X239" s="307"/>
    </row>
    <row r="240" spans="2:24" ht="13.5" customHeight="1">
      <c r="B240" s="655"/>
      <c r="C240" s="573"/>
      <c r="D240" s="344" t="s">
        <v>152</v>
      </c>
      <c r="E240" s="390">
        <f>市区町村別_推計残存歯数階層別人数!H239</f>
        <v>32910</v>
      </c>
      <c r="F240" s="304">
        <f t="shared" ref="F240" si="142">SUM(F237:F239)</f>
        <v>32910</v>
      </c>
      <c r="G240" s="304">
        <f t="shared" ref="G240:N240" si="143">SUM(G237:G239)</f>
        <v>21478</v>
      </c>
      <c r="H240" s="304">
        <f t="shared" si="143"/>
        <v>2602</v>
      </c>
      <c r="I240" s="304">
        <f t="shared" si="143"/>
        <v>1837</v>
      </c>
      <c r="J240" s="304">
        <f t="shared" si="143"/>
        <v>2073</v>
      </c>
      <c r="K240" s="304">
        <f t="shared" si="143"/>
        <v>1694</v>
      </c>
      <c r="L240" s="304">
        <f t="shared" si="143"/>
        <v>1184</v>
      </c>
      <c r="M240" s="304">
        <f t="shared" si="143"/>
        <v>1085</v>
      </c>
      <c r="N240" s="304">
        <f t="shared" si="143"/>
        <v>957</v>
      </c>
      <c r="O240" s="303">
        <f t="shared" si="137"/>
        <v>1</v>
      </c>
      <c r="P240" s="303">
        <f t="shared" si="4"/>
        <v>0.65262838043147975</v>
      </c>
      <c r="Q240" s="303">
        <f t="shared" si="5"/>
        <v>7.9064114250987541E-2</v>
      </c>
      <c r="R240" s="303">
        <f t="shared" si="6"/>
        <v>5.58189000303859E-2</v>
      </c>
      <c r="S240" s="303">
        <f t="shared" si="7"/>
        <v>6.2989972652689158E-2</v>
      </c>
      <c r="T240" s="303">
        <f t="shared" si="117"/>
        <v>5.14737161956852E-2</v>
      </c>
      <c r="U240" s="303">
        <f t="shared" si="118"/>
        <v>3.5976906715284106E-2</v>
      </c>
      <c r="V240" s="303">
        <f t="shared" si="119"/>
        <v>3.2968702522029776E-2</v>
      </c>
      <c r="W240" s="461">
        <f t="shared" si="8"/>
        <v>2.9079307201458522E-2</v>
      </c>
      <c r="X240" s="307"/>
    </row>
    <row r="241" spans="2:24" ht="13.5" customHeight="1">
      <c r="B241" s="648">
        <v>60</v>
      </c>
      <c r="C241" s="571" t="s">
        <v>51</v>
      </c>
      <c r="D241" s="356" t="s">
        <v>342</v>
      </c>
      <c r="E241" s="390">
        <f>市区町村別_推計残存歯数階層別人数!H240</f>
        <v>640</v>
      </c>
      <c r="F241" s="304">
        <f>SUM(G241:N241)</f>
        <v>640</v>
      </c>
      <c r="G241" s="442">
        <v>365</v>
      </c>
      <c r="H241" s="442">
        <v>39</v>
      </c>
      <c r="I241" s="442">
        <v>41</v>
      </c>
      <c r="J241" s="442">
        <v>53</v>
      </c>
      <c r="K241" s="442">
        <v>51</v>
      </c>
      <c r="L241" s="442">
        <v>39</v>
      </c>
      <c r="M241" s="442">
        <v>33</v>
      </c>
      <c r="N241" s="442">
        <v>19</v>
      </c>
      <c r="O241" s="303">
        <f t="shared" si="137"/>
        <v>1</v>
      </c>
      <c r="P241" s="303">
        <f t="shared" si="4"/>
        <v>0.5703125</v>
      </c>
      <c r="Q241" s="303">
        <f t="shared" si="5"/>
        <v>6.0937499999999999E-2</v>
      </c>
      <c r="R241" s="303">
        <f t="shared" si="6"/>
        <v>6.4062499999999994E-2</v>
      </c>
      <c r="S241" s="303">
        <f t="shared" si="7"/>
        <v>8.2812499999999997E-2</v>
      </c>
      <c r="T241" s="303">
        <f t="shared" si="117"/>
        <v>7.9687499999999994E-2</v>
      </c>
      <c r="U241" s="303">
        <f t="shared" si="118"/>
        <v>6.0937499999999999E-2</v>
      </c>
      <c r="V241" s="303">
        <f t="shared" si="119"/>
        <v>5.1562499999999997E-2</v>
      </c>
      <c r="W241" s="461">
        <f t="shared" si="8"/>
        <v>2.9687499999999999E-2</v>
      </c>
      <c r="X241" s="307"/>
    </row>
    <row r="242" spans="2:24" ht="13.5" customHeight="1">
      <c r="B242" s="649"/>
      <c r="C242" s="572"/>
      <c r="D242" s="439" t="s">
        <v>343</v>
      </c>
      <c r="E242" s="440">
        <f>市区町村別_推計残存歯数階層別人数!H241</f>
        <v>975</v>
      </c>
      <c r="F242" s="346">
        <f>SUM(G242:N242)</f>
        <v>975</v>
      </c>
      <c r="G242" s="449">
        <v>674</v>
      </c>
      <c r="H242" s="449">
        <v>53</v>
      </c>
      <c r="I242" s="449">
        <v>52</v>
      </c>
      <c r="J242" s="449">
        <v>67</v>
      </c>
      <c r="K242" s="449">
        <v>53</v>
      </c>
      <c r="L242" s="449">
        <v>24</v>
      </c>
      <c r="M242" s="449">
        <v>32</v>
      </c>
      <c r="N242" s="449">
        <v>20</v>
      </c>
      <c r="O242" s="441">
        <f t="shared" si="137"/>
        <v>1</v>
      </c>
      <c r="P242" s="441">
        <f t="shared" si="4"/>
        <v>0.69128205128205134</v>
      </c>
      <c r="Q242" s="441">
        <f t="shared" si="5"/>
        <v>5.4358974358974362E-2</v>
      </c>
      <c r="R242" s="441">
        <f t="shared" si="6"/>
        <v>5.3333333333333337E-2</v>
      </c>
      <c r="S242" s="441">
        <f t="shared" si="7"/>
        <v>6.8717948717948715E-2</v>
      </c>
      <c r="T242" s="441">
        <f t="shared" si="117"/>
        <v>5.4358974358974362E-2</v>
      </c>
      <c r="U242" s="441">
        <f t="shared" si="118"/>
        <v>2.4615384615384615E-2</v>
      </c>
      <c r="V242" s="441">
        <f t="shared" si="119"/>
        <v>3.282051282051282E-2</v>
      </c>
      <c r="W242" s="317">
        <f t="shared" si="8"/>
        <v>2.0512820512820513E-2</v>
      </c>
      <c r="X242" s="307"/>
    </row>
    <row r="243" spans="2:24" ht="13.5" customHeight="1">
      <c r="B243" s="649"/>
      <c r="C243" s="572"/>
      <c r="D243" s="436" t="s">
        <v>344</v>
      </c>
      <c r="E243" s="437">
        <f>市区町村別_推計残存歯数階層別人数!H242</f>
        <v>1853</v>
      </c>
      <c r="F243" s="435">
        <f>SUM(G243:N243)</f>
        <v>1853</v>
      </c>
      <c r="G243" s="446">
        <v>1438</v>
      </c>
      <c r="H243" s="446">
        <v>97</v>
      </c>
      <c r="I243" s="446">
        <v>77</v>
      </c>
      <c r="J243" s="446">
        <v>78</v>
      </c>
      <c r="K243" s="446">
        <v>71</v>
      </c>
      <c r="L243" s="446">
        <v>38</v>
      </c>
      <c r="M243" s="446">
        <v>25</v>
      </c>
      <c r="N243" s="446">
        <v>29</v>
      </c>
      <c r="O243" s="438">
        <f t="shared" si="137"/>
        <v>1</v>
      </c>
      <c r="P243" s="438">
        <f t="shared" si="4"/>
        <v>0.77603885590933619</v>
      </c>
      <c r="Q243" s="438">
        <f t="shared" si="5"/>
        <v>5.2347544522396115E-2</v>
      </c>
      <c r="R243" s="438">
        <f t="shared" si="6"/>
        <v>4.1554236373448461E-2</v>
      </c>
      <c r="S243" s="438">
        <f t="shared" si="7"/>
        <v>4.2093901780895844E-2</v>
      </c>
      <c r="T243" s="438">
        <f t="shared" si="117"/>
        <v>3.831624392876417E-2</v>
      </c>
      <c r="U243" s="438">
        <f t="shared" si="118"/>
        <v>2.0507285483000539E-2</v>
      </c>
      <c r="V243" s="438">
        <f t="shared" si="119"/>
        <v>1.3491635186184566E-2</v>
      </c>
      <c r="W243" s="462">
        <f t="shared" si="8"/>
        <v>1.5650296815974095E-2</v>
      </c>
      <c r="X243" s="307"/>
    </row>
    <row r="244" spans="2:24" ht="13.5" customHeight="1">
      <c r="B244" s="655"/>
      <c r="C244" s="573"/>
      <c r="D244" s="344" t="s">
        <v>152</v>
      </c>
      <c r="E244" s="390">
        <f>市区町村別_推計残存歯数階層別人数!H243</f>
        <v>3468</v>
      </c>
      <c r="F244" s="304">
        <f t="shared" ref="F244" si="144">SUM(F241:F243)</f>
        <v>3468</v>
      </c>
      <c r="G244" s="304">
        <f t="shared" ref="G244:N244" si="145">SUM(G241:G243)</f>
        <v>2477</v>
      </c>
      <c r="H244" s="304">
        <f t="shared" si="145"/>
        <v>189</v>
      </c>
      <c r="I244" s="304">
        <f t="shared" si="145"/>
        <v>170</v>
      </c>
      <c r="J244" s="304">
        <f t="shared" si="145"/>
        <v>198</v>
      </c>
      <c r="K244" s="304">
        <f t="shared" si="145"/>
        <v>175</v>
      </c>
      <c r="L244" s="304">
        <f t="shared" si="145"/>
        <v>101</v>
      </c>
      <c r="M244" s="304">
        <f t="shared" si="145"/>
        <v>90</v>
      </c>
      <c r="N244" s="304">
        <f t="shared" si="145"/>
        <v>68</v>
      </c>
      <c r="O244" s="303">
        <f t="shared" si="137"/>
        <v>1</v>
      </c>
      <c r="P244" s="303">
        <f t="shared" si="4"/>
        <v>0.71424452133794691</v>
      </c>
      <c r="Q244" s="303">
        <f t="shared" si="5"/>
        <v>5.4498269896193774E-2</v>
      </c>
      <c r="R244" s="303">
        <f t="shared" si="6"/>
        <v>4.9019607843137254E-2</v>
      </c>
      <c r="S244" s="303">
        <f t="shared" si="7"/>
        <v>5.7093425605536333E-2</v>
      </c>
      <c r="T244" s="303">
        <f t="shared" si="117"/>
        <v>5.0461361014994231E-2</v>
      </c>
      <c r="U244" s="303">
        <f t="shared" si="118"/>
        <v>2.9123414071510957E-2</v>
      </c>
      <c r="V244" s="303">
        <f t="shared" si="119"/>
        <v>2.5951557093425604E-2</v>
      </c>
      <c r="W244" s="461">
        <f t="shared" si="8"/>
        <v>1.9607843137254902E-2</v>
      </c>
      <c r="X244" s="307"/>
    </row>
    <row r="245" spans="2:24" ht="13.5" customHeight="1">
      <c r="B245" s="648">
        <v>61</v>
      </c>
      <c r="C245" s="571" t="s">
        <v>19</v>
      </c>
      <c r="D245" s="356" t="s">
        <v>342</v>
      </c>
      <c r="E245" s="390">
        <f>市区町村別_推計残存歯数階層別人数!H244</f>
        <v>687</v>
      </c>
      <c r="F245" s="304">
        <f>SUM(G245:N245)</f>
        <v>687</v>
      </c>
      <c r="G245" s="442">
        <v>425</v>
      </c>
      <c r="H245" s="442">
        <v>30</v>
      </c>
      <c r="I245" s="442">
        <v>25</v>
      </c>
      <c r="J245" s="442">
        <v>41</v>
      </c>
      <c r="K245" s="442">
        <v>35</v>
      </c>
      <c r="L245" s="442">
        <v>37</v>
      </c>
      <c r="M245" s="442">
        <v>47</v>
      </c>
      <c r="N245" s="442">
        <v>47</v>
      </c>
      <c r="O245" s="303">
        <f t="shared" si="137"/>
        <v>1</v>
      </c>
      <c r="P245" s="303">
        <f t="shared" si="4"/>
        <v>0.61863173216885003</v>
      </c>
      <c r="Q245" s="303">
        <f t="shared" si="5"/>
        <v>4.3668122270742356E-2</v>
      </c>
      <c r="R245" s="303">
        <f t="shared" si="6"/>
        <v>3.6390101892285295E-2</v>
      </c>
      <c r="S245" s="303">
        <f t="shared" si="7"/>
        <v>5.9679767103347887E-2</v>
      </c>
      <c r="T245" s="303">
        <f t="shared" si="117"/>
        <v>5.0946142649199416E-2</v>
      </c>
      <c r="U245" s="303">
        <f t="shared" si="118"/>
        <v>5.3857350800582245E-2</v>
      </c>
      <c r="V245" s="303">
        <f t="shared" si="119"/>
        <v>6.8413391557496359E-2</v>
      </c>
      <c r="W245" s="461">
        <f t="shared" si="8"/>
        <v>6.8413391557496359E-2</v>
      </c>
      <c r="X245" s="307"/>
    </row>
    <row r="246" spans="2:24" ht="13.5" customHeight="1">
      <c r="B246" s="649"/>
      <c r="C246" s="572"/>
      <c r="D246" s="439" t="s">
        <v>343</v>
      </c>
      <c r="E246" s="440">
        <f>市区町村別_推計残存歯数階層別人数!H245</f>
        <v>991</v>
      </c>
      <c r="F246" s="346">
        <f>SUM(G246:N246)</f>
        <v>991</v>
      </c>
      <c r="G246" s="449">
        <v>697</v>
      </c>
      <c r="H246" s="449">
        <v>54</v>
      </c>
      <c r="I246" s="449">
        <v>29</v>
      </c>
      <c r="J246" s="449">
        <v>52</v>
      </c>
      <c r="K246" s="449">
        <v>43</v>
      </c>
      <c r="L246" s="449">
        <v>38</v>
      </c>
      <c r="M246" s="449">
        <v>37</v>
      </c>
      <c r="N246" s="449">
        <v>41</v>
      </c>
      <c r="O246" s="441">
        <f t="shared" si="137"/>
        <v>1</v>
      </c>
      <c r="P246" s="441">
        <f t="shared" si="4"/>
        <v>0.70332996972754791</v>
      </c>
      <c r="Q246" s="441">
        <f t="shared" si="5"/>
        <v>5.4490413723511606E-2</v>
      </c>
      <c r="R246" s="441">
        <f t="shared" si="6"/>
        <v>2.9263370332996974E-2</v>
      </c>
      <c r="S246" s="441">
        <f t="shared" si="7"/>
        <v>5.2472250252270432E-2</v>
      </c>
      <c r="T246" s="441">
        <f t="shared" si="117"/>
        <v>4.3390514631685168E-2</v>
      </c>
      <c r="U246" s="441">
        <f t="shared" si="118"/>
        <v>3.8345105953582238E-2</v>
      </c>
      <c r="V246" s="441">
        <f t="shared" si="119"/>
        <v>3.7336024217961658E-2</v>
      </c>
      <c r="W246" s="317">
        <f t="shared" si="8"/>
        <v>4.1372351160443993E-2</v>
      </c>
      <c r="X246" s="307"/>
    </row>
    <row r="247" spans="2:24" ht="13.5" customHeight="1">
      <c r="B247" s="649"/>
      <c r="C247" s="572"/>
      <c r="D247" s="436" t="s">
        <v>344</v>
      </c>
      <c r="E247" s="437">
        <f>市区町村別_推計残存歯数階層別人数!H246</f>
        <v>1876</v>
      </c>
      <c r="F247" s="435">
        <f>SUM(G247:N247)</f>
        <v>1876</v>
      </c>
      <c r="G247" s="446">
        <v>1429</v>
      </c>
      <c r="H247" s="446">
        <v>89</v>
      </c>
      <c r="I247" s="446">
        <v>52</v>
      </c>
      <c r="J247" s="446">
        <v>91</v>
      </c>
      <c r="K247" s="446">
        <v>66</v>
      </c>
      <c r="L247" s="446">
        <v>57</v>
      </c>
      <c r="M247" s="446">
        <v>45</v>
      </c>
      <c r="N247" s="446">
        <v>47</v>
      </c>
      <c r="O247" s="438">
        <f t="shared" si="137"/>
        <v>1</v>
      </c>
      <c r="P247" s="438">
        <f t="shared" si="4"/>
        <v>0.76172707889125801</v>
      </c>
      <c r="Q247" s="438">
        <f t="shared" si="5"/>
        <v>4.7441364605543712E-2</v>
      </c>
      <c r="R247" s="438">
        <f t="shared" si="6"/>
        <v>2.7718550106609809E-2</v>
      </c>
      <c r="S247" s="438">
        <f t="shared" si="7"/>
        <v>4.8507462686567165E-2</v>
      </c>
      <c r="T247" s="438">
        <f t="shared" si="117"/>
        <v>3.5181236673773986E-2</v>
      </c>
      <c r="U247" s="438">
        <f t="shared" si="118"/>
        <v>3.0383795309168442E-2</v>
      </c>
      <c r="V247" s="438">
        <f t="shared" si="119"/>
        <v>2.3987206823027719E-2</v>
      </c>
      <c r="W247" s="462">
        <f t="shared" si="8"/>
        <v>2.5053304904051173E-2</v>
      </c>
      <c r="X247" s="307"/>
    </row>
    <row r="248" spans="2:24" ht="13.5" customHeight="1">
      <c r="B248" s="655"/>
      <c r="C248" s="573"/>
      <c r="D248" s="344" t="s">
        <v>152</v>
      </c>
      <c r="E248" s="390">
        <f>市区町村別_推計残存歯数階層別人数!H247</f>
        <v>3554</v>
      </c>
      <c r="F248" s="304">
        <f t="shared" ref="F248" si="146">SUM(F245:F247)</f>
        <v>3554</v>
      </c>
      <c r="G248" s="304">
        <f t="shared" ref="G248:N248" si="147">SUM(G245:G247)</f>
        <v>2551</v>
      </c>
      <c r="H248" s="304">
        <f t="shared" si="147"/>
        <v>173</v>
      </c>
      <c r="I248" s="304">
        <f t="shared" si="147"/>
        <v>106</v>
      </c>
      <c r="J248" s="304">
        <f t="shared" si="147"/>
        <v>184</v>
      </c>
      <c r="K248" s="304">
        <f t="shared" si="147"/>
        <v>144</v>
      </c>
      <c r="L248" s="304">
        <f t="shared" si="147"/>
        <v>132</v>
      </c>
      <c r="M248" s="304">
        <f t="shared" si="147"/>
        <v>129</v>
      </c>
      <c r="N248" s="304">
        <f t="shared" si="147"/>
        <v>135</v>
      </c>
      <c r="O248" s="303">
        <f t="shared" si="137"/>
        <v>1</v>
      </c>
      <c r="P248" s="303">
        <f t="shared" si="4"/>
        <v>0.71778277996623518</v>
      </c>
      <c r="Q248" s="303">
        <f t="shared" si="5"/>
        <v>4.8677546426561621E-2</v>
      </c>
      <c r="R248" s="303">
        <f t="shared" si="6"/>
        <v>2.9825548677546426E-2</v>
      </c>
      <c r="S248" s="303">
        <f t="shared" si="7"/>
        <v>5.1772650534608888E-2</v>
      </c>
      <c r="T248" s="303">
        <f t="shared" si="117"/>
        <v>4.0517726505346088E-2</v>
      </c>
      <c r="U248" s="303">
        <f t="shared" si="118"/>
        <v>3.7141249296567251E-2</v>
      </c>
      <c r="V248" s="303">
        <f t="shared" si="119"/>
        <v>3.629712999437254E-2</v>
      </c>
      <c r="W248" s="461">
        <f t="shared" si="8"/>
        <v>3.7985368598761955E-2</v>
      </c>
      <c r="X248" s="307"/>
    </row>
    <row r="249" spans="2:24" ht="13.5" customHeight="1">
      <c r="B249" s="648">
        <v>62</v>
      </c>
      <c r="C249" s="571" t="s">
        <v>20</v>
      </c>
      <c r="D249" s="356" t="s">
        <v>342</v>
      </c>
      <c r="E249" s="390">
        <f>市区町村別_推計残存歯数階層別人数!H248</f>
        <v>929</v>
      </c>
      <c r="F249" s="304">
        <f>SUM(G249:N249)</f>
        <v>929</v>
      </c>
      <c r="G249" s="442">
        <v>594</v>
      </c>
      <c r="H249" s="442">
        <v>91</v>
      </c>
      <c r="I249" s="442">
        <v>38</v>
      </c>
      <c r="J249" s="442">
        <v>66</v>
      </c>
      <c r="K249" s="442">
        <v>40</v>
      </c>
      <c r="L249" s="442">
        <v>31</v>
      </c>
      <c r="M249" s="442">
        <v>42</v>
      </c>
      <c r="N249" s="442">
        <v>27</v>
      </c>
      <c r="O249" s="303">
        <f t="shared" si="137"/>
        <v>1</v>
      </c>
      <c r="P249" s="303">
        <f t="shared" si="4"/>
        <v>0.63939720129171151</v>
      </c>
      <c r="Q249" s="303">
        <f t="shared" si="5"/>
        <v>9.7954790096878366E-2</v>
      </c>
      <c r="R249" s="303">
        <f t="shared" si="6"/>
        <v>4.0904198062432721E-2</v>
      </c>
      <c r="S249" s="303">
        <f t="shared" si="7"/>
        <v>7.1044133476856841E-2</v>
      </c>
      <c r="T249" s="303">
        <f t="shared" si="117"/>
        <v>4.3057050592034449E-2</v>
      </c>
      <c r="U249" s="303">
        <f t="shared" si="118"/>
        <v>3.3369214208826693E-2</v>
      </c>
      <c r="V249" s="303">
        <f t="shared" si="119"/>
        <v>4.5209903121636169E-2</v>
      </c>
      <c r="W249" s="461">
        <f t="shared" si="8"/>
        <v>2.9063509149623249E-2</v>
      </c>
      <c r="X249" s="307"/>
    </row>
    <row r="250" spans="2:24" ht="13.5" customHeight="1">
      <c r="B250" s="649"/>
      <c r="C250" s="572"/>
      <c r="D250" s="439" t="s">
        <v>343</v>
      </c>
      <c r="E250" s="440">
        <f>市区町村別_推計残存歯数階層別人数!H249</f>
        <v>1605</v>
      </c>
      <c r="F250" s="346">
        <f>SUM(G250:N250)</f>
        <v>1605</v>
      </c>
      <c r="G250" s="449">
        <v>1153</v>
      </c>
      <c r="H250" s="449">
        <v>165</v>
      </c>
      <c r="I250" s="449">
        <v>44</v>
      </c>
      <c r="J250" s="449">
        <v>80</v>
      </c>
      <c r="K250" s="449">
        <v>45</v>
      </c>
      <c r="L250" s="449">
        <v>53</v>
      </c>
      <c r="M250" s="449">
        <v>39</v>
      </c>
      <c r="N250" s="449">
        <v>26</v>
      </c>
      <c r="O250" s="441">
        <f t="shared" si="137"/>
        <v>1</v>
      </c>
      <c r="P250" s="441">
        <f t="shared" si="4"/>
        <v>0.71838006230529594</v>
      </c>
      <c r="Q250" s="441">
        <f t="shared" si="5"/>
        <v>0.10280373831775701</v>
      </c>
      <c r="R250" s="441">
        <f t="shared" si="6"/>
        <v>2.7414330218068536E-2</v>
      </c>
      <c r="S250" s="441">
        <f t="shared" si="7"/>
        <v>4.9844236760124609E-2</v>
      </c>
      <c r="T250" s="441">
        <f t="shared" si="117"/>
        <v>2.8037383177570093E-2</v>
      </c>
      <c r="U250" s="441">
        <f t="shared" si="118"/>
        <v>3.3021806853582553E-2</v>
      </c>
      <c r="V250" s="441">
        <f t="shared" si="119"/>
        <v>2.4299065420560748E-2</v>
      </c>
      <c r="W250" s="317">
        <f t="shared" si="8"/>
        <v>1.61993769470405E-2</v>
      </c>
      <c r="X250" s="307"/>
    </row>
    <row r="251" spans="2:24" ht="13.5" customHeight="1">
      <c r="B251" s="649"/>
      <c r="C251" s="572"/>
      <c r="D251" s="436" t="s">
        <v>344</v>
      </c>
      <c r="E251" s="437">
        <f>市区町村別_推計残存歯数階層別人数!H250</f>
        <v>3280</v>
      </c>
      <c r="F251" s="435">
        <f>SUM(G251:N251)</f>
        <v>3280</v>
      </c>
      <c r="G251" s="446">
        <v>2619</v>
      </c>
      <c r="H251" s="446">
        <v>262</v>
      </c>
      <c r="I251" s="446">
        <v>75</v>
      </c>
      <c r="J251" s="446">
        <v>105</v>
      </c>
      <c r="K251" s="446">
        <v>58</v>
      </c>
      <c r="L251" s="446">
        <v>56</v>
      </c>
      <c r="M251" s="446">
        <v>44</v>
      </c>
      <c r="N251" s="446">
        <v>61</v>
      </c>
      <c r="O251" s="438">
        <f t="shared" si="137"/>
        <v>1</v>
      </c>
      <c r="P251" s="438">
        <f t="shared" si="4"/>
        <v>0.79847560975609755</v>
      </c>
      <c r="Q251" s="438">
        <f t="shared" si="5"/>
        <v>7.9878048780487806E-2</v>
      </c>
      <c r="R251" s="438">
        <f t="shared" si="6"/>
        <v>2.2865853658536585E-2</v>
      </c>
      <c r="S251" s="438">
        <f t="shared" si="7"/>
        <v>3.201219512195122E-2</v>
      </c>
      <c r="T251" s="438">
        <f t="shared" si="117"/>
        <v>1.7682926829268291E-2</v>
      </c>
      <c r="U251" s="438">
        <f t="shared" si="118"/>
        <v>1.7073170731707318E-2</v>
      </c>
      <c r="V251" s="438">
        <f t="shared" si="119"/>
        <v>1.3414634146341463E-2</v>
      </c>
      <c r="W251" s="462">
        <f t="shared" si="8"/>
        <v>1.8597560975609755E-2</v>
      </c>
      <c r="X251" s="307"/>
    </row>
    <row r="252" spans="2:24" ht="13.5" customHeight="1">
      <c r="B252" s="655"/>
      <c r="C252" s="573"/>
      <c r="D252" s="344" t="s">
        <v>152</v>
      </c>
      <c r="E252" s="390">
        <f>市区町村別_推計残存歯数階層別人数!H251</f>
        <v>5814</v>
      </c>
      <c r="F252" s="304">
        <f t="shared" ref="F252" si="148">SUM(F249:F251)</f>
        <v>5814</v>
      </c>
      <c r="G252" s="304">
        <f t="shared" ref="G252:N252" si="149">SUM(G249:G251)</f>
        <v>4366</v>
      </c>
      <c r="H252" s="304">
        <f t="shared" si="149"/>
        <v>518</v>
      </c>
      <c r="I252" s="304">
        <f t="shared" si="149"/>
        <v>157</v>
      </c>
      <c r="J252" s="304">
        <f t="shared" si="149"/>
        <v>251</v>
      </c>
      <c r="K252" s="304">
        <f t="shared" si="149"/>
        <v>143</v>
      </c>
      <c r="L252" s="304">
        <f t="shared" si="149"/>
        <v>140</v>
      </c>
      <c r="M252" s="304">
        <f t="shared" si="149"/>
        <v>125</v>
      </c>
      <c r="N252" s="304">
        <f t="shared" si="149"/>
        <v>114</v>
      </c>
      <c r="O252" s="303">
        <f t="shared" si="137"/>
        <v>1</v>
      </c>
      <c r="P252" s="303">
        <f t="shared" si="4"/>
        <v>0.75094599243206051</v>
      </c>
      <c r="Q252" s="303">
        <f t="shared" si="5"/>
        <v>8.9095287237702103E-2</v>
      </c>
      <c r="R252" s="303">
        <f t="shared" si="6"/>
        <v>2.7003783969728242E-2</v>
      </c>
      <c r="S252" s="303">
        <f t="shared" si="7"/>
        <v>4.3171654626762986E-2</v>
      </c>
      <c r="T252" s="303">
        <f t="shared" si="117"/>
        <v>2.4595803233574132E-2</v>
      </c>
      <c r="U252" s="303">
        <f t="shared" si="118"/>
        <v>2.4079807361541108E-2</v>
      </c>
      <c r="V252" s="303">
        <f t="shared" si="119"/>
        <v>2.1499828001375988E-2</v>
      </c>
      <c r="W252" s="461">
        <f t="shared" si="8"/>
        <v>1.9607843137254902E-2</v>
      </c>
      <c r="X252" s="307"/>
    </row>
    <row r="253" spans="2:24" ht="13.5" customHeight="1">
      <c r="B253" s="648">
        <v>63</v>
      </c>
      <c r="C253" s="571" t="s">
        <v>31</v>
      </c>
      <c r="D253" s="356" t="s">
        <v>342</v>
      </c>
      <c r="E253" s="390">
        <f>市区町村別_推計残存歯数階層別人数!H252</f>
        <v>689</v>
      </c>
      <c r="F253" s="304">
        <f>SUM(G253:N253)</f>
        <v>689</v>
      </c>
      <c r="G253" s="442">
        <v>385</v>
      </c>
      <c r="H253" s="442">
        <v>43</v>
      </c>
      <c r="I253" s="442">
        <v>46</v>
      </c>
      <c r="J253" s="442">
        <v>52</v>
      </c>
      <c r="K253" s="442">
        <v>51</v>
      </c>
      <c r="L253" s="442">
        <v>38</v>
      </c>
      <c r="M253" s="442">
        <v>40</v>
      </c>
      <c r="N253" s="442">
        <v>34</v>
      </c>
      <c r="O253" s="303">
        <f t="shared" si="137"/>
        <v>1</v>
      </c>
      <c r="P253" s="303">
        <f t="shared" si="4"/>
        <v>0.55878084179970977</v>
      </c>
      <c r="Q253" s="303">
        <f t="shared" si="5"/>
        <v>6.2409288824383166E-2</v>
      </c>
      <c r="R253" s="303">
        <f t="shared" si="6"/>
        <v>6.6763425253991288E-2</v>
      </c>
      <c r="S253" s="303">
        <f t="shared" si="7"/>
        <v>7.5471698113207544E-2</v>
      </c>
      <c r="T253" s="303">
        <f t="shared" si="117"/>
        <v>7.4020319303338175E-2</v>
      </c>
      <c r="U253" s="303">
        <f t="shared" si="118"/>
        <v>5.5152394775036286E-2</v>
      </c>
      <c r="V253" s="303">
        <f t="shared" si="119"/>
        <v>5.8055152394775038E-2</v>
      </c>
      <c r="W253" s="461">
        <f t="shared" si="8"/>
        <v>4.9346879535558781E-2</v>
      </c>
      <c r="X253" s="307"/>
    </row>
    <row r="254" spans="2:24" ht="13.5" customHeight="1">
      <c r="B254" s="649"/>
      <c r="C254" s="572"/>
      <c r="D254" s="439" t="s">
        <v>343</v>
      </c>
      <c r="E254" s="440">
        <f>市区町村別_推計残存歯数階層別人数!H253</f>
        <v>1173</v>
      </c>
      <c r="F254" s="346">
        <f>SUM(G254:N254)</f>
        <v>1173</v>
      </c>
      <c r="G254" s="449">
        <v>777</v>
      </c>
      <c r="H254" s="449">
        <v>70</v>
      </c>
      <c r="I254" s="449">
        <v>80</v>
      </c>
      <c r="J254" s="449">
        <v>79</v>
      </c>
      <c r="K254" s="449">
        <v>47</v>
      </c>
      <c r="L254" s="449">
        <v>39</v>
      </c>
      <c r="M254" s="449">
        <v>57</v>
      </c>
      <c r="N254" s="449">
        <v>24</v>
      </c>
      <c r="O254" s="441">
        <f t="shared" si="137"/>
        <v>1</v>
      </c>
      <c r="P254" s="441">
        <f t="shared" si="4"/>
        <v>0.66240409207161122</v>
      </c>
      <c r="Q254" s="441">
        <f t="shared" si="5"/>
        <v>5.9676044330775786E-2</v>
      </c>
      <c r="R254" s="441">
        <f t="shared" si="6"/>
        <v>6.8201193520886619E-2</v>
      </c>
      <c r="S254" s="441">
        <f t="shared" si="7"/>
        <v>6.7348678601875531E-2</v>
      </c>
      <c r="T254" s="441">
        <f t="shared" si="117"/>
        <v>4.0068201193520885E-2</v>
      </c>
      <c r="U254" s="441">
        <f t="shared" si="118"/>
        <v>3.3248081841432228E-2</v>
      </c>
      <c r="V254" s="441">
        <f t="shared" si="119"/>
        <v>4.859335038363171E-2</v>
      </c>
      <c r="W254" s="317">
        <f t="shared" si="8"/>
        <v>2.0460358056265986E-2</v>
      </c>
      <c r="X254" s="307"/>
    </row>
    <row r="255" spans="2:24" ht="13.5" customHeight="1">
      <c r="B255" s="649"/>
      <c r="C255" s="572"/>
      <c r="D255" s="436" t="s">
        <v>344</v>
      </c>
      <c r="E255" s="437">
        <f>市区町村別_推計残存歯数階層別人数!H254</f>
        <v>2482</v>
      </c>
      <c r="F255" s="435">
        <f>SUM(G255:N255)</f>
        <v>2482</v>
      </c>
      <c r="G255" s="446">
        <v>1861</v>
      </c>
      <c r="H255" s="446">
        <v>137</v>
      </c>
      <c r="I255" s="446">
        <v>128</v>
      </c>
      <c r="J255" s="446">
        <v>98</v>
      </c>
      <c r="K255" s="446">
        <v>92</v>
      </c>
      <c r="L255" s="446">
        <v>59</v>
      </c>
      <c r="M255" s="446">
        <v>64</v>
      </c>
      <c r="N255" s="446">
        <v>43</v>
      </c>
      <c r="O255" s="438">
        <f t="shared" si="137"/>
        <v>1</v>
      </c>
      <c r="P255" s="438">
        <f t="shared" si="4"/>
        <v>0.74979854955680902</v>
      </c>
      <c r="Q255" s="438">
        <f t="shared" si="5"/>
        <v>5.5197421434327154E-2</v>
      </c>
      <c r="R255" s="438">
        <f t="shared" si="6"/>
        <v>5.1571313456889603E-2</v>
      </c>
      <c r="S255" s="438">
        <f t="shared" si="7"/>
        <v>3.9484286865431102E-2</v>
      </c>
      <c r="T255" s="438">
        <f t="shared" si="117"/>
        <v>3.7066881547139406E-2</v>
      </c>
      <c r="U255" s="438">
        <f t="shared" si="118"/>
        <v>2.3771152296535054E-2</v>
      </c>
      <c r="V255" s="438">
        <f t="shared" si="119"/>
        <v>2.5785656728444802E-2</v>
      </c>
      <c r="W255" s="462">
        <f t="shared" si="8"/>
        <v>1.7324738114423852E-2</v>
      </c>
      <c r="X255" s="307"/>
    </row>
    <row r="256" spans="2:24" ht="13.5" customHeight="1">
      <c r="B256" s="655"/>
      <c r="C256" s="573"/>
      <c r="D256" s="344" t="s">
        <v>152</v>
      </c>
      <c r="E256" s="390">
        <f>市区町村別_推計残存歯数階層別人数!H255</f>
        <v>4344</v>
      </c>
      <c r="F256" s="304">
        <f t="shared" ref="F256" si="150">SUM(F253:F255)</f>
        <v>4344</v>
      </c>
      <c r="G256" s="304">
        <f t="shared" ref="G256:N256" si="151">SUM(G253:G255)</f>
        <v>3023</v>
      </c>
      <c r="H256" s="304">
        <f t="shared" si="151"/>
        <v>250</v>
      </c>
      <c r="I256" s="304">
        <f t="shared" si="151"/>
        <v>254</v>
      </c>
      <c r="J256" s="304">
        <f t="shared" si="151"/>
        <v>229</v>
      </c>
      <c r="K256" s="304">
        <f t="shared" si="151"/>
        <v>190</v>
      </c>
      <c r="L256" s="304">
        <f t="shared" si="151"/>
        <v>136</v>
      </c>
      <c r="M256" s="304">
        <f t="shared" si="151"/>
        <v>161</v>
      </c>
      <c r="N256" s="304">
        <f t="shared" si="151"/>
        <v>101</v>
      </c>
      <c r="O256" s="303">
        <f t="shared" si="137"/>
        <v>1</v>
      </c>
      <c r="P256" s="303">
        <f t="shared" si="4"/>
        <v>0.69590239410681398</v>
      </c>
      <c r="Q256" s="303">
        <f t="shared" si="5"/>
        <v>5.7550644567219152E-2</v>
      </c>
      <c r="R256" s="303">
        <f t="shared" si="6"/>
        <v>5.8471454880294663E-2</v>
      </c>
      <c r="S256" s="303">
        <f t="shared" si="7"/>
        <v>5.2716390423572741E-2</v>
      </c>
      <c r="T256" s="303">
        <f t="shared" si="117"/>
        <v>4.3738489871086556E-2</v>
      </c>
      <c r="U256" s="303">
        <f t="shared" si="118"/>
        <v>3.1307550644567222E-2</v>
      </c>
      <c r="V256" s="303">
        <f t="shared" si="119"/>
        <v>3.7062615101289137E-2</v>
      </c>
      <c r="W256" s="461">
        <f t="shared" si="8"/>
        <v>2.3250460405156537E-2</v>
      </c>
      <c r="X256" s="307"/>
    </row>
    <row r="257" spans="2:24" ht="13.5" customHeight="1">
      <c r="B257" s="648">
        <v>64</v>
      </c>
      <c r="C257" s="571" t="s">
        <v>52</v>
      </c>
      <c r="D257" s="356" t="s">
        <v>342</v>
      </c>
      <c r="E257" s="390">
        <f>市区町村別_推計残存歯数階層別人数!H256</f>
        <v>655</v>
      </c>
      <c r="F257" s="304">
        <f>SUM(G257:N257)</f>
        <v>655</v>
      </c>
      <c r="G257" s="442">
        <v>346</v>
      </c>
      <c r="H257" s="442">
        <v>64</v>
      </c>
      <c r="I257" s="442">
        <v>29</v>
      </c>
      <c r="J257" s="442">
        <v>66</v>
      </c>
      <c r="K257" s="442">
        <v>46</v>
      </c>
      <c r="L257" s="442">
        <v>40</v>
      </c>
      <c r="M257" s="442">
        <v>35</v>
      </c>
      <c r="N257" s="442">
        <v>29</v>
      </c>
      <c r="O257" s="303">
        <f>IFERROR(F257/E257,"-")</f>
        <v>1</v>
      </c>
      <c r="P257" s="303">
        <f t="shared" si="4"/>
        <v>0.52824427480916025</v>
      </c>
      <c r="Q257" s="303">
        <f t="shared" si="5"/>
        <v>9.7709923664122136E-2</v>
      </c>
      <c r="R257" s="303">
        <f t="shared" si="6"/>
        <v>4.4274809160305344E-2</v>
      </c>
      <c r="S257" s="303">
        <f t="shared" si="7"/>
        <v>0.10076335877862595</v>
      </c>
      <c r="T257" s="303">
        <f t="shared" si="117"/>
        <v>7.0229007633587789E-2</v>
      </c>
      <c r="U257" s="303">
        <f t="shared" si="118"/>
        <v>6.1068702290076333E-2</v>
      </c>
      <c r="V257" s="303">
        <f t="shared" si="119"/>
        <v>5.3435114503816793E-2</v>
      </c>
      <c r="W257" s="461">
        <f t="shared" si="8"/>
        <v>4.4274809160305344E-2</v>
      </c>
      <c r="X257" s="307"/>
    </row>
    <row r="258" spans="2:24" ht="13.5" customHeight="1">
      <c r="B258" s="649"/>
      <c r="C258" s="572"/>
      <c r="D258" s="439" t="s">
        <v>343</v>
      </c>
      <c r="E258" s="440">
        <f>市区町村別_推計残存歯数階層別人数!H257</f>
        <v>1071</v>
      </c>
      <c r="F258" s="346">
        <f>SUM(G258:N258)</f>
        <v>1071</v>
      </c>
      <c r="G258" s="449">
        <v>694</v>
      </c>
      <c r="H258" s="449">
        <v>120</v>
      </c>
      <c r="I258" s="449">
        <v>48</v>
      </c>
      <c r="J258" s="449">
        <v>66</v>
      </c>
      <c r="K258" s="449">
        <v>49</v>
      </c>
      <c r="L258" s="449">
        <v>33</v>
      </c>
      <c r="M258" s="449">
        <v>33</v>
      </c>
      <c r="N258" s="449">
        <v>28</v>
      </c>
      <c r="O258" s="441">
        <f t="shared" ref="O258:O284" si="152">IFERROR(F258/E258,"-")</f>
        <v>1</v>
      </c>
      <c r="P258" s="441">
        <f t="shared" si="4"/>
        <v>0.64799253034547155</v>
      </c>
      <c r="Q258" s="441">
        <f t="shared" si="5"/>
        <v>0.11204481792717087</v>
      </c>
      <c r="R258" s="441">
        <f t="shared" si="6"/>
        <v>4.4817927170868348E-2</v>
      </c>
      <c r="S258" s="441">
        <f t="shared" si="7"/>
        <v>6.1624649859943981E-2</v>
      </c>
      <c r="T258" s="441">
        <f t="shared" si="117"/>
        <v>4.5751633986928102E-2</v>
      </c>
      <c r="U258" s="441">
        <f t="shared" si="118"/>
        <v>3.081232492997199E-2</v>
      </c>
      <c r="V258" s="441">
        <f t="shared" si="119"/>
        <v>3.081232492997199E-2</v>
      </c>
      <c r="W258" s="317">
        <f t="shared" si="8"/>
        <v>2.6143790849673203E-2</v>
      </c>
      <c r="X258" s="307"/>
    </row>
    <row r="259" spans="2:24" ht="13.5" customHeight="1">
      <c r="B259" s="649"/>
      <c r="C259" s="572"/>
      <c r="D259" s="436" t="s">
        <v>344</v>
      </c>
      <c r="E259" s="437">
        <f>市区町村別_推計残存歯数階層別人数!H258</f>
        <v>2222</v>
      </c>
      <c r="F259" s="435">
        <f>SUM(G259:N259)</f>
        <v>2222</v>
      </c>
      <c r="G259" s="446">
        <v>1655</v>
      </c>
      <c r="H259" s="446">
        <v>201</v>
      </c>
      <c r="I259" s="446">
        <v>96</v>
      </c>
      <c r="J259" s="446">
        <v>87</v>
      </c>
      <c r="K259" s="446">
        <v>64</v>
      </c>
      <c r="L259" s="446">
        <v>36</v>
      </c>
      <c r="M259" s="446">
        <v>43</v>
      </c>
      <c r="N259" s="446">
        <v>40</v>
      </c>
      <c r="O259" s="438">
        <f t="shared" si="152"/>
        <v>1</v>
      </c>
      <c r="P259" s="438">
        <f t="shared" si="4"/>
        <v>0.74482448244824484</v>
      </c>
      <c r="Q259" s="438">
        <f t="shared" si="5"/>
        <v>9.045904590459046E-2</v>
      </c>
      <c r="R259" s="438">
        <f t="shared" si="6"/>
        <v>4.3204320432043204E-2</v>
      </c>
      <c r="S259" s="438">
        <f t="shared" si="7"/>
        <v>3.9153915391539153E-2</v>
      </c>
      <c r="T259" s="438">
        <f t="shared" si="117"/>
        <v>2.8802880288028802E-2</v>
      </c>
      <c r="U259" s="438">
        <f t="shared" si="118"/>
        <v>1.6201620162016202E-2</v>
      </c>
      <c r="V259" s="438">
        <f t="shared" si="119"/>
        <v>1.9351935193519351E-2</v>
      </c>
      <c r="W259" s="462">
        <f t="shared" si="8"/>
        <v>1.8001800180018002E-2</v>
      </c>
      <c r="X259" s="307"/>
    </row>
    <row r="260" spans="2:24" ht="13.5" customHeight="1">
      <c r="B260" s="655"/>
      <c r="C260" s="573"/>
      <c r="D260" s="344" t="s">
        <v>152</v>
      </c>
      <c r="E260" s="390">
        <f>市区町村別_推計残存歯数階層別人数!H259</f>
        <v>3948</v>
      </c>
      <c r="F260" s="304">
        <f t="shared" ref="F260" si="153">SUM(F257:F259)</f>
        <v>3948</v>
      </c>
      <c r="G260" s="304">
        <f t="shared" ref="G260:N260" si="154">SUM(G257:G259)</f>
        <v>2695</v>
      </c>
      <c r="H260" s="304">
        <f t="shared" si="154"/>
        <v>385</v>
      </c>
      <c r="I260" s="304">
        <f t="shared" si="154"/>
        <v>173</v>
      </c>
      <c r="J260" s="304">
        <f t="shared" si="154"/>
        <v>219</v>
      </c>
      <c r="K260" s="304">
        <f t="shared" si="154"/>
        <v>159</v>
      </c>
      <c r="L260" s="304">
        <f t="shared" si="154"/>
        <v>109</v>
      </c>
      <c r="M260" s="304">
        <f t="shared" si="154"/>
        <v>111</v>
      </c>
      <c r="N260" s="304">
        <f t="shared" si="154"/>
        <v>97</v>
      </c>
      <c r="O260" s="303">
        <f t="shared" si="152"/>
        <v>1</v>
      </c>
      <c r="P260" s="303">
        <f t="shared" ref="P260:P300" si="155">IFERROR(G260/E260,"-")</f>
        <v>0.68262411347517726</v>
      </c>
      <c r="Q260" s="303">
        <f t="shared" ref="Q260:Q300" si="156">IFERROR(H260/E260,"-")</f>
        <v>9.7517730496453903E-2</v>
      </c>
      <c r="R260" s="303">
        <f t="shared" ref="R260:R300" si="157">IFERROR(I260/E260,"-")</f>
        <v>4.3819655521783178E-2</v>
      </c>
      <c r="S260" s="303">
        <f t="shared" ref="S260:S300" si="158">IFERROR(J260/E260,"-")</f>
        <v>5.5471124620060791E-2</v>
      </c>
      <c r="T260" s="303">
        <f t="shared" si="117"/>
        <v>4.0273556231003038E-2</v>
      </c>
      <c r="U260" s="303">
        <f t="shared" si="118"/>
        <v>2.7608915906788246E-2</v>
      </c>
      <c r="V260" s="303">
        <f t="shared" si="119"/>
        <v>2.8115501519756839E-2</v>
      </c>
      <c r="W260" s="461">
        <f t="shared" ref="W260:W300" si="159">IFERROR(N260/E260,"-")</f>
        <v>2.4569402228976696E-2</v>
      </c>
      <c r="X260" s="307"/>
    </row>
    <row r="261" spans="2:24" ht="13.5" customHeight="1">
      <c r="B261" s="648">
        <v>65</v>
      </c>
      <c r="C261" s="571" t="s">
        <v>12</v>
      </c>
      <c r="D261" s="356" t="s">
        <v>342</v>
      </c>
      <c r="E261" s="390">
        <f>市区町村別_推計残存歯数階層別人数!H260</f>
        <v>330</v>
      </c>
      <c r="F261" s="304">
        <f>SUM(G261:N261)</f>
        <v>330</v>
      </c>
      <c r="G261" s="442">
        <v>189</v>
      </c>
      <c r="H261" s="442">
        <v>18</v>
      </c>
      <c r="I261" s="442">
        <v>12</v>
      </c>
      <c r="J261" s="442">
        <v>36</v>
      </c>
      <c r="K261" s="442">
        <v>23</v>
      </c>
      <c r="L261" s="442">
        <v>11</v>
      </c>
      <c r="M261" s="442">
        <v>30</v>
      </c>
      <c r="N261" s="442">
        <v>11</v>
      </c>
      <c r="O261" s="303">
        <f t="shared" si="152"/>
        <v>1</v>
      </c>
      <c r="P261" s="303">
        <f t="shared" si="155"/>
        <v>0.57272727272727275</v>
      </c>
      <c r="Q261" s="303">
        <f t="shared" si="156"/>
        <v>5.4545454545454543E-2</v>
      </c>
      <c r="R261" s="303">
        <f t="shared" si="157"/>
        <v>3.6363636363636362E-2</v>
      </c>
      <c r="S261" s="303">
        <f t="shared" si="158"/>
        <v>0.10909090909090909</v>
      </c>
      <c r="T261" s="303">
        <f t="shared" ref="T261:T300" si="160">IFERROR(K261/E261,"-")</f>
        <v>6.9696969696969702E-2</v>
      </c>
      <c r="U261" s="303">
        <f t="shared" ref="U261:U300" si="161">IFERROR(L261/E261,"-")</f>
        <v>3.3333333333333333E-2</v>
      </c>
      <c r="V261" s="303">
        <f t="shared" ref="V261:V300" si="162">IFERROR(M261/E261,"-")</f>
        <v>9.0909090909090912E-2</v>
      </c>
      <c r="W261" s="461">
        <f t="shared" si="159"/>
        <v>3.3333333333333333E-2</v>
      </c>
      <c r="X261" s="307"/>
    </row>
    <row r="262" spans="2:24" ht="13.5" customHeight="1">
      <c r="B262" s="649"/>
      <c r="C262" s="572"/>
      <c r="D262" s="439" t="s">
        <v>343</v>
      </c>
      <c r="E262" s="440">
        <f>市区町村別_推計残存歯数階層別人数!H261</f>
        <v>533</v>
      </c>
      <c r="F262" s="346">
        <f>SUM(G262:N262)</f>
        <v>533</v>
      </c>
      <c r="G262" s="449">
        <v>361</v>
      </c>
      <c r="H262" s="449">
        <v>26</v>
      </c>
      <c r="I262" s="449">
        <v>30</v>
      </c>
      <c r="J262" s="449">
        <v>42</v>
      </c>
      <c r="K262" s="449">
        <v>21</v>
      </c>
      <c r="L262" s="449">
        <v>15</v>
      </c>
      <c r="M262" s="449">
        <v>26</v>
      </c>
      <c r="N262" s="449">
        <v>12</v>
      </c>
      <c r="O262" s="441">
        <f t="shared" si="152"/>
        <v>1</v>
      </c>
      <c r="P262" s="441">
        <f t="shared" si="155"/>
        <v>0.67729831144465291</v>
      </c>
      <c r="Q262" s="441">
        <f t="shared" si="156"/>
        <v>4.878048780487805E-2</v>
      </c>
      <c r="R262" s="441">
        <f t="shared" si="157"/>
        <v>5.6285178236397747E-2</v>
      </c>
      <c r="S262" s="441">
        <f t="shared" si="158"/>
        <v>7.879924953095685E-2</v>
      </c>
      <c r="T262" s="441">
        <f t="shared" si="160"/>
        <v>3.9399624765478425E-2</v>
      </c>
      <c r="U262" s="441">
        <f t="shared" si="161"/>
        <v>2.8142589118198873E-2</v>
      </c>
      <c r="V262" s="441">
        <f t="shared" si="162"/>
        <v>4.878048780487805E-2</v>
      </c>
      <c r="W262" s="317">
        <f t="shared" si="159"/>
        <v>2.2514071294559099E-2</v>
      </c>
      <c r="X262" s="307"/>
    </row>
    <row r="263" spans="2:24" ht="13.5" customHeight="1">
      <c r="B263" s="649"/>
      <c r="C263" s="572"/>
      <c r="D263" s="436" t="s">
        <v>344</v>
      </c>
      <c r="E263" s="437">
        <f>市区町村別_推計残存歯数階層別人数!H262</f>
        <v>1322</v>
      </c>
      <c r="F263" s="435">
        <f>SUM(G263:N263)</f>
        <v>1322</v>
      </c>
      <c r="G263" s="446">
        <v>1018</v>
      </c>
      <c r="H263" s="446">
        <v>69</v>
      </c>
      <c r="I263" s="446">
        <v>47</v>
      </c>
      <c r="J263" s="446">
        <v>59</v>
      </c>
      <c r="K263" s="446">
        <v>44</v>
      </c>
      <c r="L263" s="446">
        <v>29</v>
      </c>
      <c r="M263" s="446">
        <v>31</v>
      </c>
      <c r="N263" s="446">
        <v>25</v>
      </c>
      <c r="O263" s="438">
        <f t="shared" si="152"/>
        <v>1</v>
      </c>
      <c r="P263" s="438">
        <f t="shared" si="155"/>
        <v>0.77004538577912252</v>
      </c>
      <c r="Q263" s="438">
        <f t="shared" si="156"/>
        <v>5.2193645990922848E-2</v>
      </c>
      <c r="R263" s="438">
        <f t="shared" si="157"/>
        <v>3.5552193645990923E-2</v>
      </c>
      <c r="S263" s="438">
        <f t="shared" si="158"/>
        <v>4.4629349470499242E-2</v>
      </c>
      <c r="T263" s="438">
        <f t="shared" si="160"/>
        <v>3.3282904689863842E-2</v>
      </c>
      <c r="U263" s="438">
        <f t="shared" si="161"/>
        <v>2.1936459909228441E-2</v>
      </c>
      <c r="V263" s="438">
        <f t="shared" si="162"/>
        <v>2.3449319213313162E-2</v>
      </c>
      <c r="W263" s="462">
        <f t="shared" si="159"/>
        <v>1.8910741301059002E-2</v>
      </c>
      <c r="X263" s="307"/>
    </row>
    <row r="264" spans="2:24" ht="13.5" customHeight="1">
      <c r="B264" s="655"/>
      <c r="C264" s="573"/>
      <c r="D264" s="344" t="s">
        <v>152</v>
      </c>
      <c r="E264" s="390">
        <f>市区町村別_推計残存歯数階層別人数!H263</f>
        <v>2185</v>
      </c>
      <c r="F264" s="304">
        <f t="shared" ref="F264" si="163">SUM(F261:F263)</f>
        <v>2185</v>
      </c>
      <c r="G264" s="304">
        <f t="shared" ref="G264:N264" si="164">SUM(G261:G263)</f>
        <v>1568</v>
      </c>
      <c r="H264" s="304">
        <f t="shared" si="164"/>
        <v>113</v>
      </c>
      <c r="I264" s="304">
        <f t="shared" si="164"/>
        <v>89</v>
      </c>
      <c r="J264" s="304">
        <f t="shared" si="164"/>
        <v>137</v>
      </c>
      <c r="K264" s="304">
        <f t="shared" si="164"/>
        <v>88</v>
      </c>
      <c r="L264" s="304">
        <f t="shared" si="164"/>
        <v>55</v>
      </c>
      <c r="M264" s="304">
        <f t="shared" si="164"/>
        <v>87</v>
      </c>
      <c r="N264" s="304">
        <f t="shared" si="164"/>
        <v>48</v>
      </c>
      <c r="O264" s="303">
        <f t="shared" si="152"/>
        <v>1</v>
      </c>
      <c r="P264" s="303">
        <f t="shared" si="155"/>
        <v>0.71762013729977114</v>
      </c>
      <c r="Q264" s="303">
        <f t="shared" si="156"/>
        <v>5.1716247139588098E-2</v>
      </c>
      <c r="R264" s="303">
        <f t="shared" si="157"/>
        <v>4.0732265446224256E-2</v>
      </c>
      <c r="S264" s="303">
        <f t="shared" si="158"/>
        <v>6.270022883295194E-2</v>
      </c>
      <c r="T264" s="303">
        <f t="shared" si="160"/>
        <v>4.0274599542334096E-2</v>
      </c>
      <c r="U264" s="303">
        <f t="shared" si="161"/>
        <v>2.5171624713958809E-2</v>
      </c>
      <c r="V264" s="303">
        <f t="shared" si="162"/>
        <v>3.9816933638443935E-2</v>
      </c>
      <c r="W264" s="461">
        <f t="shared" si="159"/>
        <v>2.1967963386727688E-2</v>
      </c>
      <c r="X264" s="307"/>
    </row>
    <row r="265" spans="2:24" ht="13.5" customHeight="1">
      <c r="B265" s="648">
        <v>66</v>
      </c>
      <c r="C265" s="571" t="s">
        <v>6</v>
      </c>
      <c r="D265" s="356" t="s">
        <v>342</v>
      </c>
      <c r="E265" s="390">
        <f>市区町村別_推計残存歯数階層別人数!H264</f>
        <v>368</v>
      </c>
      <c r="F265" s="304">
        <f>SUM(G265:N265)</f>
        <v>368</v>
      </c>
      <c r="G265" s="442">
        <v>199</v>
      </c>
      <c r="H265" s="442">
        <v>28</v>
      </c>
      <c r="I265" s="442">
        <v>26</v>
      </c>
      <c r="J265" s="442">
        <v>19</v>
      </c>
      <c r="K265" s="442">
        <v>13</v>
      </c>
      <c r="L265" s="442">
        <v>24</v>
      </c>
      <c r="M265" s="442">
        <v>35</v>
      </c>
      <c r="N265" s="442">
        <v>24</v>
      </c>
      <c r="O265" s="303">
        <f t="shared" si="152"/>
        <v>1</v>
      </c>
      <c r="P265" s="303">
        <f t="shared" si="155"/>
        <v>0.54076086956521741</v>
      </c>
      <c r="Q265" s="303">
        <f t="shared" si="156"/>
        <v>7.6086956521739135E-2</v>
      </c>
      <c r="R265" s="303">
        <f t="shared" si="157"/>
        <v>7.0652173913043473E-2</v>
      </c>
      <c r="S265" s="303">
        <f t="shared" si="158"/>
        <v>5.1630434782608696E-2</v>
      </c>
      <c r="T265" s="303">
        <f t="shared" si="160"/>
        <v>3.5326086956521736E-2</v>
      </c>
      <c r="U265" s="303">
        <f t="shared" si="161"/>
        <v>6.5217391304347824E-2</v>
      </c>
      <c r="V265" s="303">
        <f t="shared" si="162"/>
        <v>9.5108695652173919E-2</v>
      </c>
      <c r="W265" s="461">
        <f t="shared" si="159"/>
        <v>6.5217391304347824E-2</v>
      </c>
      <c r="X265" s="307"/>
    </row>
    <row r="266" spans="2:24" ht="13.5" customHeight="1">
      <c r="B266" s="649"/>
      <c r="C266" s="572"/>
      <c r="D266" s="439" t="s">
        <v>343</v>
      </c>
      <c r="E266" s="440">
        <f>市区町村別_推計残存歯数階層別人数!H265</f>
        <v>654</v>
      </c>
      <c r="F266" s="346">
        <f>SUM(G266:N266)</f>
        <v>654</v>
      </c>
      <c r="G266" s="449">
        <v>463</v>
      </c>
      <c r="H266" s="449">
        <v>65</v>
      </c>
      <c r="I266" s="449">
        <v>22</v>
      </c>
      <c r="J266" s="449">
        <v>26</v>
      </c>
      <c r="K266" s="449">
        <v>23</v>
      </c>
      <c r="L266" s="449">
        <v>13</v>
      </c>
      <c r="M266" s="449">
        <v>19</v>
      </c>
      <c r="N266" s="449">
        <v>23</v>
      </c>
      <c r="O266" s="441">
        <f t="shared" si="152"/>
        <v>1</v>
      </c>
      <c r="P266" s="441">
        <f t="shared" si="155"/>
        <v>0.70795107033639149</v>
      </c>
      <c r="Q266" s="441">
        <f t="shared" si="156"/>
        <v>9.9388379204892963E-2</v>
      </c>
      <c r="R266" s="441">
        <f t="shared" si="157"/>
        <v>3.3639143730886847E-2</v>
      </c>
      <c r="S266" s="441">
        <f t="shared" si="158"/>
        <v>3.9755351681957186E-2</v>
      </c>
      <c r="T266" s="441">
        <f t="shared" si="160"/>
        <v>3.5168195718654434E-2</v>
      </c>
      <c r="U266" s="441">
        <f t="shared" si="161"/>
        <v>1.9877675840978593E-2</v>
      </c>
      <c r="V266" s="441">
        <f t="shared" si="162"/>
        <v>2.9051987767584098E-2</v>
      </c>
      <c r="W266" s="317">
        <f t="shared" si="159"/>
        <v>3.5168195718654434E-2</v>
      </c>
      <c r="X266" s="307"/>
    </row>
    <row r="267" spans="2:24" ht="13.5" customHeight="1">
      <c r="B267" s="649"/>
      <c r="C267" s="572"/>
      <c r="D267" s="436" t="s">
        <v>344</v>
      </c>
      <c r="E267" s="437">
        <f>市区町村別_推計残存歯数階層別人数!H266</f>
        <v>1684</v>
      </c>
      <c r="F267" s="435">
        <f>SUM(G267:N267)</f>
        <v>1684</v>
      </c>
      <c r="G267" s="446">
        <v>1308</v>
      </c>
      <c r="H267" s="446">
        <v>123</v>
      </c>
      <c r="I267" s="446">
        <v>50</v>
      </c>
      <c r="J267" s="446">
        <v>70</v>
      </c>
      <c r="K267" s="446">
        <v>42</v>
      </c>
      <c r="L267" s="446">
        <v>28</v>
      </c>
      <c r="M267" s="446">
        <v>27</v>
      </c>
      <c r="N267" s="446">
        <v>36</v>
      </c>
      <c r="O267" s="438">
        <f t="shared" si="152"/>
        <v>1</v>
      </c>
      <c r="P267" s="438">
        <f t="shared" si="155"/>
        <v>0.77672209026128269</v>
      </c>
      <c r="Q267" s="438">
        <f t="shared" si="156"/>
        <v>7.3040380047505932E-2</v>
      </c>
      <c r="R267" s="438">
        <f t="shared" si="157"/>
        <v>2.9691211401425176E-2</v>
      </c>
      <c r="S267" s="438">
        <f t="shared" si="158"/>
        <v>4.1567695961995249E-2</v>
      </c>
      <c r="T267" s="438">
        <f t="shared" si="160"/>
        <v>2.4940617577197149E-2</v>
      </c>
      <c r="U267" s="438">
        <f t="shared" si="161"/>
        <v>1.66270783847981E-2</v>
      </c>
      <c r="V267" s="438">
        <f t="shared" si="162"/>
        <v>1.6033254156769598E-2</v>
      </c>
      <c r="W267" s="462">
        <f t="shared" si="159"/>
        <v>2.1377672209026127E-2</v>
      </c>
      <c r="X267" s="307"/>
    </row>
    <row r="268" spans="2:24" ht="13.5" customHeight="1">
      <c r="B268" s="655"/>
      <c r="C268" s="573"/>
      <c r="D268" s="344" t="s">
        <v>152</v>
      </c>
      <c r="E268" s="390">
        <f>市区町村別_推計残存歯数階層別人数!H267</f>
        <v>2706</v>
      </c>
      <c r="F268" s="304">
        <f t="shared" ref="F268" si="165">SUM(F265:F267)</f>
        <v>2706</v>
      </c>
      <c r="G268" s="304">
        <f t="shared" ref="G268:N268" si="166">SUM(G265:G267)</f>
        <v>1970</v>
      </c>
      <c r="H268" s="304">
        <f t="shared" si="166"/>
        <v>216</v>
      </c>
      <c r="I268" s="304">
        <f t="shared" si="166"/>
        <v>98</v>
      </c>
      <c r="J268" s="304">
        <f t="shared" si="166"/>
        <v>115</v>
      </c>
      <c r="K268" s="304">
        <f t="shared" si="166"/>
        <v>78</v>
      </c>
      <c r="L268" s="304">
        <f t="shared" si="166"/>
        <v>65</v>
      </c>
      <c r="M268" s="304">
        <f t="shared" si="166"/>
        <v>81</v>
      </c>
      <c r="N268" s="304">
        <f t="shared" si="166"/>
        <v>83</v>
      </c>
      <c r="O268" s="303">
        <f t="shared" si="152"/>
        <v>1</v>
      </c>
      <c r="P268" s="303">
        <f t="shared" si="155"/>
        <v>0.7280118255728012</v>
      </c>
      <c r="Q268" s="303">
        <f t="shared" si="156"/>
        <v>7.9822616407982258E-2</v>
      </c>
      <c r="R268" s="303">
        <f t="shared" si="157"/>
        <v>3.6215816703621583E-2</v>
      </c>
      <c r="S268" s="303">
        <f t="shared" si="158"/>
        <v>4.2498152254249813E-2</v>
      </c>
      <c r="T268" s="303">
        <f t="shared" si="160"/>
        <v>2.8824833702882482E-2</v>
      </c>
      <c r="U268" s="303">
        <f t="shared" si="161"/>
        <v>2.402069475240207E-2</v>
      </c>
      <c r="V268" s="303">
        <f t="shared" si="162"/>
        <v>2.9933481152993349E-2</v>
      </c>
      <c r="W268" s="461">
        <f t="shared" si="159"/>
        <v>3.0672579453067259E-2</v>
      </c>
      <c r="X268" s="307"/>
    </row>
    <row r="269" spans="2:24" ht="13.5" customHeight="1">
      <c r="B269" s="648">
        <v>67</v>
      </c>
      <c r="C269" s="571" t="s">
        <v>7</v>
      </c>
      <c r="D269" s="356" t="s">
        <v>342</v>
      </c>
      <c r="E269" s="390">
        <f>市区町村別_推計残存歯数階層別人数!H268</f>
        <v>176</v>
      </c>
      <c r="F269" s="304">
        <f>SUM(G269:N269)</f>
        <v>176</v>
      </c>
      <c r="G269" s="442">
        <v>107</v>
      </c>
      <c r="H269" s="442">
        <v>12</v>
      </c>
      <c r="I269" s="442">
        <v>0</v>
      </c>
      <c r="J269" s="442">
        <v>6</v>
      </c>
      <c r="K269" s="442">
        <v>17</v>
      </c>
      <c r="L269" s="442">
        <v>11</v>
      </c>
      <c r="M269" s="442">
        <v>14</v>
      </c>
      <c r="N269" s="442">
        <v>9</v>
      </c>
      <c r="O269" s="303">
        <f t="shared" si="152"/>
        <v>1</v>
      </c>
      <c r="P269" s="303">
        <f t="shared" si="155"/>
        <v>0.60795454545454541</v>
      </c>
      <c r="Q269" s="303">
        <f t="shared" si="156"/>
        <v>6.8181818181818177E-2</v>
      </c>
      <c r="R269" s="303">
        <f t="shared" si="157"/>
        <v>0</v>
      </c>
      <c r="S269" s="303">
        <f t="shared" si="158"/>
        <v>3.4090909090909088E-2</v>
      </c>
      <c r="T269" s="303">
        <f t="shared" si="160"/>
        <v>9.6590909090909088E-2</v>
      </c>
      <c r="U269" s="303">
        <f t="shared" si="161"/>
        <v>6.25E-2</v>
      </c>
      <c r="V269" s="303">
        <f t="shared" si="162"/>
        <v>7.9545454545454544E-2</v>
      </c>
      <c r="W269" s="461">
        <f t="shared" si="159"/>
        <v>5.113636363636364E-2</v>
      </c>
      <c r="X269" s="307"/>
    </row>
    <row r="270" spans="2:24" ht="13.5" customHeight="1">
      <c r="B270" s="649"/>
      <c r="C270" s="572"/>
      <c r="D270" s="439" t="s">
        <v>343</v>
      </c>
      <c r="E270" s="440">
        <f>市区町村別_推計残存歯数階層別人数!H269</f>
        <v>264</v>
      </c>
      <c r="F270" s="346">
        <f>SUM(G270:N270)</f>
        <v>264</v>
      </c>
      <c r="G270" s="449">
        <v>192</v>
      </c>
      <c r="H270" s="449">
        <v>13</v>
      </c>
      <c r="I270" s="449">
        <v>8</v>
      </c>
      <c r="J270" s="449">
        <v>17</v>
      </c>
      <c r="K270" s="449">
        <v>10</v>
      </c>
      <c r="L270" s="449">
        <v>7</v>
      </c>
      <c r="M270" s="449">
        <v>10</v>
      </c>
      <c r="N270" s="449">
        <v>7</v>
      </c>
      <c r="O270" s="441">
        <f t="shared" si="152"/>
        <v>1</v>
      </c>
      <c r="P270" s="441">
        <f t="shared" si="155"/>
        <v>0.72727272727272729</v>
      </c>
      <c r="Q270" s="441">
        <f t="shared" si="156"/>
        <v>4.924242424242424E-2</v>
      </c>
      <c r="R270" s="441">
        <f t="shared" si="157"/>
        <v>3.0303030303030304E-2</v>
      </c>
      <c r="S270" s="441">
        <f t="shared" si="158"/>
        <v>6.4393939393939392E-2</v>
      </c>
      <c r="T270" s="441">
        <f t="shared" si="160"/>
        <v>3.787878787878788E-2</v>
      </c>
      <c r="U270" s="441">
        <f t="shared" si="161"/>
        <v>2.6515151515151516E-2</v>
      </c>
      <c r="V270" s="441">
        <f t="shared" si="162"/>
        <v>3.787878787878788E-2</v>
      </c>
      <c r="W270" s="317">
        <f t="shared" si="159"/>
        <v>2.6515151515151516E-2</v>
      </c>
      <c r="X270" s="307"/>
    </row>
    <row r="271" spans="2:24" ht="13.5" customHeight="1">
      <c r="B271" s="649"/>
      <c r="C271" s="572"/>
      <c r="D271" s="436" t="s">
        <v>344</v>
      </c>
      <c r="E271" s="437">
        <f>市区町村別_推計残存歯数階層別人数!H270</f>
        <v>394</v>
      </c>
      <c r="F271" s="435">
        <f>SUM(G271:N271)</f>
        <v>394</v>
      </c>
      <c r="G271" s="446">
        <v>309</v>
      </c>
      <c r="H271" s="446">
        <v>17</v>
      </c>
      <c r="I271" s="446">
        <v>15</v>
      </c>
      <c r="J271" s="446">
        <v>13</v>
      </c>
      <c r="K271" s="446">
        <v>16</v>
      </c>
      <c r="L271" s="446">
        <v>11</v>
      </c>
      <c r="M271" s="446">
        <v>5</v>
      </c>
      <c r="N271" s="446">
        <v>8</v>
      </c>
      <c r="O271" s="438">
        <f t="shared" si="152"/>
        <v>1</v>
      </c>
      <c r="P271" s="438">
        <f t="shared" si="155"/>
        <v>0.78426395939086291</v>
      </c>
      <c r="Q271" s="438">
        <f t="shared" si="156"/>
        <v>4.3147208121827409E-2</v>
      </c>
      <c r="R271" s="438">
        <f t="shared" si="157"/>
        <v>3.8071065989847719E-2</v>
      </c>
      <c r="S271" s="438">
        <f t="shared" si="158"/>
        <v>3.2994923857868022E-2</v>
      </c>
      <c r="T271" s="438">
        <f t="shared" si="160"/>
        <v>4.060913705583756E-2</v>
      </c>
      <c r="U271" s="438">
        <f t="shared" si="161"/>
        <v>2.7918781725888325E-2</v>
      </c>
      <c r="V271" s="438">
        <f t="shared" si="162"/>
        <v>1.2690355329949238E-2</v>
      </c>
      <c r="W271" s="462">
        <f t="shared" si="159"/>
        <v>2.030456852791878E-2</v>
      </c>
      <c r="X271" s="307"/>
    </row>
    <row r="272" spans="2:24" ht="13.5" customHeight="1">
      <c r="B272" s="655"/>
      <c r="C272" s="573"/>
      <c r="D272" s="344" t="s">
        <v>152</v>
      </c>
      <c r="E272" s="390">
        <f>市区町村別_推計残存歯数階層別人数!H271</f>
        <v>834</v>
      </c>
      <c r="F272" s="304">
        <f t="shared" ref="F272" si="167">SUM(F269:F271)</f>
        <v>834</v>
      </c>
      <c r="G272" s="304">
        <f t="shared" ref="G272:N272" si="168">SUM(G269:G271)</f>
        <v>608</v>
      </c>
      <c r="H272" s="304">
        <f t="shared" si="168"/>
        <v>42</v>
      </c>
      <c r="I272" s="304">
        <f t="shared" si="168"/>
        <v>23</v>
      </c>
      <c r="J272" s="304">
        <f t="shared" si="168"/>
        <v>36</v>
      </c>
      <c r="K272" s="304">
        <f t="shared" si="168"/>
        <v>43</v>
      </c>
      <c r="L272" s="304">
        <f t="shared" si="168"/>
        <v>29</v>
      </c>
      <c r="M272" s="304">
        <f t="shared" si="168"/>
        <v>29</v>
      </c>
      <c r="N272" s="304">
        <f t="shared" si="168"/>
        <v>24</v>
      </c>
      <c r="O272" s="303">
        <f t="shared" si="152"/>
        <v>1</v>
      </c>
      <c r="P272" s="303">
        <f t="shared" si="155"/>
        <v>0.72901678657074342</v>
      </c>
      <c r="Q272" s="303">
        <f t="shared" si="156"/>
        <v>5.0359712230215826E-2</v>
      </c>
      <c r="R272" s="303">
        <f t="shared" si="157"/>
        <v>2.7577937649880094E-2</v>
      </c>
      <c r="S272" s="303">
        <f t="shared" si="158"/>
        <v>4.3165467625899283E-2</v>
      </c>
      <c r="T272" s="303">
        <f t="shared" si="160"/>
        <v>5.1558752997601917E-2</v>
      </c>
      <c r="U272" s="303">
        <f t="shared" si="161"/>
        <v>3.4772182254196642E-2</v>
      </c>
      <c r="V272" s="303">
        <f t="shared" si="162"/>
        <v>3.4772182254196642E-2</v>
      </c>
      <c r="W272" s="461">
        <f t="shared" si="159"/>
        <v>2.8776978417266189E-2</v>
      </c>
      <c r="X272" s="307"/>
    </row>
    <row r="273" spans="2:24" ht="13.5" customHeight="1">
      <c r="B273" s="648">
        <v>68</v>
      </c>
      <c r="C273" s="571" t="s">
        <v>53</v>
      </c>
      <c r="D273" s="356" t="s">
        <v>342</v>
      </c>
      <c r="E273" s="390">
        <f>市区町村別_推計残存歯数階層別人数!H272</f>
        <v>211</v>
      </c>
      <c r="F273" s="304">
        <f>SUM(G273:N273)</f>
        <v>211</v>
      </c>
      <c r="G273" s="442">
        <v>122</v>
      </c>
      <c r="H273" s="442">
        <v>16</v>
      </c>
      <c r="I273" s="442">
        <v>18</v>
      </c>
      <c r="J273" s="442">
        <v>18</v>
      </c>
      <c r="K273" s="442">
        <v>9</v>
      </c>
      <c r="L273" s="442">
        <v>6</v>
      </c>
      <c r="M273" s="442">
        <v>15</v>
      </c>
      <c r="N273" s="442">
        <v>7</v>
      </c>
      <c r="O273" s="303">
        <f t="shared" si="152"/>
        <v>1</v>
      </c>
      <c r="P273" s="303">
        <f t="shared" si="155"/>
        <v>0.5781990521327014</v>
      </c>
      <c r="Q273" s="303">
        <f t="shared" si="156"/>
        <v>7.582938388625593E-2</v>
      </c>
      <c r="R273" s="303">
        <f t="shared" si="157"/>
        <v>8.5308056872037921E-2</v>
      </c>
      <c r="S273" s="303">
        <f t="shared" si="158"/>
        <v>8.5308056872037921E-2</v>
      </c>
      <c r="T273" s="303">
        <f t="shared" si="160"/>
        <v>4.2654028436018961E-2</v>
      </c>
      <c r="U273" s="303">
        <f t="shared" si="161"/>
        <v>2.843601895734597E-2</v>
      </c>
      <c r="V273" s="303">
        <f t="shared" si="162"/>
        <v>7.1090047393364927E-2</v>
      </c>
      <c r="W273" s="461">
        <f t="shared" si="159"/>
        <v>3.3175355450236969E-2</v>
      </c>
      <c r="X273" s="307"/>
    </row>
    <row r="274" spans="2:24" ht="13.5" customHeight="1">
      <c r="B274" s="649"/>
      <c r="C274" s="572"/>
      <c r="D274" s="439" t="s">
        <v>343</v>
      </c>
      <c r="E274" s="440">
        <f>市区町村別_推計残存歯数階層別人数!H273</f>
        <v>339</v>
      </c>
      <c r="F274" s="346">
        <f>SUM(G274:N274)</f>
        <v>339</v>
      </c>
      <c r="G274" s="449">
        <v>239</v>
      </c>
      <c r="H274" s="449">
        <v>32</v>
      </c>
      <c r="I274" s="449">
        <v>10</v>
      </c>
      <c r="J274" s="449">
        <v>12</v>
      </c>
      <c r="K274" s="449">
        <v>15</v>
      </c>
      <c r="L274" s="449">
        <v>9</v>
      </c>
      <c r="M274" s="449">
        <v>14</v>
      </c>
      <c r="N274" s="449">
        <v>8</v>
      </c>
      <c r="O274" s="441">
        <f t="shared" si="152"/>
        <v>1</v>
      </c>
      <c r="P274" s="441">
        <f t="shared" si="155"/>
        <v>0.70501474926253682</v>
      </c>
      <c r="Q274" s="441">
        <f t="shared" si="156"/>
        <v>9.4395280235988199E-2</v>
      </c>
      <c r="R274" s="441">
        <f t="shared" si="157"/>
        <v>2.9498525073746312E-2</v>
      </c>
      <c r="S274" s="441">
        <f t="shared" si="158"/>
        <v>3.5398230088495575E-2</v>
      </c>
      <c r="T274" s="441">
        <f t="shared" si="160"/>
        <v>4.4247787610619468E-2</v>
      </c>
      <c r="U274" s="441">
        <f t="shared" si="161"/>
        <v>2.6548672566371681E-2</v>
      </c>
      <c r="V274" s="441">
        <f t="shared" si="162"/>
        <v>4.1297935103244837E-2</v>
      </c>
      <c r="W274" s="317">
        <f t="shared" si="159"/>
        <v>2.359882005899705E-2</v>
      </c>
      <c r="X274" s="307"/>
    </row>
    <row r="275" spans="2:24" ht="13.5" customHeight="1">
      <c r="B275" s="649"/>
      <c r="C275" s="572"/>
      <c r="D275" s="436" t="s">
        <v>344</v>
      </c>
      <c r="E275" s="437">
        <f>市区町村別_推計残存歯数階層別人数!H274</f>
        <v>556</v>
      </c>
      <c r="F275" s="435">
        <f>SUM(G275:N275)</f>
        <v>556</v>
      </c>
      <c r="G275" s="446">
        <v>432</v>
      </c>
      <c r="H275" s="446">
        <v>28</v>
      </c>
      <c r="I275" s="446">
        <v>15</v>
      </c>
      <c r="J275" s="446">
        <v>24</v>
      </c>
      <c r="K275" s="446">
        <v>13</v>
      </c>
      <c r="L275" s="446">
        <v>17</v>
      </c>
      <c r="M275" s="446">
        <v>15</v>
      </c>
      <c r="N275" s="446">
        <v>12</v>
      </c>
      <c r="O275" s="438">
        <f t="shared" si="152"/>
        <v>1</v>
      </c>
      <c r="P275" s="438">
        <f t="shared" si="155"/>
        <v>0.7769784172661871</v>
      </c>
      <c r="Q275" s="438">
        <f t="shared" si="156"/>
        <v>5.0359712230215826E-2</v>
      </c>
      <c r="R275" s="438">
        <f t="shared" si="157"/>
        <v>2.6978417266187049E-2</v>
      </c>
      <c r="S275" s="438">
        <f t="shared" si="158"/>
        <v>4.3165467625899283E-2</v>
      </c>
      <c r="T275" s="438">
        <f t="shared" si="160"/>
        <v>2.3381294964028777E-2</v>
      </c>
      <c r="U275" s="438">
        <f t="shared" si="161"/>
        <v>3.0575539568345324E-2</v>
      </c>
      <c r="V275" s="438">
        <f t="shared" si="162"/>
        <v>2.6978417266187049E-2</v>
      </c>
      <c r="W275" s="462">
        <f t="shared" si="159"/>
        <v>2.1582733812949641E-2</v>
      </c>
      <c r="X275" s="307"/>
    </row>
    <row r="276" spans="2:24" ht="13.5" customHeight="1">
      <c r="B276" s="655"/>
      <c r="C276" s="573"/>
      <c r="D276" s="344" t="s">
        <v>152</v>
      </c>
      <c r="E276" s="390">
        <f>市区町村別_推計残存歯数階層別人数!H275</f>
        <v>1106</v>
      </c>
      <c r="F276" s="304">
        <f t="shared" ref="F276" si="169">SUM(F273:F275)</f>
        <v>1106</v>
      </c>
      <c r="G276" s="304">
        <f t="shared" ref="G276:N276" si="170">SUM(G273:G275)</f>
        <v>793</v>
      </c>
      <c r="H276" s="304">
        <f t="shared" si="170"/>
        <v>76</v>
      </c>
      <c r="I276" s="304">
        <f t="shared" si="170"/>
        <v>43</v>
      </c>
      <c r="J276" s="304">
        <f t="shared" si="170"/>
        <v>54</v>
      </c>
      <c r="K276" s="304">
        <f t="shared" si="170"/>
        <v>37</v>
      </c>
      <c r="L276" s="304">
        <f t="shared" si="170"/>
        <v>32</v>
      </c>
      <c r="M276" s="304">
        <f t="shared" si="170"/>
        <v>44</v>
      </c>
      <c r="N276" s="304">
        <f t="shared" si="170"/>
        <v>27</v>
      </c>
      <c r="O276" s="303">
        <f t="shared" si="152"/>
        <v>1</v>
      </c>
      <c r="P276" s="303">
        <f t="shared" si="155"/>
        <v>0.71699819168173595</v>
      </c>
      <c r="Q276" s="303">
        <f t="shared" si="156"/>
        <v>6.8716094032549732E-2</v>
      </c>
      <c r="R276" s="303">
        <f t="shared" si="157"/>
        <v>3.8878842676311032E-2</v>
      </c>
      <c r="S276" s="303">
        <f t="shared" si="158"/>
        <v>4.8824593128390596E-2</v>
      </c>
      <c r="T276" s="303">
        <f t="shared" si="160"/>
        <v>3.3453887884267633E-2</v>
      </c>
      <c r="U276" s="303">
        <f t="shared" si="161"/>
        <v>2.8933092224231464E-2</v>
      </c>
      <c r="V276" s="303">
        <f t="shared" si="162"/>
        <v>3.9783001808318265E-2</v>
      </c>
      <c r="W276" s="461">
        <f t="shared" si="159"/>
        <v>2.4412296564195298E-2</v>
      </c>
      <c r="X276" s="307"/>
    </row>
    <row r="277" spans="2:24" ht="13.5" customHeight="1">
      <c r="B277" s="648">
        <v>69</v>
      </c>
      <c r="C277" s="571" t="s">
        <v>54</v>
      </c>
      <c r="D277" s="356" t="s">
        <v>342</v>
      </c>
      <c r="E277" s="390">
        <f>市区町村別_推計残存歯数階層別人数!H276</f>
        <v>420</v>
      </c>
      <c r="F277" s="304">
        <f>SUM(G277:N277)</f>
        <v>420</v>
      </c>
      <c r="G277" s="442">
        <v>234</v>
      </c>
      <c r="H277" s="442">
        <v>23</v>
      </c>
      <c r="I277" s="442">
        <v>30</v>
      </c>
      <c r="J277" s="442">
        <v>35</v>
      </c>
      <c r="K277" s="442">
        <v>30</v>
      </c>
      <c r="L277" s="442">
        <v>22</v>
      </c>
      <c r="M277" s="442">
        <v>26</v>
      </c>
      <c r="N277" s="442">
        <v>20</v>
      </c>
      <c r="O277" s="303">
        <f t="shared" si="152"/>
        <v>1</v>
      </c>
      <c r="P277" s="303">
        <f t="shared" si="155"/>
        <v>0.55714285714285716</v>
      </c>
      <c r="Q277" s="303">
        <f t="shared" si="156"/>
        <v>5.4761904761904762E-2</v>
      </c>
      <c r="R277" s="303">
        <f t="shared" si="157"/>
        <v>7.1428571428571425E-2</v>
      </c>
      <c r="S277" s="303">
        <f t="shared" si="158"/>
        <v>8.3333333333333329E-2</v>
      </c>
      <c r="T277" s="303">
        <f t="shared" si="160"/>
        <v>7.1428571428571425E-2</v>
      </c>
      <c r="U277" s="303">
        <f t="shared" si="161"/>
        <v>5.2380952380952382E-2</v>
      </c>
      <c r="V277" s="303">
        <f t="shared" si="162"/>
        <v>6.1904761904761907E-2</v>
      </c>
      <c r="W277" s="461">
        <f t="shared" si="159"/>
        <v>4.7619047619047616E-2</v>
      </c>
      <c r="X277" s="307"/>
    </row>
    <row r="278" spans="2:24" ht="13.5" customHeight="1">
      <c r="B278" s="649"/>
      <c r="C278" s="572"/>
      <c r="D278" s="439" t="s">
        <v>343</v>
      </c>
      <c r="E278" s="440">
        <f>市区町村別_推計残存歯数階層別人数!H277</f>
        <v>702</v>
      </c>
      <c r="F278" s="346">
        <f>SUM(G278:N278)</f>
        <v>702</v>
      </c>
      <c r="G278" s="449">
        <v>467</v>
      </c>
      <c r="H278" s="449">
        <v>43</v>
      </c>
      <c r="I278" s="449">
        <v>38</v>
      </c>
      <c r="J278" s="449">
        <v>37</v>
      </c>
      <c r="K278" s="449">
        <v>41</v>
      </c>
      <c r="L278" s="449">
        <v>29</v>
      </c>
      <c r="M278" s="449">
        <v>21</v>
      </c>
      <c r="N278" s="449">
        <v>26</v>
      </c>
      <c r="O278" s="441">
        <f t="shared" si="152"/>
        <v>1</v>
      </c>
      <c r="P278" s="441">
        <f t="shared" si="155"/>
        <v>0.66524216524216528</v>
      </c>
      <c r="Q278" s="441">
        <f t="shared" si="156"/>
        <v>6.1253561253561253E-2</v>
      </c>
      <c r="R278" s="441">
        <f t="shared" si="157"/>
        <v>5.4131054131054131E-2</v>
      </c>
      <c r="S278" s="441">
        <f t="shared" si="158"/>
        <v>5.2706552706552709E-2</v>
      </c>
      <c r="T278" s="441">
        <f t="shared" si="160"/>
        <v>5.8404558404558403E-2</v>
      </c>
      <c r="U278" s="441">
        <f t="shared" si="161"/>
        <v>4.1310541310541307E-2</v>
      </c>
      <c r="V278" s="441">
        <f t="shared" si="162"/>
        <v>2.9914529914529916E-2</v>
      </c>
      <c r="W278" s="317">
        <f t="shared" si="159"/>
        <v>3.7037037037037035E-2</v>
      </c>
      <c r="X278" s="307"/>
    </row>
    <row r="279" spans="2:24" ht="13.5" customHeight="1">
      <c r="B279" s="649"/>
      <c r="C279" s="572"/>
      <c r="D279" s="436" t="s">
        <v>344</v>
      </c>
      <c r="E279" s="437">
        <f>市区町村別_推計残存歯数階層別人数!H278</f>
        <v>1603</v>
      </c>
      <c r="F279" s="435">
        <f>SUM(G279:N279)</f>
        <v>1603</v>
      </c>
      <c r="G279" s="446">
        <v>1219</v>
      </c>
      <c r="H279" s="446">
        <v>92</v>
      </c>
      <c r="I279" s="446">
        <v>64</v>
      </c>
      <c r="J279" s="446">
        <v>74</v>
      </c>
      <c r="K279" s="446">
        <v>66</v>
      </c>
      <c r="L279" s="446">
        <v>33</v>
      </c>
      <c r="M279" s="446">
        <v>22</v>
      </c>
      <c r="N279" s="446">
        <v>33</v>
      </c>
      <c r="O279" s="438">
        <f t="shared" si="152"/>
        <v>1</v>
      </c>
      <c r="P279" s="438">
        <f t="shared" si="155"/>
        <v>0.76044915782907052</v>
      </c>
      <c r="Q279" s="438">
        <f t="shared" si="156"/>
        <v>5.7392389270118527E-2</v>
      </c>
      <c r="R279" s="438">
        <f t="shared" si="157"/>
        <v>3.9925140361821584E-2</v>
      </c>
      <c r="S279" s="438">
        <f t="shared" si="158"/>
        <v>4.6163443543356206E-2</v>
      </c>
      <c r="T279" s="438">
        <f t="shared" si="160"/>
        <v>4.1172800998128506E-2</v>
      </c>
      <c r="U279" s="438">
        <f t="shared" si="161"/>
        <v>2.0586400499064253E-2</v>
      </c>
      <c r="V279" s="438">
        <f t="shared" si="162"/>
        <v>1.3724266999376169E-2</v>
      </c>
      <c r="W279" s="462">
        <f t="shared" si="159"/>
        <v>2.0586400499064253E-2</v>
      </c>
      <c r="X279" s="307"/>
    </row>
    <row r="280" spans="2:24" ht="13.5" customHeight="1">
      <c r="B280" s="655"/>
      <c r="C280" s="573"/>
      <c r="D280" s="344" t="s">
        <v>152</v>
      </c>
      <c r="E280" s="390">
        <f>市区町村別_推計残存歯数階層別人数!H279</f>
        <v>2725</v>
      </c>
      <c r="F280" s="304">
        <f t="shared" ref="F280" si="171">SUM(F277:F279)</f>
        <v>2725</v>
      </c>
      <c r="G280" s="304">
        <f t="shared" ref="G280:N280" si="172">SUM(G277:G279)</f>
        <v>1920</v>
      </c>
      <c r="H280" s="304">
        <f t="shared" si="172"/>
        <v>158</v>
      </c>
      <c r="I280" s="304">
        <f t="shared" si="172"/>
        <v>132</v>
      </c>
      <c r="J280" s="304">
        <f t="shared" si="172"/>
        <v>146</v>
      </c>
      <c r="K280" s="304">
        <f t="shared" si="172"/>
        <v>137</v>
      </c>
      <c r="L280" s="304">
        <f t="shared" si="172"/>
        <v>84</v>
      </c>
      <c r="M280" s="304">
        <f t="shared" si="172"/>
        <v>69</v>
      </c>
      <c r="N280" s="304">
        <f t="shared" si="172"/>
        <v>79</v>
      </c>
      <c r="O280" s="303">
        <f t="shared" si="152"/>
        <v>1</v>
      </c>
      <c r="P280" s="303">
        <f t="shared" si="155"/>
        <v>0.70458715596330279</v>
      </c>
      <c r="Q280" s="303">
        <f t="shared" si="156"/>
        <v>5.7981651376146789E-2</v>
      </c>
      <c r="R280" s="303">
        <f t="shared" si="157"/>
        <v>4.8440366972477063E-2</v>
      </c>
      <c r="S280" s="303">
        <f t="shared" si="158"/>
        <v>5.3577981651376144E-2</v>
      </c>
      <c r="T280" s="303">
        <f t="shared" si="160"/>
        <v>5.0275229357798164E-2</v>
      </c>
      <c r="U280" s="303">
        <f t="shared" si="161"/>
        <v>3.0825688073394496E-2</v>
      </c>
      <c r="V280" s="303">
        <f t="shared" si="162"/>
        <v>2.5321100917431193E-2</v>
      </c>
      <c r="W280" s="461">
        <f t="shared" si="159"/>
        <v>2.8990825688073395E-2</v>
      </c>
      <c r="X280" s="307"/>
    </row>
    <row r="281" spans="2:24" ht="13.5" customHeight="1">
      <c r="B281" s="648">
        <v>70</v>
      </c>
      <c r="C281" s="571" t="s">
        <v>55</v>
      </c>
      <c r="D281" s="356" t="s">
        <v>342</v>
      </c>
      <c r="E281" s="390">
        <f>市区町村別_推計残存歯数階層別人数!H280</f>
        <v>91</v>
      </c>
      <c r="F281" s="304">
        <f>SUM(G281:N281)</f>
        <v>91</v>
      </c>
      <c r="G281" s="442">
        <v>50</v>
      </c>
      <c r="H281" s="442">
        <v>8</v>
      </c>
      <c r="I281" s="442">
        <v>4</v>
      </c>
      <c r="J281" s="442">
        <v>5</v>
      </c>
      <c r="K281" s="442">
        <v>9</v>
      </c>
      <c r="L281" s="442">
        <v>2</v>
      </c>
      <c r="M281" s="442">
        <v>5</v>
      </c>
      <c r="N281" s="442">
        <v>8</v>
      </c>
      <c r="O281" s="303">
        <f t="shared" si="152"/>
        <v>1</v>
      </c>
      <c r="P281" s="303">
        <f t="shared" si="155"/>
        <v>0.5494505494505495</v>
      </c>
      <c r="Q281" s="303">
        <f t="shared" si="156"/>
        <v>8.7912087912087919E-2</v>
      </c>
      <c r="R281" s="303">
        <f t="shared" si="157"/>
        <v>4.3956043956043959E-2</v>
      </c>
      <c r="S281" s="303">
        <f t="shared" si="158"/>
        <v>5.4945054945054944E-2</v>
      </c>
      <c r="T281" s="303">
        <f t="shared" si="160"/>
        <v>9.8901098901098897E-2</v>
      </c>
      <c r="U281" s="303">
        <f t="shared" si="161"/>
        <v>2.197802197802198E-2</v>
      </c>
      <c r="V281" s="303">
        <f t="shared" si="162"/>
        <v>5.4945054945054944E-2</v>
      </c>
      <c r="W281" s="461">
        <f t="shared" si="159"/>
        <v>8.7912087912087919E-2</v>
      </c>
      <c r="X281" s="307"/>
    </row>
    <row r="282" spans="2:24" ht="13.5" customHeight="1">
      <c r="B282" s="649"/>
      <c r="C282" s="572"/>
      <c r="D282" s="439" t="s">
        <v>343</v>
      </c>
      <c r="E282" s="440">
        <f>市区町村別_推計残存歯数階層別人数!H281</f>
        <v>151</v>
      </c>
      <c r="F282" s="346">
        <f>SUM(G282:N282)</f>
        <v>151</v>
      </c>
      <c r="G282" s="449">
        <v>91</v>
      </c>
      <c r="H282" s="449">
        <v>10</v>
      </c>
      <c r="I282" s="449">
        <v>11</v>
      </c>
      <c r="J282" s="449">
        <v>9</v>
      </c>
      <c r="K282" s="449">
        <v>12</v>
      </c>
      <c r="L282" s="449">
        <v>6</v>
      </c>
      <c r="M282" s="449">
        <v>4</v>
      </c>
      <c r="N282" s="449">
        <v>8</v>
      </c>
      <c r="O282" s="441">
        <f t="shared" si="152"/>
        <v>1</v>
      </c>
      <c r="P282" s="441">
        <f t="shared" si="155"/>
        <v>0.60264900662251653</v>
      </c>
      <c r="Q282" s="441">
        <f t="shared" si="156"/>
        <v>6.6225165562913912E-2</v>
      </c>
      <c r="R282" s="441">
        <f t="shared" si="157"/>
        <v>7.2847682119205295E-2</v>
      </c>
      <c r="S282" s="441">
        <f t="shared" si="158"/>
        <v>5.9602649006622516E-2</v>
      </c>
      <c r="T282" s="441">
        <f t="shared" si="160"/>
        <v>7.9470198675496692E-2</v>
      </c>
      <c r="U282" s="441">
        <f t="shared" si="161"/>
        <v>3.9735099337748346E-2</v>
      </c>
      <c r="V282" s="441">
        <f t="shared" si="162"/>
        <v>2.6490066225165563E-2</v>
      </c>
      <c r="W282" s="317">
        <f t="shared" si="159"/>
        <v>5.2980132450331126E-2</v>
      </c>
      <c r="X282" s="307"/>
    </row>
    <row r="283" spans="2:24" ht="13.5" customHeight="1">
      <c r="B283" s="649"/>
      <c r="C283" s="572"/>
      <c r="D283" s="436" t="s">
        <v>344</v>
      </c>
      <c r="E283" s="437">
        <f>市区町村別_推計残存歯数階層別人数!H282</f>
        <v>247</v>
      </c>
      <c r="F283" s="435">
        <f>SUM(G283:N283)</f>
        <v>247</v>
      </c>
      <c r="G283" s="446">
        <v>176</v>
      </c>
      <c r="H283" s="446">
        <v>17</v>
      </c>
      <c r="I283" s="446">
        <v>13</v>
      </c>
      <c r="J283" s="446">
        <v>12</v>
      </c>
      <c r="K283" s="446">
        <v>12</v>
      </c>
      <c r="L283" s="446">
        <v>7</v>
      </c>
      <c r="M283" s="446">
        <v>4</v>
      </c>
      <c r="N283" s="446">
        <v>6</v>
      </c>
      <c r="O283" s="438">
        <f t="shared" si="152"/>
        <v>1</v>
      </c>
      <c r="P283" s="438">
        <f t="shared" si="155"/>
        <v>0.71255060728744934</v>
      </c>
      <c r="Q283" s="438">
        <f t="shared" si="156"/>
        <v>6.8825910931174086E-2</v>
      </c>
      <c r="R283" s="438">
        <f t="shared" si="157"/>
        <v>5.2631578947368418E-2</v>
      </c>
      <c r="S283" s="438">
        <f t="shared" si="158"/>
        <v>4.8582995951417005E-2</v>
      </c>
      <c r="T283" s="438">
        <f t="shared" si="160"/>
        <v>4.8582995951417005E-2</v>
      </c>
      <c r="U283" s="438">
        <f t="shared" si="161"/>
        <v>2.8340080971659919E-2</v>
      </c>
      <c r="V283" s="438">
        <f t="shared" si="162"/>
        <v>1.6194331983805668E-2</v>
      </c>
      <c r="W283" s="462">
        <f t="shared" si="159"/>
        <v>2.4291497975708502E-2</v>
      </c>
      <c r="X283" s="307"/>
    </row>
    <row r="284" spans="2:24" ht="13.5" customHeight="1">
      <c r="B284" s="655"/>
      <c r="C284" s="573"/>
      <c r="D284" s="344" t="s">
        <v>152</v>
      </c>
      <c r="E284" s="390">
        <f>市区町村別_推計残存歯数階層別人数!H283</f>
        <v>489</v>
      </c>
      <c r="F284" s="304">
        <f t="shared" ref="F284" si="173">SUM(F281:F283)</f>
        <v>489</v>
      </c>
      <c r="G284" s="304">
        <f t="shared" ref="G284:N284" si="174">SUM(G281:G283)</f>
        <v>317</v>
      </c>
      <c r="H284" s="304">
        <f t="shared" si="174"/>
        <v>35</v>
      </c>
      <c r="I284" s="304">
        <f t="shared" si="174"/>
        <v>28</v>
      </c>
      <c r="J284" s="304">
        <f t="shared" si="174"/>
        <v>26</v>
      </c>
      <c r="K284" s="304">
        <f t="shared" si="174"/>
        <v>33</v>
      </c>
      <c r="L284" s="304">
        <f t="shared" si="174"/>
        <v>15</v>
      </c>
      <c r="M284" s="304">
        <f t="shared" si="174"/>
        <v>13</v>
      </c>
      <c r="N284" s="304">
        <f t="shared" si="174"/>
        <v>22</v>
      </c>
      <c r="O284" s="303">
        <f t="shared" si="152"/>
        <v>1</v>
      </c>
      <c r="P284" s="303">
        <f t="shared" si="155"/>
        <v>0.6482617586912065</v>
      </c>
      <c r="Q284" s="303">
        <f t="shared" si="156"/>
        <v>7.1574642126789365E-2</v>
      </c>
      <c r="R284" s="303">
        <f t="shared" si="157"/>
        <v>5.7259713701431493E-2</v>
      </c>
      <c r="S284" s="303">
        <f t="shared" si="158"/>
        <v>5.3169734151329244E-2</v>
      </c>
      <c r="T284" s="303">
        <f t="shared" si="160"/>
        <v>6.7484662576687116E-2</v>
      </c>
      <c r="U284" s="303">
        <f t="shared" si="161"/>
        <v>3.0674846625766871E-2</v>
      </c>
      <c r="V284" s="303">
        <f t="shared" si="162"/>
        <v>2.6584867075664622E-2</v>
      </c>
      <c r="W284" s="461">
        <f t="shared" si="159"/>
        <v>4.4989775051124746E-2</v>
      </c>
      <c r="X284" s="307"/>
    </row>
    <row r="285" spans="2:24" ht="13.5" customHeight="1">
      <c r="B285" s="648">
        <v>71</v>
      </c>
      <c r="C285" s="571" t="s">
        <v>56</v>
      </c>
      <c r="D285" s="356" t="s">
        <v>342</v>
      </c>
      <c r="E285" s="390">
        <f>市区町村別_推計残存歯数階層別人数!H284</f>
        <v>196</v>
      </c>
      <c r="F285" s="304">
        <f>SUM(G285:N285)</f>
        <v>196</v>
      </c>
      <c r="G285" s="442">
        <v>95</v>
      </c>
      <c r="H285" s="442">
        <v>36</v>
      </c>
      <c r="I285" s="442">
        <v>22</v>
      </c>
      <c r="J285" s="442">
        <v>10</v>
      </c>
      <c r="K285" s="442">
        <v>11</v>
      </c>
      <c r="L285" s="442">
        <v>8</v>
      </c>
      <c r="M285" s="442">
        <v>10</v>
      </c>
      <c r="N285" s="442">
        <v>4</v>
      </c>
      <c r="O285" s="303">
        <f>IFERROR(F285/E285,"-")</f>
        <v>1</v>
      </c>
      <c r="P285" s="303">
        <f t="shared" si="155"/>
        <v>0.48469387755102039</v>
      </c>
      <c r="Q285" s="303">
        <f t="shared" si="156"/>
        <v>0.18367346938775511</v>
      </c>
      <c r="R285" s="303">
        <f t="shared" si="157"/>
        <v>0.11224489795918367</v>
      </c>
      <c r="S285" s="303">
        <f t="shared" si="158"/>
        <v>5.1020408163265307E-2</v>
      </c>
      <c r="T285" s="303">
        <f t="shared" si="160"/>
        <v>5.6122448979591837E-2</v>
      </c>
      <c r="U285" s="303">
        <f t="shared" si="161"/>
        <v>4.0816326530612242E-2</v>
      </c>
      <c r="V285" s="303">
        <f t="shared" si="162"/>
        <v>5.1020408163265307E-2</v>
      </c>
      <c r="W285" s="461">
        <f t="shared" si="159"/>
        <v>2.0408163265306121E-2</v>
      </c>
      <c r="X285" s="307"/>
    </row>
    <row r="286" spans="2:24" ht="13.5" customHeight="1">
      <c r="B286" s="649"/>
      <c r="C286" s="572"/>
      <c r="D286" s="439" t="s">
        <v>343</v>
      </c>
      <c r="E286" s="440">
        <f>市区町村別_推計残存歯数階層別人数!H285</f>
        <v>366</v>
      </c>
      <c r="F286" s="346">
        <f>SUM(G286:N286)</f>
        <v>366</v>
      </c>
      <c r="G286" s="449">
        <v>237</v>
      </c>
      <c r="H286" s="449">
        <v>53</v>
      </c>
      <c r="I286" s="449">
        <v>26</v>
      </c>
      <c r="J286" s="449">
        <v>14</v>
      </c>
      <c r="K286" s="449">
        <v>18</v>
      </c>
      <c r="L286" s="449">
        <v>9</v>
      </c>
      <c r="M286" s="449">
        <v>5</v>
      </c>
      <c r="N286" s="449">
        <v>4</v>
      </c>
      <c r="O286" s="441">
        <f t="shared" ref="O286:O300" si="175">IFERROR(F286/E286,"-")</f>
        <v>1</v>
      </c>
      <c r="P286" s="441">
        <f t="shared" si="155"/>
        <v>0.64754098360655743</v>
      </c>
      <c r="Q286" s="441">
        <f t="shared" si="156"/>
        <v>0.1448087431693989</v>
      </c>
      <c r="R286" s="441">
        <f t="shared" si="157"/>
        <v>7.1038251366120214E-2</v>
      </c>
      <c r="S286" s="441">
        <f t="shared" si="158"/>
        <v>3.825136612021858E-2</v>
      </c>
      <c r="T286" s="441">
        <f t="shared" si="160"/>
        <v>4.9180327868852458E-2</v>
      </c>
      <c r="U286" s="441">
        <f t="shared" si="161"/>
        <v>2.4590163934426229E-2</v>
      </c>
      <c r="V286" s="441">
        <f t="shared" si="162"/>
        <v>1.3661202185792349E-2</v>
      </c>
      <c r="W286" s="317">
        <f t="shared" si="159"/>
        <v>1.092896174863388E-2</v>
      </c>
      <c r="X286" s="307"/>
    </row>
    <row r="287" spans="2:24" ht="13.5" customHeight="1">
      <c r="B287" s="649"/>
      <c r="C287" s="572"/>
      <c r="D287" s="436" t="s">
        <v>344</v>
      </c>
      <c r="E287" s="437">
        <f>市区町村別_推計残存歯数階層別人数!H286</f>
        <v>683</v>
      </c>
      <c r="F287" s="435">
        <f>SUM(G287:N287)</f>
        <v>683</v>
      </c>
      <c r="G287" s="446">
        <v>498</v>
      </c>
      <c r="H287" s="446">
        <v>77</v>
      </c>
      <c r="I287" s="446">
        <v>41</v>
      </c>
      <c r="J287" s="446">
        <v>22</v>
      </c>
      <c r="K287" s="446">
        <v>27</v>
      </c>
      <c r="L287" s="446">
        <v>10</v>
      </c>
      <c r="M287" s="446">
        <v>5</v>
      </c>
      <c r="N287" s="446">
        <v>3</v>
      </c>
      <c r="O287" s="438">
        <f t="shared" si="175"/>
        <v>1</v>
      </c>
      <c r="P287" s="438">
        <f t="shared" si="155"/>
        <v>0.72913616398243042</v>
      </c>
      <c r="Q287" s="438">
        <f t="shared" si="156"/>
        <v>0.11273792093704246</v>
      </c>
      <c r="R287" s="438">
        <f t="shared" si="157"/>
        <v>6.0029282576866766E-2</v>
      </c>
      <c r="S287" s="438">
        <f t="shared" si="158"/>
        <v>3.2210834553440704E-2</v>
      </c>
      <c r="T287" s="438">
        <f t="shared" si="160"/>
        <v>3.9531478770131773E-2</v>
      </c>
      <c r="U287" s="438">
        <f t="shared" si="161"/>
        <v>1.4641288433382138E-2</v>
      </c>
      <c r="V287" s="438">
        <f t="shared" si="162"/>
        <v>7.320644216691069E-3</v>
      </c>
      <c r="W287" s="462">
        <f t="shared" si="159"/>
        <v>4.3923865300146414E-3</v>
      </c>
      <c r="X287" s="307"/>
    </row>
    <row r="288" spans="2:24" ht="13.5" customHeight="1">
      <c r="B288" s="655"/>
      <c r="C288" s="573"/>
      <c r="D288" s="344" t="s">
        <v>152</v>
      </c>
      <c r="E288" s="390">
        <f>市区町村別_推計残存歯数階層別人数!H287</f>
        <v>1245</v>
      </c>
      <c r="F288" s="304">
        <f t="shared" ref="F288" si="176">SUM(F285:F287)</f>
        <v>1245</v>
      </c>
      <c r="G288" s="304">
        <f t="shared" ref="G288:N288" si="177">SUM(G285:G287)</f>
        <v>830</v>
      </c>
      <c r="H288" s="304">
        <f t="shared" si="177"/>
        <v>166</v>
      </c>
      <c r="I288" s="304">
        <f t="shared" si="177"/>
        <v>89</v>
      </c>
      <c r="J288" s="304">
        <f t="shared" si="177"/>
        <v>46</v>
      </c>
      <c r="K288" s="304">
        <f t="shared" si="177"/>
        <v>56</v>
      </c>
      <c r="L288" s="304">
        <f t="shared" si="177"/>
        <v>27</v>
      </c>
      <c r="M288" s="304">
        <f t="shared" si="177"/>
        <v>20</v>
      </c>
      <c r="N288" s="304">
        <f t="shared" si="177"/>
        <v>11</v>
      </c>
      <c r="O288" s="303">
        <f t="shared" si="175"/>
        <v>1</v>
      </c>
      <c r="P288" s="303">
        <f t="shared" si="155"/>
        <v>0.66666666666666663</v>
      </c>
      <c r="Q288" s="303">
        <f t="shared" si="156"/>
        <v>0.13333333333333333</v>
      </c>
      <c r="R288" s="303">
        <f t="shared" si="157"/>
        <v>7.1485943775100397E-2</v>
      </c>
      <c r="S288" s="303">
        <f t="shared" si="158"/>
        <v>3.6947791164658635E-2</v>
      </c>
      <c r="T288" s="303">
        <f t="shared" si="160"/>
        <v>4.4979919678714862E-2</v>
      </c>
      <c r="U288" s="303">
        <f t="shared" si="161"/>
        <v>2.1686746987951807E-2</v>
      </c>
      <c r="V288" s="303">
        <f t="shared" si="162"/>
        <v>1.6064257028112448E-2</v>
      </c>
      <c r="W288" s="461">
        <f t="shared" si="159"/>
        <v>8.8353413654618466E-3</v>
      </c>
      <c r="X288" s="307"/>
    </row>
    <row r="289" spans="2:24" ht="13.5" customHeight="1">
      <c r="B289" s="648">
        <v>72</v>
      </c>
      <c r="C289" s="571" t="s">
        <v>32</v>
      </c>
      <c r="D289" s="356" t="s">
        <v>342</v>
      </c>
      <c r="E289" s="390">
        <f>市区町村別_推計残存歯数階層別人数!H288</f>
        <v>150</v>
      </c>
      <c r="F289" s="304">
        <f>SUM(G289:N289)</f>
        <v>150</v>
      </c>
      <c r="G289" s="442">
        <v>87</v>
      </c>
      <c r="H289" s="442">
        <v>9</v>
      </c>
      <c r="I289" s="442">
        <v>7</v>
      </c>
      <c r="J289" s="442">
        <v>14</v>
      </c>
      <c r="K289" s="442">
        <v>7</v>
      </c>
      <c r="L289" s="442">
        <v>10</v>
      </c>
      <c r="M289" s="442">
        <v>11</v>
      </c>
      <c r="N289" s="442">
        <v>5</v>
      </c>
      <c r="O289" s="303">
        <f t="shared" si="175"/>
        <v>1</v>
      </c>
      <c r="P289" s="303">
        <f t="shared" si="155"/>
        <v>0.57999999999999996</v>
      </c>
      <c r="Q289" s="303">
        <f t="shared" si="156"/>
        <v>0.06</v>
      </c>
      <c r="R289" s="303">
        <f t="shared" si="157"/>
        <v>4.6666666666666669E-2</v>
      </c>
      <c r="S289" s="303">
        <f t="shared" si="158"/>
        <v>9.3333333333333338E-2</v>
      </c>
      <c r="T289" s="303">
        <f t="shared" si="160"/>
        <v>4.6666666666666669E-2</v>
      </c>
      <c r="U289" s="303">
        <f t="shared" si="161"/>
        <v>6.6666666666666666E-2</v>
      </c>
      <c r="V289" s="303">
        <f t="shared" si="162"/>
        <v>7.3333333333333334E-2</v>
      </c>
      <c r="W289" s="461">
        <f t="shared" si="159"/>
        <v>3.3333333333333333E-2</v>
      </c>
      <c r="X289" s="307"/>
    </row>
    <row r="290" spans="2:24" ht="13.5" customHeight="1">
      <c r="B290" s="649"/>
      <c r="C290" s="572"/>
      <c r="D290" s="439" t="s">
        <v>343</v>
      </c>
      <c r="E290" s="440">
        <f>市区町村別_推計残存歯数階層別人数!H289</f>
        <v>273</v>
      </c>
      <c r="F290" s="346">
        <f>SUM(G290:N290)</f>
        <v>273</v>
      </c>
      <c r="G290" s="449">
        <v>208</v>
      </c>
      <c r="H290" s="449">
        <v>6</v>
      </c>
      <c r="I290" s="449">
        <v>12</v>
      </c>
      <c r="J290" s="449">
        <v>18</v>
      </c>
      <c r="K290" s="449">
        <v>11</v>
      </c>
      <c r="L290" s="449">
        <v>5</v>
      </c>
      <c r="M290" s="449">
        <v>8</v>
      </c>
      <c r="N290" s="449">
        <v>5</v>
      </c>
      <c r="O290" s="441">
        <f t="shared" si="175"/>
        <v>1</v>
      </c>
      <c r="P290" s="441">
        <f t="shared" si="155"/>
        <v>0.76190476190476186</v>
      </c>
      <c r="Q290" s="441">
        <f t="shared" si="156"/>
        <v>2.197802197802198E-2</v>
      </c>
      <c r="R290" s="441">
        <f t="shared" si="157"/>
        <v>4.3956043956043959E-2</v>
      </c>
      <c r="S290" s="441">
        <f t="shared" si="158"/>
        <v>6.5934065934065936E-2</v>
      </c>
      <c r="T290" s="441">
        <f t="shared" si="160"/>
        <v>4.0293040293040296E-2</v>
      </c>
      <c r="U290" s="441">
        <f t="shared" si="161"/>
        <v>1.8315018315018316E-2</v>
      </c>
      <c r="V290" s="441">
        <f t="shared" si="162"/>
        <v>2.9304029304029304E-2</v>
      </c>
      <c r="W290" s="317">
        <f t="shared" si="159"/>
        <v>1.8315018315018316E-2</v>
      </c>
      <c r="X290" s="307"/>
    </row>
    <row r="291" spans="2:24" ht="13.5" customHeight="1">
      <c r="B291" s="649"/>
      <c r="C291" s="572"/>
      <c r="D291" s="436" t="s">
        <v>344</v>
      </c>
      <c r="E291" s="437">
        <f>市区町村別_推計残存歯数階層別人数!H290</f>
        <v>440</v>
      </c>
      <c r="F291" s="435">
        <f>SUM(G291:N291)</f>
        <v>440</v>
      </c>
      <c r="G291" s="446">
        <v>357</v>
      </c>
      <c r="H291" s="446">
        <v>10</v>
      </c>
      <c r="I291" s="446">
        <v>17</v>
      </c>
      <c r="J291" s="446">
        <v>12</v>
      </c>
      <c r="K291" s="446">
        <v>14</v>
      </c>
      <c r="L291" s="446">
        <v>16</v>
      </c>
      <c r="M291" s="446">
        <v>9</v>
      </c>
      <c r="N291" s="446">
        <v>5</v>
      </c>
      <c r="O291" s="438">
        <f t="shared" si="175"/>
        <v>1</v>
      </c>
      <c r="P291" s="438">
        <f t="shared" si="155"/>
        <v>0.8113636363636364</v>
      </c>
      <c r="Q291" s="438">
        <f t="shared" si="156"/>
        <v>2.2727272727272728E-2</v>
      </c>
      <c r="R291" s="438">
        <f t="shared" si="157"/>
        <v>3.8636363636363635E-2</v>
      </c>
      <c r="S291" s="438">
        <f t="shared" si="158"/>
        <v>2.7272727272727271E-2</v>
      </c>
      <c r="T291" s="438">
        <f t="shared" si="160"/>
        <v>3.1818181818181815E-2</v>
      </c>
      <c r="U291" s="438">
        <f t="shared" si="161"/>
        <v>3.6363636363636362E-2</v>
      </c>
      <c r="V291" s="438">
        <f t="shared" si="162"/>
        <v>2.0454545454545454E-2</v>
      </c>
      <c r="W291" s="462">
        <f t="shared" si="159"/>
        <v>1.1363636363636364E-2</v>
      </c>
      <c r="X291" s="307"/>
    </row>
    <row r="292" spans="2:24" ht="13.5" customHeight="1">
      <c r="B292" s="655"/>
      <c r="C292" s="573"/>
      <c r="D292" s="351" t="s">
        <v>152</v>
      </c>
      <c r="E292" s="392">
        <f>市区町村別_推計残存歯数階層別人数!H291</f>
        <v>863</v>
      </c>
      <c r="F292" s="309">
        <f t="shared" ref="F292" si="178">SUM(F289:F291)</f>
        <v>863</v>
      </c>
      <c r="G292" s="309">
        <f t="shared" ref="G292:N292" si="179">SUM(G289:G291)</f>
        <v>652</v>
      </c>
      <c r="H292" s="309">
        <f t="shared" si="179"/>
        <v>25</v>
      </c>
      <c r="I292" s="309">
        <f t="shared" si="179"/>
        <v>36</v>
      </c>
      <c r="J292" s="309">
        <f t="shared" si="179"/>
        <v>44</v>
      </c>
      <c r="K292" s="309">
        <f t="shared" si="179"/>
        <v>32</v>
      </c>
      <c r="L292" s="309">
        <f t="shared" si="179"/>
        <v>31</v>
      </c>
      <c r="M292" s="309">
        <f t="shared" si="179"/>
        <v>28</v>
      </c>
      <c r="N292" s="309">
        <f t="shared" si="179"/>
        <v>15</v>
      </c>
      <c r="O292" s="360">
        <f t="shared" si="175"/>
        <v>1</v>
      </c>
      <c r="P292" s="360">
        <f t="shared" si="155"/>
        <v>0.7555040556199305</v>
      </c>
      <c r="Q292" s="360">
        <f t="shared" si="156"/>
        <v>2.8968713789107765E-2</v>
      </c>
      <c r="R292" s="360">
        <f t="shared" si="157"/>
        <v>4.1714947856315181E-2</v>
      </c>
      <c r="S292" s="464">
        <f t="shared" si="158"/>
        <v>5.0984936268829661E-2</v>
      </c>
      <c r="T292" s="360">
        <f t="shared" si="160"/>
        <v>3.7079953650057937E-2</v>
      </c>
      <c r="U292" s="360">
        <f t="shared" si="161"/>
        <v>3.5921205098493628E-2</v>
      </c>
      <c r="V292" s="360">
        <f t="shared" si="162"/>
        <v>3.2444959443800693E-2</v>
      </c>
      <c r="W292" s="464">
        <f t="shared" si="159"/>
        <v>1.7381228273464659E-2</v>
      </c>
      <c r="X292" s="307"/>
    </row>
    <row r="293" spans="2:24" ht="13.5" customHeight="1">
      <c r="B293" s="648">
        <v>73</v>
      </c>
      <c r="C293" s="571" t="s">
        <v>33</v>
      </c>
      <c r="D293" s="356" t="s">
        <v>342</v>
      </c>
      <c r="E293" s="390">
        <f>市区町村別_推計残存歯数階層別人数!H292</f>
        <v>235</v>
      </c>
      <c r="F293" s="304">
        <f>SUM(G293:N293)</f>
        <v>235</v>
      </c>
      <c r="G293" s="442">
        <v>127</v>
      </c>
      <c r="H293" s="442">
        <v>17</v>
      </c>
      <c r="I293" s="442">
        <v>10</v>
      </c>
      <c r="J293" s="442">
        <v>20</v>
      </c>
      <c r="K293" s="442">
        <v>19</v>
      </c>
      <c r="L293" s="442">
        <v>21</v>
      </c>
      <c r="M293" s="442">
        <v>13</v>
      </c>
      <c r="N293" s="442">
        <v>8</v>
      </c>
      <c r="O293" s="303">
        <f t="shared" si="175"/>
        <v>1</v>
      </c>
      <c r="P293" s="303">
        <f t="shared" si="155"/>
        <v>0.54042553191489362</v>
      </c>
      <c r="Q293" s="303">
        <f t="shared" si="156"/>
        <v>7.2340425531914887E-2</v>
      </c>
      <c r="R293" s="303">
        <f t="shared" si="157"/>
        <v>4.2553191489361701E-2</v>
      </c>
      <c r="S293" s="303">
        <f t="shared" si="158"/>
        <v>8.5106382978723402E-2</v>
      </c>
      <c r="T293" s="303">
        <f t="shared" si="160"/>
        <v>8.085106382978724E-2</v>
      </c>
      <c r="U293" s="303">
        <f t="shared" si="161"/>
        <v>8.9361702127659579E-2</v>
      </c>
      <c r="V293" s="303">
        <f t="shared" si="162"/>
        <v>5.5319148936170209E-2</v>
      </c>
      <c r="W293" s="470">
        <f t="shared" si="159"/>
        <v>3.4042553191489362E-2</v>
      </c>
      <c r="X293" s="307"/>
    </row>
    <row r="294" spans="2:24" ht="13.5" customHeight="1">
      <c r="B294" s="649"/>
      <c r="C294" s="572"/>
      <c r="D294" s="439" t="s">
        <v>343</v>
      </c>
      <c r="E294" s="440">
        <f>市区町村別_推計残存歯数階層別人数!H293</f>
        <v>385</v>
      </c>
      <c r="F294" s="346">
        <f>SUM(G294:N294)</f>
        <v>385</v>
      </c>
      <c r="G294" s="449">
        <v>262</v>
      </c>
      <c r="H294" s="449">
        <v>31</v>
      </c>
      <c r="I294" s="449">
        <v>21</v>
      </c>
      <c r="J294" s="449">
        <v>19</v>
      </c>
      <c r="K294" s="449">
        <v>20</v>
      </c>
      <c r="L294" s="449">
        <v>7</v>
      </c>
      <c r="M294" s="449">
        <v>13</v>
      </c>
      <c r="N294" s="449">
        <v>12</v>
      </c>
      <c r="O294" s="441">
        <f t="shared" si="175"/>
        <v>1</v>
      </c>
      <c r="P294" s="441">
        <f t="shared" si="155"/>
        <v>0.68051948051948052</v>
      </c>
      <c r="Q294" s="441">
        <f t="shared" si="156"/>
        <v>8.0519480519480519E-2</v>
      </c>
      <c r="R294" s="441">
        <f t="shared" si="157"/>
        <v>5.4545454545454543E-2</v>
      </c>
      <c r="S294" s="441">
        <f t="shared" si="158"/>
        <v>4.9350649350649353E-2</v>
      </c>
      <c r="T294" s="441">
        <f t="shared" si="160"/>
        <v>5.1948051948051951E-2</v>
      </c>
      <c r="U294" s="441">
        <f t="shared" si="161"/>
        <v>1.8181818181818181E-2</v>
      </c>
      <c r="V294" s="441">
        <f t="shared" si="162"/>
        <v>3.3766233766233764E-2</v>
      </c>
      <c r="W294" s="317">
        <f t="shared" si="159"/>
        <v>3.1168831168831169E-2</v>
      </c>
      <c r="X294" s="307"/>
    </row>
    <row r="295" spans="2:24" ht="13.5" customHeight="1">
      <c r="B295" s="649"/>
      <c r="C295" s="572"/>
      <c r="D295" s="436" t="s">
        <v>344</v>
      </c>
      <c r="E295" s="437">
        <f>市区町村別_推計残存歯数階層別人数!H294</f>
        <v>640</v>
      </c>
      <c r="F295" s="435">
        <f>SUM(G295:N295)</f>
        <v>640</v>
      </c>
      <c r="G295" s="446">
        <v>496</v>
      </c>
      <c r="H295" s="446">
        <v>35</v>
      </c>
      <c r="I295" s="446">
        <v>31</v>
      </c>
      <c r="J295" s="446">
        <v>30</v>
      </c>
      <c r="K295" s="446">
        <v>10</v>
      </c>
      <c r="L295" s="446">
        <v>12</v>
      </c>
      <c r="M295" s="446">
        <v>15</v>
      </c>
      <c r="N295" s="446">
        <v>11</v>
      </c>
      <c r="O295" s="438">
        <f t="shared" si="175"/>
        <v>1</v>
      </c>
      <c r="P295" s="438">
        <f t="shared" si="155"/>
        <v>0.77500000000000002</v>
      </c>
      <c r="Q295" s="438">
        <f t="shared" si="156"/>
        <v>5.46875E-2</v>
      </c>
      <c r="R295" s="438">
        <f t="shared" si="157"/>
        <v>4.8437500000000001E-2</v>
      </c>
      <c r="S295" s="438">
        <f t="shared" si="158"/>
        <v>4.6875E-2</v>
      </c>
      <c r="T295" s="438">
        <f t="shared" si="160"/>
        <v>1.5625E-2</v>
      </c>
      <c r="U295" s="438">
        <f t="shared" si="161"/>
        <v>1.8749999999999999E-2</v>
      </c>
      <c r="V295" s="438">
        <f t="shared" si="162"/>
        <v>2.34375E-2</v>
      </c>
      <c r="W295" s="462">
        <f t="shared" si="159"/>
        <v>1.7187500000000001E-2</v>
      </c>
      <c r="X295" s="307"/>
    </row>
    <row r="296" spans="2:24" ht="13.5" customHeight="1">
      <c r="B296" s="655"/>
      <c r="C296" s="573"/>
      <c r="D296" s="344" t="s">
        <v>152</v>
      </c>
      <c r="E296" s="390">
        <f>市区町村別_推計残存歯数階層別人数!H295</f>
        <v>1260</v>
      </c>
      <c r="F296" s="304">
        <f t="shared" ref="F296" si="180">SUM(F293:F295)</f>
        <v>1260</v>
      </c>
      <c r="G296" s="304">
        <f t="shared" ref="G296:N296" si="181">SUM(G293:G295)</f>
        <v>885</v>
      </c>
      <c r="H296" s="304">
        <f t="shared" si="181"/>
        <v>83</v>
      </c>
      <c r="I296" s="304">
        <f t="shared" si="181"/>
        <v>62</v>
      </c>
      <c r="J296" s="304">
        <f t="shared" si="181"/>
        <v>69</v>
      </c>
      <c r="K296" s="304">
        <f t="shared" si="181"/>
        <v>49</v>
      </c>
      <c r="L296" s="304">
        <f t="shared" si="181"/>
        <v>40</v>
      </c>
      <c r="M296" s="304">
        <f t="shared" si="181"/>
        <v>41</v>
      </c>
      <c r="N296" s="304">
        <f t="shared" si="181"/>
        <v>31</v>
      </c>
      <c r="O296" s="303">
        <f t="shared" si="175"/>
        <v>1</v>
      </c>
      <c r="P296" s="303">
        <f t="shared" si="155"/>
        <v>0.70238095238095233</v>
      </c>
      <c r="Q296" s="303">
        <f t="shared" si="156"/>
        <v>6.5873015873015875E-2</v>
      </c>
      <c r="R296" s="303">
        <f t="shared" si="157"/>
        <v>4.9206349206349205E-2</v>
      </c>
      <c r="S296" s="303">
        <f t="shared" si="158"/>
        <v>5.4761904761904762E-2</v>
      </c>
      <c r="T296" s="303">
        <f t="shared" si="160"/>
        <v>3.888888888888889E-2</v>
      </c>
      <c r="U296" s="303">
        <f t="shared" si="161"/>
        <v>3.1746031746031744E-2</v>
      </c>
      <c r="V296" s="303">
        <f t="shared" si="162"/>
        <v>3.2539682539682542E-2</v>
      </c>
      <c r="W296" s="461">
        <f t="shared" si="159"/>
        <v>2.4603174603174603E-2</v>
      </c>
      <c r="X296" s="307"/>
    </row>
    <row r="297" spans="2:24" ht="13.5" customHeight="1">
      <c r="B297" s="648">
        <v>74</v>
      </c>
      <c r="C297" s="571" t="s">
        <v>34</v>
      </c>
      <c r="D297" s="356" t="s">
        <v>342</v>
      </c>
      <c r="E297" s="390">
        <f>市区町村別_推計残存歯数階層別人数!H296</f>
        <v>86</v>
      </c>
      <c r="F297" s="304">
        <f>SUM(G297:N297)</f>
        <v>86</v>
      </c>
      <c r="G297" s="442">
        <v>56</v>
      </c>
      <c r="H297" s="442">
        <v>6</v>
      </c>
      <c r="I297" s="442">
        <v>3</v>
      </c>
      <c r="J297" s="442">
        <v>5</v>
      </c>
      <c r="K297" s="442">
        <v>5</v>
      </c>
      <c r="L297" s="442">
        <v>5</v>
      </c>
      <c r="M297" s="442">
        <v>4</v>
      </c>
      <c r="N297" s="442">
        <v>2</v>
      </c>
      <c r="O297" s="303">
        <f t="shared" si="175"/>
        <v>1</v>
      </c>
      <c r="P297" s="303">
        <f t="shared" si="155"/>
        <v>0.65116279069767447</v>
      </c>
      <c r="Q297" s="303">
        <f t="shared" si="156"/>
        <v>6.9767441860465115E-2</v>
      </c>
      <c r="R297" s="303">
        <f t="shared" si="157"/>
        <v>3.4883720930232558E-2</v>
      </c>
      <c r="S297" s="303">
        <f t="shared" si="158"/>
        <v>5.8139534883720929E-2</v>
      </c>
      <c r="T297" s="303">
        <f t="shared" si="160"/>
        <v>5.8139534883720929E-2</v>
      </c>
      <c r="U297" s="303">
        <f t="shared" si="161"/>
        <v>5.8139534883720929E-2</v>
      </c>
      <c r="V297" s="303">
        <f t="shared" si="162"/>
        <v>4.6511627906976744E-2</v>
      </c>
      <c r="W297" s="461">
        <f t="shared" si="159"/>
        <v>2.3255813953488372E-2</v>
      </c>
      <c r="X297" s="307"/>
    </row>
    <row r="298" spans="2:24" ht="13.5" customHeight="1">
      <c r="B298" s="649"/>
      <c r="C298" s="572"/>
      <c r="D298" s="439" t="s">
        <v>343</v>
      </c>
      <c r="E298" s="440">
        <f>市区町村別_推計残存歯数階層別人数!H297</f>
        <v>118</v>
      </c>
      <c r="F298" s="346">
        <f>SUM(G298:N298)</f>
        <v>118</v>
      </c>
      <c r="G298" s="449">
        <v>96</v>
      </c>
      <c r="H298" s="449">
        <v>3</v>
      </c>
      <c r="I298" s="449">
        <v>5</v>
      </c>
      <c r="J298" s="449">
        <v>3</v>
      </c>
      <c r="K298" s="449">
        <v>5</v>
      </c>
      <c r="L298" s="449">
        <v>2</v>
      </c>
      <c r="M298" s="449">
        <v>2</v>
      </c>
      <c r="N298" s="449">
        <v>2</v>
      </c>
      <c r="O298" s="441">
        <f t="shared" si="175"/>
        <v>1</v>
      </c>
      <c r="P298" s="441">
        <f t="shared" si="155"/>
        <v>0.81355932203389836</v>
      </c>
      <c r="Q298" s="441">
        <f t="shared" si="156"/>
        <v>2.5423728813559324E-2</v>
      </c>
      <c r="R298" s="441">
        <f t="shared" si="157"/>
        <v>4.2372881355932202E-2</v>
      </c>
      <c r="S298" s="441">
        <f t="shared" si="158"/>
        <v>2.5423728813559324E-2</v>
      </c>
      <c r="T298" s="441">
        <f t="shared" si="160"/>
        <v>4.2372881355932202E-2</v>
      </c>
      <c r="U298" s="441">
        <f t="shared" si="161"/>
        <v>1.6949152542372881E-2</v>
      </c>
      <c r="V298" s="441">
        <f t="shared" si="162"/>
        <v>1.6949152542372881E-2</v>
      </c>
      <c r="W298" s="317">
        <f>IFERROR(N298/E298,"-")</f>
        <v>1.6949152542372881E-2</v>
      </c>
      <c r="X298" s="307"/>
    </row>
    <row r="299" spans="2:24" ht="13.5" customHeight="1">
      <c r="B299" s="649"/>
      <c r="C299" s="572"/>
      <c r="D299" s="436" t="s">
        <v>344</v>
      </c>
      <c r="E299" s="437">
        <f>市区町村別_推計残存歯数階層別人数!H298</f>
        <v>257</v>
      </c>
      <c r="F299" s="435">
        <f>SUM(G299:N299)</f>
        <v>257</v>
      </c>
      <c r="G299" s="446">
        <v>215</v>
      </c>
      <c r="H299" s="446">
        <v>10</v>
      </c>
      <c r="I299" s="446">
        <v>7</v>
      </c>
      <c r="J299" s="446">
        <v>8</v>
      </c>
      <c r="K299" s="446">
        <v>8</v>
      </c>
      <c r="L299" s="446">
        <v>2</v>
      </c>
      <c r="M299" s="446">
        <v>4</v>
      </c>
      <c r="N299" s="446">
        <v>3</v>
      </c>
      <c r="O299" s="438">
        <f t="shared" si="175"/>
        <v>1</v>
      </c>
      <c r="P299" s="438">
        <f t="shared" si="155"/>
        <v>0.83657587548638135</v>
      </c>
      <c r="Q299" s="438">
        <f t="shared" si="156"/>
        <v>3.8910505836575876E-2</v>
      </c>
      <c r="R299" s="438">
        <f t="shared" si="157"/>
        <v>2.7237354085603113E-2</v>
      </c>
      <c r="S299" s="438">
        <f t="shared" si="158"/>
        <v>3.1128404669260701E-2</v>
      </c>
      <c r="T299" s="438">
        <f t="shared" si="160"/>
        <v>3.1128404669260701E-2</v>
      </c>
      <c r="U299" s="438">
        <f t="shared" si="161"/>
        <v>7.7821011673151752E-3</v>
      </c>
      <c r="V299" s="438">
        <f t="shared" si="162"/>
        <v>1.556420233463035E-2</v>
      </c>
      <c r="W299" s="462">
        <f t="shared" si="159"/>
        <v>1.1673151750972763E-2</v>
      </c>
      <c r="X299" s="307"/>
    </row>
    <row r="300" spans="2:24" ht="13.5" customHeight="1" thickBot="1">
      <c r="B300" s="655"/>
      <c r="C300" s="573"/>
      <c r="D300" s="344" t="s">
        <v>152</v>
      </c>
      <c r="E300" s="390">
        <f>市区町村別_推計残存歯数階層別人数!H299</f>
        <v>461</v>
      </c>
      <c r="F300" s="304">
        <f t="shared" ref="F300" si="182">SUM(F297:F299)</f>
        <v>461</v>
      </c>
      <c r="G300" s="304">
        <f t="shared" ref="G300:N300" si="183">SUM(G297:G299)</f>
        <v>367</v>
      </c>
      <c r="H300" s="304">
        <f t="shared" si="183"/>
        <v>19</v>
      </c>
      <c r="I300" s="304">
        <f t="shared" si="183"/>
        <v>15</v>
      </c>
      <c r="J300" s="304">
        <f t="shared" si="183"/>
        <v>16</v>
      </c>
      <c r="K300" s="304">
        <f t="shared" si="183"/>
        <v>18</v>
      </c>
      <c r="L300" s="304">
        <f t="shared" si="183"/>
        <v>9</v>
      </c>
      <c r="M300" s="304">
        <f t="shared" si="183"/>
        <v>10</v>
      </c>
      <c r="N300" s="304">
        <f t="shared" si="183"/>
        <v>7</v>
      </c>
      <c r="O300" s="303">
        <f t="shared" si="175"/>
        <v>1</v>
      </c>
      <c r="P300" s="303">
        <f t="shared" si="155"/>
        <v>0.79609544468546634</v>
      </c>
      <c r="Q300" s="303">
        <f t="shared" si="156"/>
        <v>4.1214750542299353E-2</v>
      </c>
      <c r="R300" s="303">
        <f t="shared" si="157"/>
        <v>3.2537960954446853E-2</v>
      </c>
      <c r="S300" s="303">
        <f t="shared" si="158"/>
        <v>3.4707158351409979E-2</v>
      </c>
      <c r="T300" s="303">
        <f t="shared" si="160"/>
        <v>3.9045553145336226E-2</v>
      </c>
      <c r="U300" s="303">
        <f t="shared" si="161"/>
        <v>1.9522776572668113E-2</v>
      </c>
      <c r="V300" s="303">
        <f t="shared" si="162"/>
        <v>2.1691973969631236E-2</v>
      </c>
      <c r="W300" s="471">
        <f t="shared" si="159"/>
        <v>1.5184381778741865E-2</v>
      </c>
      <c r="X300" s="307"/>
    </row>
    <row r="301" spans="2:24" ht="13.5" customHeight="1" thickTop="1">
      <c r="B301" s="688" t="s">
        <v>337</v>
      </c>
      <c r="C301" s="689"/>
      <c r="D301" s="358" t="s">
        <v>342</v>
      </c>
      <c r="E301" s="391">
        <f>推計残存歯数階層別要介護度別人数!C4</f>
        <v>98824</v>
      </c>
      <c r="F301" s="348">
        <f>推計残存歯数階層別要介護度別人数!C10</f>
        <v>98824</v>
      </c>
      <c r="G301" s="445">
        <f>推計残存歯数階層別要介護度別人数!D10</f>
        <v>68967</v>
      </c>
      <c r="H301" s="445">
        <f>推計残存歯数階層別要介護度別人数!E10</f>
        <v>5265</v>
      </c>
      <c r="I301" s="445">
        <f>推計残存歯数階層別要介護度別人数!F10</f>
        <v>3950</v>
      </c>
      <c r="J301" s="445">
        <f>推計残存歯数階層別要介護度別人数!G10</f>
        <v>5120</v>
      </c>
      <c r="K301" s="445">
        <f>推計残存歯数階層別要介護度別人数!H10</f>
        <v>4450</v>
      </c>
      <c r="L301" s="445">
        <f>推計残存歯数階層別要介護度別人数!I10</f>
        <v>3819</v>
      </c>
      <c r="M301" s="445">
        <f>推計残存歯数階層別要介護度別人数!J10</f>
        <v>4170</v>
      </c>
      <c r="N301" s="445">
        <f>推計残存歯数階層別要介護度別人数!K10</f>
        <v>3083</v>
      </c>
      <c r="O301" s="359">
        <f>推計残存歯数階層別要介護度別人数!C16</f>
        <v>1</v>
      </c>
      <c r="P301" s="359">
        <f>推計残存歯数階層別要介護度別人数!D16</f>
        <v>0.69787703391888611</v>
      </c>
      <c r="Q301" s="359">
        <f>推計残存歯数階層別要介護度別人数!E16</f>
        <v>5.3276532016514208E-2</v>
      </c>
      <c r="R301" s="359">
        <f>推計残存歯数階層別要介護度別人数!F16</f>
        <v>3.9970047761677327E-2</v>
      </c>
      <c r="S301" s="359">
        <f>推計残存歯数階層別要介護度別人数!G16</f>
        <v>5.1809277098680481E-2</v>
      </c>
      <c r="T301" s="359">
        <f>推計残存歯数階層別要介護度別人数!H16</f>
        <v>4.5029547478345339E-2</v>
      </c>
      <c r="U301" s="359">
        <f>推計残存歯数階層別要介護度別人数!I16</f>
        <v>3.8644458835910306E-2</v>
      </c>
      <c r="V301" s="359">
        <f>推計残存歯数階層別要介護度別人数!J16</f>
        <v>4.2196227637011252E-2</v>
      </c>
      <c r="W301" s="321">
        <f>推計残存歯数階層別要介護度別人数!K16</f>
        <v>3.1196875252974987E-2</v>
      </c>
      <c r="X301" s="307"/>
    </row>
    <row r="302" spans="2:24" ht="13.5" customHeight="1">
      <c r="B302" s="690"/>
      <c r="C302" s="691"/>
      <c r="D302" s="439" t="s">
        <v>343</v>
      </c>
      <c r="E302" s="440">
        <f>推計残存歯数階層別要介護度別人数!C5</f>
        <v>159057</v>
      </c>
      <c r="F302" s="346">
        <f>推計残存歯数階層別要介護度別人数!C11</f>
        <v>159057</v>
      </c>
      <c r="G302" s="449">
        <f>推計残存歯数階層別要介護度別人数!D11</f>
        <v>120909</v>
      </c>
      <c r="H302" s="449">
        <f>推計残存歯数階層別要介護度別人数!E11</f>
        <v>8731</v>
      </c>
      <c r="I302" s="449">
        <f>推計残存歯数階層別要介護度別人数!F11</f>
        <v>5947</v>
      </c>
      <c r="J302" s="449">
        <f>推計残存歯数階層別要介護度別人数!G11</f>
        <v>6824</v>
      </c>
      <c r="K302" s="449">
        <f>推計残存歯数階層別要介護度別人数!H11</f>
        <v>5403</v>
      </c>
      <c r="L302" s="449">
        <f>推計残存歯数階層別要介護度別人数!I11</f>
        <v>3941</v>
      </c>
      <c r="M302" s="449">
        <f>推計残存歯数階層別要介護度別人数!J11</f>
        <v>4139</v>
      </c>
      <c r="N302" s="449">
        <f>推計残存歯数階層別要介護度別人数!K11</f>
        <v>3163</v>
      </c>
      <c r="O302" s="441">
        <f>推計残存歯数階層別要介護度別人数!C17</f>
        <v>1</v>
      </c>
      <c r="P302" s="441">
        <f>推計残存歯数階層別要介護度別人数!D17</f>
        <v>0.76016145155510284</v>
      </c>
      <c r="Q302" s="441">
        <f>推計残存歯数階層別要介護度別人数!E17</f>
        <v>5.4892271324116511E-2</v>
      </c>
      <c r="R302" s="441">
        <f>推計残存歯数階層別要介護度別人数!F17</f>
        <v>3.7389112079317478E-2</v>
      </c>
      <c r="S302" s="441">
        <f>推計残存歯数階層別要介護度別人数!G17</f>
        <v>4.2902858723602229E-2</v>
      </c>
      <c r="T302" s="441">
        <f>推計残存歯数階層別要介護度別人数!H17</f>
        <v>3.3968954525736055E-2</v>
      </c>
      <c r="U302" s="441">
        <f>推計残存歯数階層別要介護度別人数!I17</f>
        <v>2.4777281100485989E-2</v>
      </c>
      <c r="V302" s="441">
        <f>推計残存歯数階層別要介護度別人数!J17</f>
        <v>2.6022117857120403E-2</v>
      </c>
      <c r="W302" s="317">
        <f>推計残存歯数階層別要介護度別人数!K17</f>
        <v>1.9885952834518442E-2</v>
      </c>
      <c r="X302" s="307"/>
    </row>
    <row r="303" spans="2:24" ht="13.5" customHeight="1">
      <c r="B303" s="690"/>
      <c r="C303" s="691"/>
      <c r="D303" s="436" t="s">
        <v>344</v>
      </c>
      <c r="E303" s="437">
        <f>推計残存歯数階層別要介護度別人数!C6</f>
        <v>309422</v>
      </c>
      <c r="F303" s="435">
        <f>推計残存歯数階層別要介護度別人数!C12</f>
        <v>309422</v>
      </c>
      <c r="G303" s="446">
        <f>推計残存歯数階層別要介護度別人数!D12</f>
        <v>252736</v>
      </c>
      <c r="H303" s="446">
        <f>推計残存歯数階層別要介護度別人数!E12</f>
        <v>15266</v>
      </c>
      <c r="I303" s="446">
        <f>推計残存歯数階層別要介護度別人数!F12</f>
        <v>9607</v>
      </c>
      <c r="J303" s="446">
        <f>推計残存歯数階層別要介護度別人数!G12</f>
        <v>9673</v>
      </c>
      <c r="K303" s="446">
        <f>推計残存歯数階層別要介護度別人数!H12</f>
        <v>7661</v>
      </c>
      <c r="L303" s="446">
        <f>推計残存歯数階層別要介護度別人数!I12</f>
        <v>5228</v>
      </c>
      <c r="M303" s="446">
        <f>推計残存歯数階層別要介護度別人数!J12</f>
        <v>5065</v>
      </c>
      <c r="N303" s="446">
        <f>推計残存歯数階層別要介護度別人数!K12</f>
        <v>4186</v>
      </c>
      <c r="O303" s="438">
        <f>推計残存歯数階層別要介護度別人数!C18</f>
        <v>1</v>
      </c>
      <c r="P303" s="438">
        <f>推計残存歯数階層別要介護度別人数!D18</f>
        <v>0.81680035679428098</v>
      </c>
      <c r="Q303" s="438">
        <f>推計残存歯数階層別要介護度別人数!E18</f>
        <v>4.9337151204503882E-2</v>
      </c>
      <c r="R303" s="438">
        <f>推計残存歯数階層別要介護度別人数!F18</f>
        <v>3.1048212473579771E-2</v>
      </c>
      <c r="S303" s="438">
        <f>推計残存歯数階層別要介護度別人数!G18</f>
        <v>3.1261513402408361E-2</v>
      </c>
      <c r="T303" s="438">
        <f>推計残存歯数階層別要介護度別人数!H18</f>
        <v>2.4759066905391341E-2</v>
      </c>
      <c r="U303" s="438">
        <f>推計残存歯数階層別要介護度別人数!I18</f>
        <v>1.6896019029028316E-2</v>
      </c>
      <c r="V303" s="438">
        <f>推計残存歯数階層別要介護度別人数!J18</f>
        <v>1.63692303714668E-2</v>
      </c>
      <c r="W303" s="444">
        <f>推計残存歯数階層別要介護度別人数!K18</f>
        <v>1.3528449819340578E-2</v>
      </c>
      <c r="X303" s="307"/>
    </row>
    <row r="304" spans="2:24" ht="13.5" customHeight="1">
      <c r="B304" s="692"/>
      <c r="C304" s="693"/>
      <c r="D304" s="351" t="s">
        <v>152</v>
      </c>
      <c r="E304" s="392">
        <f>推計残存歯数階層別要介護度別人数!C7</f>
        <v>567303</v>
      </c>
      <c r="F304" s="309">
        <f>推計残存歯数階層別要介護度別人数!C13</f>
        <v>567303</v>
      </c>
      <c r="G304" s="309">
        <f>推計残存歯数階層別要介護度別人数!D13</f>
        <v>442612</v>
      </c>
      <c r="H304" s="309">
        <f>推計残存歯数階層別要介護度別人数!E13</f>
        <v>29262</v>
      </c>
      <c r="I304" s="309">
        <f>推計残存歯数階層別要介護度別人数!F13</f>
        <v>19504</v>
      </c>
      <c r="J304" s="309">
        <f>推計残存歯数階層別要介護度別人数!G13</f>
        <v>21617</v>
      </c>
      <c r="K304" s="309">
        <f>推計残存歯数階層別要介護度別人数!H13</f>
        <v>17514</v>
      </c>
      <c r="L304" s="309">
        <f>推計残存歯数階層別要介護度別人数!I13</f>
        <v>12988</v>
      </c>
      <c r="M304" s="309">
        <f>推計残存歯数階層別要介護度別人数!J13</f>
        <v>13374</v>
      </c>
      <c r="N304" s="309">
        <f>推計残存歯数階層別要介護度別人数!K13</f>
        <v>10432</v>
      </c>
      <c r="O304" s="360">
        <f>推計残存歯数階層別要介護度別人数!C19</f>
        <v>1</v>
      </c>
      <c r="P304" s="360">
        <f>推計残存歯数階層別要介護度別人数!D19</f>
        <v>0.7802038769405415</v>
      </c>
      <c r="Q304" s="360">
        <f>推計残存歯数階層別要介護度別人数!E19</f>
        <v>5.1580901211521882E-2</v>
      </c>
      <c r="R304" s="360">
        <f>推計残存歯数階層別要介護度別人数!F19</f>
        <v>3.4380216568570938E-2</v>
      </c>
      <c r="S304" s="360">
        <f>推計残存歯数階層別要介護度別人数!G19</f>
        <v>3.8104857545262411E-2</v>
      </c>
      <c r="T304" s="360">
        <f>推計残存歯数階層別要介護度別人数!H19</f>
        <v>3.087239094452171E-2</v>
      </c>
      <c r="U304" s="360">
        <f>推計残存歯数階層別要介護度別人数!I19</f>
        <v>2.2894291057865022E-2</v>
      </c>
      <c r="V304" s="360">
        <f>推計残存歯数階層別要介護度別人数!J19</f>
        <v>2.3574703465343915E-2</v>
      </c>
      <c r="W304" s="305">
        <f>推計残存歯数階層別要介護度別人数!K19</f>
        <v>1.8388762266372642E-2</v>
      </c>
      <c r="X304" s="307"/>
    </row>
  </sheetData>
  <mergeCells count="154">
    <mergeCell ref="F3:N3"/>
    <mergeCell ref="O3:W3"/>
    <mergeCell ref="B5:B8"/>
    <mergeCell ref="C5:C8"/>
    <mergeCell ref="B9:B12"/>
    <mergeCell ref="C9:C12"/>
    <mergeCell ref="B13:B16"/>
    <mergeCell ref="C13:C16"/>
    <mergeCell ref="B17:B20"/>
    <mergeCell ref="C17:C20"/>
    <mergeCell ref="C3:C4"/>
    <mergeCell ref="D3:D4"/>
    <mergeCell ref="E3:E4"/>
    <mergeCell ref="B33:B36"/>
    <mergeCell ref="C33:C36"/>
    <mergeCell ref="B37:B40"/>
    <mergeCell ref="C37:C40"/>
    <mergeCell ref="B41:B44"/>
    <mergeCell ref="C41:C44"/>
    <mergeCell ref="B21:B24"/>
    <mergeCell ref="C21:C24"/>
    <mergeCell ref="B25:B28"/>
    <mergeCell ref="C25:C28"/>
    <mergeCell ref="B29:B32"/>
    <mergeCell ref="C29:C32"/>
    <mergeCell ref="B57:B60"/>
    <mergeCell ref="C57:C60"/>
    <mergeCell ref="B61:B64"/>
    <mergeCell ref="C61:C64"/>
    <mergeCell ref="B65:B68"/>
    <mergeCell ref="C65:C68"/>
    <mergeCell ref="B45:B48"/>
    <mergeCell ref="C45:C48"/>
    <mergeCell ref="B49:B52"/>
    <mergeCell ref="C49:C52"/>
    <mergeCell ref="B53:B56"/>
    <mergeCell ref="C53:C56"/>
    <mergeCell ref="B81:B84"/>
    <mergeCell ref="C81:C84"/>
    <mergeCell ref="B85:B88"/>
    <mergeCell ref="C85:C88"/>
    <mergeCell ref="B89:B92"/>
    <mergeCell ref="C89:C92"/>
    <mergeCell ref="B69:B72"/>
    <mergeCell ref="C69:C72"/>
    <mergeCell ref="B73:B76"/>
    <mergeCell ref="C73:C76"/>
    <mergeCell ref="B77:B80"/>
    <mergeCell ref="C77:C80"/>
    <mergeCell ref="B105:B108"/>
    <mergeCell ref="C105:C108"/>
    <mergeCell ref="B109:B112"/>
    <mergeCell ref="C109:C112"/>
    <mergeCell ref="B113:B116"/>
    <mergeCell ref="C113:C116"/>
    <mergeCell ref="B93:B96"/>
    <mergeCell ref="C93:C96"/>
    <mergeCell ref="B97:B100"/>
    <mergeCell ref="C97:C100"/>
    <mergeCell ref="B101:B104"/>
    <mergeCell ref="C101:C104"/>
    <mergeCell ref="B129:B132"/>
    <mergeCell ref="C129:C132"/>
    <mergeCell ref="B133:B136"/>
    <mergeCell ref="C133:C136"/>
    <mergeCell ref="B137:B140"/>
    <mergeCell ref="C137:C140"/>
    <mergeCell ref="B117:B120"/>
    <mergeCell ref="C117:C120"/>
    <mergeCell ref="B121:B124"/>
    <mergeCell ref="C121:C124"/>
    <mergeCell ref="B125:B128"/>
    <mergeCell ref="C125:C128"/>
    <mergeCell ref="B153:B156"/>
    <mergeCell ref="C153:C156"/>
    <mergeCell ref="B157:B160"/>
    <mergeCell ref="C157:C160"/>
    <mergeCell ref="B161:B164"/>
    <mergeCell ref="C161:C164"/>
    <mergeCell ref="B141:B144"/>
    <mergeCell ref="C141:C144"/>
    <mergeCell ref="B145:B148"/>
    <mergeCell ref="C145:C148"/>
    <mergeCell ref="B149:B152"/>
    <mergeCell ref="C149:C152"/>
    <mergeCell ref="B177:B180"/>
    <mergeCell ref="C177:C180"/>
    <mergeCell ref="B181:B184"/>
    <mergeCell ref="C181:C184"/>
    <mergeCell ref="B185:B188"/>
    <mergeCell ref="C185:C188"/>
    <mergeCell ref="B165:B168"/>
    <mergeCell ref="C165:C168"/>
    <mergeCell ref="B169:B172"/>
    <mergeCell ref="C169:C172"/>
    <mergeCell ref="B173:B176"/>
    <mergeCell ref="C173:C176"/>
    <mergeCell ref="B201:B204"/>
    <mergeCell ref="C201:C204"/>
    <mergeCell ref="B205:B208"/>
    <mergeCell ref="C205:C208"/>
    <mergeCell ref="B209:B212"/>
    <mergeCell ref="C209:C212"/>
    <mergeCell ref="B189:B192"/>
    <mergeCell ref="C189:C192"/>
    <mergeCell ref="B193:B196"/>
    <mergeCell ref="C193:C196"/>
    <mergeCell ref="B197:B200"/>
    <mergeCell ref="C197:C200"/>
    <mergeCell ref="B225:B228"/>
    <mergeCell ref="C225:C228"/>
    <mergeCell ref="B229:B232"/>
    <mergeCell ref="C229:C232"/>
    <mergeCell ref="B233:B236"/>
    <mergeCell ref="C233:C236"/>
    <mergeCell ref="B213:B216"/>
    <mergeCell ref="C213:C216"/>
    <mergeCell ref="B217:B220"/>
    <mergeCell ref="C217:C220"/>
    <mergeCell ref="B221:B224"/>
    <mergeCell ref="C221:C224"/>
    <mergeCell ref="B249:B252"/>
    <mergeCell ref="C249:C252"/>
    <mergeCell ref="B253:B256"/>
    <mergeCell ref="C253:C256"/>
    <mergeCell ref="B257:B260"/>
    <mergeCell ref="C257:C260"/>
    <mergeCell ref="B237:B240"/>
    <mergeCell ref="C237:C240"/>
    <mergeCell ref="B241:B244"/>
    <mergeCell ref="C241:C244"/>
    <mergeCell ref="B245:B248"/>
    <mergeCell ref="C245:C248"/>
    <mergeCell ref="B273:B276"/>
    <mergeCell ref="C273:C276"/>
    <mergeCell ref="B277:B280"/>
    <mergeCell ref="C277:C280"/>
    <mergeCell ref="B281:B284"/>
    <mergeCell ref="C281:C284"/>
    <mergeCell ref="B261:B264"/>
    <mergeCell ref="C261:C264"/>
    <mergeCell ref="B265:B268"/>
    <mergeCell ref="C265:C268"/>
    <mergeCell ref="B269:B272"/>
    <mergeCell ref="C269:C272"/>
    <mergeCell ref="B297:B300"/>
    <mergeCell ref="C297:C300"/>
    <mergeCell ref="B301:C304"/>
    <mergeCell ref="B285:B288"/>
    <mergeCell ref="C285:C288"/>
    <mergeCell ref="B289:B292"/>
    <mergeCell ref="C289:C292"/>
    <mergeCell ref="B293:B296"/>
    <mergeCell ref="C293:C296"/>
  </mergeCells>
  <phoneticPr fontId="4"/>
  <pageMargins left="0.70866141732283472" right="0.43307086614173229" top="0.74803149606299213" bottom="0.74803149606299213" header="0.31496062992125984" footer="0.31496062992125984"/>
  <pageSetup paperSize="8" scale="75" fitToHeight="0" pageOrder="overThenDown" orientation="landscape" r:id="rId1"/>
  <headerFooter>
    <oddHeader>&amp;R&amp;"ＭＳ 明朝,標準"&amp;12 2-5.歯科医療費の状況</oddHeader>
  </headerFooter>
  <rowBreaks count="4" manualBreakCount="4">
    <brk id="76" max="18" man="1"/>
    <brk id="148" max="18" man="1"/>
    <brk id="220" max="18" man="1"/>
    <brk id="292" max="18" man="1"/>
  </rowBreaks>
  <colBreaks count="1" manualBreakCount="1">
    <brk id="23" max="105" man="1"/>
  </colBreaks>
  <ignoredErrors>
    <ignoredError sqref="E5:F5 P5:W5 E6:F6 P6:W6 E7:F7 P7:W7 E9:F9 P9:W9 E10:F10 P10:W10 E11:F11 P11:W11 E13:F13 P13:W13 E14:F14 P14:W14 E15:F15 P15:W15 E17:F17 P17:W17 E18:F18 P18:W18 E19:F19 P19:W19 E21:F21 P21:W21 E22:F22 P22:W22 E23:F23 P23:W23 E25:F25 P25:W25 E26:F26 P26:W26 E27:F27 P27:W27 E29:F29 P29:W29 E30:F30 P30:W30 E31:F31 P31:W31 E33:F33 P33:W33 E34:F34 P34:W34 E35:F35 P35:W35 E37:F37 P37:W37 E38:F38 P38:W38 E39:F39 P39:W39 E41:F41 P41:W41 E42:F42 P42:W42 E43:F43 P43:W43 E45:F45 P45:W45 E46:F46 P46:W46 E47:F47 P47:W47 E49:F49 P49:W49 E50:F50 P50:W50 E51:F51 P51:W51 E53:F53 P53:W53 E54:F54 P54:W54 E55:F55 P55:W55 E57:F57 P57:W57 E58:F58 P58:W58 E59:F59 P59:W59 E61:F61 P61:W61 E62:F62 P62:W62 E63:F63 P63:W63 E65:F65 P65:W65 E66:F66 P66:W66 E67:F67 P67:W67 E69:F69 P69:W69 E70:F70 P70:W70 E71:F71 P71:W71 E73:F73 P73:W73 E74:F74 P74:W74 E75:F75 P75:W75 E77:F77 P77:W77 E78:F78 P78:W78 E79:F79 P79:W79 E81:F81 P81:W81 E82:F82 P82:W82 E83:F83 P83:W83 E85:F85 P85:W85 E86:F86 P86:W86 E87:F87 P87:W87 E89:F89 P89:W89 E90:F90 P90:W90 E91:F91 P91:W91 E93:F93 P93:W93 E94:F94 P94:W94 E95:F95 P95:W95 E97:F97 P97:W97 E98:F98 P98:W98 E99:F99 P99:W99 E101:F101 P101:W101 E102:F102 P102:W102 E103:F103 P103:W103 E105:F105 P105:W105 E106:F106 P106:W106 E107:F107 P107:W107 E109:F109 P109:W109 E110:F110 P110:W110 E111:F111 P111:W111 E113:F113 P113:W113 E114:F114 P114:W114 E115:F115 P115:W115 E117:F117 P117:W117 E118:F118 P118:W118 E119:F119 P119:W119 E121:F121 P121:W121 E122:F122 P122:W122 E123:F123 P123:W123 E125:F125 P125:W125 E126:F126 P126:W126 E127:F127 P127:W127 E129:F129 P129:W129 E130:F130 P130:W130 E131:F131 P131:W131 E133:F133 P133:W133 E134:F134 P134:W134 E135:F135 P135:W135 E137:F137 P137:W137 E138:F138 P138:W138 E139:F139 P139:W139 E141:F141 P141:W141 E142:F142 P142:W142 E143:F143 P143:W143 E145:F145 P145:W145 E146:F146 P146:W146 E147:F147 P147:W147 E149:F149 P149:W149 E150:F150 P150:W150 E151:F151 P151:W151 E153:F153 P153:W153 E154:F154 P154:W154 E155:F155 P155:W155 E157:F157 P157:W157 E158:F158 P158:W158 E159:F159 P159:W159 E161:F161 P161:W161 E162:F162 P162:W162 E163:F163 P163:W163 E165:F165 P165:W165 E166:F166 P166:W166 E167:F167 P167:W167 E169:F169 P169:W169 E170:F170 P170:W170 E171:F171 P171:W171 E173:F173 P173:W173 E174:F174 P174:W174 E175:F175 P175:W175 E177:F177 P177:W177 E178:F178 P178:W178 E179:F179 P179:W179 E181:F181 P181:W181 E182:F182 P182:W182 E183:F183 P183:W183 E185:F185 P185:W185 E186:F186 P186:W186 E187:F187 P187:W187 E189:F189 P189:W189 E190:F190 P190:W190 E191:F191 P191:W191 E193:F193 P193:W193 E194:F194 P194:W194 E195:F195 P195:W195 E197:F197 P197:W197 E198:F198 P198:W198 E199:F199 P199:W199 E201:F201 P201:W201 E202:F202 P202:W202 E203:F203 P203:W203 E205:F205 P205:W205 E206:F206 P206:W206 E207:F207 P207:W207 E209:F209 P209:W209 E210:F210 P210:W210 E211:F211 P211:W211 E213:F213 P213:W213 E214:F214 P214:W214 E215:F215 P215:W215 E217:F217 P217:W217 E218:F218 P218:W218 E219:F219 P219:W219 E221:F221 P221:W221 E222:F222 P222:W222 E223:F223 P223:W223 E225:F225 P225:W225 E226:F226 P226:W226 E227:F227 P227:W227 E229:F229 P229:W229 E230:F230 P230:W230 E231:F231 P231:W231 E233:F233 P233:W233 E234:F234 P234:W234 E235:F235 P235:W235 E237:F237 P237:W237 E238:F238 P238:W238 E239:F239 P239:W239 E241:F241 P241:W241 E242:F242 P242:W242 E243:F243 P243:W243 E245:F245 P245:W245 E246:F246 P246:W246 E247:F247 P247:W247 E249:F249 P249:W249 E250:F250 P250:W250 E251:F251 P251:W251 E253:F253 P253:W253 E254:F254 P254:W254 E255:F255 P255:W255 E257:F257 P257:W257 E258:F258 P258:W258 E259:F259 P259:W259 E261:F261 P261:W261 E262:F262 P262:W262 E263:F263 P263:W263 E265:F265 P265:W265 E266:F266 P266:W266 E267:F267 P267:W267 E269:F269 P269:W269 E270:F270 P270:W270 E271:F271 P271:W271 E273:F273 P273:W273 E274:F274 P274:W274 E275:F275 P275:W275 E277:F277 P277:W277 E278:F278 P278:W278 E279:F279 P279:W279 E281:F281 P281:W281 E282:F282 P282:W282 E283:F283 P283:W283 E285:F285 P285:W285 E286:F286 P286:W286 E287:F287 P287:W287 E289:F289 P289:W289 E290:F290 P290:W290 E291:F291 P291:W291 E293:F293 P293:W293 E294:F294 P294:W294 E295:F295 P295:W295 E297:F297 P297:W297 E298:F298 P298:W298 E299:F299 P299:W299 G300:N303" emptyCellReference="1"/>
    <ignoredError sqref="F8 F12 F16 F20 F24 F28 F32 F36 F40 F44 F48 F52 F56 F60 F64 F68 F72 F76 F80 F84 F88 F92 F96 F100 F104 F108 F112 F116 F120 F124 F128 F132 F136 F140 F144 F148 F152 F156 F160 F164 F168 F172 F176 F180 F184 F188 F192 F196 F200 F204 F208 F212 F216 F220 F224 F228 F232 F236 F240 F244 F248 F252 F256 F260 F264 F268 F272 F276 F280 F284 F288 F292 F296"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82BA8-EB61-4D8E-B57A-4410D7F8AA7D}">
  <sheetPr codeName="Sheet38"/>
  <dimension ref="A1:N48"/>
  <sheetViews>
    <sheetView showGridLines="0" zoomScaleNormal="100" zoomScaleSheetLayoutView="100" zoomScalePageLayoutView="85" workbookViewId="0"/>
  </sheetViews>
  <sheetFormatPr defaultColWidth="9" defaultRowHeight="13.5"/>
  <cols>
    <col min="1" max="1" width="4.625" style="3" customWidth="1"/>
    <col min="2" max="2" width="11.25" style="3" customWidth="1"/>
    <col min="3" max="14" width="10.625" style="3" customWidth="1"/>
    <col min="15" max="17" width="8.625" style="3" customWidth="1"/>
    <col min="18" max="16384" width="9" style="3"/>
  </cols>
  <sheetData>
    <row r="1" spans="1:14" ht="16.5" customHeight="1">
      <c r="B1" s="4" t="s">
        <v>247</v>
      </c>
      <c r="C1" s="2"/>
      <c r="D1" s="2"/>
      <c r="E1" s="2"/>
      <c r="F1" s="2"/>
      <c r="G1" s="2"/>
      <c r="H1" s="2"/>
      <c r="I1" s="2"/>
      <c r="J1" s="2"/>
    </row>
    <row r="2" spans="1:14" ht="16.5" customHeight="1">
      <c r="B2" s="2" t="s">
        <v>244</v>
      </c>
      <c r="C2" s="2"/>
      <c r="D2" s="2"/>
      <c r="E2" s="2"/>
      <c r="F2" s="2"/>
      <c r="G2" s="2"/>
      <c r="H2" s="2"/>
      <c r="I2" s="2"/>
      <c r="J2" s="2"/>
    </row>
    <row r="3" spans="1:14" ht="18" customHeight="1">
      <c r="B3" s="475" t="s">
        <v>229</v>
      </c>
      <c r="C3" s="229" t="s">
        <v>66</v>
      </c>
      <c r="D3" s="229" t="s">
        <v>67</v>
      </c>
      <c r="E3" s="229" t="s">
        <v>68</v>
      </c>
      <c r="F3" s="229" t="s">
        <v>69</v>
      </c>
      <c r="G3" s="260" t="s">
        <v>280</v>
      </c>
      <c r="H3" s="229" t="s">
        <v>70</v>
      </c>
      <c r="I3" s="229" t="s">
        <v>71</v>
      </c>
      <c r="J3" s="229" t="s">
        <v>72</v>
      </c>
      <c r="K3" s="229" t="s">
        <v>74</v>
      </c>
      <c r="L3" s="260" t="s">
        <v>161</v>
      </c>
      <c r="M3" s="260" t="s">
        <v>282</v>
      </c>
      <c r="N3" s="260" t="s">
        <v>283</v>
      </c>
    </row>
    <row r="4" spans="1:14" ht="26.25" customHeight="1">
      <c r="B4" s="476"/>
      <c r="C4" s="478" t="s">
        <v>75</v>
      </c>
      <c r="D4" s="478" t="s">
        <v>172</v>
      </c>
      <c r="E4" s="478" t="s">
        <v>173</v>
      </c>
      <c r="F4" s="478" t="s">
        <v>174</v>
      </c>
      <c r="G4" s="478" t="s">
        <v>281</v>
      </c>
      <c r="H4" s="473" t="s">
        <v>192</v>
      </c>
      <c r="I4" s="473" t="s">
        <v>287</v>
      </c>
      <c r="J4" s="473" t="s">
        <v>296</v>
      </c>
      <c r="K4" s="473" t="s">
        <v>211</v>
      </c>
      <c r="L4" s="478" t="s">
        <v>292</v>
      </c>
      <c r="M4" s="492" t="s">
        <v>293</v>
      </c>
      <c r="N4" s="492" t="s">
        <v>294</v>
      </c>
    </row>
    <row r="5" spans="1:14" ht="26.25" customHeight="1">
      <c r="B5" s="477"/>
      <c r="C5" s="479"/>
      <c r="D5" s="479"/>
      <c r="E5" s="479"/>
      <c r="F5" s="479"/>
      <c r="G5" s="479"/>
      <c r="H5" s="474"/>
      <c r="I5" s="474"/>
      <c r="J5" s="474"/>
      <c r="K5" s="474"/>
      <c r="L5" s="479"/>
      <c r="M5" s="492"/>
      <c r="N5" s="492"/>
    </row>
    <row r="6" spans="1:14" ht="26.65" customHeight="1">
      <c r="B6" s="10" t="s">
        <v>227</v>
      </c>
      <c r="C6" s="403">
        <v>522326</v>
      </c>
      <c r="D6" s="407">
        <v>1362492</v>
      </c>
      <c r="E6" s="403">
        <v>22308940090</v>
      </c>
      <c r="F6" s="403">
        <v>287190</v>
      </c>
      <c r="G6" s="403">
        <v>2631813</v>
      </c>
      <c r="H6" s="128">
        <f t="shared" ref="H6:H7" si="0">IFERROR(E6/C6,"-")</f>
        <v>42710.759353354035</v>
      </c>
      <c r="I6" s="128">
        <f t="shared" ref="I6:I7" si="1">IFERROR(E6/D6,"-")</f>
        <v>16373.630149755008</v>
      </c>
      <c r="J6" s="128">
        <f t="shared" ref="J6:J7" si="2">IFERROR(E6/F6,"-")</f>
        <v>77680.072739301511</v>
      </c>
      <c r="K6" s="7">
        <f>IFERROR(F6/C6,"-")</f>
        <v>0.54982903397495053</v>
      </c>
      <c r="L6" s="285">
        <f>IFERROR(D6/C6,"-")</f>
        <v>2.6085088622814103</v>
      </c>
      <c r="M6" s="285">
        <f>IFERROR(G6/D6,"-")</f>
        <v>1.9316172131652882</v>
      </c>
      <c r="N6" s="224">
        <f>IFERROR(E6/G6,"-")</f>
        <v>8476.6433215429824</v>
      </c>
    </row>
    <row r="7" spans="1:14" ht="26.65" customHeight="1" thickBot="1">
      <c r="B7" s="10" t="s">
        <v>228</v>
      </c>
      <c r="C7" s="403">
        <v>780819</v>
      </c>
      <c r="D7" s="407">
        <v>2216428</v>
      </c>
      <c r="E7" s="403">
        <v>35623871770</v>
      </c>
      <c r="F7" s="403">
        <v>434601</v>
      </c>
      <c r="G7" s="403">
        <v>4291272</v>
      </c>
      <c r="H7" s="128">
        <f t="shared" si="0"/>
        <v>45623.725562518332</v>
      </c>
      <c r="I7" s="128">
        <f t="shared" si="1"/>
        <v>16072.650124434451</v>
      </c>
      <c r="J7" s="128">
        <f t="shared" si="2"/>
        <v>81969.143582274322</v>
      </c>
      <c r="K7" s="7">
        <f t="shared" ref="K7" si="3">IFERROR(F7/C7,"-")</f>
        <v>0.55659634307054517</v>
      </c>
      <c r="L7" s="286">
        <f>IFERROR(D7/C7,"-")</f>
        <v>2.8385938354471394</v>
      </c>
      <c r="M7" s="286">
        <f>IFERROR(G7/D7,"-")</f>
        <v>1.9361206409592371</v>
      </c>
      <c r="N7" s="128">
        <f>IFERROR(E7/G7,"-")</f>
        <v>8301.4713982241155</v>
      </c>
    </row>
    <row r="8" spans="1:14" ht="26.65" customHeight="1" thickTop="1">
      <c r="B8" s="11" t="s">
        <v>236</v>
      </c>
      <c r="C8" s="122">
        <f>年齢階層別_歯科医療費!C13</f>
        <v>1303145</v>
      </c>
      <c r="D8" s="162">
        <f>年齢階層別_歯科医療費!D13</f>
        <v>3578920</v>
      </c>
      <c r="E8" s="122">
        <f>年齢階層別_歯科医療費!E13</f>
        <v>57932811860</v>
      </c>
      <c r="F8" s="122">
        <f>年齢階層別_歯科医療費!F13</f>
        <v>721791</v>
      </c>
      <c r="G8" s="122">
        <f>年齢階層別_歯科医療費!G13</f>
        <v>6923085</v>
      </c>
      <c r="H8" s="129">
        <f>年齢階層別_歯科医療費!H13</f>
        <v>44456.15174059679</v>
      </c>
      <c r="I8" s="129">
        <f>年齢階層別_歯科医療費!I13</f>
        <v>16187.232980899265</v>
      </c>
      <c r="J8" s="129">
        <f>年齢階層別_歯科医療費!J13</f>
        <v>80262.585512980906</v>
      </c>
      <c r="K8" s="9">
        <f>年齢階層別_歯科医療費!K13</f>
        <v>0.5538838732451109</v>
      </c>
      <c r="L8" s="287">
        <f>年齢階層別_歯科医療費!L13</f>
        <v>2.7463712787141876</v>
      </c>
      <c r="M8" s="287">
        <f>年齢階層別_歯科医療費!M13</f>
        <v>1.9344061895767439</v>
      </c>
      <c r="N8" s="129">
        <f>年齢階層別_歯科医療費!N13</f>
        <v>8368.0630614819838</v>
      </c>
    </row>
    <row r="9" spans="1:14">
      <c r="B9" s="22"/>
    </row>
    <row r="10" spans="1:14">
      <c r="B10" s="22"/>
    </row>
    <row r="11" spans="1:14">
      <c r="B11" s="22"/>
    </row>
    <row r="12" spans="1:14">
      <c r="B12" s="22"/>
    </row>
    <row r="13" spans="1:14" ht="16.5" customHeight="1">
      <c r="B13" s="2"/>
    </row>
    <row r="14" spans="1:14" ht="16.5" customHeight="1">
      <c r="A14" s="2"/>
      <c r="B14" s="2"/>
    </row>
    <row r="15" spans="1:14" ht="16.5" customHeight="1">
      <c r="A15" s="2"/>
      <c r="B15" s="2"/>
    </row>
    <row r="46" spans="2:2">
      <c r="B46" s="22"/>
    </row>
    <row r="47" spans="2:2">
      <c r="B47" s="22"/>
    </row>
    <row r="48" spans="2:2">
      <c r="B48" s="22"/>
    </row>
  </sheetData>
  <mergeCells count="13">
    <mergeCell ref="L4:L5"/>
    <mergeCell ref="M4:M5"/>
    <mergeCell ref="N4:N5"/>
    <mergeCell ref="G4:G5"/>
    <mergeCell ref="I4:I5"/>
    <mergeCell ref="J4:J5"/>
    <mergeCell ref="K4:K5"/>
    <mergeCell ref="H4:H5"/>
    <mergeCell ref="B3:B5"/>
    <mergeCell ref="C4:C5"/>
    <mergeCell ref="D4:D5"/>
    <mergeCell ref="E4:E5"/>
    <mergeCell ref="F4:F5"/>
  </mergeCells>
  <phoneticPr fontId="4"/>
  <pageMargins left="0.70866141732283472" right="0.43307086614173229" top="0.74803149606299213" bottom="0.74803149606299213" header="0.31496062992125984" footer="0.31496062992125984"/>
  <pageSetup paperSize="9" scale="63" fitToHeight="0" orientation="portrait" r:id="rId1"/>
  <headerFooter scaleWithDoc="0" alignWithMargins="0">
    <oddHeader>&amp;R&amp;"ＭＳ 明朝,標準"&amp;9 2-5.歯科医療費の状況</oddHeader>
  </headerFooter>
  <rowBreaks count="1" manualBreakCount="1">
    <brk id="49" max="16383" man="1"/>
  </rowBreaks>
  <colBreaks count="1" manualBreakCount="1">
    <brk id="14" max="7" man="1"/>
  </colBreaks>
  <ignoredErrors>
    <ignoredError sqref="H6:N7" emptyCellReferenc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AN14"/>
  <sheetViews>
    <sheetView showGridLines="0" zoomScaleNormal="100" zoomScaleSheetLayoutView="100" workbookViewId="0"/>
  </sheetViews>
  <sheetFormatPr defaultColWidth="9" defaultRowHeight="13.5"/>
  <cols>
    <col min="1" max="1" width="4.625" style="3" customWidth="1"/>
    <col min="2" max="2" width="3.375" style="3" customWidth="1"/>
    <col min="3" max="3" width="12.375" style="3" customWidth="1"/>
    <col min="4" max="15" width="10.625" style="3" customWidth="1"/>
    <col min="16" max="17" width="9" style="3"/>
    <col min="18" max="40" width="12.625" style="3" customWidth="1"/>
    <col min="41" max="16384" width="9" style="3"/>
  </cols>
  <sheetData>
    <row r="1" spans="2:40" ht="16.5" customHeight="1">
      <c r="B1" s="2" t="s">
        <v>247</v>
      </c>
    </row>
    <row r="2" spans="2:40" ht="16.5" customHeight="1">
      <c r="B2" s="4" t="s">
        <v>248</v>
      </c>
    </row>
    <row r="3" spans="2:40" ht="16.5" customHeight="1">
      <c r="B3" s="480"/>
      <c r="C3" s="480" t="s">
        <v>95</v>
      </c>
      <c r="D3" s="5" t="s">
        <v>66</v>
      </c>
      <c r="E3" s="63" t="s">
        <v>67</v>
      </c>
      <c r="F3" s="5" t="s">
        <v>68</v>
      </c>
      <c r="G3" s="5" t="s">
        <v>69</v>
      </c>
      <c r="H3" s="260" t="s">
        <v>280</v>
      </c>
      <c r="I3" s="5" t="s">
        <v>158</v>
      </c>
      <c r="J3" s="5" t="s">
        <v>71</v>
      </c>
      <c r="K3" s="5" t="s">
        <v>72</v>
      </c>
      <c r="L3" s="5" t="s">
        <v>74</v>
      </c>
      <c r="M3" s="260" t="s">
        <v>161</v>
      </c>
      <c r="N3" s="260" t="s">
        <v>282</v>
      </c>
      <c r="O3" s="260" t="s">
        <v>283</v>
      </c>
      <c r="R3" s="15" t="s">
        <v>104</v>
      </c>
    </row>
    <row r="4" spans="2:40" ht="26.25" customHeight="1">
      <c r="B4" s="480"/>
      <c r="C4" s="480"/>
      <c r="D4" s="478" t="s">
        <v>75</v>
      </c>
      <c r="E4" s="478" t="s">
        <v>172</v>
      </c>
      <c r="F4" s="478" t="s">
        <v>173</v>
      </c>
      <c r="G4" s="478" t="s">
        <v>174</v>
      </c>
      <c r="H4" s="478" t="s">
        <v>281</v>
      </c>
      <c r="I4" s="473" t="s">
        <v>192</v>
      </c>
      <c r="J4" s="473" t="s">
        <v>295</v>
      </c>
      <c r="K4" s="473" t="s">
        <v>288</v>
      </c>
      <c r="L4" s="473" t="s">
        <v>211</v>
      </c>
      <c r="M4" s="478" t="s">
        <v>292</v>
      </c>
      <c r="N4" s="492" t="s">
        <v>293</v>
      </c>
      <c r="O4" s="492" t="s">
        <v>294</v>
      </c>
      <c r="R4" s="481" t="s">
        <v>188</v>
      </c>
      <c r="S4" s="482"/>
      <c r="T4" s="499" t="s">
        <v>304</v>
      </c>
      <c r="U4" s="500"/>
      <c r="V4" s="481" t="s">
        <v>305</v>
      </c>
      <c r="W4" s="482"/>
      <c r="X4" s="497" t="s">
        <v>189</v>
      </c>
      <c r="Y4" s="482"/>
      <c r="Z4" s="497" t="s">
        <v>301</v>
      </c>
      <c r="AA4" s="482"/>
      <c r="AB4" s="497" t="s">
        <v>302</v>
      </c>
      <c r="AC4" s="482"/>
      <c r="AD4" s="497" t="s">
        <v>303</v>
      </c>
      <c r="AE4" s="482"/>
      <c r="AF4" s="14"/>
      <c r="AG4" s="485" t="s">
        <v>297</v>
      </c>
      <c r="AH4" s="485" t="s">
        <v>298</v>
      </c>
      <c r="AI4" s="485" t="s">
        <v>299</v>
      </c>
      <c r="AJ4" s="495" t="s">
        <v>300</v>
      </c>
      <c r="AK4" s="495" t="s">
        <v>301</v>
      </c>
      <c r="AL4" s="495" t="s">
        <v>302</v>
      </c>
      <c r="AM4" s="495" t="s">
        <v>303</v>
      </c>
      <c r="AN4" s="493"/>
    </row>
    <row r="5" spans="2:40" ht="26.25" customHeight="1">
      <c r="B5" s="480"/>
      <c r="C5" s="480"/>
      <c r="D5" s="479"/>
      <c r="E5" s="479"/>
      <c r="F5" s="479"/>
      <c r="G5" s="479"/>
      <c r="H5" s="479"/>
      <c r="I5" s="474"/>
      <c r="J5" s="474"/>
      <c r="K5" s="474"/>
      <c r="L5" s="474"/>
      <c r="M5" s="479"/>
      <c r="N5" s="492"/>
      <c r="O5" s="492"/>
      <c r="R5" s="483"/>
      <c r="S5" s="484"/>
      <c r="T5" s="501"/>
      <c r="U5" s="502"/>
      <c r="V5" s="503"/>
      <c r="W5" s="504"/>
      <c r="X5" s="498"/>
      <c r="Y5" s="484"/>
      <c r="Z5" s="498"/>
      <c r="AA5" s="484"/>
      <c r="AB5" s="498"/>
      <c r="AC5" s="484"/>
      <c r="AD5" s="498"/>
      <c r="AE5" s="484"/>
      <c r="AF5" s="14"/>
      <c r="AG5" s="485"/>
      <c r="AH5" s="485"/>
      <c r="AI5" s="485"/>
      <c r="AJ5" s="496"/>
      <c r="AK5" s="496"/>
      <c r="AL5" s="496"/>
      <c r="AM5" s="496"/>
      <c r="AN5" s="494"/>
    </row>
    <row r="6" spans="2:40">
      <c r="B6" s="6">
        <v>1</v>
      </c>
      <c r="C6" s="12" t="s">
        <v>1</v>
      </c>
      <c r="D6" s="403">
        <v>154242</v>
      </c>
      <c r="E6" s="408">
        <v>454900</v>
      </c>
      <c r="F6" s="271">
        <v>7030950120</v>
      </c>
      <c r="G6" s="271">
        <v>91209</v>
      </c>
      <c r="H6" s="271">
        <v>831308</v>
      </c>
      <c r="I6" s="128">
        <f t="shared" ref="I6:I13" si="0">IFERROR(F6/D6,"-")</f>
        <v>45583.8884350566</v>
      </c>
      <c r="J6" s="119">
        <f t="shared" ref="J6:J13" si="1">IFERROR(F6/E6,"-")</f>
        <v>15456.034557045505</v>
      </c>
      <c r="K6" s="119">
        <f t="shared" ref="K6:K13" si="2">IFERROR(F6/G6,"-")</f>
        <v>77086.144130513436</v>
      </c>
      <c r="L6" s="7">
        <f t="shared" ref="L6:L13" si="3">IFERROR(G6/D6,"-")</f>
        <v>0.59133698992492312</v>
      </c>
      <c r="M6" s="286">
        <f>IFERROR(E6/D6,"-")</f>
        <v>2.949261550031768</v>
      </c>
      <c r="N6" s="285">
        <f>IFERROR(H6/E6,"-")</f>
        <v>1.8274521872939107</v>
      </c>
      <c r="O6" s="224">
        <f t="shared" ref="O6" si="4">IFERROR(F6/H6,"-")</f>
        <v>8457.6957276965932</v>
      </c>
      <c r="R6" s="8" t="str">
        <f>INDEX($C$6:$C$13,MATCH(S6,$I$6:$I$13,0))</f>
        <v>豊能医療圏</v>
      </c>
      <c r="S6" s="125">
        <f>LARGE($I$6:$I$13,ROW(A1))</f>
        <v>45583.8884350566</v>
      </c>
      <c r="T6" s="8" t="str">
        <f>INDEX($C$6:$C$13,MATCH(U6,$J$6:$J$13,0))</f>
        <v>泉州医療圏</v>
      </c>
      <c r="U6" s="125">
        <f>LARGE($J$6:$J$13,ROW(A1))</f>
        <v>17003.99768127174</v>
      </c>
      <c r="V6" s="8" t="str">
        <f>INDEX($C$6:$C$13,MATCH(W6,$K$6:$K$13,0))</f>
        <v>大阪市医療圏</v>
      </c>
      <c r="W6" s="191">
        <f>LARGE($K$6:$K$13,ROW(A1))</f>
        <v>86256.953474639478</v>
      </c>
      <c r="X6" s="8" t="str">
        <f>INDEX($C$6:$C$13,MATCH(Y6,$L$6:$L$13,0))</f>
        <v>豊能医療圏</v>
      </c>
      <c r="Y6" s="114">
        <f>LARGE($L$6:$L$13,ROW(A1))</f>
        <v>0.59133698992492312</v>
      </c>
      <c r="Z6" s="8" t="str">
        <f>INDEX($C$6:$C$13,MATCH(AA6,$M$6:$M$13,0))</f>
        <v>豊能医療圏</v>
      </c>
      <c r="AA6" s="399">
        <f>LARGE($M$6:$M$13,ROW(A1))</f>
        <v>2.949261550031768</v>
      </c>
      <c r="AB6" s="8" t="str">
        <f>INDEX($C$6:$C$13,MATCH(AC6,$N$6:$N$13,0))</f>
        <v>大阪市医療圏</v>
      </c>
      <c r="AC6" s="399">
        <f>LARGE($N$6:$N$13,ROW(A1))</f>
        <v>1.9972059281703558</v>
      </c>
      <c r="AD6" s="8" t="str">
        <f>INDEX($C$6:$C$13,MATCH(AE6,$O$6:$O$13,0))</f>
        <v>泉州医療圏</v>
      </c>
      <c r="AE6" s="289">
        <f>LARGE($O$6:$O$13,ROW(A1))</f>
        <v>8697.5839255515384</v>
      </c>
      <c r="AG6" s="115">
        <f>$I$14</f>
        <v>44456.15174059679</v>
      </c>
      <c r="AH6" s="115">
        <f>$J$14</f>
        <v>16187.232980899265</v>
      </c>
      <c r="AI6" s="115">
        <f>$K$14</f>
        <v>80262.585512980906</v>
      </c>
      <c r="AJ6" s="102">
        <f>$L$14</f>
        <v>0.5538838732451109</v>
      </c>
      <c r="AK6" s="400">
        <f>$M$14</f>
        <v>2.7463712787141876</v>
      </c>
      <c r="AL6" s="400">
        <f>$N$14</f>
        <v>1.9344061895767439</v>
      </c>
      <c r="AM6" s="289">
        <f>$O$14</f>
        <v>8368.0630614819838</v>
      </c>
      <c r="AN6" s="115">
        <v>0</v>
      </c>
    </row>
    <row r="7" spans="2:40">
      <c r="B7" s="6">
        <v>2</v>
      </c>
      <c r="C7" s="12" t="s">
        <v>8</v>
      </c>
      <c r="D7" s="403">
        <v>115907</v>
      </c>
      <c r="E7" s="408">
        <v>315995</v>
      </c>
      <c r="F7" s="271">
        <v>4825064140</v>
      </c>
      <c r="G7" s="271">
        <v>65917</v>
      </c>
      <c r="H7" s="271">
        <v>580980</v>
      </c>
      <c r="I7" s="128">
        <f t="shared" si="0"/>
        <v>41628.755295193558</v>
      </c>
      <c r="J7" s="119">
        <f t="shared" si="1"/>
        <v>15269.43192139116</v>
      </c>
      <c r="K7" s="119">
        <f t="shared" si="2"/>
        <v>73199.085820046428</v>
      </c>
      <c r="L7" s="7">
        <f t="shared" si="3"/>
        <v>0.56870594528371887</v>
      </c>
      <c r="M7" s="285">
        <f t="shared" ref="M7:M13" si="5">IFERROR(E7/D7,"-")</f>
        <v>2.7262805525119278</v>
      </c>
      <c r="N7" s="285">
        <f t="shared" ref="N7:N13" si="6">IFERROR(H7/E7,"-")</f>
        <v>1.8385733951486574</v>
      </c>
      <c r="O7" s="224">
        <f t="shared" ref="O7:O13" si="7">IFERROR(F7/H7,"-")</f>
        <v>8305.0434438362772</v>
      </c>
      <c r="R7" s="8" t="str">
        <f t="shared" ref="R7:R13" si="8">INDEX($C$6:$C$13,MATCH(S7,$I$6:$I$13,0))</f>
        <v>堺市医療圏</v>
      </c>
      <c r="S7" s="125">
        <f t="shared" ref="S7:S13" si="9">LARGE($I$6:$I$13,ROW(A2))</f>
        <v>45555.429101522728</v>
      </c>
      <c r="T7" s="8" t="str">
        <f t="shared" ref="T7:T13" si="10">INDEX($C$6:$C$13,MATCH(U7,$J$6:$J$13,0))</f>
        <v>堺市医療圏</v>
      </c>
      <c r="U7" s="125">
        <f t="shared" ref="U7:U13" si="11">LARGE($J$6:$J$13,ROW(A2))</f>
        <v>16594.430372096089</v>
      </c>
      <c r="V7" s="8" t="str">
        <f t="shared" ref="V7:V13" si="12">INDEX($C$6:$C$13,MATCH(W7,$K$6:$K$13,0))</f>
        <v>中河内医療圏</v>
      </c>
      <c r="W7" s="191">
        <f t="shared" ref="W7:W13" si="13">LARGE($K$6:$K$13,ROW(A2))</f>
        <v>83589.2760507231</v>
      </c>
      <c r="X7" s="8" t="str">
        <f t="shared" ref="X7:X13" si="14">INDEX($C$6:$C$13,MATCH(Y7,$L$6:$L$13,0))</f>
        <v>三島医療圏</v>
      </c>
      <c r="Y7" s="114">
        <f t="shared" ref="Y7:Y13" si="15">LARGE($L$6:$L$13,ROW(A2))</f>
        <v>0.56870594528371887</v>
      </c>
      <c r="Z7" s="8" t="str">
        <f t="shared" ref="Z7:Z13" si="16">INDEX($C$6:$C$13,MATCH(AA7,$M$6:$M$13,0))</f>
        <v>中河内医療圏</v>
      </c>
      <c r="AA7" s="399">
        <f t="shared" ref="AA7:AA13" si="17">LARGE($M$6:$M$13,ROW(A2))</f>
        <v>2.7763931704092064</v>
      </c>
      <c r="AB7" s="8" t="str">
        <f t="shared" ref="AB7:AB13" si="18">INDEX($C$6:$C$13,MATCH(AC7,$N$6:$N$13,0))</f>
        <v>堺市医療圏</v>
      </c>
      <c r="AC7" s="399">
        <f t="shared" ref="AC7:AC13" si="19">LARGE($N$6:$N$13,ROW(A2))</f>
        <v>1.9967911382667751</v>
      </c>
      <c r="AD7" s="8" t="str">
        <f t="shared" ref="AD7:AD13" si="20">INDEX($C$6:$C$13,MATCH(AE7,$O$6:$O$13,0))</f>
        <v>豊能医療圏</v>
      </c>
      <c r="AE7" s="289">
        <f t="shared" ref="AE7:AE13" si="21">LARGE($O$6:$O$13,ROW(A2))</f>
        <v>8457.6957276965932</v>
      </c>
      <c r="AG7" s="115">
        <f t="shared" ref="AG7:AG13" si="22">$I$14</f>
        <v>44456.15174059679</v>
      </c>
      <c r="AH7" s="115">
        <f t="shared" ref="AH7:AH13" si="23">$J$14</f>
        <v>16187.232980899265</v>
      </c>
      <c r="AI7" s="115">
        <f t="shared" ref="AI7:AI13" si="24">$K$14</f>
        <v>80262.585512980906</v>
      </c>
      <c r="AJ7" s="102">
        <f t="shared" ref="AJ7:AJ13" si="25">$L$14</f>
        <v>0.5538838732451109</v>
      </c>
      <c r="AK7" s="400">
        <f t="shared" ref="AK7:AK13" si="26">$M$14</f>
        <v>2.7463712787141876</v>
      </c>
      <c r="AL7" s="400">
        <f t="shared" ref="AL7:AL13" si="27">$N$14</f>
        <v>1.9344061895767439</v>
      </c>
      <c r="AM7" s="289">
        <f t="shared" ref="AM7:AM13" si="28">$O$14</f>
        <v>8368.0630614819838</v>
      </c>
      <c r="AN7" s="115">
        <v>0</v>
      </c>
    </row>
    <row r="8" spans="2:40">
      <c r="B8" s="6">
        <v>3</v>
      </c>
      <c r="C8" s="13" t="s">
        <v>13</v>
      </c>
      <c r="D8" s="403">
        <v>184329</v>
      </c>
      <c r="E8" s="408">
        <v>473944</v>
      </c>
      <c r="F8" s="271">
        <v>7458927230</v>
      </c>
      <c r="G8" s="271">
        <v>99586</v>
      </c>
      <c r="H8" s="271">
        <v>893695</v>
      </c>
      <c r="I8" s="128">
        <f t="shared" si="0"/>
        <v>40465.294283590752</v>
      </c>
      <c r="J8" s="119">
        <f t="shared" si="1"/>
        <v>15737.992737538612</v>
      </c>
      <c r="K8" s="119">
        <f t="shared" si="2"/>
        <v>74899.355632317791</v>
      </c>
      <c r="L8" s="7">
        <f t="shared" si="3"/>
        <v>0.54026224847962068</v>
      </c>
      <c r="M8" s="285">
        <f t="shared" si="5"/>
        <v>2.5711852177356791</v>
      </c>
      <c r="N8" s="285">
        <f>IFERROR(H8/E8,"-")</f>
        <v>1.8856552672889624</v>
      </c>
      <c r="O8" s="224">
        <f t="shared" si="7"/>
        <v>8346.166454998629</v>
      </c>
      <c r="R8" s="8" t="str">
        <f t="shared" si="8"/>
        <v>中河内医療圏</v>
      </c>
      <c r="S8" s="125">
        <f t="shared" si="9"/>
        <v>45455.175006342201</v>
      </c>
      <c r="T8" s="8" t="str">
        <f t="shared" si="10"/>
        <v>大阪市医療圏</v>
      </c>
      <c r="U8" s="125">
        <f t="shared" si="11"/>
        <v>16575.726523376339</v>
      </c>
      <c r="V8" s="8" t="str">
        <f t="shared" si="12"/>
        <v>堺市医療圏</v>
      </c>
      <c r="W8" s="191">
        <f t="shared" si="13"/>
        <v>82989.70776142781</v>
      </c>
      <c r="X8" s="8" t="str">
        <f t="shared" si="14"/>
        <v>南河内医療圏</v>
      </c>
      <c r="Y8" s="114">
        <f t="shared" si="15"/>
        <v>0.55585761376122456</v>
      </c>
      <c r="Z8" s="8" t="str">
        <f t="shared" si="16"/>
        <v>堺市医療圏</v>
      </c>
      <c r="AA8" s="399">
        <f t="shared" si="17"/>
        <v>2.7452240348138259</v>
      </c>
      <c r="AB8" s="8" t="str">
        <f t="shared" si="18"/>
        <v>中河内医療圏</v>
      </c>
      <c r="AC8" s="399">
        <f t="shared" si="19"/>
        <v>1.965901161824807</v>
      </c>
      <c r="AD8" s="8" t="str">
        <f t="shared" si="20"/>
        <v>北河内医療圏</v>
      </c>
      <c r="AE8" s="289">
        <f t="shared" si="21"/>
        <v>8346.166454998629</v>
      </c>
      <c r="AG8" s="115">
        <f t="shared" si="22"/>
        <v>44456.15174059679</v>
      </c>
      <c r="AH8" s="115">
        <f t="shared" si="23"/>
        <v>16187.232980899265</v>
      </c>
      <c r="AI8" s="115">
        <f t="shared" si="24"/>
        <v>80262.585512980906</v>
      </c>
      <c r="AJ8" s="102">
        <f t="shared" si="25"/>
        <v>0.5538838732451109</v>
      </c>
      <c r="AK8" s="400">
        <f t="shared" si="26"/>
        <v>2.7463712787141876</v>
      </c>
      <c r="AL8" s="400">
        <f t="shared" si="27"/>
        <v>1.9344061895767439</v>
      </c>
      <c r="AM8" s="289">
        <f t="shared" si="28"/>
        <v>8368.0630614819838</v>
      </c>
      <c r="AN8" s="115">
        <v>0</v>
      </c>
    </row>
    <row r="9" spans="2:40">
      <c r="B9" s="6">
        <v>4</v>
      </c>
      <c r="C9" s="13" t="s">
        <v>21</v>
      </c>
      <c r="D9" s="403">
        <v>130081</v>
      </c>
      <c r="E9" s="408">
        <v>361156</v>
      </c>
      <c r="F9" s="271">
        <v>5912854620</v>
      </c>
      <c r="G9" s="271">
        <v>70737</v>
      </c>
      <c r="H9" s="271">
        <v>709997</v>
      </c>
      <c r="I9" s="128">
        <f t="shared" si="0"/>
        <v>45455.175006342201</v>
      </c>
      <c r="J9" s="119">
        <f t="shared" si="1"/>
        <v>16372.023779197909</v>
      </c>
      <c r="K9" s="119">
        <f t="shared" si="2"/>
        <v>83589.2760507231</v>
      </c>
      <c r="L9" s="7">
        <f t="shared" si="3"/>
        <v>0.54379194501887285</v>
      </c>
      <c r="M9" s="285">
        <f t="shared" si="5"/>
        <v>2.7763931704092064</v>
      </c>
      <c r="N9" s="285">
        <f t="shared" si="6"/>
        <v>1.965901161824807</v>
      </c>
      <c r="O9" s="224">
        <f t="shared" si="7"/>
        <v>8327.9994422511645</v>
      </c>
      <c r="R9" s="8" t="str">
        <f t="shared" si="8"/>
        <v>大阪市医療圏</v>
      </c>
      <c r="S9" s="125">
        <f t="shared" si="9"/>
        <v>45301.619766587777</v>
      </c>
      <c r="T9" s="8" t="str">
        <f t="shared" si="10"/>
        <v>中河内医療圏</v>
      </c>
      <c r="U9" s="125">
        <f t="shared" si="11"/>
        <v>16372.023779197909</v>
      </c>
      <c r="V9" s="8" t="str">
        <f t="shared" si="12"/>
        <v>泉州医療圏</v>
      </c>
      <c r="W9" s="191">
        <f t="shared" si="13"/>
        <v>77924.761843386601</v>
      </c>
      <c r="X9" s="8" t="str">
        <f t="shared" si="14"/>
        <v>堺市医療圏</v>
      </c>
      <c r="Y9" s="114">
        <f t="shared" si="15"/>
        <v>0.54892866031631105</v>
      </c>
      <c r="Z9" s="8" t="str">
        <f t="shared" si="16"/>
        <v>大阪市医療圏</v>
      </c>
      <c r="AA9" s="399">
        <f t="shared" si="17"/>
        <v>2.7330096030903994</v>
      </c>
      <c r="AB9" s="8" t="str">
        <f t="shared" si="18"/>
        <v>泉州医療圏</v>
      </c>
      <c r="AC9" s="399">
        <f t="shared" si="19"/>
        <v>1.9550254216366723</v>
      </c>
      <c r="AD9" s="8" t="str">
        <f t="shared" si="20"/>
        <v>南河内医療圏</v>
      </c>
      <c r="AE9" s="289">
        <f t="shared" si="21"/>
        <v>8337.8141393726692</v>
      </c>
      <c r="AG9" s="115">
        <f t="shared" si="22"/>
        <v>44456.15174059679</v>
      </c>
      <c r="AH9" s="115">
        <f t="shared" si="23"/>
        <v>16187.232980899265</v>
      </c>
      <c r="AI9" s="115">
        <f t="shared" si="24"/>
        <v>80262.585512980906</v>
      </c>
      <c r="AJ9" s="102">
        <f t="shared" si="25"/>
        <v>0.5538838732451109</v>
      </c>
      <c r="AK9" s="400">
        <f t="shared" si="26"/>
        <v>2.7463712787141876</v>
      </c>
      <c r="AL9" s="400">
        <f t="shared" si="27"/>
        <v>1.9344061895767439</v>
      </c>
      <c r="AM9" s="289">
        <f t="shared" si="28"/>
        <v>8368.0630614819838</v>
      </c>
      <c r="AN9" s="115">
        <v>0</v>
      </c>
    </row>
    <row r="10" spans="2:40">
      <c r="B10" s="6">
        <v>5</v>
      </c>
      <c r="C10" s="13" t="s">
        <v>25</v>
      </c>
      <c r="D10" s="403">
        <v>105572</v>
      </c>
      <c r="E10" s="408">
        <v>284303</v>
      </c>
      <c r="F10" s="271">
        <v>4571023170</v>
      </c>
      <c r="G10" s="271">
        <v>58683</v>
      </c>
      <c r="H10" s="271">
        <v>548228</v>
      </c>
      <c r="I10" s="128">
        <f t="shared" si="0"/>
        <v>43297.684708066532</v>
      </c>
      <c r="J10" s="119">
        <f t="shared" si="1"/>
        <v>16077.998367938431</v>
      </c>
      <c r="K10" s="119">
        <f t="shared" si="2"/>
        <v>77893.48141710546</v>
      </c>
      <c r="L10" s="7">
        <f t="shared" si="3"/>
        <v>0.55585761376122456</v>
      </c>
      <c r="M10" s="285">
        <f t="shared" si="5"/>
        <v>2.6929773045883376</v>
      </c>
      <c r="N10" s="285">
        <f>IFERROR(H10/E10,"-")</f>
        <v>1.928322951217539</v>
      </c>
      <c r="O10" s="224">
        <f t="shared" si="7"/>
        <v>8337.8141393726692</v>
      </c>
      <c r="R10" s="8" t="str">
        <f t="shared" si="8"/>
        <v>南河内医療圏</v>
      </c>
      <c r="S10" s="125">
        <f t="shared" si="9"/>
        <v>43297.684708066532</v>
      </c>
      <c r="T10" s="8" t="str">
        <f t="shared" si="10"/>
        <v>南河内医療圏</v>
      </c>
      <c r="U10" s="125">
        <f t="shared" si="11"/>
        <v>16077.998367938431</v>
      </c>
      <c r="V10" s="8" t="str">
        <f t="shared" si="12"/>
        <v>南河内医療圏</v>
      </c>
      <c r="W10" s="191">
        <f t="shared" si="13"/>
        <v>77893.48141710546</v>
      </c>
      <c r="X10" s="8" t="str">
        <f t="shared" si="14"/>
        <v>中河内医療圏</v>
      </c>
      <c r="Y10" s="114">
        <f t="shared" si="15"/>
        <v>0.54379194501887285</v>
      </c>
      <c r="Z10" s="8" t="str">
        <f t="shared" si="16"/>
        <v>三島医療圏</v>
      </c>
      <c r="AA10" s="399">
        <f t="shared" si="17"/>
        <v>2.7262805525119278</v>
      </c>
      <c r="AB10" s="8" t="str">
        <f t="shared" si="18"/>
        <v>南河内医療圏</v>
      </c>
      <c r="AC10" s="399">
        <f t="shared" si="19"/>
        <v>1.928322951217539</v>
      </c>
      <c r="AD10" s="8" t="str">
        <f t="shared" si="20"/>
        <v>中河内医療圏</v>
      </c>
      <c r="AE10" s="289">
        <f t="shared" si="21"/>
        <v>8327.9994422511645</v>
      </c>
      <c r="AG10" s="115">
        <f t="shared" si="22"/>
        <v>44456.15174059679</v>
      </c>
      <c r="AH10" s="115">
        <f t="shared" si="23"/>
        <v>16187.232980899265</v>
      </c>
      <c r="AI10" s="115">
        <f t="shared" si="24"/>
        <v>80262.585512980906</v>
      </c>
      <c r="AJ10" s="102">
        <f t="shared" si="25"/>
        <v>0.5538838732451109</v>
      </c>
      <c r="AK10" s="400">
        <f t="shared" si="26"/>
        <v>2.7463712787141876</v>
      </c>
      <c r="AL10" s="400">
        <f t="shared" si="27"/>
        <v>1.9344061895767439</v>
      </c>
      <c r="AM10" s="289">
        <f t="shared" si="28"/>
        <v>8368.0630614819838</v>
      </c>
      <c r="AN10" s="115">
        <v>0</v>
      </c>
    </row>
    <row r="11" spans="2:40">
      <c r="B11" s="6">
        <v>6</v>
      </c>
      <c r="C11" s="13" t="s">
        <v>35</v>
      </c>
      <c r="D11" s="403">
        <v>132591</v>
      </c>
      <c r="E11" s="408">
        <v>363992</v>
      </c>
      <c r="F11" s="271">
        <v>6040239900</v>
      </c>
      <c r="G11" s="271">
        <v>72783</v>
      </c>
      <c r="H11" s="271">
        <v>726816</v>
      </c>
      <c r="I11" s="128">
        <f t="shared" si="0"/>
        <v>45555.429101522728</v>
      </c>
      <c r="J11" s="119">
        <f t="shared" si="1"/>
        <v>16594.430372096089</v>
      </c>
      <c r="K11" s="119">
        <f t="shared" si="2"/>
        <v>82989.70776142781</v>
      </c>
      <c r="L11" s="7">
        <f t="shared" si="3"/>
        <v>0.54892866031631105</v>
      </c>
      <c r="M11" s="285">
        <f t="shared" si="5"/>
        <v>2.7452240348138259</v>
      </c>
      <c r="N11" s="285">
        <f t="shared" si="6"/>
        <v>1.9967911382667751</v>
      </c>
      <c r="O11" s="224">
        <f t="shared" si="7"/>
        <v>8310.5488872011629</v>
      </c>
      <c r="R11" s="8" t="str">
        <f t="shared" si="8"/>
        <v>三島医療圏</v>
      </c>
      <c r="S11" s="125">
        <f t="shared" si="9"/>
        <v>41628.755295193558</v>
      </c>
      <c r="T11" s="8" t="str">
        <f t="shared" si="10"/>
        <v>北河内医療圏</v>
      </c>
      <c r="U11" s="125">
        <f t="shared" si="11"/>
        <v>15737.992737538612</v>
      </c>
      <c r="V11" s="8" t="str">
        <f t="shared" si="12"/>
        <v>豊能医療圏</v>
      </c>
      <c r="W11" s="191">
        <f t="shared" si="13"/>
        <v>77086.144130513436</v>
      </c>
      <c r="X11" s="8" t="str">
        <f t="shared" si="14"/>
        <v>北河内医療圏</v>
      </c>
      <c r="Y11" s="114">
        <f t="shared" si="15"/>
        <v>0.54026224847962068</v>
      </c>
      <c r="Z11" s="8" t="str">
        <f t="shared" si="16"/>
        <v>南河内医療圏</v>
      </c>
      <c r="AA11" s="399">
        <f t="shared" si="17"/>
        <v>2.6929773045883376</v>
      </c>
      <c r="AB11" s="8" t="str">
        <f t="shared" si="18"/>
        <v>北河内医療圏</v>
      </c>
      <c r="AC11" s="399">
        <f t="shared" si="19"/>
        <v>1.8856552672889624</v>
      </c>
      <c r="AD11" s="8" t="str">
        <f t="shared" si="20"/>
        <v>堺市医療圏</v>
      </c>
      <c r="AE11" s="289">
        <f t="shared" si="21"/>
        <v>8310.5488872011629</v>
      </c>
      <c r="AG11" s="115">
        <f t="shared" si="22"/>
        <v>44456.15174059679</v>
      </c>
      <c r="AH11" s="115">
        <f t="shared" si="23"/>
        <v>16187.232980899265</v>
      </c>
      <c r="AI11" s="115">
        <f t="shared" si="24"/>
        <v>80262.585512980906</v>
      </c>
      <c r="AJ11" s="102">
        <f t="shared" si="25"/>
        <v>0.5538838732451109</v>
      </c>
      <c r="AK11" s="400">
        <f t="shared" si="26"/>
        <v>2.7463712787141876</v>
      </c>
      <c r="AL11" s="400">
        <f t="shared" si="27"/>
        <v>1.9344061895767439</v>
      </c>
      <c r="AM11" s="289">
        <f t="shared" si="28"/>
        <v>8368.0630614819838</v>
      </c>
      <c r="AN11" s="115">
        <v>0</v>
      </c>
    </row>
    <row r="12" spans="2:40">
      <c r="B12" s="6">
        <v>7</v>
      </c>
      <c r="C12" s="13" t="s">
        <v>44</v>
      </c>
      <c r="D12" s="405">
        <v>134913</v>
      </c>
      <c r="E12" s="408">
        <v>320003</v>
      </c>
      <c r="F12" s="223">
        <v>5441330270</v>
      </c>
      <c r="G12" s="223">
        <v>69828</v>
      </c>
      <c r="H12" s="271">
        <v>625614</v>
      </c>
      <c r="I12" s="128">
        <f t="shared" si="0"/>
        <v>40332.14197297518</v>
      </c>
      <c r="J12" s="119">
        <f t="shared" si="1"/>
        <v>17003.99768127174</v>
      </c>
      <c r="K12" s="119">
        <f t="shared" si="2"/>
        <v>77924.761843386601</v>
      </c>
      <c r="L12" s="7">
        <f t="shared" si="3"/>
        <v>0.51757799470770049</v>
      </c>
      <c r="M12" s="285">
        <f t="shared" si="5"/>
        <v>2.3719211640093985</v>
      </c>
      <c r="N12" s="285">
        <f t="shared" si="6"/>
        <v>1.9550254216366723</v>
      </c>
      <c r="O12" s="224">
        <f t="shared" si="7"/>
        <v>8697.5839255515384</v>
      </c>
      <c r="R12" s="8" t="str">
        <f t="shared" si="8"/>
        <v>北河内医療圏</v>
      </c>
      <c r="S12" s="125">
        <f t="shared" si="9"/>
        <v>40465.294283590752</v>
      </c>
      <c r="T12" s="8" t="str">
        <f t="shared" si="10"/>
        <v>豊能医療圏</v>
      </c>
      <c r="U12" s="125">
        <f t="shared" si="11"/>
        <v>15456.034557045505</v>
      </c>
      <c r="V12" s="8" t="str">
        <f t="shared" si="12"/>
        <v>北河内医療圏</v>
      </c>
      <c r="W12" s="191">
        <f t="shared" si="13"/>
        <v>74899.355632317791</v>
      </c>
      <c r="X12" s="8" t="str">
        <f t="shared" si="14"/>
        <v>大阪市医療圏</v>
      </c>
      <c r="Y12" s="114">
        <f t="shared" si="15"/>
        <v>0.52519383008242881</v>
      </c>
      <c r="Z12" s="8" t="str">
        <f t="shared" si="16"/>
        <v>北河内医療圏</v>
      </c>
      <c r="AA12" s="399">
        <f t="shared" si="17"/>
        <v>2.5711852177356791</v>
      </c>
      <c r="AB12" s="8" t="str">
        <f t="shared" si="18"/>
        <v>三島医療圏</v>
      </c>
      <c r="AC12" s="399">
        <f t="shared" si="19"/>
        <v>1.8385733951486574</v>
      </c>
      <c r="AD12" s="8" t="str">
        <f t="shared" si="20"/>
        <v>三島医療圏</v>
      </c>
      <c r="AE12" s="289">
        <f t="shared" si="21"/>
        <v>8305.0434438362772</v>
      </c>
      <c r="AG12" s="115">
        <f t="shared" si="22"/>
        <v>44456.15174059679</v>
      </c>
      <c r="AH12" s="115">
        <f t="shared" si="23"/>
        <v>16187.232980899265</v>
      </c>
      <c r="AI12" s="115">
        <f t="shared" si="24"/>
        <v>80262.585512980906</v>
      </c>
      <c r="AJ12" s="102">
        <f t="shared" si="25"/>
        <v>0.5538838732451109</v>
      </c>
      <c r="AK12" s="400">
        <f t="shared" si="26"/>
        <v>2.7463712787141876</v>
      </c>
      <c r="AL12" s="400">
        <f t="shared" si="27"/>
        <v>1.9344061895767439</v>
      </c>
      <c r="AM12" s="289">
        <f t="shared" si="28"/>
        <v>8368.0630614819838</v>
      </c>
      <c r="AN12" s="115">
        <v>0</v>
      </c>
    </row>
    <row r="13" spans="2:40" ht="14.25" thickBot="1">
      <c r="B13" s="6">
        <v>8</v>
      </c>
      <c r="C13" s="13" t="s">
        <v>57</v>
      </c>
      <c r="D13" s="284">
        <v>367590</v>
      </c>
      <c r="E13" s="408">
        <v>1004627</v>
      </c>
      <c r="F13" s="276">
        <v>16652422410</v>
      </c>
      <c r="G13" s="276">
        <v>193056</v>
      </c>
      <c r="H13" s="271">
        <v>2006447</v>
      </c>
      <c r="I13" s="128">
        <f t="shared" si="0"/>
        <v>45301.619766587777</v>
      </c>
      <c r="J13" s="119">
        <f t="shared" si="1"/>
        <v>16575.726523376339</v>
      </c>
      <c r="K13" s="119">
        <f t="shared" si="2"/>
        <v>86256.953474639478</v>
      </c>
      <c r="L13" s="7">
        <f t="shared" si="3"/>
        <v>0.52519383008242881</v>
      </c>
      <c r="M13" s="286">
        <f t="shared" si="5"/>
        <v>2.7330096030903994</v>
      </c>
      <c r="N13" s="286">
        <f t="shared" si="6"/>
        <v>1.9972059281703558</v>
      </c>
      <c r="O13" s="128">
        <f t="shared" si="7"/>
        <v>8299.4579024514478</v>
      </c>
      <c r="R13" s="8" t="str">
        <f t="shared" si="8"/>
        <v>泉州医療圏</v>
      </c>
      <c r="S13" s="125">
        <f t="shared" si="9"/>
        <v>40332.14197297518</v>
      </c>
      <c r="T13" s="8" t="str">
        <f t="shared" si="10"/>
        <v>三島医療圏</v>
      </c>
      <c r="U13" s="125">
        <f t="shared" si="11"/>
        <v>15269.43192139116</v>
      </c>
      <c r="V13" s="8" t="str">
        <f t="shared" si="12"/>
        <v>三島医療圏</v>
      </c>
      <c r="W13" s="191">
        <f t="shared" si="13"/>
        <v>73199.085820046428</v>
      </c>
      <c r="X13" s="8" t="str">
        <f t="shared" si="14"/>
        <v>泉州医療圏</v>
      </c>
      <c r="Y13" s="114">
        <f t="shared" si="15"/>
        <v>0.51757799470770049</v>
      </c>
      <c r="Z13" s="8" t="str">
        <f t="shared" si="16"/>
        <v>泉州医療圏</v>
      </c>
      <c r="AA13" s="399">
        <f t="shared" si="17"/>
        <v>2.3719211640093985</v>
      </c>
      <c r="AB13" s="8" t="str">
        <f t="shared" si="18"/>
        <v>豊能医療圏</v>
      </c>
      <c r="AC13" s="399">
        <f t="shared" si="19"/>
        <v>1.8274521872939107</v>
      </c>
      <c r="AD13" s="8" t="str">
        <f t="shared" si="20"/>
        <v>大阪市医療圏</v>
      </c>
      <c r="AE13" s="289">
        <f t="shared" si="21"/>
        <v>8299.4579024514478</v>
      </c>
      <c r="AG13" s="115">
        <f t="shared" si="22"/>
        <v>44456.15174059679</v>
      </c>
      <c r="AH13" s="115">
        <f t="shared" si="23"/>
        <v>16187.232980899265</v>
      </c>
      <c r="AI13" s="115">
        <f t="shared" si="24"/>
        <v>80262.585512980906</v>
      </c>
      <c r="AJ13" s="102">
        <f t="shared" si="25"/>
        <v>0.5538838732451109</v>
      </c>
      <c r="AK13" s="400">
        <f t="shared" si="26"/>
        <v>2.7463712787141876</v>
      </c>
      <c r="AL13" s="400">
        <f t="shared" si="27"/>
        <v>1.9344061895767439</v>
      </c>
      <c r="AM13" s="289">
        <f t="shared" si="28"/>
        <v>8368.0630614819838</v>
      </c>
      <c r="AN13" s="115">
        <v>999</v>
      </c>
    </row>
    <row r="14" spans="2:40" ht="14.25" thickTop="1">
      <c r="B14" s="488" t="s">
        <v>0</v>
      </c>
      <c r="C14" s="489"/>
      <c r="D14" s="122">
        <f>年齢階層別_歯科医療費!C13</f>
        <v>1303145</v>
      </c>
      <c r="E14" s="123">
        <f>年齢階層別_歯科医療費!D13</f>
        <v>3578920</v>
      </c>
      <c r="F14" s="123">
        <f>年齢階層別_歯科医療費!E13</f>
        <v>57932811860</v>
      </c>
      <c r="G14" s="124">
        <f>年齢階層別_歯科医療費!F13</f>
        <v>721791</v>
      </c>
      <c r="H14" s="124">
        <f>年齢階層別_歯科医療費!G13</f>
        <v>6923085</v>
      </c>
      <c r="I14" s="120">
        <f>年齢階層別_歯科医療費!H13</f>
        <v>44456.15174059679</v>
      </c>
      <c r="J14" s="120">
        <f>年齢階層別_歯科医療費!I13</f>
        <v>16187.232980899265</v>
      </c>
      <c r="K14" s="120">
        <f>年齢階層別_歯科医療費!J13</f>
        <v>80262.585512980906</v>
      </c>
      <c r="L14" s="9">
        <f>年齢階層別_歯科医療費!K13</f>
        <v>0.5538838732451109</v>
      </c>
      <c r="M14" s="287">
        <f>年齢階層別_歯科医療費!L13</f>
        <v>2.7463712787141876</v>
      </c>
      <c r="N14" s="287">
        <f>年齢階層別_歯科医療費!M13</f>
        <v>1.9344061895767439</v>
      </c>
      <c r="O14" s="129">
        <f>年齢階層別_歯科医療費!N13</f>
        <v>8368.0630614819838</v>
      </c>
    </row>
  </sheetData>
  <mergeCells count="30">
    <mergeCell ref="M4:M5"/>
    <mergeCell ref="N4:N5"/>
    <mergeCell ref="O4:O5"/>
    <mergeCell ref="H4:H5"/>
    <mergeCell ref="AD4:AE5"/>
    <mergeCell ref="AB4:AC5"/>
    <mergeCell ref="Z4:AA5"/>
    <mergeCell ref="R4:S5"/>
    <mergeCell ref="T4:U5"/>
    <mergeCell ref="V4:W5"/>
    <mergeCell ref="X4:Y5"/>
    <mergeCell ref="L4:L5"/>
    <mergeCell ref="AN4:AN5"/>
    <mergeCell ref="AG4:AG5"/>
    <mergeCell ref="AH4:AH5"/>
    <mergeCell ref="AI4:AI5"/>
    <mergeCell ref="AJ4:AJ5"/>
    <mergeCell ref="AM4:AM5"/>
    <mergeCell ref="AL4:AL5"/>
    <mergeCell ref="AK4:AK5"/>
    <mergeCell ref="B3:B5"/>
    <mergeCell ref="C3:C5"/>
    <mergeCell ref="D4:D5"/>
    <mergeCell ref="F4:F5"/>
    <mergeCell ref="B14:C14"/>
    <mergeCell ref="G4:G5"/>
    <mergeCell ref="I4:I5"/>
    <mergeCell ref="J4:J5"/>
    <mergeCell ref="K4:K5"/>
    <mergeCell ref="E4:E5"/>
  </mergeCells>
  <phoneticPr fontId="4"/>
  <pageMargins left="0.70866141732283472" right="0.43307086614173229" top="0.74803149606299213" bottom="0.74803149606299213" header="0.31496062992125984" footer="0.31496062992125984"/>
  <pageSetup paperSize="9" scale="62" firstPageNumber="2" fitToHeight="0" orientation="portrait" r:id="rId1"/>
  <headerFooter scaleWithDoc="0" alignWithMargins="0">
    <oddHeader>&amp;R&amp;"ＭＳ 明朝,標準"&amp;9 2-5.歯科医療費の状況</oddHeader>
  </headerFooter>
  <ignoredErrors>
    <ignoredError sqref="I6:O13" emptyCellReference="1"/>
    <ignoredError sqref="R6:R13 T6:T13 V6:V13 X6:X13 Z6:Z13 AB6:AB13 AD6:AD13" evalError="1"/>
    <ignoredError sqref="S6:S13 U6:U13 W6:W13 Y6:Y13 AA6:AA13 AC6:AC13 AE6:AE13" evalError="1" emptyCellReferenc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73</vt:i4>
      </vt:variant>
      <vt:variant>
        <vt:lpstr>名前付き一覧</vt:lpstr>
      </vt:variant>
      <vt:variant>
        <vt:i4>92</vt:i4>
      </vt:variant>
    </vt:vector>
  </HeadingPairs>
  <TitlesOfParts>
    <vt:vector size="165" baseType="lpstr">
      <vt:lpstr>年齢階層別_医療費全体における歯科医療費</vt:lpstr>
      <vt:lpstr>男女別_医療費全体における歯科医療費</vt:lpstr>
      <vt:lpstr>地区別_医療費全体における歯科医療費</vt:lpstr>
      <vt:lpstr>地区別_歯科医療費割合グラフ</vt:lpstr>
      <vt:lpstr>市区町村別_医療費全体における歯科医療費</vt:lpstr>
      <vt:lpstr>市区町村別_歯科医療費割合グラフ</vt:lpstr>
      <vt:lpstr>年齢階層別_歯科医療費</vt:lpstr>
      <vt:lpstr>男女別_歯科医療費</vt:lpstr>
      <vt:lpstr>地区別_歯科医療費</vt:lpstr>
      <vt:lpstr>地区別_被保険者一人当たりの歯科医療費グラフ</vt:lpstr>
      <vt:lpstr>地区別_被保険者一人当たりの歯科医療費MAP</vt:lpstr>
      <vt:lpstr>地区別_歯科レセプト一件当たりの歯科医療費グラフ</vt:lpstr>
      <vt:lpstr>地区別_歯科レセプト一件当たりの歯科医療費MAP</vt:lpstr>
      <vt:lpstr>地区別_歯科患者一人当たりの歯科医療費グラフ</vt:lpstr>
      <vt:lpstr>地区別_歯科患者一人当たりの歯科医療費MAP</vt:lpstr>
      <vt:lpstr>地区別_歯科患者割合グラフ</vt:lpstr>
      <vt:lpstr>地区別_歯科患者割合MAP</vt:lpstr>
      <vt:lpstr>地区別_受診率グラフ</vt:lpstr>
      <vt:lpstr>地区別_受診率MAP</vt:lpstr>
      <vt:lpstr>地区別_一件当たりの日数グラフ</vt:lpstr>
      <vt:lpstr>地区別_一件当たりの日数MAP</vt:lpstr>
      <vt:lpstr>地区別_一日当たりの医療費グラフ</vt:lpstr>
      <vt:lpstr>地区別_一日当たりの医療費MAP</vt:lpstr>
      <vt:lpstr>市区町村別_歯科医療費</vt:lpstr>
      <vt:lpstr>市区町村別_被保険者一人当たりの歯科医療費グラフ</vt:lpstr>
      <vt:lpstr>市区町村別_被保険者一人当たりの歯科医療費MAP</vt:lpstr>
      <vt:lpstr>市区町村別_歯科レセプト一件当たりの歯科医療費グラフ</vt:lpstr>
      <vt:lpstr>市区町村別_歯科レセプト一件当たりの歯科医療費MAP</vt:lpstr>
      <vt:lpstr>市区町村別_歯科患者一人当たりの歯科医療費グラフ</vt:lpstr>
      <vt:lpstr>市区町村別_歯科患者一人当たりの歯科医療費MAP</vt:lpstr>
      <vt:lpstr>市区町村別_歯科患者割合グラフ</vt:lpstr>
      <vt:lpstr>市区町村別_歯科患者割合MAP</vt:lpstr>
      <vt:lpstr>市区町村別_受診率グラフ</vt:lpstr>
      <vt:lpstr>市区町村別_受診率MAP</vt:lpstr>
      <vt:lpstr>市区町村別_一件当たりの日数グラフ</vt:lpstr>
      <vt:lpstr>市区町村別_一件当たりの日数MAP</vt:lpstr>
      <vt:lpstr>市区町村別_一日当たりの医療費グラフ</vt:lpstr>
      <vt:lpstr>市区町村別_一日当たりの医療費MAP</vt:lpstr>
      <vt:lpstr>地区別_年齢調整歯科医療費</vt:lpstr>
      <vt:lpstr>地区別_年齢調整歯科医療費グラフ</vt:lpstr>
      <vt:lpstr>市区町村別_年齢調整歯科医療費</vt:lpstr>
      <vt:lpstr>市区町村別_年齢調整歯科医療費グラフ</vt:lpstr>
      <vt:lpstr>中分類別歯科医療費</vt:lpstr>
      <vt:lpstr>年齢階層別_中分類別歯科医療費</vt:lpstr>
      <vt:lpstr>男女別_中分類別歯科医療費</vt:lpstr>
      <vt:lpstr>地区別_中分類別歯科医療費</vt:lpstr>
      <vt:lpstr>市区町村別_中分類別歯科医療費</vt:lpstr>
      <vt:lpstr>中分類別歯科医療費上位5疾病</vt:lpstr>
      <vt:lpstr>地区別_中分類別歯科医療費上位5疾病</vt:lpstr>
      <vt:lpstr>市区町村別_中分類別歯科医療費上位5疾病</vt:lpstr>
      <vt:lpstr>中分類別歯科患者数上位5疾病</vt:lpstr>
      <vt:lpstr>地区別_中分類別歯科患者数上位5疾病</vt:lpstr>
      <vt:lpstr>市区町村別_中分類別歯科患者数上位5疾病</vt:lpstr>
      <vt:lpstr>特定疾病別歯科医療費</vt:lpstr>
      <vt:lpstr>地区別_特定疾病別歯科医療費</vt:lpstr>
      <vt:lpstr>市区町村別_特定疾病別歯科医療費</vt:lpstr>
      <vt:lpstr>年齢階層別_推計残存歯数階層別人数</vt:lpstr>
      <vt:lpstr>地区別_推計残存歯数階層別人数</vt:lpstr>
      <vt:lpstr>地区別_推計残存歯数階層別人数割合グラフ</vt:lpstr>
      <vt:lpstr>市区町村別_推計残存歯数階層別人数</vt:lpstr>
      <vt:lpstr>市区町村別_推計残存歯数階層別人数割合グラフ</vt:lpstr>
      <vt:lpstr>推計残存歯数階層別医療費(医科･調剤)</vt:lpstr>
      <vt:lpstr>地区別_推計残存歯数階層別医療費(医科･調剤)</vt:lpstr>
      <vt:lpstr>市区町村別_推計残存歯数階層別医療費(医科･調剤)</vt:lpstr>
      <vt:lpstr>推計残存歯数階層別生活習慣病等患者数</vt:lpstr>
      <vt:lpstr>地区別_推計残存歯数階層別生活習慣病等患者数</vt:lpstr>
      <vt:lpstr>市区町村別_推計残存歯数階層別生活習慣病等患者数</vt:lpstr>
      <vt:lpstr>推計残存歯数階層別誤嚥性肺炎患者数</vt:lpstr>
      <vt:lpstr>地区別_推計残存歯数階層別誤嚥性肺炎患者数</vt:lpstr>
      <vt:lpstr>市区町村別_推計残存歯数階層別誤嚥性肺炎患者数</vt:lpstr>
      <vt:lpstr>推計残存歯数階層別要介護度別人数</vt:lpstr>
      <vt:lpstr>地区別_推計残存歯数階層別要介護度別人数</vt:lpstr>
      <vt:lpstr>市区町村別_推計残存歯数階層別要介護度別人数</vt:lpstr>
      <vt:lpstr>市区町村別_医療費全体における歯科医療費!Print_Area</vt:lpstr>
      <vt:lpstr>市区町村別_一件当たりの日数MAP!Print_Area</vt:lpstr>
      <vt:lpstr>市区町村別_一件当たりの日数グラフ!Print_Area</vt:lpstr>
      <vt:lpstr>市区町村別_一日当たりの医療費MAP!Print_Area</vt:lpstr>
      <vt:lpstr>市区町村別_一日当たりの医療費グラフ!Print_Area</vt:lpstr>
      <vt:lpstr>市区町村別_歯科レセプト一件当たりの歯科医療費MAP!Print_Area</vt:lpstr>
      <vt:lpstr>市区町村別_歯科レセプト一件当たりの歯科医療費グラフ!Print_Area</vt:lpstr>
      <vt:lpstr>市区町村別_歯科医療費!Print_Area</vt:lpstr>
      <vt:lpstr>市区町村別_歯科医療費割合グラフ!Print_Area</vt:lpstr>
      <vt:lpstr>市区町村別_歯科患者一人当たりの歯科医療費MAP!Print_Area</vt:lpstr>
      <vt:lpstr>市区町村別_歯科患者一人当たりの歯科医療費グラフ!Print_Area</vt:lpstr>
      <vt:lpstr>市区町村別_歯科患者割合MAP!Print_Area</vt:lpstr>
      <vt:lpstr>市区町村別_歯科患者割合グラフ!Print_Area</vt:lpstr>
      <vt:lpstr>市区町村別_受診率MAP!Print_Area</vt:lpstr>
      <vt:lpstr>市区町村別_受診率グラフ!Print_Area</vt:lpstr>
      <vt:lpstr>'市区町村別_推計残存歯数階層別医療費(医科･調剤)'!Print_Area</vt:lpstr>
      <vt:lpstr>市区町村別_推計残存歯数階層別誤嚥性肺炎患者数!Print_Area</vt:lpstr>
      <vt:lpstr>市区町村別_推計残存歯数階層別人数!Print_Area</vt:lpstr>
      <vt:lpstr>市区町村別_推計残存歯数階層別人数割合グラフ!Print_Area</vt:lpstr>
      <vt:lpstr>市区町村別_推計残存歯数階層別生活習慣病等患者数!Print_Area</vt:lpstr>
      <vt:lpstr>市区町村別_推計残存歯数階層別要介護度別人数!Print_Area</vt:lpstr>
      <vt:lpstr>市区町村別_中分類別歯科医療費!Print_Area</vt:lpstr>
      <vt:lpstr>市区町村別_中分類別歯科医療費上位5疾病!Print_Area</vt:lpstr>
      <vt:lpstr>市区町村別_中分類別歯科患者数上位5疾病!Print_Area</vt:lpstr>
      <vt:lpstr>市区町村別_特定疾病別歯科医療費!Print_Area</vt:lpstr>
      <vt:lpstr>市区町村別_年齢調整歯科医療費!Print_Area</vt:lpstr>
      <vt:lpstr>市区町村別_年齢調整歯科医療費グラフ!Print_Area</vt:lpstr>
      <vt:lpstr>市区町村別_被保険者一人当たりの歯科医療費MAP!Print_Area</vt:lpstr>
      <vt:lpstr>市区町村別_被保険者一人当たりの歯科医療費グラフ!Print_Area</vt:lpstr>
      <vt:lpstr>'推計残存歯数階層別医療費(医科･調剤)'!Print_Area</vt:lpstr>
      <vt:lpstr>推計残存歯数階層別誤嚥性肺炎患者数!Print_Area</vt:lpstr>
      <vt:lpstr>推計残存歯数階層別生活習慣病等患者数!Print_Area</vt:lpstr>
      <vt:lpstr>推計残存歯数階層別要介護度別人数!Print_Area</vt:lpstr>
      <vt:lpstr>男女別_医療費全体における歯科医療費!Print_Area</vt:lpstr>
      <vt:lpstr>男女別_歯科医療費!Print_Area</vt:lpstr>
      <vt:lpstr>男女別_中分類別歯科医療費!Print_Area</vt:lpstr>
      <vt:lpstr>地区別_医療費全体における歯科医療費!Print_Area</vt:lpstr>
      <vt:lpstr>地区別_一件当たりの日数MAP!Print_Area</vt:lpstr>
      <vt:lpstr>地区別_一件当たりの日数グラフ!Print_Area</vt:lpstr>
      <vt:lpstr>地区別_一日当たりの医療費MAP!Print_Area</vt:lpstr>
      <vt:lpstr>地区別_一日当たりの医療費グラフ!Print_Area</vt:lpstr>
      <vt:lpstr>地区別_歯科レセプト一件当たりの歯科医療費MAP!Print_Area</vt:lpstr>
      <vt:lpstr>地区別_歯科レセプト一件当たりの歯科医療費グラフ!Print_Area</vt:lpstr>
      <vt:lpstr>地区別_歯科医療費!Print_Area</vt:lpstr>
      <vt:lpstr>地区別_歯科医療費割合グラフ!Print_Area</vt:lpstr>
      <vt:lpstr>地区別_歯科患者一人当たりの歯科医療費MAP!Print_Area</vt:lpstr>
      <vt:lpstr>地区別_歯科患者一人当たりの歯科医療費グラフ!Print_Area</vt:lpstr>
      <vt:lpstr>地区別_歯科患者割合MAP!Print_Area</vt:lpstr>
      <vt:lpstr>地区別_歯科患者割合グラフ!Print_Area</vt:lpstr>
      <vt:lpstr>地区別_受診率MAP!Print_Area</vt:lpstr>
      <vt:lpstr>地区別_受診率グラフ!Print_Area</vt:lpstr>
      <vt:lpstr>'地区別_推計残存歯数階層別医療費(医科･調剤)'!Print_Area</vt:lpstr>
      <vt:lpstr>地区別_推計残存歯数階層別誤嚥性肺炎患者数!Print_Area</vt:lpstr>
      <vt:lpstr>地区別_推計残存歯数階層別人数!Print_Area</vt:lpstr>
      <vt:lpstr>地区別_推計残存歯数階層別人数割合グラフ!Print_Area</vt:lpstr>
      <vt:lpstr>地区別_推計残存歯数階層別生活習慣病等患者数!Print_Area</vt:lpstr>
      <vt:lpstr>地区別_推計残存歯数階層別要介護度別人数!Print_Area</vt:lpstr>
      <vt:lpstr>地区別_中分類別歯科医療費!Print_Area</vt:lpstr>
      <vt:lpstr>地区別_特定疾病別歯科医療費!Print_Area</vt:lpstr>
      <vt:lpstr>地区別_年齢調整歯科医療費!Print_Area</vt:lpstr>
      <vt:lpstr>地区別_年齢調整歯科医療費グラフ!Print_Area</vt:lpstr>
      <vt:lpstr>地区別_被保険者一人当たりの歯科医療費MAP!Print_Area</vt:lpstr>
      <vt:lpstr>地区別_被保険者一人当たりの歯科医療費グラフ!Print_Area</vt:lpstr>
      <vt:lpstr>中分類別歯科医療費!Print_Area</vt:lpstr>
      <vt:lpstr>中分類別歯科医療費上位5疾病!Print_Area</vt:lpstr>
      <vt:lpstr>中分類別歯科患者数上位5疾病!Print_Area</vt:lpstr>
      <vt:lpstr>特定疾病別歯科医療費!Print_Area</vt:lpstr>
      <vt:lpstr>年齢階層別_医療費全体における歯科医療費!Print_Area</vt:lpstr>
      <vt:lpstr>年齢階層別_歯科医療費!Print_Area</vt:lpstr>
      <vt:lpstr>年齢階層別_推計残存歯数階層別人数!Print_Area</vt:lpstr>
      <vt:lpstr>年齢階層別_中分類別歯科医療費!Print_Area</vt:lpstr>
      <vt:lpstr>'市区町村別_推計残存歯数階層別医療費(医科･調剤)'!Print_Titles</vt:lpstr>
      <vt:lpstr>市区町村別_推計残存歯数階層別誤嚥性肺炎患者数!Print_Titles</vt:lpstr>
      <vt:lpstr>市区町村別_推計残存歯数階層別人数!Print_Titles</vt:lpstr>
      <vt:lpstr>市区町村別_推計残存歯数階層別生活習慣病等患者数!Print_Titles</vt:lpstr>
      <vt:lpstr>市区町村別_推計残存歯数階層別要介護度別人数!Print_Titles</vt:lpstr>
      <vt:lpstr>市区町村別_中分類別歯科医療費!Print_Titles</vt:lpstr>
      <vt:lpstr>市区町村別_中分類別歯科医療費上位5疾病!Print_Titles</vt:lpstr>
      <vt:lpstr>市区町村別_中分類別歯科患者数上位5疾病!Print_Titles</vt:lpstr>
      <vt:lpstr>市区町村別_特定疾病別歯科医療費!Print_Titles</vt:lpstr>
      <vt:lpstr>推計残存歯数階層別誤嚥性肺炎患者数!Print_Titles</vt:lpstr>
      <vt:lpstr>推計残存歯数階層別生活習慣病等患者数!Print_Titles</vt:lpstr>
      <vt:lpstr>推計残存歯数階層別要介護度別人数!Print_Titles</vt:lpstr>
      <vt:lpstr>地区別_推計残存歯数階層別誤嚥性肺炎患者数!Print_Titles</vt:lpstr>
      <vt:lpstr>地区別_推計残存歯数階層別生活習慣病等患者数!Print_Titles</vt:lpstr>
      <vt:lpstr>地区別_推計残存歯数階層別要介護度別人数!Print_Titles</vt:lpstr>
      <vt:lpstr>地区別_中分類別歯科医療費!Print_Titles</vt:lpstr>
      <vt:lpstr>地区別_中分類別歯科医療費上位5疾病!Print_Titles</vt:lpstr>
      <vt:lpstr>地区別_中分類別歯科患者数上位5疾病!Print_Titles</vt:lpstr>
      <vt:lpstr>地区別_特定疾病別歯科医療費!Print_Titles</vt:lpstr>
      <vt:lpstr>中分類別歯科医療費上位5疾病!Print_Titles</vt:lpstr>
      <vt:lpstr>中分類別歯科患者数上位5疾病!Print_Titles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revision/>
  <dcterms:created xsi:type="dcterms:W3CDTF">2020-09-24T09:30:04Z</dcterms:created>
  <dcterms:modified xsi:type="dcterms:W3CDTF">2022-11-02T01:47:33Z</dcterms:modified>
  <cp:category/>
  <cp:contentStatus/>
  <dc:language/>
  <cp:version/>
</cp:coreProperties>
</file>